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2017/scouting database/to publish/"/>
    </mc:Choice>
  </mc:AlternateContent>
  <bookViews>
    <workbookView xWindow="0" yWindow="0" windowWidth="28800" windowHeight="11580" tabRatio="663"/>
  </bookViews>
  <sheets>
    <sheet name="instructions and FAQ" sheetId="14" r:id="rId1"/>
    <sheet name="team match array" sheetId="19" r:id="rId2"/>
    <sheet name="Event keys" sheetId="13" r:id="rId3"/>
    <sheet name="data import sorted" sheetId="15" state="hidden" r:id="rId4"/>
    <sheet name="data import" sheetId="3" r:id="rId5"/>
    <sheet name="team lookup" sheetId="6" r:id="rId6"/>
    <sheet name="match lookup" sheetId="7" r:id="rId7"/>
    <sheet name="all seed values" sheetId="12" state="hidden" r:id="rId8"/>
    <sheet name="seed values sorted" sheetId="21"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rankings" sheetId="25" r:id="rId16"/>
    <sheet name="predicted rankings sorted" sheetId="16" state="hidden" r:id="rId17"/>
    <sheet name="predicted rankings" sheetId="8" state="hidden" r:id="rId18"/>
    <sheet name="simulation results" sheetId="10" state="hidden" r:id="rId19"/>
  </sheets>
  <functionGroups builtInGroupCount="18"/>
  <definedNames>
    <definedName name="_xlnm._FilterDatabase" localSheetId="11" hidden="1">'calculated contributions'!$A$2:$AZ$2</definedName>
    <definedName name="_xlnm._FilterDatabase" localSheetId="4" hidden="1">'data import'!$A$5:$DC$5</definedName>
    <definedName name="_xlnm._FilterDatabase" localSheetId="13" hidden="1">'predicted contributions'!$A$2:$AZ$2</definedName>
    <definedName name="_xlnm._FilterDatabase" localSheetId="12" hidden="1">'predicted contributions sorted'!$A$2:$AZ$2</definedName>
    <definedName name="_xlnm._FilterDatabase" localSheetId="15" hidden="1">rankings!$A$2:$E$2</definedName>
    <definedName name="_xlnm._FilterDatabase" localSheetId="9" hidden="1">'seed values'!$A$2:$BA$2</definedName>
    <definedName name="q_match_data">'data import sorted'!$B$6:$ALL$89</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7" i="7" l="1"/>
  <c r="L7" i="7"/>
  <c r="K7" i="7"/>
  <c r="E7" i="7"/>
  <c r="D7" i="7"/>
  <c r="C7" i="7"/>
  <c r="T10" i="6"/>
  <c r="T11" i="6"/>
  <c r="BP11" i="6" l="1"/>
  <c r="BO11" i="6"/>
  <c r="BN11" i="6"/>
  <c r="BM11" i="6"/>
  <c r="BL11" i="6"/>
  <c r="BK11" i="6"/>
  <c r="BJ11" i="6"/>
  <c r="BI11" i="6"/>
  <c r="BH11" i="6"/>
  <c r="BG11" i="6"/>
  <c r="BF11" i="6"/>
  <c r="BE11" i="6"/>
  <c r="BD11" i="6"/>
  <c r="BC11" i="6"/>
  <c r="BB11" i="6"/>
  <c r="BA11" i="6"/>
  <c r="AZ11" i="6"/>
  <c r="AY11" i="6"/>
  <c r="AX11" i="6"/>
  <c r="AW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BU11" i="6"/>
  <c r="BX15" i="7" l="1"/>
  <c r="AV15" i="7"/>
  <c r="AJ15" i="7"/>
  <c r="BY14" i="7"/>
  <c r="BQ14" i="7"/>
  <c r="BI14" i="7"/>
  <c r="AW14" i="7"/>
  <c r="AK14" i="7"/>
  <c r="BW15" i="7"/>
  <c r="BS15" i="7"/>
  <c r="BO15" i="7"/>
  <c r="BK15" i="7"/>
  <c r="BG15" i="7"/>
  <c r="BC15" i="7"/>
  <c r="AY15" i="7"/>
  <c r="AU15" i="7"/>
  <c r="AQ15" i="7"/>
  <c r="AM15" i="7"/>
  <c r="AI15" i="7"/>
  <c r="AE15" i="7"/>
  <c r="BX14" i="7"/>
  <c r="BT14" i="7"/>
  <c r="BP14" i="7"/>
  <c r="BL14" i="7"/>
  <c r="BH14" i="7"/>
  <c r="BD14" i="7"/>
  <c r="AZ14" i="7"/>
  <c r="AV14" i="7"/>
  <c r="AR14" i="7"/>
  <c r="AN14" i="7"/>
  <c r="AJ14" i="7"/>
  <c r="AF14" i="7"/>
  <c r="BZ15" i="7"/>
  <c r="BV15" i="7"/>
  <c r="BR15" i="7"/>
  <c r="BN15" i="7"/>
  <c r="BF15" i="7"/>
  <c r="BB15" i="7"/>
  <c r="AX15" i="7"/>
  <c r="AT15" i="7"/>
  <c r="AP15" i="7"/>
  <c r="AL15" i="7"/>
  <c r="AH15" i="7"/>
  <c r="BW14" i="7"/>
  <c r="BS14" i="7"/>
  <c r="BO14" i="7"/>
  <c r="BK14" i="7"/>
  <c r="BC14" i="7"/>
  <c r="AY14" i="7"/>
  <c r="AQ14" i="7"/>
  <c r="AM14" i="7"/>
  <c r="AE14" i="7"/>
  <c r="AS14" i="7"/>
  <c r="BJ15" i="7"/>
  <c r="L10" i="7" s="1"/>
  <c r="AD15" i="7"/>
  <c r="BG14" i="7"/>
  <c r="AU14" i="7"/>
  <c r="AI14" i="7"/>
  <c r="BY15" i="7"/>
  <c r="BU15" i="7"/>
  <c r="BQ15" i="7"/>
  <c r="BM15" i="7"/>
  <c r="BI15" i="7"/>
  <c r="K10" i="7" s="1"/>
  <c r="BE15" i="7"/>
  <c r="BA15" i="7"/>
  <c r="AW15" i="7"/>
  <c r="AS15" i="7"/>
  <c r="AO15" i="7"/>
  <c r="AK15" i="7"/>
  <c r="AG15" i="7"/>
  <c r="BZ14" i="7"/>
  <c r="BV14" i="7"/>
  <c r="BR14" i="7"/>
  <c r="BN14" i="7"/>
  <c r="BJ14" i="7"/>
  <c r="BF14" i="7"/>
  <c r="BB14" i="7"/>
  <c r="AX14" i="7"/>
  <c r="AT14" i="7"/>
  <c r="AP14" i="7"/>
  <c r="AL14" i="7"/>
  <c r="AH14" i="7"/>
  <c r="AD14" i="7"/>
  <c r="BT15" i="7"/>
  <c r="BP15" i="7"/>
  <c r="BL15" i="7"/>
  <c r="BH15" i="7"/>
  <c r="BD15" i="7"/>
  <c r="AZ15" i="7"/>
  <c r="AR15" i="7"/>
  <c r="AN15" i="7"/>
  <c r="AF15" i="7"/>
  <c r="BU14" i="7"/>
  <c r="BM14" i="7"/>
  <c r="BE14" i="7"/>
  <c r="BA14" i="7"/>
  <c r="AO14" i="7"/>
  <c r="AG14" i="7"/>
  <c r="BU12" i="6"/>
  <c r="A4" i="3" l="1"/>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AB6" i="7"/>
  <c r="AB11" i="7"/>
  <c r="AB10" i="7"/>
  <c r="AB9" i="7"/>
  <c r="AB8" i="7"/>
  <c r="AB7" i="7"/>
  <c r="BU14" i="6"/>
  <c r="A14" i="6" l="1"/>
  <c r="B13" i="6"/>
  <c r="C13" i="6"/>
  <c r="B10" i="6"/>
  <c r="C10" i="6"/>
  <c r="AD7" i="7"/>
  <c r="AH7" i="7"/>
  <c r="AL7" i="7"/>
  <c r="AP7" i="7"/>
  <c r="AT7" i="7"/>
  <c r="AX7" i="7"/>
  <c r="BB7" i="7"/>
  <c r="BF7" i="7"/>
  <c r="BJ7" i="7"/>
  <c r="BN7" i="7"/>
  <c r="BR7" i="7"/>
  <c r="BV7" i="7"/>
  <c r="BZ7" i="7"/>
  <c r="AE7" i="7"/>
  <c r="AI7" i="7"/>
  <c r="AM7" i="7"/>
  <c r="AQ7" i="7"/>
  <c r="AU7" i="7"/>
  <c r="AY7" i="7"/>
  <c r="BC7" i="7"/>
  <c r="BG7" i="7"/>
  <c r="BK7" i="7"/>
  <c r="BO7" i="7"/>
  <c r="BS7" i="7"/>
  <c r="AF7" i="7"/>
  <c r="AN7" i="7"/>
  <c r="AV7" i="7"/>
  <c r="BD7" i="7"/>
  <c r="BL7" i="7"/>
  <c r="BT7" i="7"/>
  <c r="BY7" i="7"/>
  <c r="AG7" i="7"/>
  <c r="AO7" i="7"/>
  <c r="AW7" i="7"/>
  <c r="BE7" i="7"/>
  <c r="BM7" i="7"/>
  <c r="BU7" i="7"/>
  <c r="AJ7" i="7"/>
  <c r="AR7" i="7"/>
  <c r="AZ7" i="7"/>
  <c r="BH7" i="7"/>
  <c r="BP7" i="7"/>
  <c r="BW7" i="7"/>
  <c r="AK7" i="7"/>
  <c r="AS7" i="7"/>
  <c r="BA7" i="7"/>
  <c r="BI7" i="7"/>
  <c r="BQ7" i="7"/>
  <c r="BX7" i="7"/>
  <c r="AD11" i="7"/>
  <c r="AH11" i="7"/>
  <c r="AL11" i="7"/>
  <c r="AP11" i="7"/>
  <c r="AT11" i="7"/>
  <c r="AX11" i="7"/>
  <c r="BB11" i="7"/>
  <c r="BF11" i="7"/>
  <c r="BJ11" i="7"/>
  <c r="BN11" i="7"/>
  <c r="BR11" i="7"/>
  <c r="BV11" i="7"/>
  <c r="BZ11" i="7"/>
  <c r="AE11" i="7"/>
  <c r="AJ11" i="7"/>
  <c r="AO11" i="7"/>
  <c r="AU11" i="7"/>
  <c r="AZ11" i="7"/>
  <c r="BE11" i="7"/>
  <c r="BK11" i="7"/>
  <c r="BP11" i="7"/>
  <c r="BU11" i="7"/>
  <c r="AF11" i="7"/>
  <c r="AK11" i="7"/>
  <c r="AQ11" i="7"/>
  <c r="AV11" i="7"/>
  <c r="BA11" i="7"/>
  <c r="BG11" i="7"/>
  <c r="BL11" i="7"/>
  <c r="BQ11" i="7"/>
  <c r="BW11" i="7"/>
  <c r="AG11" i="7"/>
  <c r="AM11" i="7"/>
  <c r="AR11" i="7"/>
  <c r="AW11" i="7"/>
  <c r="BC11" i="7"/>
  <c r="BH11" i="7"/>
  <c r="BM11" i="7"/>
  <c r="BS11" i="7"/>
  <c r="BX11" i="7"/>
  <c r="AY11" i="7"/>
  <c r="BT11" i="7"/>
  <c r="AI11" i="7"/>
  <c r="BD11" i="7"/>
  <c r="BY11" i="7"/>
  <c r="AN11" i="7"/>
  <c r="BI11" i="7"/>
  <c r="AS11" i="7"/>
  <c r="BO11" i="7"/>
  <c r="AG8" i="7"/>
  <c r="AK8" i="7"/>
  <c r="AO8" i="7"/>
  <c r="AS8" i="7"/>
  <c r="AW8" i="7"/>
  <c r="BA8" i="7"/>
  <c r="BE8" i="7"/>
  <c r="BI8" i="7"/>
  <c r="BM8" i="7"/>
  <c r="BQ8" i="7"/>
  <c r="BU8" i="7"/>
  <c r="BY8" i="7"/>
  <c r="AH8" i="7"/>
  <c r="AM8" i="7"/>
  <c r="AR8" i="7"/>
  <c r="AX8" i="7"/>
  <c r="BC8" i="7"/>
  <c r="BH8" i="7"/>
  <c r="BN8" i="7"/>
  <c r="BS8" i="7"/>
  <c r="BX8" i="7"/>
  <c r="AD8" i="7"/>
  <c r="AI8" i="7"/>
  <c r="AN8" i="7"/>
  <c r="AT8" i="7"/>
  <c r="AY8" i="7"/>
  <c r="BD8" i="7"/>
  <c r="BJ8" i="7"/>
  <c r="BO8" i="7"/>
  <c r="BT8" i="7"/>
  <c r="BZ8" i="7"/>
  <c r="AE8" i="7"/>
  <c r="AJ8" i="7"/>
  <c r="AP8" i="7"/>
  <c r="AU8" i="7"/>
  <c r="AZ8" i="7"/>
  <c r="BF8" i="7"/>
  <c r="BK8" i="7"/>
  <c r="BP8" i="7"/>
  <c r="BV8" i="7"/>
  <c r="AF8" i="7"/>
  <c r="AL8" i="7"/>
  <c r="AQ8" i="7"/>
  <c r="AV8" i="7"/>
  <c r="BB8" i="7"/>
  <c r="BG8" i="7"/>
  <c r="BL8" i="7"/>
  <c r="BR8" i="7"/>
  <c r="BW8" i="7"/>
  <c r="BW6" i="7"/>
  <c r="BS6" i="7"/>
  <c r="BO6" i="7"/>
  <c r="BK6" i="7"/>
  <c r="BG6" i="7"/>
  <c r="BC6" i="7"/>
  <c r="AY6" i="7"/>
  <c r="AU6" i="7"/>
  <c r="AQ6" i="7"/>
  <c r="AM6" i="7"/>
  <c r="AI6" i="7"/>
  <c r="AE6" i="7"/>
  <c r="BZ6" i="7"/>
  <c r="BU6" i="7"/>
  <c r="BP6" i="7"/>
  <c r="BJ6" i="7"/>
  <c r="BE6" i="7"/>
  <c r="AZ6" i="7"/>
  <c r="AT6" i="7"/>
  <c r="AO6" i="7"/>
  <c r="AJ6" i="7"/>
  <c r="AD6" i="7"/>
  <c r="BY6" i="7"/>
  <c r="BT6" i="7"/>
  <c r="BN6" i="7"/>
  <c r="BI6" i="7"/>
  <c r="BD6" i="7"/>
  <c r="AX6" i="7"/>
  <c r="AS6" i="7"/>
  <c r="AN6" i="7"/>
  <c r="AH6" i="7"/>
  <c r="BX6" i="7"/>
  <c r="BR6" i="7"/>
  <c r="BM6" i="7"/>
  <c r="BH6" i="7"/>
  <c r="BB6" i="7"/>
  <c r="AW6" i="7"/>
  <c r="AR6" i="7"/>
  <c r="AL6" i="7"/>
  <c r="AG6" i="7"/>
  <c r="BL6" i="7"/>
  <c r="AP6" i="7"/>
  <c r="BF6" i="7"/>
  <c r="AK6" i="7"/>
  <c r="BV6" i="7"/>
  <c r="BA6" i="7"/>
  <c r="AF6" i="7"/>
  <c r="BQ6" i="7"/>
  <c r="AV6" i="7"/>
  <c r="AF9" i="7"/>
  <c r="AJ9" i="7"/>
  <c r="AN9" i="7"/>
  <c r="AR9" i="7"/>
  <c r="AV9" i="7"/>
  <c r="AZ9" i="7"/>
  <c r="BD9" i="7"/>
  <c r="BH9" i="7"/>
  <c r="BL9" i="7"/>
  <c r="BP9" i="7"/>
  <c r="BT9" i="7"/>
  <c r="BX9" i="7"/>
  <c r="AG9" i="7"/>
  <c r="AL9" i="7"/>
  <c r="AQ9" i="7"/>
  <c r="AW9" i="7"/>
  <c r="BB9" i="7"/>
  <c r="BG9" i="7"/>
  <c r="BM9" i="7"/>
  <c r="BR9" i="7"/>
  <c r="BW9" i="7"/>
  <c r="AH9" i="7"/>
  <c r="AM9" i="7"/>
  <c r="AS9" i="7"/>
  <c r="AX9" i="7"/>
  <c r="BC9" i="7"/>
  <c r="BI9" i="7"/>
  <c r="BN9" i="7"/>
  <c r="BS9" i="7"/>
  <c r="BY9" i="7"/>
  <c r="AD9" i="7"/>
  <c r="AI9" i="7"/>
  <c r="AO9" i="7"/>
  <c r="AT9" i="7"/>
  <c r="AY9" i="7"/>
  <c r="BE9" i="7"/>
  <c r="BJ9" i="7"/>
  <c r="BO9" i="7"/>
  <c r="BU9" i="7"/>
  <c r="BZ9" i="7"/>
  <c r="AP9" i="7"/>
  <c r="BK9" i="7"/>
  <c r="AU9" i="7"/>
  <c r="BQ9" i="7"/>
  <c r="AE9" i="7"/>
  <c r="BA9" i="7"/>
  <c r="BV9" i="7"/>
  <c r="AK9" i="7"/>
  <c r="BF9" i="7"/>
  <c r="AE10" i="7"/>
  <c r="AI10" i="7"/>
  <c r="AM10" i="7"/>
  <c r="AQ10" i="7"/>
  <c r="AU10" i="7"/>
  <c r="AY10" i="7"/>
  <c r="BC10" i="7"/>
  <c r="BG10" i="7"/>
  <c r="BK10" i="7"/>
  <c r="BO10" i="7"/>
  <c r="BS10" i="7"/>
  <c r="BW10" i="7"/>
  <c r="AF10" i="7"/>
  <c r="AK10" i="7"/>
  <c r="AP10" i="7"/>
  <c r="AV10" i="7"/>
  <c r="BA10" i="7"/>
  <c r="BF10" i="7"/>
  <c r="BL10" i="7"/>
  <c r="BQ10" i="7"/>
  <c r="BV10" i="7"/>
  <c r="AG10" i="7"/>
  <c r="AL10" i="7"/>
  <c r="AR10" i="7"/>
  <c r="AW10" i="7"/>
  <c r="BB10" i="7"/>
  <c r="BH10" i="7"/>
  <c r="BM10" i="7"/>
  <c r="BR10" i="7"/>
  <c r="BX10" i="7"/>
  <c r="AH10" i="7"/>
  <c r="AN10" i="7"/>
  <c r="AS10" i="7"/>
  <c r="AX10" i="7"/>
  <c r="BD10" i="7"/>
  <c r="BI10" i="7"/>
  <c r="BN10" i="7"/>
  <c r="BT10" i="7"/>
  <c r="BY10" i="7"/>
  <c r="AJ10" i="7"/>
  <c r="BE10" i="7"/>
  <c r="BZ10" i="7"/>
  <c r="AO10" i="7"/>
  <c r="BJ10" i="7"/>
  <c r="AT10" i="7"/>
  <c r="BP10" i="7"/>
  <c r="AD10" i="7"/>
  <c r="AZ10" i="7"/>
  <c r="BU10" i="7"/>
  <c r="AC7" i="7"/>
  <c r="AC11" i="7"/>
  <c r="AC8" i="7"/>
  <c r="AC6" i="7"/>
  <c r="AC9" i="7"/>
  <c r="AC10" i="7"/>
  <c r="J10" i="7"/>
  <c r="B10" i="7"/>
  <c r="BU15" i="6"/>
  <c r="F10" i="6" l="1"/>
  <c r="J10" i="6"/>
  <c r="G10" i="6"/>
  <c r="K10" i="6"/>
  <c r="H10" i="6"/>
  <c r="L10" i="6"/>
  <c r="I10" i="6"/>
  <c r="M10" i="6"/>
  <c r="I13" i="6"/>
  <c r="M13" i="6"/>
  <c r="F13" i="6"/>
  <c r="J13" i="6"/>
  <c r="L13" i="6"/>
  <c r="H13" i="6"/>
  <c r="G13" i="6"/>
  <c r="K13" i="6"/>
  <c r="A15" i="6"/>
  <c r="E13" i="6"/>
  <c r="D13" i="6"/>
  <c r="C14" i="6"/>
  <c r="B14" i="6"/>
  <c r="E10" i="6"/>
  <c r="D10" i="6"/>
  <c r="AG12" i="7"/>
  <c r="BB12" i="7"/>
  <c r="BU12" i="7"/>
  <c r="AK12" i="7"/>
  <c r="AN12" i="7"/>
  <c r="AZ12" i="7"/>
  <c r="BQ12" i="7"/>
  <c r="BA12" i="7"/>
  <c r="AM12" i="7"/>
  <c r="AD12" i="7"/>
  <c r="BX12" i="7"/>
  <c r="BH12" i="7"/>
  <c r="AX12" i="7"/>
  <c r="BJ12" i="7"/>
  <c r="AE12" i="7"/>
  <c r="BS12" i="7"/>
  <c r="BV12" i="7"/>
  <c r="AS12" i="7"/>
  <c r="BG12" i="7"/>
  <c r="BT12" i="7"/>
  <c r="BK12" i="7"/>
  <c r="AP12" i="7"/>
  <c r="AO12" i="7"/>
  <c r="AU12" i="7"/>
  <c r="BD12" i="7"/>
  <c r="BP12" i="7"/>
  <c r="BL12" i="7"/>
  <c r="BN12" i="7"/>
  <c r="BZ12" i="7"/>
  <c r="AQ12" i="7"/>
  <c r="AF12" i="7"/>
  <c r="BF12" i="7"/>
  <c r="AL12" i="7"/>
  <c r="AH12" i="7"/>
  <c r="BY12" i="7"/>
  <c r="AT12" i="7"/>
  <c r="AI12" i="7"/>
  <c r="AY12" i="7"/>
  <c r="BO12" i="7"/>
  <c r="AR12" i="7"/>
  <c r="BM12" i="7"/>
  <c r="BI12" i="7"/>
  <c r="BC12" i="7"/>
  <c r="AV12" i="7"/>
  <c r="AW12" i="7"/>
  <c r="BR12" i="7"/>
  <c r="AJ12" i="7"/>
  <c r="BE12" i="7"/>
  <c r="BW12" i="7"/>
  <c r="AK13" i="7"/>
  <c r="BV13" i="7"/>
  <c r="AU13" i="7"/>
  <c r="BU13" i="7"/>
  <c r="AY13" i="7"/>
  <c r="AD13" i="7"/>
  <c r="BI13" i="7"/>
  <c r="AM13" i="7"/>
  <c r="BM13" i="7"/>
  <c r="AQ13" i="7"/>
  <c r="BT13" i="7"/>
  <c r="BD13" i="7"/>
  <c r="AN13" i="7"/>
  <c r="BA13" i="7"/>
  <c r="BK13" i="7"/>
  <c r="BO13" i="7"/>
  <c r="AT13" i="7"/>
  <c r="BY13" i="7"/>
  <c r="BC13" i="7"/>
  <c r="AH13" i="7"/>
  <c r="BG13" i="7"/>
  <c r="AL13" i="7"/>
  <c r="BP13" i="7"/>
  <c r="AZ13" i="7"/>
  <c r="AJ13" i="7"/>
  <c r="BF13" i="7"/>
  <c r="AE13" i="7"/>
  <c r="AP13" i="7"/>
  <c r="BJ13" i="7"/>
  <c r="AO13" i="7"/>
  <c r="BS13" i="7"/>
  <c r="AX13" i="7"/>
  <c r="BW13" i="7"/>
  <c r="BB13" i="7"/>
  <c r="AG13" i="7"/>
  <c r="BL13" i="7"/>
  <c r="AV13" i="7"/>
  <c r="AF13" i="7"/>
  <c r="BQ13" i="7"/>
  <c r="BZ13" i="7"/>
  <c r="BE13" i="7"/>
  <c r="AI13" i="7"/>
  <c r="BN13" i="7"/>
  <c r="AS13" i="7"/>
  <c r="BR13" i="7"/>
  <c r="AW13" i="7"/>
  <c r="BX13" i="7"/>
  <c r="BH13" i="7"/>
  <c r="AR13" i="7"/>
  <c r="C10" i="7"/>
  <c r="D10" i="7"/>
  <c r="A11" i="6"/>
  <c r="C11" i="6" s="1"/>
  <c r="BU16" i="6"/>
  <c r="N13" i="6" l="1"/>
  <c r="N10" i="6"/>
  <c r="H14" i="6"/>
  <c r="L14" i="6"/>
  <c r="M14" i="6"/>
  <c r="G14" i="6"/>
  <c r="I14" i="6"/>
  <c r="K14" i="6"/>
  <c r="F14" i="6"/>
  <c r="J14" i="6"/>
  <c r="A16" i="6"/>
  <c r="D14" i="6"/>
  <c r="E14" i="6"/>
  <c r="B15" i="6"/>
  <c r="C15" i="6"/>
  <c r="B11" i="6"/>
  <c r="M22" i="7"/>
  <c r="L22" i="7"/>
  <c r="D22" i="7"/>
  <c r="K22" i="7"/>
  <c r="E22" i="7"/>
  <c r="C22" i="7"/>
  <c r="M15" i="7"/>
  <c r="E16" i="7"/>
  <c r="F15" i="7"/>
  <c r="M16" i="7"/>
  <c r="N14" i="7"/>
  <c r="E17" i="7"/>
  <c r="E15" i="7"/>
  <c r="M14" i="7"/>
  <c r="F16" i="7"/>
  <c r="F14" i="7"/>
  <c r="N17" i="7"/>
  <c r="N15" i="7"/>
  <c r="E14" i="7"/>
  <c r="M17" i="7"/>
  <c r="N16" i="7"/>
  <c r="F17" i="7"/>
  <c r="A12" i="6"/>
  <c r="C12" i="6" s="1"/>
  <c r="B251" i="6"/>
  <c r="B252" i="6"/>
  <c r="B253"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55" i="6"/>
  <c r="B56" i="6"/>
  <c r="B57" i="6"/>
  <c r="B58" i="6"/>
  <c r="B59" i="6"/>
  <c r="B60" i="6"/>
  <c r="B54" i="6"/>
  <c r="B53" i="6"/>
  <c r="B52" i="6"/>
  <c r="B51" i="6"/>
  <c r="B50" i="6"/>
  <c r="BU17" i="6"/>
  <c r="H11" i="6" l="1"/>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N12" i="6" l="1"/>
  <c r="I17" i="6"/>
  <c r="M17" i="6"/>
  <c r="F17" i="6"/>
  <c r="J17" i="6"/>
  <c r="H17" i="6"/>
  <c r="G17" i="6"/>
  <c r="K17" i="6"/>
  <c r="L17" i="6"/>
  <c r="N16" i="6"/>
  <c r="A19" i="6"/>
  <c r="E17" i="6"/>
  <c r="D17" i="6"/>
  <c r="C18" i="6"/>
  <c r="B18" i="6"/>
  <c r="BU20" i="6"/>
  <c r="BU21" i="6"/>
  <c r="BU22" i="6"/>
  <c r="BU23" i="6"/>
  <c r="BU24" i="6"/>
  <c r="BU25" i="6"/>
  <c r="BU26" i="6"/>
  <c r="BU27" i="6"/>
  <c r="N17" i="6" l="1"/>
  <c r="H18" i="6"/>
  <c r="L18" i="6"/>
  <c r="M18" i="6"/>
  <c r="K18" i="6"/>
  <c r="I18" i="6"/>
  <c r="G18" i="6"/>
  <c r="F18" i="6"/>
  <c r="J18" i="6"/>
  <c r="A26" i="6"/>
  <c r="A25" i="6"/>
  <c r="A24" i="6"/>
  <c r="A23" i="6"/>
  <c r="A22" i="6"/>
  <c r="A21" i="6"/>
  <c r="A20" i="6"/>
  <c r="D18" i="6"/>
  <c r="E18" i="6"/>
  <c r="B19" i="6"/>
  <c r="C19" i="6"/>
  <c r="A30" i="6"/>
  <c r="B30" i="6" l="1"/>
  <c r="H30" i="6" s="1"/>
  <c r="C30" i="6"/>
  <c r="G19" i="6"/>
  <c r="K19" i="6"/>
  <c r="H19" i="6"/>
  <c r="L19" i="6"/>
  <c r="J19" i="6"/>
  <c r="I19" i="6"/>
  <c r="M19" i="6"/>
  <c r="F19" i="6"/>
  <c r="N18" i="6"/>
  <c r="E19" i="6"/>
  <c r="D19" i="6"/>
  <c r="B23" i="6"/>
  <c r="C23" i="6"/>
  <c r="C20" i="6"/>
  <c r="B20" i="6"/>
  <c r="C24" i="6"/>
  <c r="B24" i="6"/>
  <c r="B21" i="6"/>
  <c r="C21" i="6"/>
  <c r="B25" i="6"/>
  <c r="C25" i="6"/>
  <c r="C22" i="6"/>
  <c r="B22" i="6"/>
  <c r="C26" i="6"/>
  <c r="B26" i="6"/>
  <c r="A31" i="6"/>
  <c r="BU28" i="6"/>
  <c r="B31" i="6" l="1"/>
  <c r="H31" i="6" s="1"/>
  <c r="C31" i="6"/>
  <c r="F30" i="6"/>
  <c r="G30" i="6"/>
  <c r="D30" i="6"/>
  <c r="E30" i="6"/>
  <c r="I21" i="6"/>
  <c r="M21" i="6"/>
  <c r="F21" i="6"/>
  <c r="J21" i="6"/>
  <c r="H21" i="6"/>
  <c r="G21" i="6"/>
  <c r="K21" i="6"/>
  <c r="L21" i="6"/>
  <c r="N19" i="6"/>
  <c r="H22" i="6"/>
  <c r="L22" i="6"/>
  <c r="I22" i="6"/>
  <c r="M22" i="6"/>
  <c r="K22" i="6"/>
  <c r="G22" i="6"/>
  <c r="F22" i="6"/>
  <c r="J22" i="6"/>
  <c r="F20" i="6"/>
  <c r="J20" i="6"/>
  <c r="G20" i="6"/>
  <c r="K20" i="6"/>
  <c r="M20" i="6"/>
  <c r="H20" i="6"/>
  <c r="L20" i="6"/>
  <c r="I20" i="6"/>
  <c r="D26" i="6"/>
  <c r="E26" i="6"/>
  <c r="E25" i="6"/>
  <c r="D25" i="6"/>
  <c r="G24" i="6"/>
  <c r="K24" i="6"/>
  <c r="H24" i="6"/>
  <c r="L24" i="6"/>
  <c r="I24" i="6"/>
  <c r="M24" i="6"/>
  <c r="F24" i="6"/>
  <c r="J24" i="6"/>
  <c r="E23" i="6"/>
  <c r="D23" i="6"/>
  <c r="I25" i="6"/>
  <c r="M25" i="6"/>
  <c r="F25" i="6"/>
  <c r="J25" i="6"/>
  <c r="G25" i="6"/>
  <c r="K25" i="6"/>
  <c r="H25" i="6"/>
  <c r="L25" i="6"/>
  <c r="D24" i="6"/>
  <c r="E24" i="6"/>
  <c r="I23" i="6"/>
  <c r="M23" i="6"/>
  <c r="F23" i="6"/>
  <c r="J23" i="6"/>
  <c r="G23" i="6"/>
  <c r="K23" i="6"/>
  <c r="H23" i="6"/>
  <c r="L23" i="6"/>
  <c r="D22" i="6"/>
  <c r="E22" i="6"/>
  <c r="E21" i="6"/>
  <c r="D21" i="6"/>
  <c r="G26" i="6"/>
  <c r="K26" i="6"/>
  <c r="H26" i="6"/>
  <c r="L26" i="6"/>
  <c r="I26" i="6"/>
  <c r="F26" i="6"/>
  <c r="J26" i="6"/>
  <c r="M26" i="6"/>
  <c r="D20" i="6"/>
  <c r="E20" i="6"/>
  <c r="A32" i="6"/>
  <c r="B32" i="6" l="1"/>
  <c r="H32" i="6" s="1"/>
  <c r="C32" i="6"/>
  <c r="F31" i="6"/>
  <c r="G31" i="6"/>
  <c r="D31" i="6"/>
  <c r="E31" i="6"/>
  <c r="N21" i="6"/>
  <c r="N22" i="6"/>
  <c r="N20" i="6"/>
  <c r="N23" i="6"/>
  <c r="N25" i="6"/>
  <c r="N26" i="6"/>
  <c r="N24" i="6"/>
  <c r="A33" i="6"/>
  <c r="B33" i="6" l="1"/>
  <c r="C33" i="6"/>
  <c r="F32" i="6"/>
  <c r="G32" i="6"/>
  <c r="E32" i="6"/>
  <c r="D32" i="6"/>
  <c r="A34" i="6"/>
  <c r="C34" i="6" l="1"/>
  <c r="B34" i="6"/>
  <c r="D33" i="6"/>
  <c r="E33" i="6"/>
  <c r="F33" i="6"/>
  <c r="G33" i="6"/>
  <c r="H33" i="6"/>
  <c r="A35" i="6"/>
  <c r="G34" i="6" l="1"/>
  <c r="H34" i="6"/>
  <c r="F34" i="6"/>
  <c r="B35" i="6"/>
  <c r="C35" i="6"/>
  <c r="D34" i="6"/>
  <c r="E34" i="6"/>
  <c r="A36" i="6"/>
  <c r="B36" i="6" l="1"/>
  <c r="C36" i="6"/>
  <c r="H35" i="6"/>
  <c r="F35" i="6"/>
  <c r="G35" i="6"/>
  <c r="D35" i="6"/>
  <c r="E35" i="6"/>
  <c r="A37" i="6"/>
  <c r="B37" i="6" l="1"/>
  <c r="C37" i="6"/>
  <c r="E36" i="6"/>
  <c r="D36" i="6"/>
  <c r="F36" i="6"/>
  <c r="G36" i="6"/>
  <c r="H36" i="6"/>
  <c r="A38" i="6"/>
  <c r="C38" i="6" l="1"/>
  <c r="B38" i="6"/>
  <c r="D37" i="6"/>
  <c r="E37" i="6"/>
  <c r="F37" i="6"/>
  <c r="G37" i="6"/>
  <c r="H37" i="6"/>
  <c r="A39" i="6"/>
  <c r="B39" i="6" l="1"/>
  <c r="C39" i="6"/>
  <c r="G38" i="6"/>
  <c r="H38" i="6"/>
  <c r="F38" i="6"/>
  <c r="D38" i="6"/>
  <c r="E38" i="6"/>
  <c r="A40" i="6"/>
  <c r="B40" i="6" l="1"/>
  <c r="C40" i="6"/>
  <c r="D39" i="6"/>
  <c r="E39" i="6"/>
  <c r="H39" i="6"/>
  <c r="F39" i="6"/>
  <c r="G39" i="6"/>
  <c r="A41" i="6"/>
  <c r="B41" i="6" l="1"/>
  <c r="C41" i="6"/>
  <c r="E40" i="6"/>
  <c r="D40" i="6"/>
  <c r="F40" i="6"/>
  <c r="G40" i="6"/>
  <c r="H40" i="6"/>
  <c r="A42" i="6"/>
  <c r="C42" i="6" l="1"/>
  <c r="B42" i="6"/>
  <c r="D41" i="6"/>
  <c r="E41" i="6"/>
  <c r="F41" i="6"/>
  <c r="G41" i="6"/>
  <c r="H41" i="6"/>
  <c r="A43" i="6"/>
  <c r="G42" i="6" l="1"/>
  <c r="H42" i="6"/>
  <c r="F42" i="6"/>
  <c r="B43" i="6"/>
  <c r="C43" i="6"/>
  <c r="D42" i="6"/>
  <c r="E42" i="6"/>
  <c r="A44" i="6"/>
  <c r="H43" i="6" l="1"/>
  <c r="F43" i="6"/>
  <c r="G43" i="6"/>
  <c r="B44" i="6"/>
  <c r="C44" i="6"/>
  <c r="D43" i="6"/>
  <c r="E43" i="6"/>
  <c r="A45" i="6"/>
  <c r="B45" i="6" l="1"/>
  <c r="C45" i="6"/>
  <c r="F44" i="6"/>
  <c r="G44" i="6"/>
  <c r="H44" i="6"/>
  <c r="E44" i="6"/>
  <c r="D44" i="6"/>
  <c r="A46" i="6"/>
  <c r="C46" i="6" l="1"/>
  <c r="B46" i="6"/>
  <c r="D45" i="6"/>
  <c r="E45" i="6"/>
  <c r="F45" i="6"/>
  <c r="G45" i="6"/>
  <c r="H45" i="6"/>
  <c r="A47" i="6"/>
  <c r="B47" i="6" l="1"/>
  <c r="C47" i="6"/>
  <c r="G46" i="6"/>
  <c r="H46" i="6"/>
  <c r="F46" i="6"/>
  <c r="D46" i="6"/>
  <c r="E46" i="6"/>
  <c r="D47" i="6" l="1"/>
  <c r="E47" i="6"/>
  <c r="H47" i="6"/>
  <c r="F47" i="6"/>
  <c r="G47" i="6"/>
</calcChain>
</file>

<file path=xl/sharedStrings.xml><?xml version="1.0" encoding="utf-8"?>
<sst xmlns="http://schemas.openxmlformats.org/spreadsheetml/2006/main" count="5455" uniqueCount="3690">
  <si>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</si>
  <si>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</si>
  <si>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</si>
  <si>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</si>
  <si>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</si>
  <si>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</si>
  <si>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</si>
  <si>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</si>
  <si>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</si>
  <si>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</si>
  <si>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</si>
  <si>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</si>
  <si>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</si>
  <si>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</si>
  <si>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</si>
  <si>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</si>
  <si>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</si>
  <si>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</si>
  <si>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</si>
  <si>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</si>
  <si>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</si>
  <si>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</si>
  <si>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</si>
  <si>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</si>
  <si>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</si>
  <si>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</si>
  <si>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</si>
  <si>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</si>
  <si>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</si>
  <si>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</si>
  <si>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</si>
  <si>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</si>
  <si>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</si>
  <si>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</si>
  <si>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</si>
  <si>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</si>
  <si>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</si>
  <si>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</si>
  <si>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</si>
  <si>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</si>
  <si>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</si>
  <si>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</si>
  <si>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</si>
  <si>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</si>
  <si>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</si>
  <si>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</si>
  <si>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</si>
  <si>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</si>
  <si>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</si>
  <si>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</si>
  <si>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</si>
  <si>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</si>
  <si>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</si>
  <si>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</si>
  <si>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</si>
  <si>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</si>
  <si>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</si>
  <si>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</si>
  <si>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</si>
  <si>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</si>
  <si>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</si>
  <si>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</si>
  <si>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</si>
  <si>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</si>
  <si>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</si>
  <si>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</si>
  <si>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</si>
  <si>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</si>
  <si>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</si>
  <si>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</si>
  <si>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Average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</si>
  <si>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</si>
  <si>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</si>
  <si>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</si>
  <si>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</si>
  <si>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</si>
  <si>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</si>
  <si>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</si>
  <si>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</si>
  <si>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</si>
  <si>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</si>
  <si>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</si>
  <si>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</si>
  <si>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</si>
  <si>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</si>
  <si>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</si>
  <si>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</si>
  <si>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</si>
  <si>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</si>
  <si>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</si>
  <si>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</si>
  <si>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</si>
  <si>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</si>
  <si>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</si>
  <si>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</si>
  <si>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</si>
  <si>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</si>
  <si>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</si>
  <si>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</si>
  <si>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</si>
  <si>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</si>
  <si>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</si>
  <si>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</si>
  <si>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</si>
  <si>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</si>
  <si>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</si>
  <si>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</si>
  <si>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</si>
  <si>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</si>
  <si>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</si>
  <si>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</si>
  <si>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</si>
  <si>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</si>
  <si>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</si>
  <si>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</si>
  <si>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</si>
  <si>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</si>
  <si>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</si>
  <si>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</si>
  <si>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</si>
  <si>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</si>
  <si>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</si>
  <si>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</si>
  <si>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</si>
  <si>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</si>
  <si>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</si>
  <si>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</si>
  <si>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</si>
  <si>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</si>
  <si>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</si>
  <si>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</si>
  <si>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</si>
  <si>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</si>
  <si>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</si>
  <si>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</si>
  <si>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</si>
  <si>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</si>
  <si>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</si>
  <si>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</si>
  <si>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</si>
  <si>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</si>
  <si>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</si>
  <si>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</si>
  <si>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</si>
  <si>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</si>
  <si>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</si>
  <si>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</si>
  <si>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</si>
  <si>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</si>
  <si>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</si>
  <si>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</si>
  <si>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</si>
  <si>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</si>
  <si>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</si>
  <si>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</si>
  <si>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</si>
  <si>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</si>
  <si>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</si>
  <si>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</si>
  <si>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</si>
  <si>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</si>
  <si>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</si>
  <si>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</si>
  <si>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</si>
  <si>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</si>
  <si>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</si>
  <si>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</si>
  <si>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</si>
  <si>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</si>
  <si>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</si>
  <si>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</si>
  <si>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</si>
  <si>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</si>
  <si>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</si>
  <si>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</si>
  <si>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</si>
  <si>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</si>
  <si>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</si>
  <si>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</si>
  <si>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</si>
  <si>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</si>
  <si>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</si>
  <si>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</si>
  <si>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</si>
  <si>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</si>
  <si>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</si>
  <si>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</si>
  <si>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</si>
  <si>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</si>
  <si>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</si>
  <si>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</si>
  <si>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</si>
  <si>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</si>
  <si>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</si>
  <si>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</si>
  <si>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</si>
  <si>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</si>
  <si>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</si>
  <si>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</si>
  <si>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</si>
  <si>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</si>
  <si>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</si>
  <si>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</si>
  <si>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</si>
  <si>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</si>
  <si>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</si>
  <si>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</si>
  <si>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</si>
  <si>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</si>
  <si>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</si>
  <si>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</si>
  <si>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</si>
  <si>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</si>
  <si>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</si>
  <si>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</si>
  <si>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</si>
  <si>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</si>
  <si>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</si>
  <si>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</si>
  <si>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</si>
  <si>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</si>
  <si>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</si>
  <si>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</si>
  <si>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</si>
  <si>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</si>
  <si>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</si>
  <si>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</si>
  <si>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</si>
  <si>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</si>
  <si>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</si>
  <si>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</si>
  <si>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</si>
  <si>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</si>
  <si>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</si>
  <si>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</si>
  <si>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</si>
  <si>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</si>
  <si>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</si>
  <si>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</si>
  <si>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</si>
  <si>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</si>
  <si>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</si>
  <si>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</si>
  <si>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</si>
  <si>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</si>
  <si>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</si>
  <si>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</si>
  <si>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</si>
  <si>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</si>
  <si>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</si>
  <si>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</si>
  <si>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</si>
  <si>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</si>
  <si>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</si>
  <si>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</si>
  <si>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</si>
  <si>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</si>
  <si>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</si>
  <si>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</si>
  <si>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</si>
  <si>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</si>
  <si>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</si>
  <si>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</si>
  <si>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</si>
  <si>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</si>
  <si>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</si>
  <si>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</si>
  <si>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</si>
  <si>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</si>
  <si>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</si>
  <si>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</si>
  <si>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</si>
  <si>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</si>
  <si>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</si>
  <si>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</si>
  <si>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</si>
  <si>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</si>
  <si>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</si>
  <si>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</si>
  <si>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</si>
  <si>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</si>
  <si>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</si>
  <si>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</si>
  <si>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</si>
  <si>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</si>
  <si>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</si>
  <si>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</si>
  <si>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</si>
  <si>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</si>
  <si>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</si>
  <si>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</si>
  <si>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</si>
  <si>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</si>
  <si>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</si>
  <si>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</si>
  <si>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</si>
  <si>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</si>
  <si>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</si>
  <si>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</si>
  <si>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</si>
  <si>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</si>
  <si>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</si>
  <si>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</si>
  <si>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</si>
  <si>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</si>
  <si>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</si>
  <si>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</si>
  <si>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</si>
  <si>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</si>
  <si>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</si>
  <si>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</si>
  <si>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</si>
  <si>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</si>
  <si>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</si>
  <si>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</si>
  <si>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</si>
  <si>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</si>
  <si>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</si>
  <si>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</si>
  <si>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</si>
  <si>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</si>
  <si>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</si>
  <si>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</si>
  <si>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</si>
  <si>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</si>
  <si>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</si>
  <si>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</si>
  <si>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</si>
  <si>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</si>
  <si>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</si>
  <si>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</si>
  <si>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</si>
  <si>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</si>
  <si>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</si>
  <si>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</si>
  <si>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</si>
  <si>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</si>
  <si>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</si>
  <si>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</si>
  <si>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</si>
  <si>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</si>
  <si>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</si>
  <si>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</si>
  <si>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</si>
  <si>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</si>
  <si>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</si>
  <si>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</si>
  <si>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</si>
  <si>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</si>
  <si>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</si>
  <si>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</si>
  <si>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</si>
  <si>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</si>
  <si>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</si>
  <si>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</si>
  <si>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</si>
  <si>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</si>
  <si>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</si>
  <si>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</si>
  <si>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</si>
  <si>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</si>
  <si>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</si>
  <si>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</si>
  <si>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</si>
  <si>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</si>
  <si>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</si>
  <si>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</si>
  <si>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</si>
  <si>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</si>
  <si>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</si>
  <si>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</si>
  <si>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</si>
  <si>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</si>
  <si>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</si>
  <si>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</si>
  <si>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</si>
  <si>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</si>
  <si>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</si>
  <si>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</si>
  <si>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</si>
  <si>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</si>
  <si>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</si>
  <si>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</si>
  <si>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</si>
  <si>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</si>
  <si>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</si>
  <si>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</si>
  <si>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</si>
  <si>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</si>
  <si>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</si>
  <si>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</si>
  <si>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</si>
  <si>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</si>
  <si>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</si>
  <si>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</si>
  <si>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</si>
  <si>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</si>
  <si>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</si>
  <si>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</si>
  <si>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</si>
  <si>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</si>
  <si>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</si>
  <si>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</si>
  <si>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</si>
  <si>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</si>
  <si>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</si>
  <si>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</si>
  <si>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</si>
  <si>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</si>
  <si>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</si>
  <si>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</si>
  <si>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</si>
  <si>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</si>
  <si>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</si>
  <si>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</si>
  <si>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</si>
  <si>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</si>
  <si>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</si>
  <si>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</si>
  <si>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</si>
  <si>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</si>
  <si>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</si>
  <si>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</si>
  <si>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</si>
  <si>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</si>
  <si>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</si>
  <si>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</si>
  <si>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 xml:space="preserve">Enter the event key of the event you wish to simulate into cell A2 of this sheet and click the "Update" button. 2017 event keys can be found in the "Event keys" sheet. Matches can be sorted by using the filter buttons on each column. </t>
  </si>
  <si>
    <t>Team nickname</t>
  </si>
  <si>
    <t>Predicted Total Blue</t>
  </si>
  <si>
    <t>Predicted Total Red</t>
  </si>
  <si>
    <t>Win probability</t>
  </si>
  <si>
    <t>kPa ranking point</t>
  </si>
  <si>
    <t>rotor ranking point</t>
  </si>
  <si>
    <t>YES</t>
  </si>
  <si>
    <t>NO</t>
  </si>
  <si>
    <t>Average Ranking Points</t>
  </si>
  <si>
    <t>Predicted Contribution win probability</t>
  </si>
  <si>
    <t>Median Ranking Points</t>
  </si>
  <si>
    <t>Modal Ranking Points</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</si>
  <si>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</si>
  <si>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</si>
  <si>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</si>
  <si>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</si>
  <si>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</si>
  <si>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</si>
  <si>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</si>
  <si>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</si>
  <si>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</si>
  <si>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</si>
  <si>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</si>
  <si>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</si>
  <si>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</si>
  <si>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</si>
  <si>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</si>
  <si>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</si>
  <si>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</si>
  <si>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</si>
  <si>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</si>
  <si>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</si>
  <si>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</si>
  <si>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</si>
  <si>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</si>
  <si>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</si>
  <si>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</si>
  <si>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</si>
  <si>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</si>
  <si>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</si>
  <si>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</si>
  <si>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</si>
  <si>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</si>
  <si>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</si>
  <si>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</si>
  <si>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</si>
  <si>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</si>
  <si>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</si>
  <si>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</si>
  <si>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</si>
  <si>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</si>
  <si>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</si>
  <si>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</si>
  <si>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</si>
  <si>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</si>
  <si>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</si>
  <si>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</si>
  <si>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</si>
  <si>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</si>
  <si>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</si>
  <si>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</si>
  <si>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</si>
  <si>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</si>
  <si>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</si>
  <si>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</si>
  <si>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</si>
  <si>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</si>
  <si>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</si>
  <si>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</si>
  <si>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</si>
  <si>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</si>
  <si>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</si>
  <si>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</si>
  <si>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</si>
  <si>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</si>
  <si>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</si>
  <si>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</si>
  <si>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</si>
  <si>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</si>
  <si>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</si>
  <si>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</si>
  <si>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</si>
  <si>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</si>
  <si>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</si>
  <si>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</si>
  <si>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</si>
  <si>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</si>
  <si>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</si>
  <si>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</si>
  <si>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</si>
  <si>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</si>
  <si>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</si>
  <si>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</si>
  <si>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</si>
  <si>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</si>
  <si>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</si>
  <si>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</si>
  <si>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</si>
  <si>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</si>
  <si>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</si>
  <si>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</si>
  <si>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</si>
  <si>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</si>
  <si>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</si>
  <si>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</si>
  <si>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</si>
  <si>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</si>
  <si>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</si>
  <si>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</si>
  <si>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</si>
  <si>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</si>
  <si>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</si>
  <si>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</si>
  <si>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</si>
  <si>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</si>
  <si>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</si>
  <si>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</si>
  <si>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</si>
  <si>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</si>
  <si>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</si>
  <si>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</si>
  <si>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</si>
  <si>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</si>
  <si>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</si>
  <si>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</si>
  <si>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</si>
  <si>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</si>
  <si>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</si>
  <si>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</si>
  <si>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</si>
  <si>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</si>
  <si>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</si>
  <si>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</si>
  <si>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</si>
  <si>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</si>
  <si>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</si>
  <si>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</si>
  <si>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</si>
  <si>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</si>
  <si>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</si>
  <si>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</si>
  <si>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</si>
  <si>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</si>
  <si>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</si>
  <si>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</si>
  <si>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</si>
  <si>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</si>
  <si>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</si>
  <si>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</si>
  <si>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</si>
  <si>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</si>
  <si>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</si>
  <si>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</si>
  <si>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</si>
  <si>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</si>
  <si>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</si>
  <si>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</si>
  <si>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</si>
  <si>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</si>
  <si>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</si>
  <si>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</si>
  <si>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</si>
  <si>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</si>
  <si>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</si>
  <si>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</si>
  <si>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</si>
  <si>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</si>
  <si>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</si>
  <si>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</si>
  <si>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</si>
  <si>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</si>
  <si>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</si>
  <si>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</si>
  <si>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</si>
  <si>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</si>
  <si>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</si>
  <si>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</si>
  <si>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</si>
  <si>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</si>
  <si>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</si>
  <si>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</si>
  <si>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</si>
  <si>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</si>
  <si>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</si>
  <si>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</si>
  <si>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</si>
  <si>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</si>
  <si>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</si>
  <si>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</si>
  <si>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</si>
  <si>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</si>
  <si>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</si>
  <si>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</si>
  <si>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</si>
  <si>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</si>
  <si>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</si>
  <si>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</si>
  <si>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</si>
  <si>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</si>
  <si>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</si>
  <si>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</si>
  <si>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</si>
  <si>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</si>
  <si>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</si>
  <si>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</si>
  <si>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</si>
  <si>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</si>
  <si>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</si>
  <si>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</si>
  <si>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</si>
  <si>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</si>
  <si>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</si>
  <si>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</si>
  <si>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</si>
  <si>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</si>
  <si>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</si>
  <si>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</si>
  <si>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</si>
  <si>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</si>
  <si>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</si>
  <si>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</si>
  <si>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</si>
  <si>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</si>
  <si>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</si>
  <si>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</si>
  <si>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</si>
  <si>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</si>
  <si>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</si>
  <si>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</si>
  <si>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</si>
  <si>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</si>
  <si>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</si>
  <si>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</si>
  <si>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</si>
  <si>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</si>
  <si>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</si>
  <si>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</si>
  <si>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</si>
  <si>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</si>
  <si>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</si>
  <si>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</si>
  <si>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</si>
  <si>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</si>
  <si>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</si>
  <si>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</si>
  <si>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</si>
  <si>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</si>
  <si>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</si>
  <si>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</si>
  <si>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</si>
  <si>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</si>
  <si>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</si>
  <si>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</si>
  <si>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</si>
  <si>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</si>
  <si>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</si>
  <si>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</si>
  <si>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</si>
  <si>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</si>
  <si>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</si>
  <si>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</si>
  <si>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</si>
  <si>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</si>
  <si>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</si>
  <si>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</si>
  <si>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</si>
  <si>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</si>
  <si>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</si>
  <si>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</si>
  <si>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</si>
  <si>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</si>
  <si>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</si>
  <si>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</si>
  <si>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</si>
  <si>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</si>
  <si>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</si>
  <si>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</si>
  <si>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</si>
  <si>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</si>
  <si>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</si>
  <si>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</si>
  <si>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</si>
  <si>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</si>
  <si>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</si>
  <si>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</si>
  <si>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</si>
  <si>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</si>
  <si>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</si>
  <si>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</si>
  <si>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</si>
  <si>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</si>
  <si>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</si>
  <si>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</si>
  <si>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</si>
  <si>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</si>
  <si>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</si>
  <si>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</si>
  <si>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</si>
  <si>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</si>
  <si>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</si>
  <si>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</si>
  <si>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</si>
  <si>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</si>
  <si>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</si>
  <si>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</si>
  <si>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</si>
  <si>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</si>
  <si>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</si>
  <si>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</si>
  <si>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</si>
  <si>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</si>
  <si>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</si>
  <si>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</si>
  <si>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</si>
  <si>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</si>
  <si>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</si>
  <si>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</si>
  <si>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</si>
  <si>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</si>
  <si>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</si>
  <si>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</si>
  <si>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</si>
  <si>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</si>
  <si>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</si>
  <si>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</si>
  <si>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</si>
  <si>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</si>
  <si>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</si>
  <si>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</si>
  <si>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</si>
  <si>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</si>
  <si>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</si>
  <si>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</si>
  <si>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</si>
  <si>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</si>
  <si>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</si>
  <si>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</si>
  <si>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</si>
  <si>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</si>
  <si>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</si>
  <si>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</si>
  <si>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</si>
  <si>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</si>
  <si>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</si>
  <si>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</si>
  <si>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</si>
  <si>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</si>
  <si>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</si>
  <si>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</si>
  <si>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</si>
  <si>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</si>
  <si>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</si>
  <si>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</si>
  <si>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</si>
  <si>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</si>
  <si>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</si>
  <si>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</si>
  <si>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</si>
  <si>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</si>
  <si>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</si>
  <si>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</si>
  <si>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</si>
  <si>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</si>
  <si>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</si>
  <si>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</si>
  <si>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</si>
  <si>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</si>
  <si>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</si>
  <si>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</si>
  <si>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</si>
  <si>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</si>
  <si>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</si>
  <si>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</si>
  <si>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</si>
  <si>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</si>
  <si>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</si>
  <si>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</si>
  <si>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</si>
  <si>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</si>
  <si>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</si>
  <si>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</si>
  <si>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</si>
  <si>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</si>
  <si>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</si>
  <si>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</si>
  <si>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</si>
  <si>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</si>
  <si>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</si>
  <si>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</si>
  <si>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</si>
  <si>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</si>
  <si>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</si>
  <si>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</si>
  <si>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</si>
  <si>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</si>
  <si>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</si>
  <si>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</si>
  <si>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</si>
  <si>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</si>
  <si>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</si>
  <si>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</si>
  <si>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</si>
  <si>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</si>
  <si>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</si>
  <si>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</si>
  <si>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</si>
  <si>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</si>
  <si>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</si>
  <si>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</si>
  <si>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</si>
  <si>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</si>
  <si>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</si>
  <si>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</si>
  <si>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</si>
  <si>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</si>
  <si>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</si>
  <si>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</si>
  <si>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</si>
  <si>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</si>
  <si>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</si>
  <si>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</si>
  <si>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</si>
  <si>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</si>
  <si>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</si>
  <si>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</si>
  <si>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</si>
  <si>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</si>
  <si>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</si>
  <si>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</si>
  <si>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</si>
  <si>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</si>
  <si>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</si>
  <si>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</si>
  <si>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</si>
  <si>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</si>
  <si>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</si>
  <si>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</si>
  <si>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</si>
  <si>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</si>
  <si>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</si>
  <si>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</si>
  <si>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</si>
  <si>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</si>
  <si>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</si>
  <si>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</si>
  <si>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</si>
  <si>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</si>
  <si>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</si>
  <si>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</si>
  <si>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</si>
  <si>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</si>
  <si>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</si>
  <si>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</si>
  <si>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</si>
  <si>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</si>
  <si>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</si>
  <si>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</si>
  <si>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</si>
  <si>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</si>
  <si>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</si>
  <si>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</si>
  <si>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</si>
  <si>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</si>
  <si>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</si>
  <si>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</si>
  <si>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</si>
  <si>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</si>
  <si>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</si>
  <si>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</si>
  <si>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</si>
  <si>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</si>
  <si>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</si>
  <si>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</si>
  <si>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</si>
  <si>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</si>
  <si>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</si>
  <si>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</si>
  <si>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</si>
  <si>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</si>
  <si>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</si>
  <si>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</si>
  <si>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</si>
  <si>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</si>
  <si>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</si>
  <si>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</si>
  <si>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</si>
  <si>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</si>
  <si>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</si>
  <si>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</si>
  <si>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</si>
  <si>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</si>
  <si>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</si>
  <si>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</si>
  <si>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</si>
  <si>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</si>
  <si>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</si>
  <si>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</si>
  <si>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</si>
  <si>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</si>
  <si>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</si>
  <si>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</si>
  <si>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</si>
  <si>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</si>
  <si>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</si>
  <si>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</si>
  <si>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</si>
  <si>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</si>
  <si>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</si>
  <si>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</si>
  <si>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</si>
  <si>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</si>
  <si>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</si>
  <si>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</si>
  <si>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</si>
  <si>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</si>
  <si>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</si>
  <si>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</si>
  <si>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</si>
  <si>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</si>
  <si>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</si>
  <si>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</si>
  <si>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</si>
  <si>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</si>
  <si>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</si>
  <si>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</si>
  <si>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</si>
  <si>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</si>
  <si>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</si>
  <si>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</si>
  <si>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</si>
  <si>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</si>
  <si>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</si>
  <si>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</si>
  <si>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</si>
  <si>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</si>
  <si>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</si>
  <si>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</si>
  <si>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</si>
  <si>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</si>
  <si>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</si>
  <si>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</si>
  <si>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</si>
  <si>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</si>
  <si>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</si>
  <si>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</si>
  <si>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</si>
  <si>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</si>
  <si>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</si>
  <si>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</si>
  <si>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</si>
  <si>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</si>
  <si>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</si>
  <si>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</si>
  <si>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</si>
  <si>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</si>
  <si>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</si>
  <si>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</si>
  <si>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</si>
  <si>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</si>
  <si>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</si>
  <si>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</si>
  <si>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</si>
  <si>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</si>
  <si>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</si>
  <si>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</si>
  <si>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</si>
  <si>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</si>
  <si>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</si>
  <si>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</si>
  <si>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</si>
  <si>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</si>
  <si>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</si>
  <si>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</si>
  <si>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</si>
  <si>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</si>
  <si>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</si>
  <si>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</si>
  <si>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</si>
  <si>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</si>
  <si>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</si>
  <si>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</si>
  <si>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</si>
  <si>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</si>
  <si>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</si>
  <si>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</si>
  <si>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</si>
  <si>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</si>
  <si>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</si>
  <si>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</si>
  <si>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</si>
  <si>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</si>
  <si>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</si>
  <si>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</si>
  <si>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</si>
  <si>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</si>
  <si>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</si>
  <si>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</si>
  <si>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</si>
  <si>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</si>
  <si>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</si>
  <si>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</si>
  <si>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</si>
  <si>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</si>
  <si>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</si>
  <si>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</si>
  <si>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</si>
  <si>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</si>
  <si>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</si>
  <si>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</si>
  <si>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</si>
  <si>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</si>
  <si>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</si>
  <si>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</si>
  <si>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</si>
  <si>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</si>
  <si>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</si>
  <si>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</si>
  <si>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</si>
  <si>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</si>
  <si>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</si>
  <si>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</si>
  <si>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</si>
  <si>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</si>
  <si>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</si>
  <si>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</si>
  <si>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</si>
  <si>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</si>
  <si>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</si>
  <si>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</si>
  <si>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</si>
  <si>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</si>
  <si>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</si>
  <si>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</si>
  <si>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</si>
  <si>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</si>
  <si>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</si>
  <si>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</si>
  <si>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</si>
  <si>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</si>
  <si>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</si>
  <si>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</si>
  <si>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</si>
  <si>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</si>
  <si>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</si>
  <si>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</si>
  <si>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</si>
  <si>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</si>
  <si>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</si>
  <si>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</si>
  <si>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</si>
  <si>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</si>
  <si>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</si>
  <si>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</si>
  <si>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</si>
  <si>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</si>
  <si>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</si>
  <si>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</si>
  <si>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</si>
  <si>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</si>
  <si>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</si>
  <si>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</si>
  <si>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</si>
  <si>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</si>
  <si>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</si>
  <si>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</si>
  <si>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</si>
  <si>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</si>
  <si>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</si>
  <si>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</si>
  <si>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</si>
  <si>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</si>
  <si>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</si>
  <si>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</si>
  <si>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</si>
  <si>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</si>
  <si>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</si>
  <si>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</si>
  <si>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</si>
  <si>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</si>
  <si>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</si>
  <si>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</si>
  <si>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</si>
  <si>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</si>
  <si>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</si>
  <si>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</si>
  <si>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</si>
  <si>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</si>
  <si>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</si>
  <si>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</si>
  <si>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</si>
  <si>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</si>
  <si>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</si>
  <si>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</si>
  <si>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</si>
  <si>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</si>
  <si>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</si>
  <si>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</si>
  <si>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</si>
  <si>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</si>
  <si>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</si>
  <si>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</si>
  <si>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</si>
  <si>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</si>
  <si>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</si>
  <si>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</si>
  <si>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</si>
  <si>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</si>
  <si>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</si>
  <si>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</si>
  <si>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</si>
  <si>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</si>
  <si>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</si>
  <si>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</si>
  <si>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</si>
  <si>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</si>
  <si>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</si>
  <si>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</si>
  <si>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</si>
  <si>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</si>
  <si>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</si>
  <si>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</si>
  <si>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</si>
  <si>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</si>
  <si>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</si>
  <si>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</si>
  <si>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</si>
  <si>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</si>
  <si>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</si>
  <si>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</si>
  <si>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</si>
  <si>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</si>
  <si>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</si>
  <si>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</si>
  <si>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</si>
  <si>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</si>
  <si>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</si>
  <si>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</si>
  <si>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</si>
  <si>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</si>
  <si>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</si>
  <si>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</si>
  <si>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</si>
  <si>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</si>
  <si>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</si>
  <si>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</si>
  <si>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</si>
  <si>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</si>
  <si>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</si>
  <si>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</si>
  <si>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</si>
  <si>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</si>
  <si>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</si>
  <si>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</si>
  <si>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</si>
  <si>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</si>
  <si>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</si>
  <si>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</si>
  <si>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</si>
  <si>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</si>
  <si>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</si>
  <si>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</si>
  <si>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</si>
  <si>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</si>
  <si>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</si>
  <si>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</si>
  <si>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</si>
  <si>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</si>
  <si>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</si>
  <si>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</si>
  <si>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</si>
  <si>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</si>
  <si>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</si>
  <si>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</si>
  <si>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</si>
  <si>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</si>
  <si>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</si>
  <si>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</si>
  <si>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</si>
  <si>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</si>
  <si>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</si>
  <si>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</si>
  <si>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</si>
  <si>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</si>
  <si>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</si>
  <si>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</si>
  <si>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</si>
  <si>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</si>
  <si>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</si>
  <si>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</si>
  <si>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</si>
  <si>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</si>
  <si>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</si>
  <si>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</si>
  <si>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</si>
  <si>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</si>
  <si>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</si>
  <si>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</si>
  <si>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</si>
  <si>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</si>
  <si>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</si>
  <si>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</si>
  <si>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</si>
  <si>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</si>
  <si>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</si>
  <si>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</si>
  <si>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</si>
  <si>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</si>
  <si>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</si>
  <si>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</si>
  <si>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</si>
  <si>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</si>
  <si>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</si>
  <si>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</si>
  <si>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</si>
  <si>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</si>
  <si>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</si>
  <si>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</si>
  <si>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</si>
  <si>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</si>
  <si>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</si>
  <si>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</si>
  <si>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</si>
  <si>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</si>
  <si>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</si>
  <si>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</si>
  <si>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</si>
  <si>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</si>
  <si>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</si>
  <si>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</si>
  <si>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</si>
  <si>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</si>
  <si>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</si>
  <si>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</si>
  <si>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</si>
  <si>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</si>
  <si>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</si>
  <si>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</si>
  <si>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</si>
  <si>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</si>
  <si>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</si>
  <si>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</si>
  <si>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</si>
  <si>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</si>
  <si>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</si>
  <si>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</si>
  <si>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</si>
  <si>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</si>
  <si>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</si>
  <si>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</si>
  <si>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</si>
  <si>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</si>
  <si>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</si>
  <si>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</si>
  <si>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</si>
  <si>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</si>
  <si>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</si>
  <si>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</si>
  <si>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</si>
  <si>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</si>
  <si>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</si>
  <si>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</si>
  <si>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</si>
  <si>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</si>
  <si>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</si>
  <si>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</si>
  <si>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</si>
  <si>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</si>
  <si>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</si>
  <si>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</si>
  <si>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</si>
  <si>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</si>
  <si>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</si>
  <si>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</si>
  <si>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</si>
  <si>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</si>
  <si>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</si>
  <si>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</si>
  <si>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</si>
  <si>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</si>
  <si>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</si>
  <si>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</si>
  <si>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</si>
  <si>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</si>
  <si>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</si>
  <si>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</si>
  <si>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</si>
  <si>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</si>
  <si>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</si>
  <si>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</si>
  <si>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</si>
  <si>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</si>
  <si>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</si>
  <si>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</si>
  <si>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</si>
  <si>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</si>
  <si>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</si>
  <si>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</si>
  <si>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</si>
  <si>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</si>
  <si>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</si>
  <si>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</si>
  <si>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</si>
  <si>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</si>
  <si>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</si>
  <si>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</si>
  <si>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</si>
  <si>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</si>
  <si>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</si>
  <si>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</si>
  <si>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</si>
  <si>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</si>
  <si>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</si>
  <si>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</si>
  <si>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</si>
  <si>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</si>
  <si>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</si>
  <si>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</si>
  <si>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</si>
  <si>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</si>
  <si>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</si>
  <si>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</si>
  <si>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</si>
  <si>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</si>
  <si>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</si>
  <si>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</si>
  <si>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</si>
  <si>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</si>
  <si>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</si>
  <si>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</si>
  <si>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</si>
  <si>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</si>
  <si>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</si>
  <si>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</si>
  <si>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</si>
  <si>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</si>
  <si>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</si>
  <si>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</si>
  <si>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</si>
  <si>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</si>
  <si>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</si>
  <si>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</si>
  <si>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</si>
  <si>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</si>
  <si>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</si>
  <si>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</si>
  <si>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</si>
  <si>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</si>
  <si>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</si>
  <si>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</si>
  <si>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</si>
  <si>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</si>
  <si>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</si>
  <si>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</si>
  <si>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</si>
  <si>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</si>
  <si>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</si>
  <si>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</si>
  <si>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</si>
  <si>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</si>
  <si>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</si>
  <si>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</si>
  <si>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</si>
  <si>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</si>
  <si>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</si>
  <si>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</si>
  <si>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</si>
  <si>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</si>
  <si>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</si>
  <si>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</si>
  <si>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</si>
  <si>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</si>
  <si>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</si>
  <si>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</si>
  <si>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</si>
  <si>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</si>
  <si>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</si>
  <si>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</si>
  <si>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</si>
  <si>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</si>
  <si>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</si>
  <si>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</si>
  <si>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</si>
  <si>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</si>
  <si>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</si>
  <si>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</si>
  <si>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</si>
  <si>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</si>
  <si>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</si>
  <si>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</si>
  <si>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</si>
  <si>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</si>
  <si>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</si>
  <si>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</si>
  <si>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</si>
  <si>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</si>
  <si>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</si>
  <si>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</si>
  <si>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</si>
  <si>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</si>
  <si>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</si>
  <si>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</si>
  <si>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</si>
  <si>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</si>
  <si>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</si>
  <si>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</si>
  <si>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</si>
  <si>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</si>
  <si>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</si>
  <si>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</si>
  <si>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</si>
  <si>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</si>
  <si>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</si>
  <si>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</si>
  <si>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</si>
  <si>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</si>
  <si>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</si>
  <si>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</si>
  <si>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</si>
  <si>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</si>
  <si>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</si>
  <si>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</si>
  <si>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</si>
  <si>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</si>
  <si>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</si>
  <si>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</si>
  <si>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</si>
  <si>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</si>
  <si>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</si>
  <si>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</si>
  <si>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</si>
  <si>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</si>
  <si>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</si>
  <si>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</si>
  <si>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</si>
  <si>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</si>
  <si>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</si>
  <si>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</si>
  <si>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</si>
  <si>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</si>
  <si>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</si>
  <si>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</si>
  <si>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</si>
  <si>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</si>
  <si>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</si>
  <si>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</si>
  <si>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</si>
  <si>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</si>
  <si>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</si>
  <si>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</si>
  <si>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</si>
  <si>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</si>
  <si>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</si>
  <si>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</si>
  <si>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</si>
  <si>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</si>
  <si>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</si>
  <si>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</si>
  <si>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</si>
  <si>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</si>
  <si>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</si>
  <si>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</si>
  <si>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</si>
  <si>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</si>
  <si>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</si>
  <si>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</si>
  <si>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</si>
  <si>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</si>
  <si>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</si>
  <si>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</si>
  <si>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</si>
  <si>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</si>
  <si>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</si>
  <si>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</si>
  <si>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</si>
  <si>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</si>
  <si>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</si>
  <si>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</si>
  <si>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</si>
  <si>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</si>
  <si>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</si>
  <si>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</si>
  <si>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</si>
  <si>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</si>
  <si>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</si>
  <si>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</si>
  <si>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</si>
  <si>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</si>
  <si>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</si>
  <si>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</si>
  <si>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</si>
  <si>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</si>
  <si>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</si>
  <si>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</si>
  <si>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</si>
  <si>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</si>
  <si>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</si>
  <si>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</si>
  <si>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</si>
  <si>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</si>
  <si>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</si>
  <si>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</si>
  <si>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</si>
  <si>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</si>
  <si>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</si>
  <si>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</si>
  <si>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</si>
  <si>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</si>
  <si>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</si>
  <si>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</si>
  <si>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</si>
  <si>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</si>
  <si>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</si>
  <si>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</si>
  <si>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</si>
  <si>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</si>
  <si>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</si>
  <si>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</si>
  <si>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</si>
  <si>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</si>
  <si>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</si>
  <si>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</si>
  <si>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</si>
  <si>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</si>
  <si>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</si>
  <si>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</si>
  <si>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</si>
  <si>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</si>
  <si>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</si>
  <si>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</si>
  <si>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</si>
  <si>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</si>
  <si>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</si>
  <si>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</si>
  <si>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</si>
  <si>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</si>
  <si>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</si>
  <si>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</si>
  <si>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</si>
  <si>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</si>
  <si>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</si>
  <si>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</si>
  <si>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</si>
  <si>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</si>
  <si>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</si>
  <si>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</si>
  <si>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</si>
  <si>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</si>
  <si>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</si>
  <si>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</si>
  <si>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</si>
  <si>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</si>
  <si>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</si>
  <si>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</si>
  <si>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</si>
  <si>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</si>
  <si>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</si>
  <si>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</si>
  <si>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</si>
  <si>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</si>
  <si>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</si>
  <si>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</si>
  <si>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</si>
  <si>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</si>
  <si>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</si>
  <si>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</si>
  <si>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</si>
  <si>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</si>
  <si>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</si>
  <si>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</si>
  <si>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</si>
  <si>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</si>
  <si>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</si>
  <si>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</si>
  <si>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</si>
  <si>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</si>
  <si>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</si>
  <si>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</si>
  <si>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</si>
  <si>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</si>
  <si>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</si>
  <si>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</si>
  <si>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</si>
  <si>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</si>
  <si>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</si>
  <si>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</si>
  <si>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</si>
  <si>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</si>
  <si>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</si>
  <si>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</si>
  <si>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</si>
  <si>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</si>
  <si>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</si>
  <si>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</si>
  <si>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</si>
  <si>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</si>
  <si>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</si>
  <si>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</si>
  <si>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</si>
  <si>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</si>
  <si>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</si>
  <si>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</si>
  <si>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</si>
  <si>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</si>
  <si>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</si>
  <si>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</si>
  <si>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</si>
  <si>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</si>
  <si>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</si>
  <si>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</si>
  <si>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</si>
  <si>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</si>
  <si>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</si>
  <si>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</si>
  <si>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</si>
  <si>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</si>
  <si>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</si>
  <si>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</si>
  <si>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</si>
  <si>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</si>
  <si>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</si>
  <si>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</si>
  <si>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</si>
  <si>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</si>
  <si>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</si>
  <si>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</si>
  <si>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</si>
  <si>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</si>
  <si>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</si>
  <si>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</si>
  <si>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</si>
  <si>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</si>
  <si>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</si>
  <si>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</si>
  <si>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</si>
  <si>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</si>
  <si>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</si>
  <si>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</si>
  <si>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</si>
  <si>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</si>
  <si>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</si>
  <si>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</si>
  <si>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</si>
  <si>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</si>
  <si>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</si>
  <si>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</si>
  <si>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</si>
  <si>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</si>
  <si>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</si>
  <si>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</si>
  <si>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</si>
  <si>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</si>
  <si>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</si>
  <si>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</si>
  <si>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</si>
  <si>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</si>
  <si>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</si>
  <si>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</si>
  <si>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</si>
  <si>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</si>
  <si>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</si>
  <si>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</si>
  <si>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</si>
  <si>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</si>
  <si>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</si>
  <si>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</si>
  <si>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</si>
  <si>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</si>
  <si>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</si>
  <si>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</si>
  <si>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</si>
  <si>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</si>
  <si>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</si>
  <si>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</si>
  <si>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</si>
  <si>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</si>
  <si>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</si>
  <si>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</si>
  <si>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</si>
  <si>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</si>
  <si>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</si>
  <si>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</si>
  <si>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</si>
  <si>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</si>
  <si>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</si>
  <si>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</si>
  <si>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</si>
  <si>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</si>
  <si>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</si>
  <si>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</si>
  <si>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</si>
  <si>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</si>
  <si>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</si>
  <si>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</si>
  <si>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</si>
  <si>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</si>
  <si>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</si>
  <si>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</si>
  <si>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</si>
  <si>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</si>
  <si>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</si>
  <si>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</si>
  <si>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</si>
  <si>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</si>
  <si>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</si>
  <si>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</si>
  <si>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</si>
  <si>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</si>
  <si>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</si>
  <si>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</si>
  <si>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</si>
  <si>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</si>
  <si>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</si>
  <si>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</si>
  <si>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</si>
  <si>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</si>
  <si>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</si>
  <si>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</si>
  <si>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</si>
  <si>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</si>
  <si>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</si>
  <si>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</si>
  <si>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</si>
  <si>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</si>
  <si>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</si>
  <si>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</si>
  <si>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</si>
  <si>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</si>
  <si>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</si>
  <si>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</si>
  <si>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</si>
  <si>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</si>
  <si>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</si>
  <si>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</si>
  <si>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</si>
  <si>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</si>
  <si>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</si>
  <si>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</si>
  <si>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</si>
  <si>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</si>
  <si>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</si>
  <si>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</si>
  <si>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</si>
  <si>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</si>
  <si>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</si>
  <si>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</si>
  <si>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</si>
  <si>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</si>
  <si>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</si>
  <si>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</si>
  <si>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</si>
  <si>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</si>
  <si>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</si>
  <si>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</si>
  <si>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</si>
  <si>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</si>
  <si>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</si>
  <si>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</si>
  <si>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</si>
  <si>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</si>
  <si>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</si>
  <si>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</si>
  <si>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</si>
  <si>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</si>
  <si>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</si>
  <si>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</si>
  <si>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</si>
  <si>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</si>
  <si>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</si>
  <si>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</si>
  <si>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</si>
  <si>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</si>
  <si>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</si>
  <si>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</si>
  <si>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</si>
  <si>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</si>
  <si>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</si>
  <si>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</si>
  <si>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</si>
  <si>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</si>
  <si>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</si>
  <si>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</si>
  <si>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</si>
  <si>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</si>
  <si>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</si>
  <si>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</si>
  <si>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</si>
  <si>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</si>
  <si>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</si>
  <si>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</si>
  <si>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</si>
  <si>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</si>
  <si>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</si>
  <si>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</si>
  <si>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</si>
  <si>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</si>
  <si>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</si>
  <si>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</si>
  <si>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</si>
  <si>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</si>
  <si>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</si>
  <si>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</si>
  <si>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</si>
  <si>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</si>
  <si>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</si>
  <si>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</si>
  <si>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</si>
  <si>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</si>
  <si>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</si>
  <si>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</si>
  <si>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</si>
  <si>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</si>
  <si>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</si>
  <si>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</si>
  <si>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</si>
  <si>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</si>
  <si>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</si>
  <si>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</si>
  <si>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</si>
  <si>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</si>
  <si>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</si>
  <si>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</si>
  <si>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</si>
  <si>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</si>
  <si>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</si>
  <si>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</si>
  <si>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</si>
  <si>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</si>
  <si>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</si>
  <si>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</si>
  <si>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</si>
  <si>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</si>
  <si>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</si>
  <si>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</si>
  <si>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</si>
  <si>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</si>
  <si>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</si>
  <si>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</si>
  <si>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</si>
  <si>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</si>
  <si>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</si>
  <si>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</si>
  <si>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</si>
  <si>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</si>
  <si>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</si>
  <si>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</si>
  <si>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</si>
  <si>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</si>
  <si>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</si>
  <si>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</si>
  <si>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</si>
  <si>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</si>
  <si>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</si>
  <si>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</si>
  <si>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</si>
  <si>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</si>
  <si>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</si>
  <si>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</si>
  <si>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</si>
  <si>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</si>
  <si>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</si>
  <si>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</si>
  <si>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</si>
  <si>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</si>
  <si>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</si>
  <si>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</si>
  <si>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</si>
  <si>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</si>
  <si>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</si>
  <si>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</si>
  <si>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</si>
  <si>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</si>
  <si>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</si>
  <si>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</si>
  <si>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</si>
  <si>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</si>
  <si>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</si>
  <si>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</si>
  <si>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</si>
  <si>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</si>
  <si>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</si>
  <si>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</si>
  <si>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</si>
  <si>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</si>
  <si>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</si>
  <si>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</si>
  <si>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</si>
  <si>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</si>
  <si>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</si>
  <si>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</si>
  <si>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</si>
  <si>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</si>
  <si>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</si>
  <si>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</si>
  <si>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</si>
  <si>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</si>
  <si>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</si>
  <si>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</si>
  <si>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</si>
  <si>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</si>
  <si>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</si>
  <si>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</si>
  <si>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</si>
  <si>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</si>
  <si>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</si>
  <si>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</si>
  <si>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</si>
  <si>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</si>
  <si>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</si>
  <si>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</si>
  <si>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</si>
  <si>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</si>
  <si>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</si>
  <si>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</si>
  <si>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</si>
  <si>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</si>
  <si>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</si>
  <si>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</si>
  <si>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</si>
  <si>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</si>
  <si>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</si>
  <si>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</si>
  <si>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</si>
  <si>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</si>
  <si>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</si>
  <si>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</si>
  <si>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</si>
  <si>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</si>
  <si>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</si>
  <si>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</si>
  <si>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</si>
  <si>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</si>
  <si>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</si>
  <si>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</si>
  <si>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</si>
  <si>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</si>
  <si>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</si>
  <si>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</si>
  <si>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</si>
  <si>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</si>
  <si>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</si>
  <si>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</si>
  <si>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</si>
  <si>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</si>
  <si>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</si>
  <si>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</si>
  <si>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</si>
  <si>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</si>
  <si>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</si>
  <si>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</si>
  <si>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</si>
  <si>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</si>
  <si>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</si>
  <si>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</si>
  <si>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</si>
  <si>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</si>
  <si>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</si>
  <si>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</si>
  <si>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</si>
  <si>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</si>
  <si>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</si>
  <si>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</si>
  <si>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</si>
  <si>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</si>
  <si>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</si>
  <si>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</si>
  <si>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</si>
  <si>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</si>
  <si>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</si>
  <si>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</si>
  <si>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</si>
  <si>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</si>
  <si>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</si>
  <si>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</si>
  <si>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</si>
  <si>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</si>
  <si>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</si>
  <si>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</si>
  <si>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</si>
  <si>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</si>
  <si>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</si>
  <si>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</si>
  <si>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</si>
  <si>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</si>
  <si>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</si>
  <si>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</si>
  <si>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</si>
  <si>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</si>
  <si>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</si>
  <si>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</si>
  <si>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</si>
  <si>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</si>
  <si>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</si>
  <si>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</si>
  <si>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</si>
  <si>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</si>
  <si>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</si>
  <si>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</si>
  <si>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</si>
  <si>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</si>
  <si>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</si>
  <si>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</si>
  <si>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</si>
  <si>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</si>
  <si>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</si>
  <si>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</si>
  <si>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</si>
  <si>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</si>
  <si>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</si>
  <si>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</si>
  <si>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</si>
  <si>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</si>
  <si>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</si>
  <si>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</si>
  <si>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</si>
  <si>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</si>
  <si>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</si>
  <si>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</si>
  <si>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</si>
  <si>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</si>
  <si>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</si>
  <si>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</si>
  <si>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</si>
  <si>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</si>
  <si>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</si>
  <si>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</si>
  <si>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</si>
  <si>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</si>
  <si>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</si>
  <si>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</si>
  <si>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</si>
  <si>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</si>
  <si>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</si>
  <si>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</si>
  <si>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</si>
  <si>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</si>
  <si>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</si>
  <si>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</si>
  <si>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</si>
  <si>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</si>
  <si>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</si>
  <si>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</si>
  <si>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</si>
  <si>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</si>
  <si>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</si>
  <si>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</si>
  <si>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</si>
  <si>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</si>
  <si>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</si>
  <si>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</si>
  <si>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</si>
  <si>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</si>
  <si>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</si>
  <si>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</si>
  <si>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</si>
  <si>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</si>
  <si>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</si>
  <si>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</si>
  <si>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</si>
  <si>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</si>
  <si>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</si>
  <si>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</si>
  <si>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</si>
  <si>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</si>
  <si>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</si>
  <si>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</si>
  <si>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</si>
  <si>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</si>
  <si>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</si>
  <si>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</si>
  <si>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</si>
  <si>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</si>
  <si>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</si>
  <si>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</si>
  <si>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</si>
  <si>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</si>
  <si>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</si>
  <si>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</si>
  <si>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</si>
  <si>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</si>
  <si>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</si>
  <si>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</si>
  <si>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</si>
  <si>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</si>
  <si>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</si>
  <si>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</si>
  <si>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</si>
  <si>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</si>
  <si>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</si>
  <si>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</si>
  <si>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</si>
  <si>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</si>
  <si>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</si>
  <si>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</si>
  <si>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</si>
  <si>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</si>
  <si>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</si>
  <si>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</si>
  <si>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</si>
  <si>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</si>
  <si>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</si>
  <si>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</si>
  <si>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</si>
  <si>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</si>
  <si>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</si>
  <si>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</si>
  <si>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</si>
  <si>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</si>
  <si>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</si>
  <si>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</si>
  <si>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</si>
  <si>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</si>
  <si>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</si>
  <si>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</si>
  <si>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</si>
  <si>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</si>
  <si>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</si>
  <si>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</si>
  <si>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</si>
  <si>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</si>
  <si>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</si>
  <si>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</si>
  <si>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</si>
  <si>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</si>
  <si>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</si>
  <si>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</si>
  <si>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</si>
  <si>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</si>
  <si>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</si>
  <si>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</si>
  <si>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</si>
  <si>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</si>
  <si>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</si>
  <si>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</si>
  <si>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</si>
  <si>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</si>
  <si>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</si>
  <si>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</si>
  <si>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</si>
  <si>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</si>
  <si>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</si>
  <si>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</si>
  <si>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</si>
  <si>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</si>
  <si>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</si>
  <si>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</si>
  <si>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</si>
  <si>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</si>
  <si>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</si>
  <si>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</si>
  <si>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</si>
  <si>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</si>
  <si>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</si>
  <si>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</si>
  <si>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</si>
  <si>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</si>
  <si>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</si>
  <si>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</si>
  <si>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</si>
  <si>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</si>
  <si>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</si>
  <si>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</si>
  <si>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</si>
  <si>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</si>
  <si>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</si>
  <si>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</si>
  <si>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</si>
  <si>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</si>
  <si>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</si>
  <si>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</si>
  <si>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</si>
  <si>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</si>
  <si>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</si>
  <si>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</si>
  <si>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</si>
  <si>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</si>
  <si>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</si>
  <si>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</si>
  <si>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</si>
  <si>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</si>
  <si>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</si>
  <si>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</si>
  <si>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</si>
  <si>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</si>
  <si>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</si>
  <si>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</si>
  <si>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</si>
  <si>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</si>
  <si>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</si>
  <si>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</si>
  <si>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</si>
  <si>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</si>
  <si>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</si>
  <si>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</si>
  <si>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</si>
  <si>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</si>
  <si>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</si>
  <si>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</si>
  <si>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</si>
  <si>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</si>
  <si>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</si>
  <si>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</si>
  <si>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</si>
  <si>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</si>
  <si>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</si>
  <si>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</si>
  <si>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</si>
  <si>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</si>
  <si>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</si>
  <si>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</si>
  <si>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</si>
  <si>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</si>
  <si>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</si>
  <si>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</si>
  <si>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</si>
  <si>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</si>
  <si>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</si>
  <si>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</si>
  <si>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</si>
  <si>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</si>
  <si>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</si>
  <si>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</si>
  <si>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</si>
  <si>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</si>
  <si>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</si>
  <si>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</si>
  <si>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</si>
  <si>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</si>
  <si>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</si>
  <si>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</si>
  <si>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</si>
  <si>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</si>
  <si>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</si>
  <si>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</si>
  <si>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</si>
  <si>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</si>
  <si>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</si>
  <si>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</si>
  <si>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</si>
  <si>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</si>
  <si>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</si>
  <si>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</si>
  <si>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</si>
  <si>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</si>
  <si>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</si>
  <si>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</si>
  <si>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</si>
  <si>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</si>
  <si>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</si>
  <si>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</si>
  <si>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</si>
  <si>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</si>
  <si>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</si>
  <si>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</si>
  <si>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</si>
  <si>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</si>
  <si>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</si>
  <si>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</si>
  <si>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</si>
  <si>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</si>
  <si>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</si>
  <si>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</si>
  <si>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</si>
  <si>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</si>
  <si>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</si>
  <si>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</si>
  <si>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</si>
  <si>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</si>
  <si>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</si>
  <si>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</si>
  <si>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</si>
  <si>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</si>
  <si>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</si>
  <si>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</si>
  <si>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</si>
  <si>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</si>
  <si>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</si>
  <si>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</si>
  <si>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</si>
  <si>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</si>
  <si>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</si>
  <si>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</si>
  <si>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</si>
  <si>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</si>
  <si>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</si>
  <si>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</si>
  <si>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</si>
  <si>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</si>
  <si>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</si>
  <si>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</si>
  <si>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</si>
  <si>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</si>
  <si>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</si>
  <si>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</si>
  <si>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</si>
  <si>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</si>
  <si>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</si>
  <si>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</si>
  <si>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</si>
  <si>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</si>
  <si>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</si>
  <si>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</si>
  <si>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</si>
  <si>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</si>
  <si>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</si>
  <si>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</si>
  <si>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</si>
  <si>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</si>
  <si>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</si>
  <si>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</si>
  <si>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</si>
  <si>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</si>
  <si>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</si>
  <si>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</si>
  <si>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</si>
  <si>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</si>
  <si>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</si>
  <si>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</si>
  <si>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</si>
  <si>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</si>
  <si>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</si>
  <si>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</si>
  <si>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</si>
  <si>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</si>
  <si>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</si>
  <si>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</si>
  <si>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</si>
  <si>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</si>
  <si>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</si>
  <si>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</si>
  <si>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</si>
  <si>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</si>
  <si>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</si>
  <si>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</si>
  <si>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</si>
  <si>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</si>
  <si>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</si>
  <si>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</si>
  <si>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</si>
  <si>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</si>
  <si>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</si>
  <si>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</si>
  <si>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</si>
  <si>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</si>
  <si>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</si>
  <si>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</si>
  <si>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</si>
  <si>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</si>
  <si>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</si>
  <si>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</si>
  <si>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</si>
  <si>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</si>
  <si>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</si>
  <si>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</si>
  <si>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</si>
  <si>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</si>
  <si>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</si>
  <si>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</si>
  <si>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</si>
  <si>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</si>
  <si>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</si>
  <si>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</si>
  <si>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</si>
  <si>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</si>
  <si>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</si>
  <si>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</si>
  <si>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</si>
  <si>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</si>
  <si>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</si>
  <si>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</si>
  <si>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</si>
  <si>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</si>
  <si>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</si>
  <si>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</si>
  <si>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</si>
  <si>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</si>
  <si>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</si>
  <si>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</si>
  <si>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</si>
  <si>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</si>
  <si>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</si>
  <si>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</si>
  <si>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</si>
  <si>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</si>
  <si>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</si>
  <si>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</si>
  <si>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</si>
  <si>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</si>
  <si>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</si>
  <si>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</si>
  <si>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</si>
  <si>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</si>
  <si>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</si>
  <si>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</si>
  <si>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</si>
  <si>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</si>
  <si>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</si>
  <si>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</si>
  <si>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</si>
  <si>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</si>
  <si>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</si>
  <si>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</si>
  <si>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</si>
  <si>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</si>
  <si>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</si>
  <si>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</si>
  <si>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</si>
  <si>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</si>
  <si>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</si>
  <si>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</si>
  <si>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</si>
  <si>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</si>
  <si>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</si>
  <si>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</si>
  <si>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</si>
  <si>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</si>
  <si>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</si>
  <si>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</si>
  <si>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</si>
  <si>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</si>
  <si>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</si>
  <si>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</si>
  <si>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</si>
  <si>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</si>
  <si>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</si>
  <si>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</si>
  <si>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</si>
  <si>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</si>
  <si>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</si>
  <si>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</si>
  <si>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</si>
  <si>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</si>
  <si>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</si>
  <si>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</si>
  <si>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</si>
  <si>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</si>
  <si>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</si>
  <si>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</si>
  <si>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</si>
  <si>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</si>
  <si>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</si>
  <si>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</si>
  <si>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</si>
  <si>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</si>
  <si>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</si>
  <si>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</si>
  <si>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</si>
  <si>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</si>
  <si>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</si>
  <si>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</si>
  <si>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</si>
  <si>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</si>
  <si>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</si>
  <si>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</si>
  <si>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</si>
  <si>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</si>
  <si>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</si>
  <si>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</si>
  <si>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</si>
  <si>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</si>
  <si>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</si>
  <si>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</si>
  <si>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</si>
  <si>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</si>
  <si>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</si>
  <si>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</si>
  <si>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</si>
  <si>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</si>
  <si>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</si>
  <si>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</si>
  <si>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</si>
  <si>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</si>
  <si>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</si>
  <si>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</si>
  <si>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</si>
  <si>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</si>
  <si>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</si>
  <si>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</si>
  <si>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</si>
  <si>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</si>
  <si>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</si>
  <si>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</si>
  <si>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</si>
  <si>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</si>
  <si>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</si>
  <si>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</si>
  <si>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</si>
  <si>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</si>
  <si>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</si>
  <si>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</si>
  <si>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</si>
  <si>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</si>
  <si>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</si>
  <si>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</si>
  <si>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</si>
  <si>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</si>
  <si>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</si>
  <si>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</si>
  <si>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</si>
  <si>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</si>
  <si>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</si>
  <si>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</si>
  <si>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</si>
  <si>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</si>
  <si>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</si>
  <si>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</si>
  <si>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</si>
  <si>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</si>
  <si>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</si>
  <si>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</si>
  <si>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</si>
  <si>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</si>
  <si>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</si>
  <si>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</si>
  <si>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</si>
  <si>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</si>
  <si>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</si>
  <si>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</si>
  <si>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</si>
  <si>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</si>
  <si>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</si>
  <si>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</si>
  <si>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</si>
  <si>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</si>
  <si>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</si>
  <si>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</si>
  <si>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</si>
  <si>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</si>
  <si>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</si>
  <si>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</si>
  <si>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</si>
  <si>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</si>
  <si>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</si>
  <si>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</si>
  <si>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</si>
  <si>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</si>
  <si>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</si>
  <si>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</si>
  <si>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</si>
  <si>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</si>
  <si>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</si>
  <si>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</si>
  <si>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</si>
  <si>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</si>
  <si>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</si>
  <si>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</si>
  <si>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</si>
  <si>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</si>
  <si>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</si>
  <si>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</si>
  <si>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</si>
  <si>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</si>
  <si>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</si>
  <si>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</si>
  <si>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</si>
  <si>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</si>
  <si>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</si>
  <si>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</si>
  <si>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</si>
  <si>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</si>
  <si>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</si>
  <si>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</si>
  <si>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</si>
  <si>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</si>
  <si>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</si>
  <si>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</si>
  <si>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</si>
  <si>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</si>
  <si>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</si>
  <si>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</si>
  <si>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</si>
  <si>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</si>
  <si>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</si>
  <si>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</si>
  <si>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</si>
  <si>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</si>
  <si>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</si>
  <si>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</si>
  <si>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</si>
  <si>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</si>
  <si>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</si>
  <si>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</si>
  <si>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</si>
  <si>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</si>
  <si>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</si>
  <si>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</si>
  <si>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</si>
  <si>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</si>
  <si>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</si>
  <si>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</si>
  <si>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</si>
  <si>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</si>
  <si>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</si>
  <si>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</si>
  <si>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</si>
  <si>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</si>
  <si>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</si>
  <si>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</si>
  <si>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</si>
  <si>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</si>
  <si>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</si>
  <si>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</si>
  <si>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</si>
  <si>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</si>
  <si>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</si>
  <si>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</si>
  <si>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</si>
  <si>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</si>
  <si>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</si>
  <si>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</si>
  <si>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</si>
  <si>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</si>
  <si>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</si>
  <si>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</si>
  <si>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</si>
  <si>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</si>
  <si>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</si>
  <si>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</si>
  <si>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</si>
  <si>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</si>
  <si>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</si>
  <si>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</si>
  <si>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</si>
  <si>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</si>
  <si>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</si>
  <si>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</si>
  <si>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</si>
  <si>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</si>
  <si>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</si>
  <si>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</si>
  <si>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</si>
  <si>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</si>
  <si>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</si>
  <si>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</si>
  <si>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</si>
  <si>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</si>
  <si>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</si>
  <si>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</si>
  <si>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</si>
  <si>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</si>
  <si>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</si>
  <si>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</si>
  <si>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</si>
  <si>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</si>
  <si>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</si>
  <si>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</si>
  <si>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</si>
  <si>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</si>
  <si>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</si>
  <si>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</si>
  <si>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</si>
  <si>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</si>
  <si>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</si>
  <si>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</si>
  <si>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</si>
  <si>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</si>
  <si>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</si>
  <si>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</si>
  <si>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</si>
  <si>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</si>
  <si>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</si>
  <si>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</si>
  <si>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</si>
  <si>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</si>
  <si>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</si>
  <si>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</si>
  <si>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</si>
  <si>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</si>
  <si>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</si>
  <si>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</si>
  <si>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</si>
  <si>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</si>
  <si>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</si>
  <si>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</si>
  <si>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</si>
  <si>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</si>
  <si>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</si>
  <si>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</si>
  <si>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</si>
  <si>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</si>
  <si>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</si>
  <si>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</si>
  <si>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</si>
  <si>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</si>
  <si>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</si>
  <si>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</si>
  <si>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</si>
  <si>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</si>
  <si>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</si>
  <si>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</si>
  <si>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</si>
  <si>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</si>
  <si>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</si>
  <si>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</si>
  <si>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</si>
  <si>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</si>
  <si>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</si>
  <si>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</si>
  <si>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</si>
  <si>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</si>
  <si>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</si>
  <si>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</si>
  <si>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</si>
  <si>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</si>
  <si>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</si>
  <si>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</si>
  <si>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</si>
  <si>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</si>
  <si>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</si>
  <si>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</si>
  <si>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</si>
  <si>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</si>
  <si>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</si>
  <si>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</si>
  <si>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</si>
  <si>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</si>
  <si>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</si>
  <si>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</si>
  <si>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</si>
  <si>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</si>
  <si>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</si>
  <si>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</si>
  <si>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</si>
  <si>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</si>
  <si>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</si>
  <si>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</si>
  <si>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</si>
  <si>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</si>
  <si>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</si>
  <si>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</si>
  <si>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</si>
  <si>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</si>
  <si>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</si>
  <si>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</si>
  <si>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</si>
  <si>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</si>
  <si>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</si>
  <si>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</si>
  <si>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</si>
  <si>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</si>
  <si>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</si>
  <si>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</si>
  <si>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</si>
  <si>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</si>
  <si>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</si>
  <si>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</si>
  <si>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</si>
  <si>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</si>
  <si>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</si>
  <si>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</si>
  <si>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</si>
  <si>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</si>
  <si>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</si>
  <si>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</si>
  <si>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</si>
  <si>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</si>
  <si>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</si>
  <si>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</si>
  <si>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</si>
  <si>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</si>
  <si>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</si>
  <si>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</si>
  <si>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</si>
  <si>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</si>
  <si>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</si>
  <si>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</si>
  <si>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</si>
  <si>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</si>
  <si>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</si>
  <si>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</si>
  <si>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</si>
  <si>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</si>
  <si>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</si>
  <si>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</si>
  <si>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</si>
  <si>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</si>
  <si>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</si>
  <si>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</si>
  <si>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</si>
  <si>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</si>
  <si>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</si>
  <si>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</si>
  <si>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</si>
  <si>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</si>
  <si>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</si>
  <si>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</si>
  <si>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</si>
  <si>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</si>
  <si>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</si>
  <si>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</si>
  <si>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</si>
  <si>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</si>
  <si>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</si>
  <si>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</si>
  <si>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</si>
  <si>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</si>
  <si>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</si>
  <si>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</si>
  <si>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</si>
  <si>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</si>
  <si>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</si>
  <si>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</si>
  <si>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</si>
  <si>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</si>
  <si>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</si>
  <si>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</si>
  <si>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</si>
  <si>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</si>
  <si>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</si>
  <si>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</si>
  <si>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</si>
  <si>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</si>
  <si>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</si>
  <si>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</si>
  <si>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</si>
  <si>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</si>
  <si>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</si>
  <si>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</si>
  <si>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</si>
  <si>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</si>
  <si>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</si>
  <si>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</si>
  <si>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</si>
  <si>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</si>
  <si>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</si>
  <si>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</si>
  <si>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</si>
  <si>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</si>
  <si>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</si>
  <si>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</si>
  <si>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</si>
  <si>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</si>
  <si>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</si>
  <si>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</si>
  <si>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</si>
  <si>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</si>
  <si>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</si>
  <si>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</si>
  <si>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</si>
  <si>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</si>
  <si>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</si>
  <si>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</si>
  <si>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</si>
  <si>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</si>
  <si>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</si>
  <si>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</si>
  <si>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</si>
  <si>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</si>
  <si>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</si>
  <si>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</si>
  <si>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</si>
  <si>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</si>
  <si>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</si>
  <si>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</si>
  <si>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</si>
  <si>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</si>
  <si>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</si>
  <si>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</si>
  <si>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</si>
  <si>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</si>
  <si>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</si>
  <si>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</si>
  <si>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</si>
  <si>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</si>
  <si>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</si>
  <si>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</si>
  <si>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</si>
  <si>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</si>
  <si>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</si>
  <si>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</si>
  <si>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</si>
  <si>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</si>
  <si>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</si>
  <si>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</si>
  <si>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</si>
  <si>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</si>
  <si>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</si>
  <si>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</si>
  <si>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</si>
  <si>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</si>
  <si>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</si>
  <si>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</si>
  <si>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</si>
  <si>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</si>
  <si>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</si>
  <si>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</si>
  <si>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</si>
  <si>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</si>
  <si>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</si>
  <si>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</si>
  <si>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</si>
  <si>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</si>
  <si>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</si>
  <si>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</si>
  <si>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</si>
  <si>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</si>
  <si>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</si>
  <si>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</si>
  <si>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</si>
  <si>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</si>
  <si>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</si>
  <si>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</si>
  <si>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</si>
  <si>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</si>
  <si>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</si>
  <si>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</si>
  <si>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</si>
  <si>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</si>
  <si>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</si>
  <si>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</si>
  <si>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</si>
  <si>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</si>
  <si>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</si>
  <si>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</si>
  <si>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</si>
  <si>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</si>
  <si>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</si>
  <si>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</si>
  <si>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</si>
  <si>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</si>
  <si>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</si>
  <si>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</si>
  <si>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</si>
  <si>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</si>
  <si>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</si>
  <si>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</si>
  <si>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</si>
  <si>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</si>
  <si>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</si>
  <si>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</si>
  <si>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</si>
  <si>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</si>
  <si>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</si>
  <si>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</si>
  <si>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</si>
  <si>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</si>
  <si>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</si>
  <si>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</si>
  <si>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</si>
  <si>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</si>
  <si>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</si>
  <si>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</si>
  <si>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</si>
  <si>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</si>
  <si>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</si>
  <si>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</si>
  <si>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</si>
  <si>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</si>
  <si>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</si>
  <si>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</si>
  <si>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</si>
  <si>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</si>
  <si>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</si>
  <si>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</si>
  <si>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</si>
  <si>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</si>
  <si>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</si>
  <si>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</si>
  <si>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</si>
  <si>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</si>
  <si>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</si>
  <si>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</si>
  <si>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</si>
  <si>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</si>
  <si>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</si>
  <si>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</si>
  <si>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</si>
  <si>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</si>
  <si>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</si>
  <si>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</si>
  <si>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</si>
  <si>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</si>
  <si>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</si>
  <si>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</si>
  <si>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</si>
  <si>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</si>
  <si>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</si>
  <si>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</si>
  <si>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</si>
  <si>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</si>
  <si>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</si>
  <si>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</si>
  <si>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</si>
  <si>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</si>
  <si>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</si>
  <si>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</si>
  <si>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</si>
  <si>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</si>
  <si>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</si>
  <si>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</si>
  <si>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</si>
  <si>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</si>
  <si>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</si>
  <si>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</si>
  <si>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</si>
  <si>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</si>
  <si>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</si>
  <si>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</si>
  <si>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</si>
  <si>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</si>
  <si>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</si>
  <si>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</si>
  <si>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</si>
  <si>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</si>
  <si>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</si>
  <si>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</si>
  <si>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</si>
  <si>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</si>
  <si>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</si>
  <si>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</si>
  <si>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</si>
  <si>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</si>
  <si>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</si>
  <si>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</si>
  <si>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</si>
  <si>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</si>
  <si>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</si>
  <si>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</si>
  <si>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</si>
  <si>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</si>
  <si>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</si>
  <si>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</si>
  <si>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</si>
  <si>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</si>
  <si>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</si>
  <si>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</si>
  <si>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</si>
  <si>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</si>
  <si>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</si>
  <si>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</si>
  <si>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</si>
  <si>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</si>
  <si>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</si>
  <si>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</si>
  <si>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</si>
  <si>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</si>
  <si>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</si>
  <si>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</si>
  <si>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</si>
  <si>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</si>
  <si>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</si>
  <si>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</si>
  <si>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</si>
  <si>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</si>
  <si>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</si>
  <si>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</si>
  <si>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</si>
  <si>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</si>
  <si>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</si>
  <si>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</si>
  <si>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</si>
  <si>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</si>
  <si>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</si>
  <si>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</si>
  <si>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</si>
  <si>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</si>
  <si>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</si>
  <si>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</si>
  <si>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</si>
  <si>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</si>
  <si>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</si>
  <si>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</si>
  <si>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</si>
  <si>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</si>
  <si>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</si>
  <si>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</si>
  <si>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</si>
  <si>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</si>
  <si>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</si>
  <si>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</si>
  <si>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</si>
  <si>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</si>
  <si>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</si>
  <si>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</si>
  <si>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</si>
  <si>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</si>
  <si>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</si>
  <si>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</si>
  <si>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</si>
  <si>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</si>
  <si>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</si>
  <si>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</si>
  <si>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</si>
  <si>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</si>
  <si>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</si>
  <si>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</si>
  <si>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</si>
  <si>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</si>
  <si>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</si>
  <si>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</si>
  <si>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</si>
  <si>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</si>
  <si>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</si>
  <si>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</si>
  <si>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</si>
  <si>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</si>
  <si>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</si>
  <si>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</si>
  <si>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</si>
  <si>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</si>
  <si>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</si>
  <si>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</si>
  <si>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</si>
  <si>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</si>
  <si>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</si>
  <si>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</si>
  <si>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</si>
  <si>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</si>
  <si>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</si>
  <si>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</si>
  <si>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</si>
  <si>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</si>
  <si>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</si>
  <si>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</si>
  <si>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</si>
  <si>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</si>
  <si>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</si>
  <si>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</si>
  <si>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</si>
  <si>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</si>
  <si>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</si>
  <si>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</si>
  <si>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</si>
  <si>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</si>
  <si>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</si>
  <si>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</si>
  <si>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</si>
  <si>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</si>
  <si>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</si>
  <si>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</si>
  <si>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</si>
  <si>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</si>
  <si>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</si>
  <si>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</si>
  <si>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</si>
  <si>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</si>
  <si>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</si>
  <si>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</si>
  <si>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</si>
  <si>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</si>
  <si>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</si>
  <si>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</si>
  <si>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</si>
  <si>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</si>
  <si>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</si>
  <si>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</si>
  <si>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</si>
  <si>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</si>
  <si>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</si>
  <si>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</si>
  <si>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</si>
  <si>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</si>
  <si>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</si>
  <si>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</si>
  <si>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</si>
  <si>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</si>
  <si>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</si>
  <si>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</si>
  <si>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</si>
  <si>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</si>
  <si>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</si>
  <si>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</si>
  <si>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</si>
  <si>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</si>
  <si>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</si>
  <si>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</si>
  <si>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</si>
  <si>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</si>
  <si>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</si>
  <si>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</si>
  <si>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</si>
  <si>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</si>
  <si>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</si>
  <si>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</si>
  <si>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</si>
  <si>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</si>
  <si>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</si>
  <si>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</si>
  <si>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</si>
  <si>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</si>
  <si>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</si>
  <si>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</si>
  <si>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</si>
  <si>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</si>
  <si>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</si>
  <si>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</si>
  <si>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</si>
  <si>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</si>
  <si>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</si>
  <si>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</si>
  <si>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</si>
  <si>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</si>
  <si>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</si>
  <si>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</si>
  <si>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</si>
  <si>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</si>
  <si>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</si>
  <si>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</si>
  <si>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</si>
  <si>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</si>
  <si>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</si>
  <si>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</si>
  <si>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</si>
  <si>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</si>
  <si>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</si>
  <si>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</si>
  <si>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</si>
  <si>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</si>
  <si>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</si>
  <si>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</si>
  <si>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</si>
  <si>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</si>
  <si>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</si>
  <si>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</si>
  <si>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</si>
  <si>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</si>
  <si>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</si>
  <si>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</si>
  <si>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</si>
  <si>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</si>
  <si>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</si>
  <si>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</si>
  <si>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</si>
  <si>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</si>
  <si>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</si>
  <si>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</si>
  <si>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</si>
  <si>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</si>
  <si>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</si>
  <si>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</si>
  <si>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</si>
  <si>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</si>
  <si>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</si>
  <si>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</si>
  <si>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</si>
  <si>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</si>
  <si>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</si>
  <si>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</si>
  <si>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</si>
  <si>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</si>
  <si>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</si>
  <si>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</si>
  <si>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</si>
  <si>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</si>
  <si>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</si>
  <si>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</si>
  <si>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</si>
  <si>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</si>
  <si>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</si>
  <si>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</si>
  <si>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</si>
  <si>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</si>
  <si>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</si>
  <si>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</si>
  <si>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</si>
  <si>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</si>
  <si>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</si>
  <si>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</si>
  <si>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</si>
  <si>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</si>
  <si>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</si>
  <si>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</si>
  <si>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</si>
  <si>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</si>
  <si>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</si>
  <si>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</si>
  <si>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</si>
  <si>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</si>
  <si>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</si>
  <si>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</si>
  <si>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</si>
  <si>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</si>
  <si>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</si>
  <si>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</si>
  <si>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</si>
  <si>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</si>
  <si>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</si>
  <si>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</si>
  <si>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</si>
  <si>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</si>
  <si>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</si>
  <si>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</si>
  <si>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</si>
  <si>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</si>
  <si>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</si>
  <si>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</si>
  <si>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</si>
  <si>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</si>
  <si>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</si>
  <si>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</si>
  <si>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</si>
  <si>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</si>
  <si>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</si>
  <si>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</si>
  <si>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</si>
  <si>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</si>
  <si>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</si>
  <si>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</si>
  <si>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</si>
  <si>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</si>
  <si>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</si>
  <si>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</si>
  <si>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</si>
  <si>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</si>
  <si>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</si>
  <si>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</si>
  <si>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</si>
  <si>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</si>
  <si>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</si>
  <si>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</si>
  <si>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</si>
  <si>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</si>
  <si>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</si>
  <si>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</si>
  <si>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</si>
  <si>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</si>
  <si>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</si>
  <si>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</si>
  <si>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</si>
  <si>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</si>
  <si>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</si>
  <si>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</si>
  <si>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</si>
  <si>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</si>
  <si>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</si>
  <si>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</si>
  <si>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</si>
  <si>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</si>
  <si>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</si>
  <si>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</si>
  <si>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</si>
  <si>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</si>
  <si>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</si>
  <si>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</si>
  <si>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</si>
  <si>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</si>
  <si>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</si>
  <si>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</si>
  <si>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</si>
  <si>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</si>
  <si>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</si>
  <si>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</si>
  <si>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</si>
  <si>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</si>
  <si>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</si>
  <si>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</si>
  <si>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</si>
  <si>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</si>
  <si>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</si>
  <si>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</si>
  <si>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</si>
  <si>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</si>
  <si>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</si>
  <si>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</si>
  <si>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</si>
  <si>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</si>
  <si>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</si>
  <si>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</si>
  <si>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</si>
  <si>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</si>
  <si>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</si>
  <si>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</si>
  <si>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</si>
  <si>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</si>
  <si>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</si>
  <si>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</si>
  <si>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</si>
  <si>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</si>
  <si>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</si>
  <si>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</si>
  <si>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</si>
  <si>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</si>
  <si>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</si>
  <si>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</si>
  <si>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</si>
  <si>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</si>
  <si>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</si>
  <si>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</si>
  <si>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</si>
  <si>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</si>
  <si>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</si>
  <si>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</si>
  <si>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</si>
  <si>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</si>
  <si>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</si>
  <si>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</si>
  <si>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</si>
  <si>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</si>
  <si>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</si>
  <si>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</si>
  <si>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</si>
  <si>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</si>
  <si>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</si>
  <si>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</si>
  <si>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</si>
  <si>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</si>
  <si>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</si>
  <si>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</si>
  <si>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</si>
  <si>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</si>
  <si>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</si>
  <si>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</si>
  <si>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</si>
  <si>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</si>
  <si>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</si>
  <si>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</si>
  <si>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</si>
  <si>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</si>
  <si>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</si>
  <si>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</si>
  <si>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</si>
  <si>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</si>
  <si>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</si>
  <si>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</si>
  <si>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</si>
  <si>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</si>
  <si>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</si>
  <si>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</si>
  <si>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</si>
  <si>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</si>
  <si>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</si>
  <si>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</si>
  <si>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</si>
  <si>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</si>
  <si>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</si>
  <si>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</si>
  <si>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</si>
  <si>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</si>
  <si>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</si>
  <si>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</si>
  <si>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</si>
  <si>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</si>
  <si>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</si>
  <si>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</si>
  <si>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</si>
  <si>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</si>
  <si>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</si>
  <si>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</si>
  <si>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</si>
  <si>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</si>
  <si>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</si>
  <si>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</si>
  <si>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</si>
  <si>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</si>
  <si>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</si>
  <si>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</si>
  <si>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</si>
  <si>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</si>
  <si>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</si>
  <si>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</si>
  <si>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</si>
  <si>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</si>
  <si>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</si>
  <si>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</si>
  <si>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</si>
  <si>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</si>
  <si>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</si>
  <si>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</si>
  <si>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</si>
  <si>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</si>
  <si>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</si>
  <si>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</si>
  <si>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</si>
  <si>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</si>
  <si>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</si>
  <si>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</si>
  <si>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</si>
  <si>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</si>
  <si>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</si>
  <si>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</si>
  <si>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</si>
  <si>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</si>
  <si>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</si>
  <si>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</si>
  <si>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</si>
  <si>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</si>
  <si>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</si>
  <si>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</si>
  <si>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</si>
  <si>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</si>
  <si>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</si>
  <si>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</si>
  <si>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</si>
  <si>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</si>
  <si>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</si>
  <si>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</si>
  <si>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</si>
  <si>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</si>
  <si>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</si>
  <si>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</si>
  <si>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</si>
  <si>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</si>
  <si>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</si>
  <si>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</si>
  <si>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</si>
  <si>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</si>
  <si>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</si>
  <si>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</si>
  <si>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</si>
  <si>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</si>
  <si>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</si>
  <si>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</si>
  <si>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</si>
  <si>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</si>
  <si>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</si>
  <si>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</si>
  <si>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</si>
  <si>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</si>
  <si>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</si>
  <si>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</si>
  <si>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</si>
  <si>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</si>
  <si>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</si>
  <si>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</si>
  <si>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</si>
  <si>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</si>
  <si>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</si>
  <si>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</si>
  <si>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</si>
  <si>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</si>
  <si>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</si>
  <si>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</si>
  <si>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</si>
  <si>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</si>
  <si>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</si>
  <si>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</si>
  <si>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</si>
  <si>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</si>
  <si>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</si>
  <si>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</si>
  <si>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</si>
  <si>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</si>
  <si>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</si>
  <si>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</si>
  <si>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</si>
  <si>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</si>
  <si>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</si>
  <si>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</si>
  <si>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</si>
  <si>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</si>
  <si>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</si>
  <si>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</si>
  <si>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</si>
  <si>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</si>
  <si>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</si>
  <si>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</si>
  <si>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</si>
  <si>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</si>
  <si>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</si>
  <si>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</si>
  <si>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</si>
  <si>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</si>
  <si>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</si>
  <si>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</si>
  <si>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</si>
  <si>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</si>
  <si>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</si>
  <si>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</si>
  <si>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</si>
  <si>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</si>
  <si>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</si>
  <si>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</si>
  <si>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</si>
  <si>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</si>
  <si>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</si>
  <si>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</si>
  <si>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</si>
  <si>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</si>
  <si>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</si>
  <si>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</si>
  <si>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tool was created by Caleb Sykes of FRC team 4536. For any questions or comments, email him at calebsyk@gmail.com or Private Message him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</si>
  <si>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</si>
  <si>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</si>
  <si>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</si>
  <si>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</si>
  <si>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I plan to release the first update this Friday (3/3), likely in the afternoon. Most future updates will come on Tuesday or Wednesday. </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</si>
  <si>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</si>
  <si>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</si>
  <si>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</si>
  <si>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</si>
  <si>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</si>
  <si>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the average of scores from the official week 0 competition. </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</si>
  <si>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</si>
  <si>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</si>
  <si>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</si>
  <si>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</si>
  <si>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</si>
  <si>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</si>
  <si>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</si>
  <si>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</si>
  <si>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</si>
  <si>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</si>
  <si>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</si>
  <si>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</si>
  <si>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</si>
  <si>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</si>
  <si>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</si>
  <si>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</si>
  <si>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</si>
  <si>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</si>
  <si>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</si>
  <si>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</si>
  <si>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</si>
  <si>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</si>
  <si>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</si>
  <si>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</si>
  <si>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</si>
  <si>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</si>
  <si>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</si>
  <si>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</si>
  <si>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</si>
  <si>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</si>
  <si>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</si>
  <si>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</si>
  <si>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</si>
  <si>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</si>
  <si>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</si>
  <si>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</si>
  <si>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</si>
  <si>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</si>
  <si>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</si>
  <si>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</si>
  <si>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</si>
  <si>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</si>
  <si>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</si>
  <si>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</si>
  <si>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</si>
  <si>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</si>
  <si>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</si>
  <si>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</si>
  <si>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</si>
  <si>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</si>
  <si>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</si>
  <si>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</si>
  <si>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</si>
  <si>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</si>
  <si>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</si>
  <si>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</si>
  <si>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</si>
  <si>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</si>
  <si>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</si>
  <si>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qm</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</si>
  <si>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</si>
  <si>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</si>
  <si>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</si>
  <si>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</si>
  <si>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</si>
  <si>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</si>
  <si>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</si>
  <si>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</si>
  <si>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Predicted Match Points</t>
  </si>
  <si>
    <t>Current Ranking Score</t>
  </si>
  <si>
    <t>Predicted Ranking Score</t>
  </si>
  <si>
    <t>Changes since v2017.0.4</t>
  </si>
  <si>
    <t>qf</t>
  </si>
  <si>
    <t>f</t>
  </si>
  <si>
    <t>sf</t>
  </si>
  <si>
    <t>Last completed qualification match</t>
  </si>
  <si>
    <t xml:space="preserve">Fixed contribution calculations to work even after playoff matches have started. </t>
  </si>
  <si>
    <t xml:space="preserve">Fixed the rotor ranking point and kPa ranking point lookup on the match lookup sheet to work for red. </t>
  </si>
  <si>
    <t>Changed "last completed match" (A3) in "data imort" to read "last completed qualification match"</t>
  </si>
  <si>
    <t xml:space="preserve">Fixed the VLOOKUP methods in "match lookup" and "team lookup" to correctly display matches after match 60. </t>
  </si>
  <si>
    <t>Added color formatting to the "Color" column in "team 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</si>
</sst>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 x14ac:knownFonts="1">
    <font>
      <sz val="11"/>
      <color theme="1"/>
      <name val="Calibri"/>
      <family val="2"/>
      <scheme val="minor"/>
    </font>
    <font>
      <sz val="11"/>
      <color rgb="FF000000"/>
      <name val="Calibri"/>
      <family val="2"/>
    </font>
    <font>
      <u/>
      <sz val="11"/>
      <color theme="10"/>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4">
    <border>
      <left/>
      <right/>
      <top/>
      <bottom/>
      <diagonal/>
    </border>
    <border>
      <left style="thin">
        <color auto="1"/>
      </left>
      <right style="thin">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ck">
        <color auto="1"/>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0" fontId="0" fillId="0" borderId="0" xfId="0" applyNumberFormat="1"/>
    <xf numFmtId="14" fontId="0" fillId="0" borderId="0" xfId="0" applyNumberFormat="1"/>
    <xf numFmtId="49" fontId="0" fillId="0" borderId="0" xfId="0" applyNumberFormat="1" applyAlignment="1">
      <alignment wrapText="1"/>
    </xf>
    <xf numFmtId="0" fontId="0" fillId="0" borderId="2" xfId="0" applyNumberFormat="1" applyBorder="1"/>
    <xf numFmtId="0" fontId="0" fillId="0" borderId="2" xfId="0" applyBorder="1"/>
    <xf numFmtId="0" fontId="0" fillId="0" borderId="3" xfId="0" applyBorder="1"/>
    <xf numFmtId="0" fontId="0" fillId="0" borderId="0" xfId="0" applyAlignment="1">
      <alignment textRotation="90"/>
    </xf>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9" fontId="0" fillId="0" borderId="0" xfId="0" applyNumberFormat="1"/>
    <xf numFmtId="0" fontId="0" fillId="2" borderId="0" xfId="0" applyFill="1"/>
    <xf numFmtId="0" fontId="0" fillId="3" borderId="0" xfId="0" applyFill="1"/>
    <xf numFmtId="164" fontId="0" fillId="0" borderId="1" xfId="0" applyNumberFormat="1" applyBorder="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cellXfs>
  <cellStyles count="2">
    <cellStyle name="Hyperlink" xfId="1" builtinId="8"/>
    <cellStyle name="Normal" xfId="0" builtinId="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95"/>
  <sheetViews>
    <sheetView tabSelected="1" workbookViewId="0"/>
  </sheetViews>
  <sheetFormatPr defaultRowHeight="15" x14ac:dyDescent="0.25"/>
  <cols>
    <col min="1" max="1" width="90.140625" style="6" customWidth="1"/>
    <col min="2" max="2" width="94" style="6" customWidth="1"/>
  </cols>
  <sheetData>
    <row r="1" spans="1:2" ht="45" x14ac:dyDescent="0.25">
      <c r="A1" s="6" t="s">
        <v>417</v>
      </c>
      <c r="B1" s="6" t="s">
        <v>3603</v>
      </c>
    </row>
    <row r="3" spans="1:2" ht="75" x14ac:dyDescent="0.25">
      <c r="A3" s="6" t="s">
        <v>418</v>
      </c>
      <c r="B3" s="3" t="s">
        <v>3597</v>
      </c>
    </row>
    <row r="4" spans="1:2" x14ac:dyDescent="0.25">
      <c r="B4" s="3"/>
    </row>
    <row r="5" spans="1:2" x14ac:dyDescent="0.25">
      <c r="A5" s="6" t="s">
        <v>3680</v>
      </c>
      <c r="B5" s="3" t="s">
        <v>3686</v>
      </c>
    </row>
    <row r="6" spans="1:2" x14ac:dyDescent="0.25">
      <c r="B6" s="3" t="s">
        <v>3685</v>
      </c>
    </row>
    <row r="7" spans="1:2" x14ac:dyDescent="0.25">
      <c r="B7" s="3" t="s">
        <v>3687</v>
      </c>
    </row>
    <row r="8" spans="1:2" ht="30" x14ac:dyDescent="0.25">
      <c r="B8" s="3" t="s">
        <v>3688</v>
      </c>
    </row>
    <row r="9" spans="1:2" x14ac:dyDescent="0.25">
      <c r="B9" s="3" t="s">
        <v>3689</v>
      </c>
    </row>
    <row r="10" spans="1:2" x14ac:dyDescent="0.25">
      <c r="B10" s="3"/>
    </row>
    <row r="11" spans="1:2" x14ac:dyDescent="0.25">
      <c r="B11"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6" t="s">
        <v>3658</v>
      </c>
      <c r="B19" s="6" t="s">
        <v>3605</v>
      </c>
    </row>
    <row r="20" spans="1:2" ht="45" x14ac:dyDescent="0.25">
      <c r="A20" s="6" t="s">
        <v>3659</v>
      </c>
      <c r="B20" s="6" t="s">
        <v>427</v>
      </c>
    </row>
    <row r="21" spans="1:2" ht="45" x14ac:dyDescent="0.25">
      <c r="A21" s="6" t="s">
        <v>3660</v>
      </c>
      <c r="B21" s="6" t="s">
        <v>424</v>
      </c>
    </row>
    <row r="22" spans="1:2" ht="60" x14ac:dyDescent="0.25">
      <c r="A22" s="6" t="s">
        <v>3661</v>
      </c>
      <c r="B22" s="6" t="s">
        <v>440</v>
      </c>
    </row>
    <row r="23" spans="1:2" ht="45" x14ac:dyDescent="0.25">
      <c r="A23" s="6" t="s">
        <v>3662</v>
      </c>
      <c r="B23" s="6" t="s">
        <v>3598</v>
      </c>
    </row>
    <row r="24" spans="1:2" ht="90" x14ac:dyDescent="0.25">
      <c r="A24" s="6" t="s">
        <v>3663</v>
      </c>
      <c r="B24" s="6" t="s">
        <v>422</v>
      </c>
    </row>
    <row r="25" spans="1:2" ht="135" x14ac:dyDescent="0.25">
      <c r="A25" s="6" t="s">
        <v>3664</v>
      </c>
      <c r="B25" s="6" t="s">
        <v>423</v>
      </c>
    </row>
    <row r="26" spans="1:2" x14ac:dyDescent="0.25">
      <c r="A26" s="6" t="s">
        <v>3665</v>
      </c>
      <c r="B26" s="6" t="s">
        <v>3666</v>
      </c>
    </row>
    <row r="29" spans="1:2" x14ac:dyDescent="0.25">
      <c r="A29" s="3" t="s">
        <v>3651</v>
      </c>
    </row>
    <row r="30" spans="1:2" x14ac:dyDescent="0.25">
      <c r="A30" s="3" t="s">
        <v>3604</v>
      </c>
      <c r="B30" s="6" t="s">
        <v>3605</v>
      </c>
    </row>
    <row r="31" spans="1:2" x14ac:dyDescent="0.25">
      <c r="A31" s="3" t="s">
        <v>55</v>
      </c>
      <c r="B31" s="6" t="s">
        <v>3606</v>
      </c>
    </row>
    <row r="32" spans="1:2" x14ac:dyDescent="0.25">
      <c r="A32" s="3" t="s">
        <v>56</v>
      </c>
      <c r="B32" s="6" t="s">
        <v>3607</v>
      </c>
    </row>
    <row r="33" spans="1:2" ht="150" x14ac:dyDescent="0.25">
      <c r="A33" s="3" t="s">
        <v>3586</v>
      </c>
      <c r="B33" s="6" t="s">
        <v>3608</v>
      </c>
    </row>
    <row r="34" spans="1:2" x14ac:dyDescent="0.25">
      <c r="A34" s="3" t="s">
        <v>3</v>
      </c>
      <c r="B34" s="6" t="s">
        <v>3609</v>
      </c>
    </row>
    <row r="35" spans="1:2" x14ac:dyDescent="0.25">
      <c r="A35" s="3" t="s">
        <v>4</v>
      </c>
      <c r="B35" s="6" t="s">
        <v>3610</v>
      </c>
    </row>
    <row r="36" spans="1:2" x14ac:dyDescent="0.25">
      <c r="A36" s="3" t="s">
        <v>5</v>
      </c>
      <c r="B36" s="6" t="s">
        <v>3611</v>
      </c>
    </row>
    <row r="37" spans="1:2" x14ac:dyDescent="0.25">
      <c r="A37" t="s">
        <v>6</v>
      </c>
      <c r="B37" s="6" t="s">
        <v>3612</v>
      </c>
    </row>
    <row r="38" spans="1:2" ht="30" x14ac:dyDescent="0.25">
      <c r="A38" t="s">
        <v>7</v>
      </c>
      <c r="B38" s="6" t="s">
        <v>3613</v>
      </c>
    </row>
    <row r="39" spans="1:2" ht="30" x14ac:dyDescent="0.25">
      <c r="A39" t="s">
        <v>8</v>
      </c>
      <c r="B39" s="6" t="s">
        <v>3614</v>
      </c>
    </row>
    <row r="40" spans="1:2" x14ac:dyDescent="0.25">
      <c r="A40" t="s">
        <v>9</v>
      </c>
      <c r="B40" s="6" t="s">
        <v>3615</v>
      </c>
    </row>
    <row r="41" spans="1:2" ht="30" x14ac:dyDescent="0.25">
      <c r="A41" t="s">
        <v>16</v>
      </c>
      <c r="B41" s="6" t="s">
        <v>3616</v>
      </c>
    </row>
    <row r="42" spans="1:2" x14ac:dyDescent="0.25">
      <c r="A42" t="s">
        <v>17</v>
      </c>
      <c r="B42" s="6" t="s">
        <v>3617</v>
      </c>
    </row>
    <row r="43" spans="1:2" x14ac:dyDescent="0.25">
      <c r="A43" t="s">
        <v>18</v>
      </c>
      <c r="B43" s="6" t="s">
        <v>3617</v>
      </c>
    </row>
    <row r="44" spans="1:2" ht="30" x14ac:dyDescent="0.25">
      <c r="A44" t="s">
        <v>10</v>
      </c>
      <c r="B44" s="6" t="s">
        <v>3618</v>
      </c>
    </row>
    <row r="45" spans="1:2" x14ac:dyDescent="0.25">
      <c r="A45" t="s">
        <v>11</v>
      </c>
      <c r="B45" s="6" t="s">
        <v>3619</v>
      </c>
    </row>
    <row r="46" spans="1:2" x14ac:dyDescent="0.25">
      <c r="A46" t="s">
        <v>13</v>
      </c>
      <c r="B46" s="6" t="s">
        <v>3620</v>
      </c>
    </row>
    <row r="47" spans="1:2" x14ac:dyDescent="0.25">
      <c r="A47" t="s">
        <v>14</v>
      </c>
      <c r="B47" s="6" t="s">
        <v>3621</v>
      </c>
    </row>
    <row r="48" spans="1:2" x14ac:dyDescent="0.25">
      <c r="A48" t="s">
        <v>15</v>
      </c>
      <c r="B48" s="6" t="s">
        <v>3622</v>
      </c>
    </row>
    <row r="49" spans="1:2" ht="30" x14ac:dyDescent="0.25">
      <c r="A49" t="s">
        <v>19</v>
      </c>
      <c r="B49" s="6" t="s">
        <v>3623</v>
      </c>
    </row>
    <row r="50" spans="1:2" ht="30" x14ac:dyDescent="0.25">
      <c r="A50" t="s">
        <v>20</v>
      </c>
      <c r="B50" s="6" t="s">
        <v>3624</v>
      </c>
    </row>
    <row r="51" spans="1:2" ht="30" x14ac:dyDescent="0.25">
      <c r="A51" t="s">
        <v>21</v>
      </c>
      <c r="B51" s="6" t="s">
        <v>3625</v>
      </c>
    </row>
    <row r="52" spans="1:2" ht="30" x14ac:dyDescent="0.25">
      <c r="A52" t="s">
        <v>22</v>
      </c>
      <c r="B52" s="6" t="s">
        <v>3626</v>
      </c>
    </row>
    <row r="53" spans="1:2" x14ac:dyDescent="0.25">
      <c r="A53" t="s">
        <v>23</v>
      </c>
      <c r="B53" s="6" t="s">
        <v>3627</v>
      </c>
    </row>
    <row r="54" spans="1:2" ht="30" x14ac:dyDescent="0.25">
      <c r="A54" t="s">
        <v>24</v>
      </c>
      <c r="B54" s="6" t="s">
        <v>3628</v>
      </c>
    </row>
    <row r="55" spans="1:2" x14ac:dyDescent="0.25">
      <c r="A55" t="s">
        <v>25</v>
      </c>
      <c r="B55" s="6" t="s">
        <v>3617</v>
      </c>
    </row>
    <row r="56" spans="1:2" x14ac:dyDescent="0.25">
      <c r="A56" t="s">
        <v>26</v>
      </c>
      <c r="B56" s="6" t="s">
        <v>3617</v>
      </c>
    </row>
    <row r="57" spans="1:2" x14ac:dyDescent="0.25">
      <c r="A57" t="s">
        <v>27</v>
      </c>
      <c r="B57" s="6" t="s">
        <v>3629</v>
      </c>
    </row>
    <row r="58" spans="1:2" ht="30" x14ac:dyDescent="0.25">
      <c r="A58" t="s">
        <v>29</v>
      </c>
      <c r="B58" s="6" t="s">
        <v>3630</v>
      </c>
    </row>
    <row r="59" spans="1:2" ht="30" x14ac:dyDescent="0.25">
      <c r="A59" t="s">
        <v>30</v>
      </c>
      <c r="B59" s="6" t="s">
        <v>3631</v>
      </c>
    </row>
    <row r="60" spans="1:2" ht="30" x14ac:dyDescent="0.25">
      <c r="A60" t="s">
        <v>31</v>
      </c>
      <c r="B60" s="6" t="s">
        <v>3632</v>
      </c>
    </row>
    <row r="61" spans="1:2" x14ac:dyDescent="0.25">
      <c r="A61" t="s">
        <v>32</v>
      </c>
      <c r="B61" s="6" t="s">
        <v>3633</v>
      </c>
    </row>
    <row r="62" spans="1:2" x14ac:dyDescent="0.25">
      <c r="A62" t="s">
        <v>43</v>
      </c>
      <c r="B62" s="6" t="s">
        <v>3617</v>
      </c>
    </row>
    <row r="63" spans="1:2" x14ac:dyDescent="0.25">
      <c r="A63" t="s">
        <v>44</v>
      </c>
      <c r="B63" s="6" t="s">
        <v>3617</v>
      </c>
    </row>
    <row r="64" spans="1:2" x14ac:dyDescent="0.25">
      <c r="A64" t="s">
        <v>45</v>
      </c>
      <c r="B64" s="6" t="s">
        <v>3617</v>
      </c>
    </row>
    <row r="65" spans="1:2" ht="30" x14ac:dyDescent="0.25">
      <c r="A65" t="s">
        <v>34</v>
      </c>
      <c r="B65" s="6" t="s">
        <v>3634</v>
      </c>
    </row>
    <row r="66" spans="1:2" x14ac:dyDescent="0.25">
      <c r="A66" t="s">
        <v>35</v>
      </c>
      <c r="B66" s="6" t="s">
        <v>3635</v>
      </c>
    </row>
    <row r="67" spans="1:2" ht="30" x14ac:dyDescent="0.25">
      <c r="A67" t="s">
        <v>36</v>
      </c>
      <c r="B67" s="6" t="s">
        <v>3636</v>
      </c>
    </row>
    <row r="68" spans="1:2" ht="30" x14ac:dyDescent="0.25">
      <c r="A68" t="s">
        <v>37</v>
      </c>
      <c r="B68" s="6" t="s">
        <v>3637</v>
      </c>
    </row>
    <row r="69" spans="1:2" ht="30" x14ac:dyDescent="0.25">
      <c r="A69" t="s">
        <v>38</v>
      </c>
      <c r="B69" s="6" t="s">
        <v>3638</v>
      </c>
    </row>
    <row r="70" spans="1:2" ht="30" x14ac:dyDescent="0.25">
      <c r="A70" t="s">
        <v>39</v>
      </c>
      <c r="B70" s="6" t="s">
        <v>3639</v>
      </c>
    </row>
    <row r="71" spans="1:2" ht="30" x14ac:dyDescent="0.25">
      <c r="A71" t="s">
        <v>40</v>
      </c>
      <c r="B71" s="6" t="s">
        <v>3640</v>
      </c>
    </row>
    <row r="72" spans="1:2" ht="30" x14ac:dyDescent="0.25">
      <c r="A72" t="s">
        <v>41</v>
      </c>
      <c r="B72" s="6" t="s">
        <v>3641</v>
      </c>
    </row>
    <row r="73" spans="1:2" ht="30" x14ac:dyDescent="0.25">
      <c r="A73" t="s">
        <v>48</v>
      </c>
      <c r="B73" s="6" t="s">
        <v>3642</v>
      </c>
    </row>
    <row r="74" spans="1:2" ht="30" x14ac:dyDescent="0.25">
      <c r="A74" t="s">
        <v>49</v>
      </c>
      <c r="B74" s="6" t="s">
        <v>3643</v>
      </c>
    </row>
    <row r="75" spans="1:2" ht="60" x14ac:dyDescent="0.25">
      <c r="A75" t="s">
        <v>57</v>
      </c>
      <c r="B75" s="6" t="s">
        <v>3644</v>
      </c>
    </row>
    <row r="76" spans="1:2" x14ac:dyDescent="0.25">
      <c r="A76" t="s">
        <v>58</v>
      </c>
      <c r="B76" s="6" t="s">
        <v>3617</v>
      </c>
    </row>
    <row r="77" spans="1:2" x14ac:dyDescent="0.25">
      <c r="A77" t="s">
        <v>59</v>
      </c>
      <c r="B77" s="6" t="s">
        <v>3617</v>
      </c>
    </row>
    <row r="78" spans="1:2" ht="30" x14ac:dyDescent="0.25">
      <c r="A78" t="s">
        <v>50</v>
      </c>
      <c r="B78" s="6" t="s">
        <v>3645</v>
      </c>
    </row>
    <row r="79" spans="1:2" x14ac:dyDescent="0.25">
      <c r="A79" t="s">
        <v>51</v>
      </c>
      <c r="B79" s="6" t="s">
        <v>3646</v>
      </c>
    </row>
    <row r="80" spans="1:2" ht="45" x14ac:dyDescent="0.25">
      <c r="A80" t="s">
        <v>52</v>
      </c>
      <c r="B80" s="6" t="s">
        <v>3647</v>
      </c>
    </row>
    <row r="81" spans="1:2" ht="30" x14ac:dyDescent="0.25">
      <c r="A81" t="s">
        <v>47</v>
      </c>
      <c r="B81" s="6" t="s">
        <v>3648</v>
      </c>
    </row>
    <row r="82" spans="1:2" x14ac:dyDescent="0.25">
      <c r="A82" t="s">
        <v>54</v>
      </c>
      <c r="B82" s="6" t="s">
        <v>3649</v>
      </c>
    </row>
    <row r="83" spans="1:2" x14ac:dyDescent="0.25">
      <c r="A83" t="s">
        <v>53</v>
      </c>
      <c r="B83" s="6" t="s">
        <v>3650</v>
      </c>
    </row>
    <row r="86" spans="1:2" x14ac:dyDescent="0.25">
      <c r="A86" s="6" t="s">
        <v>419</v>
      </c>
    </row>
    <row r="87" spans="1:2" x14ac:dyDescent="0.25">
      <c r="A87" s="6" t="s">
        <v>420</v>
      </c>
      <c r="B87" s="6" t="s">
        <v>421</v>
      </c>
    </row>
    <row r="88" spans="1:2" ht="30" x14ac:dyDescent="0.25">
      <c r="A88" s="6" t="s">
        <v>444</v>
      </c>
      <c r="B88" s="6" t="s">
        <v>445</v>
      </c>
    </row>
    <row r="89" spans="1:2" ht="30" x14ac:dyDescent="0.25">
      <c r="A89" s="6" t="s">
        <v>446</v>
      </c>
      <c r="B89" s="6" t="s">
        <v>447</v>
      </c>
    </row>
    <row r="90" spans="1:2" ht="30" x14ac:dyDescent="0.25">
      <c r="A90" s="6" t="s">
        <v>3599</v>
      </c>
      <c r="B90" s="6" t="s">
        <v>3600</v>
      </c>
    </row>
    <row r="91" spans="1:2" ht="30" x14ac:dyDescent="0.25">
      <c r="A91" s="6" t="s">
        <v>3601</v>
      </c>
      <c r="B91" s="6" t="s">
        <v>3602</v>
      </c>
    </row>
    <row r="92" spans="1:2" x14ac:dyDescent="0.25">
      <c r="A92" s="3" t="s">
        <v>3652</v>
      </c>
      <c r="B92" s="21" t="s">
        <v>3653</v>
      </c>
    </row>
    <row r="93" spans="1:2" ht="30" x14ac:dyDescent="0.25">
      <c r="A93" s="3" t="s">
        <v>3654</v>
      </c>
      <c r="B93" s="6" t="s">
        <v>3655</v>
      </c>
    </row>
    <row r="94" spans="1:2" ht="45" x14ac:dyDescent="0.25">
      <c r="A94" s="6" t="s">
        <v>3657</v>
      </c>
      <c r="B94" s="6" t="s">
        <v>3656</v>
      </c>
    </row>
    <row r="95" spans="1:2" ht="45" x14ac:dyDescent="0.25">
      <c r="A95" s="6" t="s">
        <v>3669</v>
      </c>
      <c r="B95" s="6" t="s">
        <v>3670</v>
      </c>
    </row>
  </sheetData>
  <hyperlinks>
    <hyperlink ref="B92"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1001"/>
  <sheetViews>
    <sheetView workbookViewId="0">
      <selection activeCell="E7" sqref="E7"/>
    </sheetView>
  </sheetViews>
  <sheetFormatPr defaultRowHeight="15" x14ac:dyDescent="0.25"/>
  <sheetData>
    <row r="1" spans="1:64" x14ac:dyDescent="0.25">
      <c r="B1">
        <v>93</v>
      </c>
      <c r="C1">
        <v>1714</v>
      </c>
      <c r="D1">
        <v>1816</v>
      </c>
      <c r="E1">
        <v>2052</v>
      </c>
      <c r="F1">
        <v>2227</v>
      </c>
      <c r="G1">
        <v>2264</v>
      </c>
      <c r="H1">
        <v>2503</v>
      </c>
      <c r="I1">
        <v>2526</v>
      </c>
      <c r="J1">
        <v>2531</v>
      </c>
      <c r="K1">
        <v>2538</v>
      </c>
      <c r="L1">
        <v>2855</v>
      </c>
      <c r="M1">
        <v>2977</v>
      </c>
      <c r="N1">
        <v>3042</v>
      </c>
      <c r="O1">
        <v>3054</v>
      </c>
      <c r="P1">
        <v>3102</v>
      </c>
      <c r="Q1">
        <v>3134</v>
      </c>
      <c r="R1">
        <v>3275</v>
      </c>
      <c r="S1">
        <v>3276</v>
      </c>
      <c r="T1">
        <v>3277</v>
      </c>
      <c r="U1">
        <v>3291</v>
      </c>
      <c r="V1">
        <v>3293</v>
      </c>
      <c r="W1">
        <v>3294</v>
      </c>
      <c r="X1">
        <v>3740</v>
      </c>
      <c r="Y1">
        <v>3750</v>
      </c>
      <c r="Z1">
        <v>3755</v>
      </c>
      <c r="AA1">
        <v>3840</v>
      </c>
      <c r="AB1">
        <v>4009</v>
      </c>
      <c r="AC1">
        <v>4166</v>
      </c>
      <c r="AD1">
        <v>4181</v>
      </c>
      <c r="AE1">
        <v>4182</v>
      </c>
      <c r="AF1">
        <v>4217</v>
      </c>
      <c r="AG1">
        <v>4230</v>
      </c>
      <c r="AH1">
        <v>4238</v>
      </c>
      <c r="AI1">
        <v>4260</v>
      </c>
      <c r="AJ1">
        <v>4360</v>
      </c>
      <c r="AK1">
        <v>4397</v>
      </c>
      <c r="AL1">
        <v>4480</v>
      </c>
      <c r="AM1">
        <v>4511</v>
      </c>
      <c r="AN1">
        <v>4539</v>
      </c>
      <c r="AO1">
        <v>4674</v>
      </c>
      <c r="AP1">
        <v>4728</v>
      </c>
      <c r="AQ1">
        <v>4741</v>
      </c>
      <c r="AR1">
        <v>4818</v>
      </c>
      <c r="AS1">
        <v>4845</v>
      </c>
      <c r="AT1">
        <v>5253</v>
      </c>
      <c r="AU1">
        <v>5299</v>
      </c>
      <c r="AV1">
        <v>5464</v>
      </c>
      <c r="AW1">
        <v>5542</v>
      </c>
      <c r="AX1">
        <v>5658</v>
      </c>
      <c r="AY1">
        <v>5690</v>
      </c>
      <c r="AZ1">
        <v>5913</v>
      </c>
      <c r="BA1">
        <v>5998</v>
      </c>
      <c r="BB1">
        <v>5999</v>
      </c>
      <c r="BC1">
        <v>6022</v>
      </c>
      <c r="BD1">
        <v>6047</v>
      </c>
      <c r="BE1">
        <v>6056</v>
      </c>
      <c r="BF1">
        <v>6146</v>
      </c>
      <c r="BG1">
        <v>6160</v>
      </c>
      <c r="BH1">
        <v>6217</v>
      </c>
      <c r="BI1">
        <v>6318</v>
      </c>
      <c r="BJ1">
        <v>6453</v>
      </c>
      <c r="BK1">
        <v>6663</v>
      </c>
      <c r="BL1">
        <v>6720</v>
      </c>
    </row>
    <row r="2" spans="1:64" x14ac:dyDescent="0.25">
      <c r="A2">
        <v>1</v>
      </c>
      <c r="B2">
        <v>0</v>
      </c>
      <c r="C2">
        <v>0</v>
      </c>
      <c r="D2">
        <v>0</v>
      </c>
      <c r="E2">
        <v>0</v>
      </c>
      <c r="F2">
        <v>0</v>
      </c>
      <c r="G2">
        <v>0</v>
      </c>
      <c r="H2">
        <v>0</v>
      </c>
      <c r="I2">
        <v>0</v>
      </c>
      <c r="J2">
        <v>0</v>
      </c>
      <c r="K2">
        <v>0</v>
      </c>
      <c r="L2">
        <v>0</v>
      </c>
      <c r="M2">
        <v>0</v>
      </c>
      <c r="N2">
        <v>0</v>
      </c>
      <c r="O2">
        <v>0</v>
      </c>
      <c r="P2">
        <v>0</v>
      </c>
      <c r="Q2">
        <v>0</v>
      </c>
      <c r="R2">
        <v>0</v>
      </c>
      <c r="S2">
        <v>0</v>
      </c>
      <c r="T2">
        <v>0</v>
      </c>
      <c r="U2">
        <v>0</v>
      </c>
      <c r="V2">
        <v>0</v>
      </c>
      <c r="W2">
        <v>0</v>
      </c>
      <c r="X2">
        <v>1</v>
      </c>
      <c r="Y2">
        <v>0</v>
      </c>
      <c r="Z2">
        <v>0</v>
      </c>
      <c r="AA2">
        <v>0</v>
      </c>
      <c r="AB2">
        <v>0</v>
      </c>
      <c r="AC2">
        <v>0</v>
      </c>
      <c r="AD2">
        <v>0</v>
      </c>
      <c r="AE2">
        <v>1</v>
      </c>
      <c r="AF2">
        <v>0</v>
      </c>
      <c r="AG2">
        <v>0</v>
      </c>
      <c r="AH2">
        <v>0</v>
      </c>
      <c r="AI2">
        <v>0</v>
      </c>
      <c r="AJ2">
        <v>0</v>
      </c>
      <c r="AK2">
        <v>1</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row>
    <row r="3" spans="1:64" x14ac:dyDescent="0.25">
      <c r="A3">
        <v>1</v>
      </c>
      <c r="B3">
        <v>0</v>
      </c>
      <c r="C3">
        <v>0</v>
      </c>
      <c r="D3">
        <v>0</v>
      </c>
      <c r="E3">
        <v>0</v>
      </c>
      <c r="F3">
        <v>0</v>
      </c>
      <c r="G3">
        <v>0</v>
      </c>
      <c r="H3">
        <v>0</v>
      </c>
      <c r="I3">
        <v>0</v>
      </c>
      <c r="J3">
        <v>0</v>
      </c>
      <c r="K3">
        <v>0</v>
      </c>
      <c r="L3">
        <v>0</v>
      </c>
      <c r="M3">
        <v>0</v>
      </c>
      <c r="N3">
        <v>1</v>
      </c>
      <c r="O3">
        <v>0</v>
      </c>
      <c r="P3">
        <v>1</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1</v>
      </c>
      <c r="AZ3">
        <v>0</v>
      </c>
      <c r="BA3">
        <v>0</v>
      </c>
      <c r="BB3">
        <v>0</v>
      </c>
      <c r="BC3">
        <v>0</v>
      </c>
      <c r="BD3">
        <v>0</v>
      </c>
      <c r="BE3">
        <v>0</v>
      </c>
      <c r="BF3">
        <v>0</v>
      </c>
      <c r="BG3">
        <v>0</v>
      </c>
      <c r="BH3">
        <v>0</v>
      </c>
      <c r="BI3">
        <v>0</v>
      </c>
      <c r="BJ3">
        <v>0</v>
      </c>
      <c r="BK3">
        <v>0</v>
      </c>
      <c r="BL3">
        <v>0</v>
      </c>
    </row>
    <row r="4" spans="1:64" x14ac:dyDescent="0.25">
      <c r="A4">
        <v>2</v>
      </c>
      <c r="B4">
        <v>0</v>
      </c>
      <c r="C4">
        <v>0</v>
      </c>
      <c r="D4">
        <v>0</v>
      </c>
      <c r="E4">
        <v>0</v>
      </c>
      <c r="F4">
        <v>1</v>
      </c>
      <c r="G4">
        <v>0</v>
      </c>
      <c r="H4">
        <v>0</v>
      </c>
      <c r="I4">
        <v>0</v>
      </c>
      <c r="J4">
        <v>0</v>
      </c>
      <c r="K4">
        <v>0</v>
      </c>
      <c r="L4">
        <v>0</v>
      </c>
      <c r="M4">
        <v>0</v>
      </c>
      <c r="N4">
        <v>0</v>
      </c>
      <c r="O4">
        <v>0</v>
      </c>
      <c r="P4">
        <v>0</v>
      </c>
      <c r="Q4">
        <v>1</v>
      </c>
      <c r="R4">
        <v>0</v>
      </c>
      <c r="S4">
        <v>0</v>
      </c>
      <c r="T4">
        <v>0</v>
      </c>
      <c r="U4">
        <v>0</v>
      </c>
      <c r="V4">
        <v>0</v>
      </c>
      <c r="W4">
        <v>0</v>
      </c>
      <c r="X4">
        <v>0</v>
      </c>
      <c r="Y4">
        <v>0</v>
      </c>
      <c r="Z4">
        <v>0</v>
      </c>
      <c r="AA4">
        <v>0</v>
      </c>
      <c r="AB4">
        <v>0</v>
      </c>
      <c r="AC4">
        <v>0</v>
      </c>
      <c r="AD4">
        <v>0</v>
      </c>
      <c r="AE4">
        <v>0</v>
      </c>
      <c r="AF4">
        <v>0</v>
      </c>
      <c r="AG4">
        <v>0</v>
      </c>
      <c r="AH4">
        <v>0</v>
      </c>
      <c r="AI4">
        <v>0</v>
      </c>
      <c r="AJ4">
        <v>0</v>
      </c>
      <c r="AK4">
        <v>0</v>
      </c>
      <c r="AL4">
        <v>0</v>
      </c>
      <c r="AM4">
        <v>1</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row>
    <row r="5" spans="1:64" x14ac:dyDescent="0.25">
      <c r="A5">
        <v>2</v>
      </c>
      <c r="B5">
        <v>0</v>
      </c>
      <c r="C5">
        <v>0</v>
      </c>
      <c r="D5">
        <v>0</v>
      </c>
      <c r="E5">
        <v>1</v>
      </c>
      <c r="F5">
        <v>0</v>
      </c>
      <c r="G5">
        <v>0</v>
      </c>
      <c r="H5">
        <v>1</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1</v>
      </c>
      <c r="BJ5">
        <v>0</v>
      </c>
      <c r="BK5">
        <v>0</v>
      </c>
      <c r="BL5">
        <v>0</v>
      </c>
    </row>
    <row r="6" spans="1:64" x14ac:dyDescent="0.25">
      <c r="A6">
        <v>3</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1</v>
      </c>
      <c r="AM6">
        <v>0</v>
      </c>
      <c r="AN6">
        <v>0</v>
      </c>
      <c r="AO6">
        <v>0</v>
      </c>
      <c r="AP6">
        <v>0</v>
      </c>
      <c r="AQ6">
        <v>0</v>
      </c>
      <c r="AR6">
        <v>0</v>
      </c>
      <c r="AS6">
        <v>0</v>
      </c>
      <c r="AT6">
        <v>0</v>
      </c>
      <c r="AU6">
        <v>0</v>
      </c>
      <c r="AV6">
        <v>0</v>
      </c>
      <c r="AW6">
        <v>0</v>
      </c>
      <c r="AX6">
        <v>0</v>
      </c>
      <c r="AY6">
        <v>0</v>
      </c>
      <c r="AZ6">
        <v>0</v>
      </c>
      <c r="BA6">
        <v>1</v>
      </c>
      <c r="BB6">
        <v>0</v>
      </c>
      <c r="BC6">
        <v>0</v>
      </c>
      <c r="BD6">
        <v>0</v>
      </c>
      <c r="BE6">
        <v>0</v>
      </c>
      <c r="BF6">
        <v>0</v>
      </c>
      <c r="BG6">
        <v>0</v>
      </c>
      <c r="BH6">
        <v>0</v>
      </c>
      <c r="BI6">
        <v>0</v>
      </c>
      <c r="BJ6">
        <v>1</v>
      </c>
      <c r="BK6">
        <v>0</v>
      </c>
      <c r="BL6">
        <v>0</v>
      </c>
    </row>
    <row r="7" spans="1:64" x14ac:dyDescent="0.25">
      <c r="A7">
        <v>3</v>
      </c>
      <c r="B7">
        <v>0</v>
      </c>
      <c r="C7">
        <v>0</v>
      </c>
      <c r="D7">
        <v>0</v>
      </c>
      <c r="E7">
        <v>0</v>
      </c>
      <c r="F7">
        <v>0</v>
      </c>
      <c r="G7">
        <v>0</v>
      </c>
      <c r="H7">
        <v>0</v>
      </c>
      <c r="I7">
        <v>0</v>
      </c>
      <c r="J7">
        <v>0</v>
      </c>
      <c r="K7">
        <v>0</v>
      </c>
      <c r="L7">
        <v>0</v>
      </c>
      <c r="M7">
        <v>0</v>
      </c>
      <c r="N7">
        <v>0</v>
      </c>
      <c r="O7">
        <v>0</v>
      </c>
      <c r="P7">
        <v>0</v>
      </c>
      <c r="Q7">
        <v>0</v>
      </c>
      <c r="R7">
        <v>0</v>
      </c>
      <c r="S7">
        <v>0</v>
      </c>
      <c r="T7">
        <v>0</v>
      </c>
      <c r="U7">
        <v>0</v>
      </c>
      <c r="V7">
        <v>1</v>
      </c>
      <c r="W7">
        <v>0</v>
      </c>
      <c r="X7">
        <v>0</v>
      </c>
      <c r="Y7">
        <v>0</v>
      </c>
      <c r="Z7">
        <v>0</v>
      </c>
      <c r="AA7">
        <v>0</v>
      </c>
      <c r="AB7">
        <v>0</v>
      </c>
      <c r="AC7">
        <v>0</v>
      </c>
      <c r="AD7">
        <v>0</v>
      </c>
      <c r="AE7">
        <v>0</v>
      </c>
      <c r="AF7">
        <v>0</v>
      </c>
      <c r="AG7">
        <v>1</v>
      </c>
      <c r="AH7">
        <v>0</v>
      </c>
      <c r="AI7">
        <v>0</v>
      </c>
      <c r="AJ7">
        <v>0</v>
      </c>
      <c r="AK7">
        <v>0</v>
      </c>
      <c r="AL7">
        <v>0</v>
      </c>
      <c r="AM7">
        <v>0</v>
      </c>
      <c r="AN7">
        <v>0</v>
      </c>
      <c r="AO7">
        <v>0</v>
      </c>
      <c r="AP7">
        <v>0</v>
      </c>
      <c r="AQ7">
        <v>0</v>
      </c>
      <c r="AR7">
        <v>1</v>
      </c>
      <c r="AS7">
        <v>0</v>
      </c>
      <c r="AT7">
        <v>0</v>
      </c>
      <c r="AU7">
        <v>0</v>
      </c>
      <c r="AV7">
        <v>0</v>
      </c>
      <c r="AW7">
        <v>0</v>
      </c>
      <c r="AX7">
        <v>0</v>
      </c>
      <c r="AY7">
        <v>0</v>
      </c>
      <c r="AZ7">
        <v>0</v>
      </c>
      <c r="BA7">
        <v>0</v>
      </c>
      <c r="BB7">
        <v>0</v>
      </c>
      <c r="BC7">
        <v>0</v>
      </c>
      <c r="BD7">
        <v>0</v>
      </c>
      <c r="BE7">
        <v>0</v>
      </c>
      <c r="BF7">
        <v>0</v>
      </c>
      <c r="BG7">
        <v>0</v>
      </c>
      <c r="BH7">
        <v>0</v>
      </c>
      <c r="BI7">
        <v>0</v>
      </c>
      <c r="BJ7">
        <v>0</v>
      </c>
      <c r="BK7">
        <v>0</v>
      </c>
      <c r="BL7">
        <v>0</v>
      </c>
    </row>
    <row r="8" spans="1:64" x14ac:dyDescent="0.25">
      <c r="A8">
        <v>4</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1</v>
      </c>
      <c r="AW8">
        <v>1</v>
      </c>
      <c r="AX8">
        <v>0</v>
      </c>
      <c r="AY8">
        <v>0</v>
      </c>
      <c r="AZ8">
        <v>0</v>
      </c>
      <c r="BA8">
        <v>0</v>
      </c>
      <c r="BB8">
        <v>1</v>
      </c>
      <c r="BC8">
        <v>0</v>
      </c>
      <c r="BD8">
        <v>0</v>
      </c>
      <c r="BE8">
        <v>0</v>
      </c>
      <c r="BF8">
        <v>0</v>
      </c>
      <c r="BG8">
        <v>0</v>
      </c>
      <c r="BH8">
        <v>0</v>
      </c>
      <c r="BI8">
        <v>0</v>
      </c>
      <c r="BJ8">
        <v>0</v>
      </c>
      <c r="BK8">
        <v>0</v>
      </c>
      <c r="BL8">
        <v>0</v>
      </c>
    </row>
    <row r="9" spans="1:64" x14ac:dyDescent="0.25">
      <c r="A9">
        <v>4</v>
      </c>
      <c r="B9">
        <v>0</v>
      </c>
      <c r="C9">
        <v>0</v>
      </c>
      <c r="D9">
        <v>0</v>
      </c>
      <c r="E9">
        <v>0</v>
      </c>
      <c r="F9">
        <v>0</v>
      </c>
      <c r="G9">
        <v>0</v>
      </c>
      <c r="H9">
        <v>0</v>
      </c>
      <c r="I9">
        <v>1</v>
      </c>
      <c r="J9">
        <v>0</v>
      </c>
      <c r="K9">
        <v>0</v>
      </c>
      <c r="L9">
        <v>0</v>
      </c>
      <c r="M9">
        <v>0</v>
      </c>
      <c r="N9">
        <v>0</v>
      </c>
      <c r="O9">
        <v>0</v>
      </c>
      <c r="P9">
        <v>0</v>
      </c>
      <c r="Q9">
        <v>0</v>
      </c>
      <c r="R9">
        <v>0</v>
      </c>
      <c r="S9">
        <v>0</v>
      </c>
      <c r="T9">
        <v>0</v>
      </c>
      <c r="U9">
        <v>1</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1</v>
      </c>
      <c r="AT9">
        <v>0</v>
      </c>
      <c r="AU9">
        <v>0</v>
      </c>
      <c r="AV9">
        <v>0</v>
      </c>
      <c r="AW9">
        <v>0</v>
      </c>
      <c r="AX9">
        <v>0</v>
      </c>
      <c r="AY9">
        <v>0</v>
      </c>
      <c r="AZ9">
        <v>0</v>
      </c>
      <c r="BA9">
        <v>0</v>
      </c>
      <c r="BB9">
        <v>0</v>
      </c>
      <c r="BC9">
        <v>0</v>
      </c>
      <c r="BD9">
        <v>0</v>
      </c>
      <c r="BE9">
        <v>0</v>
      </c>
      <c r="BF9">
        <v>0</v>
      </c>
      <c r="BG9">
        <v>0</v>
      </c>
      <c r="BH9">
        <v>0</v>
      </c>
      <c r="BI9">
        <v>0</v>
      </c>
      <c r="BJ9">
        <v>0</v>
      </c>
      <c r="BK9">
        <v>0</v>
      </c>
      <c r="BL9">
        <v>0</v>
      </c>
    </row>
    <row r="10" spans="1:64" x14ac:dyDescent="0.25">
      <c r="A10">
        <v>5</v>
      </c>
      <c r="B10">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1</v>
      </c>
      <c r="AB10">
        <v>1</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1</v>
      </c>
      <c r="BI10">
        <v>0</v>
      </c>
      <c r="BJ10">
        <v>0</v>
      </c>
      <c r="BK10">
        <v>0</v>
      </c>
      <c r="BL10">
        <v>0</v>
      </c>
    </row>
    <row r="11" spans="1:64" x14ac:dyDescent="0.25">
      <c r="A11">
        <v>5</v>
      </c>
      <c r="B11">
        <v>0</v>
      </c>
      <c r="C11">
        <v>0</v>
      </c>
      <c r="D11">
        <v>0</v>
      </c>
      <c r="E11">
        <v>0</v>
      </c>
      <c r="F11">
        <v>0</v>
      </c>
      <c r="G11">
        <v>0</v>
      </c>
      <c r="H11">
        <v>0</v>
      </c>
      <c r="I11">
        <v>0</v>
      </c>
      <c r="J11">
        <v>0</v>
      </c>
      <c r="K11">
        <v>0</v>
      </c>
      <c r="L11">
        <v>1</v>
      </c>
      <c r="M11">
        <v>0</v>
      </c>
      <c r="N11">
        <v>0</v>
      </c>
      <c r="O11">
        <v>0</v>
      </c>
      <c r="P11">
        <v>0</v>
      </c>
      <c r="Q11">
        <v>0</v>
      </c>
      <c r="R11">
        <v>0</v>
      </c>
      <c r="S11">
        <v>0</v>
      </c>
      <c r="T11">
        <v>0</v>
      </c>
      <c r="U11">
        <v>0</v>
      </c>
      <c r="V11">
        <v>0</v>
      </c>
      <c r="W11">
        <v>0</v>
      </c>
      <c r="X11">
        <v>0</v>
      </c>
      <c r="Y11">
        <v>0</v>
      </c>
      <c r="Z11">
        <v>0</v>
      </c>
      <c r="AA11">
        <v>0</v>
      </c>
      <c r="AB11">
        <v>0</v>
      </c>
      <c r="AC11">
        <v>1</v>
      </c>
      <c r="AD11">
        <v>0</v>
      </c>
      <c r="AE11">
        <v>0</v>
      </c>
      <c r="AF11">
        <v>0</v>
      </c>
      <c r="AG11">
        <v>0</v>
      </c>
      <c r="AH11">
        <v>0</v>
      </c>
      <c r="AI11">
        <v>0</v>
      </c>
      <c r="AJ11">
        <v>1</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row>
    <row r="12" spans="1:64" x14ac:dyDescent="0.25">
      <c r="A12">
        <v>6</v>
      </c>
      <c r="B12">
        <v>0</v>
      </c>
      <c r="C12">
        <v>0</v>
      </c>
      <c r="D12">
        <v>0</v>
      </c>
      <c r="E12">
        <v>0</v>
      </c>
      <c r="F12">
        <v>0</v>
      </c>
      <c r="G12">
        <v>0</v>
      </c>
      <c r="H12">
        <v>0</v>
      </c>
      <c r="I12">
        <v>0</v>
      </c>
      <c r="J12">
        <v>0</v>
      </c>
      <c r="K12">
        <v>0</v>
      </c>
      <c r="L12">
        <v>0</v>
      </c>
      <c r="M12">
        <v>0</v>
      </c>
      <c r="N12">
        <v>0</v>
      </c>
      <c r="O12">
        <v>0</v>
      </c>
      <c r="P12">
        <v>0</v>
      </c>
      <c r="Q12">
        <v>0</v>
      </c>
      <c r="R12">
        <v>0</v>
      </c>
      <c r="S12">
        <v>1</v>
      </c>
      <c r="T12">
        <v>0</v>
      </c>
      <c r="U12">
        <v>0</v>
      </c>
      <c r="V12">
        <v>0</v>
      </c>
      <c r="W12">
        <v>1</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1</v>
      </c>
      <c r="BE12">
        <v>0</v>
      </c>
      <c r="BF12">
        <v>0</v>
      </c>
      <c r="BG12">
        <v>0</v>
      </c>
      <c r="BH12">
        <v>0</v>
      </c>
      <c r="BI12">
        <v>0</v>
      </c>
      <c r="BJ12">
        <v>0</v>
      </c>
      <c r="BK12">
        <v>0</v>
      </c>
      <c r="BL12">
        <v>0</v>
      </c>
    </row>
    <row r="13" spans="1:64" x14ac:dyDescent="0.25">
      <c r="A13">
        <v>6</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1</v>
      </c>
      <c r="AR13">
        <v>0</v>
      </c>
      <c r="AS13">
        <v>0</v>
      </c>
      <c r="AT13">
        <v>0</v>
      </c>
      <c r="AU13">
        <v>0</v>
      </c>
      <c r="AV13">
        <v>0</v>
      </c>
      <c r="AW13">
        <v>0</v>
      </c>
      <c r="AX13">
        <v>0</v>
      </c>
      <c r="AY13">
        <v>0</v>
      </c>
      <c r="AZ13">
        <v>0</v>
      </c>
      <c r="BA13">
        <v>0</v>
      </c>
      <c r="BB13">
        <v>0</v>
      </c>
      <c r="BC13">
        <v>1</v>
      </c>
      <c r="BD13">
        <v>0</v>
      </c>
      <c r="BE13">
        <v>0</v>
      </c>
      <c r="BF13">
        <v>0</v>
      </c>
      <c r="BG13">
        <v>0</v>
      </c>
      <c r="BH13">
        <v>0</v>
      </c>
      <c r="BI13">
        <v>0</v>
      </c>
      <c r="BJ13">
        <v>0</v>
      </c>
      <c r="BK13">
        <v>0</v>
      </c>
      <c r="BL13">
        <v>1</v>
      </c>
    </row>
    <row r="14" spans="1:64" x14ac:dyDescent="0.25">
      <c r="A14">
        <v>7</v>
      </c>
      <c r="B14">
        <v>0</v>
      </c>
      <c r="C14">
        <v>0</v>
      </c>
      <c r="D14">
        <v>1</v>
      </c>
      <c r="E14">
        <v>0</v>
      </c>
      <c r="F14">
        <v>0</v>
      </c>
      <c r="G14">
        <v>1</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1</v>
      </c>
      <c r="AV14">
        <v>0</v>
      </c>
      <c r="AW14">
        <v>0</v>
      </c>
      <c r="AX14">
        <v>0</v>
      </c>
      <c r="AY14">
        <v>0</v>
      </c>
      <c r="AZ14">
        <v>0</v>
      </c>
      <c r="BA14">
        <v>0</v>
      </c>
      <c r="BB14">
        <v>0</v>
      </c>
      <c r="BC14">
        <v>0</v>
      </c>
      <c r="BD14">
        <v>0</v>
      </c>
      <c r="BE14">
        <v>0</v>
      </c>
      <c r="BF14">
        <v>0</v>
      </c>
      <c r="BG14">
        <v>0</v>
      </c>
      <c r="BH14">
        <v>0</v>
      </c>
      <c r="BI14">
        <v>0</v>
      </c>
      <c r="BJ14">
        <v>0</v>
      </c>
      <c r="BK14">
        <v>0</v>
      </c>
      <c r="BL14">
        <v>0</v>
      </c>
    </row>
    <row r="15" spans="1:64" x14ac:dyDescent="0.25">
      <c r="A15">
        <v>7</v>
      </c>
      <c r="B15">
        <v>1</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1</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1</v>
      </c>
      <c r="BL15">
        <v>0</v>
      </c>
    </row>
    <row r="16" spans="1:64" x14ac:dyDescent="0.25">
      <c r="A16">
        <v>8</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1</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1</v>
      </c>
      <c r="BF16">
        <v>1</v>
      </c>
      <c r="BG16">
        <v>0</v>
      </c>
      <c r="BH16">
        <v>0</v>
      </c>
      <c r="BI16">
        <v>0</v>
      </c>
      <c r="BJ16">
        <v>0</v>
      </c>
      <c r="BK16">
        <v>0</v>
      </c>
      <c r="BL16">
        <v>0</v>
      </c>
    </row>
    <row r="17" spans="1:64" x14ac:dyDescent="0.25">
      <c r="A17">
        <v>8</v>
      </c>
      <c r="B17">
        <v>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1</v>
      </c>
      <c r="Z17">
        <v>0</v>
      </c>
      <c r="AA17">
        <v>0</v>
      </c>
      <c r="AB17">
        <v>0</v>
      </c>
      <c r="AC17">
        <v>0</v>
      </c>
      <c r="AD17">
        <v>0</v>
      </c>
      <c r="AE17">
        <v>0</v>
      </c>
      <c r="AF17">
        <v>0</v>
      </c>
      <c r="AG17">
        <v>0</v>
      </c>
      <c r="AH17">
        <v>1</v>
      </c>
      <c r="AI17">
        <v>0</v>
      </c>
      <c r="AJ17">
        <v>0</v>
      </c>
      <c r="AK17">
        <v>0</v>
      </c>
      <c r="AL17">
        <v>0</v>
      </c>
      <c r="AM17">
        <v>0</v>
      </c>
      <c r="AN17">
        <v>0</v>
      </c>
      <c r="AO17">
        <v>1</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row>
    <row r="18" spans="1:64" x14ac:dyDescent="0.25">
      <c r="A18">
        <v>9</v>
      </c>
      <c r="B18">
        <v>0</v>
      </c>
      <c r="C18">
        <v>0</v>
      </c>
      <c r="D18">
        <v>0</v>
      </c>
      <c r="E18">
        <v>0</v>
      </c>
      <c r="F18">
        <v>0</v>
      </c>
      <c r="G18">
        <v>0</v>
      </c>
      <c r="H18">
        <v>0</v>
      </c>
      <c r="I18">
        <v>0</v>
      </c>
      <c r="J18">
        <v>0</v>
      </c>
      <c r="K18">
        <v>0</v>
      </c>
      <c r="L18">
        <v>0</v>
      </c>
      <c r="M18">
        <v>0</v>
      </c>
      <c r="N18">
        <v>0</v>
      </c>
      <c r="O18">
        <v>1</v>
      </c>
      <c r="P18">
        <v>0</v>
      </c>
      <c r="Q18">
        <v>0</v>
      </c>
      <c r="R18">
        <v>1</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1</v>
      </c>
      <c r="AU18">
        <v>0</v>
      </c>
      <c r="AV18">
        <v>0</v>
      </c>
      <c r="AW18">
        <v>0</v>
      </c>
      <c r="AX18">
        <v>0</v>
      </c>
      <c r="AY18">
        <v>0</v>
      </c>
      <c r="AZ18">
        <v>0</v>
      </c>
      <c r="BA18">
        <v>0</v>
      </c>
      <c r="BB18">
        <v>0</v>
      </c>
      <c r="BC18">
        <v>0</v>
      </c>
      <c r="BD18">
        <v>0</v>
      </c>
      <c r="BE18">
        <v>0</v>
      </c>
      <c r="BF18">
        <v>0</v>
      </c>
      <c r="BG18">
        <v>0</v>
      </c>
      <c r="BH18">
        <v>0</v>
      </c>
      <c r="BI18">
        <v>0</v>
      </c>
      <c r="BJ18">
        <v>0</v>
      </c>
      <c r="BK18">
        <v>0</v>
      </c>
      <c r="BL18">
        <v>0</v>
      </c>
    </row>
    <row r="19" spans="1:64" x14ac:dyDescent="0.25">
      <c r="A19">
        <v>9</v>
      </c>
      <c r="B19">
        <v>0</v>
      </c>
      <c r="C19">
        <v>0</v>
      </c>
      <c r="D19">
        <v>0</v>
      </c>
      <c r="E19">
        <v>0</v>
      </c>
      <c r="F19">
        <v>0</v>
      </c>
      <c r="G19">
        <v>0</v>
      </c>
      <c r="H19">
        <v>0</v>
      </c>
      <c r="I19">
        <v>0</v>
      </c>
      <c r="J19">
        <v>0</v>
      </c>
      <c r="K19">
        <v>0</v>
      </c>
      <c r="L19">
        <v>0</v>
      </c>
      <c r="M19">
        <v>1</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1</v>
      </c>
      <c r="BA19">
        <v>0</v>
      </c>
      <c r="BB19">
        <v>0</v>
      </c>
      <c r="BC19">
        <v>0</v>
      </c>
      <c r="BD19">
        <v>0</v>
      </c>
      <c r="BE19">
        <v>0</v>
      </c>
      <c r="BF19">
        <v>0</v>
      </c>
      <c r="BG19">
        <v>1</v>
      </c>
      <c r="BH19">
        <v>0</v>
      </c>
      <c r="BI19">
        <v>0</v>
      </c>
      <c r="BJ19">
        <v>0</v>
      </c>
      <c r="BK19">
        <v>0</v>
      </c>
      <c r="BL19">
        <v>0</v>
      </c>
    </row>
    <row r="20" spans="1:64" x14ac:dyDescent="0.25">
      <c r="A20">
        <v>10</v>
      </c>
      <c r="B20">
        <v>0</v>
      </c>
      <c r="C20">
        <v>0</v>
      </c>
      <c r="D20">
        <v>0</v>
      </c>
      <c r="E20">
        <v>0</v>
      </c>
      <c r="F20">
        <v>0</v>
      </c>
      <c r="G20">
        <v>0</v>
      </c>
      <c r="H20">
        <v>0</v>
      </c>
      <c r="I20">
        <v>0</v>
      </c>
      <c r="J20">
        <v>0</v>
      </c>
      <c r="K20">
        <v>1</v>
      </c>
      <c r="L20">
        <v>0</v>
      </c>
      <c r="M20">
        <v>0</v>
      </c>
      <c r="N20">
        <v>0</v>
      </c>
      <c r="O20">
        <v>0</v>
      </c>
      <c r="P20">
        <v>0</v>
      </c>
      <c r="Q20">
        <v>0</v>
      </c>
      <c r="R20">
        <v>0</v>
      </c>
      <c r="S20">
        <v>0</v>
      </c>
      <c r="T20">
        <v>0</v>
      </c>
      <c r="U20">
        <v>0</v>
      </c>
      <c r="V20">
        <v>0</v>
      </c>
      <c r="W20">
        <v>0</v>
      </c>
      <c r="X20">
        <v>0</v>
      </c>
      <c r="Y20">
        <v>0</v>
      </c>
      <c r="Z20">
        <v>1</v>
      </c>
      <c r="AA20">
        <v>0</v>
      </c>
      <c r="AB20">
        <v>0</v>
      </c>
      <c r="AC20">
        <v>0</v>
      </c>
      <c r="AD20">
        <v>0</v>
      </c>
      <c r="AE20">
        <v>0</v>
      </c>
      <c r="AF20">
        <v>0</v>
      </c>
      <c r="AG20">
        <v>0</v>
      </c>
      <c r="AH20">
        <v>0</v>
      </c>
      <c r="AI20">
        <v>0</v>
      </c>
      <c r="AJ20">
        <v>0</v>
      </c>
      <c r="AK20">
        <v>0</v>
      </c>
      <c r="AL20">
        <v>0</v>
      </c>
      <c r="AM20">
        <v>0</v>
      </c>
      <c r="AN20">
        <v>1</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row>
    <row r="21" spans="1:64" x14ac:dyDescent="0.25">
      <c r="A21">
        <v>10</v>
      </c>
      <c r="B21">
        <v>0</v>
      </c>
      <c r="C21">
        <v>0</v>
      </c>
      <c r="D21">
        <v>0</v>
      </c>
      <c r="E21">
        <v>0</v>
      </c>
      <c r="F21">
        <v>0</v>
      </c>
      <c r="G21">
        <v>0</v>
      </c>
      <c r="H21">
        <v>0</v>
      </c>
      <c r="I21">
        <v>0</v>
      </c>
      <c r="J21">
        <v>1</v>
      </c>
      <c r="K21">
        <v>0</v>
      </c>
      <c r="L21">
        <v>0</v>
      </c>
      <c r="M21">
        <v>0</v>
      </c>
      <c r="N21">
        <v>0</v>
      </c>
      <c r="O21">
        <v>0</v>
      </c>
      <c r="P21">
        <v>0</v>
      </c>
      <c r="Q21">
        <v>0</v>
      </c>
      <c r="R21">
        <v>0</v>
      </c>
      <c r="S21">
        <v>0</v>
      </c>
      <c r="T21">
        <v>1</v>
      </c>
      <c r="U21">
        <v>0</v>
      </c>
      <c r="V21">
        <v>0</v>
      </c>
      <c r="W21">
        <v>0</v>
      </c>
      <c r="X21">
        <v>0</v>
      </c>
      <c r="Y21">
        <v>0</v>
      </c>
      <c r="Z21">
        <v>0</v>
      </c>
      <c r="AA21">
        <v>0</v>
      </c>
      <c r="AB21">
        <v>0</v>
      </c>
      <c r="AC21">
        <v>0</v>
      </c>
      <c r="AD21">
        <v>1</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row>
    <row r="22" spans="1:64" x14ac:dyDescent="0.25">
      <c r="A22">
        <v>11</v>
      </c>
      <c r="B22">
        <v>0</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1</v>
      </c>
      <c r="AL22">
        <v>0</v>
      </c>
      <c r="AM22">
        <v>0</v>
      </c>
      <c r="AN22">
        <v>0</v>
      </c>
      <c r="AO22">
        <v>0</v>
      </c>
      <c r="AP22">
        <v>0</v>
      </c>
      <c r="AQ22">
        <v>0</v>
      </c>
      <c r="AR22">
        <v>0</v>
      </c>
      <c r="AS22">
        <v>0</v>
      </c>
      <c r="AT22">
        <v>0</v>
      </c>
      <c r="AU22">
        <v>0</v>
      </c>
      <c r="AV22">
        <v>0</v>
      </c>
      <c r="AW22">
        <v>0</v>
      </c>
      <c r="AX22">
        <v>1</v>
      </c>
      <c r="AY22">
        <v>0</v>
      </c>
      <c r="AZ22">
        <v>0</v>
      </c>
      <c r="BA22">
        <v>0</v>
      </c>
      <c r="BB22">
        <v>0</v>
      </c>
      <c r="BC22">
        <v>0</v>
      </c>
      <c r="BD22">
        <v>0</v>
      </c>
      <c r="BE22">
        <v>0</v>
      </c>
      <c r="BF22">
        <v>0</v>
      </c>
      <c r="BG22">
        <v>0</v>
      </c>
      <c r="BH22">
        <v>0</v>
      </c>
      <c r="BI22">
        <v>0</v>
      </c>
      <c r="BJ22">
        <v>1</v>
      </c>
      <c r="BK22">
        <v>0</v>
      </c>
      <c r="BL22">
        <v>0</v>
      </c>
    </row>
    <row r="23" spans="1:64" x14ac:dyDescent="0.25">
      <c r="A23">
        <v>11</v>
      </c>
      <c r="B23">
        <v>0</v>
      </c>
      <c r="C23">
        <v>1</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1</v>
      </c>
      <c r="AQ23">
        <v>0</v>
      </c>
      <c r="AR23">
        <v>0</v>
      </c>
      <c r="AS23">
        <v>0</v>
      </c>
      <c r="AT23">
        <v>0</v>
      </c>
      <c r="AU23">
        <v>0</v>
      </c>
      <c r="AV23">
        <v>0</v>
      </c>
      <c r="AW23">
        <v>0</v>
      </c>
      <c r="AX23">
        <v>0</v>
      </c>
      <c r="AY23">
        <v>0</v>
      </c>
      <c r="AZ23">
        <v>0</v>
      </c>
      <c r="BA23">
        <v>0</v>
      </c>
      <c r="BB23">
        <v>0</v>
      </c>
      <c r="BC23">
        <v>0</v>
      </c>
      <c r="BD23">
        <v>0</v>
      </c>
      <c r="BE23">
        <v>0</v>
      </c>
      <c r="BF23">
        <v>0</v>
      </c>
      <c r="BG23">
        <v>0</v>
      </c>
      <c r="BH23">
        <v>1</v>
      </c>
      <c r="BI23">
        <v>0</v>
      </c>
      <c r="BJ23">
        <v>0</v>
      </c>
      <c r="BK23">
        <v>0</v>
      </c>
      <c r="BL23">
        <v>0</v>
      </c>
    </row>
    <row r="24" spans="1:64" x14ac:dyDescent="0.25">
      <c r="A24">
        <v>12</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1</v>
      </c>
      <c r="Y24">
        <v>0</v>
      </c>
      <c r="Z24">
        <v>0</v>
      </c>
      <c r="AA24">
        <v>0</v>
      </c>
      <c r="AB24">
        <v>0</v>
      </c>
      <c r="AC24">
        <v>0</v>
      </c>
      <c r="AD24">
        <v>0</v>
      </c>
      <c r="AE24">
        <v>0</v>
      </c>
      <c r="AF24">
        <v>0</v>
      </c>
      <c r="AG24">
        <v>1</v>
      </c>
      <c r="AH24">
        <v>0</v>
      </c>
      <c r="AI24">
        <v>0</v>
      </c>
      <c r="AJ24">
        <v>1</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row>
    <row r="25" spans="1:64" x14ac:dyDescent="0.25">
      <c r="A25">
        <v>12</v>
      </c>
      <c r="B25">
        <v>0</v>
      </c>
      <c r="C25">
        <v>0</v>
      </c>
      <c r="D25">
        <v>0</v>
      </c>
      <c r="E25">
        <v>0</v>
      </c>
      <c r="F25">
        <v>1</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1</v>
      </c>
      <c r="AV25">
        <v>0</v>
      </c>
      <c r="AW25">
        <v>0</v>
      </c>
      <c r="AX25">
        <v>0</v>
      </c>
      <c r="AY25">
        <v>0</v>
      </c>
      <c r="AZ25">
        <v>0</v>
      </c>
      <c r="BA25">
        <v>0</v>
      </c>
      <c r="BB25">
        <v>0</v>
      </c>
      <c r="BC25">
        <v>0</v>
      </c>
      <c r="BD25">
        <v>0</v>
      </c>
      <c r="BE25">
        <v>0</v>
      </c>
      <c r="BF25">
        <v>0</v>
      </c>
      <c r="BG25">
        <v>0</v>
      </c>
      <c r="BH25">
        <v>0</v>
      </c>
      <c r="BI25">
        <v>0</v>
      </c>
      <c r="BJ25">
        <v>0</v>
      </c>
      <c r="BK25">
        <v>0</v>
      </c>
      <c r="BL25">
        <v>1</v>
      </c>
    </row>
    <row r="26" spans="1:64" x14ac:dyDescent="0.25">
      <c r="A26">
        <v>13</v>
      </c>
      <c r="B26">
        <v>0</v>
      </c>
      <c r="C26">
        <v>0</v>
      </c>
      <c r="D26">
        <v>0</v>
      </c>
      <c r="E26">
        <v>0</v>
      </c>
      <c r="F26">
        <v>0</v>
      </c>
      <c r="G26">
        <v>0</v>
      </c>
      <c r="H26">
        <v>0</v>
      </c>
      <c r="I26">
        <v>0</v>
      </c>
      <c r="J26">
        <v>0</v>
      </c>
      <c r="K26">
        <v>0</v>
      </c>
      <c r="L26">
        <v>1</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1</v>
      </c>
      <c r="AS26">
        <v>0</v>
      </c>
      <c r="AT26">
        <v>0</v>
      </c>
      <c r="AU26">
        <v>0</v>
      </c>
      <c r="AV26">
        <v>0</v>
      </c>
      <c r="AW26">
        <v>0</v>
      </c>
      <c r="AX26">
        <v>0</v>
      </c>
      <c r="AY26">
        <v>0</v>
      </c>
      <c r="AZ26">
        <v>0</v>
      </c>
      <c r="BA26">
        <v>0</v>
      </c>
      <c r="BB26">
        <v>0</v>
      </c>
      <c r="BC26">
        <v>0</v>
      </c>
      <c r="BD26">
        <v>0</v>
      </c>
      <c r="BE26">
        <v>1</v>
      </c>
      <c r="BF26">
        <v>0</v>
      </c>
      <c r="BG26">
        <v>0</v>
      </c>
      <c r="BH26">
        <v>0</v>
      </c>
      <c r="BI26">
        <v>0</v>
      </c>
      <c r="BJ26">
        <v>0</v>
      </c>
      <c r="BK26">
        <v>0</v>
      </c>
      <c r="BL26">
        <v>0</v>
      </c>
    </row>
    <row r="27" spans="1:64" x14ac:dyDescent="0.25">
      <c r="A27">
        <v>13</v>
      </c>
      <c r="B27">
        <v>0</v>
      </c>
      <c r="C27">
        <v>0</v>
      </c>
      <c r="D27">
        <v>0</v>
      </c>
      <c r="E27">
        <v>0</v>
      </c>
      <c r="F27">
        <v>0</v>
      </c>
      <c r="G27">
        <v>0</v>
      </c>
      <c r="H27">
        <v>0</v>
      </c>
      <c r="I27">
        <v>0</v>
      </c>
      <c r="J27">
        <v>0</v>
      </c>
      <c r="K27">
        <v>0</v>
      </c>
      <c r="L27">
        <v>0</v>
      </c>
      <c r="M27">
        <v>0</v>
      </c>
      <c r="N27">
        <v>0</v>
      </c>
      <c r="O27">
        <v>0</v>
      </c>
      <c r="P27">
        <v>0</v>
      </c>
      <c r="Q27">
        <v>0</v>
      </c>
      <c r="R27">
        <v>0</v>
      </c>
      <c r="S27">
        <v>1</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1</v>
      </c>
      <c r="BC27">
        <v>0</v>
      </c>
      <c r="BD27">
        <v>0</v>
      </c>
      <c r="BE27">
        <v>0</v>
      </c>
      <c r="BF27">
        <v>0</v>
      </c>
      <c r="BG27">
        <v>0</v>
      </c>
      <c r="BH27">
        <v>0</v>
      </c>
      <c r="BI27">
        <v>0</v>
      </c>
      <c r="BJ27">
        <v>0</v>
      </c>
      <c r="BK27">
        <v>1</v>
      </c>
      <c r="BL27">
        <v>0</v>
      </c>
    </row>
    <row r="28" spans="1:64" x14ac:dyDescent="0.25">
      <c r="A28">
        <v>14</v>
      </c>
      <c r="B28">
        <v>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1</v>
      </c>
      <c r="Z28">
        <v>0</v>
      </c>
      <c r="AA28">
        <v>0</v>
      </c>
      <c r="AB28">
        <v>0</v>
      </c>
      <c r="AC28">
        <v>0</v>
      </c>
      <c r="AD28">
        <v>0</v>
      </c>
      <c r="AE28">
        <v>0</v>
      </c>
      <c r="AF28">
        <v>0</v>
      </c>
      <c r="AG28">
        <v>0</v>
      </c>
      <c r="AH28">
        <v>0</v>
      </c>
      <c r="AI28">
        <v>0</v>
      </c>
      <c r="AJ28">
        <v>0</v>
      </c>
      <c r="AK28">
        <v>0</v>
      </c>
      <c r="AL28">
        <v>0</v>
      </c>
      <c r="AM28">
        <v>1</v>
      </c>
      <c r="AN28">
        <v>0</v>
      </c>
      <c r="AO28">
        <v>0</v>
      </c>
      <c r="AP28">
        <v>0</v>
      </c>
      <c r="AQ28">
        <v>0</v>
      </c>
      <c r="AR28">
        <v>0</v>
      </c>
      <c r="AS28">
        <v>0</v>
      </c>
      <c r="AT28">
        <v>0</v>
      </c>
      <c r="AU28">
        <v>0</v>
      </c>
      <c r="AV28">
        <v>0</v>
      </c>
      <c r="AW28">
        <v>0</v>
      </c>
      <c r="AX28">
        <v>0</v>
      </c>
      <c r="AY28">
        <v>0</v>
      </c>
      <c r="AZ28">
        <v>0</v>
      </c>
      <c r="BA28">
        <v>0</v>
      </c>
      <c r="BB28">
        <v>0</v>
      </c>
      <c r="BC28">
        <v>0</v>
      </c>
      <c r="BD28">
        <v>0</v>
      </c>
      <c r="BE28">
        <v>0</v>
      </c>
      <c r="BF28">
        <v>0</v>
      </c>
      <c r="BG28">
        <v>1</v>
      </c>
      <c r="BH28">
        <v>0</v>
      </c>
      <c r="BI28">
        <v>0</v>
      </c>
      <c r="BJ28">
        <v>0</v>
      </c>
      <c r="BK28">
        <v>0</v>
      </c>
      <c r="BL28">
        <v>0</v>
      </c>
    </row>
    <row r="29" spans="1:64" x14ac:dyDescent="0.25">
      <c r="A29">
        <v>14</v>
      </c>
      <c r="B29">
        <v>0</v>
      </c>
      <c r="C29">
        <v>0</v>
      </c>
      <c r="D29">
        <v>0</v>
      </c>
      <c r="E29">
        <v>0</v>
      </c>
      <c r="F29">
        <v>0</v>
      </c>
      <c r="G29">
        <v>1</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1</v>
      </c>
      <c r="AX29">
        <v>0</v>
      </c>
      <c r="AY29">
        <v>0</v>
      </c>
      <c r="AZ29">
        <v>0</v>
      </c>
      <c r="BA29">
        <v>1</v>
      </c>
      <c r="BB29">
        <v>0</v>
      </c>
      <c r="BC29">
        <v>0</v>
      </c>
      <c r="BD29">
        <v>0</v>
      </c>
      <c r="BE29">
        <v>0</v>
      </c>
      <c r="BF29">
        <v>0</v>
      </c>
      <c r="BG29">
        <v>0</v>
      </c>
      <c r="BH29">
        <v>0</v>
      </c>
      <c r="BI29">
        <v>0</v>
      </c>
      <c r="BJ29">
        <v>0</v>
      </c>
      <c r="BK29">
        <v>0</v>
      </c>
      <c r="BL29">
        <v>0</v>
      </c>
    </row>
    <row r="30" spans="1:64" x14ac:dyDescent="0.25">
      <c r="A30">
        <v>15</v>
      </c>
      <c r="B30">
        <v>0</v>
      </c>
      <c r="C30">
        <v>0</v>
      </c>
      <c r="D30">
        <v>0</v>
      </c>
      <c r="E30">
        <v>0</v>
      </c>
      <c r="F30">
        <v>0</v>
      </c>
      <c r="G30">
        <v>0</v>
      </c>
      <c r="H30">
        <v>1</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1</v>
      </c>
      <c r="AG30">
        <v>0</v>
      </c>
      <c r="AH30">
        <v>0</v>
      </c>
      <c r="AI30">
        <v>0</v>
      </c>
      <c r="AJ30">
        <v>0</v>
      </c>
      <c r="AK30">
        <v>0</v>
      </c>
      <c r="AL30">
        <v>1</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row>
    <row r="31" spans="1:64" x14ac:dyDescent="0.25">
      <c r="A31">
        <v>15</v>
      </c>
      <c r="B31">
        <v>0</v>
      </c>
      <c r="C31">
        <v>0</v>
      </c>
      <c r="D31">
        <v>0</v>
      </c>
      <c r="E31">
        <v>0</v>
      </c>
      <c r="F31">
        <v>0</v>
      </c>
      <c r="G31">
        <v>0</v>
      </c>
      <c r="H31">
        <v>0</v>
      </c>
      <c r="I31">
        <v>0</v>
      </c>
      <c r="J31">
        <v>0</v>
      </c>
      <c r="K31">
        <v>1</v>
      </c>
      <c r="L31">
        <v>0</v>
      </c>
      <c r="M31">
        <v>0</v>
      </c>
      <c r="N31">
        <v>1</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1</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row>
    <row r="32" spans="1:64" x14ac:dyDescent="0.25">
      <c r="A32">
        <v>16</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1</v>
      </c>
      <c r="AE32">
        <v>0</v>
      </c>
      <c r="AF32">
        <v>0</v>
      </c>
      <c r="AG32">
        <v>0</v>
      </c>
      <c r="AH32">
        <v>0</v>
      </c>
      <c r="AI32">
        <v>0</v>
      </c>
      <c r="AJ32">
        <v>0</v>
      </c>
      <c r="AK32">
        <v>0</v>
      </c>
      <c r="AL32">
        <v>0</v>
      </c>
      <c r="AM32">
        <v>0</v>
      </c>
      <c r="AN32">
        <v>1</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1</v>
      </c>
      <c r="BJ32">
        <v>0</v>
      </c>
      <c r="BK32">
        <v>0</v>
      </c>
      <c r="BL32">
        <v>0</v>
      </c>
    </row>
    <row r="33" spans="1:64" x14ac:dyDescent="0.25">
      <c r="A33">
        <v>16</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1</v>
      </c>
      <c r="AQ33">
        <v>0</v>
      </c>
      <c r="AR33">
        <v>0</v>
      </c>
      <c r="AS33">
        <v>1</v>
      </c>
      <c r="AT33">
        <v>1</v>
      </c>
      <c r="AU33">
        <v>0</v>
      </c>
      <c r="AV33">
        <v>0</v>
      </c>
      <c r="AW33">
        <v>0</v>
      </c>
      <c r="AX33">
        <v>0</v>
      </c>
      <c r="AY33">
        <v>0</v>
      </c>
      <c r="AZ33">
        <v>0</v>
      </c>
      <c r="BA33">
        <v>0</v>
      </c>
      <c r="BB33">
        <v>0</v>
      </c>
      <c r="BC33">
        <v>0</v>
      </c>
      <c r="BD33">
        <v>0</v>
      </c>
      <c r="BE33">
        <v>0</v>
      </c>
      <c r="BF33">
        <v>0</v>
      </c>
      <c r="BG33">
        <v>0</v>
      </c>
      <c r="BH33">
        <v>0</v>
      </c>
      <c r="BI33">
        <v>0</v>
      </c>
      <c r="BJ33">
        <v>0</v>
      </c>
      <c r="BK33">
        <v>0</v>
      </c>
      <c r="BL33">
        <v>0</v>
      </c>
    </row>
    <row r="34" spans="1:64" x14ac:dyDescent="0.25">
      <c r="A34">
        <v>17</v>
      </c>
      <c r="B34">
        <v>0</v>
      </c>
      <c r="C34">
        <v>0</v>
      </c>
      <c r="D34">
        <v>0</v>
      </c>
      <c r="E34">
        <v>0</v>
      </c>
      <c r="F34">
        <v>0</v>
      </c>
      <c r="G34">
        <v>0</v>
      </c>
      <c r="H34">
        <v>0</v>
      </c>
      <c r="I34">
        <v>1</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1</v>
      </c>
      <c r="AJ34">
        <v>0</v>
      </c>
      <c r="AK34">
        <v>0</v>
      </c>
      <c r="AL34">
        <v>0</v>
      </c>
      <c r="AM34">
        <v>0</v>
      </c>
      <c r="AN34">
        <v>0</v>
      </c>
      <c r="AO34">
        <v>1</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row>
    <row r="35" spans="1:64" x14ac:dyDescent="0.25">
      <c r="A35">
        <v>17</v>
      </c>
      <c r="B35">
        <v>0</v>
      </c>
      <c r="C35">
        <v>0</v>
      </c>
      <c r="D35">
        <v>0</v>
      </c>
      <c r="E35">
        <v>0</v>
      </c>
      <c r="F35">
        <v>0</v>
      </c>
      <c r="G35">
        <v>0</v>
      </c>
      <c r="H35">
        <v>0</v>
      </c>
      <c r="I35">
        <v>0</v>
      </c>
      <c r="J35">
        <v>0</v>
      </c>
      <c r="K35">
        <v>0</v>
      </c>
      <c r="L35">
        <v>0</v>
      </c>
      <c r="M35">
        <v>0</v>
      </c>
      <c r="N35">
        <v>0</v>
      </c>
      <c r="O35">
        <v>0</v>
      </c>
      <c r="P35">
        <v>0</v>
      </c>
      <c r="Q35">
        <v>0</v>
      </c>
      <c r="R35">
        <v>0</v>
      </c>
      <c r="S35">
        <v>0</v>
      </c>
      <c r="T35">
        <v>0</v>
      </c>
      <c r="U35">
        <v>0</v>
      </c>
      <c r="V35">
        <v>0</v>
      </c>
      <c r="W35">
        <v>1</v>
      </c>
      <c r="X35">
        <v>0</v>
      </c>
      <c r="Y35">
        <v>0</v>
      </c>
      <c r="Z35">
        <v>1</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1</v>
      </c>
      <c r="BA35">
        <v>0</v>
      </c>
      <c r="BB35">
        <v>0</v>
      </c>
      <c r="BC35">
        <v>0</v>
      </c>
      <c r="BD35">
        <v>0</v>
      </c>
      <c r="BE35">
        <v>0</v>
      </c>
      <c r="BF35">
        <v>0</v>
      </c>
      <c r="BG35">
        <v>0</v>
      </c>
      <c r="BH35">
        <v>0</v>
      </c>
      <c r="BI35">
        <v>0</v>
      </c>
      <c r="BJ35">
        <v>0</v>
      </c>
      <c r="BK35">
        <v>0</v>
      </c>
      <c r="BL35">
        <v>0</v>
      </c>
    </row>
    <row r="36" spans="1:64" x14ac:dyDescent="0.25">
      <c r="A36">
        <v>18</v>
      </c>
      <c r="B36">
        <v>0</v>
      </c>
      <c r="C36">
        <v>1</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1</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1</v>
      </c>
      <c r="BD36">
        <v>0</v>
      </c>
      <c r="BE36">
        <v>0</v>
      </c>
      <c r="BF36">
        <v>0</v>
      </c>
      <c r="BG36">
        <v>0</v>
      </c>
      <c r="BH36">
        <v>0</v>
      </c>
      <c r="BI36">
        <v>0</v>
      </c>
      <c r="BJ36">
        <v>0</v>
      </c>
      <c r="BK36">
        <v>0</v>
      </c>
      <c r="BL36">
        <v>0</v>
      </c>
    </row>
    <row r="37" spans="1:64" x14ac:dyDescent="0.25">
      <c r="A37">
        <v>18</v>
      </c>
      <c r="B37">
        <v>0</v>
      </c>
      <c r="C37">
        <v>0</v>
      </c>
      <c r="D37">
        <v>0</v>
      </c>
      <c r="E37">
        <v>0</v>
      </c>
      <c r="F37">
        <v>0</v>
      </c>
      <c r="G37">
        <v>0</v>
      </c>
      <c r="H37">
        <v>0</v>
      </c>
      <c r="I37">
        <v>0</v>
      </c>
      <c r="J37">
        <v>1</v>
      </c>
      <c r="K37">
        <v>0</v>
      </c>
      <c r="L37">
        <v>0</v>
      </c>
      <c r="M37">
        <v>0</v>
      </c>
      <c r="N37">
        <v>0</v>
      </c>
      <c r="O37">
        <v>0</v>
      </c>
      <c r="P37">
        <v>0</v>
      </c>
      <c r="Q37">
        <v>0</v>
      </c>
      <c r="R37">
        <v>0</v>
      </c>
      <c r="S37">
        <v>0</v>
      </c>
      <c r="T37">
        <v>0</v>
      </c>
      <c r="U37">
        <v>0</v>
      </c>
      <c r="V37">
        <v>0</v>
      </c>
      <c r="W37">
        <v>0</v>
      </c>
      <c r="X37">
        <v>0</v>
      </c>
      <c r="Y37">
        <v>0</v>
      </c>
      <c r="Z37">
        <v>0</v>
      </c>
      <c r="AA37">
        <v>1</v>
      </c>
      <c r="AB37">
        <v>0</v>
      </c>
      <c r="AC37">
        <v>0</v>
      </c>
      <c r="AD37">
        <v>0</v>
      </c>
      <c r="AE37">
        <v>0</v>
      </c>
      <c r="AF37">
        <v>0</v>
      </c>
      <c r="AG37">
        <v>0</v>
      </c>
      <c r="AH37">
        <v>1</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row>
    <row r="38" spans="1:64" x14ac:dyDescent="0.25">
      <c r="A38">
        <v>19</v>
      </c>
      <c r="B38">
        <v>1</v>
      </c>
      <c r="C38">
        <v>0</v>
      </c>
      <c r="D38">
        <v>1</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1</v>
      </c>
      <c r="BE38">
        <v>0</v>
      </c>
      <c r="BF38">
        <v>0</v>
      </c>
      <c r="BG38">
        <v>0</v>
      </c>
      <c r="BH38">
        <v>0</v>
      </c>
      <c r="BI38">
        <v>0</v>
      </c>
      <c r="BJ38">
        <v>0</v>
      </c>
      <c r="BK38">
        <v>0</v>
      </c>
      <c r="BL38">
        <v>0</v>
      </c>
    </row>
    <row r="39" spans="1:64" x14ac:dyDescent="0.25">
      <c r="A39">
        <v>19</v>
      </c>
      <c r="B39">
        <v>0</v>
      </c>
      <c r="C39">
        <v>0</v>
      </c>
      <c r="D39">
        <v>0</v>
      </c>
      <c r="E39">
        <v>0</v>
      </c>
      <c r="F39">
        <v>0</v>
      </c>
      <c r="G39">
        <v>0</v>
      </c>
      <c r="H39">
        <v>0</v>
      </c>
      <c r="I39">
        <v>0</v>
      </c>
      <c r="J39">
        <v>0</v>
      </c>
      <c r="K39">
        <v>0</v>
      </c>
      <c r="L39">
        <v>0</v>
      </c>
      <c r="M39">
        <v>1</v>
      </c>
      <c r="N39">
        <v>0</v>
      </c>
      <c r="O39">
        <v>0</v>
      </c>
      <c r="P39">
        <v>1</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1</v>
      </c>
      <c r="AY39">
        <v>0</v>
      </c>
      <c r="AZ39">
        <v>0</v>
      </c>
      <c r="BA39">
        <v>0</v>
      </c>
      <c r="BB39">
        <v>0</v>
      </c>
      <c r="BC39">
        <v>0</v>
      </c>
      <c r="BD39">
        <v>0</v>
      </c>
      <c r="BE39">
        <v>0</v>
      </c>
      <c r="BF39">
        <v>0</v>
      </c>
      <c r="BG39">
        <v>0</v>
      </c>
      <c r="BH39">
        <v>0</v>
      </c>
      <c r="BI39">
        <v>0</v>
      </c>
      <c r="BJ39">
        <v>0</v>
      </c>
      <c r="BK39">
        <v>0</v>
      </c>
      <c r="BL39">
        <v>0</v>
      </c>
    </row>
    <row r="40" spans="1:64" x14ac:dyDescent="0.25">
      <c r="A40">
        <v>20</v>
      </c>
      <c r="B40">
        <v>0</v>
      </c>
      <c r="C40">
        <v>0</v>
      </c>
      <c r="D40">
        <v>0</v>
      </c>
      <c r="E40">
        <v>0</v>
      </c>
      <c r="F40">
        <v>0</v>
      </c>
      <c r="G40">
        <v>0</v>
      </c>
      <c r="H40">
        <v>0</v>
      </c>
      <c r="I40">
        <v>0</v>
      </c>
      <c r="J40">
        <v>0</v>
      </c>
      <c r="K40">
        <v>0</v>
      </c>
      <c r="L40">
        <v>0</v>
      </c>
      <c r="M40">
        <v>0</v>
      </c>
      <c r="N40">
        <v>0</v>
      </c>
      <c r="O40">
        <v>1</v>
      </c>
      <c r="P40">
        <v>0</v>
      </c>
      <c r="Q40">
        <v>0</v>
      </c>
      <c r="R40">
        <v>0</v>
      </c>
      <c r="S40">
        <v>0</v>
      </c>
      <c r="T40">
        <v>1</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1</v>
      </c>
      <c r="AW40">
        <v>0</v>
      </c>
      <c r="AX40">
        <v>0</v>
      </c>
      <c r="AY40">
        <v>0</v>
      </c>
      <c r="AZ40">
        <v>0</v>
      </c>
      <c r="BA40">
        <v>0</v>
      </c>
      <c r="BB40">
        <v>0</v>
      </c>
      <c r="BC40">
        <v>0</v>
      </c>
      <c r="BD40">
        <v>0</v>
      </c>
      <c r="BE40">
        <v>0</v>
      </c>
      <c r="BF40">
        <v>0</v>
      </c>
      <c r="BG40">
        <v>0</v>
      </c>
      <c r="BH40">
        <v>0</v>
      </c>
      <c r="BI40">
        <v>0</v>
      </c>
      <c r="BJ40">
        <v>0</v>
      </c>
      <c r="BK40">
        <v>0</v>
      </c>
      <c r="BL40">
        <v>0</v>
      </c>
    </row>
    <row r="41" spans="1:64" x14ac:dyDescent="0.25">
      <c r="A41">
        <v>20</v>
      </c>
      <c r="B41">
        <v>0</v>
      </c>
      <c r="C41">
        <v>0</v>
      </c>
      <c r="D41">
        <v>0</v>
      </c>
      <c r="E41">
        <v>0</v>
      </c>
      <c r="F41">
        <v>0</v>
      </c>
      <c r="G41">
        <v>0</v>
      </c>
      <c r="H41">
        <v>0</v>
      </c>
      <c r="I41">
        <v>0</v>
      </c>
      <c r="J41">
        <v>0</v>
      </c>
      <c r="K41">
        <v>0</v>
      </c>
      <c r="L41">
        <v>0</v>
      </c>
      <c r="M41">
        <v>0</v>
      </c>
      <c r="N41">
        <v>0</v>
      </c>
      <c r="O41">
        <v>0</v>
      </c>
      <c r="P41">
        <v>0</v>
      </c>
      <c r="Q41">
        <v>1</v>
      </c>
      <c r="R41">
        <v>0</v>
      </c>
      <c r="S41">
        <v>0</v>
      </c>
      <c r="T41">
        <v>0</v>
      </c>
      <c r="U41">
        <v>0</v>
      </c>
      <c r="V41">
        <v>1</v>
      </c>
      <c r="W41">
        <v>0</v>
      </c>
      <c r="X41">
        <v>0</v>
      </c>
      <c r="Y41">
        <v>0</v>
      </c>
      <c r="Z41">
        <v>0</v>
      </c>
      <c r="AA41">
        <v>0</v>
      </c>
      <c r="AB41">
        <v>0</v>
      </c>
      <c r="AC41">
        <v>1</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row>
    <row r="42" spans="1:64" x14ac:dyDescent="0.25">
      <c r="A42">
        <v>21</v>
      </c>
      <c r="B42">
        <v>0</v>
      </c>
      <c r="C42">
        <v>0</v>
      </c>
      <c r="D42">
        <v>0</v>
      </c>
      <c r="E42">
        <v>1</v>
      </c>
      <c r="F42">
        <v>0</v>
      </c>
      <c r="G42">
        <v>0</v>
      </c>
      <c r="H42">
        <v>0</v>
      </c>
      <c r="I42">
        <v>0</v>
      </c>
      <c r="J42">
        <v>0</v>
      </c>
      <c r="K42">
        <v>0</v>
      </c>
      <c r="L42">
        <v>0</v>
      </c>
      <c r="M42">
        <v>0</v>
      </c>
      <c r="N42">
        <v>0</v>
      </c>
      <c r="O42">
        <v>0</v>
      </c>
      <c r="P42">
        <v>0</v>
      </c>
      <c r="Q42">
        <v>0</v>
      </c>
      <c r="R42">
        <v>0</v>
      </c>
      <c r="S42">
        <v>0</v>
      </c>
      <c r="T42">
        <v>0</v>
      </c>
      <c r="U42">
        <v>1</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1</v>
      </c>
      <c r="AZ42">
        <v>0</v>
      </c>
      <c r="BA42">
        <v>0</v>
      </c>
      <c r="BB42">
        <v>0</v>
      </c>
      <c r="BC42">
        <v>0</v>
      </c>
      <c r="BD42">
        <v>0</v>
      </c>
      <c r="BE42">
        <v>0</v>
      </c>
      <c r="BF42">
        <v>0</v>
      </c>
      <c r="BG42">
        <v>0</v>
      </c>
      <c r="BH42">
        <v>0</v>
      </c>
      <c r="BI42">
        <v>0</v>
      </c>
      <c r="BJ42">
        <v>0</v>
      </c>
      <c r="BK42">
        <v>0</v>
      </c>
      <c r="BL42">
        <v>0</v>
      </c>
    </row>
    <row r="43" spans="1:64" x14ac:dyDescent="0.25">
      <c r="A43">
        <v>21</v>
      </c>
      <c r="B43">
        <v>0</v>
      </c>
      <c r="C43">
        <v>0</v>
      </c>
      <c r="D43">
        <v>0</v>
      </c>
      <c r="E43">
        <v>0</v>
      </c>
      <c r="F43">
        <v>0</v>
      </c>
      <c r="G43">
        <v>0</v>
      </c>
      <c r="H43">
        <v>0</v>
      </c>
      <c r="I43">
        <v>0</v>
      </c>
      <c r="J43">
        <v>0</v>
      </c>
      <c r="K43">
        <v>0</v>
      </c>
      <c r="L43">
        <v>0</v>
      </c>
      <c r="M43">
        <v>0</v>
      </c>
      <c r="N43">
        <v>0</v>
      </c>
      <c r="O43">
        <v>0</v>
      </c>
      <c r="P43">
        <v>0</v>
      </c>
      <c r="Q43">
        <v>0</v>
      </c>
      <c r="R43">
        <v>1</v>
      </c>
      <c r="S43">
        <v>0</v>
      </c>
      <c r="T43">
        <v>0</v>
      </c>
      <c r="U43">
        <v>0</v>
      </c>
      <c r="V43">
        <v>0</v>
      </c>
      <c r="W43">
        <v>0</v>
      </c>
      <c r="X43">
        <v>0</v>
      </c>
      <c r="Y43">
        <v>0</v>
      </c>
      <c r="Z43">
        <v>0</v>
      </c>
      <c r="AA43">
        <v>0</v>
      </c>
      <c r="AB43">
        <v>1</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1</v>
      </c>
      <c r="BG43">
        <v>0</v>
      </c>
      <c r="BH43">
        <v>0</v>
      </c>
      <c r="BI43">
        <v>0</v>
      </c>
      <c r="BJ43">
        <v>0</v>
      </c>
      <c r="BK43">
        <v>0</v>
      </c>
      <c r="BL43">
        <v>0</v>
      </c>
    </row>
    <row r="44" spans="1:64" x14ac:dyDescent="0.25">
      <c r="A44">
        <v>22</v>
      </c>
      <c r="B44">
        <v>0</v>
      </c>
      <c r="C44">
        <v>0</v>
      </c>
      <c r="D44">
        <v>0</v>
      </c>
      <c r="E44">
        <v>0</v>
      </c>
      <c r="F44">
        <v>0</v>
      </c>
      <c r="G44">
        <v>0</v>
      </c>
      <c r="H44">
        <v>0</v>
      </c>
      <c r="I44">
        <v>0</v>
      </c>
      <c r="J44">
        <v>0</v>
      </c>
      <c r="K44">
        <v>0</v>
      </c>
      <c r="L44">
        <v>0</v>
      </c>
      <c r="M44">
        <v>0</v>
      </c>
      <c r="N44">
        <v>1</v>
      </c>
      <c r="O44">
        <v>0</v>
      </c>
      <c r="P44">
        <v>0</v>
      </c>
      <c r="Q44">
        <v>0</v>
      </c>
      <c r="R44">
        <v>0</v>
      </c>
      <c r="S44">
        <v>0</v>
      </c>
      <c r="T44">
        <v>0</v>
      </c>
      <c r="U44">
        <v>0</v>
      </c>
      <c r="V44">
        <v>0</v>
      </c>
      <c r="W44">
        <v>1</v>
      </c>
      <c r="X44">
        <v>0</v>
      </c>
      <c r="Y44">
        <v>0</v>
      </c>
      <c r="Z44">
        <v>0</v>
      </c>
      <c r="AA44">
        <v>0</v>
      </c>
      <c r="AB44">
        <v>0</v>
      </c>
      <c r="AC44">
        <v>0</v>
      </c>
      <c r="AD44">
        <v>0</v>
      </c>
      <c r="AE44">
        <v>0</v>
      </c>
      <c r="AF44">
        <v>0</v>
      </c>
      <c r="AG44">
        <v>0</v>
      </c>
      <c r="AH44">
        <v>0</v>
      </c>
      <c r="AI44">
        <v>0</v>
      </c>
      <c r="AJ44">
        <v>0</v>
      </c>
      <c r="AK44">
        <v>0</v>
      </c>
      <c r="AL44">
        <v>0</v>
      </c>
      <c r="AM44">
        <v>0</v>
      </c>
      <c r="AN44">
        <v>0</v>
      </c>
      <c r="AO44">
        <v>0</v>
      </c>
      <c r="AP44">
        <v>1</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row>
    <row r="45" spans="1:64" x14ac:dyDescent="0.25">
      <c r="A45">
        <v>22</v>
      </c>
      <c r="B45">
        <v>0</v>
      </c>
      <c r="C45">
        <v>0</v>
      </c>
      <c r="D45">
        <v>0</v>
      </c>
      <c r="E45">
        <v>0</v>
      </c>
      <c r="F45">
        <v>0</v>
      </c>
      <c r="G45">
        <v>1</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1</v>
      </c>
      <c r="AS45">
        <v>0</v>
      </c>
      <c r="AT45">
        <v>0</v>
      </c>
      <c r="AU45">
        <v>0</v>
      </c>
      <c r="AV45">
        <v>0</v>
      </c>
      <c r="AW45">
        <v>0</v>
      </c>
      <c r="AX45">
        <v>0</v>
      </c>
      <c r="AY45">
        <v>0</v>
      </c>
      <c r="AZ45">
        <v>0</v>
      </c>
      <c r="BA45">
        <v>0</v>
      </c>
      <c r="BB45">
        <v>1</v>
      </c>
      <c r="BC45">
        <v>0</v>
      </c>
      <c r="BD45">
        <v>0</v>
      </c>
      <c r="BE45">
        <v>0</v>
      </c>
      <c r="BF45">
        <v>0</v>
      </c>
      <c r="BG45">
        <v>0</v>
      </c>
      <c r="BH45">
        <v>0</v>
      </c>
      <c r="BI45">
        <v>0</v>
      </c>
      <c r="BJ45">
        <v>0</v>
      </c>
      <c r="BK45">
        <v>0</v>
      </c>
      <c r="BL45">
        <v>0</v>
      </c>
    </row>
    <row r="46" spans="1:64" x14ac:dyDescent="0.25">
      <c r="A46">
        <v>23</v>
      </c>
      <c r="B46">
        <v>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1</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1</v>
      </c>
      <c r="BH46">
        <v>0</v>
      </c>
      <c r="BI46">
        <v>0</v>
      </c>
      <c r="BJ46">
        <v>0</v>
      </c>
      <c r="BK46">
        <v>1</v>
      </c>
      <c r="BL46">
        <v>0</v>
      </c>
    </row>
    <row r="47" spans="1:64" x14ac:dyDescent="0.25">
      <c r="A47">
        <v>23</v>
      </c>
      <c r="B47">
        <v>0</v>
      </c>
      <c r="C47">
        <v>1</v>
      </c>
      <c r="D47">
        <v>0</v>
      </c>
      <c r="E47">
        <v>0</v>
      </c>
      <c r="F47">
        <v>0</v>
      </c>
      <c r="G47">
        <v>0</v>
      </c>
      <c r="H47">
        <v>0</v>
      </c>
      <c r="I47">
        <v>1</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1</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row>
    <row r="48" spans="1:64" x14ac:dyDescent="0.25">
      <c r="A48">
        <v>24</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1</v>
      </c>
      <c r="AA48">
        <v>0</v>
      </c>
      <c r="AB48">
        <v>0</v>
      </c>
      <c r="AC48">
        <v>0</v>
      </c>
      <c r="AD48">
        <v>0</v>
      </c>
      <c r="AE48">
        <v>0</v>
      </c>
      <c r="AF48">
        <v>0</v>
      </c>
      <c r="AG48">
        <v>1</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1</v>
      </c>
      <c r="BI48">
        <v>0</v>
      </c>
      <c r="BJ48">
        <v>0</v>
      </c>
      <c r="BK48">
        <v>0</v>
      </c>
      <c r="BL48">
        <v>0</v>
      </c>
    </row>
    <row r="49" spans="1:64" x14ac:dyDescent="0.25">
      <c r="A49">
        <v>24</v>
      </c>
      <c r="B49">
        <v>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1</v>
      </c>
      <c r="AN49">
        <v>0</v>
      </c>
      <c r="AO49">
        <v>0</v>
      </c>
      <c r="AP49">
        <v>0</v>
      </c>
      <c r="AQ49">
        <v>0</v>
      </c>
      <c r="AR49">
        <v>0</v>
      </c>
      <c r="AS49">
        <v>1</v>
      </c>
      <c r="AT49">
        <v>0</v>
      </c>
      <c r="AU49">
        <v>0</v>
      </c>
      <c r="AV49">
        <v>0</v>
      </c>
      <c r="AW49">
        <v>0</v>
      </c>
      <c r="AX49">
        <v>0</v>
      </c>
      <c r="AY49">
        <v>0</v>
      </c>
      <c r="AZ49">
        <v>0</v>
      </c>
      <c r="BA49">
        <v>0</v>
      </c>
      <c r="BB49">
        <v>0</v>
      </c>
      <c r="BC49">
        <v>0</v>
      </c>
      <c r="BD49">
        <v>0</v>
      </c>
      <c r="BE49">
        <v>0</v>
      </c>
      <c r="BF49">
        <v>0</v>
      </c>
      <c r="BG49">
        <v>0</v>
      </c>
      <c r="BH49">
        <v>0</v>
      </c>
      <c r="BI49">
        <v>0</v>
      </c>
      <c r="BJ49">
        <v>0</v>
      </c>
      <c r="BK49">
        <v>0</v>
      </c>
      <c r="BL49">
        <v>0</v>
      </c>
    </row>
    <row r="50" spans="1:64" x14ac:dyDescent="0.25">
      <c r="A50">
        <v>25</v>
      </c>
      <c r="B50">
        <v>0</v>
      </c>
      <c r="C50">
        <v>0</v>
      </c>
      <c r="D50">
        <v>0</v>
      </c>
      <c r="E50">
        <v>0</v>
      </c>
      <c r="F50">
        <v>0</v>
      </c>
      <c r="G50">
        <v>0</v>
      </c>
      <c r="H50">
        <v>0</v>
      </c>
      <c r="I50">
        <v>0</v>
      </c>
      <c r="J50">
        <v>0</v>
      </c>
      <c r="K50">
        <v>0</v>
      </c>
      <c r="L50">
        <v>0</v>
      </c>
      <c r="M50">
        <v>0</v>
      </c>
      <c r="N50">
        <v>0</v>
      </c>
      <c r="O50">
        <v>0</v>
      </c>
      <c r="P50">
        <v>1</v>
      </c>
      <c r="Q50">
        <v>0</v>
      </c>
      <c r="R50">
        <v>0</v>
      </c>
      <c r="S50">
        <v>0</v>
      </c>
      <c r="T50">
        <v>0</v>
      </c>
      <c r="U50">
        <v>0</v>
      </c>
      <c r="V50">
        <v>0</v>
      </c>
      <c r="W50">
        <v>0</v>
      </c>
      <c r="X50">
        <v>0</v>
      </c>
      <c r="Y50">
        <v>0</v>
      </c>
      <c r="Z50">
        <v>0</v>
      </c>
      <c r="AA50">
        <v>0</v>
      </c>
      <c r="AB50">
        <v>0</v>
      </c>
      <c r="AC50">
        <v>0</v>
      </c>
      <c r="AD50">
        <v>0</v>
      </c>
      <c r="AE50">
        <v>0</v>
      </c>
      <c r="AF50">
        <v>0</v>
      </c>
      <c r="AG50">
        <v>0</v>
      </c>
      <c r="AH50">
        <v>1</v>
      </c>
      <c r="AI50">
        <v>0</v>
      </c>
      <c r="AJ50">
        <v>0</v>
      </c>
      <c r="AK50">
        <v>0</v>
      </c>
      <c r="AL50">
        <v>0</v>
      </c>
      <c r="AM50">
        <v>0</v>
      </c>
      <c r="AN50">
        <v>0</v>
      </c>
      <c r="AO50">
        <v>0</v>
      </c>
      <c r="AP50">
        <v>0</v>
      </c>
      <c r="AQ50">
        <v>0</v>
      </c>
      <c r="AR50">
        <v>0</v>
      </c>
      <c r="AS50">
        <v>0</v>
      </c>
      <c r="AT50">
        <v>0</v>
      </c>
      <c r="AU50">
        <v>0</v>
      </c>
      <c r="AV50">
        <v>1</v>
      </c>
      <c r="AW50">
        <v>0</v>
      </c>
      <c r="AX50">
        <v>0</v>
      </c>
      <c r="AY50">
        <v>0</v>
      </c>
      <c r="AZ50">
        <v>0</v>
      </c>
      <c r="BA50">
        <v>0</v>
      </c>
      <c r="BB50">
        <v>0</v>
      </c>
      <c r="BC50">
        <v>0</v>
      </c>
      <c r="BD50">
        <v>0</v>
      </c>
      <c r="BE50">
        <v>0</v>
      </c>
      <c r="BF50">
        <v>0</v>
      </c>
      <c r="BG50">
        <v>0</v>
      </c>
      <c r="BH50">
        <v>0</v>
      </c>
      <c r="BI50">
        <v>0</v>
      </c>
      <c r="BJ50">
        <v>0</v>
      </c>
      <c r="BK50">
        <v>0</v>
      </c>
      <c r="BL50">
        <v>0</v>
      </c>
    </row>
    <row r="51" spans="1:64" x14ac:dyDescent="0.25">
      <c r="A51">
        <v>25</v>
      </c>
      <c r="B51">
        <v>0</v>
      </c>
      <c r="C51">
        <v>0</v>
      </c>
      <c r="D51">
        <v>0</v>
      </c>
      <c r="E51">
        <v>0</v>
      </c>
      <c r="F51">
        <v>0</v>
      </c>
      <c r="G51">
        <v>0</v>
      </c>
      <c r="H51">
        <v>0</v>
      </c>
      <c r="I51">
        <v>0</v>
      </c>
      <c r="J51">
        <v>0</v>
      </c>
      <c r="K51">
        <v>0</v>
      </c>
      <c r="L51">
        <v>0</v>
      </c>
      <c r="M51">
        <v>0</v>
      </c>
      <c r="N51">
        <v>0</v>
      </c>
      <c r="O51">
        <v>0</v>
      </c>
      <c r="P51">
        <v>0</v>
      </c>
      <c r="Q51">
        <v>0</v>
      </c>
      <c r="R51">
        <v>0</v>
      </c>
      <c r="S51">
        <v>0</v>
      </c>
      <c r="T51">
        <v>1</v>
      </c>
      <c r="U51">
        <v>0</v>
      </c>
      <c r="V51">
        <v>0</v>
      </c>
      <c r="W51">
        <v>0</v>
      </c>
      <c r="X51">
        <v>0</v>
      </c>
      <c r="Y51">
        <v>0</v>
      </c>
      <c r="Z51">
        <v>0</v>
      </c>
      <c r="AA51">
        <v>0</v>
      </c>
      <c r="AB51">
        <v>0</v>
      </c>
      <c r="AC51">
        <v>0</v>
      </c>
      <c r="AD51">
        <v>0</v>
      </c>
      <c r="AE51">
        <v>0</v>
      </c>
      <c r="AF51">
        <v>0</v>
      </c>
      <c r="AG51">
        <v>0</v>
      </c>
      <c r="AH51">
        <v>0</v>
      </c>
      <c r="AI51">
        <v>0</v>
      </c>
      <c r="AJ51">
        <v>1</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1</v>
      </c>
      <c r="BK51">
        <v>0</v>
      </c>
      <c r="BL51">
        <v>0</v>
      </c>
    </row>
    <row r="52" spans="1:64" x14ac:dyDescent="0.25">
      <c r="A52">
        <v>26</v>
      </c>
      <c r="B52">
        <v>0</v>
      </c>
      <c r="C52">
        <v>0</v>
      </c>
      <c r="D52">
        <v>0</v>
      </c>
      <c r="E52">
        <v>0</v>
      </c>
      <c r="F52">
        <v>1</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1</v>
      </c>
      <c r="AR52">
        <v>0</v>
      </c>
      <c r="AS52">
        <v>0</v>
      </c>
      <c r="AT52">
        <v>0</v>
      </c>
      <c r="AU52">
        <v>0</v>
      </c>
      <c r="AV52">
        <v>0</v>
      </c>
      <c r="AW52">
        <v>0</v>
      </c>
      <c r="AX52">
        <v>0</v>
      </c>
      <c r="AY52">
        <v>0</v>
      </c>
      <c r="AZ52">
        <v>1</v>
      </c>
      <c r="BA52">
        <v>0</v>
      </c>
      <c r="BB52">
        <v>0</v>
      </c>
      <c r="BC52">
        <v>0</v>
      </c>
      <c r="BD52">
        <v>0</v>
      </c>
      <c r="BE52">
        <v>0</v>
      </c>
      <c r="BF52">
        <v>0</v>
      </c>
      <c r="BG52">
        <v>0</v>
      </c>
      <c r="BH52">
        <v>0</v>
      </c>
      <c r="BI52">
        <v>0</v>
      </c>
      <c r="BJ52">
        <v>0</v>
      </c>
      <c r="BK52">
        <v>0</v>
      </c>
      <c r="BL52">
        <v>0</v>
      </c>
    </row>
    <row r="53" spans="1:64" x14ac:dyDescent="0.25">
      <c r="A53">
        <v>26</v>
      </c>
      <c r="B53">
        <v>0</v>
      </c>
      <c r="C53">
        <v>0</v>
      </c>
      <c r="D53">
        <v>1</v>
      </c>
      <c r="E53">
        <v>0</v>
      </c>
      <c r="F53">
        <v>0</v>
      </c>
      <c r="G53">
        <v>0</v>
      </c>
      <c r="H53">
        <v>0</v>
      </c>
      <c r="I53">
        <v>0</v>
      </c>
      <c r="J53">
        <v>0</v>
      </c>
      <c r="K53">
        <v>0</v>
      </c>
      <c r="L53">
        <v>0</v>
      </c>
      <c r="M53">
        <v>0</v>
      </c>
      <c r="N53">
        <v>0</v>
      </c>
      <c r="O53">
        <v>0</v>
      </c>
      <c r="P53">
        <v>0</v>
      </c>
      <c r="Q53">
        <v>0</v>
      </c>
      <c r="R53">
        <v>0</v>
      </c>
      <c r="S53">
        <v>0</v>
      </c>
      <c r="T53">
        <v>0</v>
      </c>
      <c r="U53">
        <v>1</v>
      </c>
      <c r="V53">
        <v>0</v>
      </c>
      <c r="W53">
        <v>0</v>
      </c>
      <c r="X53">
        <v>0</v>
      </c>
      <c r="Y53">
        <v>0</v>
      </c>
      <c r="Z53">
        <v>0</v>
      </c>
      <c r="AA53">
        <v>0</v>
      </c>
      <c r="AB53">
        <v>0</v>
      </c>
      <c r="AC53">
        <v>1</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row>
    <row r="54" spans="1:64" x14ac:dyDescent="0.25">
      <c r="A54">
        <v>27</v>
      </c>
      <c r="B54">
        <v>0</v>
      </c>
      <c r="C54">
        <v>0</v>
      </c>
      <c r="D54">
        <v>0</v>
      </c>
      <c r="E54">
        <v>0</v>
      </c>
      <c r="F54">
        <v>0</v>
      </c>
      <c r="G54">
        <v>0</v>
      </c>
      <c r="H54">
        <v>0</v>
      </c>
      <c r="I54">
        <v>0</v>
      </c>
      <c r="J54">
        <v>0</v>
      </c>
      <c r="K54">
        <v>0</v>
      </c>
      <c r="L54">
        <v>0</v>
      </c>
      <c r="M54">
        <v>0</v>
      </c>
      <c r="N54">
        <v>0</v>
      </c>
      <c r="O54">
        <v>0</v>
      </c>
      <c r="P54">
        <v>0</v>
      </c>
      <c r="Q54">
        <v>1</v>
      </c>
      <c r="R54">
        <v>0</v>
      </c>
      <c r="S54">
        <v>0</v>
      </c>
      <c r="T54">
        <v>0</v>
      </c>
      <c r="U54">
        <v>0</v>
      </c>
      <c r="V54">
        <v>0</v>
      </c>
      <c r="W54">
        <v>0</v>
      </c>
      <c r="X54">
        <v>0</v>
      </c>
      <c r="Y54">
        <v>0</v>
      </c>
      <c r="Z54">
        <v>0</v>
      </c>
      <c r="AA54">
        <v>0</v>
      </c>
      <c r="AB54">
        <v>0</v>
      </c>
      <c r="AC54">
        <v>0</v>
      </c>
      <c r="AD54">
        <v>0</v>
      </c>
      <c r="AE54">
        <v>0</v>
      </c>
      <c r="AF54">
        <v>0</v>
      </c>
      <c r="AG54">
        <v>0</v>
      </c>
      <c r="AH54">
        <v>0</v>
      </c>
      <c r="AI54">
        <v>0</v>
      </c>
      <c r="AJ54">
        <v>0</v>
      </c>
      <c r="AK54">
        <v>1</v>
      </c>
      <c r="AL54">
        <v>0</v>
      </c>
      <c r="AM54">
        <v>0</v>
      </c>
      <c r="AN54">
        <v>0</v>
      </c>
      <c r="AO54">
        <v>0</v>
      </c>
      <c r="AP54">
        <v>0</v>
      </c>
      <c r="AQ54">
        <v>0</v>
      </c>
      <c r="AR54">
        <v>0</v>
      </c>
      <c r="AS54">
        <v>0</v>
      </c>
      <c r="AT54">
        <v>0</v>
      </c>
      <c r="AU54">
        <v>0</v>
      </c>
      <c r="AV54">
        <v>0</v>
      </c>
      <c r="AW54">
        <v>0</v>
      </c>
      <c r="AX54">
        <v>0</v>
      </c>
      <c r="AY54">
        <v>0</v>
      </c>
      <c r="AZ54">
        <v>0</v>
      </c>
      <c r="BA54">
        <v>1</v>
      </c>
      <c r="BB54">
        <v>0</v>
      </c>
      <c r="BC54">
        <v>0</v>
      </c>
      <c r="BD54">
        <v>0</v>
      </c>
      <c r="BE54">
        <v>0</v>
      </c>
      <c r="BF54">
        <v>0</v>
      </c>
      <c r="BG54">
        <v>0</v>
      </c>
      <c r="BH54">
        <v>0</v>
      </c>
      <c r="BI54">
        <v>0</v>
      </c>
      <c r="BJ54">
        <v>0</v>
      </c>
      <c r="BK54">
        <v>0</v>
      </c>
      <c r="BL54">
        <v>0</v>
      </c>
    </row>
    <row r="55" spans="1:64" x14ac:dyDescent="0.25">
      <c r="A55">
        <v>27</v>
      </c>
      <c r="B55">
        <v>0</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1</v>
      </c>
      <c r="AB55">
        <v>0</v>
      </c>
      <c r="AC55">
        <v>0</v>
      </c>
      <c r="AD55">
        <v>0</v>
      </c>
      <c r="AE55">
        <v>0</v>
      </c>
      <c r="AF55">
        <v>0</v>
      </c>
      <c r="AG55">
        <v>0</v>
      </c>
      <c r="AH55">
        <v>0</v>
      </c>
      <c r="AI55">
        <v>0</v>
      </c>
      <c r="AJ55">
        <v>0</v>
      </c>
      <c r="AK55">
        <v>0</v>
      </c>
      <c r="AL55">
        <v>0</v>
      </c>
      <c r="AM55">
        <v>0</v>
      </c>
      <c r="AN55">
        <v>1</v>
      </c>
      <c r="AO55">
        <v>0</v>
      </c>
      <c r="AP55">
        <v>0</v>
      </c>
      <c r="AQ55">
        <v>0</v>
      </c>
      <c r="AR55">
        <v>0</v>
      </c>
      <c r="AS55">
        <v>0</v>
      </c>
      <c r="AT55">
        <v>0</v>
      </c>
      <c r="AU55">
        <v>0</v>
      </c>
      <c r="AV55">
        <v>0</v>
      </c>
      <c r="AW55">
        <v>0</v>
      </c>
      <c r="AX55">
        <v>0</v>
      </c>
      <c r="AY55">
        <v>0</v>
      </c>
      <c r="AZ55">
        <v>0</v>
      </c>
      <c r="BA55">
        <v>0</v>
      </c>
      <c r="BB55">
        <v>0</v>
      </c>
      <c r="BC55">
        <v>0</v>
      </c>
      <c r="BD55">
        <v>0</v>
      </c>
      <c r="BE55">
        <v>0</v>
      </c>
      <c r="BF55">
        <v>1</v>
      </c>
      <c r="BG55">
        <v>0</v>
      </c>
      <c r="BH55">
        <v>0</v>
      </c>
      <c r="BI55">
        <v>0</v>
      </c>
      <c r="BJ55">
        <v>0</v>
      </c>
      <c r="BK55">
        <v>0</v>
      </c>
      <c r="BL55">
        <v>0</v>
      </c>
    </row>
    <row r="56" spans="1:64" x14ac:dyDescent="0.25">
      <c r="A56">
        <v>28</v>
      </c>
      <c r="B56">
        <v>0</v>
      </c>
      <c r="C56">
        <v>0</v>
      </c>
      <c r="D56">
        <v>0</v>
      </c>
      <c r="E56">
        <v>0</v>
      </c>
      <c r="F56">
        <v>0</v>
      </c>
      <c r="G56">
        <v>0</v>
      </c>
      <c r="H56">
        <v>0</v>
      </c>
      <c r="I56">
        <v>0</v>
      </c>
      <c r="J56">
        <v>0</v>
      </c>
      <c r="K56">
        <v>0</v>
      </c>
      <c r="L56">
        <v>0</v>
      </c>
      <c r="M56">
        <v>0</v>
      </c>
      <c r="N56">
        <v>0</v>
      </c>
      <c r="O56">
        <v>0</v>
      </c>
      <c r="P56">
        <v>0</v>
      </c>
      <c r="Q56">
        <v>0</v>
      </c>
      <c r="R56">
        <v>0</v>
      </c>
      <c r="S56">
        <v>1</v>
      </c>
      <c r="T56">
        <v>0</v>
      </c>
      <c r="U56">
        <v>0</v>
      </c>
      <c r="V56">
        <v>0</v>
      </c>
      <c r="W56">
        <v>0</v>
      </c>
      <c r="X56">
        <v>0</v>
      </c>
      <c r="Y56">
        <v>1</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1</v>
      </c>
      <c r="AU56">
        <v>0</v>
      </c>
      <c r="AV56">
        <v>0</v>
      </c>
      <c r="AW56">
        <v>0</v>
      </c>
      <c r="AX56">
        <v>0</v>
      </c>
      <c r="AY56">
        <v>0</v>
      </c>
      <c r="AZ56">
        <v>0</v>
      </c>
      <c r="BA56">
        <v>0</v>
      </c>
      <c r="BB56">
        <v>0</v>
      </c>
      <c r="BC56">
        <v>0</v>
      </c>
      <c r="BD56">
        <v>0</v>
      </c>
      <c r="BE56">
        <v>0</v>
      </c>
      <c r="BF56">
        <v>0</v>
      </c>
      <c r="BG56">
        <v>0</v>
      </c>
      <c r="BH56">
        <v>0</v>
      </c>
      <c r="BI56">
        <v>0</v>
      </c>
      <c r="BJ56">
        <v>0</v>
      </c>
      <c r="BK56">
        <v>0</v>
      </c>
      <c r="BL56">
        <v>0</v>
      </c>
    </row>
    <row r="57" spans="1:64" x14ac:dyDescent="0.25">
      <c r="A57">
        <v>28</v>
      </c>
      <c r="B57">
        <v>0</v>
      </c>
      <c r="C57">
        <v>0</v>
      </c>
      <c r="D57">
        <v>0</v>
      </c>
      <c r="E57">
        <v>0</v>
      </c>
      <c r="F57">
        <v>0</v>
      </c>
      <c r="G57">
        <v>0</v>
      </c>
      <c r="H57">
        <v>1</v>
      </c>
      <c r="I57">
        <v>0</v>
      </c>
      <c r="J57">
        <v>0</v>
      </c>
      <c r="K57">
        <v>1</v>
      </c>
      <c r="L57">
        <v>0</v>
      </c>
      <c r="M57">
        <v>0</v>
      </c>
      <c r="N57">
        <v>0</v>
      </c>
      <c r="O57">
        <v>0</v>
      </c>
      <c r="P57">
        <v>0</v>
      </c>
      <c r="Q57">
        <v>0</v>
      </c>
      <c r="R57">
        <v>1</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row>
    <row r="58" spans="1:64" x14ac:dyDescent="0.25">
      <c r="A58">
        <v>29</v>
      </c>
      <c r="B58">
        <v>0</v>
      </c>
      <c r="C58">
        <v>0</v>
      </c>
      <c r="D58">
        <v>0</v>
      </c>
      <c r="E58">
        <v>0</v>
      </c>
      <c r="F58">
        <v>0</v>
      </c>
      <c r="G58">
        <v>0</v>
      </c>
      <c r="H58">
        <v>0</v>
      </c>
      <c r="I58">
        <v>0</v>
      </c>
      <c r="J58">
        <v>0</v>
      </c>
      <c r="K58">
        <v>0</v>
      </c>
      <c r="L58">
        <v>0</v>
      </c>
      <c r="M58">
        <v>0</v>
      </c>
      <c r="N58">
        <v>0</v>
      </c>
      <c r="O58">
        <v>0</v>
      </c>
      <c r="P58">
        <v>0</v>
      </c>
      <c r="Q58">
        <v>0</v>
      </c>
      <c r="R58">
        <v>0</v>
      </c>
      <c r="S58">
        <v>0</v>
      </c>
      <c r="T58">
        <v>0</v>
      </c>
      <c r="U58">
        <v>0</v>
      </c>
      <c r="V58">
        <v>1</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1</v>
      </c>
      <c r="AZ58">
        <v>0</v>
      </c>
      <c r="BA58">
        <v>0</v>
      </c>
      <c r="BB58">
        <v>0</v>
      </c>
      <c r="BC58">
        <v>0</v>
      </c>
      <c r="BD58">
        <v>0</v>
      </c>
      <c r="BE58">
        <v>0</v>
      </c>
      <c r="BF58">
        <v>0</v>
      </c>
      <c r="BG58">
        <v>0</v>
      </c>
      <c r="BH58">
        <v>0</v>
      </c>
      <c r="BI58">
        <v>0</v>
      </c>
      <c r="BJ58">
        <v>0</v>
      </c>
      <c r="BK58">
        <v>0</v>
      </c>
      <c r="BL58">
        <v>1</v>
      </c>
    </row>
    <row r="59" spans="1:64" x14ac:dyDescent="0.25">
      <c r="A59">
        <v>29</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1</v>
      </c>
      <c r="AX59">
        <v>1</v>
      </c>
      <c r="AY59">
        <v>0</v>
      </c>
      <c r="AZ59">
        <v>0</v>
      </c>
      <c r="BA59">
        <v>0</v>
      </c>
      <c r="BB59">
        <v>0</v>
      </c>
      <c r="BC59">
        <v>0</v>
      </c>
      <c r="BD59">
        <v>0</v>
      </c>
      <c r="BE59">
        <v>0</v>
      </c>
      <c r="BF59">
        <v>0</v>
      </c>
      <c r="BG59">
        <v>0</v>
      </c>
      <c r="BH59">
        <v>0</v>
      </c>
      <c r="BI59">
        <v>1</v>
      </c>
      <c r="BJ59">
        <v>0</v>
      </c>
      <c r="BK59">
        <v>0</v>
      </c>
      <c r="BL59">
        <v>0</v>
      </c>
    </row>
    <row r="60" spans="1:64" x14ac:dyDescent="0.25">
      <c r="A60">
        <v>30</v>
      </c>
      <c r="B60">
        <v>0</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1</v>
      </c>
      <c r="AC60">
        <v>0</v>
      </c>
      <c r="AD60">
        <v>1</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1</v>
      </c>
      <c r="BF60">
        <v>0</v>
      </c>
      <c r="BG60">
        <v>0</v>
      </c>
      <c r="BH60">
        <v>0</v>
      </c>
      <c r="BI60">
        <v>0</v>
      </c>
      <c r="BJ60">
        <v>0</v>
      </c>
      <c r="BK60">
        <v>0</v>
      </c>
      <c r="BL60">
        <v>0</v>
      </c>
    </row>
    <row r="61" spans="1:64" x14ac:dyDescent="0.25">
      <c r="A61">
        <v>30</v>
      </c>
      <c r="B61">
        <v>0</v>
      </c>
      <c r="C61">
        <v>0</v>
      </c>
      <c r="D61">
        <v>0</v>
      </c>
      <c r="E61">
        <v>0</v>
      </c>
      <c r="F61">
        <v>0</v>
      </c>
      <c r="G61">
        <v>0</v>
      </c>
      <c r="H61">
        <v>0</v>
      </c>
      <c r="I61">
        <v>0</v>
      </c>
      <c r="J61">
        <v>0</v>
      </c>
      <c r="K61">
        <v>0</v>
      </c>
      <c r="L61">
        <v>0</v>
      </c>
      <c r="M61">
        <v>0</v>
      </c>
      <c r="N61">
        <v>0</v>
      </c>
      <c r="O61">
        <v>1</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1</v>
      </c>
      <c r="AM61">
        <v>0</v>
      </c>
      <c r="AN61">
        <v>0</v>
      </c>
      <c r="AO61">
        <v>0</v>
      </c>
      <c r="AP61">
        <v>0</v>
      </c>
      <c r="AQ61">
        <v>0</v>
      </c>
      <c r="AR61">
        <v>0</v>
      </c>
      <c r="AS61">
        <v>0</v>
      </c>
      <c r="AT61">
        <v>0</v>
      </c>
      <c r="AU61">
        <v>0</v>
      </c>
      <c r="AV61">
        <v>0</v>
      </c>
      <c r="AW61">
        <v>0</v>
      </c>
      <c r="AX61">
        <v>0</v>
      </c>
      <c r="AY61">
        <v>0</v>
      </c>
      <c r="AZ61">
        <v>0</v>
      </c>
      <c r="BA61">
        <v>0</v>
      </c>
      <c r="BB61">
        <v>0</v>
      </c>
      <c r="BC61">
        <v>0</v>
      </c>
      <c r="BD61">
        <v>1</v>
      </c>
      <c r="BE61">
        <v>0</v>
      </c>
      <c r="BF61">
        <v>0</v>
      </c>
      <c r="BG61">
        <v>0</v>
      </c>
      <c r="BH61">
        <v>0</v>
      </c>
      <c r="BI61">
        <v>0</v>
      </c>
      <c r="BJ61">
        <v>0</v>
      </c>
      <c r="BK61">
        <v>0</v>
      </c>
      <c r="BL61">
        <v>0</v>
      </c>
    </row>
    <row r="62" spans="1:64" x14ac:dyDescent="0.25">
      <c r="A62">
        <v>31</v>
      </c>
      <c r="B62">
        <v>0</v>
      </c>
      <c r="C62">
        <v>0</v>
      </c>
      <c r="D62">
        <v>0</v>
      </c>
      <c r="E62">
        <v>0</v>
      </c>
      <c r="F62">
        <v>0</v>
      </c>
      <c r="G62">
        <v>0</v>
      </c>
      <c r="H62">
        <v>0</v>
      </c>
      <c r="I62">
        <v>0</v>
      </c>
      <c r="J62">
        <v>1</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1</v>
      </c>
      <c r="AV62">
        <v>0</v>
      </c>
      <c r="AW62">
        <v>0</v>
      </c>
      <c r="AX62">
        <v>0</v>
      </c>
      <c r="AY62">
        <v>0</v>
      </c>
      <c r="AZ62">
        <v>0</v>
      </c>
      <c r="BA62">
        <v>0</v>
      </c>
      <c r="BB62">
        <v>0</v>
      </c>
      <c r="BC62">
        <v>1</v>
      </c>
      <c r="BD62">
        <v>0</v>
      </c>
      <c r="BE62">
        <v>0</v>
      </c>
      <c r="BF62">
        <v>0</v>
      </c>
      <c r="BG62">
        <v>0</v>
      </c>
      <c r="BH62">
        <v>0</v>
      </c>
      <c r="BI62">
        <v>0</v>
      </c>
      <c r="BJ62">
        <v>0</v>
      </c>
      <c r="BK62">
        <v>0</v>
      </c>
      <c r="BL62">
        <v>0</v>
      </c>
    </row>
    <row r="63" spans="1:64" x14ac:dyDescent="0.25">
      <c r="A63">
        <v>31</v>
      </c>
      <c r="B63">
        <v>0</v>
      </c>
      <c r="C63">
        <v>0</v>
      </c>
      <c r="D63">
        <v>0</v>
      </c>
      <c r="E63">
        <v>1</v>
      </c>
      <c r="F63">
        <v>0</v>
      </c>
      <c r="G63">
        <v>0</v>
      </c>
      <c r="H63">
        <v>0</v>
      </c>
      <c r="I63">
        <v>0</v>
      </c>
      <c r="J63">
        <v>0</v>
      </c>
      <c r="K63">
        <v>0</v>
      </c>
      <c r="L63">
        <v>0</v>
      </c>
      <c r="M63">
        <v>1</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1</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row>
    <row r="64" spans="1:64" x14ac:dyDescent="0.25">
      <c r="A64">
        <v>32</v>
      </c>
      <c r="B64">
        <v>0</v>
      </c>
      <c r="C64">
        <v>0</v>
      </c>
      <c r="D64">
        <v>0</v>
      </c>
      <c r="E64">
        <v>0</v>
      </c>
      <c r="F64">
        <v>0</v>
      </c>
      <c r="G64">
        <v>0</v>
      </c>
      <c r="H64">
        <v>0</v>
      </c>
      <c r="I64">
        <v>0</v>
      </c>
      <c r="J64">
        <v>0</v>
      </c>
      <c r="K64">
        <v>0</v>
      </c>
      <c r="L64">
        <v>1</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1</v>
      </c>
      <c r="AT64">
        <v>0</v>
      </c>
      <c r="AU64">
        <v>0</v>
      </c>
      <c r="AV64">
        <v>0</v>
      </c>
      <c r="AW64">
        <v>0</v>
      </c>
      <c r="AX64">
        <v>0</v>
      </c>
      <c r="AY64">
        <v>0</v>
      </c>
      <c r="AZ64">
        <v>0</v>
      </c>
      <c r="BA64">
        <v>0</v>
      </c>
      <c r="BB64">
        <v>0</v>
      </c>
      <c r="BC64">
        <v>0</v>
      </c>
      <c r="BD64">
        <v>0</v>
      </c>
      <c r="BE64">
        <v>0</v>
      </c>
      <c r="BF64">
        <v>0</v>
      </c>
      <c r="BG64">
        <v>0</v>
      </c>
      <c r="BH64">
        <v>1</v>
      </c>
      <c r="BI64">
        <v>0</v>
      </c>
      <c r="BJ64">
        <v>0</v>
      </c>
      <c r="BK64">
        <v>0</v>
      </c>
      <c r="BL64">
        <v>0</v>
      </c>
    </row>
    <row r="65" spans="1:64" x14ac:dyDescent="0.25">
      <c r="A65">
        <v>32</v>
      </c>
      <c r="B65">
        <v>0</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1</v>
      </c>
      <c r="AF65">
        <v>0</v>
      </c>
      <c r="AG65">
        <v>0</v>
      </c>
      <c r="AH65">
        <v>0</v>
      </c>
      <c r="AI65">
        <v>1</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1</v>
      </c>
      <c r="BG65">
        <v>0</v>
      </c>
      <c r="BH65">
        <v>0</v>
      </c>
      <c r="BI65">
        <v>0</v>
      </c>
      <c r="BJ65">
        <v>0</v>
      </c>
      <c r="BK65">
        <v>0</v>
      </c>
      <c r="BL65">
        <v>0</v>
      </c>
    </row>
    <row r="66" spans="1:64" x14ac:dyDescent="0.25">
      <c r="A66">
        <v>33</v>
      </c>
      <c r="B66">
        <v>0</v>
      </c>
      <c r="C66">
        <v>0</v>
      </c>
      <c r="D66">
        <v>0</v>
      </c>
      <c r="E66">
        <v>0</v>
      </c>
      <c r="F66">
        <v>0</v>
      </c>
      <c r="G66">
        <v>0</v>
      </c>
      <c r="H66">
        <v>0</v>
      </c>
      <c r="I66">
        <v>0</v>
      </c>
      <c r="J66">
        <v>0</v>
      </c>
      <c r="K66">
        <v>1</v>
      </c>
      <c r="L66">
        <v>0</v>
      </c>
      <c r="M66">
        <v>0</v>
      </c>
      <c r="N66">
        <v>0</v>
      </c>
      <c r="O66">
        <v>0</v>
      </c>
      <c r="P66">
        <v>0</v>
      </c>
      <c r="Q66">
        <v>1</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1</v>
      </c>
      <c r="BK66">
        <v>0</v>
      </c>
      <c r="BL66">
        <v>0</v>
      </c>
    </row>
    <row r="67" spans="1:64" x14ac:dyDescent="0.25">
      <c r="A67">
        <v>33</v>
      </c>
      <c r="B67">
        <v>0</v>
      </c>
      <c r="C67">
        <v>0</v>
      </c>
      <c r="D67">
        <v>1</v>
      </c>
      <c r="E67">
        <v>0</v>
      </c>
      <c r="F67">
        <v>0</v>
      </c>
      <c r="G67">
        <v>0</v>
      </c>
      <c r="H67">
        <v>0</v>
      </c>
      <c r="I67">
        <v>0</v>
      </c>
      <c r="J67">
        <v>0</v>
      </c>
      <c r="K67">
        <v>0</v>
      </c>
      <c r="L67">
        <v>0</v>
      </c>
      <c r="M67">
        <v>0</v>
      </c>
      <c r="N67">
        <v>0</v>
      </c>
      <c r="O67">
        <v>0</v>
      </c>
      <c r="P67">
        <v>0</v>
      </c>
      <c r="Q67">
        <v>0</v>
      </c>
      <c r="R67">
        <v>0</v>
      </c>
      <c r="S67">
        <v>0</v>
      </c>
      <c r="T67">
        <v>0</v>
      </c>
      <c r="U67">
        <v>0</v>
      </c>
      <c r="V67">
        <v>0</v>
      </c>
      <c r="W67">
        <v>0</v>
      </c>
      <c r="X67">
        <v>1</v>
      </c>
      <c r="Y67">
        <v>0</v>
      </c>
      <c r="Z67">
        <v>0</v>
      </c>
      <c r="AA67">
        <v>0</v>
      </c>
      <c r="AB67">
        <v>0</v>
      </c>
      <c r="AC67">
        <v>0</v>
      </c>
      <c r="AD67">
        <v>0</v>
      </c>
      <c r="AE67">
        <v>0</v>
      </c>
      <c r="AF67">
        <v>0</v>
      </c>
      <c r="AG67">
        <v>0</v>
      </c>
      <c r="AH67">
        <v>0</v>
      </c>
      <c r="AI67">
        <v>0</v>
      </c>
      <c r="AJ67">
        <v>0</v>
      </c>
      <c r="AK67">
        <v>0</v>
      </c>
      <c r="AL67">
        <v>0</v>
      </c>
      <c r="AM67">
        <v>0</v>
      </c>
      <c r="AN67">
        <v>0</v>
      </c>
      <c r="AO67">
        <v>0</v>
      </c>
      <c r="AP67">
        <v>0</v>
      </c>
      <c r="AQ67">
        <v>1</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row>
    <row r="68" spans="1:64" x14ac:dyDescent="0.25">
      <c r="A68">
        <v>34</v>
      </c>
      <c r="B68">
        <v>0</v>
      </c>
      <c r="C68">
        <v>0</v>
      </c>
      <c r="D68">
        <v>0</v>
      </c>
      <c r="E68">
        <v>0</v>
      </c>
      <c r="F68">
        <v>0</v>
      </c>
      <c r="G68">
        <v>0</v>
      </c>
      <c r="H68">
        <v>0</v>
      </c>
      <c r="I68">
        <v>0</v>
      </c>
      <c r="J68">
        <v>0</v>
      </c>
      <c r="K68">
        <v>0</v>
      </c>
      <c r="L68">
        <v>0</v>
      </c>
      <c r="M68">
        <v>0</v>
      </c>
      <c r="N68">
        <v>0</v>
      </c>
      <c r="O68">
        <v>0</v>
      </c>
      <c r="P68">
        <v>0</v>
      </c>
      <c r="Q68">
        <v>0</v>
      </c>
      <c r="R68">
        <v>1</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1</v>
      </c>
      <c r="AS68">
        <v>0</v>
      </c>
      <c r="AT68">
        <v>0</v>
      </c>
      <c r="AU68">
        <v>0</v>
      </c>
      <c r="AV68">
        <v>1</v>
      </c>
      <c r="AW68">
        <v>0</v>
      </c>
      <c r="AX68">
        <v>0</v>
      </c>
      <c r="AY68">
        <v>0</v>
      </c>
      <c r="AZ68">
        <v>0</v>
      </c>
      <c r="BA68">
        <v>0</v>
      </c>
      <c r="BB68">
        <v>0</v>
      </c>
      <c r="BC68">
        <v>0</v>
      </c>
      <c r="BD68">
        <v>0</v>
      </c>
      <c r="BE68">
        <v>0</v>
      </c>
      <c r="BF68">
        <v>0</v>
      </c>
      <c r="BG68">
        <v>0</v>
      </c>
      <c r="BH68">
        <v>0</v>
      </c>
      <c r="BI68">
        <v>0</v>
      </c>
      <c r="BJ68">
        <v>0</v>
      </c>
      <c r="BK68">
        <v>0</v>
      </c>
      <c r="BL68">
        <v>0</v>
      </c>
    </row>
    <row r="69" spans="1:64" x14ac:dyDescent="0.25">
      <c r="A69">
        <v>34</v>
      </c>
      <c r="B69">
        <v>0</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1</v>
      </c>
      <c r="AA69">
        <v>1</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1</v>
      </c>
      <c r="BJ69">
        <v>0</v>
      </c>
      <c r="BK69">
        <v>0</v>
      </c>
      <c r="BL69">
        <v>0</v>
      </c>
    </row>
    <row r="70" spans="1:64" x14ac:dyDescent="0.25">
      <c r="A70">
        <v>35</v>
      </c>
      <c r="B70">
        <v>0</v>
      </c>
      <c r="C70">
        <v>0</v>
      </c>
      <c r="D70">
        <v>0</v>
      </c>
      <c r="E70">
        <v>0</v>
      </c>
      <c r="F70">
        <v>0</v>
      </c>
      <c r="G70">
        <v>1</v>
      </c>
      <c r="H70">
        <v>1</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1</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row>
    <row r="71" spans="1:64" x14ac:dyDescent="0.25">
      <c r="A71">
        <v>35</v>
      </c>
      <c r="B71">
        <v>0</v>
      </c>
      <c r="C71">
        <v>0</v>
      </c>
      <c r="D71">
        <v>0</v>
      </c>
      <c r="E71">
        <v>0</v>
      </c>
      <c r="F71">
        <v>0</v>
      </c>
      <c r="G71">
        <v>0</v>
      </c>
      <c r="H71">
        <v>0</v>
      </c>
      <c r="I71">
        <v>0</v>
      </c>
      <c r="J71">
        <v>0</v>
      </c>
      <c r="K71">
        <v>0</v>
      </c>
      <c r="L71">
        <v>0</v>
      </c>
      <c r="M71">
        <v>0</v>
      </c>
      <c r="N71">
        <v>0</v>
      </c>
      <c r="O71">
        <v>0</v>
      </c>
      <c r="P71">
        <v>0</v>
      </c>
      <c r="Q71">
        <v>0</v>
      </c>
      <c r="R71">
        <v>0</v>
      </c>
      <c r="S71">
        <v>0</v>
      </c>
      <c r="T71">
        <v>0</v>
      </c>
      <c r="U71">
        <v>1</v>
      </c>
      <c r="V71">
        <v>0</v>
      </c>
      <c r="W71">
        <v>0</v>
      </c>
      <c r="X71">
        <v>0</v>
      </c>
      <c r="Y71">
        <v>0</v>
      </c>
      <c r="Z71">
        <v>0</v>
      </c>
      <c r="AA71">
        <v>0</v>
      </c>
      <c r="AB71">
        <v>0</v>
      </c>
      <c r="AC71">
        <v>0</v>
      </c>
      <c r="AD71">
        <v>0</v>
      </c>
      <c r="AE71">
        <v>0</v>
      </c>
      <c r="AF71">
        <v>0</v>
      </c>
      <c r="AG71">
        <v>0</v>
      </c>
      <c r="AH71">
        <v>0</v>
      </c>
      <c r="AI71">
        <v>0</v>
      </c>
      <c r="AJ71">
        <v>1</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1</v>
      </c>
      <c r="BF71">
        <v>0</v>
      </c>
      <c r="BG71">
        <v>0</v>
      </c>
      <c r="BH71">
        <v>0</v>
      </c>
      <c r="BI71">
        <v>0</v>
      </c>
      <c r="BJ71">
        <v>0</v>
      </c>
      <c r="BK71">
        <v>0</v>
      </c>
      <c r="BL71">
        <v>0</v>
      </c>
    </row>
    <row r="72" spans="1:64" x14ac:dyDescent="0.25">
      <c r="A72">
        <v>36</v>
      </c>
      <c r="B72">
        <v>0</v>
      </c>
      <c r="C72">
        <v>0</v>
      </c>
      <c r="D72">
        <v>0</v>
      </c>
      <c r="E72">
        <v>1</v>
      </c>
      <c r="F72">
        <v>0</v>
      </c>
      <c r="G72">
        <v>0</v>
      </c>
      <c r="H72">
        <v>0</v>
      </c>
      <c r="I72">
        <v>0</v>
      </c>
      <c r="J72">
        <v>0</v>
      </c>
      <c r="K72">
        <v>0</v>
      </c>
      <c r="L72">
        <v>0</v>
      </c>
      <c r="M72">
        <v>0</v>
      </c>
      <c r="N72">
        <v>0</v>
      </c>
      <c r="O72">
        <v>0</v>
      </c>
      <c r="P72">
        <v>1</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1</v>
      </c>
      <c r="BL72">
        <v>0</v>
      </c>
    </row>
    <row r="73" spans="1:64" x14ac:dyDescent="0.25">
      <c r="A73">
        <v>36</v>
      </c>
      <c r="B73">
        <v>0</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1</v>
      </c>
      <c r="Z73">
        <v>0</v>
      </c>
      <c r="AA73">
        <v>0</v>
      </c>
      <c r="AB73">
        <v>0</v>
      </c>
      <c r="AC73">
        <v>0</v>
      </c>
      <c r="AD73">
        <v>1</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0</v>
      </c>
      <c r="BD73">
        <v>0</v>
      </c>
      <c r="BE73">
        <v>0</v>
      </c>
      <c r="BF73">
        <v>0</v>
      </c>
      <c r="BG73">
        <v>0</v>
      </c>
      <c r="BH73">
        <v>0</v>
      </c>
      <c r="BI73">
        <v>0</v>
      </c>
      <c r="BJ73">
        <v>0</v>
      </c>
      <c r="BK73">
        <v>0</v>
      </c>
      <c r="BL73">
        <v>1</v>
      </c>
    </row>
    <row r="74" spans="1:64" x14ac:dyDescent="0.25">
      <c r="A74">
        <v>37</v>
      </c>
      <c r="B74">
        <v>0</v>
      </c>
      <c r="C74">
        <v>0</v>
      </c>
      <c r="D74">
        <v>0</v>
      </c>
      <c r="E74">
        <v>0</v>
      </c>
      <c r="F74">
        <v>0</v>
      </c>
      <c r="G74">
        <v>0</v>
      </c>
      <c r="H74">
        <v>0</v>
      </c>
      <c r="I74">
        <v>0</v>
      </c>
      <c r="J74">
        <v>1</v>
      </c>
      <c r="K74">
        <v>0</v>
      </c>
      <c r="L74">
        <v>0</v>
      </c>
      <c r="M74">
        <v>0</v>
      </c>
      <c r="N74">
        <v>0</v>
      </c>
      <c r="O74">
        <v>0</v>
      </c>
      <c r="P74">
        <v>0</v>
      </c>
      <c r="Q74">
        <v>0</v>
      </c>
      <c r="R74">
        <v>0</v>
      </c>
      <c r="S74">
        <v>0</v>
      </c>
      <c r="T74">
        <v>0</v>
      </c>
      <c r="U74">
        <v>0</v>
      </c>
      <c r="V74">
        <v>1</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1</v>
      </c>
      <c r="BH74">
        <v>0</v>
      </c>
      <c r="BI74">
        <v>0</v>
      </c>
      <c r="BJ74">
        <v>0</v>
      </c>
      <c r="BK74">
        <v>0</v>
      </c>
      <c r="BL74">
        <v>0</v>
      </c>
    </row>
    <row r="75" spans="1:64" x14ac:dyDescent="0.25">
      <c r="A75">
        <v>37</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1</v>
      </c>
      <c r="AZ75">
        <v>0</v>
      </c>
      <c r="BA75">
        <v>0</v>
      </c>
      <c r="BB75">
        <v>1</v>
      </c>
      <c r="BC75">
        <v>0</v>
      </c>
      <c r="BD75">
        <v>1</v>
      </c>
      <c r="BE75">
        <v>0</v>
      </c>
      <c r="BF75">
        <v>0</v>
      </c>
      <c r="BG75">
        <v>0</v>
      </c>
      <c r="BH75">
        <v>0</v>
      </c>
      <c r="BI75">
        <v>0</v>
      </c>
      <c r="BJ75">
        <v>0</v>
      </c>
      <c r="BK75">
        <v>0</v>
      </c>
      <c r="BL75">
        <v>0</v>
      </c>
    </row>
    <row r="76" spans="1:64" x14ac:dyDescent="0.25">
      <c r="A76">
        <v>38</v>
      </c>
      <c r="B76">
        <v>0</v>
      </c>
      <c r="C76">
        <v>0</v>
      </c>
      <c r="D76">
        <v>0</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0</v>
      </c>
      <c r="AL76">
        <v>1</v>
      </c>
      <c r="AM76">
        <v>1</v>
      </c>
      <c r="AN76">
        <v>0</v>
      </c>
      <c r="AO76">
        <v>1</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row>
    <row r="77" spans="1:64" x14ac:dyDescent="0.25">
      <c r="A77">
        <v>38</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1</v>
      </c>
      <c r="AD77">
        <v>0</v>
      </c>
      <c r="AE77">
        <v>1</v>
      </c>
      <c r="AF77">
        <v>0</v>
      </c>
      <c r="AG77">
        <v>0</v>
      </c>
      <c r="AH77">
        <v>0</v>
      </c>
      <c r="AI77">
        <v>0</v>
      </c>
      <c r="AJ77">
        <v>0</v>
      </c>
      <c r="AK77">
        <v>0</v>
      </c>
      <c r="AL77">
        <v>0</v>
      </c>
      <c r="AM77">
        <v>0</v>
      </c>
      <c r="AN77">
        <v>0</v>
      </c>
      <c r="AO77">
        <v>0</v>
      </c>
      <c r="AP77">
        <v>0</v>
      </c>
      <c r="AQ77">
        <v>0</v>
      </c>
      <c r="AR77">
        <v>0</v>
      </c>
      <c r="AS77">
        <v>0</v>
      </c>
      <c r="AT77">
        <v>1</v>
      </c>
      <c r="AU77">
        <v>0</v>
      </c>
      <c r="AV77">
        <v>0</v>
      </c>
      <c r="AW77">
        <v>0</v>
      </c>
      <c r="AX77">
        <v>0</v>
      </c>
      <c r="AY77">
        <v>0</v>
      </c>
      <c r="AZ77">
        <v>0</v>
      </c>
      <c r="BA77">
        <v>0</v>
      </c>
      <c r="BB77">
        <v>0</v>
      </c>
      <c r="BC77">
        <v>0</v>
      </c>
      <c r="BD77">
        <v>0</v>
      </c>
      <c r="BE77">
        <v>0</v>
      </c>
      <c r="BF77">
        <v>0</v>
      </c>
      <c r="BG77">
        <v>0</v>
      </c>
      <c r="BH77">
        <v>0</v>
      </c>
      <c r="BI77">
        <v>0</v>
      </c>
      <c r="BJ77">
        <v>0</v>
      </c>
      <c r="BK77">
        <v>0</v>
      </c>
      <c r="BL77">
        <v>0</v>
      </c>
    </row>
    <row r="78" spans="1:64" x14ac:dyDescent="0.25">
      <c r="A78">
        <v>39</v>
      </c>
      <c r="B78">
        <v>0</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1</v>
      </c>
      <c r="AO78">
        <v>0</v>
      </c>
      <c r="AP78">
        <v>0</v>
      </c>
      <c r="AQ78">
        <v>0</v>
      </c>
      <c r="AR78">
        <v>0</v>
      </c>
      <c r="AS78">
        <v>0</v>
      </c>
      <c r="AT78">
        <v>0</v>
      </c>
      <c r="AU78">
        <v>0</v>
      </c>
      <c r="AV78">
        <v>0</v>
      </c>
      <c r="AW78">
        <v>0</v>
      </c>
      <c r="AX78">
        <v>1</v>
      </c>
      <c r="AY78">
        <v>0</v>
      </c>
      <c r="AZ78">
        <v>0</v>
      </c>
      <c r="BA78">
        <v>0</v>
      </c>
      <c r="BB78">
        <v>0</v>
      </c>
      <c r="BC78">
        <v>1</v>
      </c>
      <c r="BD78">
        <v>0</v>
      </c>
      <c r="BE78">
        <v>0</v>
      </c>
      <c r="BF78">
        <v>0</v>
      </c>
      <c r="BG78">
        <v>0</v>
      </c>
      <c r="BH78">
        <v>0</v>
      </c>
      <c r="BI78">
        <v>0</v>
      </c>
      <c r="BJ78">
        <v>0</v>
      </c>
      <c r="BK78">
        <v>0</v>
      </c>
      <c r="BL78">
        <v>0</v>
      </c>
    </row>
    <row r="79" spans="1:64" x14ac:dyDescent="0.25">
      <c r="A79">
        <v>39</v>
      </c>
      <c r="B79">
        <v>0</v>
      </c>
      <c r="C79">
        <v>0</v>
      </c>
      <c r="D79">
        <v>0</v>
      </c>
      <c r="E79">
        <v>0</v>
      </c>
      <c r="F79">
        <v>0</v>
      </c>
      <c r="G79">
        <v>0</v>
      </c>
      <c r="H79">
        <v>0</v>
      </c>
      <c r="I79">
        <v>0</v>
      </c>
      <c r="J79">
        <v>0</v>
      </c>
      <c r="K79">
        <v>0</v>
      </c>
      <c r="L79">
        <v>1</v>
      </c>
      <c r="M79">
        <v>0</v>
      </c>
      <c r="N79">
        <v>0</v>
      </c>
      <c r="O79">
        <v>0</v>
      </c>
      <c r="P79">
        <v>0</v>
      </c>
      <c r="Q79">
        <v>0</v>
      </c>
      <c r="R79">
        <v>0</v>
      </c>
      <c r="S79">
        <v>0</v>
      </c>
      <c r="T79">
        <v>0</v>
      </c>
      <c r="U79">
        <v>0</v>
      </c>
      <c r="V79">
        <v>0</v>
      </c>
      <c r="W79">
        <v>0</v>
      </c>
      <c r="X79">
        <v>0</v>
      </c>
      <c r="Y79">
        <v>0</v>
      </c>
      <c r="Z79">
        <v>0</v>
      </c>
      <c r="AA79">
        <v>0</v>
      </c>
      <c r="AB79">
        <v>0</v>
      </c>
      <c r="AC79">
        <v>0</v>
      </c>
      <c r="AD79">
        <v>0</v>
      </c>
      <c r="AE79">
        <v>0</v>
      </c>
      <c r="AF79">
        <v>1</v>
      </c>
      <c r="AG79">
        <v>0</v>
      </c>
      <c r="AH79">
        <v>0</v>
      </c>
      <c r="AI79">
        <v>0</v>
      </c>
      <c r="AJ79">
        <v>0</v>
      </c>
      <c r="AK79">
        <v>0</v>
      </c>
      <c r="AL79">
        <v>0</v>
      </c>
      <c r="AM79">
        <v>0</v>
      </c>
      <c r="AN79">
        <v>0</v>
      </c>
      <c r="AO79">
        <v>0</v>
      </c>
      <c r="AP79">
        <v>0</v>
      </c>
      <c r="AQ79">
        <v>0</v>
      </c>
      <c r="AR79">
        <v>0</v>
      </c>
      <c r="AS79">
        <v>0</v>
      </c>
      <c r="AT79">
        <v>0</v>
      </c>
      <c r="AU79">
        <v>0</v>
      </c>
      <c r="AV79">
        <v>0</v>
      </c>
      <c r="AW79">
        <v>0</v>
      </c>
      <c r="AX79">
        <v>0</v>
      </c>
      <c r="AY79">
        <v>0</v>
      </c>
      <c r="AZ79">
        <v>1</v>
      </c>
      <c r="BA79">
        <v>0</v>
      </c>
      <c r="BB79">
        <v>0</v>
      </c>
      <c r="BC79">
        <v>0</v>
      </c>
      <c r="BD79">
        <v>0</v>
      </c>
      <c r="BE79">
        <v>0</v>
      </c>
      <c r="BF79">
        <v>0</v>
      </c>
      <c r="BG79">
        <v>0</v>
      </c>
      <c r="BH79">
        <v>0</v>
      </c>
      <c r="BI79">
        <v>0</v>
      </c>
      <c r="BJ79">
        <v>0</v>
      </c>
      <c r="BK79">
        <v>0</v>
      </c>
      <c r="BL79">
        <v>0</v>
      </c>
    </row>
    <row r="80" spans="1:64" x14ac:dyDescent="0.25">
      <c r="A80">
        <v>40</v>
      </c>
      <c r="B80">
        <v>0</v>
      </c>
      <c r="C80">
        <v>0</v>
      </c>
      <c r="D80">
        <v>0</v>
      </c>
      <c r="E80">
        <v>0</v>
      </c>
      <c r="F80">
        <v>0</v>
      </c>
      <c r="G80">
        <v>0</v>
      </c>
      <c r="H80">
        <v>0</v>
      </c>
      <c r="I80">
        <v>0</v>
      </c>
      <c r="J80">
        <v>0</v>
      </c>
      <c r="K80">
        <v>0</v>
      </c>
      <c r="L80">
        <v>0</v>
      </c>
      <c r="M80">
        <v>0</v>
      </c>
      <c r="N80">
        <v>0</v>
      </c>
      <c r="O80">
        <v>1</v>
      </c>
      <c r="P80">
        <v>0</v>
      </c>
      <c r="Q80">
        <v>0</v>
      </c>
      <c r="R80">
        <v>0</v>
      </c>
      <c r="S80">
        <v>0</v>
      </c>
      <c r="T80">
        <v>0</v>
      </c>
      <c r="U80">
        <v>0</v>
      </c>
      <c r="V80">
        <v>0</v>
      </c>
      <c r="W80">
        <v>0</v>
      </c>
      <c r="X80">
        <v>0</v>
      </c>
      <c r="Y80">
        <v>0</v>
      </c>
      <c r="Z80">
        <v>0</v>
      </c>
      <c r="AA80">
        <v>0</v>
      </c>
      <c r="AB80">
        <v>0</v>
      </c>
      <c r="AC80">
        <v>0</v>
      </c>
      <c r="AD80">
        <v>0</v>
      </c>
      <c r="AE80">
        <v>0</v>
      </c>
      <c r="AF80">
        <v>0</v>
      </c>
      <c r="AG80">
        <v>0</v>
      </c>
      <c r="AH80">
        <v>0</v>
      </c>
      <c r="AI80">
        <v>1</v>
      </c>
      <c r="AJ80">
        <v>0</v>
      </c>
      <c r="AK80">
        <v>0</v>
      </c>
      <c r="AL80">
        <v>0</v>
      </c>
      <c r="AM80">
        <v>0</v>
      </c>
      <c r="AN80">
        <v>0</v>
      </c>
      <c r="AO80">
        <v>0</v>
      </c>
      <c r="AP80">
        <v>0</v>
      </c>
      <c r="AQ80">
        <v>0</v>
      </c>
      <c r="AR80">
        <v>0</v>
      </c>
      <c r="AS80">
        <v>0</v>
      </c>
      <c r="AT80">
        <v>0</v>
      </c>
      <c r="AU80">
        <v>1</v>
      </c>
      <c r="AV80">
        <v>0</v>
      </c>
      <c r="AW80">
        <v>0</v>
      </c>
      <c r="AX80">
        <v>0</v>
      </c>
      <c r="AY80">
        <v>0</v>
      </c>
      <c r="AZ80">
        <v>0</v>
      </c>
      <c r="BA80">
        <v>0</v>
      </c>
      <c r="BB80">
        <v>0</v>
      </c>
      <c r="BC80">
        <v>0</v>
      </c>
      <c r="BD80">
        <v>0</v>
      </c>
      <c r="BE80">
        <v>0</v>
      </c>
      <c r="BF80">
        <v>0</v>
      </c>
      <c r="BG80">
        <v>0</v>
      </c>
      <c r="BH80">
        <v>0</v>
      </c>
      <c r="BI80">
        <v>0</v>
      </c>
      <c r="BJ80">
        <v>0</v>
      </c>
      <c r="BK80">
        <v>0</v>
      </c>
      <c r="BL80">
        <v>0</v>
      </c>
    </row>
    <row r="81" spans="1:64" x14ac:dyDescent="0.25">
      <c r="A81">
        <v>40</v>
      </c>
      <c r="B81">
        <v>0</v>
      </c>
      <c r="C81">
        <v>0</v>
      </c>
      <c r="D81">
        <v>0</v>
      </c>
      <c r="E81">
        <v>0</v>
      </c>
      <c r="F81">
        <v>0</v>
      </c>
      <c r="G81">
        <v>0</v>
      </c>
      <c r="H81">
        <v>0</v>
      </c>
      <c r="I81">
        <v>1</v>
      </c>
      <c r="J81">
        <v>0</v>
      </c>
      <c r="K81">
        <v>0</v>
      </c>
      <c r="L81">
        <v>0</v>
      </c>
      <c r="M81">
        <v>0</v>
      </c>
      <c r="N81">
        <v>1</v>
      </c>
      <c r="O81">
        <v>0</v>
      </c>
      <c r="P81">
        <v>0</v>
      </c>
      <c r="Q81">
        <v>0</v>
      </c>
      <c r="R81">
        <v>0</v>
      </c>
      <c r="S81">
        <v>0</v>
      </c>
      <c r="T81">
        <v>0</v>
      </c>
      <c r="U81">
        <v>0</v>
      </c>
      <c r="V81">
        <v>0</v>
      </c>
      <c r="W81">
        <v>0</v>
      </c>
      <c r="X81">
        <v>0</v>
      </c>
      <c r="Y81">
        <v>0</v>
      </c>
      <c r="Z81">
        <v>0</v>
      </c>
      <c r="AA81">
        <v>0</v>
      </c>
      <c r="AB81">
        <v>0</v>
      </c>
      <c r="AC81">
        <v>0</v>
      </c>
      <c r="AD81">
        <v>0</v>
      </c>
      <c r="AE81">
        <v>0</v>
      </c>
      <c r="AF81">
        <v>0</v>
      </c>
      <c r="AG81">
        <v>0</v>
      </c>
      <c r="AH81">
        <v>1</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row>
    <row r="82" spans="1:64" x14ac:dyDescent="0.25">
      <c r="A82">
        <v>41</v>
      </c>
      <c r="B82">
        <v>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c r="AB82">
        <v>1</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1</v>
      </c>
      <c r="BB82">
        <v>0</v>
      </c>
      <c r="BC82">
        <v>0</v>
      </c>
      <c r="BD82">
        <v>0</v>
      </c>
      <c r="BE82">
        <v>0</v>
      </c>
      <c r="BF82">
        <v>0</v>
      </c>
      <c r="BG82">
        <v>0</v>
      </c>
      <c r="BH82">
        <v>0</v>
      </c>
      <c r="BI82">
        <v>0</v>
      </c>
      <c r="BJ82">
        <v>0</v>
      </c>
      <c r="BK82">
        <v>0</v>
      </c>
      <c r="BL82">
        <v>0</v>
      </c>
    </row>
    <row r="83" spans="1:64" x14ac:dyDescent="0.25">
      <c r="A83">
        <v>41</v>
      </c>
      <c r="B83">
        <v>0</v>
      </c>
      <c r="C83">
        <v>1</v>
      </c>
      <c r="D83">
        <v>0</v>
      </c>
      <c r="E83">
        <v>0</v>
      </c>
      <c r="F83">
        <v>1</v>
      </c>
      <c r="G83">
        <v>0</v>
      </c>
      <c r="H83">
        <v>0</v>
      </c>
      <c r="I83">
        <v>0</v>
      </c>
      <c r="J83">
        <v>0</v>
      </c>
      <c r="K83">
        <v>0</v>
      </c>
      <c r="L83">
        <v>0</v>
      </c>
      <c r="M83">
        <v>0</v>
      </c>
      <c r="N83">
        <v>0</v>
      </c>
      <c r="O83">
        <v>0</v>
      </c>
      <c r="P83">
        <v>0</v>
      </c>
      <c r="Q83">
        <v>0</v>
      </c>
      <c r="R83">
        <v>0</v>
      </c>
      <c r="S83">
        <v>1</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row>
    <row r="84" spans="1:64" x14ac:dyDescent="0.25">
      <c r="A84">
        <v>42</v>
      </c>
      <c r="B84">
        <v>0</v>
      </c>
      <c r="C84">
        <v>0</v>
      </c>
      <c r="D84">
        <v>0</v>
      </c>
      <c r="E84">
        <v>0</v>
      </c>
      <c r="F84">
        <v>0</v>
      </c>
      <c r="G84">
        <v>0</v>
      </c>
      <c r="H84">
        <v>0</v>
      </c>
      <c r="I84">
        <v>0</v>
      </c>
      <c r="J84">
        <v>0</v>
      </c>
      <c r="K84">
        <v>0</v>
      </c>
      <c r="L84">
        <v>0</v>
      </c>
      <c r="M84">
        <v>1</v>
      </c>
      <c r="N84">
        <v>0</v>
      </c>
      <c r="O84">
        <v>0</v>
      </c>
      <c r="P84">
        <v>0</v>
      </c>
      <c r="Q84">
        <v>0</v>
      </c>
      <c r="R84">
        <v>0</v>
      </c>
      <c r="S84">
        <v>0</v>
      </c>
      <c r="T84">
        <v>0</v>
      </c>
      <c r="U84">
        <v>0</v>
      </c>
      <c r="V84">
        <v>0</v>
      </c>
      <c r="W84">
        <v>0</v>
      </c>
      <c r="X84">
        <v>0</v>
      </c>
      <c r="Y84">
        <v>0</v>
      </c>
      <c r="Z84">
        <v>0</v>
      </c>
      <c r="AA84">
        <v>0</v>
      </c>
      <c r="AB84">
        <v>0</v>
      </c>
      <c r="AC84">
        <v>0</v>
      </c>
      <c r="AD84">
        <v>0</v>
      </c>
      <c r="AE84">
        <v>0</v>
      </c>
      <c r="AF84">
        <v>0</v>
      </c>
      <c r="AG84">
        <v>1</v>
      </c>
      <c r="AH84">
        <v>0</v>
      </c>
      <c r="AI84">
        <v>0</v>
      </c>
      <c r="AJ84">
        <v>0</v>
      </c>
      <c r="AK84">
        <v>0</v>
      </c>
      <c r="AL84">
        <v>0</v>
      </c>
      <c r="AM84">
        <v>0</v>
      </c>
      <c r="AN84">
        <v>0</v>
      </c>
      <c r="AO84">
        <v>0</v>
      </c>
      <c r="AP84">
        <v>0</v>
      </c>
      <c r="AQ84">
        <v>0</v>
      </c>
      <c r="AR84">
        <v>0</v>
      </c>
      <c r="AS84">
        <v>0</v>
      </c>
      <c r="AT84">
        <v>0</v>
      </c>
      <c r="AU84">
        <v>0</v>
      </c>
      <c r="AV84">
        <v>0</v>
      </c>
      <c r="AW84">
        <v>1</v>
      </c>
      <c r="AX84">
        <v>0</v>
      </c>
      <c r="AY84">
        <v>0</v>
      </c>
      <c r="AZ84">
        <v>0</v>
      </c>
      <c r="BA84">
        <v>0</v>
      </c>
      <c r="BB84">
        <v>0</v>
      </c>
      <c r="BC84">
        <v>0</v>
      </c>
      <c r="BD84">
        <v>0</v>
      </c>
      <c r="BE84">
        <v>0</v>
      </c>
      <c r="BF84">
        <v>0</v>
      </c>
      <c r="BG84">
        <v>0</v>
      </c>
      <c r="BH84">
        <v>0</v>
      </c>
      <c r="BI84">
        <v>0</v>
      </c>
      <c r="BJ84">
        <v>0</v>
      </c>
      <c r="BK84">
        <v>0</v>
      </c>
      <c r="BL84">
        <v>0</v>
      </c>
    </row>
    <row r="85" spans="1:64" x14ac:dyDescent="0.25">
      <c r="A85">
        <v>42</v>
      </c>
      <c r="B85">
        <v>0</v>
      </c>
      <c r="C85">
        <v>0</v>
      </c>
      <c r="D85">
        <v>0</v>
      </c>
      <c r="E85">
        <v>0</v>
      </c>
      <c r="F85">
        <v>0</v>
      </c>
      <c r="G85">
        <v>0</v>
      </c>
      <c r="H85">
        <v>0</v>
      </c>
      <c r="I85">
        <v>0</v>
      </c>
      <c r="J85">
        <v>0</v>
      </c>
      <c r="K85">
        <v>0</v>
      </c>
      <c r="L85">
        <v>0</v>
      </c>
      <c r="M85">
        <v>0</v>
      </c>
      <c r="N85">
        <v>0</v>
      </c>
      <c r="O85">
        <v>0</v>
      </c>
      <c r="P85">
        <v>0</v>
      </c>
      <c r="Q85">
        <v>0</v>
      </c>
      <c r="R85">
        <v>0</v>
      </c>
      <c r="S85">
        <v>0</v>
      </c>
      <c r="T85">
        <v>1</v>
      </c>
      <c r="U85">
        <v>0</v>
      </c>
      <c r="V85">
        <v>0</v>
      </c>
      <c r="W85">
        <v>1</v>
      </c>
      <c r="X85">
        <v>0</v>
      </c>
      <c r="Y85">
        <v>0</v>
      </c>
      <c r="Z85">
        <v>0</v>
      </c>
      <c r="AA85">
        <v>0</v>
      </c>
      <c r="AB85">
        <v>0</v>
      </c>
      <c r="AC85">
        <v>0</v>
      </c>
      <c r="AD85">
        <v>0</v>
      </c>
      <c r="AE85">
        <v>0</v>
      </c>
      <c r="AF85">
        <v>0</v>
      </c>
      <c r="AG85">
        <v>0</v>
      </c>
      <c r="AH85">
        <v>0</v>
      </c>
      <c r="AI85">
        <v>0</v>
      </c>
      <c r="AJ85">
        <v>0</v>
      </c>
      <c r="AK85">
        <v>1</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row>
    <row r="86" spans="1:64"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1</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0</v>
      </c>
      <c r="BA86">
        <v>0</v>
      </c>
      <c r="BB86">
        <v>1</v>
      </c>
      <c r="BC86">
        <v>0</v>
      </c>
      <c r="BD86">
        <v>0</v>
      </c>
      <c r="BE86">
        <v>0</v>
      </c>
      <c r="BF86">
        <v>0</v>
      </c>
      <c r="BG86">
        <v>1</v>
      </c>
      <c r="BH86">
        <v>0</v>
      </c>
      <c r="BI86">
        <v>0</v>
      </c>
      <c r="BJ86">
        <v>0</v>
      </c>
      <c r="BK86">
        <v>0</v>
      </c>
      <c r="BL86">
        <v>0</v>
      </c>
    </row>
    <row r="87" spans="1:64" x14ac:dyDescent="0.25">
      <c r="A87">
        <v>43</v>
      </c>
      <c r="B87">
        <v>0</v>
      </c>
      <c r="C87">
        <v>0</v>
      </c>
      <c r="D87">
        <v>0</v>
      </c>
      <c r="E87">
        <v>0</v>
      </c>
      <c r="F87">
        <v>0</v>
      </c>
      <c r="G87">
        <v>0</v>
      </c>
      <c r="H87">
        <v>0</v>
      </c>
      <c r="I87">
        <v>0</v>
      </c>
      <c r="J87">
        <v>0</v>
      </c>
      <c r="K87">
        <v>0</v>
      </c>
      <c r="L87">
        <v>0</v>
      </c>
      <c r="M87">
        <v>0</v>
      </c>
      <c r="N87">
        <v>0</v>
      </c>
      <c r="O87">
        <v>0</v>
      </c>
      <c r="P87">
        <v>1</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1</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1</v>
      </c>
      <c r="BJ87">
        <v>0</v>
      </c>
      <c r="BK87">
        <v>0</v>
      </c>
      <c r="BL87">
        <v>0</v>
      </c>
    </row>
    <row r="88" spans="1:64" x14ac:dyDescent="0.25">
      <c r="A88">
        <v>44</v>
      </c>
      <c r="B88">
        <v>0</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1</v>
      </c>
      <c r="AP88">
        <v>0</v>
      </c>
      <c r="AQ88">
        <v>0</v>
      </c>
      <c r="AR88">
        <v>0</v>
      </c>
      <c r="AS88">
        <v>0</v>
      </c>
      <c r="AT88">
        <v>0</v>
      </c>
      <c r="AU88">
        <v>0</v>
      </c>
      <c r="AV88">
        <v>0</v>
      </c>
      <c r="AW88">
        <v>0</v>
      </c>
      <c r="AX88">
        <v>0</v>
      </c>
      <c r="AY88">
        <v>1</v>
      </c>
      <c r="AZ88">
        <v>0</v>
      </c>
      <c r="BA88">
        <v>0</v>
      </c>
      <c r="BB88">
        <v>0</v>
      </c>
      <c r="BC88">
        <v>0</v>
      </c>
      <c r="BD88">
        <v>0</v>
      </c>
      <c r="BE88">
        <v>0</v>
      </c>
      <c r="BF88">
        <v>0</v>
      </c>
      <c r="BG88">
        <v>0</v>
      </c>
      <c r="BH88">
        <v>1</v>
      </c>
      <c r="BI88">
        <v>0</v>
      </c>
      <c r="BJ88">
        <v>0</v>
      </c>
      <c r="BK88">
        <v>0</v>
      </c>
      <c r="BL88">
        <v>0</v>
      </c>
    </row>
    <row r="89" spans="1:64" x14ac:dyDescent="0.25">
      <c r="A89">
        <v>44</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1</v>
      </c>
      <c r="AO89">
        <v>0</v>
      </c>
      <c r="AP89">
        <v>0</v>
      </c>
      <c r="AQ89">
        <v>1</v>
      </c>
      <c r="AR89">
        <v>1</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row>
    <row r="90" spans="1:64" x14ac:dyDescent="0.25">
      <c r="A90">
        <v>45</v>
      </c>
      <c r="B90">
        <v>0</v>
      </c>
      <c r="C90">
        <v>0</v>
      </c>
      <c r="D90">
        <v>0</v>
      </c>
      <c r="E90">
        <v>0</v>
      </c>
      <c r="F90">
        <v>0</v>
      </c>
      <c r="G90">
        <v>0</v>
      </c>
      <c r="H90">
        <v>0</v>
      </c>
      <c r="I90">
        <v>0</v>
      </c>
      <c r="J90">
        <v>0</v>
      </c>
      <c r="K90">
        <v>0</v>
      </c>
      <c r="L90">
        <v>0</v>
      </c>
      <c r="M90">
        <v>0</v>
      </c>
      <c r="N90">
        <v>0</v>
      </c>
      <c r="O90">
        <v>0</v>
      </c>
      <c r="P90">
        <v>0</v>
      </c>
      <c r="Q90">
        <v>1</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1</v>
      </c>
      <c r="AU90">
        <v>0</v>
      </c>
      <c r="AV90">
        <v>0</v>
      </c>
      <c r="AW90">
        <v>0</v>
      </c>
      <c r="AX90">
        <v>0</v>
      </c>
      <c r="AY90">
        <v>0</v>
      </c>
      <c r="AZ90">
        <v>0</v>
      </c>
      <c r="BA90">
        <v>0</v>
      </c>
      <c r="BB90">
        <v>0</v>
      </c>
      <c r="BC90">
        <v>0</v>
      </c>
      <c r="BD90">
        <v>0</v>
      </c>
      <c r="BE90">
        <v>0</v>
      </c>
      <c r="BF90">
        <v>0</v>
      </c>
      <c r="BG90">
        <v>0</v>
      </c>
      <c r="BH90">
        <v>0</v>
      </c>
      <c r="BI90">
        <v>0</v>
      </c>
      <c r="BJ90">
        <v>0</v>
      </c>
      <c r="BK90">
        <v>0</v>
      </c>
      <c r="BL90">
        <v>1</v>
      </c>
    </row>
    <row r="91" spans="1:64" x14ac:dyDescent="0.25">
      <c r="A91">
        <v>45</v>
      </c>
      <c r="B91">
        <v>0</v>
      </c>
      <c r="C91">
        <v>0</v>
      </c>
      <c r="D91">
        <v>0</v>
      </c>
      <c r="E91">
        <v>0</v>
      </c>
      <c r="F91">
        <v>0</v>
      </c>
      <c r="G91">
        <v>0</v>
      </c>
      <c r="H91">
        <v>0</v>
      </c>
      <c r="I91">
        <v>0</v>
      </c>
      <c r="J91">
        <v>1</v>
      </c>
      <c r="K91">
        <v>0</v>
      </c>
      <c r="L91">
        <v>0</v>
      </c>
      <c r="M91">
        <v>0</v>
      </c>
      <c r="N91">
        <v>0</v>
      </c>
      <c r="O91">
        <v>0</v>
      </c>
      <c r="P91">
        <v>0</v>
      </c>
      <c r="Q91">
        <v>0</v>
      </c>
      <c r="R91">
        <v>0</v>
      </c>
      <c r="S91">
        <v>0</v>
      </c>
      <c r="T91">
        <v>0</v>
      </c>
      <c r="U91">
        <v>1</v>
      </c>
      <c r="V91">
        <v>0</v>
      </c>
      <c r="W91">
        <v>0</v>
      </c>
      <c r="X91">
        <v>0</v>
      </c>
      <c r="Y91">
        <v>0</v>
      </c>
      <c r="Z91">
        <v>0</v>
      </c>
      <c r="AA91">
        <v>0</v>
      </c>
      <c r="AB91">
        <v>0</v>
      </c>
      <c r="AC91">
        <v>0</v>
      </c>
      <c r="AD91">
        <v>0</v>
      </c>
      <c r="AE91">
        <v>0</v>
      </c>
      <c r="AF91">
        <v>0</v>
      </c>
      <c r="AG91">
        <v>0</v>
      </c>
      <c r="AH91">
        <v>0</v>
      </c>
      <c r="AI91">
        <v>1</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row>
    <row r="92" spans="1:64" x14ac:dyDescent="0.25">
      <c r="A92">
        <v>46</v>
      </c>
      <c r="B92">
        <v>1</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1</v>
      </c>
      <c r="Y92">
        <v>0</v>
      </c>
      <c r="Z92">
        <v>0</v>
      </c>
      <c r="AA92">
        <v>0</v>
      </c>
      <c r="AB92">
        <v>0</v>
      </c>
      <c r="AC92">
        <v>0</v>
      </c>
      <c r="AD92">
        <v>0</v>
      </c>
      <c r="AE92">
        <v>0</v>
      </c>
      <c r="AF92">
        <v>1</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row>
    <row r="93" spans="1:64" x14ac:dyDescent="0.25">
      <c r="A93">
        <v>46</v>
      </c>
      <c r="B93">
        <v>0</v>
      </c>
      <c r="C93">
        <v>0</v>
      </c>
      <c r="D93">
        <v>0</v>
      </c>
      <c r="E93">
        <v>0</v>
      </c>
      <c r="F93">
        <v>0</v>
      </c>
      <c r="G93">
        <v>0</v>
      </c>
      <c r="H93">
        <v>0</v>
      </c>
      <c r="I93">
        <v>0</v>
      </c>
      <c r="J93">
        <v>0</v>
      </c>
      <c r="K93">
        <v>0</v>
      </c>
      <c r="L93">
        <v>0</v>
      </c>
      <c r="M93">
        <v>0</v>
      </c>
      <c r="N93">
        <v>0</v>
      </c>
      <c r="O93">
        <v>0</v>
      </c>
      <c r="P93">
        <v>0</v>
      </c>
      <c r="Q93">
        <v>0</v>
      </c>
      <c r="R93">
        <v>1</v>
      </c>
      <c r="S93">
        <v>0</v>
      </c>
      <c r="T93">
        <v>0</v>
      </c>
      <c r="U93">
        <v>0</v>
      </c>
      <c r="V93">
        <v>1</v>
      </c>
      <c r="W93">
        <v>0</v>
      </c>
      <c r="X93">
        <v>0</v>
      </c>
      <c r="Y93">
        <v>0</v>
      </c>
      <c r="Z93">
        <v>0</v>
      </c>
      <c r="AA93">
        <v>0</v>
      </c>
      <c r="AB93">
        <v>0</v>
      </c>
      <c r="AC93">
        <v>0</v>
      </c>
      <c r="AD93">
        <v>0</v>
      </c>
      <c r="AE93">
        <v>0</v>
      </c>
      <c r="AF93">
        <v>0</v>
      </c>
      <c r="AG93">
        <v>0</v>
      </c>
      <c r="AH93">
        <v>0</v>
      </c>
      <c r="AI93">
        <v>0</v>
      </c>
      <c r="AJ93">
        <v>0</v>
      </c>
      <c r="AK93">
        <v>0</v>
      </c>
      <c r="AL93">
        <v>0</v>
      </c>
      <c r="AM93">
        <v>0</v>
      </c>
      <c r="AN93">
        <v>0</v>
      </c>
      <c r="AO93">
        <v>0</v>
      </c>
      <c r="AP93">
        <v>1</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row>
    <row r="94" spans="1:64" x14ac:dyDescent="0.25">
      <c r="A94">
        <v>47</v>
      </c>
      <c r="B94">
        <v>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1</v>
      </c>
      <c r="AD94">
        <v>0</v>
      </c>
      <c r="AE94">
        <v>0</v>
      </c>
      <c r="AF94">
        <v>0</v>
      </c>
      <c r="AG94">
        <v>1</v>
      </c>
      <c r="AH94">
        <v>0</v>
      </c>
      <c r="AI94">
        <v>0</v>
      </c>
      <c r="AJ94">
        <v>0</v>
      </c>
      <c r="AK94">
        <v>0</v>
      </c>
      <c r="AL94">
        <v>0</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1</v>
      </c>
      <c r="BK94">
        <v>0</v>
      </c>
      <c r="BL94">
        <v>0</v>
      </c>
    </row>
    <row r="95" spans="1:64" x14ac:dyDescent="0.25">
      <c r="A95">
        <v>47</v>
      </c>
      <c r="B95">
        <v>0</v>
      </c>
      <c r="C95">
        <v>0</v>
      </c>
      <c r="D95">
        <v>0</v>
      </c>
      <c r="E95">
        <v>0</v>
      </c>
      <c r="F95">
        <v>0</v>
      </c>
      <c r="G95">
        <v>1</v>
      </c>
      <c r="H95">
        <v>0</v>
      </c>
      <c r="I95">
        <v>1</v>
      </c>
      <c r="J95">
        <v>0</v>
      </c>
      <c r="K95">
        <v>0</v>
      </c>
      <c r="L95">
        <v>0</v>
      </c>
      <c r="M95">
        <v>0</v>
      </c>
      <c r="N95">
        <v>0</v>
      </c>
      <c r="O95">
        <v>0</v>
      </c>
      <c r="P95">
        <v>0</v>
      </c>
      <c r="Q95">
        <v>0</v>
      </c>
      <c r="R95">
        <v>0</v>
      </c>
      <c r="S95">
        <v>0</v>
      </c>
      <c r="T95">
        <v>0</v>
      </c>
      <c r="U95">
        <v>0</v>
      </c>
      <c r="V95">
        <v>0</v>
      </c>
      <c r="W95">
        <v>0</v>
      </c>
      <c r="X95">
        <v>0</v>
      </c>
      <c r="Y95">
        <v>0</v>
      </c>
      <c r="Z95">
        <v>0</v>
      </c>
      <c r="AA95">
        <v>0</v>
      </c>
      <c r="AB95">
        <v>0</v>
      </c>
      <c r="AC95">
        <v>0</v>
      </c>
      <c r="AD95">
        <v>1</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c r="BJ95">
        <v>0</v>
      </c>
      <c r="BK95">
        <v>0</v>
      </c>
      <c r="BL95">
        <v>0</v>
      </c>
    </row>
    <row r="96" spans="1:64" x14ac:dyDescent="0.25">
      <c r="A96">
        <v>48</v>
      </c>
      <c r="B96">
        <v>0</v>
      </c>
      <c r="C96">
        <v>0</v>
      </c>
      <c r="D96">
        <v>0</v>
      </c>
      <c r="E96">
        <v>0</v>
      </c>
      <c r="F96">
        <v>0</v>
      </c>
      <c r="G96">
        <v>0</v>
      </c>
      <c r="H96">
        <v>0</v>
      </c>
      <c r="I96">
        <v>0</v>
      </c>
      <c r="J96">
        <v>0</v>
      </c>
      <c r="K96">
        <v>0</v>
      </c>
      <c r="L96">
        <v>0</v>
      </c>
      <c r="M96">
        <v>0</v>
      </c>
      <c r="N96">
        <v>0</v>
      </c>
      <c r="O96">
        <v>1</v>
      </c>
      <c r="P96">
        <v>0</v>
      </c>
      <c r="Q96">
        <v>0</v>
      </c>
      <c r="R96">
        <v>0</v>
      </c>
      <c r="S96">
        <v>0</v>
      </c>
      <c r="T96">
        <v>0</v>
      </c>
      <c r="U96">
        <v>0</v>
      </c>
      <c r="V96">
        <v>0</v>
      </c>
      <c r="W96">
        <v>1</v>
      </c>
      <c r="X96">
        <v>0</v>
      </c>
      <c r="Y96">
        <v>0</v>
      </c>
      <c r="Z96">
        <v>0</v>
      </c>
      <c r="AA96">
        <v>0</v>
      </c>
      <c r="AB96">
        <v>0</v>
      </c>
      <c r="AC96">
        <v>0</v>
      </c>
      <c r="AD96">
        <v>0</v>
      </c>
      <c r="AE96">
        <v>1</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row>
    <row r="97" spans="1:64" x14ac:dyDescent="0.25">
      <c r="A97">
        <v>48</v>
      </c>
      <c r="B97">
        <v>0</v>
      </c>
      <c r="C97">
        <v>0</v>
      </c>
      <c r="D97">
        <v>0</v>
      </c>
      <c r="E97">
        <v>0</v>
      </c>
      <c r="F97">
        <v>0</v>
      </c>
      <c r="G97">
        <v>0</v>
      </c>
      <c r="H97">
        <v>1</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1</v>
      </c>
      <c r="AY97">
        <v>0</v>
      </c>
      <c r="AZ97">
        <v>0</v>
      </c>
      <c r="BA97">
        <v>1</v>
      </c>
      <c r="BB97">
        <v>0</v>
      </c>
      <c r="BC97">
        <v>0</v>
      </c>
      <c r="BD97">
        <v>0</v>
      </c>
      <c r="BE97">
        <v>0</v>
      </c>
      <c r="BF97">
        <v>0</v>
      </c>
      <c r="BG97">
        <v>0</v>
      </c>
      <c r="BH97">
        <v>0</v>
      </c>
      <c r="BI97">
        <v>0</v>
      </c>
      <c r="BJ97">
        <v>0</v>
      </c>
      <c r="BK97">
        <v>0</v>
      </c>
      <c r="BL97">
        <v>0</v>
      </c>
    </row>
    <row r="98" spans="1:64" x14ac:dyDescent="0.25">
      <c r="A98">
        <v>49</v>
      </c>
      <c r="B98">
        <v>0</v>
      </c>
      <c r="C98">
        <v>0</v>
      </c>
      <c r="D98">
        <v>0</v>
      </c>
      <c r="E98">
        <v>0</v>
      </c>
      <c r="F98">
        <v>0</v>
      </c>
      <c r="G98">
        <v>0</v>
      </c>
      <c r="H98">
        <v>0</v>
      </c>
      <c r="I98">
        <v>0</v>
      </c>
      <c r="J98">
        <v>0</v>
      </c>
      <c r="K98">
        <v>0</v>
      </c>
      <c r="L98">
        <v>0</v>
      </c>
      <c r="M98">
        <v>0</v>
      </c>
      <c r="N98">
        <v>0</v>
      </c>
      <c r="O98">
        <v>0</v>
      </c>
      <c r="P98">
        <v>0</v>
      </c>
      <c r="Q98">
        <v>0</v>
      </c>
      <c r="R98">
        <v>0</v>
      </c>
      <c r="S98">
        <v>0</v>
      </c>
      <c r="T98">
        <v>0</v>
      </c>
      <c r="U98">
        <v>0</v>
      </c>
      <c r="V98">
        <v>0</v>
      </c>
      <c r="W98">
        <v>0</v>
      </c>
      <c r="X98">
        <v>0</v>
      </c>
      <c r="Y98">
        <v>1</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1</v>
      </c>
      <c r="AV98">
        <v>0</v>
      </c>
      <c r="AW98">
        <v>0</v>
      </c>
      <c r="AX98">
        <v>0</v>
      </c>
      <c r="AY98">
        <v>0</v>
      </c>
      <c r="AZ98">
        <v>1</v>
      </c>
      <c r="BA98">
        <v>0</v>
      </c>
      <c r="BB98">
        <v>0</v>
      </c>
      <c r="BC98">
        <v>0</v>
      </c>
      <c r="BD98">
        <v>0</v>
      </c>
      <c r="BE98">
        <v>0</v>
      </c>
      <c r="BF98">
        <v>0</v>
      </c>
      <c r="BG98">
        <v>0</v>
      </c>
      <c r="BH98">
        <v>0</v>
      </c>
      <c r="BI98">
        <v>0</v>
      </c>
      <c r="BJ98">
        <v>0</v>
      </c>
      <c r="BK98">
        <v>0</v>
      </c>
      <c r="BL98">
        <v>0</v>
      </c>
    </row>
    <row r="99" spans="1:64" x14ac:dyDescent="0.25">
      <c r="A99">
        <v>49</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1</v>
      </c>
      <c r="AC99">
        <v>0</v>
      </c>
      <c r="AD99">
        <v>0</v>
      </c>
      <c r="AE99">
        <v>0</v>
      </c>
      <c r="AF99">
        <v>0</v>
      </c>
      <c r="AG99">
        <v>0</v>
      </c>
      <c r="AH99">
        <v>0</v>
      </c>
      <c r="AI99">
        <v>0</v>
      </c>
      <c r="AJ99">
        <v>0</v>
      </c>
      <c r="AK99">
        <v>1</v>
      </c>
      <c r="AL99">
        <v>0</v>
      </c>
      <c r="AM99">
        <v>0</v>
      </c>
      <c r="AN99">
        <v>0</v>
      </c>
      <c r="AO99">
        <v>0</v>
      </c>
      <c r="AP99">
        <v>0</v>
      </c>
      <c r="AQ99">
        <v>0</v>
      </c>
      <c r="AR99">
        <v>0</v>
      </c>
      <c r="AS99">
        <v>0</v>
      </c>
      <c r="AT99">
        <v>0</v>
      </c>
      <c r="AU99">
        <v>0</v>
      </c>
      <c r="AV99">
        <v>1</v>
      </c>
      <c r="AW99">
        <v>0</v>
      </c>
      <c r="AX99">
        <v>0</v>
      </c>
      <c r="AY99">
        <v>0</v>
      </c>
      <c r="AZ99">
        <v>0</v>
      </c>
      <c r="BA99">
        <v>0</v>
      </c>
      <c r="BB99">
        <v>0</v>
      </c>
      <c r="BC99">
        <v>0</v>
      </c>
      <c r="BD99">
        <v>0</v>
      </c>
      <c r="BE99">
        <v>0</v>
      </c>
      <c r="BF99">
        <v>0</v>
      </c>
      <c r="BG99">
        <v>0</v>
      </c>
      <c r="BH99">
        <v>0</v>
      </c>
      <c r="BI99">
        <v>0</v>
      </c>
      <c r="BJ99">
        <v>0</v>
      </c>
      <c r="BK99">
        <v>0</v>
      </c>
      <c r="BL99">
        <v>0</v>
      </c>
    </row>
    <row r="100" spans="1:64" x14ac:dyDescent="0.25">
      <c r="A100">
        <v>50</v>
      </c>
      <c r="B100">
        <v>0</v>
      </c>
      <c r="C100">
        <v>0</v>
      </c>
      <c r="D100">
        <v>0</v>
      </c>
      <c r="E100">
        <v>0</v>
      </c>
      <c r="F100">
        <v>0</v>
      </c>
      <c r="G100">
        <v>0</v>
      </c>
      <c r="H100">
        <v>0</v>
      </c>
      <c r="I100">
        <v>0</v>
      </c>
      <c r="J100">
        <v>0</v>
      </c>
      <c r="K100">
        <v>0</v>
      </c>
      <c r="L100">
        <v>1</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1</v>
      </c>
      <c r="AI100">
        <v>0</v>
      </c>
      <c r="AJ100">
        <v>0</v>
      </c>
      <c r="AK100">
        <v>0</v>
      </c>
      <c r="AL100">
        <v>0</v>
      </c>
      <c r="AM100">
        <v>0</v>
      </c>
      <c r="AN100">
        <v>0</v>
      </c>
      <c r="AO100">
        <v>0</v>
      </c>
      <c r="AP100">
        <v>0</v>
      </c>
      <c r="AQ100">
        <v>0</v>
      </c>
      <c r="AR100">
        <v>0</v>
      </c>
      <c r="AS100">
        <v>0</v>
      </c>
      <c r="AT100">
        <v>0</v>
      </c>
      <c r="AU100">
        <v>0</v>
      </c>
      <c r="AV100">
        <v>0</v>
      </c>
      <c r="AW100">
        <v>1</v>
      </c>
      <c r="AX100">
        <v>0</v>
      </c>
      <c r="AY100">
        <v>0</v>
      </c>
      <c r="AZ100">
        <v>0</v>
      </c>
      <c r="BA100">
        <v>0</v>
      </c>
      <c r="BB100">
        <v>0</v>
      </c>
      <c r="BC100">
        <v>0</v>
      </c>
      <c r="BD100">
        <v>0</v>
      </c>
      <c r="BE100">
        <v>0</v>
      </c>
      <c r="BF100">
        <v>0</v>
      </c>
      <c r="BG100">
        <v>0</v>
      </c>
      <c r="BH100">
        <v>0</v>
      </c>
      <c r="BI100">
        <v>0</v>
      </c>
      <c r="BJ100">
        <v>0</v>
      </c>
      <c r="BK100">
        <v>0</v>
      </c>
      <c r="BL100">
        <v>0</v>
      </c>
    </row>
    <row r="101" spans="1:64" x14ac:dyDescent="0.25">
      <c r="A101">
        <v>50</v>
      </c>
      <c r="B101">
        <v>0</v>
      </c>
      <c r="C101">
        <v>0</v>
      </c>
      <c r="D101">
        <v>0</v>
      </c>
      <c r="E101">
        <v>0</v>
      </c>
      <c r="F101">
        <v>1</v>
      </c>
      <c r="G101">
        <v>0</v>
      </c>
      <c r="H101">
        <v>0</v>
      </c>
      <c r="I101">
        <v>0</v>
      </c>
      <c r="J101">
        <v>0</v>
      </c>
      <c r="K101">
        <v>1</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1</v>
      </c>
      <c r="BE101">
        <v>0</v>
      </c>
      <c r="BF101">
        <v>0</v>
      </c>
      <c r="BG101">
        <v>0</v>
      </c>
      <c r="BH101">
        <v>0</v>
      </c>
      <c r="BI101">
        <v>0</v>
      </c>
      <c r="BJ101">
        <v>0</v>
      </c>
      <c r="BK101">
        <v>0</v>
      </c>
      <c r="BL101">
        <v>0</v>
      </c>
    </row>
    <row r="102" spans="1:64" x14ac:dyDescent="0.25">
      <c r="A102">
        <v>51</v>
      </c>
      <c r="B102">
        <v>0</v>
      </c>
      <c r="C102">
        <v>0</v>
      </c>
      <c r="D102">
        <v>0</v>
      </c>
      <c r="E102">
        <v>1</v>
      </c>
      <c r="F102">
        <v>0</v>
      </c>
      <c r="G102">
        <v>0</v>
      </c>
      <c r="H102">
        <v>0</v>
      </c>
      <c r="I102">
        <v>0</v>
      </c>
      <c r="J102">
        <v>0</v>
      </c>
      <c r="K102">
        <v>0</v>
      </c>
      <c r="L102">
        <v>0</v>
      </c>
      <c r="M102">
        <v>0</v>
      </c>
      <c r="N102">
        <v>1</v>
      </c>
      <c r="O102">
        <v>0</v>
      </c>
      <c r="P102">
        <v>0</v>
      </c>
      <c r="Q102">
        <v>0</v>
      </c>
      <c r="R102">
        <v>0</v>
      </c>
      <c r="S102">
        <v>0</v>
      </c>
      <c r="T102">
        <v>1</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row>
    <row r="103" spans="1:64" x14ac:dyDescent="0.25">
      <c r="A103">
        <v>51</v>
      </c>
      <c r="B103">
        <v>0</v>
      </c>
      <c r="C103">
        <v>0</v>
      </c>
      <c r="D103">
        <v>1</v>
      </c>
      <c r="E103">
        <v>0</v>
      </c>
      <c r="F103">
        <v>0</v>
      </c>
      <c r="G103">
        <v>0</v>
      </c>
      <c r="H103">
        <v>0</v>
      </c>
      <c r="I103">
        <v>0</v>
      </c>
      <c r="J103">
        <v>0</v>
      </c>
      <c r="K103">
        <v>0</v>
      </c>
      <c r="L103">
        <v>0</v>
      </c>
      <c r="M103">
        <v>0</v>
      </c>
      <c r="N103">
        <v>0</v>
      </c>
      <c r="O103">
        <v>0</v>
      </c>
      <c r="P103">
        <v>0</v>
      </c>
      <c r="Q103">
        <v>0</v>
      </c>
      <c r="R103">
        <v>0</v>
      </c>
      <c r="S103">
        <v>1</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1</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row>
    <row r="104" spans="1:64" x14ac:dyDescent="0.25">
      <c r="A104">
        <v>52</v>
      </c>
      <c r="B104">
        <v>0</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1</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1</v>
      </c>
      <c r="BD104">
        <v>0</v>
      </c>
      <c r="BE104">
        <v>0</v>
      </c>
      <c r="BF104">
        <v>1</v>
      </c>
      <c r="BG104">
        <v>0</v>
      </c>
      <c r="BH104">
        <v>0</v>
      </c>
      <c r="BI104">
        <v>0</v>
      </c>
      <c r="BJ104">
        <v>0</v>
      </c>
      <c r="BK104">
        <v>0</v>
      </c>
      <c r="BL104">
        <v>0</v>
      </c>
    </row>
    <row r="105" spans="1:64"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1</v>
      </c>
      <c r="AA105">
        <v>0</v>
      </c>
      <c r="AB105">
        <v>0</v>
      </c>
      <c r="AC105">
        <v>0</v>
      </c>
      <c r="AD105">
        <v>0</v>
      </c>
      <c r="AE105">
        <v>0</v>
      </c>
      <c r="AF105">
        <v>0</v>
      </c>
      <c r="AG105">
        <v>0</v>
      </c>
      <c r="AH105">
        <v>0</v>
      </c>
      <c r="AI105">
        <v>0</v>
      </c>
      <c r="AJ105">
        <v>0</v>
      </c>
      <c r="AK105">
        <v>0</v>
      </c>
      <c r="AL105">
        <v>0</v>
      </c>
      <c r="AM105">
        <v>1</v>
      </c>
      <c r="AN105">
        <v>0</v>
      </c>
      <c r="AO105">
        <v>0</v>
      </c>
      <c r="AP105">
        <v>0</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1</v>
      </c>
      <c r="BL105">
        <v>0</v>
      </c>
    </row>
    <row r="106" spans="1:64" x14ac:dyDescent="0.25">
      <c r="A106">
        <v>53</v>
      </c>
      <c r="B106">
        <v>0</v>
      </c>
      <c r="C106">
        <v>1</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1</v>
      </c>
      <c r="AD106">
        <v>0</v>
      </c>
      <c r="AE106">
        <v>0</v>
      </c>
      <c r="AF106">
        <v>0</v>
      </c>
      <c r="AG106">
        <v>0</v>
      </c>
      <c r="AH106">
        <v>0</v>
      </c>
      <c r="AI106">
        <v>1</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row>
    <row r="107" spans="1:64" x14ac:dyDescent="0.25">
      <c r="A107">
        <v>53</v>
      </c>
      <c r="B107">
        <v>0</v>
      </c>
      <c r="C107">
        <v>0</v>
      </c>
      <c r="D107">
        <v>0</v>
      </c>
      <c r="E107">
        <v>0</v>
      </c>
      <c r="F107">
        <v>0</v>
      </c>
      <c r="G107">
        <v>0</v>
      </c>
      <c r="H107">
        <v>0</v>
      </c>
      <c r="I107">
        <v>0</v>
      </c>
      <c r="J107">
        <v>0</v>
      </c>
      <c r="K107">
        <v>0</v>
      </c>
      <c r="L107">
        <v>0</v>
      </c>
      <c r="M107">
        <v>1</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1</v>
      </c>
      <c r="AO107">
        <v>0</v>
      </c>
      <c r="AP107">
        <v>0</v>
      </c>
      <c r="AQ107">
        <v>0</v>
      </c>
      <c r="AR107">
        <v>0</v>
      </c>
      <c r="AS107">
        <v>0</v>
      </c>
      <c r="AT107">
        <v>0</v>
      </c>
      <c r="AU107">
        <v>0</v>
      </c>
      <c r="AV107">
        <v>0</v>
      </c>
      <c r="AW107">
        <v>0</v>
      </c>
      <c r="AX107">
        <v>0</v>
      </c>
      <c r="AY107">
        <v>0</v>
      </c>
      <c r="AZ107">
        <v>0</v>
      </c>
      <c r="BA107">
        <v>0</v>
      </c>
      <c r="BB107">
        <v>0</v>
      </c>
      <c r="BC107">
        <v>0</v>
      </c>
      <c r="BD107">
        <v>0</v>
      </c>
      <c r="BE107">
        <v>1</v>
      </c>
      <c r="BF107">
        <v>0</v>
      </c>
      <c r="BG107">
        <v>0</v>
      </c>
      <c r="BH107">
        <v>0</v>
      </c>
      <c r="BI107">
        <v>0</v>
      </c>
      <c r="BJ107">
        <v>0</v>
      </c>
      <c r="BK107">
        <v>0</v>
      </c>
      <c r="BL107">
        <v>0</v>
      </c>
    </row>
    <row r="108" spans="1:64" x14ac:dyDescent="0.25">
      <c r="A108">
        <v>54</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1</v>
      </c>
      <c r="AB108">
        <v>0</v>
      </c>
      <c r="AC108">
        <v>0</v>
      </c>
      <c r="AD108">
        <v>0</v>
      </c>
      <c r="AE108">
        <v>0</v>
      </c>
      <c r="AF108">
        <v>0</v>
      </c>
      <c r="AG108">
        <v>0</v>
      </c>
      <c r="AH108">
        <v>0</v>
      </c>
      <c r="AI108">
        <v>0</v>
      </c>
      <c r="AJ108">
        <v>0</v>
      </c>
      <c r="AK108">
        <v>0</v>
      </c>
      <c r="AL108">
        <v>1</v>
      </c>
      <c r="AM108">
        <v>0</v>
      </c>
      <c r="AN108">
        <v>0</v>
      </c>
      <c r="AO108">
        <v>0</v>
      </c>
      <c r="AP108">
        <v>0</v>
      </c>
      <c r="AQ108">
        <v>0</v>
      </c>
      <c r="AR108">
        <v>0</v>
      </c>
      <c r="AS108">
        <v>0</v>
      </c>
      <c r="AT108">
        <v>0</v>
      </c>
      <c r="AU108">
        <v>0</v>
      </c>
      <c r="AV108">
        <v>0</v>
      </c>
      <c r="AW108">
        <v>0</v>
      </c>
      <c r="AX108">
        <v>1</v>
      </c>
      <c r="AY108">
        <v>0</v>
      </c>
      <c r="AZ108">
        <v>0</v>
      </c>
      <c r="BA108">
        <v>0</v>
      </c>
      <c r="BB108">
        <v>0</v>
      </c>
      <c r="BC108">
        <v>0</v>
      </c>
      <c r="BD108">
        <v>0</v>
      </c>
      <c r="BE108">
        <v>0</v>
      </c>
      <c r="BF108">
        <v>0</v>
      </c>
      <c r="BG108">
        <v>0</v>
      </c>
      <c r="BH108">
        <v>0</v>
      </c>
      <c r="BI108">
        <v>0</v>
      </c>
      <c r="BJ108">
        <v>0</v>
      </c>
      <c r="BK108">
        <v>0</v>
      </c>
      <c r="BL108">
        <v>0</v>
      </c>
    </row>
    <row r="109" spans="1:64" x14ac:dyDescent="0.25">
      <c r="A109">
        <v>54</v>
      </c>
      <c r="B109">
        <v>0</v>
      </c>
      <c r="C109">
        <v>0</v>
      </c>
      <c r="D109">
        <v>0</v>
      </c>
      <c r="E109">
        <v>0</v>
      </c>
      <c r="F109">
        <v>0</v>
      </c>
      <c r="G109">
        <v>0</v>
      </c>
      <c r="H109">
        <v>0</v>
      </c>
      <c r="I109">
        <v>0</v>
      </c>
      <c r="J109">
        <v>0</v>
      </c>
      <c r="K109">
        <v>0</v>
      </c>
      <c r="L109">
        <v>0</v>
      </c>
      <c r="M109">
        <v>0</v>
      </c>
      <c r="N109">
        <v>0</v>
      </c>
      <c r="O109">
        <v>0</v>
      </c>
      <c r="P109">
        <v>0</v>
      </c>
      <c r="Q109">
        <v>0</v>
      </c>
      <c r="R109">
        <v>0</v>
      </c>
      <c r="S109">
        <v>0</v>
      </c>
      <c r="T109">
        <v>0</v>
      </c>
      <c r="U109">
        <v>1</v>
      </c>
      <c r="V109">
        <v>0</v>
      </c>
      <c r="W109">
        <v>0</v>
      </c>
      <c r="X109">
        <v>1</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1</v>
      </c>
      <c r="AV109">
        <v>0</v>
      </c>
      <c r="AW109">
        <v>0</v>
      </c>
      <c r="AX109">
        <v>0</v>
      </c>
      <c r="AY109">
        <v>0</v>
      </c>
      <c r="AZ109">
        <v>0</v>
      </c>
      <c r="BA109">
        <v>0</v>
      </c>
      <c r="BB109">
        <v>0</v>
      </c>
      <c r="BC109">
        <v>0</v>
      </c>
      <c r="BD109">
        <v>0</v>
      </c>
      <c r="BE109">
        <v>0</v>
      </c>
      <c r="BF109">
        <v>0</v>
      </c>
      <c r="BG109">
        <v>0</v>
      </c>
      <c r="BH109">
        <v>0</v>
      </c>
      <c r="BI109">
        <v>0</v>
      </c>
      <c r="BJ109">
        <v>0</v>
      </c>
      <c r="BK109">
        <v>0</v>
      </c>
      <c r="BL109">
        <v>0</v>
      </c>
    </row>
    <row r="110" spans="1:64"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1</v>
      </c>
      <c r="AE110">
        <v>1</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1</v>
      </c>
      <c r="BH110">
        <v>0</v>
      </c>
      <c r="BI110">
        <v>0</v>
      </c>
      <c r="BJ110">
        <v>0</v>
      </c>
      <c r="BK110">
        <v>0</v>
      </c>
      <c r="BL110">
        <v>0</v>
      </c>
    </row>
    <row r="111" spans="1:64" x14ac:dyDescent="0.25">
      <c r="A111">
        <v>55</v>
      </c>
      <c r="B111">
        <v>0</v>
      </c>
      <c r="C111">
        <v>0</v>
      </c>
      <c r="D111">
        <v>0</v>
      </c>
      <c r="E111">
        <v>0</v>
      </c>
      <c r="F111">
        <v>1</v>
      </c>
      <c r="G111">
        <v>0</v>
      </c>
      <c r="H111">
        <v>0</v>
      </c>
      <c r="I111">
        <v>0</v>
      </c>
      <c r="J111">
        <v>0</v>
      </c>
      <c r="K111">
        <v>0</v>
      </c>
      <c r="L111">
        <v>0</v>
      </c>
      <c r="M111">
        <v>0</v>
      </c>
      <c r="N111">
        <v>0</v>
      </c>
      <c r="O111">
        <v>0</v>
      </c>
      <c r="P111">
        <v>0</v>
      </c>
      <c r="Q111">
        <v>0</v>
      </c>
      <c r="R111">
        <v>0</v>
      </c>
      <c r="S111">
        <v>0</v>
      </c>
      <c r="T111">
        <v>0</v>
      </c>
      <c r="U111">
        <v>0</v>
      </c>
      <c r="V111">
        <v>0</v>
      </c>
      <c r="W111">
        <v>1</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1</v>
      </c>
      <c r="AW111">
        <v>0</v>
      </c>
      <c r="AX111">
        <v>0</v>
      </c>
      <c r="AY111">
        <v>0</v>
      </c>
      <c r="AZ111">
        <v>0</v>
      </c>
      <c r="BA111">
        <v>0</v>
      </c>
      <c r="BB111">
        <v>0</v>
      </c>
      <c r="BC111">
        <v>0</v>
      </c>
      <c r="BD111">
        <v>0</v>
      </c>
      <c r="BE111">
        <v>0</v>
      </c>
      <c r="BF111">
        <v>0</v>
      </c>
      <c r="BG111">
        <v>0</v>
      </c>
      <c r="BH111">
        <v>0</v>
      </c>
      <c r="BI111">
        <v>0</v>
      </c>
      <c r="BJ111">
        <v>0</v>
      </c>
      <c r="BK111">
        <v>0</v>
      </c>
      <c r="BL111">
        <v>0</v>
      </c>
    </row>
    <row r="112" spans="1:64" x14ac:dyDescent="0.25">
      <c r="A112">
        <v>56</v>
      </c>
      <c r="B112">
        <v>0</v>
      </c>
      <c r="C112">
        <v>0</v>
      </c>
      <c r="D112">
        <v>0</v>
      </c>
      <c r="E112">
        <v>0</v>
      </c>
      <c r="F112">
        <v>0</v>
      </c>
      <c r="G112">
        <v>1</v>
      </c>
      <c r="H112">
        <v>0</v>
      </c>
      <c r="I112">
        <v>0</v>
      </c>
      <c r="J112">
        <v>0</v>
      </c>
      <c r="K112">
        <v>0</v>
      </c>
      <c r="L112">
        <v>0</v>
      </c>
      <c r="M112">
        <v>0</v>
      </c>
      <c r="N112">
        <v>0</v>
      </c>
      <c r="O112">
        <v>0</v>
      </c>
      <c r="P112">
        <v>1</v>
      </c>
      <c r="Q112">
        <v>1</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0</v>
      </c>
      <c r="BL112">
        <v>0</v>
      </c>
    </row>
    <row r="113" spans="1:64" x14ac:dyDescent="0.25">
      <c r="A113">
        <v>56</v>
      </c>
      <c r="B113">
        <v>0</v>
      </c>
      <c r="C113">
        <v>0</v>
      </c>
      <c r="D113">
        <v>0</v>
      </c>
      <c r="E113">
        <v>0</v>
      </c>
      <c r="F113">
        <v>0</v>
      </c>
      <c r="G113">
        <v>0</v>
      </c>
      <c r="H113">
        <v>0</v>
      </c>
      <c r="I113">
        <v>0</v>
      </c>
      <c r="J113">
        <v>0</v>
      </c>
      <c r="K113">
        <v>0</v>
      </c>
      <c r="L113">
        <v>0</v>
      </c>
      <c r="M113">
        <v>0</v>
      </c>
      <c r="N113">
        <v>0</v>
      </c>
      <c r="O113">
        <v>0</v>
      </c>
      <c r="P113">
        <v>0</v>
      </c>
      <c r="Q113">
        <v>0</v>
      </c>
      <c r="R113">
        <v>0</v>
      </c>
      <c r="S113">
        <v>1</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1</v>
      </c>
      <c r="AX113">
        <v>0</v>
      </c>
      <c r="AY113">
        <v>0</v>
      </c>
      <c r="AZ113">
        <v>0</v>
      </c>
      <c r="BA113">
        <v>0</v>
      </c>
      <c r="BB113">
        <v>0</v>
      </c>
      <c r="BC113">
        <v>0</v>
      </c>
      <c r="BD113">
        <v>0</v>
      </c>
      <c r="BE113">
        <v>0</v>
      </c>
      <c r="BF113">
        <v>0</v>
      </c>
      <c r="BG113">
        <v>0</v>
      </c>
      <c r="BH113">
        <v>1</v>
      </c>
      <c r="BI113">
        <v>0</v>
      </c>
      <c r="BJ113">
        <v>0</v>
      </c>
      <c r="BK113">
        <v>0</v>
      </c>
      <c r="BL113">
        <v>0</v>
      </c>
    </row>
    <row r="114" spans="1:64" x14ac:dyDescent="0.25">
      <c r="A114">
        <v>57</v>
      </c>
      <c r="B114">
        <v>0</v>
      </c>
      <c r="C114">
        <v>0</v>
      </c>
      <c r="D114">
        <v>1</v>
      </c>
      <c r="E114">
        <v>0</v>
      </c>
      <c r="F114">
        <v>0</v>
      </c>
      <c r="G114">
        <v>0</v>
      </c>
      <c r="H114">
        <v>0</v>
      </c>
      <c r="I114">
        <v>0</v>
      </c>
      <c r="J114">
        <v>0</v>
      </c>
      <c r="K114">
        <v>0</v>
      </c>
      <c r="L114">
        <v>0</v>
      </c>
      <c r="M114">
        <v>0</v>
      </c>
      <c r="N114">
        <v>0</v>
      </c>
      <c r="O114">
        <v>1</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1</v>
      </c>
    </row>
    <row r="115" spans="1:64"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1</v>
      </c>
      <c r="AG115">
        <v>0</v>
      </c>
      <c r="AH115">
        <v>0</v>
      </c>
      <c r="AI115">
        <v>0</v>
      </c>
      <c r="AJ115">
        <v>0</v>
      </c>
      <c r="AK115">
        <v>0</v>
      </c>
      <c r="AL115">
        <v>0</v>
      </c>
      <c r="AM115">
        <v>1</v>
      </c>
      <c r="AN115">
        <v>0</v>
      </c>
      <c r="AO115">
        <v>0</v>
      </c>
      <c r="AP115">
        <v>0</v>
      </c>
      <c r="AQ115">
        <v>0</v>
      </c>
      <c r="AR115">
        <v>0</v>
      </c>
      <c r="AS115">
        <v>0</v>
      </c>
      <c r="AT115">
        <v>0</v>
      </c>
      <c r="AU115">
        <v>0</v>
      </c>
      <c r="AV115">
        <v>0</v>
      </c>
      <c r="AW115">
        <v>0</v>
      </c>
      <c r="AX115">
        <v>0</v>
      </c>
      <c r="AY115">
        <v>0</v>
      </c>
      <c r="AZ115">
        <v>0</v>
      </c>
      <c r="BA115">
        <v>0</v>
      </c>
      <c r="BB115">
        <v>1</v>
      </c>
      <c r="BC115">
        <v>0</v>
      </c>
      <c r="BD115">
        <v>0</v>
      </c>
      <c r="BE115">
        <v>0</v>
      </c>
      <c r="BF115">
        <v>0</v>
      </c>
      <c r="BG115">
        <v>0</v>
      </c>
      <c r="BH115">
        <v>0</v>
      </c>
      <c r="BI115">
        <v>0</v>
      </c>
      <c r="BJ115">
        <v>0</v>
      </c>
      <c r="BK115">
        <v>0</v>
      </c>
      <c r="BL115">
        <v>0</v>
      </c>
    </row>
    <row r="116" spans="1:64" x14ac:dyDescent="0.25">
      <c r="A116">
        <v>58</v>
      </c>
      <c r="B116">
        <v>0</v>
      </c>
      <c r="C116">
        <v>0</v>
      </c>
      <c r="D116">
        <v>0</v>
      </c>
      <c r="E116">
        <v>0</v>
      </c>
      <c r="F116">
        <v>0</v>
      </c>
      <c r="G116">
        <v>0</v>
      </c>
      <c r="H116">
        <v>0</v>
      </c>
      <c r="I116">
        <v>0</v>
      </c>
      <c r="J116">
        <v>1</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1</v>
      </c>
      <c r="BA116">
        <v>0</v>
      </c>
      <c r="BB116">
        <v>0</v>
      </c>
      <c r="BC116">
        <v>0</v>
      </c>
      <c r="BD116">
        <v>0</v>
      </c>
      <c r="BE116">
        <v>0</v>
      </c>
      <c r="BF116">
        <v>0</v>
      </c>
      <c r="BG116">
        <v>0</v>
      </c>
      <c r="BH116">
        <v>0</v>
      </c>
      <c r="BI116">
        <v>1</v>
      </c>
      <c r="BJ116">
        <v>0</v>
      </c>
      <c r="BK116">
        <v>0</v>
      </c>
      <c r="BL116">
        <v>0</v>
      </c>
    </row>
    <row r="117" spans="1:64" x14ac:dyDescent="0.25">
      <c r="A117">
        <v>58</v>
      </c>
      <c r="B117">
        <v>1</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1</v>
      </c>
      <c r="BG117">
        <v>0</v>
      </c>
      <c r="BH117">
        <v>0</v>
      </c>
      <c r="BI117">
        <v>0</v>
      </c>
      <c r="BJ117">
        <v>1</v>
      </c>
      <c r="BK117">
        <v>0</v>
      </c>
      <c r="BL117">
        <v>0</v>
      </c>
    </row>
    <row r="118" spans="1:64" x14ac:dyDescent="0.25">
      <c r="A118">
        <v>59</v>
      </c>
      <c r="B118">
        <v>0</v>
      </c>
      <c r="C118">
        <v>0</v>
      </c>
      <c r="D118">
        <v>0</v>
      </c>
      <c r="E118">
        <v>0</v>
      </c>
      <c r="F118">
        <v>0</v>
      </c>
      <c r="G118">
        <v>0</v>
      </c>
      <c r="H118">
        <v>1</v>
      </c>
      <c r="I118">
        <v>0</v>
      </c>
      <c r="J118">
        <v>0</v>
      </c>
      <c r="K118">
        <v>0</v>
      </c>
      <c r="L118">
        <v>0</v>
      </c>
      <c r="M118">
        <v>1</v>
      </c>
      <c r="N118">
        <v>0</v>
      </c>
      <c r="O118">
        <v>0</v>
      </c>
      <c r="P118">
        <v>0</v>
      </c>
      <c r="Q118">
        <v>0</v>
      </c>
      <c r="R118">
        <v>0</v>
      </c>
      <c r="S118">
        <v>0</v>
      </c>
      <c r="T118">
        <v>0</v>
      </c>
      <c r="U118">
        <v>0</v>
      </c>
      <c r="V118">
        <v>1</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row>
    <row r="119" spans="1:64"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1</v>
      </c>
      <c r="AA119">
        <v>0</v>
      </c>
      <c r="AB119">
        <v>1</v>
      </c>
      <c r="AC119">
        <v>0</v>
      </c>
      <c r="AD119">
        <v>0</v>
      </c>
      <c r="AE119">
        <v>0</v>
      </c>
      <c r="AF119">
        <v>0</v>
      </c>
      <c r="AG119">
        <v>0</v>
      </c>
      <c r="AH119">
        <v>1</v>
      </c>
      <c r="AI119">
        <v>0</v>
      </c>
      <c r="AJ119">
        <v>0</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row>
    <row r="120" spans="1:64" x14ac:dyDescent="0.25">
      <c r="A120">
        <v>60</v>
      </c>
      <c r="B120">
        <v>0</v>
      </c>
      <c r="C120">
        <v>0</v>
      </c>
      <c r="D120">
        <v>0</v>
      </c>
      <c r="E120">
        <v>0</v>
      </c>
      <c r="F120">
        <v>0</v>
      </c>
      <c r="G120">
        <v>0</v>
      </c>
      <c r="H120">
        <v>0</v>
      </c>
      <c r="I120">
        <v>0</v>
      </c>
      <c r="J120">
        <v>0</v>
      </c>
      <c r="K120">
        <v>1</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0</v>
      </c>
      <c r="AW120">
        <v>0</v>
      </c>
      <c r="AX120">
        <v>0</v>
      </c>
      <c r="AY120">
        <v>0</v>
      </c>
      <c r="AZ120">
        <v>0</v>
      </c>
      <c r="BA120">
        <v>0</v>
      </c>
      <c r="BB120">
        <v>0</v>
      </c>
      <c r="BC120">
        <v>0</v>
      </c>
      <c r="BD120">
        <v>0</v>
      </c>
      <c r="BE120">
        <v>1</v>
      </c>
      <c r="BF120">
        <v>0</v>
      </c>
      <c r="BG120">
        <v>0</v>
      </c>
      <c r="BH120">
        <v>0</v>
      </c>
      <c r="BI120">
        <v>0</v>
      </c>
      <c r="BJ120">
        <v>0</v>
      </c>
      <c r="BK120">
        <v>0</v>
      </c>
      <c r="BL120">
        <v>0</v>
      </c>
    </row>
    <row r="121" spans="1:64" x14ac:dyDescent="0.25">
      <c r="A121">
        <v>60</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1</v>
      </c>
      <c r="AZ121">
        <v>0</v>
      </c>
      <c r="BA121">
        <v>1</v>
      </c>
      <c r="BB121">
        <v>0</v>
      </c>
      <c r="BC121">
        <v>1</v>
      </c>
      <c r="BD121">
        <v>0</v>
      </c>
      <c r="BE121">
        <v>0</v>
      </c>
      <c r="BF121">
        <v>0</v>
      </c>
      <c r="BG121">
        <v>0</v>
      </c>
      <c r="BH121">
        <v>0</v>
      </c>
      <c r="BI121">
        <v>0</v>
      </c>
      <c r="BJ121">
        <v>0</v>
      </c>
      <c r="BK121">
        <v>0</v>
      </c>
      <c r="BL121">
        <v>0</v>
      </c>
    </row>
    <row r="122" spans="1:64" x14ac:dyDescent="0.25">
      <c r="A122">
        <v>61</v>
      </c>
      <c r="B122">
        <v>0</v>
      </c>
      <c r="C122">
        <v>0</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1</v>
      </c>
      <c r="AK122">
        <v>0</v>
      </c>
      <c r="AL122">
        <v>0</v>
      </c>
      <c r="AM122">
        <v>0</v>
      </c>
      <c r="AN122">
        <v>0</v>
      </c>
      <c r="AO122">
        <v>0</v>
      </c>
      <c r="AP122">
        <v>0</v>
      </c>
      <c r="AQ122">
        <v>0</v>
      </c>
      <c r="AR122">
        <v>1</v>
      </c>
      <c r="AS122">
        <v>0</v>
      </c>
      <c r="AT122">
        <v>0</v>
      </c>
      <c r="AU122">
        <v>0</v>
      </c>
      <c r="AV122">
        <v>0</v>
      </c>
      <c r="AW122">
        <v>0</v>
      </c>
      <c r="AX122">
        <v>0</v>
      </c>
      <c r="AY122">
        <v>0</v>
      </c>
      <c r="AZ122">
        <v>0</v>
      </c>
      <c r="BA122">
        <v>0</v>
      </c>
      <c r="BB122">
        <v>0</v>
      </c>
      <c r="BC122">
        <v>0</v>
      </c>
      <c r="BD122">
        <v>1</v>
      </c>
      <c r="BE122">
        <v>0</v>
      </c>
      <c r="BF122">
        <v>0</v>
      </c>
      <c r="BG122">
        <v>0</v>
      </c>
      <c r="BH122">
        <v>0</v>
      </c>
      <c r="BI122">
        <v>0</v>
      </c>
      <c r="BJ122">
        <v>0</v>
      </c>
      <c r="BK122">
        <v>0</v>
      </c>
      <c r="BL122">
        <v>0</v>
      </c>
    </row>
    <row r="123" spans="1:64" x14ac:dyDescent="0.25">
      <c r="A123">
        <v>61</v>
      </c>
      <c r="B123">
        <v>0</v>
      </c>
      <c r="C123">
        <v>0</v>
      </c>
      <c r="D123">
        <v>0</v>
      </c>
      <c r="E123">
        <v>1</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0</v>
      </c>
      <c r="AG123">
        <v>0</v>
      </c>
      <c r="AH123">
        <v>0</v>
      </c>
      <c r="AI123">
        <v>0</v>
      </c>
      <c r="AJ123">
        <v>0</v>
      </c>
      <c r="AK123">
        <v>1</v>
      </c>
      <c r="AL123">
        <v>0</v>
      </c>
      <c r="AM123">
        <v>0</v>
      </c>
      <c r="AN123">
        <v>0</v>
      </c>
      <c r="AO123">
        <v>0</v>
      </c>
      <c r="AP123">
        <v>0</v>
      </c>
      <c r="AQ123">
        <v>0</v>
      </c>
      <c r="AR123">
        <v>0</v>
      </c>
      <c r="AS123">
        <v>0</v>
      </c>
      <c r="AT123">
        <v>1</v>
      </c>
      <c r="AU123">
        <v>0</v>
      </c>
      <c r="AV123">
        <v>0</v>
      </c>
      <c r="AW123">
        <v>0</v>
      </c>
      <c r="AX123">
        <v>0</v>
      </c>
      <c r="AY123">
        <v>0</v>
      </c>
      <c r="AZ123">
        <v>0</v>
      </c>
      <c r="BA123">
        <v>0</v>
      </c>
      <c r="BB123">
        <v>0</v>
      </c>
      <c r="BC123">
        <v>0</v>
      </c>
      <c r="BD123">
        <v>0</v>
      </c>
      <c r="BE123">
        <v>0</v>
      </c>
      <c r="BF123">
        <v>0</v>
      </c>
      <c r="BG123">
        <v>0</v>
      </c>
      <c r="BH123">
        <v>0</v>
      </c>
      <c r="BI123">
        <v>0</v>
      </c>
      <c r="BJ123">
        <v>0</v>
      </c>
      <c r="BK123">
        <v>0</v>
      </c>
      <c r="BL123">
        <v>0</v>
      </c>
    </row>
    <row r="124" spans="1:64" x14ac:dyDescent="0.25">
      <c r="A124">
        <v>62</v>
      </c>
      <c r="B124">
        <v>0</v>
      </c>
      <c r="C124">
        <v>0</v>
      </c>
      <c r="D124">
        <v>0</v>
      </c>
      <c r="E124">
        <v>0</v>
      </c>
      <c r="F124">
        <v>0</v>
      </c>
      <c r="G124">
        <v>0</v>
      </c>
      <c r="H124">
        <v>0</v>
      </c>
      <c r="I124">
        <v>1</v>
      </c>
      <c r="J124">
        <v>0</v>
      </c>
      <c r="K124">
        <v>0</v>
      </c>
      <c r="L124">
        <v>0</v>
      </c>
      <c r="M124">
        <v>0</v>
      </c>
      <c r="N124">
        <v>0</v>
      </c>
      <c r="O124">
        <v>0</v>
      </c>
      <c r="P124">
        <v>0</v>
      </c>
      <c r="Q124">
        <v>0</v>
      </c>
      <c r="R124">
        <v>0</v>
      </c>
      <c r="S124">
        <v>0</v>
      </c>
      <c r="T124">
        <v>1</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1</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row>
    <row r="125" spans="1:64" x14ac:dyDescent="0.25">
      <c r="A125">
        <v>62</v>
      </c>
      <c r="B125">
        <v>0</v>
      </c>
      <c r="C125">
        <v>0</v>
      </c>
      <c r="D125">
        <v>0</v>
      </c>
      <c r="E125">
        <v>0</v>
      </c>
      <c r="F125">
        <v>0</v>
      </c>
      <c r="G125">
        <v>0</v>
      </c>
      <c r="H125">
        <v>0</v>
      </c>
      <c r="I125">
        <v>0</v>
      </c>
      <c r="J125">
        <v>0</v>
      </c>
      <c r="K125">
        <v>0</v>
      </c>
      <c r="L125">
        <v>1</v>
      </c>
      <c r="M125">
        <v>0</v>
      </c>
      <c r="N125">
        <v>0</v>
      </c>
      <c r="O125">
        <v>0</v>
      </c>
      <c r="P125">
        <v>0</v>
      </c>
      <c r="Q125">
        <v>0</v>
      </c>
      <c r="R125">
        <v>0</v>
      </c>
      <c r="S125">
        <v>0</v>
      </c>
      <c r="T125">
        <v>0</v>
      </c>
      <c r="U125">
        <v>0</v>
      </c>
      <c r="V125">
        <v>0</v>
      </c>
      <c r="W125">
        <v>0</v>
      </c>
      <c r="X125">
        <v>0</v>
      </c>
      <c r="Y125">
        <v>1</v>
      </c>
      <c r="Z125">
        <v>0</v>
      </c>
      <c r="AA125">
        <v>0</v>
      </c>
      <c r="AB125">
        <v>0</v>
      </c>
      <c r="AC125">
        <v>0</v>
      </c>
      <c r="AD125">
        <v>0</v>
      </c>
      <c r="AE125">
        <v>0</v>
      </c>
      <c r="AF125">
        <v>0</v>
      </c>
      <c r="AG125">
        <v>0</v>
      </c>
      <c r="AH125">
        <v>0</v>
      </c>
      <c r="AI125">
        <v>0</v>
      </c>
      <c r="AJ125">
        <v>0</v>
      </c>
      <c r="AK125">
        <v>0</v>
      </c>
      <c r="AL125">
        <v>0</v>
      </c>
      <c r="AM125">
        <v>0</v>
      </c>
      <c r="AN125">
        <v>0</v>
      </c>
      <c r="AO125">
        <v>0</v>
      </c>
      <c r="AP125">
        <v>0</v>
      </c>
      <c r="AQ125">
        <v>1</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row>
    <row r="126" spans="1:64" x14ac:dyDescent="0.25">
      <c r="A126">
        <v>63</v>
      </c>
      <c r="B126">
        <v>0</v>
      </c>
      <c r="C126">
        <v>1</v>
      </c>
      <c r="D126">
        <v>0</v>
      </c>
      <c r="E126">
        <v>0</v>
      </c>
      <c r="F126">
        <v>0</v>
      </c>
      <c r="G126">
        <v>0</v>
      </c>
      <c r="H126">
        <v>0</v>
      </c>
      <c r="I126">
        <v>0</v>
      </c>
      <c r="J126">
        <v>0</v>
      </c>
      <c r="K126">
        <v>0</v>
      </c>
      <c r="L126">
        <v>0</v>
      </c>
      <c r="M126">
        <v>0</v>
      </c>
      <c r="N126">
        <v>1</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1</v>
      </c>
      <c r="BL126">
        <v>0</v>
      </c>
    </row>
    <row r="127" spans="1:64" x14ac:dyDescent="0.25">
      <c r="A127">
        <v>63</v>
      </c>
      <c r="B127">
        <v>0</v>
      </c>
      <c r="C127">
        <v>0</v>
      </c>
      <c r="D127">
        <v>0</v>
      </c>
      <c r="E127">
        <v>0</v>
      </c>
      <c r="F127">
        <v>0</v>
      </c>
      <c r="G127">
        <v>0</v>
      </c>
      <c r="H127">
        <v>0</v>
      </c>
      <c r="I127">
        <v>0</v>
      </c>
      <c r="J127">
        <v>0</v>
      </c>
      <c r="K127">
        <v>0</v>
      </c>
      <c r="L127">
        <v>0</v>
      </c>
      <c r="M127">
        <v>0</v>
      </c>
      <c r="N127">
        <v>0</v>
      </c>
      <c r="O127">
        <v>0</v>
      </c>
      <c r="P127">
        <v>0</v>
      </c>
      <c r="Q127">
        <v>0</v>
      </c>
      <c r="R127">
        <v>1</v>
      </c>
      <c r="S127">
        <v>0</v>
      </c>
      <c r="T127">
        <v>0</v>
      </c>
      <c r="U127">
        <v>0</v>
      </c>
      <c r="V127">
        <v>0</v>
      </c>
      <c r="W127">
        <v>0</v>
      </c>
      <c r="X127">
        <v>0</v>
      </c>
      <c r="Y127">
        <v>0</v>
      </c>
      <c r="Z127">
        <v>0</v>
      </c>
      <c r="AA127">
        <v>0</v>
      </c>
      <c r="AB127">
        <v>0</v>
      </c>
      <c r="AC127">
        <v>0</v>
      </c>
      <c r="AD127">
        <v>0</v>
      </c>
      <c r="AE127">
        <v>0</v>
      </c>
      <c r="AF127">
        <v>0</v>
      </c>
      <c r="AG127">
        <v>1</v>
      </c>
      <c r="AH127">
        <v>0</v>
      </c>
      <c r="AI127">
        <v>0</v>
      </c>
      <c r="AJ127">
        <v>0</v>
      </c>
      <c r="AK127">
        <v>0</v>
      </c>
      <c r="AL127">
        <v>0</v>
      </c>
      <c r="AM127">
        <v>0</v>
      </c>
      <c r="AN127">
        <v>0</v>
      </c>
      <c r="AO127">
        <v>1</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row>
    <row r="128" spans="1:64" x14ac:dyDescent="0.25">
      <c r="A128">
        <v>64</v>
      </c>
      <c r="B128">
        <v>0</v>
      </c>
      <c r="C128">
        <v>0</v>
      </c>
      <c r="D128">
        <v>0</v>
      </c>
      <c r="E128">
        <v>0</v>
      </c>
      <c r="F128">
        <v>0</v>
      </c>
      <c r="G128">
        <v>1</v>
      </c>
      <c r="H128">
        <v>0</v>
      </c>
      <c r="I128">
        <v>0</v>
      </c>
      <c r="J128">
        <v>0</v>
      </c>
      <c r="K128">
        <v>0</v>
      </c>
      <c r="L128">
        <v>0</v>
      </c>
      <c r="M128">
        <v>1</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1</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row>
    <row r="129" spans="1:64"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1</v>
      </c>
      <c r="AW129">
        <v>0</v>
      </c>
      <c r="AX129">
        <v>0</v>
      </c>
      <c r="AY129">
        <v>0</v>
      </c>
      <c r="AZ129">
        <v>0</v>
      </c>
      <c r="BA129">
        <v>0</v>
      </c>
      <c r="BB129">
        <v>0</v>
      </c>
      <c r="BC129">
        <v>0</v>
      </c>
      <c r="BD129">
        <v>0</v>
      </c>
      <c r="BE129">
        <v>0</v>
      </c>
      <c r="BF129">
        <v>1</v>
      </c>
      <c r="BG129">
        <v>0</v>
      </c>
      <c r="BH129">
        <v>0</v>
      </c>
      <c r="BI129">
        <v>0</v>
      </c>
      <c r="BJ129">
        <v>0</v>
      </c>
      <c r="BK129">
        <v>0</v>
      </c>
      <c r="BL129">
        <v>1</v>
      </c>
    </row>
    <row r="130" spans="1:64" x14ac:dyDescent="0.25">
      <c r="A130">
        <v>65</v>
      </c>
      <c r="B130">
        <v>0</v>
      </c>
      <c r="C130">
        <v>0</v>
      </c>
      <c r="D130">
        <v>0</v>
      </c>
      <c r="E130">
        <v>0</v>
      </c>
      <c r="F130">
        <v>0</v>
      </c>
      <c r="G130">
        <v>0</v>
      </c>
      <c r="H130">
        <v>0</v>
      </c>
      <c r="I130">
        <v>0</v>
      </c>
      <c r="J130">
        <v>0</v>
      </c>
      <c r="K130">
        <v>0</v>
      </c>
      <c r="L130">
        <v>0</v>
      </c>
      <c r="M130">
        <v>0</v>
      </c>
      <c r="N130">
        <v>0</v>
      </c>
      <c r="O130">
        <v>0</v>
      </c>
      <c r="P130">
        <v>1</v>
      </c>
      <c r="Q130">
        <v>0</v>
      </c>
      <c r="R130">
        <v>0</v>
      </c>
      <c r="S130">
        <v>0</v>
      </c>
      <c r="T130">
        <v>0</v>
      </c>
      <c r="U130">
        <v>0</v>
      </c>
      <c r="V130">
        <v>0</v>
      </c>
      <c r="W130">
        <v>0</v>
      </c>
      <c r="X130">
        <v>0</v>
      </c>
      <c r="Y130">
        <v>0</v>
      </c>
      <c r="Z130">
        <v>0</v>
      </c>
      <c r="AA130">
        <v>0</v>
      </c>
      <c r="AB130">
        <v>0</v>
      </c>
      <c r="AC130">
        <v>1</v>
      </c>
      <c r="AD130">
        <v>0</v>
      </c>
      <c r="AE130">
        <v>0</v>
      </c>
      <c r="AF130">
        <v>0</v>
      </c>
      <c r="AG130">
        <v>0</v>
      </c>
      <c r="AH130">
        <v>0</v>
      </c>
      <c r="AI130">
        <v>0</v>
      </c>
      <c r="AJ130">
        <v>0</v>
      </c>
      <c r="AK130">
        <v>0</v>
      </c>
      <c r="AL130">
        <v>0</v>
      </c>
      <c r="AM130">
        <v>0</v>
      </c>
      <c r="AN130">
        <v>0</v>
      </c>
      <c r="AO130">
        <v>0</v>
      </c>
      <c r="AP130">
        <v>0</v>
      </c>
      <c r="AQ130">
        <v>0</v>
      </c>
      <c r="AR130">
        <v>0</v>
      </c>
      <c r="AS130">
        <v>1</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row>
    <row r="131" spans="1:64" x14ac:dyDescent="0.25">
      <c r="A131">
        <v>65</v>
      </c>
      <c r="B131">
        <v>0</v>
      </c>
      <c r="C131">
        <v>0</v>
      </c>
      <c r="D131">
        <v>0</v>
      </c>
      <c r="E131">
        <v>0</v>
      </c>
      <c r="F131">
        <v>0</v>
      </c>
      <c r="G131">
        <v>0</v>
      </c>
      <c r="H131">
        <v>0</v>
      </c>
      <c r="I131">
        <v>0</v>
      </c>
      <c r="J131">
        <v>1</v>
      </c>
      <c r="K131">
        <v>0</v>
      </c>
      <c r="L131">
        <v>0</v>
      </c>
      <c r="M131">
        <v>0</v>
      </c>
      <c r="N131">
        <v>0</v>
      </c>
      <c r="O131">
        <v>0</v>
      </c>
      <c r="P131">
        <v>0</v>
      </c>
      <c r="Q131">
        <v>0</v>
      </c>
      <c r="R131">
        <v>0</v>
      </c>
      <c r="S131">
        <v>0</v>
      </c>
      <c r="T131">
        <v>0</v>
      </c>
      <c r="U131">
        <v>0</v>
      </c>
      <c r="V131">
        <v>0</v>
      </c>
      <c r="W131">
        <v>1</v>
      </c>
      <c r="X131">
        <v>0</v>
      </c>
      <c r="Y131">
        <v>0</v>
      </c>
      <c r="Z131">
        <v>0</v>
      </c>
      <c r="AA131">
        <v>0</v>
      </c>
      <c r="AB131">
        <v>0</v>
      </c>
      <c r="AC131">
        <v>0</v>
      </c>
      <c r="AD131">
        <v>0</v>
      </c>
      <c r="AE131">
        <v>0</v>
      </c>
      <c r="AF131">
        <v>1</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row>
    <row r="132" spans="1:64" x14ac:dyDescent="0.25">
      <c r="A132">
        <v>66</v>
      </c>
      <c r="B132">
        <v>0</v>
      </c>
      <c r="C132">
        <v>0</v>
      </c>
      <c r="D132">
        <v>0</v>
      </c>
      <c r="E132">
        <v>1</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1</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1</v>
      </c>
      <c r="BK132">
        <v>0</v>
      </c>
      <c r="BL132">
        <v>0</v>
      </c>
    </row>
    <row r="133" spans="1:64" x14ac:dyDescent="0.25">
      <c r="A133">
        <v>66</v>
      </c>
      <c r="B133">
        <v>0</v>
      </c>
      <c r="C133">
        <v>0</v>
      </c>
      <c r="D133">
        <v>0</v>
      </c>
      <c r="E133">
        <v>0</v>
      </c>
      <c r="F133">
        <v>0</v>
      </c>
      <c r="G133">
        <v>0</v>
      </c>
      <c r="H133">
        <v>0</v>
      </c>
      <c r="I133">
        <v>0</v>
      </c>
      <c r="J133">
        <v>0</v>
      </c>
      <c r="K133">
        <v>0</v>
      </c>
      <c r="L133">
        <v>0</v>
      </c>
      <c r="M133">
        <v>0</v>
      </c>
      <c r="N133">
        <v>0</v>
      </c>
      <c r="O133">
        <v>1</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1</v>
      </c>
      <c r="AX133">
        <v>0</v>
      </c>
      <c r="AY133">
        <v>0</v>
      </c>
      <c r="AZ133">
        <v>0</v>
      </c>
      <c r="BA133">
        <v>0</v>
      </c>
      <c r="BB133">
        <v>0</v>
      </c>
      <c r="BC133">
        <v>0</v>
      </c>
      <c r="BD133">
        <v>0</v>
      </c>
      <c r="BE133">
        <v>1</v>
      </c>
      <c r="BF133">
        <v>0</v>
      </c>
      <c r="BG133">
        <v>0</v>
      </c>
      <c r="BH133">
        <v>0</v>
      </c>
      <c r="BI133">
        <v>0</v>
      </c>
      <c r="BJ133">
        <v>0</v>
      </c>
      <c r="BK133">
        <v>0</v>
      </c>
      <c r="BL133">
        <v>0</v>
      </c>
    </row>
    <row r="134" spans="1:64" x14ac:dyDescent="0.25">
      <c r="A134">
        <v>67</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1</v>
      </c>
      <c r="AC134">
        <v>0</v>
      </c>
      <c r="AD134">
        <v>0</v>
      </c>
      <c r="AE134">
        <v>0</v>
      </c>
      <c r="AF134">
        <v>0</v>
      </c>
      <c r="AG134">
        <v>0</v>
      </c>
      <c r="AH134">
        <v>0</v>
      </c>
      <c r="AI134">
        <v>1</v>
      </c>
      <c r="AJ134">
        <v>0</v>
      </c>
      <c r="AK134">
        <v>0</v>
      </c>
      <c r="AL134">
        <v>0</v>
      </c>
      <c r="AM134">
        <v>0</v>
      </c>
      <c r="AN134">
        <v>0</v>
      </c>
      <c r="AO134">
        <v>0</v>
      </c>
      <c r="AP134">
        <v>0</v>
      </c>
      <c r="AQ134">
        <v>0</v>
      </c>
      <c r="AR134">
        <v>1</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row>
    <row r="135" spans="1:64"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1</v>
      </c>
      <c r="U135">
        <v>0</v>
      </c>
      <c r="V135">
        <v>0</v>
      </c>
      <c r="W135">
        <v>0</v>
      </c>
      <c r="X135">
        <v>1</v>
      </c>
      <c r="Y135">
        <v>0</v>
      </c>
      <c r="Z135">
        <v>0</v>
      </c>
      <c r="AA135">
        <v>0</v>
      </c>
      <c r="AB135">
        <v>0</v>
      </c>
      <c r="AC135">
        <v>0</v>
      </c>
      <c r="AD135">
        <v>0</v>
      </c>
      <c r="AE135">
        <v>0</v>
      </c>
      <c r="AF135">
        <v>0</v>
      </c>
      <c r="AG135">
        <v>0</v>
      </c>
      <c r="AH135">
        <v>0</v>
      </c>
      <c r="AI135">
        <v>0</v>
      </c>
      <c r="AJ135">
        <v>0</v>
      </c>
      <c r="AK135">
        <v>0</v>
      </c>
      <c r="AL135">
        <v>0</v>
      </c>
      <c r="AM135">
        <v>1</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row>
    <row r="136" spans="1:64" x14ac:dyDescent="0.25">
      <c r="A136">
        <v>68</v>
      </c>
      <c r="B136">
        <v>0</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1</v>
      </c>
      <c r="AA136">
        <v>0</v>
      </c>
      <c r="AB136">
        <v>0</v>
      </c>
      <c r="AC136">
        <v>0</v>
      </c>
      <c r="AD136">
        <v>0</v>
      </c>
      <c r="AE136">
        <v>0</v>
      </c>
      <c r="AF136">
        <v>0</v>
      </c>
      <c r="AG136">
        <v>0</v>
      </c>
      <c r="AH136">
        <v>0</v>
      </c>
      <c r="AI136">
        <v>0</v>
      </c>
      <c r="AJ136">
        <v>0</v>
      </c>
      <c r="AK136">
        <v>0</v>
      </c>
      <c r="AL136">
        <v>0</v>
      </c>
      <c r="AM136">
        <v>0</v>
      </c>
      <c r="AN136">
        <v>0</v>
      </c>
      <c r="AO136">
        <v>0</v>
      </c>
      <c r="AP136">
        <v>0</v>
      </c>
      <c r="AQ136">
        <v>1</v>
      </c>
      <c r="AR136">
        <v>0</v>
      </c>
      <c r="AS136">
        <v>0</v>
      </c>
      <c r="AT136">
        <v>0</v>
      </c>
      <c r="AU136">
        <v>0</v>
      </c>
      <c r="AV136">
        <v>0</v>
      </c>
      <c r="AW136">
        <v>0</v>
      </c>
      <c r="AX136">
        <v>0</v>
      </c>
      <c r="AY136">
        <v>0</v>
      </c>
      <c r="AZ136">
        <v>0</v>
      </c>
      <c r="BA136">
        <v>0</v>
      </c>
      <c r="BB136">
        <v>1</v>
      </c>
      <c r="BC136">
        <v>0</v>
      </c>
      <c r="BD136">
        <v>0</v>
      </c>
      <c r="BE136">
        <v>0</v>
      </c>
      <c r="BF136">
        <v>0</v>
      </c>
      <c r="BG136">
        <v>0</v>
      </c>
      <c r="BH136">
        <v>0</v>
      </c>
      <c r="BI136">
        <v>0</v>
      </c>
      <c r="BJ136">
        <v>0</v>
      </c>
      <c r="BK136">
        <v>0</v>
      </c>
      <c r="BL136">
        <v>0</v>
      </c>
    </row>
    <row r="137" spans="1:64" x14ac:dyDescent="0.25">
      <c r="A137">
        <v>68</v>
      </c>
      <c r="B137">
        <v>0</v>
      </c>
      <c r="C137">
        <v>1</v>
      </c>
      <c r="D137">
        <v>0</v>
      </c>
      <c r="E137">
        <v>0</v>
      </c>
      <c r="F137">
        <v>0</v>
      </c>
      <c r="G137">
        <v>0</v>
      </c>
      <c r="H137">
        <v>0</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1</v>
      </c>
      <c r="AU137">
        <v>1</v>
      </c>
      <c r="AV137">
        <v>0</v>
      </c>
      <c r="AW137">
        <v>0</v>
      </c>
      <c r="AX137">
        <v>0</v>
      </c>
      <c r="AY137">
        <v>0</v>
      </c>
      <c r="AZ137">
        <v>0</v>
      </c>
      <c r="BA137">
        <v>0</v>
      </c>
      <c r="BB137">
        <v>0</v>
      </c>
      <c r="BC137">
        <v>0</v>
      </c>
      <c r="BD137">
        <v>0</v>
      </c>
      <c r="BE137">
        <v>0</v>
      </c>
      <c r="BF137">
        <v>0</v>
      </c>
      <c r="BG137">
        <v>0</v>
      </c>
      <c r="BH137">
        <v>0</v>
      </c>
      <c r="BI137">
        <v>0</v>
      </c>
      <c r="BJ137">
        <v>0</v>
      </c>
      <c r="BK137">
        <v>0</v>
      </c>
      <c r="BL137">
        <v>0</v>
      </c>
    </row>
    <row r="138" spans="1:64" x14ac:dyDescent="0.25">
      <c r="A138">
        <v>69</v>
      </c>
      <c r="B138">
        <v>0</v>
      </c>
      <c r="C138">
        <v>0</v>
      </c>
      <c r="D138">
        <v>0</v>
      </c>
      <c r="E138">
        <v>0</v>
      </c>
      <c r="F138">
        <v>0</v>
      </c>
      <c r="G138">
        <v>0</v>
      </c>
      <c r="H138">
        <v>1</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1</v>
      </c>
      <c r="AE138">
        <v>0</v>
      </c>
      <c r="AF138">
        <v>0</v>
      </c>
      <c r="AG138">
        <v>0</v>
      </c>
      <c r="AH138">
        <v>0</v>
      </c>
      <c r="AI138">
        <v>0</v>
      </c>
      <c r="AJ138">
        <v>0</v>
      </c>
      <c r="AK138">
        <v>1</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row>
    <row r="139" spans="1:64" x14ac:dyDescent="0.25">
      <c r="A139">
        <v>69</v>
      </c>
      <c r="B139">
        <v>1</v>
      </c>
      <c r="C139">
        <v>0</v>
      </c>
      <c r="D139">
        <v>0</v>
      </c>
      <c r="E139">
        <v>0</v>
      </c>
      <c r="F139">
        <v>0</v>
      </c>
      <c r="G139">
        <v>0</v>
      </c>
      <c r="H139">
        <v>0</v>
      </c>
      <c r="I139">
        <v>0</v>
      </c>
      <c r="J139">
        <v>0</v>
      </c>
      <c r="K139">
        <v>0</v>
      </c>
      <c r="L139">
        <v>1</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1</v>
      </c>
      <c r="BH139">
        <v>0</v>
      </c>
      <c r="BI139">
        <v>0</v>
      </c>
      <c r="BJ139">
        <v>0</v>
      </c>
      <c r="BK139">
        <v>0</v>
      </c>
      <c r="BL139">
        <v>0</v>
      </c>
    </row>
    <row r="140" spans="1:64" x14ac:dyDescent="0.25">
      <c r="A140">
        <v>70</v>
      </c>
      <c r="B140">
        <v>0</v>
      </c>
      <c r="C140">
        <v>0</v>
      </c>
      <c r="D140">
        <v>1</v>
      </c>
      <c r="E140">
        <v>0</v>
      </c>
      <c r="F140">
        <v>0</v>
      </c>
      <c r="G140">
        <v>0</v>
      </c>
      <c r="H140">
        <v>0</v>
      </c>
      <c r="I140">
        <v>1</v>
      </c>
      <c r="J140">
        <v>0</v>
      </c>
      <c r="K140">
        <v>0</v>
      </c>
      <c r="L140">
        <v>0</v>
      </c>
      <c r="M140">
        <v>0</v>
      </c>
      <c r="N140">
        <v>0</v>
      </c>
      <c r="O140">
        <v>0</v>
      </c>
      <c r="P140">
        <v>0</v>
      </c>
      <c r="Q140">
        <v>0</v>
      </c>
      <c r="R140">
        <v>1</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row>
    <row r="141" spans="1:64" x14ac:dyDescent="0.25">
      <c r="A141">
        <v>70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v>1</v>
      </c>
      <c r="AO141">
        <v>0</v>
      </c>
      <c r="AP141">
        <v>0</v>
      </c>
      <c r="AQ141">
        <v>0</v>
      </c>
      <c r="AR141">
        <v>0</v>
      </c>
      <c r="AS141">
        <v>0</v>
      </c>
      <c r="AT141">
        <v>0</v>
      </c>
      <c r="AU141">
        <v>0</v>
      </c>
      <c r="AV141">
        <v>0</v>
      </c>
      <c r="AW141">
        <v>0</v>
      </c>
      <c r="AX141">
        <v>0</v>
      </c>
      <c r="AY141">
        <v>0</v>
      </c>
      <c r="AZ141">
        <v>0</v>
      </c>
      <c r="BA141">
        <v>1</v>
      </c>
      <c r="BB141">
        <v>0</v>
      </c>
      <c r="BC141">
        <v>0</v>
      </c>
      <c r="BD141">
        <v>0</v>
      </c>
      <c r="BE141">
        <v>0</v>
      </c>
      <c r="BF141">
        <v>0</v>
      </c>
      <c r="BG141">
        <v>0</v>
      </c>
      <c r="BH141">
        <v>0</v>
      </c>
      <c r="BI141">
        <v>0</v>
      </c>
      <c r="BJ141">
        <v>0</v>
      </c>
      <c r="BK141">
        <v>0</v>
      </c>
      <c r="BL141">
        <v>0</v>
      </c>
    </row>
    <row r="142" spans="1:64" x14ac:dyDescent="0.25">
      <c r="A142">
        <v>71</v>
      </c>
      <c r="B142">
        <v>0</v>
      </c>
      <c r="C142">
        <v>0</v>
      </c>
      <c r="D142">
        <v>0</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1</v>
      </c>
      <c r="AI142">
        <v>0</v>
      </c>
      <c r="AJ142">
        <v>0</v>
      </c>
      <c r="AK142">
        <v>0</v>
      </c>
      <c r="AL142">
        <v>0</v>
      </c>
      <c r="AM142">
        <v>0</v>
      </c>
      <c r="AN142">
        <v>0</v>
      </c>
      <c r="AO142">
        <v>0</v>
      </c>
      <c r="AP142">
        <v>0</v>
      </c>
      <c r="AQ142">
        <v>0</v>
      </c>
      <c r="AR142">
        <v>0</v>
      </c>
      <c r="AS142">
        <v>0</v>
      </c>
      <c r="AT142">
        <v>0</v>
      </c>
      <c r="AU142">
        <v>0</v>
      </c>
      <c r="AV142">
        <v>0</v>
      </c>
      <c r="AW142">
        <v>0</v>
      </c>
      <c r="AX142">
        <v>0</v>
      </c>
      <c r="AY142">
        <v>1</v>
      </c>
      <c r="AZ142">
        <v>0</v>
      </c>
      <c r="BA142">
        <v>0</v>
      </c>
      <c r="BB142">
        <v>0</v>
      </c>
      <c r="BC142">
        <v>0</v>
      </c>
      <c r="BD142">
        <v>0</v>
      </c>
      <c r="BE142">
        <v>0</v>
      </c>
      <c r="BF142">
        <v>0</v>
      </c>
      <c r="BG142">
        <v>0</v>
      </c>
      <c r="BH142">
        <v>0</v>
      </c>
      <c r="BI142">
        <v>0</v>
      </c>
      <c r="BJ142">
        <v>0</v>
      </c>
      <c r="BK142">
        <v>1</v>
      </c>
      <c r="BL142">
        <v>0</v>
      </c>
    </row>
    <row r="143" spans="1:64" x14ac:dyDescent="0.25">
      <c r="A143">
        <v>71</v>
      </c>
      <c r="B143">
        <v>0</v>
      </c>
      <c r="C143">
        <v>0</v>
      </c>
      <c r="D143">
        <v>0</v>
      </c>
      <c r="E143">
        <v>0</v>
      </c>
      <c r="F143">
        <v>0</v>
      </c>
      <c r="G143">
        <v>0</v>
      </c>
      <c r="H143">
        <v>0</v>
      </c>
      <c r="I143">
        <v>0</v>
      </c>
      <c r="J143">
        <v>0</v>
      </c>
      <c r="K143">
        <v>0</v>
      </c>
      <c r="L143">
        <v>0</v>
      </c>
      <c r="M143">
        <v>0</v>
      </c>
      <c r="N143">
        <v>0</v>
      </c>
      <c r="O143">
        <v>0</v>
      </c>
      <c r="P143">
        <v>0</v>
      </c>
      <c r="Q143">
        <v>1</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1</v>
      </c>
      <c r="AQ143">
        <v>0</v>
      </c>
      <c r="AR143">
        <v>0</v>
      </c>
      <c r="AS143">
        <v>0</v>
      </c>
      <c r="AT143">
        <v>0</v>
      </c>
      <c r="AU143">
        <v>0</v>
      </c>
      <c r="AV143">
        <v>0</v>
      </c>
      <c r="AW143">
        <v>0</v>
      </c>
      <c r="AX143">
        <v>0</v>
      </c>
      <c r="AY143">
        <v>0</v>
      </c>
      <c r="AZ143">
        <v>1</v>
      </c>
      <c r="BA143">
        <v>0</v>
      </c>
      <c r="BB143">
        <v>0</v>
      </c>
      <c r="BC143">
        <v>0</v>
      </c>
      <c r="BD143">
        <v>0</v>
      </c>
      <c r="BE143">
        <v>0</v>
      </c>
      <c r="BF143">
        <v>0</v>
      </c>
      <c r="BG143">
        <v>0</v>
      </c>
      <c r="BH143">
        <v>0</v>
      </c>
      <c r="BI143">
        <v>0</v>
      </c>
      <c r="BJ143">
        <v>0</v>
      </c>
      <c r="BK143">
        <v>0</v>
      </c>
      <c r="BL143">
        <v>0</v>
      </c>
    </row>
    <row r="144" spans="1:64" x14ac:dyDescent="0.25">
      <c r="A144">
        <v>72</v>
      </c>
      <c r="B144">
        <v>0</v>
      </c>
      <c r="C144">
        <v>0</v>
      </c>
      <c r="D144">
        <v>0</v>
      </c>
      <c r="E144">
        <v>0</v>
      </c>
      <c r="F144">
        <v>1</v>
      </c>
      <c r="G144">
        <v>0</v>
      </c>
      <c r="H144">
        <v>0</v>
      </c>
      <c r="I144">
        <v>0</v>
      </c>
      <c r="J144">
        <v>0</v>
      </c>
      <c r="K144">
        <v>0</v>
      </c>
      <c r="L144">
        <v>0</v>
      </c>
      <c r="M144">
        <v>0</v>
      </c>
      <c r="N144">
        <v>1</v>
      </c>
      <c r="O144">
        <v>0</v>
      </c>
      <c r="P144">
        <v>0</v>
      </c>
      <c r="Q144">
        <v>0</v>
      </c>
      <c r="R144">
        <v>0</v>
      </c>
      <c r="S144">
        <v>0</v>
      </c>
      <c r="T144">
        <v>0</v>
      </c>
      <c r="U144">
        <v>0</v>
      </c>
      <c r="V144">
        <v>1</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0</v>
      </c>
    </row>
    <row r="145" spans="1:64" x14ac:dyDescent="0.25">
      <c r="A145">
        <v>72</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1</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1</v>
      </c>
      <c r="BD145">
        <v>0</v>
      </c>
      <c r="BE145">
        <v>0</v>
      </c>
      <c r="BF145">
        <v>0</v>
      </c>
      <c r="BG145">
        <v>0</v>
      </c>
      <c r="BH145">
        <v>1</v>
      </c>
      <c r="BI145">
        <v>0</v>
      </c>
      <c r="BJ145">
        <v>0</v>
      </c>
      <c r="BK145">
        <v>0</v>
      </c>
      <c r="BL145">
        <v>0</v>
      </c>
    </row>
    <row r="146" spans="1:64" x14ac:dyDescent="0.25">
      <c r="A146">
        <v>73</v>
      </c>
      <c r="B146">
        <v>0</v>
      </c>
      <c r="C146">
        <v>0</v>
      </c>
      <c r="D146">
        <v>0</v>
      </c>
      <c r="E146">
        <v>0</v>
      </c>
      <c r="F146">
        <v>0</v>
      </c>
      <c r="G146">
        <v>0</v>
      </c>
      <c r="H146">
        <v>0</v>
      </c>
      <c r="I146">
        <v>0</v>
      </c>
      <c r="J146">
        <v>0</v>
      </c>
      <c r="K146">
        <v>0</v>
      </c>
      <c r="L146">
        <v>0</v>
      </c>
      <c r="M146">
        <v>0</v>
      </c>
      <c r="N146">
        <v>0</v>
      </c>
      <c r="O146">
        <v>0</v>
      </c>
      <c r="P146">
        <v>0</v>
      </c>
      <c r="Q146">
        <v>0</v>
      </c>
      <c r="R146">
        <v>0</v>
      </c>
      <c r="S146">
        <v>1</v>
      </c>
      <c r="T146">
        <v>0</v>
      </c>
      <c r="U146">
        <v>1</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1</v>
      </c>
      <c r="BJ146">
        <v>0</v>
      </c>
      <c r="BK146">
        <v>0</v>
      </c>
      <c r="BL146">
        <v>0</v>
      </c>
    </row>
    <row r="147" spans="1:64" x14ac:dyDescent="0.25">
      <c r="A147">
        <v>73</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0</v>
      </c>
      <c r="AD147">
        <v>0</v>
      </c>
      <c r="AE147">
        <v>1</v>
      </c>
      <c r="AF147">
        <v>0</v>
      </c>
      <c r="AG147">
        <v>0</v>
      </c>
      <c r="AH147">
        <v>0</v>
      </c>
      <c r="AI147">
        <v>0</v>
      </c>
      <c r="AJ147">
        <v>0</v>
      </c>
      <c r="AK147">
        <v>0</v>
      </c>
      <c r="AL147">
        <v>0</v>
      </c>
      <c r="AM147">
        <v>0</v>
      </c>
      <c r="AN147">
        <v>0</v>
      </c>
      <c r="AO147">
        <v>1</v>
      </c>
      <c r="AP147">
        <v>0</v>
      </c>
      <c r="AQ147">
        <v>0</v>
      </c>
      <c r="AR147">
        <v>0</v>
      </c>
      <c r="AS147">
        <v>0</v>
      </c>
      <c r="AT147">
        <v>0</v>
      </c>
      <c r="AU147">
        <v>0</v>
      </c>
      <c r="AV147">
        <v>0</v>
      </c>
      <c r="AW147">
        <v>0</v>
      </c>
      <c r="AX147">
        <v>0</v>
      </c>
      <c r="AY147">
        <v>0</v>
      </c>
      <c r="AZ147">
        <v>0</v>
      </c>
      <c r="BA147">
        <v>0</v>
      </c>
      <c r="BB147">
        <v>0</v>
      </c>
      <c r="BC147">
        <v>0</v>
      </c>
      <c r="BD147">
        <v>1</v>
      </c>
      <c r="BE147">
        <v>0</v>
      </c>
      <c r="BF147">
        <v>0</v>
      </c>
      <c r="BG147">
        <v>0</v>
      </c>
      <c r="BH147">
        <v>0</v>
      </c>
      <c r="BI147">
        <v>0</v>
      </c>
      <c r="BJ147">
        <v>0</v>
      </c>
      <c r="BK147">
        <v>0</v>
      </c>
      <c r="BL147">
        <v>0</v>
      </c>
    </row>
    <row r="148" spans="1:64" x14ac:dyDescent="0.25">
      <c r="A148">
        <v>74</v>
      </c>
      <c r="B148">
        <v>0</v>
      </c>
      <c r="C148">
        <v>0</v>
      </c>
      <c r="D148">
        <v>0</v>
      </c>
      <c r="E148">
        <v>1</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1</v>
      </c>
      <c r="AJ148">
        <v>0</v>
      </c>
      <c r="AK148">
        <v>0</v>
      </c>
      <c r="AL148">
        <v>0</v>
      </c>
      <c r="AM148">
        <v>0</v>
      </c>
      <c r="AN148">
        <v>0</v>
      </c>
      <c r="AO148">
        <v>0</v>
      </c>
      <c r="AP148">
        <v>0</v>
      </c>
      <c r="AQ148">
        <v>0</v>
      </c>
      <c r="AR148">
        <v>0</v>
      </c>
      <c r="AS148">
        <v>0</v>
      </c>
      <c r="AT148">
        <v>0</v>
      </c>
      <c r="AU148">
        <v>0</v>
      </c>
      <c r="AV148">
        <v>0</v>
      </c>
      <c r="AW148">
        <v>0</v>
      </c>
      <c r="AX148">
        <v>1</v>
      </c>
      <c r="AY148">
        <v>0</v>
      </c>
      <c r="AZ148">
        <v>0</v>
      </c>
      <c r="BA148">
        <v>0</v>
      </c>
      <c r="BB148">
        <v>0</v>
      </c>
      <c r="BC148">
        <v>0</v>
      </c>
      <c r="BD148">
        <v>0</v>
      </c>
      <c r="BE148">
        <v>0</v>
      </c>
      <c r="BF148">
        <v>0</v>
      </c>
      <c r="BG148">
        <v>0</v>
      </c>
      <c r="BH148">
        <v>0</v>
      </c>
      <c r="BI148">
        <v>0</v>
      </c>
      <c r="BJ148">
        <v>0</v>
      </c>
      <c r="BK148">
        <v>0</v>
      </c>
      <c r="BL148">
        <v>0</v>
      </c>
    </row>
    <row r="149" spans="1:64" x14ac:dyDescent="0.25">
      <c r="A149">
        <v>74</v>
      </c>
      <c r="B149">
        <v>0</v>
      </c>
      <c r="C149">
        <v>0</v>
      </c>
      <c r="D149">
        <v>0</v>
      </c>
      <c r="E149">
        <v>0</v>
      </c>
      <c r="F149">
        <v>0</v>
      </c>
      <c r="G149">
        <v>0</v>
      </c>
      <c r="H149">
        <v>0</v>
      </c>
      <c r="I149">
        <v>0</v>
      </c>
      <c r="J149">
        <v>0</v>
      </c>
      <c r="K149">
        <v>1</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1</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1</v>
      </c>
      <c r="BH149">
        <v>0</v>
      </c>
      <c r="BI149">
        <v>0</v>
      </c>
      <c r="BJ149">
        <v>0</v>
      </c>
      <c r="BK149">
        <v>0</v>
      </c>
      <c r="BL149">
        <v>0</v>
      </c>
    </row>
    <row r="150" spans="1:64" x14ac:dyDescent="0.25">
      <c r="A150">
        <v>75</v>
      </c>
      <c r="B150">
        <v>0</v>
      </c>
      <c r="C150">
        <v>0</v>
      </c>
      <c r="D150">
        <v>0</v>
      </c>
      <c r="E150">
        <v>0</v>
      </c>
      <c r="F150">
        <v>0</v>
      </c>
      <c r="G150">
        <v>1</v>
      </c>
      <c r="H150">
        <v>0</v>
      </c>
      <c r="I150">
        <v>0</v>
      </c>
      <c r="J150">
        <v>0</v>
      </c>
      <c r="K150">
        <v>0</v>
      </c>
      <c r="L150">
        <v>0</v>
      </c>
      <c r="M150">
        <v>0</v>
      </c>
      <c r="N150">
        <v>0</v>
      </c>
      <c r="O150">
        <v>0</v>
      </c>
      <c r="P150">
        <v>0</v>
      </c>
      <c r="Q150">
        <v>0</v>
      </c>
      <c r="R150">
        <v>1</v>
      </c>
      <c r="S150">
        <v>0</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1</v>
      </c>
      <c r="AR150">
        <v>0</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row>
    <row r="151" spans="1:64" x14ac:dyDescent="0.25">
      <c r="A151">
        <v>75</v>
      </c>
      <c r="B151">
        <v>0</v>
      </c>
      <c r="C151">
        <v>0</v>
      </c>
      <c r="D151">
        <v>0</v>
      </c>
      <c r="E151">
        <v>0</v>
      </c>
      <c r="F151">
        <v>0</v>
      </c>
      <c r="G151">
        <v>0</v>
      </c>
      <c r="H151">
        <v>0</v>
      </c>
      <c r="I151">
        <v>0</v>
      </c>
      <c r="J151">
        <v>1</v>
      </c>
      <c r="K151">
        <v>0</v>
      </c>
      <c r="L151">
        <v>0</v>
      </c>
      <c r="M151">
        <v>0</v>
      </c>
      <c r="N151">
        <v>0</v>
      </c>
      <c r="O151">
        <v>1</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1</v>
      </c>
      <c r="AL151">
        <v>0</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c r="BJ151">
        <v>0</v>
      </c>
      <c r="BK151">
        <v>0</v>
      </c>
      <c r="BL151">
        <v>0</v>
      </c>
    </row>
    <row r="152" spans="1:64" x14ac:dyDescent="0.25">
      <c r="A152">
        <v>76</v>
      </c>
      <c r="B152">
        <v>0</v>
      </c>
      <c r="C152">
        <v>1</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1</v>
      </c>
      <c r="BA152">
        <v>0</v>
      </c>
      <c r="BB152">
        <v>0</v>
      </c>
      <c r="BC152">
        <v>0</v>
      </c>
      <c r="BD152">
        <v>0</v>
      </c>
      <c r="BE152">
        <v>0</v>
      </c>
      <c r="BF152">
        <v>0</v>
      </c>
      <c r="BG152">
        <v>0</v>
      </c>
      <c r="BH152">
        <v>0</v>
      </c>
      <c r="BI152">
        <v>0</v>
      </c>
      <c r="BJ152">
        <v>0</v>
      </c>
      <c r="BK152">
        <v>0</v>
      </c>
      <c r="BL152">
        <v>1</v>
      </c>
    </row>
    <row r="153" spans="1:64" x14ac:dyDescent="0.25">
      <c r="A153">
        <v>76</v>
      </c>
      <c r="B153">
        <v>0</v>
      </c>
      <c r="C153">
        <v>0</v>
      </c>
      <c r="D153">
        <v>0</v>
      </c>
      <c r="E153">
        <v>0</v>
      </c>
      <c r="F153">
        <v>0</v>
      </c>
      <c r="G153">
        <v>0</v>
      </c>
      <c r="H153">
        <v>1</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1</v>
      </c>
      <c r="AS153">
        <v>1</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row>
    <row r="154" spans="1:64" x14ac:dyDescent="0.25">
      <c r="A154">
        <v>77</v>
      </c>
      <c r="B154">
        <v>0</v>
      </c>
      <c r="C154">
        <v>0</v>
      </c>
      <c r="D154">
        <v>0</v>
      </c>
      <c r="E154">
        <v>0</v>
      </c>
      <c r="F154">
        <v>1</v>
      </c>
      <c r="G154">
        <v>0</v>
      </c>
      <c r="H154">
        <v>0</v>
      </c>
      <c r="I154">
        <v>0</v>
      </c>
      <c r="J154">
        <v>0</v>
      </c>
      <c r="K154">
        <v>0</v>
      </c>
      <c r="L154">
        <v>0</v>
      </c>
      <c r="M154">
        <v>0</v>
      </c>
      <c r="N154">
        <v>0</v>
      </c>
      <c r="O154">
        <v>0</v>
      </c>
      <c r="P154">
        <v>0</v>
      </c>
      <c r="Q154">
        <v>0</v>
      </c>
      <c r="R154">
        <v>0</v>
      </c>
      <c r="S154">
        <v>0</v>
      </c>
      <c r="T154">
        <v>1</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1</v>
      </c>
      <c r="AU154">
        <v>0</v>
      </c>
      <c r="AV154">
        <v>0</v>
      </c>
      <c r="AW154">
        <v>0</v>
      </c>
      <c r="AX154">
        <v>0</v>
      </c>
      <c r="AY154">
        <v>0</v>
      </c>
      <c r="AZ154">
        <v>0</v>
      </c>
      <c r="BA154">
        <v>0</v>
      </c>
      <c r="BB154">
        <v>0</v>
      </c>
      <c r="BC154">
        <v>0</v>
      </c>
      <c r="BD154">
        <v>0</v>
      </c>
      <c r="BE154">
        <v>0</v>
      </c>
      <c r="BF154">
        <v>0</v>
      </c>
      <c r="BG154">
        <v>0</v>
      </c>
      <c r="BH154">
        <v>0</v>
      </c>
      <c r="BI154">
        <v>0</v>
      </c>
      <c r="BJ154">
        <v>0</v>
      </c>
      <c r="BK154">
        <v>0</v>
      </c>
      <c r="BL154">
        <v>0</v>
      </c>
    </row>
    <row r="155" spans="1:64"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0</v>
      </c>
      <c r="AA155">
        <v>1</v>
      </c>
      <c r="AB155">
        <v>0</v>
      </c>
      <c r="AC155">
        <v>0</v>
      </c>
      <c r="AD155">
        <v>0</v>
      </c>
      <c r="AE155">
        <v>0</v>
      </c>
      <c r="AF155">
        <v>1</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1</v>
      </c>
      <c r="AZ155">
        <v>0</v>
      </c>
      <c r="BA155">
        <v>0</v>
      </c>
      <c r="BB155">
        <v>0</v>
      </c>
      <c r="BC155">
        <v>0</v>
      </c>
      <c r="BD155">
        <v>0</v>
      </c>
      <c r="BE155">
        <v>0</v>
      </c>
      <c r="BF155">
        <v>0</v>
      </c>
      <c r="BG155">
        <v>0</v>
      </c>
      <c r="BH155">
        <v>0</v>
      </c>
      <c r="BI155">
        <v>0</v>
      </c>
      <c r="BJ155">
        <v>0</v>
      </c>
      <c r="BK155">
        <v>0</v>
      </c>
      <c r="BL155">
        <v>0</v>
      </c>
    </row>
    <row r="156" spans="1:64" x14ac:dyDescent="0.25">
      <c r="A156">
        <v>78</v>
      </c>
      <c r="B156">
        <v>1</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1</v>
      </c>
      <c r="X156">
        <v>0</v>
      </c>
      <c r="Y156">
        <v>0</v>
      </c>
      <c r="Z156">
        <v>0</v>
      </c>
      <c r="AA156">
        <v>0</v>
      </c>
      <c r="AB156">
        <v>0</v>
      </c>
      <c r="AC156">
        <v>0</v>
      </c>
      <c r="AD156">
        <v>0</v>
      </c>
      <c r="AE156">
        <v>0</v>
      </c>
      <c r="AF156">
        <v>0</v>
      </c>
      <c r="AG156">
        <v>0</v>
      </c>
      <c r="AH156">
        <v>1</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row>
    <row r="157" spans="1:64" x14ac:dyDescent="0.25">
      <c r="A157">
        <v>78</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1</v>
      </c>
      <c r="Z157">
        <v>0</v>
      </c>
      <c r="AA157">
        <v>0</v>
      </c>
      <c r="AB157">
        <v>0</v>
      </c>
      <c r="AC157">
        <v>0</v>
      </c>
      <c r="AD157">
        <v>0</v>
      </c>
      <c r="AE157">
        <v>0</v>
      </c>
      <c r="AF157">
        <v>0</v>
      </c>
      <c r="AG157">
        <v>0</v>
      </c>
      <c r="AH157">
        <v>0</v>
      </c>
      <c r="AI157">
        <v>0</v>
      </c>
      <c r="AJ157">
        <v>0</v>
      </c>
      <c r="AK157">
        <v>0</v>
      </c>
      <c r="AL157">
        <v>1</v>
      </c>
      <c r="AM157">
        <v>0</v>
      </c>
      <c r="AN157">
        <v>1</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0</v>
      </c>
      <c r="BK157">
        <v>0</v>
      </c>
      <c r="BL157">
        <v>0</v>
      </c>
    </row>
    <row r="158" spans="1:64" x14ac:dyDescent="0.25">
      <c r="A158">
        <v>79</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1</v>
      </c>
      <c r="AK158">
        <v>0</v>
      </c>
      <c r="AL158">
        <v>0</v>
      </c>
      <c r="AM158">
        <v>0</v>
      </c>
      <c r="AN158">
        <v>0</v>
      </c>
      <c r="AO158">
        <v>0</v>
      </c>
      <c r="AP158">
        <v>0</v>
      </c>
      <c r="AQ158">
        <v>0</v>
      </c>
      <c r="AR158">
        <v>0</v>
      </c>
      <c r="AS158">
        <v>0</v>
      </c>
      <c r="AT158">
        <v>0</v>
      </c>
      <c r="AU158">
        <v>0</v>
      </c>
      <c r="AV158">
        <v>0</v>
      </c>
      <c r="AW158">
        <v>0</v>
      </c>
      <c r="AX158">
        <v>1</v>
      </c>
      <c r="AY158">
        <v>0</v>
      </c>
      <c r="AZ158">
        <v>0</v>
      </c>
      <c r="BA158">
        <v>0</v>
      </c>
      <c r="BB158">
        <v>1</v>
      </c>
      <c r="BC158">
        <v>0</v>
      </c>
      <c r="BD158">
        <v>0</v>
      </c>
      <c r="BE158">
        <v>0</v>
      </c>
      <c r="BF158">
        <v>0</v>
      </c>
      <c r="BG158">
        <v>0</v>
      </c>
      <c r="BH158">
        <v>0</v>
      </c>
      <c r="BI158">
        <v>0</v>
      </c>
      <c r="BJ158">
        <v>0</v>
      </c>
      <c r="BK158">
        <v>0</v>
      </c>
      <c r="BL158">
        <v>0</v>
      </c>
    </row>
    <row r="159" spans="1:64" x14ac:dyDescent="0.25">
      <c r="A159">
        <v>79</v>
      </c>
      <c r="B159">
        <v>0</v>
      </c>
      <c r="C159">
        <v>0</v>
      </c>
      <c r="D159">
        <v>0</v>
      </c>
      <c r="E159">
        <v>0</v>
      </c>
      <c r="F159">
        <v>0</v>
      </c>
      <c r="G159">
        <v>0</v>
      </c>
      <c r="H159">
        <v>0</v>
      </c>
      <c r="I159">
        <v>0</v>
      </c>
      <c r="J159">
        <v>0</v>
      </c>
      <c r="K159">
        <v>0</v>
      </c>
      <c r="L159">
        <v>0</v>
      </c>
      <c r="M159">
        <v>0</v>
      </c>
      <c r="N159">
        <v>0</v>
      </c>
      <c r="O159">
        <v>0</v>
      </c>
      <c r="P159">
        <v>0</v>
      </c>
      <c r="Q159">
        <v>1</v>
      </c>
      <c r="R159">
        <v>0</v>
      </c>
      <c r="S159">
        <v>0</v>
      </c>
      <c r="T159">
        <v>0</v>
      </c>
      <c r="U159">
        <v>0</v>
      </c>
      <c r="V159">
        <v>0</v>
      </c>
      <c r="W159">
        <v>0</v>
      </c>
      <c r="X159">
        <v>0</v>
      </c>
      <c r="Y159">
        <v>0</v>
      </c>
      <c r="Z159">
        <v>0</v>
      </c>
      <c r="AA159">
        <v>0</v>
      </c>
      <c r="AB159">
        <v>0</v>
      </c>
      <c r="AC159">
        <v>0</v>
      </c>
      <c r="AD159">
        <v>1</v>
      </c>
      <c r="AE159">
        <v>0</v>
      </c>
      <c r="AF159">
        <v>0</v>
      </c>
      <c r="AG159">
        <v>0</v>
      </c>
      <c r="AH159">
        <v>0</v>
      </c>
      <c r="AI159">
        <v>0</v>
      </c>
      <c r="AJ159">
        <v>0</v>
      </c>
      <c r="AK159">
        <v>0</v>
      </c>
      <c r="AL159">
        <v>0</v>
      </c>
      <c r="AM159">
        <v>0</v>
      </c>
      <c r="AN159">
        <v>0</v>
      </c>
      <c r="AO159">
        <v>1</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row>
    <row r="160" spans="1:64"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0</v>
      </c>
      <c r="X160">
        <v>1</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1</v>
      </c>
      <c r="AW160">
        <v>0</v>
      </c>
      <c r="AX160">
        <v>0</v>
      </c>
      <c r="AY160">
        <v>0</v>
      </c>
      <c r="AZ160">
        <v>0</v>
      </c>
      <c r="BA160">
        <v>1</v>
      </c>
      <c r="BB160">
        <v>0</v>
      </c>
      <c r="BC160">
        <v>0</v>
      </c>
      <c r="BD160">
        <v>0</v>
      </c>
      <c r="BE160">
        <v>0</v>
      </c>
      <c r="BF160">
        <v>0</v>
      </c>
      <c r="BG160">
        <v>0</v>
      </c>
      <c r="BH160">
        <v>0</v>
      </c>
      <c r="BI160">
        <v>0</v>
      </c>
      <c r="BJ160">
        <v>0</v>
      </c>
      <c r="BK160">
        <v>0</v>
      </c>
      <c r="BL160">
        <v>0</v>
      </c>
    </row>
    <row r="161" spans="1:64"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1</v>
      </c>
      <c r="BE161">
        <v>0</v>
      </c>
      <c r="BF161">
        <v>0</v>
      </c>
      <c r="BG161">
        <v>0</v>
      </c>
      <c r="BH161">
        <v>1</v>
      </c>
      <c r="BI161">
        <v>0</v>
      </c>
      <c r="BJ161">
        <v>0</v>
      </c>
      <c r="BK161">
        <v>1</v>
      </c>
      <c r="BL161">
        <v>0</v>
      </c>
    </row>
    <row r="162" spans="1:64" x14ac:dyDescent="0.25">
      <c r="A162">
        <v>81</v>
      </c>
      <c r="B162">
        <v>0</v>
      </c>
      <c r="C162">
        <v>0</v>
      </c>
      <c r="D162">
        <v>0</v>
      </c>
      <c r="E162">
        <v>0</v>
      </c>
      <c r="F162">
        <v>0</v>
      </c>
      <c r="G162">
        <v>0</v>
      </c>
      <c r="H162">
        <v>0</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1</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1</v>
      </c>
      <c r="AX162">
        <v>0</v>
      </c>
      <c r="AY162">
        <v>0</v>
      </c>
      <c r="AZ162">
        <v>0</v>
      </c>
      <c r="BA162">
        <v>0</v>
      </c>
      <c r="BB162">
        <v>0</v>
      </c>
      <c r="BC162">
        <v>0</v>
      </c>
      <c r="BD162">
        <v>0</v>
      </c>
      <c r="BE162">
        <v>0</v>
      </c>
      <c r="BF162">
        <v>1</v>
      </c>
      <c r="BG162">
        <v>0</v>
      </c>
      <c r="BH162">
        <v>0</v>
      </c>
      <c r="BI162">
        <v>0</v>
      </c>
      <c r="BJ162">
        <v>0</v>
      </c>
      <c r="BK162">
        <v>0</v>
      </c>
      <c r="BL162">
        <v>0</v>
      </c>
    </row>
    <row r="163" spans="1:64" x14ac:dyDescent="0.25">
      <c r="A163">
        <v>81</v>
      </c>
      <c r="B163">
        <v>0</v>
      </c>
      <c r="C163">
        <v>0</v>
      </c>
      <c r="D163">
        <v>0</v>
      </c>
      <c r="E163">
        <v>0</v>
      </c>
      <c r="F163">
        <v>0</v>
      </c>
      <c r="G163">
        <v>0</v>
      </c>
      <c r="H163">
        <v>0</v>
      </c>
      <c r="I163">
        <v>0</v>
      </c>
      <c r="J163">
        <v>0</v>
      </c>
      <c r="K163">
        <v>0</v>
      </c>
      <c r="L163">
        <v>0</v>
      </c>
      <c r="M163">
        <v>0</v>
      </c>
      <c r="N163">
        <v>0</v>
      </c>
      <c r="O163">
        <v>0</v>
      </c>
      <c r="P163">
        <v>0</v>
      </c>
      <c r="Q163">
        <v>0</v>
      </c>
      <c r="R163">
        <v>0</v>
      </c>
      <c r="S163">
        <v>1</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1</v>
      </c>
      <c r="AQ163">
        <v>0</v>
      </c>
      <c r="AR163">
        <v>0</v>
      </c>
      <c r="AS163">
        <v>0</v>
      </c>
      <c r="AT163">
        <v>0</v>
      </c>
      <c r="AU163">
        <v>1</v>
      </c>
      <c r="AV163">
        <v>0</v>
      </c>
      <c r="AW163">
        <v>0</v>
      </c>
      <c r="AX163">
        <v>0</v>
      </c>
      <c r="AY163">
        <v>0</v>
      </c>
      <c r="AZ163">
        <v>0</v>
      </c>
      <c r="BA163">
        <v>0</v>
      </c>
      <c r="BB163">
        <v>0</v>
      </c>
      <c r="BC163">
        <v>0</v>
      </c>
      <c r="BD163">
        <v>0</v>
      </c>
      <c r="BE163">
        <v>0</v>
      </c>
      <c r="BF163">
        <v>0</v>
      </c>
      <c r="BG163">
        <v>0</v>
      </c>
      <c r="BH163">
        <v>0</v>
      </c>
      <c r="BI163">
        <v>0</v>
      </c>
      <c r="BJ163">
        <v>0</v>
      </c>
      <c r="BK163">
        <v>0</v>
      </c>
      <c r="BL163">
        <v>0</v>
      </c>
    </row>
    <row r="164" spans="1:64" x14ac:dyDescent="0.25">
      <c r="A164">
        <v>82</v>
      </c>
      <c r="B164">
        <v>0</v>
      </c>
      <c r="C164">
        <v>0</v>
      </c>
      <c r="D164">
        <v>0</v>
      </c>
      <c r="E164">
        <v>0</v>
      </c>
      <c r="F164">
        <v>0</v>
      </c>
      <c r="G164">
        <v>0</v>
      </c>
      <c r="H164">
        <v>0</v>
      </c>
      <c r="I164">
        <v>0</v>
      </c>
      <c r="J164">
        <v>0</v>
      </c>
      <c r="K164">
        <v>0</v>
      </c>
      <c r="L164">
        <v>0</v>
      </c>
      <c r="M164">
        <v>1</v>
      </c>
      <c r="N164">
        <v>0</v>
      </c>
      <c r="O164">
        <v>0</v>
      </c>
      <c r="P164">
        <v>0</v>
      </c>
      <c r="Q164">
        <v>0</v>
      </c>
      <c r="R164">
        <v>0</v>
      </c>
      <c r="S164">
        <v>0</v>
      </c>
      <c r="T164">
        <v>0</v>
      </c>
      <c r="U164">
        <v>1</v>
      </c>
      <c r="V164">
        <v>0</v>
      </c>
      <c r="W164">
        <v>0</v>
      </c>
      <c r="X164">
        <v>0</v>
      </c>
      <c r="Y164">
        <v>0</v>
      </c>
      <c r="Z164">
        <v>1</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0</v>
      </c>
    </row>
    <row r="165" spans="1:64" x14ac:dyDescent="0.25">
      <c r="A165">
        <v>82</v>
      </c>
      <c r="B165">
        <v>0</v>
      </c>
      <c r="C165">
        <v>0</v>
      </c>
      <c r="D165">
        <v>0</v>
      </c>
      <c r="E165">
        <v>0</v>
      </c>
      <c r="F165">
        <v>0</v>
      </c>
      <c r="G165">
        <v>0</v>
      </c>
      <c r="H165">
        <v>0</v>
      </c>
      <c r="I165">
        <v>0</v>
      </c>
      <c r="J165">
        <v>0</v>
      </c>
      <c r="K165">
        <v>0</v>
      </c>
      <c r="L165">
        <v>1</v>
      </c>
      <c r="M165">
        <v>0</v>
      </c>
      <c r="N165">
        <v>1</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1</v>
      </c>
      <c r="BK165">
        <v>0</v>
      </c>
      <c r="BL165">
        <v>0</v>
      </c>
    </row>
    <row r="166" spans="1:64" x14ac:dyDescent="0.25">
      <c r="A166">
        <v>83</v>
      </c>
      <c r="B166">
        <v>0</v>
      </c>
      <c r="C166">
        <v>0</v>
      </c>
      <c r="D166">
        <v>1</v>
      </c>
      <c r="E166">
        <v>0</v>
      </c>
      <c r="F166">
        <v>0</v>
      </c>
      <c r="G166">
        <v>0</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1</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1</v>
      </c>
      <c r="BJ166">
        <v>0</v>
      </c>
      <c r="BK166">
        <v>0</v>
      </c>
      <c r="BL166">
        <v>0</v>
      </c>
    </row>
    <row r="167" spans="1:64" x14ac:dyDescent="0.25">
      <c r="A167">
        <v>83</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1</v>
      </c>
      <c r="AC167">
        <v>0</v>
      </c>
      <c r="AD167">
        <v>0</v>
      </c>
      <c r="AE167">
        <v>0</v>
      </c>
      <c r="AF167">
        <v>0</v>
      </c>
      <c r="AG167">
        <v>1</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1</v>
      </c>
      <c r="BD167">
        <v>0</v>
      </c>
      <c r="BE167">
        <v>0</v>
      </c>
      <c r="BF167">
        <v>0</v>
      </c>
      <c r="BG167">
        <v>0</v>
      </c>
      <c r="BH167">
        <v>0</v>
      </c>
      <c r="BI167">
        <v>0</v>
      </c>
      <c r="BJ167">
        <v>0</v>
      </c>
      <c r="BK167">
        <v>0</v>
      </c>
      <c r="BL167">
        <v>0</v>
      </c>
    </row>
    <row r="168" spans="1:64" x14ac:dyDescent="0.25">
      <c r="A168">
        <v>84</v>
      </c>
      <c r="B168">
        <v>0</v>
      </c>
      <c r="C168">
        <v>0</v>
      </c>
      <c r="D168">
        <v>0</v>
      </c>
      <c r="E168">
        <v>0</v>
      </c>
      <c r="F168">
        <v>0</v>
      </c>
      <c r="G168">
        <v>0</v>
      </c>
      <c r="H168">
        <v>0</v>
      </c>
      <c r="I168">
        <v>1</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1</v>
      </c>
      <c r="AN168">
        <v>0</v>
      </c>
      <c r="AO168">
        <v>0</v>
      </c>
      <c r="AP168">
        <v>0</v>
      </c>
      <c r="AQ168">
        <v>0</v>
      </c>
      <c r="AR168">
        <v>0</v>
      </c>
      <c r="AS168">
        <v>0</v>
      </c>
      <c r="AT168">
        <v>0</v>
      </c>
      <c r="AU168">
        <v>0</v>
      </c>
      <c r="AV168">
        <v>0</v>
      </c>
      <c r="AW168">
        <v>0</v>
      </c>
      <c r="AX168">
        <v>0</v>
      </c>
      <c r="AY168">
        <v>0</v>
      </c>
      <c r="AZ168">
        <v>0</v>
      </c>
      <c r="BA168">
        <v>0</v>
      </c>
      <c r="BB168">
        <v>0</v>
      </c>
      <c r="BC168">
        <v>0</v>
      </c>
      <c r="BD168">
        <v>0</v>
      </c>
      <c r="BE168">
        <v>1</v>
      </c>
      <c r="BF168">
        <v>0</v>
      </c>
      <c r="BG168">
        <v>0</v>
      </c>
      <c r="BH168">
        <v>0</v>
      </c>
      <c r="BI168">
        <v>0</v>
      </c>
      <c r="BJ168">
        <v>0</v>
      </c>
      <c r="BK168">
        <v>0</v>
      </c>
      <c r="BL168">
        <v>0</v>
      </c>
    </row>
    <row r="169" spans="1:64" x14ac:dyDescent="0.25">
      <c r="A169">
        <v>84</v>
      </c>
      <c r="B169">
        <v>0</v>
      </c>
      <c r="C169">
        <v>0</v>
      </c>
      <c r="D169">
        <v>0</v>
      </c>
      <c r="E169">
        <v>0</v>
      </c>
      <c r="F169">
        <v>0</v>
      </c>
      <c r="G169">
        <v>0</v>
      </c>
      <c r="H169">
        <v>0</v>
      </c>
      <c r="I169">
        <v>0</v>
      </c>
      <c r="J169">
        <v>0</v>
      </c>
      <c r="K169">
        <v>1</v>
      </c>
      <c r="L169">
        <v>0</v>
      </c>
      <c r="M169">
        <v>0</v>
      </c>
      <c r="N169">
        <v>0</v>
      </c>
      <c r="O169">
        <v>0</v>
      </c>
      <c r="P169">
        <v>1</v>
      </c>
      <c r="Q169">
        <v>0</v>
      </c>
      <c r="R169">
        <v>0</v>
      </c>
      <c r="S169">
        <v>0</v>
      </c>
      <c r="T169">
        <v>0</v>
      </c>
      <c r="U169">
        <v>0</v>
      </c>
      <c r="V169">
        <v>1</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0</v>
      </c>
      <c r="BH169">
        <v>0</v>
      </c>
      <c r="BI169">
        <v>0</v>
      </c>
      <c r="BJ169">
        <v>0</v>
      </c>
      <c r="BK169">
        <v>0</v>
      </c>
      <c r="BL169">
        <v>0</v>
      </c>
    </row>
    <row r="1001" spans="2:2" x14ac:dyDescent="0.25">
      <c r="B1001">
        <f>MATCH(1,B2:B16,0)</f>
        <v>14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0"/>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97</v>
      </c>
      <c r="B1" t="s">
        <v>98</v>
      </c>
      <c r="C1" t="s">
        <v>96</v>
      </c>
    </row>
    <row r="2" spans="1:3" x14ac:dyDescent="0.25">
      <c r="A2" s="5">
        <v>42795</v>
      </c>
      <c r="B2" t="s">
        <v>99</v>
      </c>
      <c r="C2" t="s">
        <v>100</v>
      </c>
    </row>
    <row r="3" spans="1:3" x14ac:dyDescent="0.25">
      <c r="A3" s="5">
        <v>42795</v>
      </c>
      <c r="B3" t="s">
        <v>101</v>
      </c>
      <c r="C3" t="s">
        <v>102</v>
      </c>
    </row>
    <row r="4" spans="1:3" x14ac:dyDescent="0.25">
      <c r="A4" s="5">
        <v>42795</v>
      </c>
      <c r="B4" t="s">
        <v>103</v>
      </c>
      <c r="C4" t="s">
        <v>104</v>
      </c>
    </row>
    <row r="5" spans="1:3" x14ac:dyDescent="0.25">
      <c r="A5" s="5">
        <v>42795</v>
      </c>
      <c r="B5" t="s">
        <v>105</v>
      </c>
      <c r="C5" t="s">
        <v>106</v>
      </c>
    </row>
    <row r="6" spans="1:3" x14ac:dyDescent="0.25">
      <c r="A6" s="5">
        <v>42795</v>
      </c>
      <c r="B6" t="s">
        <v>107</v>
      </c>
      <c r="C6" t="s">
        <v>108</v>
      </c>
    </row>
    <row r="7" spans="1:3" x14ac:dyDescent="0.25">
      <c r="A7" s="5">
        <v>42795</v>
      </c>
      <c r="B7" t="s">
        <v>109</v>
      </c>
      <c r="C7" t="s">
        <v>110</v>
      </c>
    </row>
    <row r="8" spans="1:3" x14ac:dyDescent="0.25">
      <c r="A8" s="5">
        <v>42796</v>
      </c>
      <c r="B8" t="s">
        <v>111</v>
      </c>
      <c r="C8" t="s">
        <v>112</v>
      </c>
    </row>
    <row r="9" spans="1:3" x14ac:dyDescent="0.25">
      <c r="A9" s="5">
        <v>42796</v>
      </c>
      <c r="B9" t="s">
        <v>113</v>
      </c>
      <c r="C9" t="s">
        <v>114</v>
      </c>
    </row>
    <row r="10" spans="1:3" x14ac:dyDescent="0.25">
      <c r="A10" s="5">
        <v>42796</v>
      </c>
      <c r="B10" t="s">
        <v>115</v>
      </c>
      <c r="C10" t="s">
        <v>116</v>
      </c>
    </row>
    <row r="11" spans="1:3" x14ac:dyDescent="0.25">
      <c r="A11" s="5">
        <v>42796</v>
      </c>
      <c r="B11" t="s">
        <v>117</v>
      </c>
      <c r="C11" t="s">
        <v>118</v>
      </c>
    </row>
    <row r="12" spans="1:3" x14ac:dyDescent="0.25">
      <c r="A12" s="5">
        <v>42797</v>
      </c>
      <c r="B12" t="s">
        <v>119</v>
      </c>
      <c r="C12" t="s">
        <v>120</v>
      </c>
    </row>
    <row r="13" spans="1:3" x14ac:dyDescent="0.25">
      <c r="A13" s="5">
        <v>42797</v>
      </c>
      <c r="B13" t="s">
        <v>121</v>
      </c>
      <c r="C13" t="s">
        <v>122</v>
      </c>
    </row>
    <row r="14" spans="1:3" x14ac:dyDescent="0.25">
      <c r="A14" s="5">
        <v>42797</v>
      </c>
      <c r="B14" t="s">
        <v>123</v>
      </c>
      <c r="C14" t="s">
        <v>124</v>
      </c>
    </row>
    <row r="15" spans="1:3" x14ac:dyDescent="0.25">
      <c r="A15" s="5">
        <v>42797</v>
      </c>
      <c r="B15" t="s">
        <v>125</v>
      </c>
      <c r="C15" t="s">
        <v>126</v>
      </c>
    </row>
    <row r="16" spans="1:3" x14ac:dyDescent="0.25">
      <c r="A16" s="5">
        <v>42797</v>
      </c>
      <c r="B16" t="s">
        <v>127</v>
      </c>
      <c r="C16" t="s">
        <v>128</v>
      </c>
    </row>
    <row r="17" spans="1:3" x14ac:dyDescent="0.25">
      <c r="A17" s="5">
        <v>42797</v>
      </c>
      <c r="B17" t="s">
        <v>129</v>
      </c>
      <c r="C17" t="s">
        <v>130</v>
      </c>
    </row>
    <row r="18" spans="1:3" x14ac:dyDescent="0.25">
      <c r="A18" s="5">
        <v>42797</v>
      </c>
      <c r="B18" t="s">
        <v>131</v>
      </c>
      <c r="C18" t="s">
        <v>132</v>
      </c>
    </row>
    <row r="19" spans="1:3" x14ac:dyDescent="0.25">
      <c r="A19" s="5">
        <v>42797</v>
      </c>
      <c r="B19" t="s">
        <v>133</v>
      </c>
      <c r="C19" t="s">
        <v>134</v>
      </c>
    </row>
    <row r="20" spans="1:3" x14ac:dyDescent="0.25">
      <c r="A20" s="5">
        <v>42797</v>
      </c>
      <c r="B20" t="s">
        <v>135</v>
      </c>
      <c r="C20" t="s">
        <v>136</v>
      </c>
    </row>
    <row r="21" spans="1:3" x14ac:dyDescent="0.25">
      <c r="A21" s="5">
        <v>42797</v>
      </c>
      <c r="B21" t="s">
        <v>137</v>
      </c>
      <c r="C21" t="s">
        <v>138</v>
      </c>
    </row>
    <row r="22" spans="1:3" x14ac:dyDescent="0.25">
      <c r="A22" s="5">
        <v>42800</v>
      </c>
      <c r="B22" t="s">
        <v>139</v>
      </c>
      <c r="C22" t="s">
        <v>140</v>
      </c>
    </row>
    <row r="23" spans="1:3" x14ac:dyDescent="0.25">
      <c r="A23" s="5">
        <v>42802</v>
      </c>
      <c r="B23" t="s">
        <v>141</v>
      </c>
      <c r="C23" t="s">
        <v>142</v>
      </c>
    </row>
    <row r="24" spans="1:3" x14ac:dyDescent="0.25">
      <c r="A24" s="5">
        <v>42802</v>
      </c>
      <c r="B24" t="s">
        <v>143</v>
      </c>
      <c r="C24" t="s">
        <v>144</v>
      </c>
    </row>
    <row r="25" spans="1:3" x14ac:dyDescent="0.25">
      <c r="A25" s="5">
        <v>42802</v>
      </c>
      <c r="B25" t="s">
        <v>145</v>
      </c>
      <c r="C25" t="s">
        <v>146</v>
      </c>
    </row>
    <row r="26" spans="1:3" x14ac:dyDescent="0.25">
      <c r="A26" s="5">
        <v>42802</v>
      </c>
      <c r="B26" t="s">
        <v>147</v>
      </c>
      <c r="C26" t="s">
        <v>148</v>
      </c>
    </row>
    <row r="27" spans="1:3" x14ac:dyDescent="0.25">
      <c r="A27" s="5">
        <v>42802</v>
      </c>
      <c r="B27" t="s">
        <v>149</v>
      </c>
      <c r="C27" t="s">
        <v>150</v>
      </c>
    </row>
    <row r="28" spans="1:3" x14ac:dyDescent="0.25">
      <c r="A28" s="5">
        <v>42802</v>
      </c>
      <c r="B28" t="s">
        <v>151</v>
      </c>
      <c r="C28" t="s">
        <v>152</v>
      </c>
    </row>
    <row r="29" spans="1:3" x14ac:dyDescent="0.25">
      <c r="A29" s="5">
        <v>42802</v>
      </c>
      <c r="B29" t="s">
        <v>153</v>
      </c>
      <c r="C29" t="s">
        <v>154</v>
      </c>
    </row>
    <row r="30" spans="1:3" x14ac:dyDescent="0.25">
      <c r="A30" s="5">
        <v>42802</v>
      </c>
      <c r="B30" t="s">
        <v>155</v>
      </c>
      <c r="C30" t="s">
        <v>156</v>
      </c>
    </row>
    <row r="31" spans="1:3" x14ac:dyDescent="0.25">
      <c r="A31" s="5">
        <v>42802</v>
      </c>
      <c r="B31" t="s">
        <v>157</v>
      </c>
      <c r="C31" t="s">
        <v>158</v>
      </c>
    </row>
    <row r="32" spans="1:3" x14ac:dyDescent="0.25">
      <c r="A32" s="5">
        <v>42802</v>
      </c>
      <c r="B32" t="s">
        <v>159</v>
      </c>
      <c r="C32" t="s">
        <v>160</v>
      </c>
    </row>
    <row r="33" spans="1:3" x14ac:dyDescent="0.25">
      <c r="A33" s="5">
        <v>42802</v>
      </c>
      <c r="B33" t="s">
        <v>161</v>
      </c>
      <c r="C33" t="s">
        <v>162</v>
      </c>
    </row>
    <row r="34" spans="1:3" x14ac:dyDescent="0.25">
      <c r="A34" s="5">
        <v>42803</v>
      </c>
      <c r="B34" t="s">
        <v>163</v>
      </c>
      <c r="C34" t="s">
        <v>164</v>
      </c>
    </row>
    <row r="35" spans="1:3" x14ac:dyDescent="0.25">
      <c r="A35" s="5">
        <v>42803</v>
      </c>
      <c r="B35" t="s">
        <v>165</v>
      </c>
      <c r="C35" t="s">
        <v>166</v>
      </c>
    </row>
    <row r="36" spans="1:3" x14ac:dyDescent="0.25">
      <c r="A36" s="5">
        <v>42803</v>
      </c>
      <c r="B36" t="s">
        <v>167</v>
      </c>
      <c r="C36" t="s">
        <v>168</v>
      </c>
    </row>
    <row r="37" spans="1:3" x14ac:dyDescent="0.25">
      <c r="A37" s="5">
        <v>42803</v>
      </c>
      <c r="B37" t="s">
        <v>169</v>
      </c>
      <c r="C37" t="s">
        <v>170</v>
      </c>
    </row>
    <row r="38" spans="1:3" x14ac:dyDescent="0.25">
      <c r="A38" s="5">
        <v>42803</v>
      </c>
      <c r="B38" t="s">
        <v>171</v>
      </c>
      <c r="C38" t="s">
        <v>172</v>
      </c>
    </row>
    <row r="39" spans="1:3" x14ac:dyDescent="0.25">
      <c r="A39" s="5">
        <v>42803</v>
      </c>
      <c r="B39" t="s">
        <v>173</v>
      </c>
      <c r="C39" t="s">
        <v>174</v>
      </c>
    </row>
    <row r="40" spans="1:3" x14ac:dyDescent="0.25">
      <c r="A40" s="5">
        <v>42803</v>
      </c>
      <c r="B40" t="s">
        <v>175</v>
      </c>
      <c r="C40" t="s">
        <v>176</v>
      </c>
    </row>
    <row r="41" spans="1:3" x14ac:dyDescent="0.25">
      <c r="A41" s="5">
        <v>42803</v>
      </c>
      <c r="B41" t="s">
        <v>177</v>
      </c>
      <c r="C41" t="s">
        <v>178</v>
      </c>
    </row>
    <row r="42" spans="1:3" x14ac:dyDescent="0.25">
      <c r="A42" s="5">
        <v>42804</v>
      </c>
      <c r="B42" t="s">
        <v>179</v>
      </c>
      <c r="C42" t="s">
        <v>180</v>
      </c>
    </row>
    <row r="43" spans="1:3" x14ac:dyDescent="0.25">
      <c r="A43" s="5">
        <v>42804</v>
      </c>
      <c r="B43" t="s">
        <v>181</v>
      </c>
      <c r="C43" t="s">
        <v>182</v>
      </c>
    </row>
    <row r="44" spans="1:3" x14ac:dyDescent="0.25">
      <c r="A44" s="5">
        <v>42804</v>
      </c>
      <c r="B44" t="s">
        <v>183</v>
      </c>
      <c r="C44" t="s">
        <v>184</v>
      </c>
    </row>
    <row r="45" spans="1:3" x14ac:dyDescent="0.25">
      <c r="A45" s="5">
        <v>42804</v>
      </c>
      <c r="B45" t="s">
        <v>185</v>
      </c>
      <c r="C45" t="s">
        <v>186</v>
      </c>
    </row>
    <row r="46" spans="1:3" x14ac:dyDescent="0.25">
      <c r="A46" s="5">
        <v>42804</v>
      </c>
      <c r="B46" t="s">
        <v>187</v>
      </c>
      <c r="C46" t="s">
        <v>188</v>
      </c>
    </row>
    <row r="47" spans="1:3" x14ac:dyDescent="0.25">
      <c r="A47" s="5">
        <v>42804</v>
      </c>
      <c r="B47" t="s">
        <v>189</v>
      </c>
      <c r="C47" t="s">
        <v>190</v>
      </c>
    </row>
    <row r="48" spans="1:3" x14ac:dyDescent="0.25">
      <c r="A48" s="5">
        <v>42807</v>
      </c>
      <c r="B48" t="s">
        <v>191</v>
      </c>
      <c r="C48" t="s">
        <v>192</v>
      </c>
    </row>
    <row r="49" spans="1:3" x14ac:dyDescent="0.25">
      <c r="A49" s="5">
        <v>42807</v>
      </c>
      <c r="B49" t="s">
        <v>193</v>
      </c>
      <c r="C49" t="s">
        <v>194</v>
      </c>
    </row>
    <row r="50" spans="1:3" x14ac:dyDescent="0.25">
      <c r="A50" s="5">
        <v>42809</v>
      </c>
      <c r="B50" t="s">
        <v>195</v>
      </c>
      <c r="C50" t="s">
        <v>196</v>
      </c>
    </row>
    <row r="51" spans="1:3" x14ac:dyDescent="0.25">
      <c r="A51" s="5">
        <v>42809</v>
      </c>
      <c r="B51" t="s">
        <v>197</v>
      </c>
      <c r="C51" t="s">
        <v>198</v>
      </c>
    </row>
    <row r="52" spans="1:3" x14ac:dyDescent="0.25">
      <c r="A52" s="5">
        <v>42809</v>
      </c>
      <c r="B52" t="s">
        <v>199</v>
      </c>
      <c r="C52" t="s">
        <v>200</v>
      </c>
    </row>
    <row r="53" spans="1:3" x14ac:dyDescent="0.25">
      <c r="A53" s="5">
        <v>42809</v>
      </c>
      <c r="B53" t="s">
        <v>201</v>
      </c>
      <c r="C53" t="s">
        <v>202</v>
      </c>
    </row>
    <row r="54" spans="1:3" x14ac:dyDescent="0.25">
      <c r="A54" s="5">
        <v>42809</v>
      </c>
      <c r="B54" t="s">
        <v>203</v>
      </c>
      <c r="C54" t="s">
        <v>204</v>
      </c>
    </row>
    <row r="55" spans="1:3" x14ac:dyDescent="0.25">
      <c r="A55" s="5">
        <v>42809</v>
      </c>
      <c r="B55" t="s">
        <v>205</v>
      </c>
      <c r="C55" t="s">
        <v>206</v>
      </c>
    </row>
    <row r="56" spans="1:3" x14ac:dyDescent="0.25">
      <c r="A56" s="5">
        <v>42809</v>
      </c>
      <c r="B56" t="s">
        <v>207</v>
      </c>
      <c r="C56" t="s">
        <v>208</v>
      </c>
    </row>
    <row r="57" spans="1:3" x14ac:dyDescent="0.25">
      <c r="A57" s="5">
        <v>42809</v>
      </c>
      <c r="B57" t="s">
        <v>209</v>
      </c>
      <c r="C57" t="s">
        <v>210</v>
      </c>
    </row>
    <row r="58" spans="1:3" x14ac:dyDescent="0.25">
      <c r="A58" s="5">
        <v>42810</v>
      </c>
      <c r="B58" t="s">
        <v>211</v>
      </c>
      <c r="C58" t="s">
        <v>212</v>
      </c>
    </row>
    <row r="59" spans="1:3" x14ac:dyDescent="0.25">
      <c r="A59" s="5">
        <v>42810</v>
      </c>
      <c r="B59" t="s">
        <v>213</v>
      </c>
      <c r="C59" t="s">
        <v>214</v>
      </c>
    </row>
    <row r="60" spans="1:3" x14ac:dyDescent="0.25">
      <c r="A60" s="5">
        <v>42810</v>
      </c>
      <c r="B60" t="s">
        <v>215</v>
      </c>
      <c r="C60" t="s">
        <v>216</v>
      </c>
    </row>
    <row r="61" spans="1:3" x14ac:dyDescent="0.25">
      <c r="A61" s="5">
        <v>42810</v>
      </c>
      <c r="B61" t="s">
        <v>217</v>
      </c>
      <c r="C61" t="s">
        <v>218</v>
      </c>
    </row>
    <row r="62" spans="1:3" x14ac:dyDescent="0.25">
      <c r="A62" s="5">
        <v>42810</v>
      </c>
      <c r="B62" t="s">
        <v>219</v>
      </c>
      <c r="C62" t="s">
        <v>220</v>
      </c>
    </row>
    <row r="63" spans="1:3" x14ac:dyDescent="0.25">
      <c r="A63" s="5">
        <v>42810</v>
      </c>
      <c r="B63" t="s">
        <v>221</v>
      </c>
      <c r="C63" t="s">
        <v>222</v>
      </c>
    </row>
    <row r="64" spans="1:3" x14ac:dyDescent="0.25">
      <c r="A64" s="5">
        <v>42810</v>
      </c>
      <c r="B64" t="s">
        <v>223</v>
      </c>
      <c r="C64" t="s">
        <v>224</v>
      </c>
    </row>
    <row r="65" spans="1:3" x14ac:dyDescent="0.25">
      <c r="A65" s="5">
        <v>42810</v>
      </c>
      <c r="B65" t="s">
        <v>225</v>
      </c>
      <c r="C65" t="s">
        <v>226</v>
      </c>
    </row>
    <row r="66" spans="1:3" x14ac:dyDescent="0.25">
      <c r="A66" s="5">
        <v>42811</v>
      </c>
      <c r="B66" t="s">
        <v>227</v>
      </c>
      <c r="C66" t="s">
        <v>228</v>
      </c>
    </row>
    <row r="67" spans="1:3" x14ac:dyDescent="0.25">
      <c r="A67" s="5">
        <v>42811</v>
      </c>
      <c r="B67" t="s">
        <v>229</v>
      </c>
      <c r="C67" t="s">
        <v>230</v>
      </c>
    </row>
    <row r="68" spans="1:3" x14ac:dyDescent="0.25">
      <c r="A68" s="5">
        <v>42811</v>
      </c>
      <c r="B68" t="s">
        <v>231</v>
      </c>
      <c r="C68" t="s">
        <v>232</v>
      </c>
    </row>
    <row r="69" spans="1:3" x14ac:dyDescent="0.25">
      <c r="A69" s="5">
        <v>42811</v>
      </c>
      <c r="B69" t="s">
        <v>233</v>
      </c>
      <c r="C69" t="s">
        <v>234</v>
      </c>
    </row>
    <row r="70" spans="1:3" x14ac:dyDescent="0.25">
      <c r="A70" s="5">
        <v>42811</v>
      </c>
      <c r="B70" t="s">
        <v>235</v>
      </c>
      <c r="C70" t="s">
        <v>236</v>
      </c>
    </row>
    <row r="71" spans="1:3" x14ac:dyDescent="0.25">
      <c r="A71" s="5">
        <v>42811</v>
      </c>
      <c r="B71" t="s">
        <v>237</v>
      </c>
      <c r="C71" t="s">
        <v>238</v>
      </c>
    </row>
    <row r="72" spans="1:3" x14ac:dyDescent="0.25">
      <c r="A72" s="5">
        <v>42811</v>
      </c>
      <c r="B72" t="s">
        <v>239</v>
      </c>
      <c r="C72" t="s">
        <v>240</v>
      </c>
    </row>
    <row r="73" spans="1:3" x14ac:dyDescent="0.25">
      <c r="A73" s="5">
        <v>42811</v>
      </c>
      <c r="B73" t="s">
        <v>241</v>
      </c>
      <c r="C73" t="s">
        <v>242</v>
      </c>
    </row>
    <row r="74" spans="1:3" x14ac:dyDescent="0.25">
      <c r="A74" s="5">
        <v>42811</v>
      </c>
      <c r="B74" t="s">
        <v>243</v>
      </c>
      <c r="C74" t="s">
        <v>244</v>
      </c>
    </row>
    <row r="75" spans="1:3" x14ac:dyDescent="0.25">
      <c r="A75" s="5">
        <v>42816</v>
      </c>
      <c r="B75" t="s">
        <v>245</v>
      </c>
      <c r="C75" t="s">
        <v>246</v>
      </c>
    </row>
    <row r="76" spans="1:3" x14ac:dyDescent="0.25">
      <c r="A76" s="5">
        <v>42816</v>
      </c>
      <c r="B76" t="s">
        <v>247</v>
      </c>
      <c r="C76" t="s">
        <v>248</v>
      </c>
    </row>
    <row r="77" spans="1:3" x14ac:dyDescent="0.25">
      <c r="A77" s="5">
        <v>42816</v>
      </c>
      <c r="B77" t="s">
        <v>249</v>
      </c>
      <c r="C77" t="s">
        <v>250</v>
      </c>
    </row>
    <row r="78" spans="1:3" x14ac:dyDescent="0.25">
      <c r="A78" s="5">
        <v>42816</v>
      </c>
      <c r="B78" t="s">
        <v>251</v>
      </c>
      <c r="C78" t="s">
        <v>252</v>
      </c>
    </row>
    <row r="79" spans="1:3" x14ac:dyDescent="0.25">
      <c r="A79" s="5">
        <v>42816</v>
      </c>
      <c r="B79" t="s">
        <v>253</v>
      </c>
      <c r="C79" t="s">
        <v>254</v>
      </c>
    </row>
    <row r="80" spans="1:3" x14ac:dyDescent="0.25">
      <c r="A80" s="5">
        <v>42816</v>
      </c>
      <c r="B80" t="s">
        <v>255</v>
      </c>
      <c r="C80" t="s">
        <v>256</v>
      </c>
    </row>
    <row r="81" spans="1:3" x14ac:dyDescent="0.25">
      <c r="A81" s="5">
        <v>42816</v>
      </c>
      <c r="B81" t="s">
        <v>257</v>
      </c>
      <c r="C81" t="s">
        <v>258</v>
      </c>
    </row>
    <row r="82" spans="1:3" x14ac:dyDescent="0.25">
      <c r="A82" s="5">
        <v>42816</v>
      </c>
      <c r="B82" t="s">
        <v>259</v>
      </c>
      <c r="C82" t="s">
        <v>260</v>
      </c>
    </row>
    <row r="83" spans="1:3" x14ac:dyDescent="0.25">
      <c r="A83" s="5">
        <v>42816</v>
      </c>
      <c r="B83" t="s">
        <v>261</v>
      </c>
      <c r="C83" t="s">
        <v>262</v>
      </c>
    </row>
    <row r="84" spans="1:3" x14ac:dyDescent="0.25">
      <c r="A84" s="5">
        <v>42817</v>
      </c>
      <c r="B84" t="s">
        <v>263</v>
      </c>
      <c r="C84" t="s">
        <v>264</v>
      </c>
    </row>
    <row r="85" spans="1:3" x14ac:dyDescent="0.25">
      <c r="A85" s="5">
        <v>42817</v>
      </c>
      <c r="B85" t="s">
        <v>265</v>
      </c>
      <c r="C85" t="s">
        <v>266</v>
      </c>
    </row>
    <row r="86" spans="1:3" x14ac:dyDescent="0.25">
      <c r="A86" s="5">
        <v>42817</v>
      </c>
      <c r="B86" t="s">
        <v>267</v>
      </c>
      <c r="C86" t="s">
        <v>268</v>
      </c>
    </row>
    <row r="87" spans="1:3" x14ac:dyDescent="0.25">
      <c r="A87" s="5">
        <v>42817</v>
      </c>
      <c r="B87" t="s">
        <v>269</v>
      </c>
      <c r="C87" t="s">
        <v>270</v>
      </c>
    </row>
    <row r="88" spans="1:3" x14ac:dyDescent="0.25">
      <c r="A88" s="5">
        <v>42817</v>
      </c>
      <c r="B88" t="s">
        <v>271</v>
      </c>
      <c r="C88" t="s">
        <v>272</v>
      </c>
    </row>
    <row r="89" spans="1:3" x14ac:dyDescent="0.25">
      <c r="A89" s="5">
        <v>42817</v>
      </c>
      <c r="B89" t="s">
        <v>273</v>
      </c>
      <c r="C89" t="s">
        <v>274</v>
      </c>
    </row>
    <row r="90" spans="1:3" x14ac:dyDescent="0.25">
      <c r="A90" s="5">
        <v>42817</v>
      </c>
      <c r="B90" t="s">
        <v>275</v>
      </c>
      <c r="C90" t="s">
        <v>276</v>
      </c>
    </row>
    <row r="91" spans="1:3" x14ac:dyDescent="0.25">
      <c r="A91" s="5">
        <v>42817</v>
      </c>
      <c r="B91" t="s">
        <v>277</v>
      </c>
      <c r="C91" t="s">
        <v>278</v>
      </c>
    </row>
    <row r="92" spans="1:3" x14ac:dyDescent="0.25">
      <c r="A92" s="5">
        <v>42817</v>
      </c>
      <c r="B92" t="s">
        <v>279</v>
      </c>
      <c r="C92" t="s">
        <v>280</v>
      </c>
    </row>
    <row r="93" spans="1:3" x14ac:dyDescent="0.25">
      <c r="A93" s="5">
        <v>42817</v>
      </c>
      <c r="B93" t="s">
        <v>281</v>
      </c>
      <c r="C93" t="s">
        <v>282</v>
      </c>
    </row>
    <row r="94" spans="1:3" x14ac:dyDescent="0.25">
      <c r="A94" s="5">
        <v>42817</v>
      </c>
      <c r="B94" t="s">
        <v>283</v>
      </c>
      <c r="C94" t="s">
        <v>284</v>
      </c>
    </row>
    <row r="95" spans="1:3" x14ac:dyDescent="0.25">
      <c r="A95" s="5">
        <v>42818</v>
      </c>
      <c r="B95" t="s">
        <v>285</v>
      </c>
      <c r="C95" t="s">
        <v>286</v>
      </c>
    </row>
    <row r="96" spans="1:3" x14ac:dyDescent="0.25">
      <c r="A96" s="5">
        <v>42818</v>
      </c>
      <c r="B96" t="s">
        <v>287</v>
      </c>
      <c r="C96" t="s">
        <v>288</v>
      </c>
    </row>
    <row r="97" spans="1:3" x14ac:dyDescent="0.25">
      <c r="A97" s="5">
        <v>42818</v>
      </c>
      <c r="B97" t="s">
        <v>289</v>
      </c>
      <c r="C97" t="s">
        <v>290</v>
      </c>
    </row>
    <row r="98" spans="1:3" x14ac:dyDescent="0.25">
      <c r="A98" s="5">
        <v>42818</v>
      </c>
      <c r="B98" t="s">
        <v>291</v>
      </c>
      <c r="C98" t="s">
        <v>292</v>
      </c>
    </row>
    <row r="99" spans="1:3" x14ac:dyDescent="0.25">
      <c r="A99" s="5">
        <v>42818</v>
      </c>
      <c r="B99" t="s">
        <v>293</v>
      </c>
      <c r="C99" t="s">
        <v>294</v>
      </c>
    </row>
    <row r="100" spans="1:3" x14ac:dyDescent="0.25">
      <c r="A100" s="5">
        <v>42818</v>
      </c>
      <c r="B100" t="s">
        <v>295</v>
      </c>
      <c r="C100" t="s">
        <v>296</v>
      </c>
    </row>
    <row r="101" spans="1:3" x14ac:dyDescent="0.25">
      <c r="A101" s="5">
        <v>42818</v>
      </c>
      <c r="B101" t="s">
        <v>297</v>
      </c>
      <c r="C101" t="s">
        <v>298</v>
      </c>
    </row>
    <row r="102" spans="1:3" x14ac:dyDescent="0.25">
      <c r="A102" s="5">
        <v>42822</v>
      </c>
      <c r="B102" t="s">
        <v>299</v>
      </c>
      <c r="C102" t="s">
        <v>300</v>
      </c>
    </row>
    <row r="103" spans="1:3" x14ac:dyDescent="0.25">
      <c r="A103" s="5">
        <v>42823</v>
      </c>
      <c r="B103" t="s">
        <v>301</v>
      </c>
      <c r="C103" t="s">
        <v>302</v>
      </c>
    </row>
    <row r="104" spans="1:3" x14ac:dyDescent="0.25">
      <c r="A104" s="5">
        <v>42823</v>
      </c>
      <c r="B104" t="s">
        <v>303</v>
      </c>
      <c r="C104" t="s">
        <v>304</v>
      </c>
    </row>
    <row r="105" spans="1:3" x14ac:dyDescent="0.25">
      <c r="A105" s="5">
        <v>42823</v>
      </c>
      <c r="B105" t="s">
        <v>305</v>
      </c>
      <c r="C105" t="s">
        <v>306</v>
      </c>
    </row>
    <row r="106" spans="1:3" x14ac:dyDescent="0.25">
      <c r="A106" s="5">
        <v>42823</v>
      </c>
      <c r="B106" t="s">
        <v>307</v>
      </c>
      <c r="C106" t="s">
        <v>308</v>
      </c>
    </row>
    <row r="107" spans="1:3" x14ac:dyDescent="0.25">
      <c r="A107" s="5">
        <v>42823</v>
      </c>
      <c r="B107" t="s">
        <v>309</v>
      </c>
      <c r="C107" t="s">
        <v>310</v>
      </c>
    </row>
    <row r="108" spans="1:3" x14ac:dyDescent="0.25">
      <c r="A108" s="5">
        <v>42823</v>
      </c>
      <c r="B108" t="s">
        <v>311</v>
      </c>
      <c r="C108" t="s">
        <v>312</v>
      </c>
    </row>
    <row r="109" spans="1:3" x14ac:dyDescent="0.25">
      <c r="A109" s="5">
        <v>42823</v>
      </c>
      <c r="B109" t="s">
        <v>313</v>
      </c>
      <c r="C109" t="s">
        <v>314</v>
      </c>
    </row>
    <row r="110" spans="1:3" x14ac:dyDescent="0.25">
      <c r="A110" s="5">
        <v>42823</v>
      </c>
      <c r="B110" t="s">
        <v>315</v>
      </c>
      <c r="C110" t="s">
        <v>316</v>
      </c>
    </row>
    <row r="111" spans="1:3" x14ac:dyDescent="0.25">
      <c r="A111" s="5">
        <v>42824</v>
      </c>
      <c r="B111" t="s">
        <v>317</v>
      </c>
      <c r="C111" t="s">
        <v>318</v>
      </c>
    </row>
    <row r="112" spans="1:3" x14ac:dyDescent="0.25">
      <c r="A112" s="5">
        <v>42824</v>
      </c>
      <c r="B112" t="s">
        <v>319</v>
      </c>
      <c r="C112" t="s">
        <v>320</v>
      </c>
    </row>
    <row r="113" spans="1:3" x14ac:dyDescent="0.25">
      <c r="A113" s="5">
        <v>42824</v>
      </c>
      <c r="B113" t="s">
        <v>321</v>
      </c>
      <c r="C113" t="s">
        <v>322</v>
      </c>
    </row>
    <row r="114" spans="1:3" x14ac:dyDescent="0.25">
      <c r="A114" s="5">
        <v>42824</v>
      </c>
      <c r="B114" t="s">
        <v>323</v>
      </c>
      <c r="C114" t="s">
        <v>324</v>
      </c>
    </row>
    <row r="115" spans="1:3" x14ac:dyDescent="0.25">
      <c r="A115" s="5">
        <v>42824</v>
      </c>
      <c r="B115" t="s">
        <v>325</v>
      </c>
      <c r="C115" t="s">
        <v>326</v>
      </c>
    </row>
    <row r="116" spans="1:3" x14ac:dyDescent="0.25">
      <c r="A116" s="5">
        <v>42824</v>
      </c>
      <c r="B116" t="s">
        <v>327</v>
      </c>
      <c r="C116" t="s">
        <v>328</v>
      </c>
    </row>
    <row r="117" spans="1:3" x14ac:dyDescent="0.25">
      <c r="A117" s="5">
        <v>42824</v>
      </c>
      <c r="B117" t="s">
        <v>329</v>
      </c>
      <c r="C117" t="s">
        <v>330</v>
      </c>
    </row>
    <row r="118" spans="1:3" x14ac:dyDescent="0.25">
      <c r="A118" s="5">
        <v>42824</v>
      </c>
      <c r="B118" t="s">
        <v>331</v>
      </c>
      <c r="C118" t="s">
        <v>332</v>
      </c>
    </row>
    <row r="119" spans="1:3" x14ac:dyDescent="0.25">
      <c r="A119" s="5">
        <v>42824</v>
      </c>
      <c r="B119" t="s">
        <v>333</v>
      </c>
      <c r="C119" t="s">
        <v>334</v>
      </c>
    </row>
    <row r="120" spans="1:3" x14ac:dyDescent="0.25">
      <c r="A120" s="5">
        <v>42825</v>
      </c>
      <c r="B120" t="s">
        <v>335</v>
      </c>
      <c r="C120" t="s">
        <v>336</v>
      </c>
    </row>
    <row r="121" spans="1:3" x14ac:dyDescent="0.25">
      <c r="A121" s="5">
        <v>42825</v>
      </c>
      <c r="B121" t="s">
        <v>337</v>
      </c>
      <c r="C121" t="s">
        <v>338</v>
      </c>
    </row>
    <row r="122" spans="1:3" x14ac:dyDescent="0.25">
      <c r="A122" s="5">
        <v>42825</v>
      </c>
      <c r="B122" t="s">
        <v>339</v>
      </c>
      <c r="C122" t="s">
        <v>340</v>
      </c>
    </row>
    <row r="123" spans="1:3" x14ac:dyDescent="0.25">
      <c r="A123" s="5">
        <v>42825</v>
      </c>
      <c r="B123" t="s">
        <v>341</v>
      </c>
      <c r="C123" t="s">
        <v>342</v>
      </c>
    </row>
    <row r="124" spans="1:3" x14ac:dyDescent="0.25">
      <c r="A124" s="5">
        <v>42825</v>
      </c>
      <c r="B124" t="s">
        <v>343</v>
      </c>
      <c r="C124" t="s">
        <v>344</v>
      </c>
    </row>
    <row r="125" spans="1:3" x14ac:dyDescent="0.25">
      <c r="A125" s="5">
        <v>42830</v>
      </c>
      <c r="B125" t="s">
        <v>345</v>
      </c>
      <c r="C125" t="s">
        <v>346</v>
      </c>
    </row>
    <row r="126" spans="1:3" x14ac:dyDescent="0.25">
      <c r="A126" s="5">
        <v>42830</v>
      </c>
      <c r="B126" t="s">
        <v>347</v>
      </c>
      <c r="C126" t="s">
        <v>348</v>
      </c>
    </row>
    <row r="127" spans="1:3" x14ac:dyDescent="0.25">
      <c r="A127" s="5">
        <v>42830</v>
      </c>
      <c r="B127" t="s">
        <v>349</v>
      </c>
      <c r="C127" t="s">
        <v>350</v>
      </c>
    </row>
    <row r="128" spans="1:3" x14ac:dyDescent="0.25">
      <c r="A128" s="5">
        <v>42830</v>
      </c>
      <c r="B128" t="s">
        <v>351</v>
      </c>
      <c r="C128" t="s">
        <v>352</v>
      </c>
    </row>
    <row r="129" spans="1:3" x14ac:dyDescent="0.25">
      <c r="A129" s="5">
        <v>42830</v>
      </c>
      <c r="B129" t="s">
        <v>353</v>
      </c>
      <c r="C129" t="s">
        <v>354</v>
      </c>
    </row>
    <row r="130" spans="1:3" x14ac:dyDescent="0.25">
      <c r="A130" s="5">
        <v>42830</v>
      </c>
      <c r="B130" t="s">
        <v>355</v>
      </c>
      <c r="C130" t="s">
        <v>356</v>
      </c>
    </row>
    <row r="131" spans="1:3" x14ac:dyDescent="0.25">
      <c r="A131" s="5">
        <v>42830</v>
      </c>
      <c r="B131" t="s">
        <v>357</v>
      </c>
      <c r="C131" t="s">
        <v>358</v>
      </c>
    </row>
    <row r="132" spans="1:3" x14ac:dyDescent="0.25">
      <c r="A132" s="5">
        <v>42830</v>
      </c>
      <c r="B132" t="s">
        <v>359</v>
      </c>
      <c r="C132" t="s">
        <v>360</v>
      </c>
    </row>
    <row r="133" spans="1:3" x14ac:dyDescent="0.25">
      <c r="A133" s="5">
        <v>42830</v>
      </c>
      <c r="B133" t="s">
        <v>361</v>
      </c>
      <c r="C133" t="s">
        <v>362</v>
      </c>
    </row>
    <row r="134" spans="1:3" x14ac:dyDescent="0.25">
      <c r="A134" s="5">
        <v>42830</v>
      </c>
      <c r="B134" t="s">
        <v>363</v>
      </c>
      <c r="C134" t="s">
        <v>364</v>
      </c>
    </row>
    <row r="135" spans="1:3" x14ac:dyDescent="0.25">
      <c r="A135" s="5">
        <v>42830</v>
      </c>
      <c r="B135" t="s">
        <v>365</v>
      </c>
      <c r="C135" t="s">
        <v>366</v>
      </c>
    </row>
    <row r="136" spans="1:3" x14ac:dyDescent="0.25">
      <c r="A136" s="5">
        <v>42831</v>
      </c>
      <c r="B136" t="s">
        <v>367</v>
      </c>
      <c r="C136" t="s">
        <v>368</v>
      </c>
    </row>
    <row r="137" spans="1:3" x14ac:dyDescent="0.25">
      <c r="A137" s="5">
        <v>42831</v>
      </c>
      <c r="B137" t="s">
        <v>369</v>
      </c>
      <c r="C137" t="s">
        <v>370</v>
      </c>
    </row>
    <row r="138" spans="1:3" x14ac:dyDescent="0.25">
      <c r="A138" s="5">
        <v>42831</v>
      </c>
      <c r="B138" t="s">
        <v>371</v>
      </c>
      <c r="C138" t="s">
        <v>372</v>
      </c>
    </row>
    <row r="139" spans="1:3" x14ac:dyDescent="0.25">
      <c r="A139" s="5">
        <v>42831</v>
      </c>
      <c r="B139" t="s">
        <v>373</v>
      </c>
      <c r="C139" t="s">
        <v>374</v>
      </c>
    </row>
    <row r="140" spans="1:3" x14ac:dyDescent="0.25">
      <c r="A140" s="5">
        <v>42831</v>
      </c>
      <c r="B140" t="s">
        <v>375</v>
      </c>
      <c r="C140" t="s">
        <v>376</v>
      </c>
    </row>
    <row r="141" spans="1:3" x14ac:dyDescent="0.25">
      <c r="A141" s="5">
        <v>42831</v>
      </c>
      <c r="B141" t="s">
        <v>377</v>
      </c>
      <c r="C141" t="s">
        <v>378</v>
      </c>
    </row>
    <row r="142" spans="1:3" x14ac:dyDescent="0.25">
      <c r="A142" s="5">
        <v>42831</v>
      </c>
      <c r="B142" t="s">
        <v>379</v>
      </c>
      <c r="C142" t="s">
        <v>380</v>
      </c>
    </row>
    <row r="143" spans="1:3" x14ac:dyDescent="0.25">
      <c r="A143" s="5">
        <v>42832</v>
      </c>
      <c r="B143" t="s">
        <v>381</v>
      </c>
      <c r="C143" t="s">
        <v>382</v>
      </c>
    </row>
    <row r="144" spans="1:3" x14ac:dyDescent="0.25">
      <c r="A144" s="5">
        <v>42837</v>
      </c>
      <c r="B144" t="s">
        <v>383</v>
      </c>
      <c r="C144" t="s">
        <v>384</v>
      </c>
    </row>
    <row r="145" spans="1:3" x14ac:dyDescent="0.25">
      <c r="A145" s="5">
        <v>42837</v>
      </c>
      <c r="B145" t="s">
        <v>385</v>
      </c>
      <c r="C145" t="s">
        <v>386</v>
      </c>
    </row>
    <row r="146" spans="1:3" x14ac:dyDescent="0.25">
      <c r="A146" s="5">
        <v>42837</v>
      </c>
      <c r="B146" t="s">
        <v>387</v>
      </c>
      <c r="C146" t="s">
        <v>388</v>
      </c>
    </row>
    <row r="147" spans="1:3" x14ac:dyDescent="0.25">
      <c r="A147" s="5">
        <v>42844</v>
      </c>
      <c r="B147" t="s">
        <v>389</v>
      </c>
      <c r="C147" t="s">
        <v>390</v>
      </c>
    </row>
    <row r="148" spans="1:3" x14ac:dyDescent="0.25">
      <c r="A148" s="5">
        <v>42844</v>
      </c>
      <c r="B148" t="s">
        <v>391</v>
      </c>
      <c r="C148" t="s">
        <v>392</v>
      </c>
    </row>
    <row r="149" spans="1:3" x14ac:dyDescent="0.25">
      <c r="A149" s="5">
        <v>42844</v>
      </c>
      <c r="B149" t="s">
        <v>393</v>
      </c>
      <c r="C149" t="s">
        <v>394</v>
      </c>
    </row>
    <row r="150" spans="1:3" x14ac:dyDescent="0.25">
      <c r="A150" s="5">
        <v>42844</v>
      </c>
      <c r="B150" t="s">
        <v>395</v>
      </c>
      <c r="C150" t="s">
        <v>396</v>
      </c>
    </row>
    <row r="151" spans="1:3" x14ac:dyDescent="0.25">
      <c r="A151" s="5">
        <v>42844</v>
      </c>
      <c r="B151" t="s">
        <v>397</v>
      </c>
      <c r="C151" t="s">
        <v>398</v>
      </c>
    </row>
    <row r="152" spans="1:3" x14ac:dyDescent="0.25">
      <c r="A152" s="5">
        <v>42844</v>
      </c>
      <c r="B152" t="s">
        <v>399</v>
      </c>
      <c r="C152" t="s">
        <v>400</v>
      </c>
    </row>
    <row r="153" spans="1:3" x14ac:dyDescent="0.25">
      <c r="A153" s="5">
        <v>42847</v>
      </c>
      <c r="B153" t="s">
        <v>401</v>
      </c>
      <c r="C153" t="s">
        <v>402</v>
      </c>
    </row>
    <row r="154" spans="1:3" x14ac:dyDescent="0.25">
      <c r="A154" s="5">
        <v>42851</v>
      </c>
      <c r="B154" t="s">
        <v>403</v>
      </c>
      <c r="C154" t="s">
        <v>404</v>
      </c>
    </row>
    <row r="155" spans="1:3" x14ac:dyDescent="0.25">
      <c r="A155" s="5">
        <v>42851</v>
      </c>
      <c r="B155" t="s">
        <v>405</v>
      </c>
      <c r="C155" t="s">
        <v>406</v>
      </c>
    </row>
    <row r="156" spans="1:3" x14ac:dyDescent="0.25">
      <c r="A156" s="5">
        <v>42851</v>
      </c>
      <c r="B156" t="s">
        <v>407</v>
      </c>
      <c r="C156" t="s">
        <v>408</v>
      </c>
    </row>
    <row r="157" spans="1:3" x14ac:dyDescent="0.25">
      <c r="A157" s="5">
        <v>42851</v>
      </c>
      <c r="B157" t="s">
        <v>409</v>
      </c>
      <c r="C157" t="s">
        <v>410</v>
      </c>
    </row>
    <row r="158" spans="1:3" x14ac:dyDescent="0.25">
      <c r="A158" s="5">
        <v>42851</v>
      </c>
      <c r="B158" t="s">
        <v>411</v>
      </c>
      <c r="C158" t="s">
        <v>412</v>
      </c>
    </row>
    <row r="159" spans="1:3" x14ac:dyDescent="0.25">
      <c r="A159" s="5">
        <v>42851</v>
      </c>
      <c r="B159" t="s">
        <v>413</v>
      </c>
      <c r="C159" t="s">
        <v>414</v>
      </c>
    </row>
    <row r="160" spans="1:3" x14ac:dyDescent="0.25">
      <c r="A160" s="5">
        <v>42854</v>
      </c>
      <c r="B160" t="s">
        <v>415</v>
      </c>
      <c r="C160" t="s">
        <v>416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D106"/>
  <sheetViews>
    <sheetView zoomScaleNormal="100" workbookViewId="0"/>
  </sheetViews>
  <sheetFormatPr defaultRowHeight="15" x14ac:dyDescent="0.25"/>
  <cols>
    <col min="1" max="1" width="10.28515625" customWidth="1"/>
  </cols>
  <sheetData>
    <row r="1" spans="1:108" x14ac:dyDescent="0.25">
      <c r="A1" s="11" t="s">
        <v>3594</v>
      </c>
    </row>
    <row r="2" spans="1:108" x14ac:dyDescent="0.25">
      <c r="A2" s="12"/>
    </row>
    <row r="3" spans="1:108" x14ac:dyDescent="0.25">
      <c r="A3" s="11" t="s">
        <v>3684</v>
      </c>
      <c r="I3" t="s">
        <v>88</v>
      </c>
      <c r="BH3" t="s">
        <v>89</v>
      </c>
    </row>
    <row r="4" spans="1:108" x14ac:dyDescent="0.25">
      <c r="A4">
        <v>84</v>
      </c>
      <c r="I4" t="s">
        <v>2</v>
      </c>
      <c r="U4" t="s">
        <v>12</v>
      </c>
      <c r="AG4" t="s">
        <v>28</v>
      </c>
      <c r="AK4" t="s">
        <v>42</v>
      </c>
      <c r="AN4" t="s">
        <v>33</v>
      </c>
      <c r="AV4" t="s">
        <v>46</v>
      </c>
      <c r="BH4" t="s">
        <v>2</v>
      </c>
      <c r="BT4" t="s">
        <v>12</v>
      </c>
      <c r="CF4" t="s">
        <v>28</v>
      </c>
      <c r="CJ4" t="s">
        <v>42</v>
      </c>
      <c r="CM4" t="s">
        <v>33</v>
      </c>
      <c r="CU4" t="s">
        <v>46</v>
      </c>
    </row>
    <row r="5" spans="1:108" ht="106.5" x14ac:dyDescent="0.25">
      <c r="A5" t="s">
        <v>3667</v>
      </c>
      <c r="B5" t="s">
        <v>79</v>
      </c>
      <c r="C5" t="s">
        <v>90</v>
      </c>
      <c r="D5" t="s">
        <v>91</v>
      </c>
      <c r="E5" t="s">
        <v>92</v>
      </c>
      <c r="F5" t="s">
        <v>93</v>
      </c>
      <c r="G5" t="s">
        <v>94</v>
      </c>
      <c r="H5" t="s">
        <v>95</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8" x14ac:dyDescent="0.25">
      <c r="A6" t="s">
        <v>3668</v>
      </c>
      <c r="B6">
        <v>1</v>
      </c>
      <c r="C6">
        <v>4182</v>
      </c>
      <c r="D6">
        <v>4397</v>
      </c>
      <c r="E6">
        <v>3740</v>
      </c>
      <c r="F6">
        <v>5690</v>
      </c>
      <c r="G6">
        <v>3042</v>
      </c>
      <c r="H6">
        <v>3102</v>
      </c>
      <c r="I6">
        <v>10</v>
      </c>
      <c r="J6">
        <v>0</v>
      </c>
      <c r="K6">
        <v>0</v>
      </c>
      <c r="L6">
        <v>0</v>
      </c>
      <c r="M6">
        <v>0</v>
      </c>
      <c r="N6">
        <v>0</v>
      </c>
      <c r="O6">
        <v>0</v>
      </c>
      <c r="P6">
        <v>0</v>
      </c>
      <c r="Q6">
        <v>-3</v>
      </c>
      <c r="R6">
        <v>-3</v>
      </c>
      <c r="S6">
        <v>0</v>
      </c>
      <c r="T6">
        <v>10</v>
      </c>
      <c r="U6">
        <v>0</v>
      </c>
      <c r="V6">
        <v>0</v>
      </c>
      <c r="W6">
        <v>0</v>
      </c>
      <c r="X6">
        <v>1</v>
      </c>
      <c r="Y6">
        <v>1</v>
      </c>
      <c r="Z6">
        <v>0</v>
      </c>
      <c r="AA6">
        <v>0</v>
      </c>
      <c r="AB6">
        <v>80</v>
      </c>
      <c r="AC6">
        <v>2</v>
      </c>
      <c r="AD6">
        <v>-3</v>
      </c>
      <c r="AE6">
        <v>-3</v>
      </c>
      <c r="AF6">
        <v>230</v>
      </c>
      <c r="AG6">
        <v>1</v>
      </c>
      <c r="AH6">
        <v>1</v>
      </c>
      <c r="AI6">
        <v>1</v>
      </c>
      <c r="AJ6">
        <v>150</v>
      </c>
      <c r="AK6">
        <v>-3</v>
      </c>
      <c r="AL6">
        <v>-3</v>
      </c>
      <c r="AM6">
        <v>-3</v>
      </c>
      <c r="AN6">
        <v>0</v>
      </c>
      <c r="AO6">
        <v>0</v>
      </c>
      <c r="AP6">
        <v>1</v>
      </c>
      <c r="AQ6">
        <v>0</v>
      </c>
      <c r="AR6">
        <v>0</v>
      </c>
      <c r="AS6">
        <v>0</v>
      </c>
      <c r="AT6">
        <v>5</v>
      </c>
      <c r="AU6">
        <v>0</v>
      </c>
      <c r="AV6">
        <v>80</v>
      </c>
      <c r="AW6">
        <v>2</v>
      </c>
      <c r="AX6">
        <v>2</v>
      </c>
      <c r="AY6">
        <v>-3</v>
      </c>
      <c r="AZ6">
        <v>-3</v>
      </c>
      <c r="BA6">
        <v>0</v>
      </c>
      <c r="BB6">
        <v>240</v>
      </c>
      <c r="BC6">
        <v>240</v>
      </c>
      <c r="BD6">
        <v>1</v>
      </c>
      <c r="BE6">
        <v>40</v>
      </c>
      <c r="BH6">
        <v>15</v>
      </c>
      <c r="BI6">
        <v>0</v>
      </c>
      <c r="BJ6">
        <v>0</v>
      </c>
      <c r="BK6">
        <v>0</v>
      </c>
      <c r="BL6">
        <v>0</v>
      </c>
      <c r="BM6">
        <v>0</v>
      </c>
      <c r="BN6">
        <v>0</v>
      </c>
      <c r="BO6">
        <v>0</v>
      </c>
      <c r="BP6">
        <v>-3</v>
      </c>
      <c r="BQ6">
        <v>-3</v>
      </c>
      <c r="BR6">
        <v>0</v>
      </c>
      <c r="BS6">
        <v>15</v>
      </c>
      <c r="BT6">
        <v>0</v>
      </c>
      <c r="BU6">
        <v>0</v>
      </c>
      <c r="BV6">
        <v>0</v>
      </c>
      <c r="BW6">
        <v>1</v>
      </c>
      <c r="BX6">
        <v>1</v>
      </c>
      <c r="BY6">
        <v>0</v>
      </c>
      <c r="BZ6">
        <v>0</v>
      </c>
      <c r="CA6">
        <v>80</v>
      </c>
      <c r="CB6">
        <v>2</v>
      </c>
      <c r="CC6">
        <v>-3</v>
      </c>
      <c r="CD6">
        <v>-3</v>
      </c>
      <c r="CE6">
        <v>180</v>
      </c>
      <c r="CF6">
        <v>0</v>
      </c>
      <c r="CG6">
        <v>1</v>
      </c>
      <c r="CH6">
        <v>1</v>
      </c>
      <c r="CI6">
        <v>100</v>
      </c>
      <c r="CJ6">
        <v>-3</v>
      </c>
      <c r="CK6">
        <v>-3</v>
      </c>
      <c r="CL6">
        <v>-3</v>
      </c>
      <c r="CM6">
        <v>0</v>
      </c>
      <c r="CN6">
        <v>0</v>
      </c>
      <c r="CO6">
        <v>0</v>
      </c>
      <c r="CP6">
        <v>1</v>
      </c>
      <c r="CQ6">
        <v>0</v>
      </c>
      <c r="CR6">
        <v>0</v>
      </c>
      <c r="CS6">
        <v>0</v>
      </c>
      <c r="CT6">
        <v>5</v>
      </c>
      <c r="CU6">
        <v>80</v>
      </c>
      <c r="CV6">
        <v>2</v>
      </c>
      <c r="CW6">
        <v>2</v>
      </c>
      <c r="CX6">
        <v>-3</v>
      </c>
      <c r="CY6">
        <v>-3</v>
      </c>
      <c r="CZ6">
        <v>0</v>
      </c>
      <c r="DA6">
        <v>200</v>
      </c>
      <c r="DB6">
        <v>200</v>
      </c>
      <c r="DC6">
        <v>0</v>
      </c>
      <c r="DD6">
        <v>-40</v>
      </c>
    </row>
    <row r="7" spans="1:108" x14ac:dyDescent="0.25">
      <c r="A7" t="s">
        <v>3668</v>
      </c>
      <c r="B7">
        <v>2</v>
      </c>
      <c r="C7">
        <v>2227</v>
      </c>
      <c r="D7">
        <v>3134</v>
      </c>
      <c r="E7">
        <v>4511</v>
      </c>
      <c r="F7">
        <v>6318</v>
      </c>
      <c r="G7">
        <v>2503</v>
      </c>
      <c r="H7">
        <v>2052</v>
      </c>
      <c r="I7">
        <v>15</v>
      </c>
      <c r="J7">
        <v>0</v>
      </c>
      <c r="K7">
        <v>0</v>
      </c>
      <c r="L7">
        <v>0</v>
      </c>
      <c r="M7">
        <v>1</v>
      </c>
      <c r="N7">
        <v>0</v>
      </c>
      <c r="O7">
        <v>60</v>
      </c>
      <c r="P7">
        <v>1</v>
      </c>
      <c r="Q7">
        <v>-3</v>
      </c>
      <c r="R7">
        <v>-3</v>
      </c>
      <c r="S7">
        <v>20</v>
      </c>
      <c r="T7">
        <v>75</v>
      </c>
      <c r="U7">
        <v>0</v>
      </c>
      <c r="V7">
        <v>0</v>
      </c>
      <c r="W7">
        <v>0</v>
      </c>
      <c r="X7">
        <v>1</v>
      </c>
      <c r="Y7">
        <v>1</v>
      </c>
      <c r="Z7">
        <v>0</v>
      </c>
      <c r="AA7">
        <v>0</v>
      </c>
      <c r="AB7">
        <v>40</v>
      </c>
      <c r="AC7">
        <v>1</v>
      </c>
      <c r="AD7">
        <v>-3</v>
      </c>
      <c r="AE7">
        <v>-3</v>
      </c>
      <c r="AF7">
        <v>90</v>
      </c>
      <c r="AG7">
        <v>0</v>
      </c>
      <c r="AH7">
        <v>1</v>
      </c>
      <c r="AI7">
        <v>0</v>
      </c>
      <c r="AJ7">
        <v>50</v>
      </c>
      <c r="AK7">
        <v>-3</v>
      </c>
      <c r="AL7">
        <v>-3</v>
      </c>
      <c r="AM7">
        <v>-3</v>
      </c>
      <c r="AN7">
        <v>0</v>
      </c>
      <c r="AO7">
        <v>0</v>
      </c>
      <c r="AP7">
        <v>0</v>
      </c>
      <c r="AQ7">
        <v>0</v>
      </c>
      <c r="AR7">
        <v>0</v>
      </c>
      <c r="AS7">
        <v>0</v>
      </c>
      <c r="AT7">
        <v>0</v>
      </c>
      <c r="AU7">
        <v>0</v>
      </c>
      <c r="AV7">
        <v>100</v>
      </c>
      <c r="AW7">
        <v>2</v>
      </c>
      <c r="AX7">
        <v>2</v>
      </c>
      <c r="AY7">
        <v>-3</v>
      </c>
      <c r="AZ7">
        <v>-3</v>
      </c>
      <c r="BA7">
        <v>0</v>
      </c>
      <c r="BB7">
        <v>165</v>
      </c>
      <c r="BC7">
        <v>165</v>
      </c>
      <c r="BD7">
        <v>0</v>
      </c>
      <c r="BE7">
        <v>-90</v>
      </c>
      <c r="BH7">
        <v>15</v>
      </c>
      <c r="BI7">
        <v>0</v>
      </c>
      <c r="BJ7">
        <v>0</v>
      </c>
      <c r="BK7">
        <v>0</v>
      </c>
      <c r="BL7">
        <v>1</v>
      </c>
      <c r="BM7">
        <v>0</v>
      </c>
      <c r="BN7">
        <v>60</v>
      </c>
      <c r="BO7">
        <v>1</v>
      </c>
      <c r="BP7">
        <v>-3</v>
      </c>
      <c r="BQ7">
        <v>-3</v>
      </c>
      <c r="BR7">
        <v>20</v>
      </c>
      <c r="BS7">
        <v>75</v>
      </c>
      <c r="BT7">
        <v>0</v>
      </c>
      <c r="BU7">
        <v>2</v>
      </c>
      <c r="BV7">
        <v>0</v>
      </c>
      <c r="BW7">
        <v>1</v>
      </c>
      <c r="BX7">
        <v>1</v>
      </c>
      <c r="BY7">
        <v>1</v>
      </c>
      <c r="BZ7">
        <v>0</v>
      </c>
      <c r="CA7">
        <v>80</v>
      </c>
      <c r="CB7">
        <v>5</v>
      </c>
      <c r="CC7">
        <v>-3</v>
      </c>
      <c r="CD7">
        <v>-3</v>
      </c>
      <c r="CE7">
        <v>180</v>
      </c>
      <c r="CF7">
        <v>1</v>
      </c>
      <c r="CG7">
        <v>0</v>
      </c>
      <c r="CH7">
        <v>1</v>
      </c>
      <c r="CI7">
        <v>100</v>
      </c>
      <c r="CJ7">
        <v>-3</v>
      </c>
      <c r="CK7">
        <v>-3</v>
      </c>
      <c r="CL7">
        <v>-3</v>
      </c>
      <c r="CM7">
        <v>0</v>
      </c>
      <c r="CN7">
        <v>0</v>
      </c>
      <c r="CO7">
        <v>0</v>
      </c>
      <c r="CP7">
        <v>0</v>
      </c>
      <c r="CQ7">
        <v>0</v>
      </c>
      <c r="CR7">
        <v>0</v>
      </c>
      <c r="CS7">
        <v>0</v>
      </c>
      <c r="CT7">
        <v>0</v>
      </c>
      <c r="CU7">
        <v>140</v>
      </c>
      <c r="CV7">
        <v>3</v>
      </c>
      <c r="CW7">
        <v>6</v>
      </c>
      <c r="CX7">
        <v>-3</v>
      </c>
      <c r="CY7">
        <v>-3</v>
      </c>
      <c r="CZ7">
        <v>0</v>
      </c>
      <c r="DA7">
        <v>255</v>
      </c>
      <c r="DB7">
        <v>255</v>
      </c>
      <c r="DC7">
        <v>1</v>
      </c>
      <c r="DD7">
        <v>90</v>
      </c>
    </row>
    <row r="8" spans="1:108" x14ac:dyDescent="0.25">
      <c r="A8" t="s">
        <v>3668</v>
      </c>
      <c r="B8">
        <v>3</v>
      </c>
      <c r="C8">
        <v>6453</v>
      </c>
      <c r="D8">
        <v>5998</v>
      </c>
      <c r="E8">
        <v>4480</v>
      </c>
      <c r="F8">
        <v>4818</v>
      </c>
      <c r="G8">
        <v>3293</v>
      </c>
      <c r="H8">
        <v>4230</v>
      </c>
      <c r="I8">
        <v>10</v>
      </c>
      <c r="J8">
        <v>0</v>
      </c>
      <c r="K8">
        <v>0</v>
      </c>
      <c r="L8">
        <v>0</v>
      </c>
      <c r="M8">
        <v>1</v>
      </c>
      <c r="N8">
        <v>0</v>
      </c>
      <c r="O8">
        <v>60</v>
      </c>
      <c r="P8">
        <v>1</v>
      </c>
      <c r="Q8">
        <v>-3</v>
      </c>
      <c r="R8">
        <v>-3</v>
      </c>
      <c r="S8">
        <v>20</v>
      </c>
      <c r="T8">
        <v>70</v>
      </c>
      <c r="U8">
        <v>0</v>
      </c>
      <c r="V8">
        <v>0</v>
      </c>
      <c r="W8">
        <v>0</v>
      </c>
      <c r="X8">
        <v>1</v>
      </c>
      <c r="Y8">
        <v>1</v>
      </c>
      <c r="Z8">
        <v>0</v>
      </c>
      <c r="AA8">
        <v>0</v>
      </c>
      <c r="AB8">
        <v>40</v>
      </c>
      <c r="AC8">
        <v>1</v>
      </c>
      <c r="AD8">
        <v>-3</v>
      </c>
      <c r="AE8">
        <v>-3</v>
      </c>
      <c r="AF8">
        <v>90</v>
      </c>
      <c r="AG8">
        <v>0</v>
      </c>
      <c r="AH8">
        <v>0</v>
      </c>
      <c r="AI8">
        <v>1</v>
      </c>
      <c r="AJ8">
        <v>50</v>
      </c>
      <c r="AK8">
        <v>-3</v>
      </c>
      <c r="AL8">
        <v>-3</v>
      </c>
      <c r="AM8">
        <v>-3</v>
      </c>
      <c r="AN8">
        <v>0</v>
      </c>
      <c r="AO8">
        <v>0</v>
      </c>
      <c r="AP8">
        <v>0</v>
      </c>
      <c r="AQ8">
        <v>0</v>
      </c>
      <c r="AR8">
        <v>0</v>
      </c>
      <c r="AS8">
        <v>0</v>
      </c>
      <c r="AT8">
        <v>0</v>
      </c>
      <c r="AU8">
        <v>0</v>
      </c>
      <c r="AV8">
        <v>100</v>
      </c>
      <c r="AW8">
        <v>2</v>
      </c>
      <c r="AX8">
        <v>2</v>
      </c>
      <c r="AY8">
        <v>-3</v>
      </c>
      <c r="AZ8">
        <v>-3</v>
      </c>
      <c r="BA8">
        <v>0</v>
      </c>
      <c r="BB8">
        <v>160</v>
      </c>
      <c r="BC8">
        <v>160</v>
      </c>
      <c r="BD8">
        <v>0</v>
      </c>
      <c r="BE8">
        <v>-52</v>
      </c>
      <c r="BH8">
        <v>10</v>
      </c>
      <c r="BI8">
        <v>0</v>
      </c>
      <c r="BJ8">
        <v>2</v>
      </c>
      <c r="BK8">
        <v>2</v>
      </c>
      <c r="BL8">
        <v>1</v>
      </c>
      <c r="BM8">
        <v>0</v>
      </c>
      <c r="BN8">
        <v>60</v>
      </c>
      <c r="BO8">
        <v>1</v>
      </c>
      <c r="BP8">
        <v>-3</v>
      </c>
      <c r="BQ8">
        <v>-3</v>
      </c>
      <c r="BR8">
        <v>20</v>
      </c>
      <c r="BS8">
        <v>72</v>
      </c>
      <c r="BT8">
        <v>0</v>
      </c>
      <c r="BU8">
        <v>0</v>
      </c>
      <c r="BV8">
        <v>0</v>
      </c>
      <c r="BW8">
        <v>1</v>
      </c>
      <c r="BX8">
        <v>1</v>
      </c>
      <c r="BY8">
        <v>0</v>
      </c>
      <c r="BZ8">
        <v>0</v>
      </c>
      <c r="CA8">
        <v>40</v>
      </c>
      <c r="CB8">
        <v>1</v>
      </c>
      <c r="CC8">
        <v>-3</v>
      </c>
      <c r="CD8">
        <v>-3</v>
      </c>
      <c r="CE8">
        <v>140</v>
      </c>
      <c r="CF8">
        <v>0</v>
      </c>
      <c r="CG8">
        <v>1</v>
      </c>
      <c r="CH8">
        <v>1</v>
      </c>
      <c r="CI8">
        <v>100</v>
      </c>
      <c r="CJ8">
        <v>-3</v>
      </c>
      <c r="CK8">
        <v>-3</v>
      </c>
      <c r="CL8">
        <v>-3</v>
      </c>
      <c r="CM8">
        <v>0</v>
      </c>
      <c r="CN8">
        <v>0</v>
      </c>
      <c r="CO8">
        <v>0</v>
      </c>
      <c r="CP8">
        <v>0</v>
      </c>
      <c r="CQ8">
        <v>0</v>
      </c>
      <c r="CR8">
        <v>0</v>
      </c>
      <c r="CS8">
        <v>0</v>
      </c>
      <c r="CT8">
        <v>0</v>
      </c>
      <c r="CU8">
        <v>100</v>
      </c>
      <c r="CV8">
        <v>2</v>
      </c>
      <c r="CW8">
        <v>2</v>
      </c>
      <c r="CX8">
        <v>-3</v>
      </c>
      <c r="CY8">
        <v>-3</v>
      </c>
      <c r="CZ8">
        <v>2</v>
      </c>
      <c r="DA8">
        <v>212</v>
      </c>
      <c r="DB8">
        <v>212</v>
      </c>
      <c r="DC8">
        <v>1</v>
      </c>
      <c r="DD8">
        <v>52</v>
      </c>
    </row>
    <row r="9" spans="1:108" x14ac:dyDescent="0.25">
      <c r="A9" t="s">
        <v>3668</v>
      </c>
      <c r="B9">
        <v>4</v>
      </c>
      <c r="C9">
        <v>5464</v>
      </c>
      <c r="D9">
        <v>5999</v>
      </c>
      <c r="E9">
        <v>5542</v>
      </c>
      <c r="F9">
        <v>3291</v>
      </c>
      <c r="G9">
        <v>2526</v>
      </c>
      <c r="H9">
        <v>4845</v>
      </c>
      <c r="I9">
        <v>10</v>
      </c>
      <c r="J9">
        <v>0</v>
      </c>
      <c r="K9">
        <v>0</v>
      </c>
      <c r="L9">
        <v>0</v>
      </c>
      <c r="M9">
        <v>0</v>
      </c>
      <c r="N9">
        <v>0</v>
      </c>
      <c r="O9">
        <v>0</v>
      </c>
      <c r="P9">
        <v>0</v>
      </c>
      <c r="Q9">
        <v>-3</v>
      </c>
      <c r="R9">
        <v>-3</v>
      </c>
      <c r="S9">
        <v>0</v>
      </c>
      <c r="T9">
        <v>10</v>
      </c>
      <c r="U9">
        <v>0</v>
      </c>
      <c r="V9">
        <v>3</v>
      </c>
      <c r="W9">
        <v>1</v>
      </c>
      <c r="X9">
        <v>1</v>
      </c>
      <c r="Y9">
        <v>1</v>
      </c>
      <c r="Z9">
        <v>0</v>
      </c>
      <c r="AA9">
        <v>0</v>
      </c>
      <c r="AB9">
        <v>80</v>
      </c>
      <c r="AC9">
        <v>2</v>
      </c>
      <c r="AD9">
        <v>-3</v>
      </c>
      <c r="AE9">
        <v>-3</v>
      </c>
      <c r="AF9">
        <v>81</v>
      </c>
      <c r="AG9">
        <v>0</v>
      </c>
      <c r="AH9">
        <v>0</v>
      </c>
      <c r="AI9">
        <v>0</v>
      </c>
      <c r="AJ9">
        <v>0</v>
      </c>
      <c r="AK9">
        <v>-3</v>
      </c>
      <c r="AL9">
        <v>-3</v>
      </c>
      <c r="AM9">
        <v>-3</v>
      </c>
      <c r="AN9">
        <v>0</v>
      </c>
      <c r="AO9">
        <v>0</v>
      </c>
      <c r="AP9">
        <v>0</v>
      </c>
      <c r="AQ9">
        <v>0</v>
      </c>
      <c r="AR9">
        <v>1</v>
      </c>
      <c r="AS9">
        <v>0</v>
      </c>
      <c r="AT9">
        <v>25</v>
      </c>
      <c r="AU9">
        <v>0</v>
      </c>
      <c r="AV9">
        <v>80</v>
      </c>
      <c r="AW9">
        <v>2</v>
      </c>
      <c r="AX9">
        <v>2</v>
      </c>
      <c r="AY9">
        <v>-3</v>
      </c>
      <c r="AZ9">
        <v>-3</v>
      </c>
      <c r="BA9">
        <v>1</v>
      </c>
      <c r="BB9">
        <v>91</v>
      </c>
      <c r="BC9">
        <v>91</v>
      </c>
      <c r="BD9">
        <v>0</v>
      </c>
      <c r="BE9">
        <v>-124</v>
      </c>
      <c r="BH9">
        <v>10</v>
      </c>
      <c r="BI9">
        <v>0</v>
      </c>
      <c r="BJ9">
        <v>0</v>
      </c>
      <c r="BK9">
        <v>0</v>
      </c>
      <c r="BL9">
        <v>0</v>
      </c>
      <c r="BM9">
        <v>0</v>
      </c>
      <c r="BN9">
        <v>0</v>
      </c>
      <c r="BO9">
        <v>0</v>
      </c>
      <c r="BP9">
        <v>-3</v>
      </c>
      <c r="BQ9">
        <v>-3</v>
      </c>
      <c r="BR9">
        <v>0</v>
      </c>
      <c r="BS9">
        <v>10</v>
      </c>
      <c r="BT9">
        <v>0</v>
      </c>
      <c r="BU9">
        <v>0</v>
      </c>
      <c r="BV9">
        <v>0</v>
      </c>
      <c r="BW9">
        <v>1</v>
      </c>
      <c r="BX9">
        <v>1</v>
      </c>
      <c r="BY9">
        <v>0</v>
      </c>
      <c r="BZ9">
        <v>0</v>
      </c>
      <c r="CA9">
        <v>80</v>
      </c>
      <c r="CB9">
        <v>2</v>
      </c>
      <c r="CC9">
        <v>-3</v>
      </c>
      <c r="CD9">
        <v>-3</v>
      </c>
      <c r="CE9">
        <v>180</v>
      </c>
      <c r="CF9">
        <v>1</v>
      </c>
      <c r="CG9">
        <v>0</v>
      </c>
      <c r="CH9">
        <v>1</v>
      </c>
      <c r="CI9">
        <v>100</v>
      </c>
      <c r="CJ9">
        <v>-3</v>
      </c>
      <c r="CK9">
        <v>-3</v>
      </c>
      <c r="CL9">
        <v>-3</v>
      </c>
      <c r="CM9">
        <v>0</v>
      </c>
      <c r="CN9">
        <v>0</v>
      </c>
      <c r="CO9">
        <v>0</v>
      </c>
      <c r="CP9">
        <v>0</v>
      </c>
      <c r="CQ9">
        <v>0</v>
      </c>
      <c r="CR9">
        <v>1</v>
      </c>
      <c r="CS9">
        <v>0</v>
      </c>
      <c r="CT9">
        <v>25</v>
      </c>
      <c r="CU9">
        <v>80</v>
      </c>
      <c r="CV9">
        <v>2</v>
      </c>
      <c r="CW9">
        <v>2</v>
      </c>
      <c r="CX9">
        <v>-3</v>
      </c>
      <c r="CY9">
        <v>-3</v>
      </c>
      <c r="CZ9">
        <v>0</v>
      </c>
      <c r="DA9">
        <v>215</v>
      </c>
      <c r="DB9">
        <v>215</v>
      </c>
      <c r="DC9">
        <v>1</v>
      </c>
      <c r="DD9">
        <v>124</v>
      </c>
    </row>
    <row r="10" spans="1:108" x14ac:dyDescent="0.25">
      <c r="A10" t="s">
        <v>3668</v>
      </c>
      <c r="B10">
        <v>5</v>
      </c>
      <c r="C10">
        <v>4009</v>
      </c>
      <c r="D10">
        <v>3840</v>
      </c>
      <c r="E10">
        <v>6217</v>
      </c>
      <c r="F10">
        <v>4166</v>
      </c>
      <c r="G10">
        <v>4360</v>
      </c>
      <c r="H10">
        <v>2855</v>
      </c>
      <c r="I10">
        <v>15</v>
      </c>
      <c r="J10">
        <v>0</v>
      </c>
      <c r="K10">
        <v>0</v>
      </c>
      <c r="L10">
        <v>0</v>
      </c>
      <c r="M10">
        <v>0</v>
      </c>
      <c r="N10">
        <v>0</v>
      </c>
      <c r="O10">
        <v>0</v>
      </c>
      <c r="P10">
        <v>0</v>
      </c>
      <c r="Q10">
        <v>-3</v>
      </c>
      <c r="R10">
        <v>-3</v>
      </c>
      <c r="S10">
        <v>0</v>
      </c>
      <c r="T10">
        <v>15</v>
      </c>
      <c r="U10">
        <v>0</v>
      </c>
      <c r="V10">
        <v>0</v>
      </c>
      <c r="W10">
        <v>0</v>
      </c>
      <c r="X10">
        <v>1</v>
      </c>
      <c r="Y10">
        <v>1</v>
      </c>
      <c r="Z10">
        <v>0</v>
      </c>
      <c r="AA10">
        <v>0</v>
      </c>
      <c r="AB10">
        <v>80</v>
      </c>
      <c r="AC10">
        <v>2</v>
      </c>
      <c r="AD10">
        <v>-3</v>
      </c>
      <c r="AE10">
        <v>-3</v>
      </c>
      <c r="AF10">
        <v>180</v>
      </c>
      <c r="AG10">
        <v>0</v>
      </c>
      <c r="AH10">
        <v>1</v>
      </c>
      <c r="AI10">
        <v>1</v>
      </c>
      <c r="AJ10">
        <v>100</v>
      </c>
      <c r="AK10">
        <v>-3</v>
      </c>
      <c r="AL10">
        <v>-3</v>
      </c>
      <c r="AM10">
        <v>-3</v>
      </c>
      <c r="AN10">
        <v>0</v>
      </c>
      <c r="AO10">
        <v>0</v>
      </c>
      <c r="AP10">
        <v>0</v>
      </c>
      <c r="AQ10">
        <v>0</v>
      </c>
      <c r="AR10">
        <v>0</v>
      </c>
      <c r="AS10">
        <v>0</v>
      </c>
      <c r="AT10">
        <v>0</v>
      </c>
      <c r="AU10">
        <v>0</v>
      </c>
      <c r="AV10">
        <v>80</v>
      </c>
      <c r="AW10">
        <v>2</v>
      </c>
      <c r="AX10">
        <v>2</v>
      </c>
      <c r="AY10">
        <v>-3</v>
      </c>
      <c r="AZ10">
        <v>-3</v>
      </c>
      <c r="BA10">
        <v>0</v>
      </c>
      <c r="BB10">
        <v>195</v>
      </c>
      <c r="BC10">
        <v>195</v>
      </c>
      <c r="BD10">
        <v>1</v>
      </c>
      <c r="BE10">
        <v>100</v>
      </c>
      <c r="BH10">
        <v>5</v>
      </c>
      <c r="BI10">
        <v>0</v>
      </c>
      <c r="BJ10">
        <v>0</v>
      </c>
      <c r="BK10">
        <v>0</v>
      </c>
      <c r="BL10">
        <v>0</v>
      </c>
      <c r="BM10">
        <v>0</v>
      </c>
      <c r="BN10">
        <v>0</v>
      </c>
      <c r="BO10">
        <v>0</v>
      </c>
      <c r="BP10">
        <v>-3</v>
      </c>
      <c r="BQ10">
        <v>-3</v>
      </c>
      <c r="BR10">
        <v>0</v>
      </c>
      <c r="BS10">
        <v>5</v>
      </c>
      <c r="BT10">
        <v>0</v>
      </c>
      <c r="BU10">
        <v>0</v>
      </c>
      <c r="BV10">
        <v>0</v>
      </c>
      <c r="BW10">
        <v>1</v>
      </c>
      <c r="BX10">
        <v>0</v>
      </c>
      <c r="BY10">
        <v>0</v>
      </c>
      <c r="BZ10">
        <v>0</v>
      </c>
      <c r="CA10">
        <v>40</v>
      </c>
      <c r="CB10">
        <v>0</v>
      </c>
      <c r="CC10">
        <v>-3</v>
      </c>
      <c r="CD10">
        <v>-3</v>
      </c>
      <c r="CE10">
        <v>90</v>
      </c>
      <c r="CF10">
        <v>1</v>
      </c>
      <c r="CG10">
        <v>0</v>
      </c>
      <c r="CH10">
        <v>0</v>
      </c>
      <c r="CI10">
        <v>50</v>
      </c>
      <c r="CJ10">
        <v>-3</v>
      </c>
      <c r="CK10">
        <v>-3</v>
      </c>
      <c r="CL10">
        <v>-3</v>
      </c>
      <c r="CM10">
        <v>0</v>
      </c>
      <c r="CN10">
        <v>0</v>
      </c>
      <c r="CO10">
        <v>0</v>
      </c>
      <c r="CP10">
        <v>0</v>
      </c>
      <c r="CQ10">
        <v>0</v>
      </c>
      <c r="CR10">
        <v>0</v>
      </c>
      <c r="CS10">
        <v>0</v>
      </c>
      <c r="CT10">
        <v>0</v>
      </c>
      <c r="CU10">
        <v>40</v>
      </c>
      <c r="CV10">
        <v>1</v>
      </c>
      <c r="CW10">
        <v>0</v>
      </c>
      <c r="CX10">
        <v>-3</v>
      </c>
      <c r="CY10">
        <v>-3</v>
      </c>
      <c r="CZ10">
        <v>0</v>
      </c>
      <c r="DA10">
        <v>95</v>
      </c>
      <c r="DB10">
        <v>95</v>
      </c>
      <c r="DC10">
        <v>0</v>
      </c>
      <c r="DD10">
        <v>-100</v>
      </c>
    </row>
    <row r="11" spans="1:108" x14ac:dyDescent="0.25">
      <c r="A11" t="s">
        <v>3668</v>
      </c>
      <c r="B11">
        <v>6</v>
      </c>
      <c r="C11">
        <v>3294</v>
      </c>
      <c r="D11">
        <v>3276</v>
      </c>
      <c r="E11">
        <v>6047</v>
      </c>
      <c r="F11">
        <v>4741</v>
      </c>
      <c r="G11">
        <v>6022</v>
      </c>
      <c r="H11">
        <v>6720</v>
      </c>
      <c r="I11">
        <v>5</v>
      </c>
      <c r="J11">
        <v>0</v>
      </c>
      <c r="K11">
        <v>0</v>
      </c>
      <c r="L11">
        <v>0</v>
      </c>
      <c r="M11">
        <v>0</v>
      </c>
      <c r="N11">
        <v>0</v>
      </c>
      <c r="O11">
        <v>0</v>
      </c>
      <c r="P11">
        <v>0</v>
      </c>
      <c r="Q11">
        <v>-3</v>
      </c>
      <c r="R11">
        <v>-3</v>
      </c>
      <c r="S11">
        <v>0</v>
      </c>
      <c r="T11">
        <v>5</v>
      </c>
      <c r="U11">
        <v>0</v>
      </c>
      <c r="V11">
        <v>8</v>
      </c>
      <c r="W11">
        <v>2</v>
      </c>
      <c r="X11">
        <v>1</v>
      </c>
      <c r="Y11">
        <v>0</v>
      </c>
      <c r="Z11">
        <v>0</v>
      </c>
      <c r="AA11">
        <v>0</v>
      </c>
      <c r="AB11">
        <v>40</v>
      </c>
      <c r="AC11">
        <v>0</v>
      </c>
      <c r="AD11">
        <v>-3</v>
      </c>
      <c r="AE11">
        <v>-3</v>
      </c>
      <c r="AF11">
        <v>92</v>
      </c>
      <c r="AG11">
        <v>0</v>
      </c>
      <c r="AH11">
        <v>0</v>
      </c>
      <c r="AI11">
        <v>1</v>
      </c>
      <c r="AJ11">
        <v>50</v>
      </c>
      <c r="AK11">
        <v>-3</v>
      </c>
      <c r="AL11">
        <v>-3</v>
      </c>
      <c r="AM11">
        <v>-3</v>
      </c>
      <c r="AN11">
        <v>0</v>
      </c>
      <c r="AO11">
        <v>0</v>
      </c>
      <c r="AP11">
        <v>0</v>
      </c>
      <c r="AQ11">
        <v>0</v>
      </c>
      <c r="AR11">
        <v>0</v>
      </c>
      <c r="AS11">
        <v>0</v>
      </c>
      <c r="AT11">
        <v>0</v>
      </c>
      <c r="AU11">
        <v>0</v>
      </c>
      <c r="AV11">
        <v>40</v>
      </c>
      <c r="AW11">
        <v>1</v>
      </c>
      <c r="AX11">
        <v>0</v>
      </c>
      <c r="AY11">
        <v>-3</v>
      </c>
      <c r="AZ11">
        <v>-3</v>
      </c>
      <c r="BA11">
        <v>2</v>
      </c>
      <c r="BB11">
        <v>97</v>
      </c>
      <c r="BC11">
        <v>97</v>
      </c>
      <c r="BD11">
        <v>0</v>
      </c>
      <c r="BE11">
        <v>-3</v>
      </c>
      <c r="BH11">
        <v>10</v>
      </c>
      <c r="BI11">
        <v>0</v>
      </c>
      <c r="BJ11">
        <v>0</v>
      </c>
      <c r="BK11">
        <v>0</v>
      </c>
      <c r="BL11">
        <v>0</v>
      </c>
      <c r="BM11">
        <v>0</v>
      </c>
      <c r="BN11">
        <v>0</v>
      </c>
      <c r="BO11">
        <v>0</v>
      </c>
      <c r="BP11">
        <v>-3</v>
      </c>
      <c r="BQ11">
        <v>-3</v>
      </c>
      <c r="BR11">
        <v>0</v>
      </c>
      <c r="BS11">
        <v>10</v>
      </c>
      <c r="BT11">
        <v>0</v>
      </c>
      <c r="BU11">
        <v>0</v>
      </c>
      <c r="BV11">
        <v>0</v>
      </c>
      <c r="BW11">
        <v>1</v>
      </c>
      <c r="BX11">
        <v>0</v>
      </c>
      <c r="BY11">
        <v>0</v>
      </c>
      <c r="BZ11">
        <v>0</v>
      </c>
      <c r="CA11">
        <v>40</v>
      </c>
      <c r="CB11">
        <v>0</v>
      </c>
      <c r="CC11">
        <v>-3</v>
      </c>
      <c r="CD11">
        <v>-3</v>
      </c>
      <c r="CE11">
        <v>90</v>
      </c>
      <c r="CF11">
        <v>0</v>
      </c>
      <c r="CG11">
        <v>0</v>
      </c>
      <c r="CH11">
        <v>1</v>
      </c>
      <c r="CI11">
        <v>50</v>
      </c>
      <c r="CJ11">
        <v>-3</v>
      </c>
      <c r="CK11">
        <v>-3</v>
      </c>
      <c r="CL11">
        <v>-3</v>
      </c>
      <c r="CM11">
        <v>0</v>
      </c>
      <c r="CN11">
        <v>0</v>
      </c>
      <c r="CO11">
        <v>0</v>
      </c>
      <c r="CP11">
        <v>0</v>
      </c>
      <c r="CQ11">
        <v>0</v>
      </c>
      <c r="CR11">
        <v>0</v>
      </c>
      <c r="CS11">
        <v>0</v>
      </c>
      <c r="CT11">
        <v>0</v>
      </c>
      <c r="CU11">
        <v>40</v>
      </c>
      <c r="CV11">
        <v>1</v>
      </c>
      <c r="CW11">
        <v>0</v>
      </c>
      <c r="CX11">
        <v>-3</v>
      </c>
      <c r="CY11">
        <v>-3</v>
      </c>
      <c r="CZ11">
        <v>0</v>
      </c>
      <c r="DA11">
        <v>100</v>
      </c>
      <c r="DB11">
        <v>100</v>
      </c>
      <c r="DC11">
        <v>1</v>
      </c>
      <c r="DD11">
        <v>3</v>
      </c>
    </row>
    <row r="12" spans="1:108" x14ac:dyDescent="0.25">
      <c r="A12" t="s">
        <v>3668</v>
      </c>
      <c r="B12">
        <v>7</v>
      </c>
      <c r="C12">
        <v>5299</v>
      </c>
      <c r="D12">
        <v>2264</v>
      </c>
      <c r="E12">
        <v>1816</v>
      </c>
      <c r="F12">
        <v>93</v>
      </c>
      <c r="G12">
        <v>6663</v>
      </c>
      <c r="H12">
        <v>4260</v>
      </c>
      <c r="I12">
        <v>15</v>
      </c>
      <c r="J12">
        <v>0</v>
      </c>
      <c r="K12">
        <v>0</v>
      </c>
      <c r="L12">
        <v>0</v>
      </c>
      <c r="M12">
        <v>0</v>
      </c>
      <c r="N12">
        <v>0</v>
      </c>
      <c r="O12">
        <v>0</v>
      </c>
      <c r="P12">
        <v>0</v>
      </c>
      <c r="Q12">
        <v>-3</v>
      </c>
      <c r="R12">
        <v>-3</v>
      </c>
      <c r="S12">
        <v>0</v>
      </c>
      <c r="T12">
        <v>15</v>
      </c>
      <c r="U12">
        <v>1</v>
      </c>
      <c r="V12">
        <v>10</v>
      </c>
      <c r="W12">
        <v>3</v>
      </c>
      <c r="X12">
        <v>1</v>
      </c>
      <c r="Y12">
        <v>1</v>
      </c>
      <c r="Z12">
        <v>0</v>
      </c>
      <c r="AA12">
        <v>0</v>
      </c>
      <c r="AB12">
        <v>80</v>
      </c>
      <c r="AC12">
        <v>2</v>
      </c>
      <c r="AD12">
        <v>-3</v>
      </c>
      <c r="AE12">
        <v>-3</v>
      </c>
      <c r="AF12">
        <v>133</v>
      </c>
      <c r="AG12">
        <v>1</v>
      </c>
      <c r="AH12">
        <v>0</v>
      </c>
      <c r="AI12">
        <v>0</v>
      </c>
      <c r="AJ12">
        <v>50</v>
      </c>
      <c r="AK12">
        <v>-3</v>
      </c>
      <c r="AL12">
        <v>-3</v>
      </c>
      <c r="AM12">
        <v>-3</v>
      </c>
      <c r="AN12">
        <v>0</v>
      </c>
      <c r="AO12">
        <v>0</v>
      </c>
      <c r="AP12">
        <v>0</v>
      </c>
      <c r="AQ12">
        <v>0</v>
      </c>
      <c r="AR12">
        <v>0</v>
      </c>
      <c r="AS12">
        <v>0</v>
      </c>
      <c r="AT12">
        <v>0</v>
      </c>
      <c r="AU12">
        <v>0</v>
      </c>
      <c r="AV12">
        <v>80</v>
      </c>
      <c r="AW12">
        <v>2</v>
      </c>
      <c r="AX12">
        <v>2</v>
      </c>
      <c r="AY12">
        <v>-3</v>
      </c>
      <c r="AZ12">
        <v>-3</v>
      </c>
      <c r="BA12">
        <v>3</v>
      </c>
      <c r="BB12">
        <v>148</v>
      </c>
      <c r="BC12">
        <v>148</v>
      </c>
      <c r="BD12">
        <v>1</v>
      </c>
      <c r="BE12">
        <v>8</v>
      </c>
      <c r="BH12">
        <v>10</v>
      </c>
      <c r="BI12">
        <v>0</v>
      </c>
      <c r="BJ12">
        <v>0</v>
      </c>
      <c r="BK12">
        <v>0</v>
      </c>
      <c r="BL12">
        <v>0</v>
      </c>
      <c r="BM12">
        <v>0</v>
      </c>
      <c r="BN12">
        <v>0</v>
      </c>
      <c r="BO12">
        <v>0</v>
      </c>
      <c r="BP12">
        <v>-3</v>
      </c>
      <c r="BQ12">
        <v>-3</v>
      </c>
      <c r="BR12">
        <v>0</v>
      </c>
      <c r="BS12">
        <v>10</v>
      </c>
      <c r="BT12">
        <v>0</v>
      </c>
      <c r="BU12">
        <v>0</v>
      </c>
      <c r="BV12">
        <v>0</v>
      </c>
      <c r="BW12">
        <v>1</v>
      </c>
      <c r="BX12">
        <v>1</v>
      </c>
      <c r="BY12">
        <v>0</v>
      </c>
      <c r="BZ12">
        <v>0</v>
      </c>
      <c r="CA12">
        <v>80</v>
      </c>
      <c r="CB12">
        <v>2</v>
      </c>
      <c r="CC12">
        <v>-3</v>
      </c>
      <c r="CD12">
        <v>-3</v>
      </c>
      <c r="CE12">
        <v>130</v>
      </c>
      <c r="CF12">
        <v>0</v>
      </c>
      <c r="CG12">
        <v>0</v>
      </c>
      <c r="CH12">
        <v>1</v>
      </c>
      <c r="CI12">
        <v>50</v>
      </c>
      <c r="CJ12">
        <v>-3</v>
      </c>
      <c r="CK12">
        <v>-3</v>
      </c>
      <c r="CL12">
        <v>-3</v>
      </c>
      <c r="CM12">
        <v>0</v>
      </c>
      <c r="CN12">
        <v>0</v>
      </c>
      <c r="CO12">
        <v>0</v>
      </c>
      <c r="CP12">
        <v>0</v>
      </c>
      <c r="CQ12">
        <v>0</v>
      </c>
      <c r="CR12">
        <v>0</v>
      </c>
      <c r="CS12">
        <v>0</v>
      </c>
      <c r="CT12">
        <v>0</v>
      </c>
      <c r="CU12">
        <v>80</v>
      </c>
      <c r="CV12">
        <v>2</v>
      </c>
      <c r="CW12">
        <v>2</v>
      </c>
      <c r="CX12">
        <v>-3</v>
      </c>
      <c r="CY12">
        <v>-3</v>
      </c>
      <c r="CZ12">
        <v>0</v>
      </c>
      <c r="DA12">
        <v>140</v>
      </c>
      <c r="DB12">
        <v>140</v>
      </c>
      <c r="DC12">
        <v>0</v>
      </c>
      <c r="DD12">
        <v>-8</v>
      </c>
    </row>
    <row r="13" spans="1:108" x14ac:dyDescent="0.25">
      <c r="A13" t="s">
        <v>3668</v>
      </c>
      <c r="B13">
        <v>8</v>
      </c>
      <c r="C13">
        <v>4217</v>
      </c>
      <c r="D13">
        <v>6146</v>
      </c>
      <c r="E13">
        <v>6056</v>
      </c>
      <c r="F13">
        <v>4674</v>
      </c>
      <c r="G13">
        <v>3750</v>
      </c>
      <c r="H13">
        <v>4238</v>
      </c>
      <c r="I13">
        <v>10</v>
      </c>
      <c r="J13">
        <v>0</v>
      </c>
      <c r="K13">
        <v>0</v>
      </c>
      <c r="L13">
        <v>0</v>
      </c>
      <c r="M13">
        <v>0</v>
      </c>
      <c r="N13">
        <v>0</v>
      </c>
      <c r="O13">
        <v>0</v>
      </c>
      <c r="P13">
        <v>0</v>
      </c>
      <c r="Q13">
        <v>-3</v>
      </c>
      <c r="R13">
        <v>-3</v>
      </c>
      <c r="S13">
        <v>0</v>
      </c>
      <c r="T13">
        <v>10</v>
      </c>
      <c r="U13">
        <v>0</v>
      </c>
      <c r="V13">
        <v>0</v>
      </c>
      <c r="W13">
        <v>0</v>
      </c>
      <c r="X13">
        <v>1</v>
      </c>
      <c r="Y13">
        <v>1</v>
      </c>
      <c r="Z13">
        <v>0</v>
      </c>
      <c r="AA13">
        <v>0</v>
      </c>
      <c r="AB13">
        <v>80</v>
      </c>
      <c r="AC13">
        <v>2</v>
      </c>
      <c r="AD13">
        <v>-3</v>
      </c>
      <c r="AE13">
        <v>-3</v>
      </c>
      <c r="AF13">
        <v>230</v>
      </c>
      <c r="AG13">
        <v>1</v>
      </c>
      <c r="AH13">
        <v>1</v>
      </c>
      <c r="AI13">
        <v>1</v>
      </c>
      <c r="AJ13">
        <v>150</v>
      </c>
      <c r="AK13">
        <v>-3</v>
      </c>
      <c r="AL13">
        <v>-3</v>
      </c>
      <c r="AM13">
        <v>-3</v>
      </c>
      <c r="AN13">
        <v>0</v>
      </c>
      <c r="AO13">
        <v>0</v>
      </c>
      <c r="AP13">
        <v>0</v>
      </c>
      <c r="AQ13">
        <v>0</v>
      </c>
      <c r="AR13">
        <v>1</v>
      </c>
      <c r="AS13">
        <v>0</v>
      </c>
      <c r="AT13">
        <v>25</v>
      </c>
      <c r="AU13">
        <v>0</v>
      </c>
      <c r="AV13">
        <v>80</v>
      </c>
      <c r="AW13">
        <v>2</v>
      </c>
      <c r="AX13">
        <v>2</v>
      </c>
      <c r="AY13">
        <v>-3</v>
      </c>
      <c r="AZ13">
        <v>-3</v>
      </c>
      <c r="BA13">
        <v>0</v>
      </c>
      <c r="BB13">
        <v>240</v>
      </c>
      <c r="BC13">
        <v>240</v>
      </c>
      <c r="BD13">
        <v>1</v>
      </c>
      <c r="BE13">
        <v>125</v>
      </c>
      <c r="BH13">
        <v>10</v>
      </c>
      <c r="BI13">
        <v>0</v>
      </c>
      <c r="BJ13">
        <v>0</v>
      </c>
      <c r="BK13">
        <v>0</v>
      </c>
      <c r="BL13">
        <v>0</v>
      </c>
      <c r="BM13">
        <v>0</v>
      </c>
      <c r="BN13">
        <v>0</v>
      </c>
      <c r="BO13">
        <v>0</v>
      </c>
      <c r="BP13">
        <v>-3</v>
      </c>
      <c r="BQ13">
        <v>-3</v>
      </c>
      <c r="BR13">
        <v>0</v>
      </c>
      <c r="BS13">
        <v>10</v>
      </c>
      <c r="BT13">
        <v>0</v>
      </c>
      <c r="BU13">
        <v>0</v>
      </c>
      <c r="BV13">
        <v>0</v>
      </c>
      <c r="BW13">
        <v>1</v>
      </c>
      <c r="BX13">
        <v>1</v>
      </c>
      <c r="BY13">
        <v>0</v>
      </c>
      <c r="BZ13">
        <v>0</v>
      </c>
      <c r="CA13">
        <v>80</v>
      </c>
      <c r="CB13">
        <v>2</v>
      </c>
      <c r="CC13">
        <v>-3</v>
      </c>
      <c r="CD13">
        <v>-3</v>
      </c>
      <c r="CE13">
        <v>80</v>
      </c>
      <c r="CF13">
        <v>0</v>
      </c>
      <c r="CG13">
        <v>0</v>
      </c>
      <c r="CH13">
        <v>0</v>
      </c>
      <c r="CI13">
        <v>0</v>
      </c>
      <c r="CJ13">
        <v>-3</v>
      </c>
      <c r="CK13">
        <v>-3</v>
      </c>
      <c r="CL13">
        <v>-3</v>
      </c>
      <c r="CM13">
        <v>0</v>
      </c>
      <c r="CN13">
        <v>0</v>
      </c>
      <c r="CO13">
        <v>0</v>
      </c>
      <c r="CP13">
        <v>0</v>
      </c>
      <c r="CQ13">
        <v>0</v>
      </c>
      <c r="CR13">
        <v>1</v>
      </c>
      <c r="CS13">
        <v>0</v>
      </c>
      <c r="CT13">
        <v>25</v>
      </c>
      <c r="CU13">
        <v>80</v>
      </c>
      <c r="CV13">
        <v>2</v>
      </c>
      <c r="CW13">
        <v>2</v>
      </c>
      <c r="CX13">
        <v>-3</v>
      </c>
      <c r="CY13">
        <v>-3</v>
      </c>
      <c r="CZ13">
        <v>0</v>
      </c>
      <c r="DA13">
        <v>115</v>
      </c>
      <c r="DB13">
        <v>115</v>
      </c>
      <c r="DC13">
        <v>0</v>
      </c>
      <c r="DD13">
        <v>-125</v>
      </c>
    </row>
    <row r="14" spans="1:108" x14ac:dyDescent="0.25">
      <c r="A14" t="s">
        <v>3668</v>
      </c>
      <c r="B14">
        <v>9</v>
      </c>
      <c r="C14">
        <v>5253</v>
      </c>
      <c r="D14">
        <v>3054</v>
      </c>
      <c r="E14">
        <v>3275</v>
      </c>
      <c r="F14">
        <v>2977</v>
      </c>
      <c r="G14">
        <v>5913</v>
      </c>
      <c r="H14">
        <v>6160</v>
      </c>
      <c r="I14">
        <v>10</v>
      </c>
      <c r="J14">
        <v>0</v>
      </c>
      <c r="K14">
        <v>0</v>
      </c>
      <c r="L14">
        <v>0</v>
      </c>
      <c r="M14">
        <v>0</v>
      </c>
      <c r="N14">
        <v>0</v>
      </c>
      <c r="O14">
        <v>0</v>
      </c>
      <c r="P14">
        <v>0</v>
      </c>
      <c r="Q14">
        <v>-3</v>
      </c>
      <c r="R14">
        <v>-3</v>
      </c>
      <c r="S14">
        <v>0</v>
      </c>
      <c r="T14">
        <v>10</v>
      </c>
      <c r="U14">
        <v>0</v>
      </c>
      <c r="V14">
        <v>0</v>
      </c>
      <c r="W14">
        <v>0</v>
      </c>
      <c r="X14">
        <v>1</v>
      </c>
      <c r="Y14">
        <v>1</v>
      </c>
      <c r="Z14">
        <v>0</v>
      </c>
      <c r="AA14">
        <v>0</v>
      </c>
      <c r="AB14">
        <v>80</v>
      </c>
      <c r="AC14">
        <v>2</v>
      </c>
      <c r="AD14">
        <v>-3</v>
      </c>
      <c r="AE14">
        <v>-3</v>
      </c>
      <c r="AF14">
        <v>130</v>
      </c>
      <c r="AG14">
        <v>1</v>
      </c>
      <c r="AH14">
        <v>0</v>
      </c>
      <c r="AI14">
        <v>0</v>
      </c>
      <c r="AJ14">
        <v>50</v>
      </c>
      <c r="AK14">
        <v>-3</v>
      </c>
      <c r="AL14">
        <v>-3</v>
      </c>
      <c r="AM14">
        <v>-3</v>
      </c>
      <c r="AN14">
        <v>0</v>
      </c>
      <c r="AO14">
        <v>0</v>
      </c>
      <c r="AP14">
        <v>0</v>
      </c>
      <c r="AQ14">
        <v>0</v>
      </c>
      <c r="AR14">
        <v>0</v>
      </c>
      <c r="AS14">
        <v>1</v>
      </c>
      <c r="AT14">
        <v>0</v>
      </c>
      <c r="AU14">
        <v>25</v>
      </c>
      <c r="AV14">
        <v>80</v>
      </c>
      <c r="AW14">
        <v>2</v>
      </c>
      <c r="AX14">
        <v>2</v>
      </c>
      <c r="AY14">
        <v>-3</v>
      </c>
      <c r="AZ14">
        <v>-3</v>
      </c>
      <c r="BA14">
        <v>0</v>
      </c>
      <c r="BB14">
        <v>165</v>
      </c>
      <c r="BC14">
        <v>165</v>
      </c>
      <c r="BD14">
        <v>1</v>
      </c>
      <c r="BE14">
        <v>12</v>
      </c>
      <c r="BH14">
        <v>10</v>
      </c>
      <c r="BI14">
        <v>0</v>
      </c>
      <c r="BJ14">
        <v>0</v>
      </c>
      <c r="BK14">
        <v>0</v>
      </c>
      <c r="BL14">
        <v>0</v>
      </c>
      <c r="BM14">
        <v>0</v>
      </c>
      <c r="BN14">
        <v>0</v>
      </c>
      <c r="BO14">
        <v>0</v>
      </c>
      <c r="BP14">
        <v>-3</v>
      </c>
      <c r="BQ14">
        <v>-3</v>
      </c>
      <c r="BR14">
        <v>0</v>
      </c>
      <c r="BS14">
        <v>10</v>
      </c>
      <c r="BT14">
        <v>0</v>
      </c>
      <c r="BU14">
        <v>9</v>
      </c>
      <c r="BV14">
        <v>3</v>
      </c>
      <c r="BW14">
        <v>1</v>
      </c>
      <c r="BX14">
        <v>0</v>
      </c>
      <c r="BY14">
        <v>0</v>
      </c>
      <c r="BZ14">
        <v>0</v>
      </c>
      <c r="CA14">
        <v>40</v>
      </c>
      <c r="CB14">
        <v>0</v>
      </c>
      <c r="CC14">
        <v>-3</v>
      </c>
      <c r="CD14">
        <v>-3</v>
      </c>
      <c r="CE14">
        <v>143</v>
      </c>
      <c r="CF14">
        <v>0</v>
      </c>
      <c r="CG14">
        <v>1</v>
      </c>
      <c r="CH14">
        <v>1</v>
      </c>
      <c r="CI14">
        <v>100</v>
      </c>
      <c r="CJ14">
        <v>-3</v>
      </c>
      <c r="CK14">
        <v>-3</v>
      </c>
      <c r="CL14">
        <v>-3</v>
      </c>
      <c r="CM14">
        <v>0</v>
      </c>
      <c r="CN14">
        <v>0</v>
      </c>
      <c r="CO14">
        <v>0</v>
      </c>
      <c r="CP14">
        <v>0</v>
      </c>
      <c r="CQ14">
        <v>1</v>
      </c>
      <c r="CR14">
        <v>0</v>
      </c>
      <c r="CS14">
        <v>25</v>
      </c>
      <c r="CT14">
        <v>0</v>
      </c>
      <c r="CU14">
        <v>40</v>
      </c>
      <c r="CV14">
        <v>1</v>
      </c>
      <c r="CW14">
        <v>0</v>
      </c>
      <c r="CX14">
        <v>-3</v>
      </c>
      <c r="CY14">
        <v>-3</v>
      </c>
      <c r="CZ14">
        <v>3</v>
      </c>
      <c r="DA14">
        <v>153</v>
      </c>
      <c r="DB14">
        <v>153</v>
      </c>
      <c r="DC14">
        <v>0</v>
      </c>
      <c r="DD14">
        <v>-12</v>
      </c>
    </row>
    <row r="15" spans="1:108" x14ac:dyDescent="0.25">
      <c r="A15" t="s">
        <v>3668</v>
      </c>
      <c r="B15">
        <v>10</v>
      </c>
      <c r="C15">
        <v>2538</v>
      </c>
      <c r="D15">
        <v>3755</v>
      </c>
      <c r="E15">
        <v>4539</v>
      </c>
      <c r="F15">
        <v>2531</v>
      </c>
      <c r="G15">
        <v>3277</v>
      </c>
      <c r="H15">
        <v>4181</v>
      </c>
      <c r="I15">
        <v>15</v>
      </c>
      <c r="J15">
        <v>0</v>
      </c>
      <c r="K15">
        <v>0</v>
      </c>
      <c r="L15">
        <v>0</v>
      </c>
      <c r="M15">
        <v>1</v>
      </c>
      <c r="N15">
        <v>0</v>
      </c>
      <c r="O15">
        <v>60</v>
      </c>
      <c r="P15">
        <v>1</v>
      </c>
      <c r="Q15">
        <v>-3</v>
      </c>
      <c r="R15">
        <v>-3</v>
      </c>
      <c r="S15">
        <v>20</v>
      </c>
      <c r="T15">
        <v>75</v>
      </c>
      <c r="U15">
        <v>20</v>
      </c>
      <c r="V15">
        <v>0</v>
      </c>
      <c r="W15">
        <v>2</v>
      </c>
      <c r="X15">
        <v>1</v>
      </c>
      <c r="Y15">
        <v>1</v>
      </c>
      <c r="Z15">
        <v>0</v>
      </c>
      <c r="AA15">
        <v>0</v>
      </c>
      <c r="AB15">
        <v>40</v>
      </c>
      <c r="AC15">
        <v>1</v>
      </c>
      <c r="AD15">
        <v>-3</v>
      </c>
      <c r="AE15">
        <v>-3</v>
      </c>
      <c r="AF15">
        <v>142</v>
      </c>
      <c r="AG15">
        <v>1</v>
      </c>
      <c r="AH15">
        <v>1</v>
      </c>
      <c r="AI15">
        <v>0</v>
      </c>
      <c r="AJ15">
        <v>100</v>
      </c>
      <c r="AK15">
        <v>-3</v>
      </c>
      <c r="AL15">
        <v>-3</v>
      </c>
      <c r="AM15">
        <v>-3</v>
      </c>
      <c r="AN15">
        <v>0</v>
      </c>
      <c r="AO15">
        <v>0</v>
      </c>
      <c r="AP15">
        <v>0</v>
      </c>
      <c r="AQ15">
        <v>0</v>
      </c>
      <c r="AR15">
        <v>0</v>
      </c>
      <c r="AS15">
        <v>1</v>
      </c>
      <c r="AT15">
        <v>0</v>
      </c>
      <c r="AU15">
        <v>25</v>
      </c>
      <c r="AV15">
        <v>100</v>
      </c>
      <c r="AW15">
        <v>2</v>
      </c>
      <c r="AX15">
        <v>2</v>
      </c>
      <c r="AY15">
        <v>-3</v>
      </c>
      <c r="AZ15">
        <v>-3</v>
      </c>
      <c r="BA15">
        <v>2</v>
      </c>
      <c r="BB15">
        <v>242</v>
      </c>
      <c r="BC15">
        <v>242</v>
      </c>
      <c r="BD15">
        <v>1</v>
      </c>
      <c r="BE15">
        <v>61</v>
      </c>
      <c r="BH15">
        <v>10</v>
      </c>
      <c r="BI15">
        <v>0</v>
      </c>
      <c r="BJ15">
        <v>7</v>
      </c>
      <c r="BK15">
        <v>7</v>
      </c>
      <c r="BL15">
        <v>0</v>
      </c>
      <c r="BM15">
        <v>0</v>
      </c>
      <c r="BN15">
        <v>0</v>
      </c>
      <c r="BO15">
        <v>0</v>
      </c>
      <c r="BP15">
        <v>-3</v>
      </c>
      <c r="BQ15">
        <v>-3</v>
      </c>
      <c r="BR15">
        <v>0</v>
      </c>
      <c r="BS15">
        <v>17</v>
      </c>
      <c r="BT15">
        <v>0</v>
      </c>
      <c r="BU15">
        <v>73</v>
      </c>
      <c r="BV15">
        <v>24</v>
      </c>
      <c r="BW15">
        <v>1</v>
      </c>
      <c r="BX15">
        <v>0</v>
      </c>
      <c r="BY15">
        <v>0</v>
      </c>
      <c r="BZ15">
        <v>0</v>
      </c>
      <c r="CA15">
        <v>40</v>
      </c>
      <c r="CB15">
        <v>0</v>
      </c>
      <c r="CC15">
        <v>-3</v>
      </c>
      <c r="CD15">
        <v>-3</v>
      </c>
      <c r="CE15">
        <v>164</v>
      </c>
      <c r="CF15">
        <v>1</v>
      </c>
      <c r="CG15">
        <v>1</v>
      </c>
      <c r="CH15">
        <v>0</v>
      </c>
      <c r="CI15">
        <v>100</v>
      </c>
      <c r="CJ15">
        <v>-3</v>
      </c>
      <c r="CK15">
        <v>-3</v>
      </c>
      <c r="CL15">
        <v>-3</v>
      </c>
      <c r="CM15">
        <v>0</v>
      </c>
      <c r="CN15">
        <v>0</v>
      </c>
      <c r="CO15">
        <v>0</v>
      </c>
      <c r="CP15">
        <v>0</v>
      </c>
      <c r="CQ15">
        <v>1</v>
      </c>
      <c r="CR15">
        <v>0</v>
      </c>
      <c r="CS15">
        <v>25</v>
      </c>
      <c r="CT15">
        <v>0</v>
      </c>
      <c r="CU15">
        <v>40</v>
      </c>
      <c r="CV15">
        <v>1</v>
      </c>
      <c r="CW15">
        <v>0</v>
      </c>
      <c r="CX15">
        <v>-3</v>
      </c>
      <c r="CY15">
        <v>-3</v>
      </c>
      <c r="CZ15">
        <v>31</v>
      </c>
      <c r="DA15">
        <v>181</v>
      </c>
      <c r="DB15">
        <v>181</v>
      </c>
      <c r="DC15">
        <v>0</v>
      </c>
      <c r="DD15">
        <v>-61</v>
      </c>
    </row>
    <row r="16" spans="1:108" x14ac:dyDescent="0.25">
      <c r="A16" t="s">
        <v>3668</v>
      </c>
      <c r="B16">
        <v>11</v>
      </c>
      <c r="C16">
        <v>5658</v>
      </c>
      <c r="D16">
        <v>6453</v>
      </c>
      <c r="E16">
        <v>4397</v>
      </c>
      <c r="F16">
        <v>4728</v>
      </c>
      <c r="G16">
        <v>1714</v>
      </c>
      <c r="H16">
        <v>6217</v>
      </c>
      <c r="I16">
        <v>15</v>
      </c>
      <c r="J16">
        <v>0</v>
      </c>
      <c r="K16">
        <v>0</v>
      </c>
      <c r="L16">
        <v>0</v>
      </c>
      <c r="M16">
        <v>0</v>
      </c>
      <c r="N16">
        <v>0</v>
      </c>
      <c r="O16">
        <v>0</v>
      </c>
      <c r="P16">
        <v>0</v>
      </c>
      <c r="Q16">
        <v>-3</v>
      </c>
      <c r="R16">
        <v>-3</v>
      </c>
      <c r="S16">
        <v>0</v>
      </c>
      <c r="T16">
        <v>15</v>
      </c>
      <c r="U16">
        <v>0</v>
      </c>
      <c r="V16">
        <v>0</v>
      </c>
      <c r="W16">
        <v>0</v>
      </c>
      <c r="X16">
        <v>1</v>
      </c>
      <c r="Y16">
        <v>1</v>
      </c>
      <c r="Z16">
        <v>0</v>
      </c>
      <c r="AA16">
        <v>0</v>
      </c>
      <c r="AB16">
        <v>80</v>
      </c>
      <c r="AC16">
        <v>2</v>
      </c>
      <c r="AD16">
        <v>-3</v>
      </c>
      <c r="AE16">
        <v>-3</v>
      </c>
      <c r="AF16">
        <v>230</v>
      </c>
      <c r="AG16">
        <v>1</v>
      </c>
      <c r="AH16">
        <v>1</v>
      </c>
      <c r="AI16">
        <v>1</v>
      </c>
      <c r="AJ16">
        <v>150</v>
      </c>
      <c r="AK16">
        <v>-3</v>
      </c>
      <c r="AL16">
        <v>-3</v>
      </c>
      <c r="AM16">
        <v>-3</v>
      </c>
      <c r="AN16">
        <v>0</v>
      </c>
      <c r="AO16">
        <v>0</v>
      </c>
      <c r="AP16">
        <v>0</v>
      </c>
      <c r="AQ16">
        <v>0</v>
      </c>
      <c r="AR16">
        <v>0</v>
      </c>
      <c r="AS16">
        <v>0</v>
      </c>
      <c r="AT16">
        <v>0</v>
      </c>
      <c r="AU16">
        <v>0</v>
      </c>
      <c r="AV16">
        <v>80</v>
      </c>
      <c r="AW16">
        <v>2</v>
      </c>
      <c r="AX16">
        <v>2</v>
      </c>
      <c r="AY16">
        <v>-3</v>
      </c>
      <c r="AZ16">
        <v>-3</v>
      </c>
      <c r="BA16">
        <v>0</v>
      </c>
      <c r="BB16">
        <v>245</v>
      </c>
      <c r="BC16">
        <v>245</v>
      </c>
      <c r="BD16">
        <v>1</v>
      </c>
      <c r="BE16">
        <v>115</v>
      </c>
      <c r="BH16">
        <v>10</v>
      </c>
      <c r="BI16">
        <v>0</v>
      </c>
      <c r="BJ16">
        <v>0</v>
      </c>
      <c r="BK16">
        <v>0</v>
      </c>
      <c r="BL16">
        <v>0</v>
      </c>
      <c r="BM16">
        <v>0</v>
      </c>
      <c r="BN16">
        <v>0</v>
      </c>
      <c r="BO16">
        <v>0</v>
      </c>
      <c r="BP16">
        <v>-3</v>
      </c>
      <c r="BQ16">
        <v>-3</v>
      </c>
      <c r="BR16">
        <v>0</v>
      </c>
      <c r="BS16">
        <v>10</v>
      </c>
      <c r="BT16">
        <v>0</v>
      </c>
      <c r="BU16">
        <v>0</v>
      </c>
      <c r="BV16">
        <v>0</v>
      </c>
      <c r="BW16">
        <v>1</v>
      </c>
      <c r="BX16">
        <v>1</v>
      </c>
      <c r="BY16">
        <v>1</v>
      </c>
      <c r="BZ16">
        <v>0</v>
      </c>
      <c r="CA16">
        <v>120</v>
      </c>
      <c r="CB16">
        <v>6</v>
      </c>
      <c r="CC16">
        <v>-3</v>
      </c>
      <c r="CD16">
        <v>-3</v>
      </c>
      <c r="CE16">
        <v>120</v>
      </c>
      <c r="CF16">
        <v>0</v>
      </c>
      <c r="CG16">
        <v>0</v>
      </c>
      <c r="CH16">
        <v>0</v>
      </c>
      <c r="CI16">
        <v>0</v>
      </c>
      <c r="CJ16">
        <v>-3</v>
      </c>
      <c r="CK16">
        <v>-3</v>
      </c>
      <c r="CL16">
        <v>-3</v>
      </c>
      <c r="CM16">
        <v>0</v>
      </c>
      <c r="CN16">
        <v>0</v>
      </c>
      <c r="CO16">
        <v>0</v>
      </c>
      <c r="CP16">
        <v>0</v>
      </c>
      <c r="CQ16">
        <v>0</v>
      </c>
      <c r="CR16">
        <v>0</v>
      </c>
      <c r="CS16">
        <v>0</v>
      </c>
      <c r="CT16">
        <v>0</v>
      </c>
      <c r="CU16">
        <v>120</v>
      </c>
      <c r="CV16">
        <v>3</v>
      </c>
      <c r="CW16">
        <v>6</v>
      </c>
      <c r="CX16">
        <v>-3</v>
      </c>
      <c r="CY16">
        <v>-3</v>
      </c>
      <c r="CZ16">
        <v>0</v>
      </c>
      <c r="DA16">
        <v>130</v>
      </c>
      <c r="DB16">
        <v>130</v>
      </c>
      <c r="DC16">
        <v>0</v>
      </c>
      <c r="DD16">
        <v>-115</v>
      </c>
    </row>
    <row r="17" spans="1:108" x14ac:dyDescent="0.25">
      <c r="A17" t="s">
        <v>3668</v>
      </c>
      <c r="B17">
        <v>12</v>
      </c>
      <c r="C17">
        <v>4230</v>
      </c>
      <c r="D17">
        <v>3740</v>
      </c>
      <c r="E17">
        <v>4360</v>
      </c>
      <c r="F17">
        <v>2227</v>
      </c>
      <c r="G17">
        <v>6720</v>
      </c>
      <c r="H17">
        <v>5299</v>
      </c>
      <c r="I17">
        <v>5</v>
      </c>
      <c r="J17">
        <v>0</v>
      </c>
      <c r="K17">
        <v>0</v>
      </c>
      <c r="L17">
        <v>0</v>
      </c>
      <c r="M17">
        <v>0</v>
      </c>
      <c r="N17">
        <v>0</v>
      </c>
      <c r="O17">
        <v>0</v>
      </c>
      <c r="P17">
        <v>0</v>
      </c>
      <c r="Q17">
        <v>-3</v>
      </c>
      <c r="R17">
        <v>-3</v>
      </c>
      <c r="S17">
        <v>0</v>
      </c>
      <c r="T17">
        <v>5</v>
      </c>
      <c r="U17">
        <v>0</v>
      </c>
      <c r="V17">
        <v>0</v>
      </c>
      <c r="W17">
        <v>0</v>
      </c>
      <c r="X17">
        <v>1</v>
      </c>
      <c r="Y17">
        <v>0</v>
      </c>
      <c r="Z17">
        <v>0</v>
      </c>
      <c r="AA17">
        <v>0</v>
      </c>
      <c r="AB17">
        <v>40</v>
      </c>
      <c r="AC17">
        <v>0</v>
      </c>
      <c r="AD17">
        <v>-3</v>
      </c>
      <c r="AE17">
        <v>-3</v>
      </c>
      <c r="AF17">
        <v>90</v>
      </c>
      <c r="AG17">
        <v>0</v>
      </c>
      <c r="AH17">
        <v>1</v>
      </c>
      <c r="AI17">
        <v>0</v>
      </c>
      <c r="AJ17">
        <v>50</v>
      </c>
      <c r="AK17">
        <v>-3</v>
      </c>
      <c r="AL17">
        <v>-3</v>
      </c>
      <c r="AM17">
        <v>-3</v>
      </c>
      <c r="AN17">
        <v>0</v>
      </c>
      <c r="AO17">
        <v>0</v>
      </c>
      <c r="AP17">
        <v>0</v>
      </c>
      <c r="AQ17">
        <v>0</v>
      </c>
      <c r="AR17">
        <v>0</v>
      </c>
      <c r="AS17">
        <v>0</v>
      </c>
      <c r="AT17">
        <v>0</v>
      </c>
      <c r="AU17">
        <v>0</v>
      </c>
      <c r="AV17">
        <v>40</v>
      </c>
      <c r="AW17">
        <v>1</v>
      </c>
      <c r="AX17">
        <v>0</v>
      </c>
      <c r="AY17">
        <v>-3</v>
      </c>
      <c r="AZ17">
        <v>-3</v>
      </c>
      <c r="BA17">
        <v>0</v>
      </c>
      <c r="BB17">
        <v>95</v>
      </c>
      <c r="BC17">
        <v>95</v>
      </c>
      <c r="BD17">
        <v>0</v>
      </c>
      <c r="BE17">
        <v>-6</v>
      </c>
      <c r="BH17">
        <v>10</v>
      </c>
      <c r="BI17">
        <v>0</v>
      </c>
      <c r="BJ17">
        <v>0</v>
      </c>
      <c r="BK17">
        <v>0</v>
      </c>
      <c r="BL17">
        <v>0</v>
      </c>
      <c r="BM17">
        <v>0</v>
      </c>
      <c r="BN17">
        <v>0</v>
      </c>
      <c r="BO17">
        <v>0</v>
      </c>
      <c r="BP17">
        <v>-3</v>
      </c>
      <c r="BQ17">
        <v>-3</v>
      </c>
      <c r="BR17">
        <v>0</v>
      </c>
      <c r="BS17">
        <v>10</v>
      </c>
      <c r="BT17">
        <v>0</v>
      </c>
      <c r="BU17">
        <v>5</v>
      </c>
      <c r="BV17">
        <v>1</v>
      </c>
      <c r="BW17">
        <v>1</v>
      </c>
      <c r="BX17">
        <v>0</v>
      </c>
      <c r="BY17">
        <v>0</v>
      </c>
      <c r="BZ17">
        <v>0</v>
      </c>
      <c r="CA17">
        <v>40</v>
      </c>
      <c r="CB17">
        <v>0</v>
      </c>
      <c r="CC17">
        <v>-3</v>
      </c>
      <c r="CD17">
        <v>-3</v>
      </c>
      <c r="CE17">
        <v>91</v>
      </c>
      <c r="CF17">
        <v>0</v>
      </c>
      <c r="CG17">
        <v>0</v>
      </c>
      <c r="CH17">
        <v>1</v>
      </c>
      <c r="CI17">
        <v>50</v>
      </c>
      <c r="CJ17">
        <v>-3</v>
      </c>
      <c r="CK17">
        <v>-3</v>
      </c>
      <c r="CL17">
        <v>-3</v>
      </c>
      <c r="CM17">
        <v>0</v>
      </c>
      <c r="CN17">
        <v>0</v>
      </c>
      <c r="CO17">
        <v>0</v>
      </c>
      <c r="CP17">
        <v>0</v>
      </c>
      <c r="CQ17">
        <v>0</v>
      </c>
      <c r="CR17">
        <v>0</v>
      </c>
      <c r="CS17">
        <v>0</v>
      </c>
      <c r="CT17">
        <v>0</v>
      </c>
      <c r="CU17">
        <v>40</v>
      </c>
      <c r="CV17">
        <v>1</v>
      </c>
      <c r="CW17">
        <v>0</v>
      </c>
      <c r="CX17">
        <v>-3</v>
      </c>
      <c r="CY17">
        <v>-3</v>
      </c>
      <c r="CZ17">
        <v>1</v>
      </c>
      <c r="DA17">
        <v>101</v>
      </c>
      <c r="DB17">
        <v>101</v>
      </c>
      <c r="DC17">
        <v>1</v>
      </c>
      <c r="DD17">
        <v>6</v>
      </c>
    </row>
    <row r="18" spans="1:108" x14ac:dyDescent="0.25">
      <c r="A18" t="s">
        <v>3668</v>
      </c>
      <c r="B18">
        <v>13</v>
      </c>
      <c r="C18">
        <v>6056</v>
      </c>
      <c r="D18">
        <v>4818</v>
      </c>
      <c r="E18">
        <v>2855</v>
      </c>
      <c r="F18">
        <v>6663</v>
      </c>
      <c r="G18">
        <v>5999</v>
      </c>
      <c r="H18">
        <v>3276</v>
      </c>
      <c r="I18">
        <v>10</v>
      </c>
      <c r="J18">
        <v>0</v>
      </c>
      <c r="K18">
        <v>2</v>
      </c>
      <c r="L18">
        <v>2</v>
      </c>
      <c r="M18">
        <v>1</v>
      </c>
      <c r="N18">
        <v>0</v>
      </c>
      <c r="O18">
        <v>60</v>
      </c>
      <c r="P18">
        <v>1</v>
      </c>
      <c r="Q18">
        <v>-3</v>
      </c>
      <c r="R18">
        <v>-3</v>
      </c>
      <c r="S18">
        <v>20</v>
      </c>
      <c r="T18">
        <v>72</v>
      </c>
      <c r="U18">
        <v>0</v>
      </c>
      <c r="V18">
        <v>3</v>
      </c>
      <c r="W18">
        <v>1</v>
      </c>
      <c r="X18">
        <v>1</v>
      </c>
      <c r="Y18">
        <v>1</v>
      </c>
      <c r="Z18">
        <v>0</v>
      </c>
      <c r="AA18">
        <v>0</v>
      </c>
      <c r="AB18">
        <v>40</v>
      </c>
      <c r="AC18">
        <v>1</v>
      </c>
      <c r="AD18">
        <v>-3</v>
      </c>
      <c r="AE18">
        <v>-3</v>
      </c>
      <c r="AF18">
        <v>41</v>
      </c>
      <c r="AG18">
        <v>0</v>
      </c>
      <c r="AH18">
        <v>0</v>
      </c>
      <c r="AI18">
        <v>0</v>
      </c>
      <c r="AJ18">
        <v>0</v>
      </c>
      <c r="AK18">
        <v>-3</v>
      </c>
      <c r="AL18">
        <v>-3</v>
      </c>
      <c r="AM18">
        <v>-3</v>
      </c>
      <c r="AN18">
        <v>0</v>
      </c>
      <c r="AO18">
        <v>0</v>
      </c>
      <c r="AP18">
        <v>1</v>
      </c>
      <c r="AQ18">
        <v>0</v>
      </c>
      <c r="AR18">
        <v>0</v>
      </c>
      <c r="AS18">
        <v>0</v>
      </c>
      <c r="AT18">
        <v>5</v>
      </c>
      <c r="AU18">
        <v>0</v>
      </c>
      <c r="AV18">
        <v>100</v>
      </c>
      <c r="AW18">
        <v>2</v>
      </c>
      <c r="AX18">
        <v>2</v>
      </c>
      <c r="AY18">
        <v>-3</v>
      </c>
      <c r="AZ18">
        <v>-3</v>
      </c>
      <c r="BA18">
        <v>3</v>
      </c>
      <c r="BB18">
        <v>113</v>
      </c>
      <c r="BC18">
        <v>113</v>
      </c>
      <c r="BD18">
        <v>0</v>
      </c>
      <c r="BE18">
        <v>-20</v>
      </c>
      <c r="BH18">
        <v>0</v>
      </c>
      <c r="BI18">
        <v>0</v>
      </c>
      <c r="BJ18">
        <v>7</v>
      </c>
      <c r="BK18">
        <v>7</v>
      </c>
      <c r="BL18">
        <v>0</v>
      </c>
      <c r="BM18">
        <v>0</v>
      </c>
      <c r="BN18">
        <v>0</v>
      </c>
      <c r="BO18">
        <v>0</v>
      </c>
      <c r="BP18">
        <v>-3</v>
      </c>
      <c r="BQ18">
        <v>-3</v>
      </c>
      <c r="BR18">
        <v>0</v>
      </c>
      <c r="BS18">
        <v>7</v>
      </c>
      <c r="BT18">
        <v>10</v>
      </c>
      <c r="BU18">
        <v>0</v>
      </c>
      <c r="BV18">
        <v>1</v>
      </c>
      <c r="BW18">
        <v>1</v>
      </c>
      <c r="BX18">
        <v>1</v>
      </c>
      <c r="BY18">
        <v>1</v>
      </c>
      <c r="BZ18">
        <v>0</v>
      </c>
      <c r="CA18">
        <v>120</v>
      </c>
      <c r="CB18">
        <v>6</v>
      </c>
      <c r="CC18">
        <v>-3</v>
      </c>
      <c r="CD18">
        <v>-3</v>
      </c>
      <c r="CE18">
        <v>121</v>
      </c>
      <c r="CF18">
        <v>0</v>
      </c>
      <c r="CG18">
        <v>0</v>
      </c>
      <c r="CH18">
        <v>0</v>
      </c>
      <c r="CI18">
        <v>0</v>
      </c>
      <c r="CJ18">
        <v>-3</v>
      </c>
      <c r="CK18">
        <v>-3</v>
      </c>
      <c r="CL18">
        <v>-3</v>
      </c>
      <c r="CM18">
        <v>0</v>
      </c>
      <c r="CN18">
        <v>0</v>
      </c>
      <c r="CO18">
        <v>0</v>
      </c>
      <c r="CP18">
        <v>1</v>
      </c>
      <c r="CQ18">
        <v>0</v>
      </c>
      <c r="CR18">
        <v>0</v>
      </c>
      <c r="CS18">
        <v>0</v>
      </c>
      <c r="CT18">
        <v>5</v>
      </c>
      <c r="CU18">
        <v>120</v>
      </c>
      <c r="CV18">
        <v>3</v>
      </c>
      <c r="CW18">
        <v>6</v>
      </c>
      <c r="CX18">
        <v>-3</v>
      </c>
      <c r="CY18">
        <v>-3</v>
      </c>
      <c r="CZ18">
        <v>8</v>
      </c>
      <c r="DA18">
        <v>133</v>
      </c>
      <c r="DB18">
        <v>133</v>
      </c>
      <c r="DC18">
        <v>1</v>
      </c>
      <c r="DD18">
        <v>20</v>
      </c>
    </row>
    <row r="19" spans="1:108" x14ac:dyDescent="0.25">
      <c r="A19" t="s">
        <v>3668</v>
      </c>
      <c r="B19">
        <v>14</v>
      </c>
      <c r="C19">
        <v>4511</v>
      </c>
      <c r="D19">
        <v>6160</v>
      </c>
      <c r="E19">
        <v>3750</v>
      </c>
      <c r="F19">
        <v>5998</v>
      </c>
      <c r="G19">
        <v>2264</v>
      </c>
      <c r="H19">
        <v>5542</v>
      </c>
      <c r="I19">
        <v>15</v>
      </c>
      <c r="J19">
        <v>0</v>
      </c>
      <c r="K19">
        <v>0</v>
      </c>
      <c r="L19">
        <v>0</v>
      </c>
      <c r="M19">
        <v>1</v>
      </c>
      <c r="N19">
        <v>0</v>
      </c>
      <c r="O19">
        <v>60</v>
      </c>
      <c r="P19">
        <v>1</v>
      </c>
      <c r="Q19">
        <v>-3</v>
      </c>
      <c r="R19">
        <v>-3</v>
      </c>
      <c r="S19">
        <v>20</v>
      </c>
      <c r="T19">
        <v>75</v>
      </c>
      <c r="U19">
        <v>24</v>
      </c>
      <c r="V19">
        <v>0</v>
      </c>
      <c r="W19">
        <v>2</v>
      </c>
      <c r="X19">
        <v>1</v>
      </c>
      <c r="Y19">
        <v>1</v>
      </c>
      <c r="Z19">
        <v>0</v>
      </c>
      <c r="AA19">
        <v>0</v>
      </c>
      <c r="AB19">
        <v>40</v>
      </c>
      <c r="AC19">
        <v>1</v>
      </c>
      <c r="AD19">
        <v>-3</v>
      </c>
      <c r="AE19">
        <v>-3</v>
      </c>
      <c r="AF19">
        <v>92</v>
      </c>
      <c r="AG19">
        <v>1</v>
      </c>
      <c r="AH19">
        <v>0</v>
      </c>
      <c r="AI19">
        <v>0</v>
      </c>
      <c r="AJ19">
        <v>50</v>
      </c>
      <c r="AK19">
        <v>-3</v>
      </c>
      <c r="AL19">
        <v>-3</v>
      </c>
      <c r="AM19">
        <v>-3</v>
      </c>
      <c r="AN19">
        <v>0</v>
      </c>
      <c r="AO19">
        <v>0</v>
      </c>
      <c r="AP19">
        <v>0</v>
      </c>
      <c r="AQ19">
        <v>0</v>
      </c>
      <c r="AR19">
        <v>0</v>
      </c>
      <c r="AS19">
        <v>0</v>
      </c>
      <c r="AT19">
        <v>0</v>
      </c>
      <c r="AU19">
        <v>0</v>
      </c>
      <c r="AV19">
        <v>100</v>
      </c>
      <c r="AW19">
        <v>2</v>
      </c>
      <c r="AX19">
        <v>2</v>
      </c>
      <c r="AY19">
        <v>-3</v>
      </c>
      <c r="AZ19">
        <v>-3</v>
      </c>
      <c r="BA19">
        <v>2</v>
      </c>
      <c r="BB19">
        <v>167</v>
      </c>
      <c r="BC19">
        <v>167</v>
      </c>
      <c r="BD19">
        <v>1</v>
      </c>
      <c r="BE19">
        <v>52</v>
      </c>
      <c r="BH19">
        <v>5</v>
      </c>
      <c r="BI19">
        <v>0</v>
      </c>
      <c r="BJ19">
        <v>0</v>
      </c>
      <c r="BK19">
        <v>0</v>
      </c>
      <c r="BL19">
        <v>1</v>
      </c>
      <c r="BM19">
        <v>0</v>
      </c>
      <c r="BN19">
        <v>60</v>
      </c>
      <c r="BO19">
        <v>1</v>
      </c>
      <c r="BP19">
        <v>-3</v>
      </c>
      <c r="BQ19">
        <v>-3</v>
      </c>
      <c r="BR19">
        <v>20</v>
      </c>
      <c r="BS19">
        <v>65</v>
      </c>
      <c r="BT19">
        <v>6</v>
      </c>
      <c r="BU19">
        <v>0</v>
      </c>
      <c r="BV19">
        <v>0</v>
      </c>
      <c r="BW19">
        <v>1</v>
      </c>
      <c r="BX19">
        <v>0</v>
      </c>
      <c r="BY19">
        <v>0</v>
      </c>
      <c r="BZ19">
        <v>0</v>
      </c>
      <c r="CA19">
        <v>0</v>
      </c>
      <c r="CB19">
        <v>0</v>
      </c>
      <c r="CC19">
        <v>-3</v>
      </c>
      <c r="CD19">
        <v>-3</v>
      </c>
      <c r="CE19">
        <v>50</v>
      </c>
      <c r="CF19">
        <v>1</v>
      </c>
      <c r="CG19">
        <v>0</v>
      </c>
      <c r="CH19">
        <v>0</v>
      </c>
      <c r="CI19">
        <v>50</v>
      </c>
      <c r="CJ19">
        <v>-3</v>
      </c>
      <c r="CK19">
        <v>-3</v>
      </c>
      <c r="CL19">
        <v>-3</v>
      </c>
      <c r="CM19">
        <v>0</v>
      </c>
      <c r="CN19">
        <v>0</v>
      </c>
      <c r="CO19">
        <v>0</v>
      </c>
      <c r="CP19">
        <v>0</v>
      </c>
      <c r="CQ19">
        <v>0</v>
      </c>
      <c r="CR19">
        <v>0</v>
      </c>
      <c r="CS19">
        <v>0</v>
      </c>
      <c r="CT19">
        <v>0</v>
      </c>
      <c r="CU19">
        <v>60</v>
      </c>
      <c r="CV19">
        <v>1</v>
      </c>
      <c r="CW19">
        <v>1</v>
      </c>
      <c r="CX19">
        <v>-3</v>
      </c>
      <c r="CY19">
        <v>-3</v>
      </c>
      <c r="CZ19">
        <v>0</v>
      </c>
      <c r="DA19">
        <v>115</v>
      </c>
      <c r="DB19">
        <v>115</v>
      </c>
      <c r="DC19">
        <v>0</v>
      </c>
      <c r="DD19">
        <v>-52</v>
      </c>
    </row>
    <row r="20" spans="1:108" x14ac:dyDescent="0.25">
      <c r="A20" t="s">
        <v>3668</v>
      </c>
      <c r="B20">
        <v>15</v>
      </c>
      <c r="C20">
        <v>2503</v>
      </c>
      <c r="D20">
        <v>4217</v>
      </c>
      <c r="E20">
        <v>4480</v>
      </c>
      <c r="F20">
        <v>3042</v>
      </c>
      <c r="G20">
        <v>4741</v>
      </c>
      <c r="H20">
        <v>2538</v>
      </c>
      <c r="I20">
        <v>10</v>
      </c>
      <c r="J20">
        <v>0</v>
      </c>
      <c r="K20">
        <v>0</v>
      </c>
      <c r="L20">
        <v>0</v>
      </c>
      <c r="M20">
        <v>0</v>
      </c>
      <c r="N20">
        <v>0</v>
      </c>
      <c r="O20">
        <v>0</v>
      </c>
      <c r="P20">
        <v>0</v>
      </c>
      <c r="Q20">
        <v>-3</v>
      </c>
      <c r="R20">
        <v>-3</v>
      </c>
      <c r="S20">
        <v>0</v>
      </c>
      <c r="T20">
        <v>10</v>
      </c>
      <c r="U20">
        <v>0</v>
      </c>
      <c r="V20">
        <v>0</v>
      </c>
      <c r="W20">
        <v>0</v>
      </c>
      <c r="X20">
        <v>1</v>
      </c>
      <c r="Y20">
        <v>1</v>
      </c>
      <c r="Z20">
        <v>1</v>
      </c>
      <c r="AA20">
        <v>0</v>
      </c>
      <c r="AB20">
        <v>120</v>
      </c>
      <c r="AC20">
        <v>6</v>
      </c>
      <c r="AD20">
        <v>-3</v>
      </c>
      <c r="AE20">
        <v>-3</v>
      </c>
      <c r="AF20">
        <v>170</v>
      </c>
      <c r="AG20">
        <v>0</v>
      </c>
      <c r="AH20">
        <v>0</v>
      </c>
      <c r="AI20">
        <v>1</v>
      </c>
      <c r="AJ20">
        <v>50</v>
      </c>
      <c r="AK20">
        <v>-3</v>
      </c>
      <c r="AL20">
        <v>-3</v>
      </c>
      <c r="AM20">
        <v>-3</v>
      </c>
      <c r="AN20">
        <v>0</v>
      </c>
      <c r="AO20">
        <v>0</v>
      </c>
      <c r="AP20">
        <v>2</v>
      </c>
      <c r="AQ20">
        <v>0</v>
      </c>
      <c r="AR20">
        <v>0</v>
      </c>
      <c r="AS20">
        <v>0</v>
      </c>
      <c r="AT20">
        <v>10</v>
      </c>
      <c r="AU20">
        <v>0</v>
      </c>
      <c r="AV20">
        <v>120</v>
      </c>
      <c r="AW20">
        <v>3</v>
      </c>
      <c r="AX20">
        <v>6</v>
      </c>
      <c r="AY20">
        <v>-3</v>
      </c>
      <c r="AZ20">
        <v>-3</v>
      </c>
      <c r="BA20">
        <v>0</v>
      </c>
      <c r="BB20">
        <v>180</v>
      </c>
      <c r="BC20">
        <v>180</v>
      </c>
      <c r="BD20">
        <v>1</v>
      </c>
      <c r="BE20">
        <v>35</v>
      </c>
      <c r="BH20">
        <v>5</v>
      </c>
      <c r="BI20">
        <v>0</v>
      </c>
      <c r="BJ20">
        <v>0</v>
      </c>
      <c r="BK20">
        <v>0</v>
      </c>
      <c r="BL20">
        <v>0</v>
      </c>
      <c r="BM20">
        <v>0</v>
      </c>
      <c r="BN20">
        <v>0</v>
      </c>
      <c r="BO20">
        <v>0</v>
      </c>
      <c r="BP20">
        <v>-3</v>
      </c>
      <c r="BQ20">
        <v>-3</v>
      </c>
      <c r="BR20">
        <v>0</v>
      </c>
      <c r="BS20">
        <v>5</v>
      </c>
      <c r="BT20">
        <v>0</v>
      </c>
      <c r="BU20">
        <v>0</v>
      </c>
      <c r="BV20">
        <v>0</v>
      </c>
      <c r="BW20">
        <v>1</v>
      </c>
      <c r="BX20">
        <v>1</v>
      </c>
      <c r="BY20">
        <v>0</v>
      </c>
      <c r="BZ20">
        <v>0</v>
      </c>
      <c r="CA20">
        <v>80</v>
      </c>
      <c r="CB20">
        <v>2</v>
      </c>
      <c r="CC20">
        <v>-3</v>
      </c>
      <c r="CD20">
        <v>-3</v>
      </c>
      <c r="CE20">
        <v>130</v>
      </c>
      <c r="CF20">
        <v>0</v>
      </c>
      <c r="CG20">
        <v>0</v>
      </c>
      <c r="CH20">
        <v>1</v>
      </c>
      <c r="CI20">
        <v>50</v>
      </c>
      <c r="CJ20">
        <v>-3</v>
      </c>
      <c r="CK20">
        <v>-3</v>
      </c>
      <c r="CL20">
        <v>-3</v>
      </c>
      <c r="CM20">
        <v>0</v>
      </c>
      <c r="CN20">
        <v>0</v>
      </c>
      <c r="CO20">
        <v>0</v>
      </c>
      <c r="CP20">
        <v>2</v>
      </c>
      <c r="CQ20">
        <v>0</v>
      </c>
      <c r="CR20">
        <v>0</v>
      </c>
      <c r="CS20">
        <v>0</v>
      </c>
      <c r="CT20">
        <v>10</v>
      </c>
      <c r="CU20">
        <v>80</v>
      </c>
      <c r="CV20">
        <v>2</v>
      </c>
      <c r="CW20">
        <v>2</v>
      </c>
      <c r="CX20">
        <v>-3</v>
      </c>
      <c r="CY20">
        <v>-3</v>
      </c>
      <c r="CZ20">
        <v>0</v>
      </c>
      <c r="DA20">
        <v>145</v>
      </c>
      <c r="DB20">
        <v>145</v>
      </c>
      <c r="DC20">
        <v>0</v>
      </c>
      <c r="DD20">
        <v>-35</v>
      </c>
    </row>
    <row r="21" spans="1:108" x14ac:dyDescent="0.25">
      <c r="A21" t="s">
        <v>3668</v>
      </c>
      <c r="B21">
        <v>16</v>
      </c>
      <c r="C21">
        <v>4181</v>
      </c>
      <c r="D21">
        <v>6318</v>
      </c>
      <c r="E21">
        <v>4539</v>
      </c>
      <c r="F21">
        <v>4845</v>
      </c>
      <c r="G21">
        <v>4728</v>
      </c>
      <c r="H21">
        <v>5253</v>
      </c>
      <c r="I21">
        <v>15</v>
      </c>
      <c r="J21">
        <v>0</v>
      </c>
      <c r="K21">
        <v>0</v>
      </c>
      <c r="L21">
        <v>0</v>
      </c>
      <c r="M21">
        <v>0</v>
      </c>
      <c r="N21">
        <v>0</v>
      </c>
      <c r="O21">
        <v>0</v>
      </c>
      <c r="P21">
        <v>0</v>
      </c>
      <c r="Q21">
        <v>-3</v>
      </c>
      <c r="R21">
        <v>-3</v>
      </c>
      <c r="S21">
        <v>0</v>
      </c>
      <c r="T21">
        <v>15</v>
      </c>
      <c r="U21">
        <v>28</v>
      </c>
      <c r="V21">
        <v>0</v>
      </c>
      <c r="W21">
        <v>3</v>
      </c>
      <c r="X21">
        <v>1</v>
      </c>
      <c r="Y21">
        <v>1</v>
      </c>
      <c r="Z21">
        <v>1</v>
      </c>
      <c r="AA21">
        <v>0</v>
      </c>
      <c r="AB21">
        <v>120</v>
      </c>
      <c r="AC21">
        <v>6</v>
      </c>
      <c r="AD21">
        <v>-3</v>
      </c>
      <c r="AE21">
        <v>-3</v>
      </c>
      <c r="AF21">
        <v>273</v>
      </c>
      <c r="AG21">
        <v>1</v>
      </c>
      <c r="AH21">
        <v>1</v>
      </c>
      <c r="AI21">
        <v>1</v>
      </c>
      <c r="AJ21">
        <v>150</v>
      </c>
      <c r="AK21">
        <v>-3</v>
      </c>
      <c r="AL21">
        <v>-3</v>
      </c>
      <c r="AM21">
        <v>-3</v>
      </c>
      <c r="AN21">
        <v>0</v>
      </c>
      <c r="AO21">
        <v>0</v>
      </c>
      <c r="AP21">
        <v>1</v>
      </c>
      <c r="AQ21">
        <v>0</v>
      </c>
      <c r="AR21">
        <v>0</v>
      </c>
      <c r="AS21">
        <v>0</v>
      </c>
      <c r="AT21">
        <v>5</v>
      </c>
      <c r="AU21">
        <v>0</v>
      </c>
      <c r="AV21">
        <v>120</v>
      </c>
      <c r="AW21">
        <v>3</v>
      </c>
      <c r="AX21">
        <v>6</v>
      </c>
      <c r="AY21">
        <v>-3</v>
      </c>
      <c r="AZ21">
        <v>-3</v>
      </c>
      <c r="BA21">
        <v>3</v>
      </c>
      <c r="BB21">
        <v>288</v>
      </c>
      <c r="BC21">
        <v>288</v>
      </c>
      <c r="BD21">
        <v>1</v>
      </c>
      <c r="BE21">
        <v>148</v>
      </c>
      <c r="BH21">
        <v>15</v>
      </c>
      <c r="BI21">
        <v>0</v>
      </c>
      <c r="BJ21">
        <v>0</v>
      </c>
      <c r="BK21">
        <v>0</v>
      </c>
      <c r="BL21">
        <v>0</v>
      </c>
      <c r="BM21">
        <v>0</v>
      </c>
      <c r="BN21">
        <v>0</v>
      </c>
      <c r="BO21">
        <v>0</v>
      </c>
      <c r="BP21">
        <v>-3</v>
      </c>
      <c r="BQ21">
        <v>-3</v>
      </c>
      <c r="BR21">
        <v>0</v>
      </c>
      <c r="BS21">
        <v>15</v>
      </c>
      <c r="BT21">
        <v>0</v>
      </c>
      <c r="BU21">
        <v>0</v>
      </c>
      <c r="BV21">
        <v>0</v>
      </c>
      <c r="BW21">
        <v>1</v>
      </c>
      <c r="BX21">
        <v>1</v>
      </c>
      <c r="BY21">
        <v>1</v>
      </c>
      <c r="BZ21">
        <v>0</v>
      </c>
      <c r="CA21">
        <v>120</v>
      </c>
      <c r="CB21">
        <v>6</v>
      </c>
      <c r="CC21">
        <v>-3</v>
      </c>
      <c r="CD21">
        <v>-3</v>
      </c>
      <c r="CE21">
        <v>120</v>
      </c>
      <c r="CF21">
        <v>0</v>
      </c>
      <c r="CG21">
        <v>0</v>
      </c>
      <c r="CH21">
        <v>0</v>
      </c>
      <c r="CI21">
        <v>0</v>
      </c>
      <c r="CJ21">
        <v>-3</v>
      </c>
      <c r="CK21">
        <v>-3</v>
      </c>
      <c r="CL21">
        <v>-3</v>
      </c>
      <c r="CM21">
        <v>0</v>
      </c>
      <c r="CN21">
        <v>0</v>
      </c>
      <c r="CO21">
        <v>0</v>
      </c>
      <c r="CP21">
        <v>1</v>
      </c>
      <c r="CQ21">
        <v>0</v>
      </c>
      <c r="CR21">
        <v>0</v>
      </c>
      <c r="CS21">
        <v>0</v>
      </c>
      <c r="CT21">
        <v>5</v>
      </c>
      <c r="CU21">
        <v>120</v>
      </c>
      <c r="CV21">
        <v>3</v>
      </c>
      <c r="CW21">
        <v>6</v>
      </c>
      <c r="CX21">
        <v>-3</v>
      </c>
      <c r="CY21">
        <v>-3</v>
      </c>
      <c r="CZ21">
        <v>0</v>
      </c>
      <c r="DA21">
        <v>140</v>
      </c>
      <c r="DB21">
        <v>140</v>
      </c>
      <c r="DC21">
        <v>0</v>
      </c>
      <c r="DD21">
        <v>-148</v>
      </c>
    </row>
    <row r="22" spans="1:108" x14ac:dyDescent="0.25">
      <c r="A22" t="s">
        <v>3668</v>
      </c>
      <c r="B22">
        <v>17</v>
      </c>
      <c r="C22">
        <v>4674</v>
      </c>
      <c r="D22">
        <v>4260</v>
      </c>
      <c r="E22">
        <v>2526</v>
      </c>
      <c r="F22">
        <v>3755</v>
      </c>
      <c r="G22">
        <v>3294</v>
      </c>
      <c r="H22">
        <v>5913</v>
      </c>
      <c r="I22">
        <v>5</v>
      </c>
      <c r="J22">
        <v>0</v>
      </c>
      <c r="K22">
        <v>0</v>
      </c>
      <c r="L22">
        <v>0</v>
      </c>
      <c r="M22">
        <v>0</v>
      </c>
      <c r="N22">
        <v>0</v>
      </c>
      <c r="O22">
        <v>0</v>
      </c>
      <c r="P22">
        <v>0</v>
      </c>
      <c r="Q22">
        <v>-3</v>
      </c>
      <c r="R22">
        <v>-3</v>
      </c>
      <c r="S22">
        <v>0</v>
      </c>
      <c r="T22">
        <v>5</v>
      </c>
      <c r="U22">
        <v>0</v>
      </c>
      <c r="V22">
        <v>0</v>
      </c>
      <c r="W22">
        <v>0</v>
      </c>
      <c r="X22">
        <v>1</v>
      </c>
      <c r="Y22">
        <v>1</v>
      </c>
      <c r="Z22">
        <v>1</v>
      </c>
      <c r="AA22">
        <v>0</v>
      </c>
      <c r="AB22">
        <v>120</v>
      </c>
      <c r="AC22">
        <v>6</v>
      </c>
      <c r="AD22">
        <v>-3</v>
      </c>
      <c r="AE22">
        <v>-3</v>
      </c>
      <c r="AF22">
        <v>170</v>
      </c>
      <c r="AG22">
        <v>1</v>
      </c>
      <c r="AH22">
        <v>0</v>
      </c>
      <c r="AI22">
        <v>0</v>
      </c>
      <c r="AJ22">
        <v>50</v>
      </c>
      <c r="AK22">
        <v>-3</v>
      </c>
      <c r="AL22">
        <v>-3</v>
      </c>
      <c r="AM22">
        <v>-3</v>
      </c>
      <c r="AN22">
        <v>0</v>
      </c>
      <c r="AO22">
        <v>0</v>
      </c>
      <c r="AP22">
        <v>0</v>
      </c>
      <c r="AQ22">
        <v>0</v>
      </c>
      <c r="AR22">
        <v>0</v>
      </c>
      <c r="AS22">
        <v>0</v>
      </c>
      <c r="AT22">
        <v>0</v>
      </c>
      <c r="AU22">
        <v>0</v>
      </c>
      <c r="AV22">
        <v>120</v>
      </c>
      <c r="AW22">
        <v>3</v>
      </c>
      <c r="AX22">
        <v>6</v>
      </c>
      <c r="AY22">
        <v>-3</v>
      </c>
      <c r="AZ22">
        <v>-3</v>
      </c>
      <c r="BA22">
        <v>0</v>
      </c>
      <c r="BB22">
        <v>175</v>
      </c>
      <c r="BC22">
        <v>175</v>
      </c>
      <c r="BD22">
        <v>0</v>
      </c>
      <c r="BE22">
        <v>-80</v>
      </c>
      <c r="BH22">
        <v>15</v>
      </c>
      <c r="BI22">
        <v>0</v>
      </c>
      <c r="BJ22">
        <v>1</v>
      </c>
      <c r="BK22">
        <v>1</v>
      </c>
      <c r="BL22">
        <v>0</v>
      </c>
      <c r="BM22">
        <v>0</v>
      </c>
      <c r="BN22">
        <v>0</v>
      </c>
      <c r="BO22">
        <v>0</v>
      </c>
      <c r="BP22">
        <v>-3</v>
      </c>
      <c r="BQ22">
        <v>-3</v>
      </c>
      <c r="BR22">
        <v>0</v>
      </c>
      <c r="BS22">
        <v>16</v>
      </c>
      <c r="BT22">
        <v>0</v>
      </c>
      <c r="BU22">
        <v>27</v>
      </c>
      <c r="BV22">
        <v>9</v>
      </c>
      <c r="BW22">
        <v>1</v>
      </c>
      <c r="BX22">
        <v>1</v>
      </c>
      <c r="BY22">
        <v>0</v>
      </c>
      <c r="BZ22">
        <v>0</v>
      </c>
      <c r="CA22">
        <v>80</v>
      </c>
      <c r="CB22">
        <v>2</v>
      </c>
      <c r="CC22">
        <v>-3</v>
      </c>
      <c r="CD22">
        <v>-3</v>
      </c>
      <c r="CE22">
        <v>239</v>
      </c>
      <c r="CF22">
        <v>1</v>
      </c>
      <c r="CG22">
        <v>1</v>
      </c>
      <c r="CH22">
        <v>1</v>
      </c>
      <c r="CI22">
        <v>150</v>
      </c>
      <c r="CJ22">
        <v>-3</v>
      </c>
      <c r="CK22">
        <v>-3</v>
      </c>
      <c r="CL22">
        <v>-3</v>
      </c>
      <c r="CM22">
        <v>0</v>
      </c>
      <c r="CN22">
        <v>0</v>
      </c>
      <c r="CO22">
        <v>0</v>
      </c>
      <c r="CP22">
        <v>0</v>
      </c>
      <c r="CQ22">
        <v>0</v>
      </c>
      <c r="CR22">
        <v>0</v>
      </c>
      <c r="CS22">
        <v>0</v>
      </c>
      <c r="CT22">
        <v>0</v>
      </c>
      <c r="CU22">
        <v>80</v>
      </c>
      <c r="CV22">
        <v>2</v>
      </c>
      <c r="CW22">
        <v>2</v>
      </c>
      <c r="CX22">
        <v>-3</v>
      </c>
      <c r="CY22">
        <v>-3</v>
      </c>
      <c r="CZ22">
        <v>10</v>
      </c>
      <c r="DA22">
        <v>255</v>
      </c>
      <c r="DB22">
        <v>255</v>
      </c>
      <c r="DC22">
        <v>1</v>
      </c>
      <c r="DD22">
        <v>80</v>
      </c>
    </row>
    <row r="23" spans="1:108" x14ac:dyDescent="0.25">
      <c r="A23" t="s">
        <v>3668</v>
      </c>
      <c r="B23">
        <v>18</v>
      </c>
      <c r="C23">
        <v>6022</v>
      </c>
      <c r="D23">
        <v>4182</v>
      </c>
      <c r="E23">
        <v>1714</v>
      </c>
      <c r="F23">
        <v>4238</v>
      </c>
      <c r="G23">
        <v>2531</v>
      </c>
      <c r="H23">
        <v>3840</v>
      </c>
      <c r="I23">
        <v>15</v>
      </c>
      <c r="J23">
        <v>0</v>
      </c>
      <c r="K23">
        <v>0</v>
      </c>
      <c r="L23">
        <v>0</v>
      </c>
      <c r="M23">
        <v>1</v>
      </c>
      <c r="N23">
        <v>0</v>
      </c>
      <c r="O23">
        <v>60</v>
      </c>
      <c r="P23">
        <v>1</v>
      </c>
      <c r="Q23">
        <v>-3</v>
      </c>
      <c r="R23">
        <v>-3</v>
      </c>
      <c r="S23">
        <v>20</v>
      </c>
      <c r="T23">
        <v>75</v>
      </c>
      <c r="U23">
        <v>0</v>
      </c>
      <c r="V23">
        <v>0</v>
      </c>
      <c r="W23">
        <v>0</v>
      </c>
      <c r="X23">
        <v>1</v>
      </c>
      <c r="Y23">
        <v>1</v>
      </c>
      <c r="Z23">
        <v>0</v>
      </c>
      <c r="AA23">
        <v>0</v>
      </c>
      <c r="AB23">
        <v>40</v>
      </c>
      <c r="AC23">
        <v>1</v>
      </c>
      <c r="AD23">
        <v>-3</v>
      </c>
      <c r="AE23">
        <v>-3</v>
      </c>
      <c r="AF23">
        <v>90</v>
      </c>
      <c r="AG23">
        <v>0</v>
      </c>
      <c r="AH23">
        <v>1</v>
      </c>
      <c r="AI23">
        <v>0</v>
      </c>
      <c r="AJ23">
        <v>50</v>
      </c>
      <c r="AK23">
        <v>-3</v>
      </c>
      <c r="AL23">
        <v>-3</v>
      </c>
      <c r="AM23">
        <v>-3</v>
      </c>
      <c r="AN23">
        <v>0</v>
      </c>
      <c r="AO23">
        <v>0</v>
      </c>
      <c r="AP23">
        <v>0</v>
      </c>
      <c r="AQ23">
        <v>0</v>
      </c>
      <c r="AR23">
        <v>0</v>
      </c>
      <c r="AS23">
        <v>0</v>
      </c>
      <c r="AT23">
        <v>0</v>
      </c>
      <c r="AU23">
        <v>0</v>
      </c>
      <c r="AV23">
        <v>100</v>
      </c>
      <c r="AW23">
        <v>2</v>
      </c>
      <c r="AX23">
        <v>2</v>
      </c>
      <c r="AY23">
        <v>-3</v>
      </c>
      <c r="AZ23">
        <v>-3</v>
      </c>
      <c r="BA23">
        <v>0</v>
      </c>
      <c r="BB23">
        <v>165</v>
      </c>
      <c r="BC23">
        <v>165</v>
      </c>
      <c r="BD23">
        <v>1</v>
      </c>
      <c r="BE23">
        <v>55</v>
      </c>
      <c r="BH23">
        <v>10</v>
      </c>
      <c r="BI23">
        <v>0</v>
      </c>
      <c r="BJ23">
        <v>0</v>
      </c>
      <c r="BK23">
        <v>0</v>
      </c>
      <c r="BL23">
        <v>1</v>
      </c>
      <c r="BM23">
        <v>0</v>
      </c>
      <c r="BN23">
        <v>60</v>
      </c>
      <c r="BO23">
        <v>1</v>
      </c>
      <c r="BP23">
        <v>-3</v>
      </c>
      <c r="BQ23">
        <v>-3</v>
      </c>
      <c r="BR23">
        <v>20</v>
      </c>
      <c r="BS23">
        <v>70</v>
      </c>
      <c r="BT23">
        <v>0</v>
      </c>
      <c r="BU23">
        <v>0</v>
      </c>
      <c r="BV23">
        <v>0</v>
      </c>
      <c r="BW23">
        <v>1</v>
      </c>
      <c r="BX23">
        <v>1</v>
      </c>
      <c r="BY23">
        <v>0</v>
      </c>
      <c r="BZ23">
        <v>0</v>
      </c>
      <c r="CA23">
        <v>40</v>
      </c>
      <c r="CB23">
        <v>1</v>
      </c>
      <c r="CC23">
        <v>-3</v>
      </c>
      <c r="CD23">
        <v>-3</v>
      </c>
      <c r="CE23">
        <v>40</v>
      </c>
      <c r="CF23">
        <v>0</v>
      </c>
      <c r="CG23">
        <v>0</v>
      </c>
      <c r="CH23">
        <v>0</v>
      </c>
      <c r="CI23">
        <v>0</v>
      </c>
      <c r="CJ23">
        <v>-3</v>
      </c>
      <c r="CK23">
        <v>-3</v>
      </c>
      <c r="CL23">
        <v>-3</v>
      </c>
      <c r="CM23">
        <v>0</v>
      </c>
      <c r="CN23">
        <v>0</v>
      </c>
      <c r="CO23">
        <v>0</v>
      </c>
      <c r="CP23">
        <v>0</v>
      </c>
      <c r="CQ23">
        <v>0</v>
      </c>
      <c r="CR23">
        <v>0</v>
      </c>
      <c r="CS23">
        <v>0</v>
      </c>
      <c r="CT23">
        <v>0</v>
      </c>
      <c r="CU23">
        <v>100</v>
      </c>
      <c r="CV23">
        <v>2</v>
      </c>
      <c r="CW23">
        <v>2</v>
      </c>
      <c r="CX23">
        <v>-3</v>
      </c>
      <c r="CY23">
        <v>-3</v>
      </c>
      <c r="CZ23">
        <v>0</v>
      </c>
      <c r="DA23">
        <v>110</v>
      </c>
      <c r="DB23">
        <v>110</v>
      </c>
      <c r="DC23">
        <v>0</v>
      </c>
      <c r="DD23">
        <v>-55</v>
      </c>
    </row>
    <row r="24" spans="1:108" x14ac:dyDescent="0.25">
      <c r="A24" t="s">
        <v>3668</v>
      </c>
      <c r="B24">
        <v>19</v>
      </c>
      <c r="C24">
        <v>1816</v>
      </c>
      <c r="D24">
        <v>6047</v>
      </c>
      <c r="E24">
        <v>93</v>
      </c>
      <c r="F24">
        <v>2977</v>
      </c>
      <c r="G24">
        <v>3102</v>
      </c>
      <c r="H24">
        <v>5658</v>
      </c>
      <c r="I24">
        <v>15</v>
      </c>
      <c r="J24">
        <v>0</v>
      </c>
      <c r="K24">
        <v>0</v>
      </c>
      <c r="L24">
        <v>0</v>
      </c>
      <c r="M24">
        <v>0</v>
      </c>
      <c r="N24">
        <v>0</v>
      </c>
      <c r="O24">
        <v>0</v>
      </c>
      <c r="P24">
        <v>0</v>
      </c>
      <c r="Q24">
        <v>-3</v>
      </c>
      <c r="R24">
        <v>-3</v>
      </c>
      <c r="S24">
        <v>0</v>
      </c>
      <c r="T24">
        <v>15</v>
      </c>
      <c r="U24">
        <v>1</v>
      </c>
      <c r="V24">
        <v>0</v>
      </c>
      <c r="W24">
        <v>0</v>
      </c>
      <c r="X24">
        <v>1</v>
      </c>
      <c r="Y24">
        <v>1</v>
      </c>
      <c r="Z24">
        <v>0</v>
      </c>
      <c r="AA24">
        <v>0</v>
      </c>
      <c r="AB24">
        <v>80</v>
      </c>
      <c r="AC24">
        <v>2</v>
      </c>
      <c r="AD24">
        <v>-3</v>
      </c>
      <c r="AE24">
        <v>-3</v>
      </c>
      <c r="AF24">
        <v>130</v>
      </c>
      <c r="AG24">
        <v>0</v>
      </c>
      <c r="AH24">
        <v>1</v>
      </c>
      <c r="AI24">
        <v>0</v>
      </c>
      <c r="AJ24">
        <v>50</v>
      </c>
      <c r="AK24">
        <v>-3</v>
      </c>
      <c r="AL24">
        <v>-3</v>
      </c>
      <c r="AM24">
        <v>-3</v>
      </c>
      <c r="AN24">
        <v>0</v>
      </c>
      <c r="AO24">
        <v>0</v>
      </c>
      <c r="AP24">
        <v>0</v>
      </c>
      <c r="AQ24">
        <v>0</v>
      </c>
      <c r="AR24">
        <v>0</v>
      </c>
      <c r="AS24">
        <v>0</v>
      </c>
      <c r="AT24">
        <v>0</v>
      </c>
      <c r="AU24">
        <v>0</v>
      </c>
      <c r="AV24">
        <v>80</v>
      </c>
      <c r="AW24">
        <v>2</v>
      </c>
      <c r="AX24">
        <v>2</v>
      </c>
      <c r="AY24">
        <v>-3</v>
      </c>
      <c r="AZ24">
        <v>-3</v>
      </c>
      <c r="BA24">
        <v>0</v>
      </c>
      <c r="BB24">
        <v>145</v>
      </c>
      <c r="BC24">
        <v>145</v>
      </c>
      <c r="BD24">
        <v>1</v>
      </c>
      <c r="BE24">
        <v>5</v>
      </c>
      <c r="BH24">
        <v>10</v>
      </c>
      <c r="BI24">
        <v>0</v>
      </c>
      <c r="BJ24">
        <v>0</v>
      </c>
      <c r="BK24">
        <v>0</v>
      </c>
      <c r="BL24">
        <v>0</v>
      </c>
      <c r="BM24">
        <v>0</v>
      </c>
      <c r="BN24">
        <v>0</v>
      </c>
      <c r="BO24">
        <v>0</v>
      </c>
      <c r="BP24">
        <v>-3</v>
      </c>
      <c r="BQ24">
        <v>-3</v>
      </c>
      <c r="BR24">
        <v>0</v>
      </c>
      <c r="BS24">
        <v>10</v>
      </c>
      <c r="BT24">
        <v>0</v>
      </c>
      <c r="BU24">
        <v>0</v>
      </c>
      <c r="BV24">
        <v>0</v>
      </c>
      <c r="BW24">
        <v>1</v>
      </c>
      <c r="BX24">
        <v>1</v>
      </c>
      <c r="BY24">
        <v>0</v>
      </c>
      <c r="BZ24">
        <v>0</v>
      </c>
      <c r="CA24">
        <v>80</v>
      </c>
      <c r="CB24">
        <v>2</v>
      </c>
      <c r="CC24">
        <v>-3</v>
      </c>
      <c r="CD24">
        <v>-3</v>
      </c>
      <c r="CE24">
        <v>130</v>
      </c>
      <c r="CF24">
        <v>1</v>
      </c>
      <c r="CG24">
        <v>0</v>
      </c>
      <c r="CH24">
        <v>0</v>
      </c>
      <c r="CI24">
        <v>50</v>
      </c>
      <c r="CJ24">
        <v>-3</v>
      </c>
      <c r="CK24">
        <v>-3</v>
      </c>
      <c r="CL24">
        <v>-3</v>
      </c>
      <c r="CM24">
        <v>0</v>
      </c>
      <c r="CN24">
        <v>0</v>
      </c>
      <c r="CO24">
        <v>0</v>
      </c>
      <c r="CP24">
        <v>0</v>
      </c>
      <c r="CQ24">
        <v>0</v>
      </c>
      <c r="CR24">
        <v>0</v>
      </c>
      <c r="CS24">
        <v>0</v>
      </c>
      <c r="CT24">
        <v>0</v>
      </c>
      <c r="CU24">
        <v>80</v>
      </c>
      <c r="CV24">
        <v>2</v>
      </c>
      <c r="CW24">
        <v>2</v>
      </c>
      <c r="CX24">
        <v>-3</v>
      </c>
      <c r="CY24">
        <v>-3</v>
      </c>
      <c r="CZ24">
        <v>0</v>
      </c>
      <c r="DA24">
        <v>140</v>
      </c>
      <c r="DB24">
        <v>140</v>
      </c>
      <c r="DC24">
        <v>0</v>
      </c>
      <c r="DD24">
        <v>-5</v>
      </c>
    </row>
    <row r="25" spans="1:108" x14ac:dyDescent="0.25">
      <c r="A25" t="s">
        <v>3668</v>
      </c>
      <c r="B25">
        <v>20</v>
      </c>
      <c r="C25">
        <v>3277</v>
      </c>
      <c r="D25">
        <v>5464</v>
      </c>
      <c r="E25">
        <v>3054</v>
      </c>
      <c r="F25">
        <v>3134</v>
      </c>
      <c r="G25">
        <v>3293</v>
      </c>
      <c r="H25">
        <v>4166</v>
      </c>
      <c r="I25">
        <v>15</v>
      </c>
      <c r="J25">
        <v>0</v>
      </c>
      <c r="K25">
        <v>6</v>
      </c>
      <c r="L25">
        <v>6</v>
      </c>
      <c r="M25">
        <v>0</v>
      </c>
      <c r="N25">
        <v>0</v>
      </c>
      <c r="O25">
        <v>0</v>
      </c>
      <c r="P25">
        <v>0</v>
      </c>
      <c r="Q25">
        <v>-3</v>
      </c>
      <c r="R25">
        <v>-3</v>
      </c>
      <c r="S25">
        <v>0</v>
      </c>
      <c r="T25">
        <v>21</v>
      </c>
      <c r="U25">
        <v>0</v>
      </c>
      <c r="V25">
        <v>80</v>
      </c>
      <c r="W25">
        <v>26</v>
      </c>
      <c r="X25">
        <v>1</v>
      </c>
      <c r="Y25">
        <v>1</v>
      </c>
      <c r="Z25">
        <v>0</v>
      </c>
      <c r="AA25">
        <v>0</v>
      </c>
      <c r="AB25">
        <v>80</v>
      </c>
      <c r="AC25">
        <v>2</v>
      </c>
      <c r="AD25">
        <v>-3</v>
      </c>
      <c r="AE25">
        <v>-3</v>
      </c>
      <c r="AF25">
        <v>206</v>
      </c>
      <c r="AG25">
        <v>0</v>
      </c>
      <c r="AH25">
        <v>1</v>
      </c>
      <c r="AI25">
        <v>1</v>
      </c>
      <c r="AJ25">
        <v>100</v>
      </c>
      <c r="AK25">
        <v>-3</v>
      </c>
      <c r="AL25">
        <v>-3</v>
      </c>
      <c r="AM25">
        <v>-3</v>
      </c>
      <c r="AN25">
        <v>0</v>
      </c>
      <c r="AO25">
        <v>0</v>
      </c>
      <c r="AP25">
        <v>0</v>
      </c>
      <c r="AQ25">
        <v>0</v>
      </c>
      <c r="AR25">
        <v>0</v>
      </c>
      <c r="AS25">
        <v>0</v>
      </c>
      <c r="AT25">
        <v>0</v>
      </c>
      <c r="AU25">
        <v>0</v>
      </c>
      <c r="AV25">
        <v>80</v>
      </c>
      <c r="AW25">
        <v>2</v>
      </c>
      <c r="AX25">
        <v>2</v>
      </c>
      <c r="AY25">
        <v>-3</v>
      </c>
      <c r="AZ25">
        <v>-3</v>
      </c>
      <c r="BA25">
        <v>32</v>
      </c>
      <c r="BB25">
        <v>227</v>
      </c>
      <c r="BC25">
        <v>227</v>
      </c>
      <c r="BD25">
        <v>1</v>
      </c>
      <c r="BE25">
        <v>12</v>
      </c>
      <c r="BH25">
        <v>15</v>
      </c>
      <c r="BI25">
        <v>0</v>
      </c>
      <c r="BJ25">
        <v>0</v>
      </c>
      <c r="BK25">
        <v>0</v>
      </c>
      <c r="BL25">
        <v>1</v>
      </c>
      <c r="BM25">
        <v>0</v>
      </c>
      <c r="BN25">
        <v>60</v>
      </c>
      <c r="BO25">
        <v>1</v>
      </c>
      <c r="BP25">
        <v>-3</v>
      </c>
      <c r="BQ25">
        <v>-3</v>
      </c>
      <c r="BR25">
        <v>20</v>
      </c>
      <c r="BS25">
        <v>75</v>
      </c>
      <c r="BT25">
        <v>1</v>
      </c>
      <c r="BU25">
        <v>2</v>
      </c>
      <c r="BV25">
        <v>0</v>
      </c>
      <c r="BW25">
        <v>1</v>
      </c>
      <c r="BX25">
        <v>1</v>
      </c>
      <c r="BY25">
        <v>0</v>
      </c>
      <c r="BZ25">
        <v>0</v>
      </c>
      <c r="CA25">
        <v>40</v>
      </c>
      <c r="CB25">
        <v>1</v>
      </c>
      <c r="CC25">
        <v>-3</v>
      </c>
      <c r="CD25">
        <v>-3</v>
      </c>
      <c r="CE25">
        <v>140</v>
      </c>
      <c r="CF25">
        <v>0</v>
      </c>
      <c r="CG25">
        <v>1</v>
      </c>
      <c r="CH25">
        <v>1</v>
      </c>
      <c r="CI25">
        <v>100</v>
      </c>
      <c r="CJ25">
        <v>-3</v>
      </c>
      <c r="CK25">
        <v>-3</v>
      </c>
      <c r="CL25">
        <v>-3</v>
      </c>
      <c r="CM25">
        <v>0</v>
      </c>
      <c r="CN25">
        <v>0</v>
      </c>
      <c r="CO25">
        <v>0</v>
      </c>
      <c r="CP25">
        <v>0</v>
      </c>
      <c r="CQ25">
        <v>0</v>
      </c>
      <c r="CR25">
        <v>0</v>
      </c>
      <c r="CS25">
        <v>0</v>
      </c>
      <c r="CT25">
        <v>0</v>
      </c>
      <c r="CU25">
        <v>100</v>
      </c>
      <c r="CV25">
        <v>2</v>
      </c>
      <c r="CW25">
        <v>2</v>
      </c>
      <c r="CX25">
        <v>-3</v>
      </c>
      <c r="CY25">
        <v>-3</v>
      </c>
      <c r="CZ25">
        <v>0</v>
      </c>
      <c r="DA25">
        <v>215</v>
      </c>
      <c r="DB25">
        <v>215</v>
      </c>
      <c r="DC25">
        <v>0</v>
      </c>
      <c r="DD25">
        <v>-12</v>
      </c>
    </row>
    <row r="26" spans="1:108" x14ac:dyDescent="0.25">
      <c r="A26" t="s">
        <v>3668</v>
      </c>
      <c r="B26">
        <v>21</v>
      </c>
      <c r="C26">
        <v>2052</v>
      </c>
      <c r="D26">
        <v>3291</v>
      </c>
      <c r="E26">
        <v>5690</v>
      </c>
      <c r="F26">
        <v>3275</v>
      </c>
      <c r="G26">
        <v>4009</v>
      </c>
      <c r="H26">
        <v>6146</v>
      </c>
      <c r="I26">
        <v>10</v>
      </c>
      <c r="J26">
        <v>0</v>
      </c>
      <c r="K26">
        <v>0</v>
      </c>
      <c r="L26">
        <v>0</v>
      </c>
      <c r="M26">
        <v>0</v>
      </c>
      <c r="N26">
        <v>0</v>
      </c>
      <c r="O26">
        <v>0</v>
      </c>
      <c r="P26">
        <v>0</v>
      </c>
      <c r="Q26">
        <v>-3</v>
      </c>
      <c r="R26">
        <v>-3</v>
      </c>
      <c r="S26">
        <v>0</v>
      </c>
      <c r="T26">
        <v>10</v>
      </c>
      <c r="U26">
        <v>0</v>
      </c>
      <c r="V26">
        <v>7</v>
      </c>
      <c r="W26">
        <v>2</v>
      </c>
      <c r="X26">
        <v>1</v>
      </c>
      <c r="Y26">
        <v>1</v>
      </c>
      <c r="Z26">
        <v>0</v>
      </c>
      <c r="AA26">
        <v>0</v>
      </c>
      <c r="AB26">
        <v>80</v>
      </c>
      <c r="AC26">
        <v>2</v>
      </c>
      <c r="AD26">
        <v>-3</v>
      </c>
      <c r="AE26">
        <v>-3</v>
      </c>
      <c r="AF26">
        <v>182</v>
      </c>
      <c r="AG26">
        <v>0</v>
      </c>
      <c r="AH26">
        <v>1</v>
      </c>
      <c r="AI26">
        <v>1</v>
      </c>
      <c r="AJ26">
        <v>100</v>
      </c>
      <c r="AK26">
        <v>-3</v>
      </c>
      <c r="AL26">
        <v>-3</v>
      </c>
      <c r="AM26">
        <v>-3</v>
      </c>
      <c r="AN26">
        <v>0</v>
      </c>
      <c r="AO26">
        <v>0</v>
      </c>
      <c r="AP26">
        <v>0</v>
      </c>
      <c r="AQ26">
        <v>0</v>
      </c>
      <c r="AR26">
        <v>0</v>
      </c>
      <c r="AS26">
        <v>0</v>
      </c>
      <c r="AT26">
        <v>0</v>
      </c>
      <c r="AU26">
        <v>0</v>
      </c>
      <c r="AV26">
        <v>80</v>
      </c>
      <c r="AW26">
        <v>2</v>
      </c>
      <c r="AX26">
        <v>2</v>
      </c>
      <c r="AY26">
        <v>-3</v>
      </c>
      <c r="AZ26">
        <v>-3</v>
      </c>
      <c r="BA26">
        <v>2</v>
      </c>
      <c r="BB26">
        <v>192</v>
      </c>
      <c r="BC26">
        <v>192</v>
      </c>
      <c r="BD26">
        <v>0</v>
      </c>
      <c r="BE26">
        <v>-48</v>
      </c>
      <c r="BH26">
        <v>15</v>
      </c>
      <c r="BI26">
        <v>10</v>
      </c>
      <c r="BJ26">
        <v>2</v>
      </c>
      <c r="BK26">
        <v>5</v>
      </c>
      <c r="BL26">
        <v>0</v>
      </c>
      <c r="BM26">
        <v>0</v>
      </c>
      <c r="BN26">
        <v>0</v>
      </c>
      <c r="BO26">
        <v>0</v>
      </c>
      <c r="BP26">
        <v>-3</v>
      </c>
      <c r="BQ26">
        <v>-3</v>
      </c>
      <c r="BR26">
        <v>0</v>
      </c>
      <c r="BS26">
        <v>20</v>
      </c>
      <c r="BT26">
        <v>0</v>
      </c>
      <c r="BU26">
        <v>0</v>
      </c>
      <c r="BV26">
        <v>0</v>
      </c>
      <c r="BW26">
        <v>1</v>
      </c>
      <c r="BX26">
        <v>1</v>
      </c>
      <c r="BY26">
        <v>1</v>
      </c>
      <c r="BZ26">
        <v>0</v>
      </c>
      <c r="CA26">
        <v>120</v>
      </c>
      <c r="CB26">
        <v>6</v>
      </c>
      <c r="CC26">
        <v>-3</v>
      </c>
      <c r="CD26">
        <v>-3</v>
      </c>
      <c r="CE26">
        <v>220</v>
      </c>
      <c r="CF26">
        <v>1</v>
      </c>
      <c r="CG26">
        <v>1</v>
      </c>
      <c r="CH26">
        <v>0</v>
      </c>
      <c r="CI26">
        <v>100</v>
      </c>
      <c r="CJ26">
        <v>-3</v>
      </c>
      <c r="CK26">
        <v>-3</v>
      </c>
      <c r="CL26">
        <v>-3</v>
      </c>
      <c r="CM26">
        <v>0</v>
      </c>
      <c r="CN26">
        <v>0</v>
      </c>
      <c r="CO26">
        <v>0</v>
      </c>
      <c r="CP26">
        <v>0</v>
      </c>
      <c r="CQ26">
        <v>0</v>
      </c>
      <c r="CR26">
        <v>0</v>
      </c>
      <c r="CS26">
        <v>0</v>
      </c>
      <c r="CT26">
        <v>0</v>
      </c>
      <c r="CU26">
        <v>120</v>
      </c>
      <c r="CV26">
        <v>3</v>
      </c>
      <c r="CW26">
        <v>6</v>
      </c>
      <c r="CX26">
        <v>-3</v>
      </c>
      <c r="CY26">
        <v>-3</v>
      </c>
      <c r="CZ26">
        <v>5</v>
      </c>
      <c r="DA26">
        <v>240</v>
      </c>
      <c r="DB26">
        <v>240</v>
      </c>
      <c r="DC26">
        <v>1</v>
      </c>
      <c r="DD26">
        <v>48</v>
      </c>
    </row>
    <row r="27" spans="1:108" x14ac:dyDescent="0.25">
      <c r="A27" t="s">
        <v>3668</v>
      </c>
      <c r="B27">
        <v>22</v>
      </c>
      <c r="C27">
        <v>3042</v>
      </c>
      <c r="D27">
        <v>4728</v>
      </c>
      <c r="E27">
        <v>3294</v>
      </c>
      <c r="F27">
        <v>2264</v>
      </c>
      <c r="G27">
        <v>4818</v>
      </c>
      <c r="H27">
        <v>5999</v>
      </c>
      <c r="I27">
        <v>15</v>
      </c>
      <c r="J27">
        <v>0</v>
      </c>
      <c r="K27">
        <v>0</v>
      </c>
      <c r="L27">
        <v>0</v>
      </c>
      <c r="M27">
        <v>0</v>
      </c>
      <c r="N27">
        <v>0</v>
      </c>
      <c r="O27">
        <v>0</v>
      </c>
      <c r="P27">
        <v>0</v>
      </c>
      <c r="Q27">
        <v>-3</v>
      </c>
      <c r="R27">
        <v>-3</v>
      </c>
      <c r="S27">
        <v>0</v>
      </c>
      <c r="T27">
        <v>15</v>
      </c>
      <c r="U27">
        <v>8</v>
      </c>
      <c r="V27">
        <v>0</v>
      </c>
      <c r="W27">
        <v>0</v>
      </c>
      <c r="X27">
        <v>1</v>
      </c>
      <c r="Y27">
        <v>0</v>
      </c>
      <c r="Z27">
        <v>0</v>
      </c>
      <c r="AA27">
        <v>0</v>
      </c>
      <c r="AB27">
        <v>40</v>
      </c>
      <c r="AC27">
        <v>0</v>
      </c>
      <c r="AD27">
        <v>-3</v>
      </c>
      <c r="AE27">
        <v>-3</v>
      </c>
      <c r="AF27">
        <v>190</v>
      </c>
      <c r="AG27">
        <v>1</v>
      </c>
      <c r="AH27">
        <v>1</v>
      </c>
      <c r="AI27">
        <v>1</v>
      </c>
      <c r="AJ27">
        <v>150</v>
      </c>
      <c r="AK27">
        <v>-3</v>
      </c>
      <c r="AL27">
        <v>-3</v>
      </c>
      <c r="AM27">
        <v>-3</v>
      </c>
      <c r="AN27">
        <v>0</v>
      </c>
      <c r="AO27">
        <v>0</v>
      </c>
      <c r="AP27">
        <v>0</v>
      </c>
      <c r="AQ27">
        <v>0</v>
      </c>
      <c r="AR27">
        <v>0</v>
      </c>
      <c r="AS27">
        <v>0</v>
      </c>
      <c r="AT27">
        <v>0</v>
      </c>
      <c r="AU27">
        <v>0</v>
      </c>
      <c r="AV27">
        <v>40</v>
      </c>
      <c r="AW27">
        <v>1</v>
      </c>
      <c r="AX27">
        <v>0</v>
      </c>
      <c r="AY27">
        <v>-3</v>
      </c>
      <c r="AZ27">
        <v>-3</v>
      </c>
      <c r="BA27">
        <v>0</v>
      </c>
      <c r="BB27">
        <v>205</v>
      </c>
      <c r="BC27">
        <v>205</v>
      </c>
      <c r="BD27">
        <v>1</v>
      </c>
      <c r="BE27">
        <v>102</v>
      </c>
      <c r="BH27">
        <v>10</v>
      </c>
      <c r="BI27">
        <v>0</v>
      </c>
      <c r="BJ27">
        <v>2</v>
      </c>
      <c r="BK27">
        <v>2</v>
      </c>
      <c r="BL27">
        <v>0</v>
      </c>
      <c r="BM27">
        <v>0</v>
      </c>
      <c r="BN27">
        <v>0</v>
      </c>
      <c r="BO27">
        <v>0</v>
      </c>
      <c r="BP27">
        <v>-3</v>
      </c>
      <c r="BQ27">
        <v>-3</v>
      </c>
      <c r="BR27">
        <v>0</v>
      </c>
      <c r="BS27">
        <v>12</v>
      </c>
      <c r="BT27">
        <v>12</v>
      </c>
      <c r="BU27">
        <v>0</v>
      </c>
      <c r="BV27">
        <v>1</v>
      </c>
      <c r="BW27">
        <v>1</v>
      </c>
      <c r="BX27">
        <v>0</v>
      </c>
      <c r="BY27">
        <v>0</v>
      </c>
      <c r="BZ27">
        <v>0</v>
      </c>
      <c r="CA27">
        <v>40</v>
      </c>
      <c r="CB27">
        <v>0</v>
      </c>
      <c r="CC27">
        <v>-3</v>
      </c>
      <c r="CD27">
        <v>-3</v>
      </c>
      <c r="CE27">
        <v>91</v>
      </c>
      <c r="CF27">
        <v>0</v>
      </c>
      <c r="CG27">
        <v>0</v>
      </c>
      <c r="CH27">
        <v>1</v>
      </c>
      <c r="CI27">
        <v>50</v>
      </c>
      <c r="CJ27">
        <v>-3</v>
      </c>
      <c r="CK27">
        <v>-3</v>
      </c>
      <c r="CL27">
        <v>-3</v>
      </c>
      <c r="CM27">
        <v>0</v>
      </c>
      <c r="CN27">
        <v>0</v>
      </c>
      <c r="CO27">
        <v>0</v>
      </c>
      <c r="CP27">
        <v>0</v>
      </c>
      <c r="CQ27">
        <v>0</v>
      </c>
      <c r="CR27">
        <v>0</v>
      </c>
      <c r="CS27">
        <v>0</v>
      </c>
      <c r="CT27">
        <v>0</v>
      </c>
      <c r="CU27">
        <v>40</v>
      </c>
      <c r="CV27">
        <v>1</v>
      </c>
      <c r="CW27">
        <v>0</v>
      </c>
      <c r="CX27">
        <v>-3</v>
      </c>
      <c r="CY27">
        <v>-3</v>
      </c>
      <c r="CZ27">
        <v>3</v>
      </c>
      <c r="DA27">
        <v>103</v>
      </c>
      <c r="DB27">
        <v>103</v>
      </c>
      <c r="DC27">
        <v>0</v>
      </c>
      <c r="DD27">
        <v>-102</v>
      </c>
    </row>
    <row r="28" spans="1:108" x14ac:dyDescent="0.25">
      <c r="A28" t="s">
        <v>3668</v>
      </c>
      <c r="B28">
        <v>23</v>
      </c>
      <c r="C28">
        <v>3740</v>
      </c>
      <c r="D28">
        <v>6663</v>
      </c>
      <c r="E28">
        <v>6160</v>
      </c>
      <c r="F28">
        <v>4217</v>
      </c>
      <c r="G28">
        <v>2526</v>
      </c>
      <c r="H28">
        <v>1714</v>
      </c>
      <c r="I28">
        <v>10</v>
      </c>
      <c r="J28">
        <v>0</v>
      </c>
      <c r="K28">
        <v>0</v>
      </c>
      <c r="L28">
        <v>0</v>
      </c>
      <c r="M28">
        <v>1</v>
      </c>
      <c r="N28">
        <v>0</v>
      </c>
      <c r="O28">
        <v>60</v>
      </c>
      <c r="P28">
        <v>1</v>
      </c>
      <c r="Q28">
        <v>-3</v>
      </c>
      <c r="R28">
        <v>-3</v>
      </c>
      <c r="S28">
        <v>20</v>
      </c>
      <c r="T28">
        <v>70</v>
      </c>
      <c r="U28">
        <v>0</v>
      </c>
      <c r="V28">
        <v>0</v>
      </c>
      <c r="W28">
        <v>0</v>
      </c>
      <c r="X28">
        <v>1</v>
      </c>
      <c r="Y28">
        <v>0</v>
      </c>
      <c r="Z28">
        <v>0</v>
      </c>
      <c r="AA28">
        <v>0</v>
      </c>
      <c r="AB28">
        <v>0</v>
      </c>
      <c r="AC28">
        <v>0</v>
      </c>
      <c r="AD28">
        <v>-3</v>
      </c>
      <c r="AE28">
        <v>-3</v>
      </c>
      <c r="AF28">
        <v>0</v>
      </c>
      <c r="AG28">
        <v>0</v>
      </c>
      <c r="AH28">
        <v>0</v>
      </c>
      <c r="AI28">
        <v>0</v>
      </c>
      <c r="AJ28">
        <v>0</v>
      </c>
      <c r="AK28">
        <v>-3</v>
      </c>
      <c r="AL28">
        <v>-3</v>
      </c>
      <c r="AM28">
        <v>-3</v>
      </c>
      <c r="AN28">
        <v>0</v>
      </c>
      <c r="AO28">
        <v>0</v>
      </c>
      <c r="AP28">
        <v>0</v>
      </c>
      <c r="AQ28">
        <v>0</v>
      </c>
      <c r="AR28">
        <v>0</v>
      </c>
      <c r="AS28">
        <v>0</v>
      </c>
      <c r="AT28">
        <v>0</v>
      </c>
      <c r="AU28">
        <v>0</v>
      </c>
      <c r="AV28">
        <v>60</v>
      </c>
      <c r="AW28">
        <v>1</v>
      </c>
      <c r="AX28">
        <v>1</v>
      </c>
      <c r="AY28">
        <v>-3</v>
      </c>
      <c r="AZ28">
        <v>-3</v>
      </c>
      <c r="BA28">
        <v>0</v>
      </c>
      <c r="BB28">
        <v>70</v>
      </c>
      <c r="BC28">
        <v>70</v>
      </c>
      <c r="BD28">
        <v>0</v>
      </c>
      <c r="BE28">
        <v>-85</v>
      </c>
      <c r="BH28">
        <v>5</v>
      </c>
      <c r="BI28">
        <v>0</v>
      </c>
      <c r="BJ28">
        <v>0</v>
      </c>
      <c r="BK28">
        <v>0</v>
      </c>
      <c r="BL28">
        <v>1</v>
      </c>
      <c r="BM28">
        <v>0</v>
      </c>
      <c r="BN28">
        <v>60</v>
      </c>
      <c r="BO28">
        <v>1</v>
      </c>
      <c r="BP28">
        <v>-3</v>
      </c>
      <c r="BQ28">
        <v>-3</v>
      </c>
      <c r="BR28">
        <v>20</v>
      </c>
      <c r="BS28">
        <v>65</v>
      </c>
      <c r="BT28">
        <v>7</v>
      </c>
      <c r="BU28">
        <v>0</v>
      </c>
      <c r="BV28">
        <v>0</v>
      </c>
      <c r="BW28">
        <v>1</v>
      </c>
      <c r="BX28">
        <v>1</v>
      </c>
      <c r="BY28">
        <v>0</v>
      </c>
      <c r="BZ28">
        <v>0</v>
      </c>
      <c r="CA28">
        <v>40</v>
      </c>
      <c r="CB28">
        <v>1</v>
      </c>
      <c r="CC28">
        <v>-3</v>
      </c>
      <c r="CD28">
        <v>-3</v>
      </c>
      <c r="CE28">
        <v>90</v>
      </c>
      <c r="CF28">
        <v>0</v>
      </c>
      <c r="CG28">
        <v>1</v>
      </c>
      <c r="CH28">
        <v>0</v>
      </c>
      <c r="CI28">
        <v>50</v>
      </c>
      <c r="CJ28">
        <v>-3</v>
      </c>
      <c r="CK28">
        <v>-3</v>
      </c>
      <c r="CL28">
        <v>-3</v>
      </c>
      <c r="CM28">
        <v>0</v>
      </c>
      <c r="CN28">
        <v>0</v>
      </c>
      <c r="CO28">
        <v>0</v>
      </c>
      <c r="CP28">
        <v>0</v>
      </c>
      <c r="CQ28">
        <v>0</v>
      </c>
      <c r="CR28">
        <v>0</v>
      </c>
      <c r="CS28">
        <v>0</v>
      </c>
      <c r="CT28">
        <v>0</v>
      </c>
      <c r="CU28">
        <v>100</v>
      </c>
      <c r="CV28">
        <v>2</v>
      </c>
      <c r="CW28">
        <v>2</v>
      </c>
      <c r="CX28">
        <v>-3</v>
      </c>
      <c r="CY28">
        <v>-3</v>
      </c>
      <c r="CZ28">
        <v>0</v>
      </c>
      <c r="DA28">
        <v>155</v>
      </c>
      <c r="DB28">
        <v>155</v>
      </c>
      <c r="DC28">
        <v>1</v>
      </c>
      <c r="DD28">
        <v>85</v>
      </c>
    </row>
    <row r="29" spans="1:108" x14ac:dyDescent="0.25">
      <c r="A29" t="s">
        <v>3668</v>
      </c>
      <c r="B29">
        <v>24</v>
      </c>
      <c r="C29">
        <v>6217</v>
      </c>
      <c r="D29">
        <v>3755</v>
      </c>
      <c r="E29">
        <v>4230</v>
      </c>
      <c r="F29">
        <v>4845</v>
      </c>
      <c r="G29">
        <v>4511</v>
      </c>
      <c r="H29">
        <v>93</v>
      </c>
      <c r="I29">
        <v>15</v>
      </c>
      <c r="J29">
        <v>0</v>
      </c>
      <c r="K29">
        <v>0</v>
      </c>
      <c r="L29">
        <v>0</v>
      </c>
      <c r="M29">
        <v>1</v>
      </c>
      <c r="N29">
        <v>0</v>
      </c>
      <c r="O29">
        <v>60</v>
      </c>
      <c r="P29">
        <v>1</v>
      </c>
      <c r="Q29">
        <v>-3</v>
      </c>
      <c r="R29">
        <v>-3</v>
      </c>
      <c r="S29">
        <v>20</v>
      </c>
      <c r="T29">
        <v>75</v>
      </c>
      <c r="U29">
        <v>0</v>
      </c>
      <c r="V29">
        <v>0</v>
      </c>
      <c r="W29">
        <v>0</v>
      </c>
      <c r="X29">
        <v>1</v>
      </c>
      <c r="Y29">
        <v>1</v>
      </c>
      <c r="Z29">
        <v>1</v>
      </c>
      <c r="AA29">
        <v>0</v>
      </c>
      <c r="AB29">
        <v>80</v>
      </c>
      <c r="AC29">
        <v>5</v>
      </c>
      <c r="AD29">
        <v>-3</v>
      </c>
      <c r="AE29">
        <v>-3</v>
      </c>
      <c r="AF29">
        <v>230</v>
      </c>
      <c r="AG29">
        <v>1</v>
      </c>
      <c r="AH29">
        <v>1</v>
      </c>
      <c r="AI29">
        <v>1</v>
      </c>
      <c r="AJ29">
        <v>150</v>
      </c>
      <c r="AK29">
        <v>-3</v>
      </c>
      <c r="AL29">
        <v>-3</v>
      </c>
      <c r="AM29">
        <v>-3</v>
      </c>
      <c r="AN29">
        <v>0</v>
      </c>
      <c r="AO29">
        <v>0</v>
      </c>
      <c r="AP29">
        <v>0</v>
      </c>
      <c r="AQ29">
        <v>1</v>
      </c>
      <c r="AR29">
        <v>0</v>
      </c>
      <c r="AS29">
        <v>0</v>
      </c>
      <c r="AT29">
        <v>0</v>
      </c>
      <c r="AU29">
        <v>5</v>
      </c>
      <c r="AV29">
        <v>140</v>
      </c>
      <c r="AW29">
        <v>3</v>
      </c>
      <c r="AX29">
        <v>6</v>
      </c>
      <c r="AY29">
        <v>-3</v>
      </c>
      <c r="AZ29">
        <v>-3</v>
      </c>
      <c r="BA29">
        <v>0</v>
      </c>
      <c r="BB29">
        <v>310</v>
      </c>
      <c r="BC29">
        <v>310</v>
      </c>
      <c r="BD29">
        <v>1</v>
      </c>
      <c r="BE29">
        <v>80</v>
      </c>
      <c r="BH29">
        <v>10</v>
      </c>
      <c r="BI29">
        <v>0</v>
      </c>
      <c r="BJ29">
        <v>0</v>
      </c>
      <c r="BK29">
        <v>0</v>
      </c>
      <c r="BL29">
        <v>0</v>
      </c>
      <c r="BM29">
        <v>0</v>
      </c>
      <c r="BN29">
        <v>0</v>
      </c>
      <c r="BO29">
        <v>0</v>
      </c>
      <c r="BP29">
        <v>-3</v>
      </c>
      <c r="BQ29">
        <v>-3</v>
      </c>
      <c r="BR29">
        <v>0</v>
      </c>
      <c r="BS29">
        <v>10</v>
      </c>
      <c r="BT29">
        <v>0</v>
      </c>
      <c r="BU29">
        <v>0</v>
      </c>
      <c r="BV29">
        <v>0</v>
      </c>
      <c r="BW29">
        <v>1</v>
      </c>
      <c r="BX29">
        <v>1</v>
      </c>
      <c r="BY29">
        <v>1</v>
      </c>
      <c r="BZ29">
        <v>0</v>
      </c>
      <c r="CA29">
        <v>120</v>
      </c>
      <c r="CB29">
        <v>6</v>
      </c>
      <c r="CC29">
        <v>-3</v>
      </c>
      <c r="CD29">
        <v>-3</v>
      </c>
      <c r="CE29">
        <v>220</v>
      </c>
      <c r="CF29">
        <v>1</v>
      </c>
      <c r="CG29">
        <v>1</v>
      </c>
      <c r="CH29">
        <v>0</v>
      </c>
      <c r="CI29">
        <v>100</v>
      </c>
      <c r="CJ29">
        <v>-3</v>
      </c>
      <c r="CK29">
        <v>-3</v>
      </c>
      <c r="CL29">
        <v>-3</v>
      </c>
      <c r="CM29">
        <v>0</v>
      </c>
      <c r="CN29">
        <v>0</v>
      </c>
      <c r="CO29">
        <v>1</v>
      </c>
      <c r="CP29">
        <v>0</v>
      </c>
      <c r="CQ29">
        <v>0</v>
      </c>
      <c r="CR29">
        <v>0</v>
      </c>
      <c r="CS29">
        <v>5</v>
      </c>
      <c r="CT29">
        <v>0</v>
      </c>
      <c r="CU29">
        <v>120</v>
      </c>
      <c r="CV29">
        <v>3</v>
      </c>
      <c r="CW29">
        <v>6</v>
      </c>
      <c r="CX29">
        <v>-3</v>
      </c>
      <c r="CY29">
        <v>-3</v>
      </c>
      <c r="CZ29">
        <v>0</v>
      </c>
      <c r="DA29">
        <v>230</v>
      </c>
      <c r="DB29">
        <v>230</v>
      </c>
      <c r="DC29">
        <v>0</v>
      </c>
      <c r="DD29">
        <v>-80</v>
      </c>
    </row>
    <row r="30" spans="1:108" x14ac:dyDescent="0.25">
      <c r="A30" t="s">
        <v>3668</v>
      </c>
      <c r="B30">
        <v>25</v>
      </c>
      <c r="C30">
        <v>4238</v>
      </c>
      <c r="D30">
        <v>3102</v>
      </c>
      <c r="E30">
        <v>5464</v>
      </c>
      <c r="F30">
        <v>4360</v>
      </c>
      <c r="G30">
        <v>6453</v>
      </c>
      <c r="H30">
        <v>3277</v>
      </c>
      <c r="I30">
        <v>5</v>
      </c>
      <c r="J30">
        <v>0</v>
      </c>
      <c r="K30">
        <v>0</v>
      </c>
      <c r="L30">
        <v>0</v>
      </c>
      <c r="M30">
        <v>0</v>
      </c>
      <c r="N30">
        <v>0</v>
      </c>
      <c r="O30">
        <v>0</v>
      </c>
      <c r="P30">
        <v>0</v>
      </c>
      <c r="Q30">
        <v>-3</v>
      </c>
      <c r="R30">
        <v>-3</v>
      </c>
      <c r="S30">
        <v>0</v>
      </c>
      <c r="T30">
        <v>5</v>
      </c>
      <c r="U30">
        <v>0</v>
      </c>
      <c r="V30">
        <v>8</v>
      </c>
      <c r="W30">
        <v>2</v>
      </c>
      <c r="X30">
        <v>1</v>
      </c>
      <c r="Y30">
        <v>1</v>
      </c>
      <c r="Z30">
        <v>0</v>
      </c>
      <c r="AA30">
        <v>0</v>
      </c>
      <c r="AB30">
        <v>80</v>
      </c>
      <c r="AC30">
        <v>2</v>
      </c>
      <c r="AD30">
        <v>-3</v>
      </c>
      <c r="AE30">
        <v>-3</v>
      </c>
      <c r="AF30">
        <v>132</v>
      </c>
      <c r="AG30">
        <v>0</v>
      </c>
      <c r="AH30">
        <v>1</v>
      </c>
      <c r="AI30">
        <v>0</v>
      </c>
      <c r="AJ30">
        <v>50</v>
      </c>
      <c r="AK30">
        <v>-3</v>
      </c>
      <c r="AL30">
        <v>-3</v>
      </c>
      <c r="AM30">
        <v>-3</v>
      </c>
      <c r="AN30">
        <v>0</v>
      </c>
      <c r="AO30">
        <v>0</v>
      </c>
      <c r="AP30">
        <v>0</v>
      </c>
      <c r="AQ30">
        <v>0</v>
      </c>
      <c r="AR30">
        <v>0</v>
      </c>
      <c r="AS30">
        <v>1</v>
      </c>
      <c r="AT30">
        <v>0</v>
      </c>
      <c r="AU30">
        <v>25</v>
      </c>
      <c r="AV30">
        <v>80</v>
      </c>
      <c r="AW30">
        <v>2</v>
      </c>
      <c r="AX30">
        <v>2</v>
      </c>
      <c r="AY30">
        <v>-3</v>
      </c>
      <c r="AZ30">
        <v>-3</v>
      </c>
      <c r="BA30">
        <v>2</v>
      </c>
      <c r="BB30">
        <v>162</v>
      </c>
      <c r="BC30">
        <v>162</v>
      </c>
      <c r="BD30">
        <v>1</v>
      </c>
      <c r="BE30">
        <v>44</v>
      </c>
      <c r="BH30">
        <v>10</v>
      </c>
      <c r="BI30">
        <v>0</v>
      </c>
      <c r="BJ30">
        <v>8</v>
      </c>
      <c r="BK30">
        <v>8</v>
      </c>
      <c r="BL30">
        <v>0</v>
      </c>
      <c r="BM30">
        <v>0</v>
      </c>
      <c r="BN30">
        <v>0</v>
      </c>
      <c r="BO30">
        <v>0</v>
      </c>
      <c r="BP30">
        <v>-3</v>
      </c>
      <c r="BQ30">
        <v>-3</v>
      </c>
      <c r="BR30">
        <v>0</v>
      </c>
      <c r="BS30">
        <v>18</v>
      </c>
      <c r="BT30">
        <v>1</v>
      </c>
      <c r="BU30">
        <v>60</v>
      </c>
      <c r="BV30">
        <v>20</v>
      </c>
      <c r="BW30">
        <v>1</v>
      </c>
      <c r="BX30">
        <v>1</v>
      </c>
      <c r="BY30">
        <v>0</v>
      </c>
      <c r="BZ30">
        <v>0</v>
      </c>
      <c r="CA30">
        <v>80</v>
      </c>
      <c r="CB30">
        <v>2</v>
      </c>
      <c r="CC30">
        <v>-3</v>
      </c>
      <c r="CD30">
        <v>-3</v>
      </c>
      <c r="CE30">
        <v>100</v>
      </c>
      <c r="CF30">
        <v>0</v>
      </c>
      <c r="CG30">
        <v>0</v>
      </c>
      <c r="CH30">
        <v>0</v>
      </c>
      <c r="CI30">
        <v>0</v>
      </c>
      <c r="CJ30">
        <v>-3</v>
      </c>
      <c r="CK30">
        <v>-3</v>
      </c>
      <c r="CL30">
        <v>-3</v>
      </c>
      <c r="CM30">
        <v>0</v>
      </c>
      <c r="CN30">
        <v>0</v>
      </c>
      <c r="CO30">
        <v>0</v>
      </c>
      <c r="CP30">
        <v>0</v>
      </c>
      <c r="CQ30">
        <v>1</v>
      </c>
      <c r="CR30">
        <v>0</v>
      </c>
      <c r="CS30">
        <v>25</v>
      </c>
      <c r="CT30">
        <v>0</v>
      </c>
      <c r="CU30">
        <v>80</v>
      </c>
      <c r="CV30">
        <v>2</v>
      </c>
      <c r="CW30">
        <v>2</v>
      </c>
      <c r="CX30">
        <v>-3</v>
      </c>
      <c r="CY30">
        <v>-3</v>
      </c>
      <c r="CZ30">
        <v>28</v>
      </c>
      <c r="DA30">
        <v>118</v>
      </c>
      <c r="DB30">
        <v>118</v>
      </c>
      <c r="DC30">
        <v>0</v>
      </c>
      <c r="DD30">
        <v>-44</v>
      </c>
    </row>
    <row r="31" spans="1:108" x14ac:dyDescent="0.25">
      <c r="A31" t="s">
        <v>3668</v>
      </c>
      <c r="B31">
        <v>26</v>
      </c>
      <c r="C31">
        <v>5913</v>
      </c>
      <c r="D31">
        <v>4741</v>
      </c>
      <c r="E31">
        <v>2227</v>
      </c>
      <c r="F31">
        <v>1816</v>
      </c>
      <c r="G31">
        <v>4166</v>
      </c>
      <c r="H31">
        <v>3291</v>
      </c>
      <c r="I31">
        <v>15</v>
      </c>
      <c r="J31">
        <v>1</v>
      </c>
      <c r="K31">
        <v>0</v>
      </c>
      <c r="L31">
        <v>0</v>
      </c>
      <c r="M31">
        <v>0</v>
      </c>
      <c r="N31">
        <v>0</v>
      </c>
      <c r="O31">
        <v>0</v>
      </c>
      <c r="P31">
        <v>0</v>
      </c>
      <c r="Q31">
        <v>-3</v>
      </c>
      <c r="R31">
        <v>-3</v>
      </c>
      <c r="S31">
        <v>0</v>
      </c>
      <c r="T31">
        <v>15</v>
      </c>
      <c r="U31">
        <v>1</v>
      </c>
      <c r="V31">
        <v>23</v>
      </c>
      <c r="W31">
        <v>8</v>
      </c>
      <c r="X31">
        <v>1</v>
      </c>
      <c r="Y31">
        <v>1</v>
      </c>
      <c r="Z31">
        <v>0</v>
      </c>
      <c r="AA31">
        <v>0</v>
      </c>
      <c r="AB31">
        <v>80</v>
      </c>
      <c r="AC31">
        <v>2</v>
      </c>
      <c r="AD31">
        <v>-3</v>
      </c>
      <c r="AE31">
        <v>-3</v>
      </c>
      <c r="AF31">
        <v>188</v>
      </c>
      <c r="AG31">
        <v>0</v>
      </c>
      <c r="AH31">
        <v>1</v>
      </c>
      <c r="AI31">
        <v>1</v>
      </c>
      <c r="AJ31">
        <v>100</v>
      </c>
      <c r="AK31">
        <v>-3</v>
      </c>
      <c r="AL31">
        <v>-3</v>
      </c>
      <c r="AM31">
        <v>-3</v>
      </c>
      <c r="AN31">
        <v>0</v>
      </c>
      <c r="AO31">
        <v>0</v>
      </c>
      <c r="AP31">
        <v>0</v>
      </c>
      <c r="AQ31">
        <v>0</v>
      </c>
      <c r="AR31">
        <v>0</v>
      </c>
      <c r="AS31">
        <v>0</v>
      </c>
      <c r="AT31">
        <v>0</v>
      </c>
      <c r="AU31">
        <v>0</v>
      </c>
      <c r="AV31">
        <v>80</v>
      </c>
      <c r="AW31">
        <v>2</v>
      </c>
      <c r="AX31">
        <v>2</v>
      </c>
      <c r="AY31">
        <v>-3</v>
      </c>
      <c r="AZ31">
        <v>-3</v>
      </c>
      <c r="BA31">
        <v>8</v>
      </c>
      <c r="BB31">
        <v>203</v>
      </c>
      <c r="BC31">
        <v>203</v>
      </c>
      <c r="BD31">
        <v>1</v>
      </c>
      <c r="BE31">
        <v>54</v>
      </c>
      <c r="BH31">
        <v>15</v>
      </c>
      <c r="BI31">
        <v>0</v>
      </c>
      <c r="BJ31">
        <v>0</v>
      </c>
      <c r="BK31">
        <v>0</v>
      </c>
      <c r="BL31">
        <v>0</v>
      </c>
      <c r="BM31">
        <v>0</v>
      </c>
      <c r="BN31">
        <v>0</v>
      </c>
      <c r="BO31">
        <v>0</v>
      </c>
      <c r="BP31">
        <v>-3</v>
      </c>
      <c r="BQ31">
        <v>-3</v>
      </c>
      <c r="BR31">
        <v>0</v>
      </c>
      <c r="BS31">
        <v>15</v>
      </c>
      <c r="BT31">
        <v>0</v>
      </c>
      <c r="BU31">
        <v>12</v>
      </c>
      <c r="BV31">
        <v>4</v>
      </c>
      <c r="BW31">
        <v>1</v>
      </c>
      <c r="BX31">
        <v>1</v>
      </c>
      <c r="BY31">
        <v>0</v>
      </c>
      <c r="BZ31">
        <v>0</v>
      </c>
      <c r="CA31">
        <v>80</v>
      </c>
      <c r="CB31">
        <v>2</v>
      </c>
      <c r="CC31">
        <v>-3</v>
      </c>
      <c r="CD31">
        <v>-3</v>
      </c>
      <c r="CE31">
        <v>134</v>
      </c>
      <c r="CF31">
        <v>1</v>
      </c>
      <c r="CG31">
        <v>0</v>
      </c>
      <c r="CH31">
        <v>0</v>
      </c>
      <c r="CI31">
        <v>50</v>
      </c>
      <c r="CJ31">
        <v>-3</v>
      </c>
      <c r="CK31">
        <v>-3</v>
      </c>
      <c r="CL31">
        <v>-3</v>
      </c>
      <c r="CM31">
        <v>0</v>
      </c>
      <c r="CN31">
        <v>0</v>
      </c>
      <c r="CO31">
        <v>0</v>
      </c>
      <c r="CP31">
        <v>0</v>
      </c>
      <c r="CQ31">
        <v>0</v>
      </c>
      <c r="CR31">
        <v>0</v>
      </c>
      <c r="CS31">
        <v>0</v>
      </c>
      <c r="CT31">
        <v>0</v>
      </c>
      <c r="CU31">
        <v>80</v>
      </c>
      <c r="CV31">
        <v>2</v>
      </c>
      <c r="CW31">
        <v>2</v>
      </c>
      <c r="CX31">
        <v>-3</v>
      </c>
      <c r="CY31">
        <v>-3</v>
      </c>
      <c r="CZ31">
        <v>4</v>
      </c>
      <c r="DA31">
        <v>149</v>
      </c>
      <c r="DB31">
        <v>149</v>
      </c>
      <c r="DC31">
        <v>0</v>
      </c>
      <c r="DD31">
        <v>-54</v>
      </c>
    </row>
    <row r="32" spans="1:108" x14ac:dyDescent="0.25">
      <c r="A32" t="s">
        <v>3668</v>
      </c>
      <c r="B32">
        <v>27</v>
      </c>
      <c r="C32">
        <v>3134</v>
      </c>
      <c r="D32">
        <v>5998</v>
      </c>
      <c r="E32">
        <v>4397</v>
      </c>
      <c r="F32">
        <v>3840</v>
      </c>
      <c r="G32">
        <v>6146</v>
      </c>
      <c r="H32">
        <v>4539</v>
      </c>
      <c r="I32">
        <v>10</v>
      </c>
      <c r="J32">
        <v>0</v>
      </c>
      <c r="K32">
        <v>0</v>
      </c>
      <c r="L32">
        <v>0</v>
      </c>
      <c r="M32">
        <v>0</v>
      </c>
      <c r="N32">
        <v>0</v>
      </c>
      <c r="O32">
        <v>0</v>
      </c>
      <c r="P32">
        <v>0</v>
      </c>
      <c r="Q32">
        <v>-3</v>
      </c>
      <c r="R32">
        <v>-3</v>
      </c>
      <c r="S32">
        <v>0</v>
      </c>
      <c r="T32">
        <v>10</v>
      </c>
      <c r="U32">
        <v>0</v>
      </c>
      <c r="V32">
        <v>1</v>
      </c>
      <c r="W32">
        <v>0</v>
      </c>
      <c r="X32">
        <v>1</v>
      </c>
      <c r="Y32">
        <v>1</v>
      </c>
      <c r="Z32">
        <v>1</v>
      </c>
      <c r="AA32">
        <v>0</v>
      </c>
      <c r="AB32">
        <v>120</v>
      </c>
      <c r="AC32">
        <v>6</v>
      </c>
      <c r="AD32">
        <v>-3</v>
      </c>
      <c r="AE32">
        <v>-3</v>
      </c>
      <c r="AF32">
        <v>220</v>
      </c>
      <c r="AG32">
        <v>1</v>
      </c>
      <c r="AH32">
        <v>0</v>
      </c>
      <c r="AI32">
        <v>1</v>
      </c>
      <c r="AJ32">
        <v>100</v>
      </c>
      <c r="AK32">
        <v>-3</v>
      </c>
      <c r="AL32">
        <v>-3</v>
      </c>
      <c r="AM32">
        <v>-3</v>
      </c>
      <c r="AN32">
        <v>0</v>
      </c>
      <c r="AO32">
        <v>0</v>
      </c>
      <c r="AP32">
        <v>0</v>
      </c>
      <c r="AQ32">
        <v>1</v>
      </c>
      <c r="AR32">
        <v>0</v>
      </c>
      <c r="AS32">
        <v>0</v>
      </c>
      <c r="AT32">
        <v>0</v>
      </c>
      <c r="AU32">
        <v>5</v>
      </c>
      <c r="AV32">
        <v>120</v>
      </c>
      <c r="AW32">
        <v>3</v>
      </c>
      <c r="AX32">
        <v>6</v>
      </c>
      <c r="AY32">
        <v>-3</v>
      </c>
      <c r="AZ32">
        <v>-3</v>
      </c>
      <c r="BA32">
        <v>0</v>
      </c>
      <c r="BB32">
        <v>235</v>
      </c>
      <c r="BC32">
        <v>235</v>
      </c>
      <c r="BD32">
        <v>1</v>
      </c>
      <c r="BE32">
        <v>42</v>
      </c>
      <c r="BH32">
        <v>15</v>
      </c>
      <c r="BI32">
        <v>10</v>
      </c>
      <c r="BJ32">
        <v>0</v>
      </c>
      <c r="BK32">
        <v>3</v>
      </c>
      <c r="BL32">
        <v>0</v>
      </c>
      <c r="BM32">
        <v>0</v>
      </c>
      <c r="BN32">
        <v>0</v>
      </c>
      <c r="BO32">
        <v>0</v>
      </c>
      <c r="BP32">
        <v>-3</v>
      </c>
      <c r="BQ32">
        <v>-3</v>
      </c>
      <c r="BR32">
        <v>0</v>
      </c>
      <c r="BS32">
        <v>18</v>
      </c>
      <c r="BT32">
        <v>44</v>
      </c>
      <c r="BU32">
        <v>0</v>
      </c>
      <c r="BV32">
        <v>5</v>
      </c>
      <c r="BW32">
        <v>1</v>
      </c>
      <c r="BX32">
        <v>1</v>
      </c>
      <c r="BY32">
        <v>1</v>
      </c>
      <c r="BZ32">
        <v>0</v>
      </c>
      <c r="CA32">
        <v>120</v>
      </c>
      <c r="CB32">
        <v>6</v>
      </c>
      <c r="CC32">
        <v>-3</v>
      </c>
      <c r="CD32">
        <v>-3</v>
      </c>
      <c r="CE32">
        <v>175</v>
      </c>
      <c r="CF32">
        <v>1</v>
      </c>
      <c r="CG32">
        <v>0</v>
      </c>
      <c r="CH32">
        <v>0</v>
      </c>
      <c r="CI32">
        <v>50</v>
      </c>
      <c r="CJ32">
        <v>-3</v>
      </c>
      <c r="CK32">
        <v>-3</v>
      </c>
      <c r="CL32">
        <v>-3</v>
      </c>
      <c r="CM32">
        <v>0</v>
      </c>
      <c r="CN32">
        <v>0</v>
      </c>
      <c r="CO32">
        <v>1</v>
      </c>
      <c r="CP32">
        <v>0</v>
      </c>
      <c r="CQ32">
        <v>0</v>
      </c>
      <c r="CR32">
        <v>0</v>
      </c>
      <c r="CS32">
        <v>5</v>
      </c>
      <c r="CT32">
        <v>0</v>
      </c>
      <c r="CU32">
        <v>120</v>
      </c>
      <c r="CV32">
        <v>3</v>
      </c>
      <c r="CW32">
        <v>6</v>
      </c>
      <c r="CX32">
        <v>-3</v>
      </c>
      <c r="CY32">
        <v>-3</v>
      </c>
      <c r="CZ32">
        <v>8</v>
      </c>
      <c r="DA32">
        <v>193</v>
      </c>
      <c r="DB32">
        <v>193</v>
      </c>
      <c r="DC32">
        <v>0</v>
      </c>
      <c r="DD32">
        <v>-42</v>
      </c>
    </row>
    <row r="33" spans="1:108" x14ac:dyDescent="0.25">
      <c r="A33" t="s">
        <v>3668</v>
      </c>
      <c r="B33">
        <v>28</v>
      </c>
      <c r="C33">
        <v>3750</v>
      </c>
      <c r="D33">
        <v>5253</v>
      </c>
      <c r="E33">
        <v>3276</v>
      </c>
      <c r="F33">
        <v>2538</v>
      </c>
      <c r="G33">
        <v>3275</v>
      </c>
      <c r="H33">
        <v>2503</v>
      </c>
      <c r="I33">
        <v>10</v>
      </c>
      <c r="J33">
        <v>0</v>
      </c>
      <c r="K33">
        <v>7</v>
      </c>
      <c r="L33">
        <v>7</v>
      </c>
      <c r="M33">
        <v>0</v>
      </c>
      <c r="N33">
        <v>0</v>
      </c>
      <c r="O33">
        <v>0</v>
      </c>
      <c r="P33">
        <v>0</v>
      </c>
      <c r="Q33">
        <v>-3</v>
      </c>
      <c r="R33">
        <v>-3</v>
      </c>
      <c r="S33">
        <v>0</v>
      </c>
      <c r="T33">
        <v>17</v>
      </c>
      <c r="U33">
        <v>5</v>
      </c>
      <c r="V33">
        <v>0</v>
      </c>
      <c r="W33">
        <v>0</v>
      </c>
      <c r="X33">
        <v>1</v>
      </c>
      <c r="Y33">
        <v>1</v>
      </c>
      <c r="Z33">
        <v>1</v>
      </c>
      <c r="AA33">
        <v>0</v>
      </c>
      <c r="AB33">
        <v>120</v>
      </c>
      <c r="AC33">
        <v>6</v>
      </c>
      <c r="AD33">
        <v>-3</v>
      </c>
      <c r="AE33">
        <v>-3</v>
      </c>
      <c r="AF33">
        <v>170</v>
      </c>
      <c r="AG33">
        <v>1</v>
      </c>
      <c r="AH33">
        <v>0</v>
      </c>
      <c r="AI33">
        <v>0</v>
      </c>
      <c r="AJ33">
        <v>50</v>
      </c>
      <c r="AK33">
        <v>-3</v>
      </c>
      <c r="AL33">
        <v>-3</v>
      </c>
      <c r="AM33">
        <v>-3</v>
      </c>
      <c r="AN33">
        <v>0</v>
      </c>
      <c r="AO33">
        <v>0</v>
      </c>
      <c r="AP33">
        <v>0</v>
      </c>
      <c r="AQ33">
        <v>0</v>
      </c>
      <c r="AR33">
        <v>0</v>
      </c>
      <c r="AS33">
        <v>0</v>
      </c>
      <c r="AT33">
        <v>0</v>
      </c>
      <c r="AU33">
        <v>0</v>
      </c>
      <c r="AV33">
        <v>120</v>
      </c>
      <c r="AW33">
        <v>3</v>
      </c>
      <c r="AX33">
        <v>6</v>
      </c>
      <c r="AY33">
        <v>-3</v>
      </c>
      <c r="AZ33">
        <v>-3</v>
      </c>
      <c r="BA33">
        <v>7</v>
      </c>
      <c r="BB33">
        <v>187</v>
      </c>
      <c r="BC33">
        <v>187</v>
      </c>
      <c r="BD33">
        <v>1</v>
      </c>
      <c r="BE33">
        <v>97</v>
      </c>
      <c r="BH33">
        <v>10</v>
      </c>
      <c r="BI33">
        <v>0</v>
      </c>
      <c r="BJ33">
        <v>0</v>
      </c>
      <c r="BK33">
        <v>0</v>
      </c>
      <c r="BL33">
        <v>0</v>
      </c>
      <c r="BM33">
        <v>0</v>
      </c>
      <c r="BN33">
        <v>0</v>
      </c>
      <c r="BO33">
        <v>0</v>
      </c>
      <c r="BP33">
        <v>-3</v>
      </c>
      <c r="BQ33">
        <v>-3</v>
      </c>
      <c r="BR33">
        <v>0</v>
      </c>
      <c r="BS33">
        <v>10</v>
      </c>
      <c r="BT33">
        <v>0</v>
      </c>
      <c r="BU33">
        <v>0</v>
      </c>
      <c r="BV33">
        <v>0</v>
      </c>
      <c r="BW33">
        <v>1</v>
      </c>
      <c r="BX33">
        <v>1</v>
      </c>
      <c r="BY33">
        <v>0</v>
      </c>
      <c r="BZ33">
        <v>0</v>
      </c>
      <c r="CA33">
        <v>80</v>
      </c>
      <c r="CB33">
        <v>2</v>
      </c>
      <c r="CC33">
        <v>-3</v>
      </c>
      <c r="CD33">
        <v>-3</v>
      </c>
      <c r="CE33">
        <v>80</v>
      </c>
      <c r="CF33">
        <v>0</v>
      </c>
      <c r="CG33">
        <v>0</v>
      </c>
      <c r="CH33">
        <v>0</v>
      </c>
      <c r="CI33">
        <v>0</v>
      </c>
      <c r="CJ33">
        <v>-3</v>
      </c>
      <c r="CK33">
        <v>-3</v>
      </c>
      <c r="CL33">
        <v>-3</v>
      </c>
      <c r="CM33">
        <v>0</v>
      </c>
      <c r="CN33">
        <v>0</v>
      </c>
      <c r="CO33">
        <v>0</v>
      </c>
      <c r="CP33">
        <v>0</v>
      </c>
      <c r="CQ33">
        <v>0</v>
      </c>
      <c r="CR33">
        <v>0</v>
      </c>
      <c r="CS33">
        <v>0</v>
      </c>
      <c r="CT33">
        <v>0</v>
      </c>
      <c r="CU33">
        <v>80</v>
      </c>
      <c r="CV33">
        <v>2</v>
      </c>
      <c r="CW33">
        <v>2</v>
      </c>
      <c r="CX33">
        <v>-3</v>
      </c>
      <c r="CY33">
        <v>-3</v>
      </c>
      <c r="CZ33">
        <v>0</v>
      </c>
      <c r="DA33">
        <v>90</v>
      </c>
      <c r="DB33">
        <v>90</v>
      </c>
      <c r="DC33">
        <v>0</v>
      </c>
      <c r="DD33">
        <v>-97</v>
      </c>
    </row>
    <row r="34" spans="1:108" x14ac:dyDescent="0.25">
      <c r="A34" t="s">
        <v>3668</v>
      </c>
      <c r="B34">
        <v>29</v>
      </c>
      <c r="C34">
        <v>3293</v>
      </c>
      <c r="D34">
        <v>5690</v>
      </c>
      <c r="E34">
        <v>6720</v>
      </c>
      <c r="F34">
        <v>5658</v>
      </c>
      <c r="G34">
        <v>6318</v>
      </c>
      <c r="H34">
        <v>5542</v>
      </c>
      <c r="I34">
        <v>10</v>
      </c>
      <c r="J34">
        <v>0</v>
      </c>
      <c r="K34">
        <v>0</v>
      </c>
      <c r="L34">
        <v>0</v>
      </c>
      <c r="M34">
        <v>0</v>
      </c>
      <c r="N34">
        <v>0</v>
      </c>
      <c r="O34">
        <v>0</v>
      </c>
      <c r="P34">
        <v>0</v>
      </c>
      <c r="Q34">
        <v>-3</v>
      </c>
      <c r="R34">
        <v>-3</v>
      </c>
      <c r="S34">
        <v>0</v>
      </c>
      <c r="T34">
        <v>10</v>
      </c>
      <c r="U34">
        <v>0</v>
      </c>
      <c r="V34">
        <v>0</v>
      </c>
      <c r="W34">
        <v>0</v>
      </c>
      <c r="X34">
        <v>1</v>
      </c>
      <c r="Y34">
        <v>1</v>
      </c>
      <c r="Z34">
        <v>1</v>
      </c>
      <c r="AA34">
        <v>0</v>
      </c>
      <c r="AB34">
        <v>120</v>
      </c>
      <c r="AC34">
        <v>6</v>
      </c>
      <c r="AD34">
        <v>-3</v>
      </c>
      <c r="AE34">
        <v>-3</v>
      </c>
      <c r="AF34">
        <v>270</v>
      </c>
      <c r="AG34">
        <v>1</v>
      </c>
      <c r="AH34">
        <v>1</v>
      </c>
      <c r="AI34">
        <v>1</v>
      </c>
      <c r="AJ34">
        <v>150</v>
      </c>
      <c r="AK34">
        <v>-3</v>
      </c>
      <c r="AL34">
        <v>-3</v>
      </c>
      <c r="AM34">
        <v>-3</v>
      </c>
      <c r="AN34">
        <v>0</v>
      </c>
      <c r="AO34">
        <v>0</v>
      </c>
      <c r="AP34">
        <v>0</v>
      </c>
      <c r="AQ34">
        <v>0</v>
      </c>
      <c r="AR34">
        <v>0</v>
      </c>
      <c r="AS34">
        <v>1</v>
      </c>
      <c r="AT34">
        <v>0</v>
      </c>
      <c r="AU34">
        <v>25</v>
      </c>
      <c r="AV34">
        <v>120</v>
      </c>
      <c r="AW34">
        <v>3</v>
      </c>
      <c r="AX34">
        <v>6</v>
      </c>
      <c r="AY34">
        <v>-3</v>
      </c>
      <c r="AZ34">
        <v>-3</v>
      </c>
      <c r="BA34">
        <v>0</v>
      </c>
      <c r="BB34">
        <v>305</v>
      </c>
      <c r="BC34">
        <v>305</v>
      </c>
      <c r="BD34">
        <v>1</v>
      </c>
      <c r="BE34">
        <v>170</v>
      </c>
      <c r="BH34">
        <v>15</v>
      </c>
      <c r="BI34">
        <v>0</v>
      </c>
      <c r="BJ34">
        <v>0</v>
      </c>
      <c r="BK34">
        <v>0</v>
      </c>
      <c r="BL34">
        <v>0</v>
      </c>
      <c r="BM34">
        <v>0</v>
      </c>
      <c r="BN34">
        <v>0</v>
      </c>
      <c r="BO34">
        <v>0</v>
      </c>
      <c r="BP34">
        <v>-3</v>
      </c>
      <c r="BQ34">
        <v>-3</v>
      </c>
      <c r="BR34">
        <v>0</v>
      </c>
      <c r="BS34">
        <v>15</v>
      </c>
      <c r="BT34">
        <v>0</v>
      </c>
      <c r="BU34">
        <v>0</v>
      </c>
      <c r="BV34">
        <v>0</v>
      </c>
      <c r="BW34">
        <v>1</v>
      </c>
      <c r="BX34">
        <v>1</v>
      </c>
      <c r="BY34">
        <v>1</v>
      </c>
      <c r="BZ34">
        <v>0</v>
      </c>
      <c r="CA34">
        <v>120</v>
      </c>
      <c r="CB34">
        <v>6</v>
      </c>
      <c r="CC34">
        <v>-3</v>
      </c>
      <c r="CD34">
        <v>-3</v>
      </c>
      <c r="CE34">
        <v>120</v>
      </c>
      <c r="CF34">
        <v>0</v>
      </c>
      <c r="CG34">
        <v>0</v>
      </c>
      <c r="CH34">
        <v>0</v>
      </c>
      <c r="CI34">
        <v>0</v>
      </c>
      <c r="CJ34">
        <v>-3</v>
      </c>
      <c r="CK34">
        <v>-3</v>
      </c>
      <c r="CL34">
        <v>-3</v>
      </c>
      <c r="CM34">
        <v>0</v>
      </c>
      <c r="CN34">
        <v>0</v>
      </c>
      <c r="CO34">
        <v>0</v>
      </c>
      <c r="CP34">
        <v>0</v>
      </c>
      <c r="CQ34">
        <v>1</v>
      </c>
      <c r="CR34">
        <v>0</v>
      </c>
      <c r="CS34">
        <v>25</v>
      </c>
      <c r="CT34">
        <v>0</v>
      </c>
      <c r="CU34">
        <v>120</v>
      </c>
      <c r="CV34">
        <v>3</v>
      </c>
      <c r="CW34">
        <v>6</v>
      </c>
      <c r="CX34">
        <v>-3</v>
      </c>
      <c r="CY34">
        <v>-3</v>
      </c>
      <c r="CZ34">
        <v>0</v>
      </c>
      <c r="DA34">
        <v>135</v>
      </c>
      <c r="DB34">
        <v>135</v>
      </c>
      <c r="DC34">
        <v>0</v>
      </c>
      <c r="DD34">
        <v>-170</v>
      </c>
    </row>
    <row r="35" spans="1:108" x14ac:dyDescent="0.25">
      <c r="A35" t="s">
        <v>3668</v>
      </c>
      <c r="B35">
        <v>30</v>
      </c>
      <c r="C35">
        <v>4009</v>
      </c>
      <c r="D35">
        <v>6056</v>
      </c>
      <c r="E35">
        <v>4181</v>
      </c>
      <c r="F35">
        <v>3054</v>
      </c>
      <c r="G35">
        <v>4480</v>
      </c>
      <c r="H35">
        <v>6047</v>
      </c>
      <c r="I35">
        <v>10</v>
      </c>
      <c r="J35">
        <v>0</v>
      </c>
      <c r="K35">
        <v>0</v>
      </c>
      <c r="L35">
        <v>0</v>
      </c>
      <c r="M35">
        <v>1</v>
      </c>
      <c r="N35">
        <v>0</v>
      </c>
      <c r="O35">
        <v>60</v>
      </c>
      <c r="P35">
        <v>1</v>
      </c>
      <c r="Q35">
        <v>-3</v>
      </c>
      <c r="R35">
        <v>-3</v>
      </c>
      <c r="S35">
        <v>20</v>
      </c>
      <c r="T35">
        <v>70</v>
      </c>
      <c r="U35">
        <v>0</v>
      </c>
      <c r="V35">
        <v>0</v>
      </c>
      <c r="W35">
        <v>0</v>
      </c>
      <c r="X35">
        <v>1</v>
      </c>
      <c r="Y35">
        <v>1</v>
      </c>
      <c r="Z35">
        <v>0</v>
      </c>
      <c r="AA35">
        <v>0</v>
      </c>
      <c r="AB35">
        <v>40</v>
      </c>
      <c r="AC35">
        <v>1</v>
      </c>
      <c r="AD35">
        <v>-3</v>
      </c>
      <c r="AE35">
        <v>-3</v>
      </c>
      <c r="AF35">
        <v>90</v>
      </c>
      <c r="AG35">
        <v>0</v>
      </c>
      <c r="AH35">
        <v>1</v>
      </c>
      <c r="AI35">
        <v>0</v>
      </c>
      <c r="AJ35">
        <v>50</v>
      </c>
      <c r="AK35">
        <v>-3</v>
      </c>
      <c r="AL35">
        <v>-3</v>
      </c>
      <c r="AM35">
        <v>-3</v>
      </c>
      <c r="AN35">
        <v>0</v>
      </c>
      <c r="AO35">
        <v>0</v>
      </c>
      <c r="AP35">
        <v>0</v>
      </c>
      <c r="AQ35">
        <v>0</v>
      </c>
      <c r="AR35">
        <v>0</v>
      </c>
      <c r="AS35">
        <v>0</v>
      </c>
      <c r="AT35">
        <v>0</v>
      </c>
      <c r="AU35">
        <v>0</v>
      </c>
      <c r="AV35">
        <v>100</v>
      </c>
      <c r="AW35">
        <v>2</v>
      </c>
      <c r="AX35">
        <v>2</v>
      </c>
      <c r="AY35">
        <v>-3</v>
      </c>
      <c r="AZ35">
        <v>-3</v>
      </c>
      <c r="BA35">
        <v>0</v>
      </c>
      <c r="BB35">
        <v>160</v>
      </c>
      <c r="BC35">
        <v>160</v>
      </c>
      <c r="BD35">
        <v>1</v>
      </c>
      <c r="BE35">
        <v>20</v>
      </c>
      <c r="BH35">
        <v>10</v>
      </c>
      <c r="BI35">
        <v>0</v>
      </c>
      <c r="BJ35">
        <v>0</v>
      </c>
      <c r="BK35">
        <v>0</v>
      </c>
      <c r="BL35">
        <v>0</v>
      </c>
      <c r="BM35">
        <v>0</v>
      </c>
      <c r="BN35">
        <v>0</v>
      </c>
      <c r="BO35">
        <v>0</v>
      </c>
      <c r="BP35">
        <v>-3</v>
      </c>
      <c r="BQ35">
        <v>-3</v>
      </c>
      <c r="BR35">
        <v>0</v>
      </c>
      <c r="BS35">
        <v>10</v>
      </c>
      <c r="BT35">
        <v>0</v>
      </c>
      <c r="BU35">
        <v>0</v>
      </c>
      <c r="BV35">
        <v>0</v>
      </c>
      <c r="BW35">
        <v>1</v>
      </c>
      <c r="BX35">
        <v>1</v>
      </c>
      <c r="BY35">
        <v>0</v>
      </c>
      <c r="BZ35">
        <v>0</v>
      </c>
      <c r="CA35">
        <v>80</v>
      </c>
      <c r="CB35">
        <v>2</v>
      </c>
      <c r="CC35">
        <v>-3</v>
      </c>
      <c r="CD35">
        <v>-3</v>
      </c>
      <c r="CE35">
        <v>130</v>
      </c>
      <c r="CF35">
        <v>0</v>
      </c>
      <c r="CG35">
        <v>0</v>
      </c>
      <c r="CH35">
        <v>1</v>
      </c>
      <c r="CI35">
        <v>50</v>
      </c>
      <c r="CJ35">
        <v>-3</v>
      </c>
      <c r="CK35">
        <v>-3</v>
      </c>
      <c r="CL35">
        <v>-3</v>
      </c>
      <c r="CM35">
        <v>0</v>
      </c>
      <c r="CN35">
        <v>0</v>
      </c>
      <c r="CO35">
        <v>0</v>
      </c>
      <c r="CP35">
        <v>0</v>
      </c>
      <c r="CQ35">
        <v>0</v>
      </c>
      <c r="CR35">
        <v>0</v>
      </c>
      <c r="CS35">
        <v>0</v>
      </c>
      <c r="CT35">
        <v>0</v>
      </c>
      <c r="CU35">
        <v>80</v>
      </c>
      <c r="CV35">
        <v>2</v>
      </c>
      <c r="CW35">
        <v>2</v>
      </c>
      <c r="CX35">
        <v>-3</v>
      </c>
      <c r="CY35">
        <v>-3</v>
      </c>
      <c r="CZ35">
        <v>0</v>
      </c>
      <c r="DA35">
        <v>140</v>
      </c>
      <c r="DB35">
        <v>140</v>
      </c>
      <c r="DC35">
        <v>0</v>
      </c>
      <c r="DD35">
        <v>-20</v>
      </c>
    </row>
    <row r="36" spans="1:108" x14ac:dyDescent="0.25">
      <c r="A36" t="s">
        <v>3668</v>
      </c>
      <c r="B36">
        <v>31</v>
      </c>
      <c r="C36">
        <v>2531</v>
      </c>
      <c r="D36">
        <v>6022</v>
      </c>
      <c r="E36">
        <v>5299</v>
      </c>
      <c r="F36">
        <v>2052</v>
      </c>
      <c r="G36">
        <v>4674</v>
      </c>
      <c r="H36">
        <v>2977</v>
      </c>
      <c r="I36">
        <v>15</v>
      </c>
      <c r="J36">
        <v>0</v>
      </c>
      <c r="K36">
        <v>0</v>
      </c>
      <c r="L36">
        <v>0</v>
      </c>
      <c r="M36">
        <v>0</v>
      </c>
      <c r="N36">
        <v>0</v>
      </c>
      <c r="O36">
        <v>0</v>
      </c>
      <c r="P36">
        <v>0</v>
      </c>
      <c r="Q36">
        <v>-3</v>
      </c>
      <c r="R36">
        <v>-3</v>
      </c>
      <c r="S36">
        <v>0</v>
      </c>
      <c r="T36">
        <v>15</v>
      </c>
      <c r="U36">
        <v>0</v>
      </c>
      <c r="V36">
        <v>5</v>
      </c>
      <c r="W36">
        <v>1</v>
      </c>
      <c r="X36">
        <v>1</v>
      </c>
      <c r="Y36">
        <v>1</v>
      </c>
      <c r="Z36">
        <v>0</v>
      </c>
      <c r="AA36">
        <v>0</v>
      </c>
      <c r="AB36">
        <v>80</v>
      </c>
      <c r="AC36">
        <v>2</v>
      </c>
      <c r="AD36">
        <v>-3</v>
      </c>
      <c r="AE36">
        <v>-3</v>
      </c>
      <c r="AF36">
        <v>81</v>
      </c>
      <c r="AG36">
        <v>0</v>
      </c>
      <c r="AH36">
        <v>0</v>
      </c>
      <c r="AI36">
        <v>0</v>
      </c>
      <c r="AJ36">
        <v>0</v>
      </c>
      <c r="AK36">
        <v>-3</v>
      </c>
      <c r="AL36">
        <v>-3</v>
      </c>
      <c r="AM36">
        <v>-3</v>
      </c>
      <c r="AN36">
        <v>0</v>
      </c>
      <c r="AO36">
        <v>0</v>
      </c>
      <c r="AP36">
        <v>1</v>
      </c>
      <c r="AQ36">
        <v>0</v>
      </c>
      <c r="AR36">
        <v>0</v>
      </c>
      <c r="AS36">
        <v>0</v>
      </c>
      <c r="AT36">
        <v>5</v>
      </c>
      <c r="AU36">
        <v>0</v>
      </c>
      <c r="AV36">
        <v>80</v>
      </c>
      <c r="AW36">
        <v>2</v>
      </c>
      <c r="AX36">
        <v>2</v>
      </c>
      <c r="AY36">
        <v>-3</v>
      </c>
      <c r="AZ36">
        <v>-3</v>
      </c>
      <c r="BA36">
        <v>1</v>
      </c>
      <c r="BB36">
        <v>96</v>
      </c>
      <c r="BC36">
        <v>96</v>
      </c>
      <c r="BD36">
        <v>0</v>
      </c>
      <c r="BE36">
        <v>-106</v>
      </c>
      <c r="BH36">
        <v>15</v>
      </c>
      <c r="BI36">
        <v>0</v>
      </c>
      <c r="BJ36">
        <v>0</v>
      </c>
      <c r="BK36">
        <v>0</v>
      </c>
      <c r="BL36">
        <v>0</v>
      </c>
      <c r="BM36">
        <v>0</v>
      </c>
      <c r="BN36">
        <v>0</v>
      </c>
      <c r="BO36">
        <v>0</v>
      </c>
      <c r="BP36">
        <v>-3</v>
      </c>
      <c r="BQ36">
        <v>-3</v>
      </c>
      <c r="BR36">
        <v>0</v>
      </c>
      <c r="BS36">
        <v>15</v>
      </c>
      <c r="BT36">
        <v>1</v>
      </c>
      <c r="BU36">
        <v>8</v>
      </c>
      <c r="BV36">
        <v>2</v>
      </c>
      <c r="BW36">
        <v>1</v>
      </c>
      <c r="BX36">
        <v>1</v>
      </c>
      <c r="BY36">
        <v>0</v>
      </c>
      <c r="BZ36">
        <v>0</v>
      </c>
      <c r="CA36">
        <v>80</v>
      </c>
      <c r="CB36">
        <v>2</v>
      </c>
      <c r="CC36">
        <v>-3</v>
      </c>
      <c r="CD36">
        <v>-3</v>
      </c>
      <c r="CE36">
        <v>182</v>
      </c>
      <c r="CF36">
        <v>1</v>
      </c>
      <c r="CG36">
        <v>0</v>
      </c>
      <c r="CH36">
        <v>1</v>
      </c>
      <c r="CI36">
        <v>100</v>
      </c>
      <c r="CJ36">
        <v>-3</v>
      </c>
      <c r="CK36">
        <v>-3</v>
      </c>
      <c r="CL36">
        <v>-3</v>
      </c>
      <c r="CM36">
        <v>0</v>
      </c>
      <c r="CN36">
        <v>0</v>
      </c>
      <c r="CO36">
        <v>0</v>
      </c>
      <c r="CP36">
        <v>1</v>
      </c>
      <c r="CQ36">
        <v>0</v>
      </c>
      <c r="CR36">
        <v>0</v>
      </c>
      <c r="CS36">
        <v>0</v>
      </c>
      <c r="CT36">
        <v>5</v>
      </c>
      <c r="CU36">
        <v>80</v>
      </c>
      <c r="CV36">
        <v>2</v>
      </c>
      <c r="CW36">
        <v>2</v>
      </c>
      <c r="CX36">
        <v>-3</v>
      </c>
      <c r="CY36">
        <v>-3</v>
      </c>
      <c r="CZ36">
        <v>2</v>
      </c>
      <c r="DA36">
        <v>202</v>
      </c>
      <c r="DB36">
        <v>202</v>
      </c>
      <c r="DC36">
        <v>1</v>
      </c>
      <c r="DD36">
        <v>106</v>
      </c>
    </row>
    <row r="37" spans="1:108" x14ac:dyDescent="0.25">
      <c r="A37" t="s">
        <v>3668</v>
      </c>
      <c r="B37">
        <v>32</v>
      </c>
      <c r="C37">
        <v>4845</v>
      </c>
      <c r="D37">
        <v>6217</v>
      </c>
      <c r="E37">
        <v>2855</v>
      </c>
      <c r="F37">
        <v>4260</v>
      </c>
      <c r="G37">
        <v>4182</v>
      </c>
      <c r="H37">
        <v>6146</v>
      </c>
      <c r="I37">
        <v>10</v>
      </c>
      <c r="J37">
        <v>0</v>
      </c>
      <c r="K37">
        <v>0</v>
      </c>
      <c r="L37">
        <v>0</v>
      </c>
      <c r="M37">
        <v>0</v>
      </c>
      <c r="N37">
        <v>0</v>
      </c>
      <c r="O37">
        <v>0</v>
      </c>
      <c r="P37">
        <v>0</v>
      </c>
      <c r="Q37">
        <v>-3</v>
      </c>
      <c r="R37">
        <v>-3</v>
      </c>
      <c r="S37">
        <v>0</v>
      </c>
      <c r="T37">
        <v>10</v>
      </c>
      <c r="U37">
        <v>0</v>
      </c>
      <c r="V37">
        <v>0</v>
      </c>
      <c r="W37">
        <v>0</v>
      </c>
      <c r="X37">
        <v>1</v>
      </c>
      <c r="Y37">
        <v>1</v>
      </c>
      <c r="Z37">
        <v>0</v>
      </c>
      <c r="AA37">
        <v>0</v>
      </c>
      <c r="AB37">
        <v>80</v>
      </c>
      <c r="AC37">
        <v>2</v>
      </c>
      <c r="AD37">
        <v>-3</v>
      </c>
      <c r="AE37">
        <v>-3</v>
      </c>
      <c r="AF37">
        <v>80</v>
      </c>
      <c r="AG37">
        <v>0</v>
      </c>
      <c r="AH37">
        <v>0</v>
      </c>
      <c r="AI37">
        <v>0</v>
      </c>
      <c r="AJ37">
        <v>0</v>
      </c>
      <c r="AK37">
        <v>-3</v>
      </c>
      <c r="AL37">
        <v>-3</v>
      </c>
      <c r="AM37">
        <v>-3</v>
      </c>
      <c r="AN37">
        <v>0</v>
      </c>
      <c r="AO37">
        <v>0</v>
      </c>
      <c r="AP37">
        <v>0</v>
      </c>
      <c r="AQ37">
        <v>0</v>
      </c>
      <c r="AR37">
        <v>0</v>
      </c>
      <c r="AS37">
        <v>0</v>
      </c>
      <c r="AT37">
        <v>0</v>
      </c>
      <c r="AU37">
        <v>0</v>
      </c>
      <c r="AV37">
        <v>80</v>
      </c>
      <c r="AW37">
        <v>2</v>
      </c>
      <c r="AX37">
        <v>2</v>
      </c>
      <c r="AY37">
        <v>-3</v>
      </c>
      <c r="AZ37">
        <v>-3</v>
      </c>
      <c r="BA37">
        <v>0</v>
      </c>
      <c r="BB37">
        <v>90</v>
      </c>
      <c r="BC37">
        <v>90</v>
      </c>
      <c r="BD37">
        <v>0</v>
      </c>
      <c r="BE37">
        <v>-108</v>
      </c>
      <c r="BH37">
        <v>15</v>
      </c>
      <c r="BI37">
        <v>11</v>
      </c>
      <c r="BJ37">
        <v>0</v>
      </c>
      <c r="BK37">
        <v>3</v>
      </c>
      <c r="BL37">
        <v>0</v>
      </c>
      <c r="BM37">
        <v>0</v>
      </c>
      <c r="BN37">
        <v>0</v>
      </c>
      <c r="BO37">
        <v>0</v>
      </c>
      <c r="BP37">
        <v>-3</v>
      </c>
      <c r="BQ37">
        <v>-3</v>
      </c>
      <c r="BR37">
        <v>0</v>
      </c>
      <c r="BS37">
        <v>18</v>
      </c>
      <c r="BT37">
        <v>0</v>
      </c>
      <c r="BU37">
        <v>0</v>
      </c>
      <c r="BV37">
        <v>0</v>
      </c>
      <c r="BW37">
        <v>1</v>
      </c>
      <c r="BX37">
        <v>1</v>
      </c>
      <c r="BY37">
        <v>0</v>
      </c>
      <c r="BZ37">
        <v>0</v>
      </c>
      <c r="CA37">
        <v>80</v>
      </c>
      <c r="CB37">
        <v>2</v>
      </c>
      <c r="CC37">
        <v>-3</v>
      </c>
      <c r="CD37">
        <v>-3</v>
      </c>
      <c r="CE37">
        <v>180</v>
      </c>
      <c r="CF37">
        <v>1</v>
      </c>
      <c r="CG37">
        <v>1</v>
      </c>
      <c r="CH37">
        <v>0</v>
      </c>
      <c r="CI37">
        <v>100</v>
      </c>
      <c r="CJ37">
        <v>-3</v>
      </c>
      <c r="CK37">
        <v>-3</v>
      </c>
      <c r="CL37">
        <v>-3</v>
      </c>
      <c r="CM37">
        <v>0</v>
      </c>
      <c r="CN37">
        <v>0</v>
      </c>
      <c r="CO37">
        <v>0</v>
      </c>
      <c r="CP37">
        <v>0</v>
      </c>
      <c r="CQ37">
        <v>0</v>
      </c>
      <c r="CR37">
        <v>0</v>
      </c>
      <c r="CS37">
        <v>0</v>
      </c>
      <c r="CT37">
        <v>0</v>
      </c>
      <c r="CU37">
        <v>80</v>
      </c>
      <c r="CV37">
        <v>2</v>
      </c>
      <c r="CW37">
        <v>2</v>
      </c>
      <c r="CX37">
        <v>-3</v>
      </c>
      <c r="CY37">
        <v>-3</v>
      </c>
      <c r="CZ37">
        <v>3</v>
      </c>
      <c r="DA37">
        <v>198</v>
      </c>
      <c r="DB37">
        <v>198</v>
      </c>
      <c r="DC37">
        <v>1</v>
      </c>
      <c r="DD37">
        <v>108</v>
      </c>
    </row>
    <row r="38" spans="1:108" x14ac:dyDescent="0.25">
      <c r="A38" t="s">
        <v>3668</v>
      </c>
      <c r="B38">
        <v>33</v>
      </c>
      <c r="C38">
        <v>6453</v>
      </c>
      <c r="D38">
        <v>2538</v>
      </c>
      <c r="E38">
        <v>3134</v>
      </c>
      <c r="F38">
        <v>3740</v>
      </c>
      <c r="G38">
        <v>1816</v>
      </c>
      <c r="H38">
        <v>4741</v>
      </c>
      <c r="I38">
        <v>15</v>
      </c>
      <c r="J38">
        <v>0</v>
      </c>
      <c r="K38">
        <v>0</v>
      </c>
      <c r="L38">
        <v>0</v>
      </c>
      <c r="M38">
        <v>0</v>
      </c>
      <c r="N38">
        <v>0</v>
      </c>
      <c r="O38">
        <v>0</v>
      </c>
      <c r="P38">
        <v>0</v>
      </c>
      <c r="Q38">
        <v>-3</v>
      </c>
      <c r="R38">
        <v>-3</v>
      </c>
      <c r="S38">
        <v>0</v>
      </c>
      <c r="T38">
        <v>15</v>
      </c>
      <c r="U38">
        <v>0</v>
      </c>
      <c r="V38">
        <v>0</v>
      </c>
      <c r="W38">
        <v>0</v>
      </c>
      <c r="X38">
        <v>1</v>
      </c>
      <c r="Y38">
        <v>1</v>
      </c>
      <c r="Z38">
        <v>0</v>
      </c>
      <c r="AA38">
        <v>0</v>
      </c>
      <c r="AB38">
        <v>80</v>
      </c>
      <c r="AC38">
        <v>2</v>
      </c>
      <c r="AD38">
        <v>-3</v>
      </c>
      <c r="AE38">
        <v>-3</v>
      </c>
      <c r="AF38">
        <v>130</v>
      </c>
      <c r="AG38">
        <v>1</v>
      </c>
      <c r="AH38">
        <v>0</v>
      </c>
      <c r="AI38">
        <v>0</v>
      </c>
      <c r="AJ38">
        <v>50</v>
      </c>
      <c r="AK38">
        <v>-3</v>
      </c>
      <c r="AL38">
        <v>-3</v>
      </c>
      <c r="AM38">
        <v>-3</v>
      </c>
      <c r="AN38">
        <v>0</v>
      </c>
      <c r="AO38">
        <v>0</v>
      </c>
      <c r="AP38">
        <v>1</v>
      </c>
      <c r="AQ38">
        <v>0</v>
      </c>
      <c r="AR38">
        <v>0</v>
      </c>
      <c r="AS38">
        <v>1</v>
      </c>
      <c r="AT38">
        <v>5</v>
      </c>
      <c r="AU38">
        <v>25</v>
      </c>
      <c r="AV38">
        <v>80</v>
      </c>
      <c r="AW38">
        <v>2</v>
      </c>
      <c r="AX38">
        <v>2</v>
      </c>
      <c r="AY38">
        <v>-3</v>
      </c>
      <c r="AZ38">
        <v>-3</v>
      </c>
      <c r="BA38">
        <v>0</v>
      </c>
      <c r="BB38">
        <v>170</v>
      </c>
      <c r="BC38">
        <v>170</v>
      </c>
      <c r="BD38">
        <v>0.5</v>
      </c>
      <c r="BE38">
        <v>0</v>
      </c>
      <c r="BH38">
        <v>15</v>
      </c>
      <c r="BI38">
        <v>0</v>
      </c>
      <c r="BJ38">
        <v>0</v>
      </c>
      <c r="BK38">
        <v>0</v>
      </c>
      <c r="BL38">
        <v>1</v>
      </c>
      <c r="BM38">
        <v>0</v>
      </c>
      <c r="BN38">
        <v>60</v>
      </c>
      <c r="BO38">
        <v>1</v>
      </c>
      <c r="BP38">
        <v>-3</v>
      </c>
      <c r="BQ38">
        <v>-3</v>
      </c>
      <c r="BR38">
        <v>20</v>
      </c>
      <c r="BS38">
        <v>75</v>
      </c>
      <c r="BT38">
        <v>0</v>
      </c>
      <c r="BU38">
        <v>0</v>
      </c>
      <c r="BV38">
        <v>0</v>
      </c>
      <c r="BW38">
        <v>1</v>
      </c>
      <c r="BX38">
        <v>1</v>
      </c>
      <c r="BY38">
        <v>0</v>
      </c>
      <c r="BZ38">
        <v>0</v>
      </c>
      <c r="CA38">
        <v>40</v>
      </c>
      <c r="CB38">
        <v>1</v>
      </c>
      <c r="CC38">
        <v>-3</v>
      </c>
      <c r="CD38">
        <v>-3</v>
      </c>
      <c r="CE38">
        <v>90</v>
      </c>
      <c r="CF38">
        <v>1</v>
      </c>
      <c r="CG38">
        <v>0</v>
      </c>
      <c r="CH38">
        <v>0</v>
      </c>
      <c r="CI38">
        <v>50</v>
      </c>
      <c r="CJ38">
        <v>-3</v>
      </c>
      <c r="CK38">
        <v>-3</v>
      </c>
      <c r="CL38">
        <v>-3</v>
      </c>
      <c r="CM38">
        <v>0</v>
      </c>
      <c r="CN38">
        <v>0</v>
      </c>
      <c r="CO38">
        <v>0</v>
      </c>
      <c r="CP38">
        <v>1</v>
      </c>
      <c r="CQ38">
        <v>1</v>
      </c>
      <c r="CR38">
        <v>0</v>
      </c>
      <c r="CS38">
        <v>25</v>
      </c>
      <c r="CT38">
        <v>5</v>
      </c>
      <c r="CU38">
        <v>100</v>
      </c>
      <c r="CV38">
        <v>2</v>
      </c>
      <c r="CW38">
        <v>2</v>
      </c>
      <c r="CX38">
        <v>-3</v>
      </c>
      <c r="CY38">
        <v>-3</v>
      </c>
      <c r="CZ38">
        <v>0</v>
      </c>
      <c r="DA38">
        <v>170</v>
      </c>
      <c r="DB38">
        <v>170</v>
      </c>
      <c r="DC38">
        <v>0.5</v>
      </c>
      <c r="DD38">
        <v>0</v>
      </c>
    </row>
    <row r="39" spans="1:108" x14ac:dyDescent="0.25">
      <c r="A39" t="s">
        <v>3668</v>
      </c>
      <c r="B39">
        <v>34</v>
      </c>
      <c r="C39">
        <v>3275</v>
      </c>
      <c r="D39">
        <v>4818</v>
      </c>
      <c r="E39">
        <v>5464</v>
      </c>
      <c r="F39">
        <v>3755</v>
      </c>
      <c r="G39">
        <v>3840</v>
      </c>
      <c r="H39">
        <v>6318</v>
      </c>
      <c r="I39">
        <v>10</v>
      </c>
      <c r="J39">
        <v>0</v>
      </c>
      <c r="K39">
        <v>0</v>
      </c>
      <c r="L39">
        <v>0</v>
      </c>
      <c r="M39">
        <v>0</v>
      </c>
      <c r="N39">
        <v>0</v>
      </c>
      <c r="O39">
        <v>0</v>
      </c>
      <c r="P39">
        <v>0</v>
      </c>
      <c r="Q39">
        <v>-3</v>
      </c>
      <c r="R39">
        <v>-3</v>
      </c>
      <c r="S39">
        <v>0</v>
      </c>
      <c r="T39">
        <v>10</v>
      </c>
      <c r="U39">
        <v>0</v>
      </c>
      <c r="V39">
        <v>6</v>
      </c>
      <c r="W39">
        <v>2</v>
      </c>
      <c r="X39">
        <v>1</v>
      </c>
      <c r="Y39">
        <v>1</v>
      </c>
      <c r="Z39">
        <v>0</v>
      </c>
      <c r="AA39">
        <v>0</v>
      </c>
      <c r="AB39">
        <v>80</v>
      </c>
      <c r="AC39">
        <v>2</v>
      </c>
      <c r="AD39">
        <v>-3</v>
      </c>
      <c r="AE39">
        <v>-3</v>
      </c>
      <c r="AF39">
        <v>132</v>
      </c>
      <c r="AG39">
        <v>0</v>
      </c>
      <c r="AH39">
        <v>1</v>
      </c>
      <c r="AI39">
        <v>0</v>
      </c>
      <c r="AJ39">
        <v>50</v>
      </c>
      <c r="AK39">
        <v>-3</v>
      </c>
      <c r="AL39">
        <v>-3</v>
      </c>
      <c r="AM39">
        <v>-3</v>
      </c>
      <c r="AN39">
        <v>0</v>
      </c>
      <c r="AO39">
        <v>0</v>
      </c>
      <c r="AP39">
        <v>0</v>
      </c>
      <c r="AQ39">
        <v>0</v>
      </c>
      <c r="AR39">
        <v>1</v>
      </c>
      <c r="AS39">
        <v>0</v>
      </c>
      <c r="AT39">
        <v>25</v>
      </c>
      <c r="AU39">
        <v>0</v>
      </c>
      <c r="AV39">
        <v>80</v>
      </c>
      <c r="AW39">
        <v>2</v>
      </c>
      <c r="AX39">
        <v>2</v>
      </c>
      <c r="AY39">
        <v>-3</v>
      </c>
      <c r="AZ39">
        <v>-3</v>
      </c>
      <c r="BA39">
        <v>2</v>
      </c>
      <c r="BB39">
        <v>142</v>
      </c>
      <c r="BC39">
        <v>142</v>
      </c>
      <c r="BD39">
        <v>0</v>
      </c>
      <c r="BE39">
        <v>-138</v>
      </c>
      <c r="BH39">
        <v>15</v>
      </c>
      <c r="BI39">
        <v>0</v>
      </c>
      <c r="BJ39">
        <v>0</v>
      </c>
      <c r="BK39">
        <v>0</v>
      </c>
      <c r="BL39">
        <v>1</v>
      </c>
      <c r="BM39">
        <v>0</v>
      </c>
      <c r="BN39">
        <v>60</v>
      </c>
      <c r="BO39">
        <v>1</v>
      </c>
      <c r="BP39">
        <v>-3</v>
      </c>
      <c r="BQ39">
        <v>-3</v>
      </c>
      <c r="BR39">
        <v>20</v>
      </c>
      <c r="BS39">
        <v>75</v>
      </c>
      <c r="BT39">
        <v>0</v>
      </c>
      <c r="BU39">
        <v>0</v>
      </c>
      <c r="BV39">
        <v>0</v>
      </c>
      <c r="BW39">
        <v>1</v>
      </c>
      <c r="BX39">
        <v>1</v>
      </c>
      <c r="BY39">
        <v>1</v>
      </c>
      <c r="BZ39">
        <v>0</v>
      </c>
      <c r="CA39">
        <v>80</v>
      </c>
      <c r="CB39">
        <v>5</v>
      </c>
      <c r="CC39">
        <v>-3</v>
      </c>
      <c r="CD39">
        <v>-3</v>
      </c>
      <c r="CE39">
        <v>180</v>
      </c>
      <c r="CF39">
        <v>1</v>
      </c>
      <c r="CG39">
        <v>0</v>
      </c>
      <c r="CH39">
        <v>1</v>
      </c>
      <c r="CI39">
        <v>100</v>
      </c>
      <c r="CJ39">
        <v>-3</v>
      </c>
      <c r="CK39">
        <v>-3</v>
      </c>
      <c r="CL39">
        <v>-3</v>
      </c>
      <c r="CM39">
        <v>0</v>
      </c>
      <c r="CN39">
        <v>0</v>
      </c>
      <c r="CO39">
        <v>0</v>
      </c>
      <c r="CP39">
        <v>0</v>
      </c>
      <c r="CQ39">
        <v>0</v>
      </c>
      <c r="CR39">
        <v>1</v>
      </c>
      <c r="CS39">
        <v>0</v>
      </c>
      <c r="CT39">
        <v>25</v>
      </c>
      <c r="CU39">
        <v>140</v>
      </c>
      <c r="CV39">
        <v>3</v>
      </c>
      <c r="CW39">
        <v>6</v>
      </c>
      <c r="CX39">
        <v>-3</v>
      </c>
      <c r="CY39">
        <v>-3</v>
      </c>
      <c r="CZ39">
        <v>0</v>
      </c>
      <c r="DA39">
        <v>280</v>
      </c>
      <c r="DB39">
        <v>280</v>
      </c>
      <c r="DC39">
        <v>1</v>
      </c>
      <c r="DD39">
        <v>138</v>
      </c>
    </row>
    <row r="40" spans="1:108" x14ac:dyDescent="0.25">
      <c r="A40" t="s">
        <v>3668</v>
      </c>
      <c r="B40">
        <v>35</v>
      </c>
      <c r="C40">
        <v>4728</v>
      </c>
      <c r="D40">
        <v>2264</v>
      </c>
      <c r="E40">
        <v>2503</v>
      </c>
      <c r="F40">
        <v>4360</v>
      </c>
      <c r="G40">
        <v>6056</v>
      </c>
      <c r="H40">
        <v>3291</v>
      </c>
      <c r="I40">
        <v>15</v>
      </c>
      <c r="J40">
        <v>0</v>
      </c>
      <c r="K40">
        <v>0</v>
      </c>
      <c r="L40">
        <v>0</v>
      </c>
      <c r="M40">
        <v>0</v>
      </c>
      <c r="N40">
        <v>0</v>
      </c>
      <c r="O40">
        <v>0</v>
      </c>
      <c r="P40">
        <v>0</v>
      </c>
      <c r="Q40">
        <v>-3</v>
      </c>
      <c r="R40">
        <v>-3</v>
      </c>
      <c r="S40">
        <v>0</v>
      </c>
      <c r="T40">
        <v>15</v>
      </c>
      <c r="U40">
        <v>7</v>
      </c>
      <c r="V40">
        <v>0</v>
      </c>
      <c r="W40">
        <v>0</v>
      </c>
      <c r="X40">
        <v>1</v>
      </c>
      <c r="Y40">
        <v>1</v>
      </c>
      <c r="Z40">
        <v>0</v>
      </c>
      <c r="AA40">
        <v>0</v>
      </c>
      <c r="AB40">
        <v>80</v>
      </c>
      <c r="AC40">
        <v>2</v>
      </c>
      <c r="AD40">
        <v>-3</v>
      </c>
      <c r="AE40">
        <v>-3</v>
      </c>
      <c r="AF40">
        <v>130</v>
      </c>
      <c r="AG40">
        <v>0</v>
      </c>
      <c r="AH40">
        <v>1</v>
      </c>
      <c r="AI40">
        <v>0</v>
      </c>
      <c r="AJ40">
        <v>50</v>
      </c>
      <c r="AK40">
        <v>-3</v>
      </c>
      <c r="AL40">
        <v>-3</v>
      </c>
      <c r="AM40">
        <v>-3</v>
      </c>
      <c r="AN40">
        <v>0</v>
      </c>
      <c r="AO40">
        <v>0</v>
      </c>
      <c r="AP40">
        <v>0</v>
      </c>
      <c r="AQ40">
        <v>0</v>
      </c>
      <c r="AR40">
        <v>0</v>
      </c>
      <c r="AS40">
        <v>0</v>
      </c>
      <c r="AT40">
        <v>0</v>
      </c>
      <c r="AU40">
        <v>0</v>
      </c>
      <c r="AV40">
        <v>80</v>
      </c>
      <c r="AW40">
        <v>2</v>
      </c>
      <c r="AX40">
        <v>2</v>
      </c>
      <c r="AY40">
        <v>-3</v>
      </c>
      <c r="AZ40">
        <v>-3</v>
      </c>
      <c r="BA40">
        <v>0</v>
      </c>
      <c r="BB40">
        <v>145</v>
      </c>
      <c r="BC40">
        <v>145</v>
      </c>
      <c r="BD40">
        <v>1</v>
      </c>
      <c r="BE40">
        <v>50</v>
      </c>
      <c r="BH40">
        <v>15</v>
      </c>
      <c r="BI40">
        <v>0</v>
      </c>
      <c r="BJ40">
        <v>0</v>
      </c>
      <c r="BK40">
        <v>0</v>
      </c>
      <c r="BL40">
        <v>0</v>
      </c>
      <c r="BM40">
        <v>0</v>
      </c>
      <c r="BN40">
        <v>0</v>
      </c>
      <c r="BO40">
        <v>0</v>
      </c>
      <c r="BP40">
        <v>-3</v>
      </c>
      <c r="BQ40">
        <v>-3</v>
      </c>
      <c r="BR40">
        <v>0</v>
      </c>
      <c r="BS40">
        <v>15</v>
      </c>
      <c r="BT40">
        <v>0</v>
      </c>
      <c r="BU40">
        <v>0</v>
      </c>
      <c r="BV40">
        <v>0</v>
      </c>
      <c r="BW40">
        <v>1</v>
      </c>
      <c r="BX40">
        <v>1</v>
      </c>
      <c r="BY40">
        <v>0</v>
      </c>
      <c r="BZ40">
        <v>0</v>
      </c>
      <c r="CA40">
        <v>80</v>
      </c>
      <c r="CB40">
        <v>2</v>
      </c>
      <c r="CC40">
        <v>-3</v>
      </c>
      <c r="CD40">
        <v>-3</v>
      </c>
      <c r="CE40">
        <v>80</v>
      </c>
      <c r="CF40">
        <v>0</v>
      </c>
      <c r="CG40">
        <v>0</v>
      </c>
      <c r="CH40">
        <v>0</v>
      </c>
      <c r="CI40">
        <v>0</v>
      </c>
      <c r="CJ40">
        <v>-3</v>
      </c>
      <c r="CK40">
        <v>-3</v>
      </c>
      <c r="CL40">
        <v>-3</v>
      </c>
      <c r="CM40">
        <v>0</v>
      </c>
      <c r="CN40">
        <v>0</v>
      </c>
      <c r="CO40">
        <v>0</v>
      </c>
      <c r="CP40">
        <v>0</v>
      </c>
      <c r="CQ40">
        <v>0</v>
      </c>
      <c r="CR40">
        <v>0</v>
      </c>
      <c r="CS40">
        <v>0</v>
      </c>
      <c r="CT40">
        <v>0</v>
      </c>
      <c r="CU40">
        <v>80</v>
      </c>
      <c r="CV40">
        <v>2</v>
      </c>
      <c r="CW40">
        <v>2</v>
      </c>
      <c r="CX40">
        <v>-3</v>
      </c>
      <c r="CY40">
        <v>-3</v>
      </c>
      <c r="CZ40">
        <v>0</v>
      </c>
      <c r="DA40">
        <v>95</v>
      </c>
      <c r="DB40">
        <v>95</v>
      </c>
      <c r="DC40">
        <v>0</v>
      </c>
      <c r="DD40">
        <v>-50</v>
      </c>
    </row>
    <row r="41" spans="1:108" x14ac:dyDescent="0.25">
      <c r="A41" t="s">
        <v>3668</v>
      </c>
      <c r="B41">
        <v>36</v>
      </c>
      <c r="C41">
        <v>6663</v>
      </c>
      <c r="D41">
        <v>3102</v>
      </c>
      <c r="E41">
        <v>2052</v>
      </c>
      <c r="F41">
        <v>4181</v>
      </c>
      <c r="G41">
        <v>6720</v>
      </c>
      <c r="H41">
        <v>3750</v>
      </c>
      <c r="I41">
        <v>10</v>
      </c>
      <c r="J41">
        <v>0</v>
      </c>
      <c r="K41">
        <v>0</v>
      </c>
      <c r="L41">
        <v>0</v>
      </c>
      <c r="M41">
        <v>0</v>
      </c>
      <c r="N41">
        <v>0</v>
      </c>
      <c r="O41">
        <v>0</v>
      </c>
      <c r="P41">
        <v>0</v>
      </c>
      <c r="Q41">
        <v>-3</v>
      </c>
      <c r="R41">
        <v>-3</v>
      </c>
      <c r="S41">
        <v>0</v>
      </c>
      <c r="T41">
        <v>10</v>
      </c>
      <c r="U41">
        <v>0</v>
      </c>
      <c r="V41">
        <v>0</v>
      </c>
      <c r="W41">
        <v>0</v>
      </c>
      <c r="X41">
        <v>1</v>
      </c>
      <c r="Y41">
        <v>1</v>
      </c>
      <c r="Z41">
        <v>0</v>
      </c>
      <c r="AA41">
        <v>0</v>
      </c>
      <c r="AB41">
        <v>80</v>
      </c>
      <c r="AC41">
        <v>2</v>
      </c>
      <c r="AD41">
        <v>-3</v>
      </c>
      <c r="AE41">
        <v>-3</v>
      </c>
      <c r="AF41">
        <v>80</v>
      </c>
      <c r="AG41">
        <v>0</v>
      </c>
      <c r="AH41">
        <v>0</v>
      </c>
      <c r="AI41">
        <v>0</v>
      </c>
      <c r="AJ41">
        <v>0</v>
      </c>
      <c r="AK41">
        <v>-3</v>
      </c>
      <c r="AL41">
        <v>-3</v>
      </c>
      <c r="AM41">
        <v>-3</v>
      </c>
      <c r="AN41">
        <v>0</v>
      </c>
      <c r="AO41">
        <v>0</v>
      </c>
      <c r="AP41">
        <v>0</v>
      </c>
      <c r="AQ41">
        <v>0</v>
      </c>
      <c r="AR41">
        <v>0</v>
      </c>
      <c r="AS41">
        <v>0</v>
      </c>
      <c r="AT41">
        <v>0</v>
      </c>
      <c r="AU41">
        <v>0</v>
      </c>
      <c r="AV41">
        <v>80</v>
      </c>
      <c r="AW41">
        <v>2</v>
      </c>
      <c r="AX41">
        <v>2</v>
      </c>
      <c r="AY41">
        <v>-3</v>
      </c>
      <c r="AZ41">
        <v>-3</v>
      </c>
      <c r="BA41">
        <v>0</v>
      </c>
      <c r="BB41">
        <v>90</v>
      </c>
      <c r="BC41">
        <v>90</v>
      </c>
      <c r="BD41">
        <v>0</v>
      </c>
      <c r="BE41">
        <v>-50</v>
      </c>
      <c r="BH41">
        <v>10</v>
      </c>
      <c r="BI41">
        <v>0</v>
      </c>
      <c r="BJ41">
        <v>0</v>
      </c>
      <c r="BK41">
        <v>0</v>
      </c>
      <c r="BL41">
        <v>0</v>
      </c>
      <c r="BM41">
        <v>0</v>
      </c>
      <c r="BN41">
        <v>0</v>
      </c>
      <c r="BO41">
        <v>0</v>
      </c>
      <c r="BP41">
        <v>-3</v>
      </c>
      <c r="BQ41">
        <v>-3</v>
      </c>
      <c r="BR41">
        <v>0</v>
      </c>
      <c r="BS41">
        <v>10</v>
      </c>
      <c r="BT41">
        <v>0</v>
      </c>
      <c r="BU41">
        <v>0</v>
      </c>
      <c r="BV41">
        <v>0</v>
      </c>
      <c r="BW41">
        <v>1</v>
      </c>
      <c r="BX41">
        <v>1</v>
      </c>
      <c r="BY41">
        <v>0</v>
      </c>
      <c r="BZ41">
        <v>0</v>
      </c>
      <c r="CA41">
        <v>80</v>
      </c>
      <c r="CB41">
        <v>2</v>
      </c>
      <c r="CC41">
        <v>-3</v>
      </c>
      <c r="CD41">
        <v>-3</v>
      </c>
      <c r="CE41">
        <v>130</v>
      </c>
      <c r="CF41">
        <v>0</v>
      </c>
      <c r="CG41">
        <v>0</v>
      </c>
      <c r="CH41">
        <v>1</v>
      </c>
      <c r="CI41">
        <v>50</v>
      </c>
      <c r="CJ41">
        <v>-3</v>
      </c>
      <c r="CK41">
        <v>-3</v>
      </c>
      <c r="CL41">
        <v>-3</v>
      </c>
      <c r="CM41">
        <v>0</v>
      </c>
      <c r="CN41">
        <v>0</v>
      </c>
      <c r="CO41">
        <v>0</v>
      </c>
      <c r="CP41">
        <v>0</v>
      </c>
      <c r="CQ41">
        <v>0</v>
      </c>
      <c r="CR41">
        <v>0</v>
      </c>
      <c r="CS41">
        <v>0</v>
      </c>
      <c r="CT41">
        <v>0</v>
      </c>
      <c r="CU41">
        <v>80</v>
      </c>
      <c r="CV41">
        <v>2</v>
      </c>
      <c r="CW41">
        <v>2</v>
      </c>
      <c r="CX41">
        <v>-3</v>
      </c>
      <c r="CY41">
        <v>-3</v>
      </c>
      <c r="CZ41">
        <v>0</v>
      </c>
      <c r="DA41">
        <v>140</v>
      </c>
      <c r="DB41">
        <v>140</v>
      </c>
      <c r="DC41">
        <v>1</v>
      </c>
      <c r="DD41">
        <v>50</v>
      </c>
    </row>
    <row r="42" spans="1:108" x14ac:dyDescent="0.25">
      <c r="A42" t="s">
        <v>3668</v>
      </c>
      <c r="B42">
        <v>37</v>
      </c>
      <c r="C42">
        <v>3293</v>
      </c>
      <c r="D42">
        <v>2531</v>
      </c>
      <c r="E42">
        <v>6160</v>
      </c>
      <c r="F42">
        <v>6047</v>
      </c>
      <c r="G42">
        <v>5999</v>
      </c>
      <c r="H42">
        <v>5690</v>
      </c>
      <c r="I42">
        <v>15</v>
      </c>
      <c r="J42">
        <v>0</v>
      </c>
      <c r="K42">
        <v>0</v>
      </c>
      <c r="L42">
        <v>0</v>
      </c>
      <c r="M42">
        <v>0</v>
      </c>
      <c r="N42">
        <v>0</v>
      </c>
      <c r="O42">
        <v>0</v>
      </c>
      <c r="P42">
        <v>0</v>
      </c>
      <c r="Q42">
        <v>-3</v>
      </c>
      <c r="R42">
        <v>-3</v>
      </c>
      <c r="S42">
        <v>0</v>
      </c>
      <c r="T42">
        <v>15</v>
      </c>
      <c r="U42">
        <v>0</v>
      </c>
      <c r="V42">
        <v>0</v>
      </c>
      <c r="W42">
        <v>0</v>
      </c>
      <c r="X42">
        <v>1</v>
      </c>
      <c r="Y42">
        <v>1</v>
      </c>
      <c r="Z42">
        <v>0</v>
      </c>
      <c r="AA42">
        <v>0</v>
      </c>
      <c r="AB42">
        <v>80</v>
      </c>
      <c r="AC42">
        <v>2</v>
      </c>
      <c r="AD42">
        <v>-3</v>
      </c>
      <c r="AE42">
        <v>-3</v>
      </c>
      <c r="AF42">
        <v>180</v>
      </c>
      <c r="AG42">
        <v>1</v>
      </c>
      <c r="AH42">
        <v>0</v>
      </c>
      <c r="AI42">
        <v>1</v>
      </c>
      <c r="AJ42">
        <v>100</v>
      </c>
      <c r="AK42">
        <v>-3</v>
      </c>
      <c r="AL42">
        <v>-3</v>
      </c>
      <c r="AM42">
        <v>-3</v>
      </c>
      <c r="AN42">
        <v>0</v>
      </c>
      <c r="AO42">
        <v>0</v>
      </c>
      <c r="AP42">
        <v>0</v>
      </c>
      <c r="AQ42">
        <v>0</v>
      </c>
      <c r="AR42">
        <v>0</v>
      </c>
      <c r="AS42">
        <v>0</v>
      </c>
      <c r="AT42">
        <v>0</v>
      </c>
      <c r="AU42">
        <v>0</v>
      </c>
      <c r="AV42">
        <v>80</v>
      </c>
      <c r="AW42">
        <v>2</v>
      </c>
      <c r="AX42">
        <v>2</v>
      </c>
      <c r="AY42">
        <v>-3</v>
      </c>
      <c r="AZ42">
        <v>-3</v>
      </c>
      <c r="BA42">
        <v>0</v>
      </c>
      <c r="BB42">
        <v>195</v>
      </c>
      <c r="BC42">
        <v>195</v>
      </c>
      <c r="BD42">
        <v>1</v>
      </c>
      <c r="BE42">
        <v>34</v>
      </c>
      <c r="BH42">
        <v>10</v>
      </c>
      <c r="BI42">
        <v>0</v>
      </c>
      <c r="BJ42">
        <v>0</v>
      </c>
      <c r="BK42">
        <v>0</v>
      </c>
      <c r="BL42">
        <v>1</v>
      </c>
      <c r="BM42">
        <v>0</v>
      </c>
      <c r="BN42">
        <v>60</v>
      </c>
      <c r="BO42">
        <v>1</v>
      </c>
      <c r="BP42">
        <v>-3</v>
      </c>
      <c r="BQ42">
        <v>-3</v>
      </c>
      <c r="BR42">
        <v>20</v>
      </c>
      <c r="BS42">
        <v>70</v>
      </c>
      <c r="BT42">
        <v>10</v>
      </c>
      <c r="BU42">
        <v>0</v>
      </c>
      <c r="BV42">
        <v>1</v>
      </c>
      <c r="BW42">
        <v>1</v>
      </c>
      <c r="BX42">
        <v>1</v>
      </c>
      <c r="BY42">
        <v>0</v>
      </c>
      <c r="BZ42">
        <v>0</v>
      </c>
      <c r="CA42">
        <v>40</v>
      </c>
      <c r="CB42">
        <v>1</v>
      </c>
      <c r="CC42">
        <v>-3</v>
      </c>
      <c r="CD42">
        <v>-3</v>
      </c>
      <c r="CE42">
        <v>91</v>
      </c>
      <c r="CF42">
        <v>1</v>
      </c>
      <c r="CG42">
        <v>0</v>
      </c>
      <c r="CH42">
        <v>0</v>
      </c>
      <c r="CI42">
        <v>50</v>
      </c>
      <c r="CJ42">
        <v>-3</v>
      </c>
      <c r="CK42">
        <v>-3</v>
      </c>
      <c r="CL42">
        <v>-3</v>
      </c>
      <c r="CM42">
        <v>0</v>
      </c>
      <c r="CN42">
        <v>0</v>
      </c>
      <c r="CO42">
        <v>0</v>
      </c>
      <c r="CP42">
        <v>0</v>
      </c>
      <c r="CQ42">
        <v>0</v>
      </c>
      <c r="CR42">
        <v>0</v>
      </c>
      <c r="CS42">
        <v>0</v>
      </c>
      <c r="CT42">
        <v>0</v>
      </c>
      <c r="CU42">
        <v>100</v>
      </c>
      <c r="CV42">
        <v>2</v>
      </c>
      <c r="CW42">
        <v>2</v>
      </c>
      <c r="CX42">
        <v>-3</v>
      </c>
      <c r="CY42">
        <v>-3</v>
      </c>
      <c r="CZ42">
        <v>1</v>
      </c>
      <c r="DA42">
        <v>161</v>
      </c>
      <c r="DB42">
        <v>161</v>
      </c>
      <c r="DC42">
        <v>0</v>
      </c>
      <c r="DD42">
        <v>-34</v>
      </c>
    </row>
    <row r="43" spans="1:108" x14ac:dyDescent="0.25">
      <c r="A43" t="s">
        <v>3668</v>
      </c>
      <c r="B43">
        <v>38</v>
      </c>
      <c r="C43">
        <v>4480</v>
      </c>
      <c r="D43">
        <v>4674</v>
      </c>
      <c r="E43">
        <v>4511</v>
      </c>
      <c r="F43">
        <v>5253</v>
      </c>
      <c r="G43">
        <v>4166</v>
      </c>
      <c r="H43">
        <v>4182</v>
      </c>
      <c r="I43">
        <v>15</v>
      </c>
      <c r="J43">
        <v>0</v>
      </c>
      <c r="K43">
        <v>0</v>
      </c>
      <c r="L43">
        <v>0</v>
      </c>
      <c r="M43">
        <v>0</v>
      </c>
      <c r="N43">
        <v>0</v>
      </c>
      <c r="O43">
        <v>0</v>
      </c>
      <c r="P43">
        <v>0</v>
      </c>
      <c r="Q43">
        <v>-3</v>
      </c>
      <c r="R43">
        <v>-3</v>
      </c>
      <c r="S43">
        <v>0</v>
      </c>
      <c r="T43">
        <v>15</v>
      </c>
      <c r="U43">
        <v>0</v>
      </c>
      <c r="V43">
        <v>0</v>
      </c>
      <c r="W43">
        <v>0</v>
      </c>
      <c r="X43">
        <v>1</v>
      </c>
      <c r="Y43">
        <v>1</v>
      </c>
      <c r="Z43">
        <v>1</v>
      </c>
      <c r="AA43">
        <v>0</v>
      </c>
      <c r="AB43">
        <v>120</v>
      </c>
      <c r="AC43">
        <v>6</v>
      </c>
      <c r="AD43">
        <v>-3</v>
      </c>
      <c r="AE43">
        <v>-3</v>
      </c>
      <c r="AF43">
        <v>170</v>
      </c>
      <c r="AG43">
        <v>0</v>
      </c>
      <c r="AH43">
        <v>0</v>
      </c>
      <c r="AI43">
        <v>1</v>
      </c>
      <c r="AJ43">
        <v>50</v>
      </c>
      <c r="AK43">
        <v>-3</v>
      </c>
      <c r="AL43">
        <v>-3</v>
      </c>
      <c r="AM43">
        <v>-3</v>
      </c>
      <c r="AN43">
        <v>0</v>
      </c>
      <c r="AO43">
        <v>0</v>
      </c>
      <c r="AP43">
        <v>0</v>
      </c>
      <c r="AQ43">
        <v>0</v>
      </c>
      <c r="AR43">
        <v>0</v>
      </c>
      <c r="AS43">
        <v>0</v>
      </c>
      <c r="AT43">
        <v>0</v>
      </c>
      <c r="AU43">
        <v>0</v>
      </c>
      <c r="AV43">
        <v>120</v>
      </c>
      <c r="AW43">
        <v>3</v>
      </c>
      <c r="AX43">
        <v>6</v>
      </c>
      <c r="AY43">
        <v>-3</v>
      </c>
      <c r="AZ43">
        <v>-3</v>
      </c>
      <c r="BA43">
        <v>0</v>
      </c>
      <c r="BB43">
        <v>185</v>
      </c>
      <c r="BC43">
        <v>185</v>
      </c>
      <c r="BD43">
        <v>1</v>
      </c>
      <c r="BE43">
        <v>45</v>
      </c>
      <c r="BH43">
        <v>10</v>
      </c>
      <c r="BI43">
        <v>0</v>
      </c>
      <c r="BJ43">
        <v>0</v>
      </c>
      <c r="BK43">
        <v>0</v>
      </c>
      <c r="BL43">
        <v>0</v>
      </c>
      <c r="BM43">
        <v>0</v>
      </c>
      <c r="BN43">
        <v>0</v>
      </c>
      <c r="BO43">
        <v>0</v>
      </c>
      <c r="BP43">
        <v>-3</v>
      </c>
      <c r="BQ43">
        <v>-3</v>
      </c>
      <c r="BR43">
        <v>0</v>
      </c>
      <c r="BS43">
        <v>10</v>
      </c>
      <c r="BT43">
        <v>0</v>
      </c>
      <c r="BU43">
        <v>1</v>
      </c>
      <c r="BV43">
        <v>0</v>
      </c>
      <c r="BW43">
        <v>1</v>
      </c>
      <c r="BX43">
        <v>1</v>
      </c>
      <c r="BY43">
        <v>0</v>
      </c>
      <c r="BZ43">
        <v>0</v>
      </c>
      <c r="CA43">
        <v>80</v>
      </c>
      <c r="CB43">
        <v>2</v>
      </c>
      <c r="CC43">
        <v>-3</v>
      </c>
      <c r="CD43">
        <v>-3</v>
      </c>
      <c r="CE43">
        <v>130</v>
      </c>
      <c r="CF43">
        <v>1</v>
      </c>
      <c r="CG43">
        <v>0</v>
      </c>
      <c r="CH43">
        <v>0</v>
      </c>
      <c r="CI43">
        <v>50</v>
      </c>
      <c r="CJ43">
        <v>-3</v>
      </c>
      <c r="CK43">
        <v>-3</v>
      </c>
      <c r="CL43">
        <v>-3</v>
      </c>
      <c r="CM43">
        <v>0</v>
      </c>
      <c r="CN43">
        <v>0</v>
      </c>
      <c r="CO43">
        <v>0</v>
      </c>
      <c r="CP43">
        <v>0</v>
      </c>
      <c r="CQ43">
        <v>0</v>
      </c>
      <c r="CR43">
        <v>0</v>
      </c>
      <c r="CS43">
        <v>0</v>
      </c>
      <c r="CT43">
        <v>0</v>
      </c>
      <c r="CU43">
        <v>80</v>
      </c>
      <c r="CV43">
        <v>2</v>
      </c>
      <c r="CW43">
        <v>2</v>
      </c>
      <c r="CX43">
        <v>-3</v>
      </c>
      <c r="CY43">
        <v>-3</v>
      </c>
      <c r="CZ43">
        <v>0</v>
      </c>
      <c r="DA43">
        <v>140</v>
      </c>
      <c r="DB43">
        <v>140</v>
      </c>
      <c r="DC43">
        <v>0</v>
      </c>
      <c r="DD43">
        <v>-45</v>
      </c>
    </row>
    <row r="44" spans="1:108" x14ac:dyDescent="0.25">
      <c r="A44" t="s">
        <v>3668</v>
      </c>
      <c r="B44">
        <v>39</v>
      </c>
      <c r="C44">
        <v>4539</v>
      </c>
      <c r="D44">
        <v>5658</v>
      </c>
      <c r="E44">
        <v>6022</v>
      </c>
      <c r="F44">
        <v>4217</v>
      </c>
      <c r="G44">
        <v>5913</v>
      </c>
      <c r="H44">
        <v>2855</v>
      </c>
      <c r="I44">
        <v>15</v>
      </c>
      <c r="J44">
        <v>0</v>
      </c>
      <c r="K44">
        <v>0</v>
      </c>
      <c r="L44">
        <v>0</v>
      </c>
      <c r="M44">
        <v>1</v>
      </c>
      <c r="N44">
        <v>0</v>
      </c>
      <c r="O44">
        <v>60</v>
      </c>
      <c r="P44">
        <v>1</v>
      </c>
      <c r="Q44">
        <v>-3</v>
      </c>
      <c r="R44">
        <v>-3</v>
      </c>
      <c r="S44">
        <v>20</v>
      </c>
      <c r="T44">
        <v>75</v>
      </c>
      <c r="U44">
        <v>13</v>
      </c>
      <c r="V44">
        <v>0</v>
      </c>
      <c r="W44">
        <v>1</v>
      </c>
      <c r="X44">
        <v>1</v>
      </c>
      <c r="Y44">
        <v>1</v>
      </c>
      <c r="Z44">
        <v>1</v>
      </c>
      <c r="AA44">
        <v>0</v>
      </c>
      <c r="AB44">
        <v>80</v>
      </c>
      <c r="AC44">
        <v>5</v>
      </c>
      <c r="AD44">
        <v>-3</v>
      </c>
      <c r="AE44">
        <v>-3</v>
      </c>
      <c r="AF44">
        <v>181</v>
      </c>
      <c r="AG44">
        <v>0</v>
      </c>
      <c r="AH44">
        <v>1</v>
      </c>
      <c r="AI44">
        <v>1</v>
      </c>
      <c r="AJ44">
        <v>100</v>
      </c>
      <c r="AK44">
        <v>-3</v>
      </c>
      <c r="AL44">
        <v>-3</v>
      </c>
      <c r="AM44">
        <v>-3</v>
      </c>
      <c r="AN44">
        <v>0</v>
      </c>
      <c r="AO44">
        <v>0</v>
      </c>
      <c r="AP44">
        <v>0</v>
      </c>
      <c r="AQ44">
        <v>0</v>
      </c>
      <c r="AR44">
        <v>0</v>
      </c>
      <c r="AS44">
        <v>0</v>
      </c>
      <c r="AT44">
        <v>0</v>
      </c>
      <c r="AU44">
        <v>0</v>
      </c>
      <c r="AV44">
        <v>140</v>
      </c>
      <c r="AW44">
        <v>3</v>
      </c>
      <c r="AX44">
        <v>6</v>
      </c>
      <c r="AY44">
        <v>-3</v>
      </c>
      <c r="AZ44">
        <v>-3</v>
      </c>
      <c r="BA44">
        <v>1</v>
      </c>
      <c r="BB44">
        <v>256</v>
      </c>
      <c r="BC44">
        <v>256</v>
      </c>
      <c r="BD44">
        <v>1</v>
      </c>
      <c r="BE44">
        <v>111</v>
      </c>
      <c r="BH44">
        <v>0</v>
      </c>
      <c r="BI44">
        <v>0</v>
      </c>
      <c r="BJ44">
        <v>0</v>
      </c>
      <c r="BK44">
        <v>0</v>
      </c>
      <c r="BL44">
        <v>0</v>
      </c>
      <c r="BM44">
        <v>0</v>
      </c>
      <c r="BN44">
        <v>0</v>
      </c>
      <c r="BO44">
        <v>0</v>
      </c>
      <c r="BP44">
        <v>-3</v>
      </c>
      <c r="BQ44">
        <v>-3</v>
      </c>
      <c r="BR44">
        <v>0</v>
      </c>
      <c r="BS44">
        <v>0</v>
      </c>
      <c r="BT44">
        <v>1</v>
      </c>
      <c r="BU44">
        <v>47</v>
      </c>
      <c r="BV44">
        <v>15</v>
      </c>
      <c r="BW44">
        <v>1</v>
      </c>
      <c r="BX44">
        <v>1</v>
      </c>
      <c r="BY44">
        <v>0</v>
      </c>
      <c r="BZ44">
        <v>0</v>
      </c>
      <c r="CA44">
        <v>80</v>
      </c>
      <c r="CB44">
        <v>2</v>
      </c>
      <c r="CC44">
        <v>-3</v>
      </c>
      <c r="CD44">
        <v>-3</v>
      </c>
      <c r="CE44">
        <v>145</v>
      </c>
      <c r="CF44">
        <v>0</v>
      </c>
      <c r="CG44">
        <v>1</v>
      </c>
      <c r="CH44">
        <v>0</v>
      </c>
      <c r="CI44">
        <v>50</v>
      </c>
      <c r="CJ44">
        <v>-3</v>
      </c>
      <c r="CK44">
        <v>-3</v>
      </c>
      <c r="CL44">
        <v>-3</v>
      </c>
      <c r="CM44">
        <v>0</v>
      </c>
      <c r="CN44">
        <v>0</v>
      </c>
      <c r="CO44">
        <v>0</v>
      </c>
      <c r="CP44">
        <v>0</v>
      </c>
      <c r="CQ44">
        <v>0</v>
      </c>
      <c r="CR44">
        <v>0</v>
      </c>
      <c r="CS44">
        <v>0</v>
      </c>
      <c r="CT44">
        <v>0</v>
      </c>
      <c r="CU44">
        <v>80</v>
      </c>
      <c r="CV44">
        <v>2</v>
      </c>
      <c r="CW44">
        <v>2</v>
      </c>
      <c r="CX44">
        <v>-3</v>
      </c>
      <c r="CY44">
        <v>-3</v>
      </c>
      <c r="CZ44">
        <v>15</v>
      </c>
      <c r="DA44">
        <v>145</v>
      </c>
      <c r="DB44">
        <v>145</v>
      </c>
      <c r="DC44">
        <v>0</v>
      </c>
      <c r="DD44">
        <v>-111</v>
      </c>
    </row>
    <row r="45" spans="1:108" x14ac:dyDescent="0.25">
      <c r="A45" t="s">
        <v>3668</v>
      </c>
      <c r="B45">
        <v>40</v>
      </c>
      <c r="C45">
        <v>3054</v>
      </c>
      <c r="D45">
        <v>5299</v>
      </c>
      <c r="E45">
        <v>4260</v>
      </c>
      <c r="F45">
        <v>3042</v>
      </c>
      <c r="G45">
        <v>4238</v>
      </c>
      <c r="H45">
        <v>2526</v>
      </c>
      <c r="I45">
        <v>5</v>
      </c>
      <c r="J45">
        <v>0</v>
      </c>
      <c r="K45">
        <v>0</v>
      </c>
      <c r="L45">
        <v>0</v>
      </c>
      <c r="M45">
        <v>1</v>
      </c>
      <c r="N45">
        <v>0</v>
      </c>
      <c r="O45">
        <v>60</v>
      </c>
      <c r="P45">
        <v>1</v>
      </c>
      <c r="Q45">
        <v>-3</v>
      </c>
      <c r="R45">
        <v>-3</v>
      </c>
      <c r="S45">
        <v>20</v>
      </c>
      <c r="T45">
        <v>65</v>
      </c>
      <c r="U45">
        <v>0</v>
      </c>
      <c r="V45">
        <v>0</v>
      </c>
      <c r="W45">
        <v>0</v>
      </c>
      <c r="X45">
        <v>1</v>
      </c>
      <c r="Y45">
        <v>0</v>
      </c>
      <c r="Z45">
        <v>0</v>
      </c>
      <c r="AA45">
        <v>0</v>
      </c>
      <c r="AB45">
        <v>0</v>
      </c>
      <c r="AC45">
        <v>0</v>
      </c>
      <c r="AD45">
        <v>-3</v>
      </c>
      <c r="AE45">
        <v>-3</v>
      </c>
      <c r="AF45">
        <v>0</v>
      </c>
      <c r="AG45">
        <v>0</v>
      </c>
      <c r="AH45">
        <v>0</v>
      </c>
      <c r="AI45">
        <v>0</v>
      </c>
      <c r="AJ45">
        <v>0</v>
      </c>
      <c r="AK45">
        <v>-3</v>
      </c>
      <c r="AL45">
        <v>-3</v>
      </c>
      <c r="AM45">
        <v>-3</v>
      </c>
      <c r="AN45">
        <v>0</v>
      </c>
      <c r="AO45">
        <v>0</v>
      </c>
      <c r="AP45">
        <v>0</v>
      </c>
      <c r="AQ45">
        <v>0</v>
      </c>
      <c r="AR45">
        <v>2</v>
      </c>
      <c r="AS45">
        <v>0</v>
      </c>
      <c r="AT45">
        <v>50</v>
      </c>
      <c r="AU45">
        <v>0</v>
      </c>
      <c r="AV45">
        <v>60</v>
      </c>
      <c r="AW45">
        <v>1</v>
      </c>
      <c r="AX45">
        <v>1</v>
      </c>
      <c r="AY45">
        <v>-3</v>
      </c>
      <c r="AZ45">
        <v>-3</v>
      </c>
      <c r="BA45">
        <v>0</v>
      </c>
      <c r="BB45">
        <v>65</v>
      </c>
      <c r="BC45">
        <v>65</v>
      </c>
      <c r="BD45">
        <v>0</v>
      </c>
      <c r="BE45">
        <v>-160</v>
      </c>
      <c r="BH45">
        <v>5</v>
      </c>
      <c r="BI45">
        <v>0</v>
      </c>
      <c r="BJ45">
        <v>0</v>
      </c>
      <c r="BK45">
        <v>0</v>
      </c>
      <c r="BL45">
        <v>0</v>
      </c>
      <c r="BM45">
        <v>0</v>
      </c>
      <c r="BN45">
        <v>0</v>
      </c>
      <c r="BO45">
        <v>0</v>
      </c>
      <c r="BP45">
        <v>-3</v>
      </c>
      <c r="BQ45">
        <v>-3</v>
      </c>
      <c r="BR45">
        <v>0</v>
      </c>
      <c r="BS45">
        <v>5</v>
      </c>
      <c r="BT45">
        <v>0</v>
      </c>
      <c r="BU45">
        <v>0</v>
      </c>
      <c r="BV45">
        <v>0</v>
      </c>
      <c r="BW45">
        <v>1</v>
      </c>
      <c r="BX45">
        <v>1</v>
      </c>
      <c r="BY45">
        <v>1</v>
      </c>
      <c r="BZ45">
        <v>0</v>
      </c>
      <c r="CA45">
        <v>120</v>
      </c>
      <c r="CB45">
        <v>6</v>
      </c>
      <c r="CC45">
        <v>-3</v>
      </c>
      <c r="CD45">
        <v>-3</v>
      </c>
      <c r="CE45">
        <v>170</v>
      </c>
      <c r="CF45">
        <v>1</v>
      </c>
      <c r="CG45">
        <v>0</v>
      </c>
      <c r="CH45">
        <v>0</v>
      </c>
      <c r="CI45">
        <v>50</v>
      </c>
      <c r="CJ45">
        <v>-3</v>
      </c>
      <c r="CK45">
        <v>-3</v>
      </c>
      <c r="CL45">
        <v>-3</v>
      </c>
      <c r="CM45">
        <v>0</v>
      </c>
      <c r="CN45">
        <v>0</v>
      </c>
      <c r="CO45">
        <v>0</v>
      </c>
      <c r="CP45">
        <v>0</v>
      </c>
      <c r="CQ45">
        <v>0</v>
      </c>
      <c r="CR45">
        <v>2</v>
      </c>
      <c r="CS45">
        <v>0</v>
      </c>
      <c r="CT45">
        <v>50</v>
      </c>
      <c r="CU45">
        <v>120</v>
      </c>
      <c r="CV45">
        <v>3</v>
      </c>
      <c r="CW45">
        <v>6</v>
      </c>
      <c r="CX45">
        <v>-3</v>
      </c>
      <c r="CY45">
        <v>-3</v>
      </c>
      <c r="CZ45">
        <v>0</v>
      </c>
      <c r="DA45">
        <v>225</v>
      </c>
      <c r="DB45">
        <v>225</v>
      </c>
      <c r="DC45">
        <v>1</v>
      </c>
      <c r="DD45">
        <v>160</v>
      </c>
    </row>
    <row r="46" spans="1:108" x14ac:dyDescent="0.25">
      <c r="A46" t="s">
        <v>3668</v>
      </c>
      <c r="B46">
        <v>41</v>
      </c>
      <c r="C46">
        <v>5998</v>
      </c>
      <c r="D46">
        <v>93</v>
      </c>
      <c r="E46">
        <v>4009</v>
      </c>
      <c r="F46">
        <v>2227</v>
      </c>
      <c r="G46">
        <v>3276</v>
      </c>
      <c r="H46">
        <v>1714</v>
      </c>
      <c r="I46">
        <v>5</v>
      </c>
      <c r="J46">
        <v>0</v>
      </c>
      <c r="K46">
        <v>0</v>
      </c>
      <c r="L46">
        <v>0</v>
      </c>
      <c r="M46">
        <v>0</v>
      </c>
      <c r="N46">
        <v>0</v>
      </c>
      <c r="O46">
        <v>0</v>
      </c>
      <c r="P46">
        <v>0</v>
      </c>
      <c r="Q46">
        <v>-3</v>
      </c>
      <c r="R46">
        <v>-3</v>
      </c>
      <c r="S46">
        <v>0</v>
      </c>
      <c r="T46">
        <v>5</v>
      </c>
      <c r="U46">
        <v>0</v>
      </c>
      <c r="V46">
        <v>0</v>
      </c>
      <c r="W46">
        <v>0</v>
      </c>
      <c r="X46">
        <v>1</v>
      </c>
      <c r="Y46">
        <v>1</v>
      </c>
      <c r="Z46">
        <v>0</v>
      </c>
      <c r="AA46">
        <v>0</v>
      </c>
      <c r="AB46">
        <v>80</v>
      </c>
      <c r="AC46">
        <v>2</v>
      </c>
      <c r="AD46">
        <v>-3</v>
      </c>
      <c r="AE46">
        <v>-3</v>
      </c>
      <c r="AF46">
        <v>230</v>
      </c>
      <c r="AG46">
        <v>1</v>
      </c>
      <c r="AH46">
        <v>1</v>
      </c>
      <c r="AI46">
        <v>1</v>
      </c>
      <c r="AJ46">
        <v>150</v>
      </c>
      <c r="AK46">
        <v>-3</v>
      </c>
      <c r="AL46">
        <v>-3</v>
      </c>
      <c r="AM46">
        <v>-3</v>
      </c>
      <c r="AN46">
        <v>0</v>
      </c>
      <c r="AO46">
        <v>0</v>
      </c>
      <c r="AP46">
        <v>1</v>
      </c>
      <c r="AQ46">
        <v>0</v>
      </c>
      <c r="AR46">
        <v>1</v>
      </c>
      <c r="AS46">
        <v>0</v>
      </c>
      <c r="AT46">
        <v>30</v>
      </c>
      <c r="AU46">
        <v>0</v>
      </c>
      <c r="AV46">
        <v>80</v>
      </c>
      <c r="AW46">
        <v>2</v>
      </c>
      <c r="AX46">
        <v>2</v>
      </c>
      <c r="AY46">
        <v>-3</v>
      </c>
      <c r="AZ46">
        <v>-3</v>
      </c>
      <c r="BA46">
        <v>0</v>
      </c>
      <c r="BB46">
        <v>235</v>
      </c>
      <c r="BC46">
        <v>235</v>
      </c>
      <c r="BD46">
        <v>1</v>
      </c>
      <c r="BE46">
        <v>57</v>
      </c>
      <c r="BH46">
        <v>10</v>
      </c>
      <c r="BI46">
        <v>0</v>
      </c>
      <c r="BJ46">
        <v>8</v>
      </c>
      <c r="BK46">
        <v>8</v>
      </c>
      <c r="BL46">
        <v>0</v>
      </c>
      <c r="BM46">
        <v>0</v>
      </c>
      <c r="BN46">
        <v>0</v>
      </c>
      <c r="BO46">
        <v>0</v>
      </c>
      <c r="BP46">
        <v>-3</v>
      </c>
      <c r="BQ46">
        <v>-3</v>
      </c>
      <c r="BR46">
        <v>0</v>
      </c>
      <c r="BS46">
        <v>18</v>
      </c>
      <c r="BT46">
        <v>0</v>
      </c>
      <c r="BU46">
        <v>0</v>
      </c>
      <c r="BV46">
        <v>0</v>
      </c>
      <c r="BW46">
        <v>1</v>
      </c>
      <c r="BX46">
        <v>1</v>
      </c>
      <c r="BY46">
        <v>0</v>
      </c>
      <c r="BZ46">
        <v>0</v>
      </c>
      <c r="CA46">
        <v>80</v>
      </c>
      <c r="CB46">
        <v>2</v>
      </c>
      <c r="CC46">
        <v>-3</v>
      </c>
      <c r="CD46">
        <v>-3</v>
      </c>
      <c r="CE46">
        <v>130</v>
      </c>
      <c r="CF46">
        <v>0</v>
      </c>
      <c r="CG46">
        <v>0</v>
      </c>
      <c r="CH46">
        <v>1</v>
      </c>
      <c r="CI46">
        <v>50</v>
      </c>
      <c r="CJ46">
        <v>-3</v>
      </c>
      <c r="CK46">
        <v>-3</v>
      </c>
      <c r="CL46">
        <v>-3</v>
      </c>
      <c r="CM46">
        <v>0</v>
      </c>
      <c r="CN46">
        <v>0</v>
      </c>
      <c r="CO46">
        <v>0</v>
      </c>
      <c r="CP46">
        <v>1</v>
      </c>
      <c r="CQ46">
        <v>0</v>
      </c>
      <c r="CR46">
        <v>1</v>
      </c>
      <c r="CS46">
        <v>0</v>
      </c>
      <c r="CT46">
        <v>30</v>
      </c>
      <c r="CU46">
        <v>80</v>
      </c>
      <c r="CV46">
        <v>2</v>
      </c>
      <c r="CW46">
        <v>2</v>
      </c>
      <c r="CX46">
        <v>-3</v>
      </c>
      <c r="CY46">
        <v>-3</v>
      </c>
      <c r="CZ46">
        <v>8</v>
      </c>
      <c r="DA46">
        <v>178</v>
      </c>
      <c r="DB46">
        <v>178</v>
      </c>
      <c r="DC46">
        <v>0</v>
      </c>
      <c r="DD46">
        <v>-57</v>
      </c>
    </row>
    <row r="47" spans="1:108" x14ac:dyDescent="0.25">
      <c r="A47" t="s">
        <v>3668</v>
      </c>
      <c r="B47">
        <v>42</v>
      </c>
      <c r="C47">
        <v>2977</v>
      </c>
      <c r="D47">
        <v>5542</v>
      </c>
      <c r="E47">
        <v>4230</v>
      </c>
      <c r="F47">
        <v>3277</v>
      </c>
      <c r="G47">
        <v>4397</v>
      </c>
      <c r="H47">
        <v>3294</v>
      </c>
      <c r="I47">
        <v>15</v>
      </c>
      <c r="J47">
        <v>0</v>
      </c>
      <c r="K47">
        <v>0</v>
      </c>
      <c r="L47">
        <v>0</v>
      </c>
      <c r="M47">
        <v>0</v>
      </c>
      <c r="N47">
        <v>0</v>
      </c>
      <c r="O47">
        <v>0</v>
      </c>
      <c r="P47">
        <v>0</v>
      </c>
      <c r="Q47">
        <v>-3</v>
      </c>
      <c r="R47">
        <v>-3</v>
      </c>
      <c r="S47">
        <v>0</v>
      </c>
      <c r="T47">
        <v>15</v>
      </c>
      <c r="U47">
        <v>0</v>
      </c>
      <c r="V47">
        <v>8</v>
      </c>
      <c r="W47">
        <v>2</v>
      </c>
      <c r="X47">
        <v>1</v>
      </c>
      <c r="Y47">
        <v>0</v>
      </c>
      <c r="Z47">
        <v>0</v>
      </c>
      <c r="AA47">
        <v>0</v>
      </c>
      <c r="AB47">
        <v>40</v>
      </c>
      <c r="AC47">
        <v>0</v>
      </c>
      <c r="AD47">
        <v>-3</v>
      </c>
      <c r="AE47">
        <v>-3</v>
      </c>
      <c r="AF47">
        <v>192</v>
      </c>
      <c r="AG47">
        <v>1</v>
      </c>
      <c r="AH47">
        <v>1</v>
      </c>
      <c r="AI47">
        <v>1</v>
      </c>
      <c r="AJ47">
        <v>150</v>
      </c>
      <c r="AK47">
        <v>-3</v>
      </c>
      <c r="AL47">
        <v>-3</v>
      </c>
      <c r="AM47">
        <v>-3</v>
      </c>
      <c r="AN47">
        <v>0</v>
      </c>
      <c r="AO47">
        <v>0</v>
      </c>
      <c r="AP47">
        <v>0</v>
      </c>
      <c r="AQ47">
        <v>0</v>
      </c>
      <c r="AR47">
        <v>0</v>
      </c>
      <c r="AS47">
        <v>0</v>
      </c>
      <c r="AT47">
        <v>0</v>
      </c>
      <c r="AU47">
        <v>0</v>
      </c>
      <c r="AV47">
        <v>40</v>
      </c>
      <c r="AW47">
        <v>1</v>
      </c>
      <c r="AX47">
        <v>0</v>
      </c>
      <c r="AY47">
        <v>-3</v>
      </c>
      <c r="AZ47">
        <v>-3</v>
      </c>
      <c r="BA47">
        <v>2</v>
      </c>
      <c r="BB47">
        <v>207</v>
      </c>
      <c r="BC47">
        <v>207</v>
      </c>
      <c r="BD47">
        <v>0</v>
      </c>
      <c r="BE47">
        <v>-11</v>
      </c>
      <c r="BH47">
        <v>10</v>
      </c>
      <c r="BI47">
        <v>0</v>
      </c>
      <c r="BJ47">
        <v>3</v>
      </c>
      <c r="BK47">
        <v>3</v>
      </c>
      <c r="BL47">
        <v>0</v>
      </c>
      <c r="BM47">
        <v>0</v>
      </c>
      <c r="BN47">
        <v>0</v>
      </c>
      <c r="BO47">
        <v>0</v>
      </c>
      <c r="BP47">
        <v>-3</v>
      </c>
      <c r="BQ47">
        <v>-3</v>
      </c>
      <c r="BR47">
        <v>0</v>
      </c>
      <c r="BS47">
        <v>13</v>
      </c>
      <c r="BT47">
        <v>0</v>
      </c>
      <c r="BU47">
        <v>45</v>
      </c>
      <c r="BV47">
        <v>15</v>
      </c>
      <c r="BW47">
        <v>1</v>
      </c>
      <c r="BX47">
        <v>0</v>
      </c>
      <c r="BY47">
        <v>0</v>
      </c>
      <c r="BZ47">
        <v>0</v>
      </c>
      <c r="CA47">
        <v>40</v>
      </c>
      <c r="CB47">
        <v>0</v>
      </c>
      <c r="CC47">
        <v>-3</v>
      </c>
      <c r="CD47">
        <v>-3</v>
      </c>
      <c r="CE47">
        <v>205</v>
      </c>
      <c r="CF47">
        <v>1</v>
      </c>
      <c r="CG47">
        <v>1</v>
      </c>
      <c r="CH47">
        <v>1</v>
      </c>
      <c r="CI47">
        <v>150</v>
      </c>
      <c r="CJ47">
        <v>-3</v>
      </c>
      <c r="CK47">
        <v>-3</v>
      </c>
      <c r="CL47">
        <v>-3</v>
      </c>
      <c r="CM47">
        <v>0</v>
      </c>
      <c r="CN47">
        <v>0</v>
      </c>
      <c r="CO47">
        <v>0</v>
      </c>
      <c r="CP47">
        <v>0</v>
      </c>
      <c r="CQ47">
        <v>0</v>
      </c>
      <c r="CR47">
        <v>0</v>
      </c>
      <c r="CS47">
        <v>0</v>
      </c>
      <c r="CT47">
        <v>0</v>
      </c>
      <c r="CU47">
        <v>40</v>
      </c>
      <c r="CV47">
        <v>1</v>
      </c>
      <c r="CW47">
        <v>0</v>
      </c>
      <c r="CX47">
        <v>-3</v>
      </c>
      <c r="CY47">
        <v>-3</v>
      </c>
      <c r="CZ47">
        <v>18</v>
      </c>
      <c r="DA47">
        <v>218</v>
      </c>
      <c r="DB47">
        <v>218</v>
      </c>
      <c r="DC47">
        <v>1</v>
      </c>
      <c r="DD47">
        <v>11</v>
      </c>
    </row>
    <row r="48" spans="1:108" x14ac:dyDescent="0.25">
      <c r="A48" t="s">
        <v>3668</v>
      </c>
      <c r="B48">
        <v>43</v>
      </c>
      <c r="C48">
        <v>5999</v>
      </c>
      <c r="D48">
        <v>6160</v>
      </c>
      <c r="E48">
        <v>3840</v>
      </c>
      <c r="F48">
        <v>3102</v>
      </c>
      <c r="G48">
        <v>6318</v>
      </c>
      <c r="H48">
        <v>4480</v>
      </c>
      <c r="I48">
        <v>15</v>
      </c>
      <c r="J48">
        <v>0</v>
      </c>
      <c r="K48">
        <v>0</v>
      </c>
      <c r="L48">
        <v>0</v>
      </c>
      <c r="M48">
        <v>0</v>
      </c>
      <c r="N48">
        <v>0</v>
      </c>
      <c r="O48">
        <v>0</v>
      </c>
      <c r="P48">
        <v>0</v>
      </c>
      <c r="Q48">
        <v>-3</v>
      </c>
      <c r="R48">
        <v>-3</v>
      </c>
      <c r="S48">
        <v>0</v>
      </c>
      <c r="T48">
        <v>15</v>
      </c>
      <c r="U48">
        <v>14</v>
      </c>
      <c r="V48">
        <v>0</v>
      </c>
      <c r="W48">
        <v>1</v>
      </c>
      <c r="X48">
        <v>1</v>
      </c>
      <c r="Y48">
        <v>1</v>
      </c>
      <c r="Z48">
        <v>0</v>
      </c>
      <c r="AA48">
        <v>0</v>
      </c>
      <c r="AB48">
        <v>80</v>
      </c>
      <c r="AC48">
        <v>2</v>
      </c>
      <c r="AD48">
        <v>-3</v>
      </c>
      <c r="AE48">
        <v>-3</v>
      </c>
      <c r="AF48">
        <v>181</v>
      </c>
      <c r="AG48">
        <v>1</v>
      </c>
      <c r="AH48">
        <v>1</v>
      </c>
      <c r="AI48">
        <v>0</v>
      </c>
      <c r="AJ48">
        <v>100</v>
      </c>
      <c r="AK48">
        <v>-3</v>
      </c>
      <c r="AL48">
        <v>-3</v>
      </c>
      <c r="AM48">
        <v>-3</v>
      </c>
      <c r="AN48">
        <v>0</v>
      </c>
      <c r="AO48">
        <v>0</v>
      </c>
      <c r="AP48">
        <v>0</v>
      </c>
      <c r="AQ48">
        <v>0</v>
      </c>
      <c r="AR48">
        <v>0</v>
      </c>
      <c r="AS48">
        <v>0</v>
      </c>
      <c r="AT48">
        <v>0</v>
      </c>
      <c r="AU48">
        <v>0</v>
      </c>
      <c r="AV48">
        <v>80</v>
      </c>
      <c r="AW48">
        <v>2</v>
      </c>
      <c r="AX48">
        <v>2</v>
      </c>
      <c r="AY48">
        <v>-3</v>
      </c>
      <c r="AZ48">
        <v>-3</v>
      </c>
      <c r="BA48">
        <v>1</v>
      </c>
      <c r="BB48">
        <v>196</v>
      </c>
      <c r="BC48">
        <v>196</v>
      </c>
      <c r="BD48">
        <v>0</v>
      </c>
      <c r="BE48">
        <v>-9</v>
      </c>
      <c r="BH48">
        <v>15</v>
      </c>
      <c r="BI48">
        <v>0</v>
      </c>
      <c r="BJ48">
        <v>0</v>
      </c>
      <c r="BK48">
        <v>0</v>
      </c>
      <c r="BL48">
        <v>1</v>
      </c>
      <c r="BM48">
        <v>0</v>
      </c>
      <c r="BN48">
        <v>60</v>
      </c>
      <c r="BO48">
        <v>1</v>
      </c>
      <c r="BP48">
        <v>-3</v>
      </c>
      <c r="BQ48">
        <v>-3</v>
      </c>
      <c r="BR48">
        <v>20</v>
      </c>
      <c r="BS48">
        <v>75</v>
      </c>
      <c r="BT48">
        <v>0</v>
      </c>
      <c r="BU48">
        <v>0</v>
      </c>
      <c r="BV48">
        <v>0</v>
      </c>
      <c r="BW48">
        <v>1</v>
      </c>
      <c r="BX48">
        <v>1</v>
      </c>
      <c r="BY48">
        <v>1</v>
      </c>
      <c r="BZ48">
        <v>0</v>
      </c>
      <c r="CA48">
        <v>80</v>
      </c>
      <c r="CB48">
        <v>5</v>
      </c>
      <c r="CC48">
        <v>-3</v>
      </c>
      <c r="CD48">
        <v>-3</v>
      </c>
      <c r="CE48">
        <v>130</v>
      </c>
      <c r="CF48">
        <v>0</v>
      </c>
      <c r="CG48">
        <v>0</v>
      </c>
      <c r="CH48">
        <v>1</v>
      </c>
      <c r="CI48">
        <v>50</v>
      </c>
      <c r="CJ48">
        <v>-3</v>
      </c>
      <c r="CK48">
        <v>-3</v>
      </c>
      <c r="CL48">
        <v>-3</v>
      </c>
      <c r="CM48">
        <v>0</v>
      </c>
      <c r="CN48">
        <v>0</v>
      </c>
      <c r="CO48">
        <v>0</v>
      </c>
      <c r="CP48">
        <v>0</v>
      </c>
      <c r="CQ48">
        <v>0</v>
      </c>
      <c r="CR48">
        <v>0</v>
      </c>
      <c r="CS48">
        <v>0</v>
      </c>
      <c r="CT48">
        <v>0</v>
      </c>
      <c r="CU48">
        <v>140</v>
      </c>
      <c r="CV48">
        <v>3</v>
      </c>
      <c r="CW48">
        <v>6</v>
      </c>
      <c r="CX48">
        <v>-3</v>
      </c>
      <c r="CY48">
        <v>-3</v>
      </c>
      <c r="CZ48">
        <v>0</v>
      </c>
      <c r="DA48">
        <v>205</v>
      </c>
      <c r="DB48">
        <v>205</v>
      </c>
      <c r="DC48">
        <v>1</v>
      </c>
      <c r="DD48">
        <v>9</v>
      </c>
    </row>
    <row r="49" spans="1:108" x14ac:dyDescent="0.25">
      <c r="A49" t="s">
        <v>3668</v>
      </c>
      <c r="B49">
        <v>44</v>
      </c>
      <c r="C49">
        <v>6217</v>
      </c>
      <c r="D49">
        <v>5690</v>
      </c>
      <c r="E49">
        <v>4674</v>
      </c>
      <c r="F49">
        <v>4741</v>
      </c>
      <c r="G49">
        <v>4539</v>
      </c>
      <c r="H49">
        <v>4818</v>
      </c>
      <c r="I49">
        <v>15</v>
      </c>
      <c r="J49">
        <v>0</v>
      </c>
      <c r="K49">
        <v>0</v>
      </c>
      <c r="L49">
        <v>0</v>
      </c>
      <c r="M49">
        <v>0</v>
      </c>
      <c r="N49">
        <v>0</v>
      </c>
      <c r="O49">
        <v>0</v>
      </c>
      <c r="P49">
        <v>0</v>
      </c>
      <c r="Q49">
        <v>-3</v>
      </c>
      <c r="R49">
        <v>-3</v>
      </c>
      <c r="S49">
        <v>0</v>
      </c>
      <c r="T49">
        <v>15</v>
      </c>
      <c r="U49">
        <v>0</v>
      </c>
      <c r="V49">
        <v>0</v>
      </c>
      <c r="W49">
        <v>0</v>
      </c>
      <c r="X49">
        <v>1</v>
      </c>
      <c r="Y49">
        <v>1</v>
      </c>
      <c r="Z49">
        <v>1</v>
      </c>
      <c r="AA49">
        <v>0</v>
      </c>
      <c r="AB49">
        <v>120</v>
      </c>
      <c r="AC49">
        <v>6</v>
      </c>
      <c r="AD49">
        <v>-3</v>
      </c>
      <c r="AE49">
        <v>-3</v>
      </c>
      <c r="AF49">
        <v>220</v>
      </c>
      <c r="AG49">
        <v>0</v>
      </c>
      <c r="AH49">
        <v>1</v>
      </c>
      <c r="AI49">
        <v>1</v>
      </c>
      <c r="AJ49">
        <v>100</v>
      </c>
      <c r="AK49">
        <v>-3</v>
      </c>
      <c r="AL49">
        <v>-3</v>
      </c>
      <c r="AM49">
        <v>-3</v>
      </c>
      <c r="AN49">
        <v>0</v>
      </c>
      <c r="AO49">
        <v>0</v>
      </c>
      <c r="AP49">
        <v>0</v>
      </c>
      <c r="AQ49">
        <v>0</v>
      </c>
      <c r="AR49">
        <v>1</v>
      </c>
      <c r="AS49">
        <v>0</v>
      </c>
      <c r="AT49">
        <v>25</v>
      </c>
      <c r="AU49">
        <v>0</v>
      </c>
      <c r="AV49">
        <v>120</v>
      </c>
      <c r="AW49">
        <v>3</v>
      </c>
      <c r="AX49">
        <v>6</v>
      </c>
      <c r="AY49">
        <v>-3</v>
      </c>
      <c r="AZ49">
        <v>-3</v>
      </c>
      <c r="BA49">
        <v>0</v>
      </c>
      <c r="BB49">
        <v>235</v>
      </c>
      <c r="BC49">
        <v>235</v>
      </c>
      <c r="BD49">
        <v>0</v>
      </c>
      <c r="BE49">
        <v>-28</v>
      </c>
      <c r="BH49">
        <v>15</v>
      </c>
      <c r="BI49">
        <v>0</v>
      </c>
      <c r="BJ49">
        <v>1</v>
      </c>
      <c r="BK49">
        <v>1</v>
      </c>
      <c r="BL49">
        <v>0</v>
      </c>
      <c r="BM49">
        <v>0</v>
      </c>
      <c r="BN49">
        <v>0</v>
      </c>
      <c r="BO49">
        <v>0</v>
      </c>
      <c r="BP49">
        <v>-3</v>
      </c>
      <c r="BQ49">
        <v>-3</v>
      </c>
      <c r="BR49">
        <v>0</v>
      </c>
      <c r="BS49">
        <v>16</v>
      </c>
      <c r="BT49">
        <v>25</v>
      </c>
      <c r="BU49">
        <v>0</v>
      </c>
      <c r="BV49">
        <v>2</v>
      </c>
      <c r="BW49">
        <v>1</v>
      </c>
      <c r="BX49">
        <v>1</v>
      </c>
      <c r="BY49">
        <v>1</v>
      </c>
      <c r="BZ49">
        <v>0</v>
      </c>
      <c r="CA49">
        <v>120</v>
      </c>
      <c r="CB49">
        <v>6</v>
      </c>
      <c r="CC49">
        <v>-3</v>
      </c>
      <c r="CD49">
        <v>-3</v>
      </c>
      <c r="CE49">
        <v>222</v>
      </c>
      <c r="CF49">
        <v>0</v>
      </c>
      <c r="CG49">
        <v>1</v>
      </c>
      <c r="CH49">
        <v>1</v>
      </c>
      <c r="CI49">
        <v>100</v>
      </c>
      <c r="CJ49">
        <v>-3</v>
      </c>
      <c r="CK49">
        <v>-3</v>
      </c>
      <c r="CL49">
        <v>-3</v>
      </c>
      <c r="CM49">
        <v>0</v>
      </c>
      <c r="CN49">
        <v>0</v>
      </c>
      <c r="CO49">
        <v>0</v>
      </c>
      <c r="CP49">
        <v>0</v>
      </c>
      <c r="CQ49">
        <v>0</v>
      </c>
      <c r="CR49">
        <v>1</v>
      </c>
      <c r="CS49">
        <v>0</v>
      </c>
      <c r="CT49">
        <v>25</v>
      </c>
      <c r="CU49">
        <v>120</v>
      </c>
      <c r="CV49">
        <v>3</v>
      </c>
      <c r="CW49">
        <v>6</v>
      </c>
      <c r="CX49">
        <v>-3</v>
      </c>
      <c r="CY49">
        <v>-3</v>
      </c>
      <c r="CZ49">
        <v>3</v>
      </c>
      <c r="DA49">
        <v>263</v>
      </c>
      <c r="DB49">
        <v>263</v>
      </c>
      <c r="DC49">
        <v>1</v>
      </c>
      <c r="DD49">
        <v>28</v>
      </c>
    </row>
    <row r="50" spans="1:108" x14ac:dyDescent="0.25">
      <c r="A50" t="s">
        <v>3668</v>
      </c>
      <c r="B50">
        <v>45</v>
      </c>
      <c r="C50">
        <v>6720</v>
      </c>
      <c r="D50">
        <v>3134</v>
      </c>
      <c r="E50">
        <v>5253</v>
      </c>
      <c r="F50">
        <v>3291</v>
      </c>
      <c r="G50">
        <v>4260</v>
      </c>
      <c r="H50">
        <v>2531</v>
      </c>
      <c r="I50">
        <v>15</v>
      </c>
      <c r="J50">
        <v>0</v>
      </c>
      <c r="K50">
        <v>0</v>
      </c>
      <c r="L50">
        <v>0</v>
      </c>
      <c r="M50">
        <v>0</v>
      </c>
      <c r="N50">
        <v>0</v>
      </c>
      <c r="O50">
        <v>0</v>
      </c>
      <c r="P50">
        <v>0</v>
      </c>
      <c r="Q50">
        <v>-3</v>
      </c>
      <c r="R50">
        <v>-3</v>
      </c>
      <c r="S50">
        <v>0</v>
      </c>
      <c r="T50">
        <v>15</v>
      </c>
      <c r="U50">
        <v>0</v>
      </c>
      <c r="V50">
        <v>0</v>
      </c>
      <c r="W50">
        <v>0</v>
      </c>
      <c r="X50">
        <v>1</v>
      </c>
      <c r="Y50">
        <v>1</v>
      </c>
      <c r="Z50">
        <v>0</v>
      </c>
      <c r="AA50">
        <v>0</v>
      </c>
      <c r="AB50">
        <v>80</v>
      </c>
      <c r="AC50">
        <v>2</v>
      </c>
      <c r="AD50">
        <v>-3</v>
      </c>
      <c r="AE50">
        <v>-3</v>
      </c>
      <c r="AF50">
        <v>80</v>
      </c>
      <c r="AG50">
        <v>0</v>
      </c>
      <c r="AH50">
        <v>0</v>
      </c>
      <c r="AI50">
        <v>0</v>
      </c>
      <c r="AJ50">
        <v>0</v>
      </c>
      <c r="AK50">
        <v>-3</v>
      </c>
      <c r="AL50">
        <v>-3</v>
      </c>
      <c r="AM50">
        <v>-3</v>
      </c>
      <c r="AN50">
        <v>0</v>
      </c>
      <c r="AO50">
        <v>0</v>
      </c>
      <c r="AP50">
        <v>0</v>
      </c>
      <c r="AQ50">
        <v>0</v>
      </c>
      <c r="AR50">
        <v>0</v>
      </c>
      <c r="AS50">
        <v>0</v>
      </c>
      <c r="AT50">
        <v>0</v>
      </c>
      <c r="AU50">
        <v>0</v>
      </c>
      <c r="AV50">
        <v>80</v>
      </c>
      <c r="AW50">
        <v>2</v>
      </c>
      <c r="AX50">
        <v>2</v>
      </c>
      <c r="AY50">
        <v>-3</v>
      </c>
      <c r="AZ50">
        <v>-3</v>
      </c>
      <c r="BA50">
        <v>0</v>
      </c>
      <c r="BB50">
        <v>95</v>
      </c>
      <c r="BC50">
        <v>95</v>
      </c>
      <c r="BD50">
        <v>1</v>
      </c>
      <c r="BE50">
        <v>45</v>
      </c>
      <c r="BH50">
        <v>10</v>
      </c>
      <c r="BI50">
        <v>0</v>
      </c>
      <c r="BJ50">
        <v>0</v>
      </c>
      <c r="BK50">
        <v>0</v>
      </c>
      <c r="BL50">
        <v>0</v>
      </c>
      <c r="BM50">
        <v>0</v>
      </c>
      <c r="BN50">
        <v>0</v>
      </c>
      <c r="BO50">
        <v>0</v>
      </c>
      <c r="BP50">
        <v>-3</v>
      </c>
      <c r="BQ50">
        <v>-3</v>
      </c>
      <c r="BR50">
        <v>0</v>
      </c>
      <c r="BS50">
        <v>10</v>
      </c>
      <c r="BT50">
        <v>0</v>
      </c>
      <c r="BU50">
        <v>0</v>
      </c>
      <c r="BV50">
        <v>0</v>
      </c>
      <c r="BW50">
        <v>1</v>
      </c>
      <c r="BX50">
        <v>0</v>
      </c>
      <c r="BY50">
        <v>0</v>
      </c>
      <c r="BZ50">
        <v>0</v>
      </c>
      <c r="CA50">
        <v>40</v>
      </c>
      <c r="CB50">
        <v>0</v>
      </c>
      <c r="CC50">
        <v>-3</v>
      </c>
      <c r="CD50">
        <v>-3</v>
      </c>
      <c r="CE50">
        <v>40</v>
      </c>
      <c r="CF50">
        <v>0</v>
      </c>
      <c r="CG50">
        <v>0</v>
      </c>
      <c r="CH50">
        <v>0</v>
      </c>
      <c r="CI50">
        <v>0</v>
      </c>
      <c r="CJ50">
        <v>-3</v>
      </c>
      <c r="CK50">
        <v>-3</v>
      </c>
      <c r="CL50">
        <v>-3</v>
      </c>
      <c r="CM50">
        <v>0</v>
      </c>
      <c r="CN50">
        <v>0</v>
      </c>
      <c r="CO50">
        <v>0</v>
      </c>
      <c r="CP50">
        <v>0</v>
      </c>
      <c r="CQ50">
        <v>0</v>
      </c>
      <c r="CR50">
        <v>0</v>
      </c>
      <c r="CS50">
        <v>0</v>
      </c>
      <c r="CT50">
        <v>0</v>
      </c>
      <c r="CU50">
        <v>40</v>
      </c>
      <c r="CV50">
        <v>1</v>
      </c>
      <c r="CW50">
        <v>0</v>
      </c>
      <c r="CX50">
        <v>-3</v>
      </c>
      <c r="CY50">
        <v>-3</v>
      </c>
      <c r="CZ50">
        <v>0</v>
      </c>
      <c r="DA50">
        <v>50</v>
      </c>
      <c r="DB50">
        <v>50</v>
      </c>
      <c r="DC50">
        <v>0</v>
      </c>
      <c r="DD50">
        <v>-45</v>
      </c>
    </row>
    <row r="51" spans="1:108" x14ac:dyDescent="0.25">
      <c r="A51" t="s">
        <v>3668</v>
      </c>
      <c r="B51">
        <v>46</v>
      </c>
      <c r="C51">
        <v>4217</v>
      </c>
      <c r="D51">
        <v>3740</v>
      </c>
      <c r="E51">
        <v>93</v>
      </c>
      <c r="F51">
        <v>3293</v>
      </c>
      <c r="G51">
        <v>4728</v>
      </c>
      <c r="H51">
        <v>3275</v>
      </c>
      <c r="I51">
        <v>5</v>
      </c>
      <c r="J51">
        <v>0</v>
      </c>
      <c r="K51">
        <v>0</v>
      </c>
      <c r="L51">
        <v>0</v>
      </c>
      <c r="M51">
        <v>1</v>
      </c>
      <c r="N51">
        <v>0</v>
      </c>
      <c r="O51">
        <v>60</v>
      </c>
      <c r="P51">
        <v>1</v>
      </c>
      <c r="Q51">
        <v>-3</v>
      </c>
      <c r="R51">
        <v>-3</v>
      </c>
      <c r="S51">
        <v>20</v>
      </c>
      <c r="T51">
        <v>65</v>
      </c>
      <c r="U51">
        <v>0</v>
      </c>
      <c r="V51">
        <v>0</v>
      </c>
      <c r="W51">
        <v>0</v>
      </c>
      <c r="X51">
        <v>1</v>
      </c>
      <c r="Y51">
        <v>1</v>
      </c>
      <c r="Z51">
        <v>0</v>
      </c>
      <c r="AA51">
        <v>0</v>
      </c>
      <c r="AB51">
        <v>40</v>
      </c>
      <c r="AC51">
        <v>1</v>
      </c>
      <c r="AD51">
        <v>-3</v>
      </c>
      <c r="AE51">
        <v>-3</v>
      </c>
      <c r="AF51">
        <v>90</v>
      </c>
      <c r="AG51">
        <v>1</v>
      </c>
      <c r="AH51">
        <v>0</v>
      </c>
      <c r="AI51">
        <v>0</v>
      </c>
      <c r="AJ51">
        <v>50</v>
      </c>
      <c r="AK51">
        <v>-3</v>
      </c>
      <c r="AL51">
        <v>-3</v>
      </c>
      <c r="AM51">
        <v>-3</v>
      </c>
      <c r="AN51">
        <v>0</v>
      </c>
      <c r="AO51">
        <v>0</v>
      </c>
      <c r="AP51">
        <v>0</v>
      </c>
      <c r="AQ51">
        <v>0</v>
      </c>
      <c r="AR51">
        <v>0</v>
      </c>
      <c r="AS51">
        <v>0</v>
      </c>
      <c r="AT51">
        <v>0</v>
      </c>
      <c r="AU51">
        <v>0</v>
      </c>
      <c r="AV51">
        <v>100</v>
      </c>
      <c r="AW51">
        <v>2</v>
      </c>
      <c r="AX51">
        <v>2</v>
      </c>
      <c r="AY51">
        <v>-3</v>
      </c>
      <c r="AZ51">
        <v>-3</v>
      </c>
      <c r="BA51">
        <v>0</v>
      </c>
      <c r="BB51">
        <v>155</v>
      </c>
      <c r="BC51">
        <v>155</v>
      </c>
      <c r="BD51">
        <v>0</v>
      </c>
      <c r="BE51">
        <v>-100</v>
      </c>
      <c r="BH51">
        <v>15</v>
      </c>
      <c r="BI51">
        <v>0</v>
      </c>
      <c r="BJ51">
        <v>0</v>
      </c>
      <c r="BK51">
        <v>0</v>
      </c>
      <c r="BL51">
        <v>1</v>
      </c>
      <c r="BM51">
        <v>0</v>
      </c>
      <c r="BN51">
        <v>60</v>
      </c>
      <c r="BO51">
        <v>1</v>
      </c>
      <c r="BP51">
        <v>-3</v>
      </c>
      <c r="BQ51">
        <v>-3</v>
      </c>
      <c r="BR51">
        <v>20</v>
      </c>
      <c r="BS51">
        <v>75</v>
      </c>
      <c r="BT51">
        <v>0</v>
      </c>
      <c r="BU51">
        <v>0</v>
      </c>
      <c r="BV51">
        <v>0</v>
      </c>
      <c r="BW51">
        <v>1</v>
      </c>
      <c r="BX51">
        <v>1</v>
      </c>
      <c r="BY51">
        <v>1</v>
      </c>
      <c r="BZ51">
        <v>0</v>
      </c>
      <c r="CA51">
        <v>80</v>
      </c>
      <c r="CB51">
        <v>5</v>
      </c>
      <c r="CC51">
        <v>-3</v>
      </c>
      <c r="CD51">
        <v>-3</v>
      </c>
      <c r="CE51">
        <v>180</v>
      </c>
      <c r="CF51">
        <v>0</v>
      </c>
      <c r="CG51">
        <v>1</v>
      </c>
      <c r="CH51">
        <v>1</v>
      </c>
      <c r="CI51">
        <v>100</v>
      </c>
      <c r="CJ51">
        <v>-3</v>
      </c>
      <c r="CK51">
        <v>-3</v>
      </c>
      <c r="CL51">
        <v>-3</v>
      </c>
      <c r="CM51">
        <v>0</v>
      </c>
      <c r="CN51">
        <v>0</v>
      </c>
      <c r="CO51">
        <v>0</v>
      </c>
      <c r="CP51">
        <v>0</v>
      </c>
      <c r="CQ51">
        <v>0</v>
      </c>
      <c r="CR51">
        <v>0</v>
      </c>
      <c r="CS51">
        <v>0</v>
      </c>
      <c r="CT51">
        <v>0</v>
      </c>
      <c r="CU51">
        <v>140</v>
      </c>
      <c r="CV51">
        <v>3</v>
      </c>
      <c r="CW51">
        <v>6</v>
      </c>
      <c r="CX51">
        <v>-3</v>
      </c>
      <c r="CY51">
        <v>-3</v>
      </c>
      <c r="CZ51">
        <v>0</v>
      </c>
      <c r="DA51">
        <v>255</v>
      </c>
      <c r="DB51">
        <v>255</v>
      </c>
      <c r="DC51">
        <v>1</v>
      </c>
      <c r="DD51">
        <v>100</v>
      </c>
    </row>
    <row r="52" spans="1:108" x14ac:dyDescent="0.25">
      <c r="A52" t="s">
        <v>3668</v>
      </c>
      <c r="B52">
        <v>47</v>
      </c>
      <c r="C52">
        <v>4166</v>
      </c>
      <c r="D52">
        <v>4230</v>
      </c>
      <c r="E52">
        <v>6453</v>
      </c>
      <c r="F52">
        <v>2526</v>
      </c>
      <c r="G52">
        <v>4181</v>
      </c>
      <c r="H52">
        <v>2264</v>
      </c>
      <c r="I52">
        <v>15</v>
      </c>
      <c r="J52">
        <v>0</v>
      </c>
      <c r="K52">
        <v>0</v>
      </c>
      <c r="L52">
        <v>0</v>
      </c>
      <c r="M52">
        <v>0</v>
      </c>
      <c r="N52">
        <v>0</v>
      </c>
      <c r="O52">
        <v>0</v>
      </c>
      <c r="P52">
        <v>0</v>
      </c>
      <c r="Q52">
        <v>-3</v>
      </c>
      <c r="R52">
        <v>-3</v>
      </c>
      <c r="S52">
        <v>0</v>
      </c>
      <c r="T52">
        <v>15</v>
      </c>
      <c r="U52">
        <v>1</v>
      </c>
      <c r="V52">
        <v>7</v>
      </c>
      <c r="W52">
        <v>2</v>
      </c>
      <c r="X52">
        <v>1</v>
      </c>
      <c r="Y52">
        <v>1</v>
      </c>
      <c r="Z52">
        <v>0</v>
      </c>
      <c r="AA52">
        <v>0</v>
      </c>
      <c r="AB52">
        <v>80</v>
      </c>
      <c r="AC52">
        <v>2</v>
      </c>
      <c r="AD52">
        <v>-3</v>
      </c>
      <c r="AE52">
        <v>-3</v>
      </c>
      <c r="AF52">
        <v>82</v>
      </c>
      <c r="AG52">
        <v>0</v>
      </c>
      <c r="AH52">
        <v>0</v>
      </c>
      <c r="AI52">
        <v>0</v>
      </c>
      <c r="AJ52">
        <v>0</v>
      </c>
      <c r="AK52">
        <v>-3</v>
      </c>
      <c r="AL52">
        <v>-3</v>
      </c>
      <c r="AM52">
        <v>-3</v>
      </c>
      <c r="AN52">
        <v>0</v>
      </c>
      <c r="AO52">
        <v>0</v>
      </c>
      <c r="AP52">
        <v>1</v>
      </c>
      <c r="AQ52">
        <v>0</v>
      </c>
      <c r="AR52">
        <v>1</v>
      </c>
      <c r="AS52">
        <v>0</v>
      </c>
      <c r="AT52">
        <v>30</v>
      </c>
      <c r="AU52">
        <v>0</v>
      </c>
      <c r="AV52">
        <v>80</v>
      </c>
      <c r="AW52">
        <v>2</v>
      </c>
      <c r="AX52">
        <v>2</v>
      </c>
      <c r="AY52">
        <v>-3</v>
      </c>
      <c r="AZ52">
        <v>-3</v>
      </c>
      <c r="BA52">
        <v>2</v>
      </c>
      <c r="BB52">
        <v>97</v>
      </c>
      <c r="BC52">
        <v>97</v>
      </c>
      <c r="BD52">
        <v>0</v>
      </c>
      <c r="BE52">
        <v>-118</v>
      </c>
      <c r="BH52">
        <v>5</v>
      </c>
      <c r="BI52">
        <v>0</v>
      </c>
      <c r="BJ52">
        <v>0</v>
      </c>
      <c r="BK52">
        <v>0</v>
      </c>
      <c r="BL52">
        <v>0</v>
      </c>
      <c r="BM52">
        <v>0</v>
      </c>
      <c r="BN52">
        <v>0</v>
      </c>
      <c r="BO52">
        <v>0</v>
      </c>
      <c r="BP52">
        <v>-3</v>
      </c>
      <c r="BQ52">
        <v>-3</v>
      </c>
      <c r="BR52">
        <v>0</v>
      </c>
      <c r="BS52">
        <v>5</v>
      </c>
      <c r="BT52">
        <v>0</v>
      </c>
      <c r="BU52">
        <v>0</v>
      </c>
      <c r="BV52">
        <v>0</v>
      </c>
      <c r="BW52">
        <v>1</v>
      </c>
      <c r="BX52">
        <v>1</v>
      </c>
      <c r="BY52">
        <v>0</v>
      </c>
      <c r="BZ52">
        <v>0</v>
      </c>
      <c r="CA52">
        <v>80</v>
      </c>
      <c r="CB52">
        <v>2</v>
      </c>
      <c r="CC52">
        <v>-3</v>
      </c>
      <c r="CD52">
        <v>-3</v>
      </c>
      <c r="CE52">
        <v>180</v>
      </c>
      <c r="CF52">
        <v>0</v>
      </c>
      <c r="CG52">
        <v>1</v>
      </c>
      <c r="CH52">
        <v>1</v>
      </c>
      <c r="CI52">
        <v>100</v>
      </c>
      <c r="CJ52">
        <v>-3</v>
      </c>
      <c r="CK52">
        <v>-3</v>
      </c>
      <c r="CL52">
        <v>-3</v>
      </c>
      <c r="CM52">
        <v>0</v>
      </c>
      <c r="CN52">
        <v>0</v>
      </c>
      <c r="CO52">
        <v>0</v>
      </c>
      <c r="CP52">
        <v>1</v>
      </c>
      <c r="CQ52">
        <v>0</v>
      </c>
      <c r="CR52">
        <v>1</v>
      </c>
      <c r="CS52">
        <v>0</v>
      </c>
      <c r="CT52">
        <v>30</v>
      </c>
      <c r="CU52">
        <v>80</v>
      </c>
      <c r="CV52">
        <v>2</v>
      </c>
      <c r="CW52">
        <v>2</v>
      </c>
      <c r="CX52">
        <v>-3</v>
      </c>
      <c r="CY52">
        <v>-3</v>
      </c>
      <c r="CZ52">
        <v>0</v>
      </c>
      <c r="DA52">
        <v>215</v>
      </c>
      <c r="DB52">
        <v>215</v>
      </c>
      <c r="DC52">
        <v>1</v>
      </c>
      <c r="DD52">
        <v>118</v>
      </c>
    </row>
    <row r="53" spans="1:108" x14ac:dyDescent="0.25">
      <c r="A53" t="s">
        <v>3668</v>
      </c>
      <c r="B53">
        <v>48</v>
      </c>
      <c r="C53">
        <v>3054</v>
      </c>
      <c r="D53">
        <v>3294</v>
      </c>
      <c r="E53">
        <v>4182</v>
      </c>
      <c r="F53">
        <v>5658</v>
      </c>
      <c r="G53">
        <v>2503</v>
      </c>
      <c r="H53">
        <v>5998</v>
      </c>
      <c r="I53">
        <v>10</v>
      </c>
      <c r="J53">
        <v>0</v>
      </c>
      <c r="K53">
        <v>0</v>
      </c>
      <c r="L53">
        <v>0</v>
      </c>
      <c r="M53">
        <v>0</v>
      </c>
      <c r="N53">
        <v>0</v>
      </c>
      <c r="O53">
        <v>0</v>
      </c>
      <c r="P53">
        <v>0</v>
      </c>
      <c r="Q53">
        <v>-3</v>
      </c>
      <c r="R53">
        <v>-3</v>
      </c>
      <c r="S53">
        <v>0</v>
      </c>
      <c r="T53">
        <v>10</v>
      </c>
      <c r="U53">
        <v>0</v>
      </c>
      <c r="V53">
        <v>0</v>
      </c>
      <c r="W53">
        <v>0</v>
      </c>
      <c r="X53">
        <v>1</v>
      </c>
      <c r="Y53">
        <v>1</v>
      </c>
      <c r="Z53">
        <v>0</v>
      </c>
      <c r="AA53">
        <v>0</v>
      </c>
      <c r="AB53">
        <v>80</v>
      </c>
      <c r="AC53">
        <v>2</v>
      </c>
      <c r="AD53">
        <v>-3</v>
      </c>
      <c r="AE53">
        <v>-3</v>
      </c>
      <c r="AF53">
        <v>130</v>
      </c>
      <c r="AG53">
        <v>1</v>
      </c>
      <c r="AH53">
        <v>0</v>
      </c>
      <c r="AI53">
        <v>0</v>
      </c>
      <c r="AJ53">
        <v>50</v>
      </c>
      <c r="AK53">
        <v>-3</v>
      </c>
      <c r="AL53">
        <v>-3</v>
      </c>
      <c r="AM53">
        <v>-3</v>
      </c>
      <c r="AN53">
        <v>0</v>
      </c>
      <c r="AO53">
        <v>0</v>
      </c>
      <c r="AP53">
        <v>0</v>
      </c>
      <c r="AQ53">
        <v>0</v>
      </c>
      <c r="AR53">
        <v>0</v>
      </c>
      <c r="AS53">
        <v>0</v>
      </c>
      <c r="AT53">
        <v>0</v>
      </c>
      <c r="AU53">
        <v>0</v>
      </c>
      <c r="AV53">
        <v>80</v>
      </c>
      <c r="AW53">
        <v>2</v>
      </c>
      <c r="AX53">
        <v>2</v>
      </c>
      <c r="AY53">
        <v>-3</v>
      </c>
      <c r="AZ53">
        <v>-3</v>
      </c>
      <c r="BA53">
        <v>0</v>
      </c>
      <c r="BB53">
        <v>140</v>
      </c>
      <c r="BC53">
        <v>140</v>
      </c>
      <c r="BD53">
        <v>0</v>
      </c>
      <c r="BE53">
        <v>-45</v>
      </c>
      <c r="BH53">
        <v>15</v>
      </c>
      <c r="BI53">
        <v>0</v>
      </c>
      <c r="BJ53">
        <v>0</v>
      </c>
      <c r="BK53">
        <v>0</v>
      </c>
      <c r="BL53">
        <v>0</v>
      </c>
      <c r="BM53">
        <v>0</v>
      </c>
      <c r="BN53">
        <v>0</v>
      </c>
      <c r="BO53">
        <v>0</v>
      </c>
      <c r="BP53">
        <v>-3</v>
      </c>
      <c r="BQ53">
        <v>-3</v>
      </c>
      <c r="BR53">
        <v>0</v>
      </c>
      <c r="BS53">
        <v>15</v>
      </c>
      <c r="BT53">
        <v>0</v>
      </c>
      <c r="BU53">
        <v>0</v>
      </c>
      <c r="BV53">
        <v>0</v>
      </c>
      <c r="BW53">
        <v>1</v>
      </c>
      <c r="BX53">
        <v>1</v>
      </c>
      <c r="BY53">
        <v>1</v>
      </c>
      <c r="BZ53">
        <v>0</v>
      </c>
      <c r="CA53">
        <v>120</v>
      </c>
      <c r="CB53">
        <v>6</v>
      </c>
      <c r="CC53">
        <v>-3</v>
      </c>
      <c r="CD53">
        <v>-3</v>
      </c>
      <c r="CE53">
        <v>170</v>
      </c>
      <c r="CF53">
        <v>0</v>
      </c>
      <c r="CG53">
        <v>1</v>
      </c>
      <c r="CH53">
        <v>0</v>
      </c>
      <c r="CI53">
        <v>50</v>
      </c>
      <c r="CJ53">
        <v>-3</v>
      </c>
      <c r="CK53">
        <v>-3</v>
      </c>
      <c r="CL53">
        <v>-3</v>
      </c>
      <c r="CM53">
        <v>0</v>
      </c>
      <c r="CN53">
        <v>0</v>
      </c>
      <c r="CO53">
        <v>0</v>
      </c>
      <c r="CP53">
        <v>0</v>
      </c>
      <c r="CQ53">
        <v>0</v>
      </c>
      <c r="CR53">
        <v>0</v>
      </c>
      <c r="CS53">
        <v>0</v>
      </c>
      <c r="CT53">
        <v>0</v>
      </c>
      <c r="CU53">
        <v>120</v>
      </c>
      <c r="CV53">
        <v>3</v>
      </c>
      <c r="CW53">
        <v>6</v>
      </c>
      <c r="CX53">
        <v>-3</v>
      </c>
      <c r="CY53">
        <v>-3</v>
      </c>
      <c r="CZ53">
        <v>0</v>
      </c>
      <c r="DA53">
        <v>185</v>
      </c>
      <c r="DB53">
        <v>185</v>
      </c>
      <c r="DC53">
        <v>1</v>
      </c>
      <c r="DD53">
        <v>45</v>
      </c>
    </row>
    <row r="54" spans="1:108" x14ac:dyDescent="0.25">
      <c r="A54" t="s">
        <v>3668</v>
      </c>
      <c r="B54">
        <v>49</v>
      </c>
      <c r="C54">
        <v>3750</v>
      </c>
      <c r="D54">
        <v>5299</v>
      </c>
      <c r="E54">
        <v>5913</v>
      </c>
      <c r="F54">
        <v>5464</v>
      </c>
      <c r="G54">
        <v>4397</v>
      </c>
      <c r="H54">
        <v>4009</v>
      </c>
      <c r="I54">
        <v>15</v>
      </c>
      <c r="J54">
        <v>0</v>
      </c>
      <c r="K54">
        <v>3</v>
      </c>
      <c r="L54">
        <v>3</v>
      </c>
      <c r="M54">
        <v>1</v>
      </c>
      <c r="N54">
        <v>0</v>
      </c>
      <c r="O54">
        <v>60</v>
      </c>
      <c r="P54">
        <v>1</v>
      </c>
      <c r="Q54">
        <v>-3</v>
      </c>
      <c r="R54">
        <v>-3</v>
      </c>
      <c r="S54">
        <v>20</v>
      </c>
      <c r="T54">
        <v>78</v>
      </c>
      <c r="U54">
        <v>1</v>
      </c>
      <c r="V54">
        <v>30</v>
      </c>
      <c r="W54">
        <v>10</v>
      </c>
      <c r="X54">
        <v>1</v>
      </c>
      <c r="Y54">
        <v>1</v>
      </c>
      <c r="Z54">
        <v>0</v>
      </c>
      <c r="AA54">
        <v>0</v>
      </c>
      <c r="AB54">
        <v>40</v>
      </c>
      <c r="AC54">
        <v>1</v>
      </c>
      <c r="AD54">
        <v>-3</v>
      </c>
      <c r="AE54">
        <v>-3</v>
      </c>
      <c r="AF54">
        <v>150</v>
      </c>
      <c r="AG54">
        <v>1</v>
      </c>
      <c r="AH54">
        <v>0</v>
      </c>
      <c r="AI54">
        <v>1</v>
      </c>
      <c r="AJ54">
        <v>100</v>
      </c>
      <c r="AK54">
        <v>-3</v>
      </c>
      <c r="AL54">
        <v>-3</v>
      </c>
      <c r="AM54">
        <v>-3</v>
      </c>
      <c r="AN54">
        <v>0</v>
      </c>
      <c r="AO54">
        <v>0</v>
      </c>
      <c r="AP54">
        <v>0</v>
      </c>
      <c r="AQ54">
        <v>0</v>
      </c>
      <c r="AR54">
        <v>1</v>
      </c>
      <c r="AS54">
        <v>0</v>
      </c>
      <c r="AT54">
        <v>25</v>
      </c>
      <c r="AU54">
        <v>0</v>
      </c>
      <c r="AV54">
        <v>100</v>
      </c>
      <c r="AW54">
        <v>2</v>
      </c>
      <c r="AX54">
        <v>2</v>
      </c>
      <c r="AY54">
        <v>-3</v>
      </c>
      <c r="AZ54">
        <v>-3</v>
      </c>
      <c r="BA54">
        <v>13</v>
      </c>
      <c r="BB54">
        <v>228</v>
      </c>
      <c r="BC54">
        <v>228</v>
      </c>
      <c r="BD54">
        <v>1</v>
      </c>
      <c r="BE54">
        <v>4</v>
      </c>
      <c r="BH54">
        <v>15</v>
      </c>
      <c r="BI54">
        <v>0</v>
      </c>
      <c r="BJ54">
        <v>2</v>
      </c>
      <c r="BK54">
        <v>2</v>
      </c>
      <c r="BL54">
        <v>0</v>
      </c>
      <c r="BM54">
        <v>0</v>
      </c>
      <c r="BN54">
        <v>0</v>
      </c>
      <c r="BO54">
        <v>0</v>
      </c>
      <c r="BP54">
        <v>-3</v>
      </c>
      <c r="BQ54">
        <v>-3</v>
      </c>
      <c r="BR54">
        <v>0</v>
      </c>
      <c r="BS54">
        <v>17</v>
      </c>
      <c r="BT54">
        <v>0</v>
      </c>
      <c r="BU54">
        <v>7</v>
      </c>
      <c r="BV54">
        <v>2</v>
      </c>
      <c r="BW54">
        <v>1</v>
      </c>
      <c r="BX54">
        <v>1</v>
      </c>
      <c r="BY54">
        <v>0</v>
      </c>
      <c r="BZ54">
        <v>0</v>
      </c>
      <c r="CA54">
        <v>80</v>
      </c>
      <c r="CB54">
        <v>2</v>
      </c>
      <c r="CC54">
        <v>-3</v>
      </c>
      <c r="CD54">
        <v>-3</v>
      </c>
      <c r="CE54">
        <v>182</v>
      </c>
      <c r="CF54">
        <v>1</v>
      </c>
      <c r="CG54">
        <v>1</v>
      </c>
      <c r="CH54">
        <v>0</v>
      </c>
      <c r="CI54">
        <v>100</v>
      </c>
      <c r="CJ54">
        <v>-3</v>
      </c>
      <c r="CK54">
        <v>-3</v>
      </c>
      <c r="CL54">
        <v>-3</v>
      </c>
      <c r="CM54">
        <v>0</v>
      </c>
      <c r="CN54">
        <v>0</v>
      </c>
      <c r="CO54">
        <v>0</v>
      </c>
      <c r="CP54">
        <v>0</v>
      </c>
      <c r="CQ54">
        <v>0</v>
      </c>
      <c r="CR54">
        <v>1</v>
      </c>
      <c r="CS54">
        <v>0</v>
      </c>
      <c r="CT54">
        <v>25</v>
      </c>
      <c r="CU54">
        <v>80</v>
      </c>
      <c r="CV54">
        <v>2</v>
      </c>
      <c r="CW54">
        <v>2</v>
      </c>
      <c r="CX54">
        <v>-3</v>
      </c>
      <c r="CY54">
        <v>-3</v>
      </c>
      <c r="CZ54">
        <v>4</v>
      </c>
      <c r="DA54">
        <v>224</v>
      </c>
      <c r="DB54">
        <v>224</v>
      </c>
      <c r="DC54">
        <v>0</v>
      </c>
      <c r="DD54">
        <v>-4</v>
      </c>
    </row>
    <row r="55" spans="1:108" x14ac:dyDescent="0.25">
      <c r="A55" t="s">
        <v>3668</v>
      </c>
      <c r="B55">
        <v>50</v>
      </c>
      <c r="C55">
        <v>2855</v>
      </c>
      <c r="D55">
        <v>5542</v>
      </c>
      <c r="E55">
        <v>4238</v>
      </c>
      <c r="F55">
        <v>2538</v>
      </c>
      <c r="G55">
        <v>2227</v>
      </c>
      <c r="H55">
        <v>6047</v>
      </c>
      <c r="I55">
        <v>5</v>
      </c>
      <c r="J55">
        <v>0</v>
      </c>
      <c r="K55">
        <v>0</v>
      </c>
      <c r="L55">
        <v>0</v>
      </c>
      <c r="M55">
        <v>0</v>
      </c>
      <c r="N55">
        <v>0</v>
      </c>
      <c r="O55">
        <v>0</v>
      </c>
      <c r="P55">
        <v>0</v>
      </c>
      <c r="Q55">
        <v>-3</v>
      </c>
      <c r="R55">
        <v>-3</v>
      </c>
      <c r="S55">
        <v>0</v>
      </c>
      <c r="T55">
        <v>5</v>
      </c>
      <c r="U55">
        <v>0</v>
      </c>
      <c r="V55">
        <v>0</v>
      </c>
      <c r="W55">
        <v>0</v>
      </c>
      <c r="X55">
        <v>1</v>
      </c>
      <c r="Y55">
        <v>0</v>
      </c>
      <c r="Z55">
        <v>0</v>
      </c>
      <c r="AA55">
        <v>0</v>
      </c>
      <c r="AB55">
        <v>40</v>
      </c>
      <c r="AC55">
        <v>0</v>
      </c>
      <c r="AD55">
        <v>-3</v>
      </c>
      <c r="AE55">
        <v>-3</v>
      </c>
      <c r="AF55">
        <v>40</v>
      </c>
      <c r="AG55">
        <v>0</v>
      </c>
      <c r="AH55">
        <v>0</v>
      </c>
      <c r="AI55">
        <v>0</v>
      </c>
      <c r="AJ55">
        <v>0</v>
      </c>
      <c r="AK55">
        <v>-3</v>
      </c>
      <c r="AL55">
        <v>-3</v>
      </c>
      <c r="AM55">
        <v>-3</v>
      </c>
      <c r="AN55">
        <v>0</v>
      </c>
      <c r="AO55">
        <v>0</v>
      </c>
      <c r="AP55">
        <v>0</v>
      </c>
      <c r="AQ55">
        <v>0</v>
      </c>
      <c r="AR55">
        <v>0</v>
      </c>
      <c r="AS55">
        <v>0</v>
      </c>
      <c r="AT55">
        <v>0</v>
      </c>
      <c r="AU55">
        <v>0</v>
      </c>
      <c r="AV55">
        <v>40</v>
      </c>
      <c r="AW55">
        <v>1</v>
      </c>
      <c r="AX55">
        <v>0</v>
      </c>
      <c r="AY55">
        <v>-3</v>
      </c>
      <c r="AZ55">
        <v>-3</v>
      </c>
      <c r="BA55">
        <v>0</v>
      </c>
      <c r="BB55">
        <v>45</v>
      </c>
      <c r="BC55">
        <v>45</v>
      </c>
      <c r="BD55">
        <v>0</v>
      </c>
      <c r="BE55">
        <v>-100</v>
      </c>
      <c r="BH55">
        <v>15</v>
      </c>
      <c r="BI55">
        <v>0</v>
      </c>
      <c r="BJ55">
        <v>0</v>
      </c>
      <c r="BK55">
        <v>0</v>
      </c>
      <c r="BL55">
        <v>0</v>
      </c>
      <c r="BM55">
        <v>0</v>
      </c>
      <c r="BN55">
        <v>0</v>
      </c>
      <c r="BO55">
        <v>0</v>
      </c>
      <c r="BP55">
        <v>-3</v>
      </c>
      <c r="BQ55">
        <v>-3</v>
      </c>
      <c r="BR55">
        <v>0</v>
      </c>
      <c r="BS55">
        <v>15</v>
      </c>
      <c r="BT55">
        <v>0</v>
      </c>
      <c r="BU55">
        <v>0</v>
      </c>
      <c r="BV55">
        <v>0</v>
      </c>
      <c r="BW55">
        <v>1</v>
      </c>
      <c r="BX55">
        <v>1</v>
      </c>
      <c r="BY55">
        <v>0</v>
      </c>
      <c r="BZ55">
        <v>0</v>
      </c>
      <c r="CA55">
        <v>80</v>
      </c>
      <c r="CB55">
        <v>2</v>
      </c>
      <c r="CC55">
        <v>-3</v>
      </c>
      <c r="CD55">
        <v>-3</v>
      </c>
      <c r="CE55">
        <v>130</v>
      </c>
      <c r="CF55">
        <v>0</v>
      </c>
      <c r="CG55">
        <v>1</v>
      </c>
      <c r="CH55">
        <v>0</v>
      </c>
      <c r="CI55">
        <v>50</v>
      </c>
      <c r="CJ55">
        <v>-3</v>
      </c>
      <c r="CK55">
        <v>-3</v>
      </c>
      <c r="CL55">
        <v>-3</v>
      </c>
      <c r="CM55">
        <v>0</v>
      </c>
      <c r="CN55">
        <v>0</v>
      </c>
      <c r="CO55">
        <v>0</v>
      </c>
      <c r="CP55">
        <v>0</v>
      </c>
      <c r="CQ55">
        <v>0</v>
      </c>
      <c r="CR55">
        <v>0</v>
      </c>
      <c r="CS55">
        <v>0</v>
      </c>
      <c r="CT55">
        <v>0</v>
      </c>
      <c r="CU55">
        <v>80</v>
      </c>
      <c r="CV55">
        <v>2</v>
      </c>
      <c r="CW55">
        <v>2</v>
      </c>
      <c r="CX55">
        <v>-3</v>
      </c>
      <c r="CY55">
        <v>-3</v>
      </c>
      <c r="CZ55">
        <v>0</v>
      </c>
      <c r="DA55">
        <v>145</v>
      </c>
      <c r="DB55">
        <v>145</v>
      </c>
      <c r="DC55">
        <v>1</v>
      </c>
      <c r="DD55">
        <v>100</v>
      </c>
    </row>
    <row r="56" spans="1:108" x14ac:dyDescent="0.25">
      <c r="A56" t="s">
        <v>3668</v>
      </c>
      <c r="B56">
        <v>51</v>
      </c>
      <c r="C56">
        <v>3042</v>
      </c>
      <c r="D56">
        <v>2052</v>
      </c>
      <c r="E56">
        <v>3277</v>
      </c>
      <c r="F56">
        <v>4845</v>
      </c>
      <c r="G56">
        <v>1816</v>
      </c>
      <c r="H56">
        <v>3276</v>
      </c>
      <c r="I56">
        <v>10</v>
      </c>
      <c r="J56">
        <v>0</v>
      </c>
      <c r="K56">
        <v>9</v>
      </c>
      <c r="L56">
        <v>9</v>
      </c>
      <c r="M56">
        <v>1</v>
      </c>
      <c r="N56">
        <v>0</v>
      </c>
      <c r="O56">
        <v>60</v>
      </c>
      <c r="P56">
        <v>1</v>
      </c>
      <c r="Q56">
        <v>-3</v>
      </c>
      <c r="R56">
        <v>-3</v>
      </c>
      <c r="S56">
        <v>20</v>
      </c>
      <c r="T56">
        <v>79</v>
      </c>
      <c r="U56">
        <v>0</v>
      </c>
      <c r="V56">
        <v>22</v>
      </c>
      <c r="W56">
        <v>7</v>
      </c>
      <c r="X56">
        <v>1</v>
      </c>
      <c r="Y56">
        <v>1</v>
      </c>
      <c r="Z56">
        <v>0</v>
      </c>
      <c r="AA56">
        <v>0</v>
      </c>
      <c r="AB56">
        <v>40</v>
      </c>
      <c r="AC56">
        <v>1</v>
      </c>
      <c r="AD56">
        <v>-3</v>
      </c>
      <c r="AE56">
        <v>-3</v>
      </c>
      <c r="AF56">
        <v>197</v>
      </c>
      <c r="AG56">
        <v>1</v>
      </c>
      <c r="AH56">
        <v>1</v>
      </c>
      <c r="AI56">
        <v>1</v>
      </c>
      <c r="AJ56">
        <v>150</v>
      </c>
      <c r="AK56">
        <v>-3</v>
      </c>
      <c r="AL56">
        <v>-3</v>
      </c>
      <c r="AM56">
        <v>-3</v>
      </c>
      <c r="AN56">
        <v>0</v>
      </c>
      <c r="AO56">
        <v>0</v>
      </c>
      <c r="AP56">
        <v>1</v>
      </c>
      <c r="AQ56">
        <v>0</v>
      </c>
      <c r="AR56">
        <v>0</v>
      </c>
      <c r="AS56">
        <v>1</v>
      </c>
      <c r="AT56">
        <v>5</v>
      </c>
      <c r="AU56">
        <v>25</v>
      </c>
      <c r="AV56">
        <v>100</v>
      </c>
      <c r="AW56">
        <v>2</v>
      </c>
      <c r="AX56">
        <v>2</v>
      </c>
      <c r="AY56">
        <v>-3</v>
      </c>
      <c r="AZ56">
        <v>-3</v>
      </c>
      <c r="BA56">
        <v>16</v>
      </c>
      <c r="BB56">
        <v>301</v>
      </c>
      <c r="BC56">
        <v>301</v>
      </c>
      <c r="BD56">
        <v>1</v>
      </c>
      <c r="BE56">
        <v>102</v>
      </c>
      <c r="BH56">
        <v>10</v>
      </c>
      <c r="BI56">
        <v>0</v>
      </c>
      <c r="BJ56">
        <v>3</v>
      </c>
      <c r="BK56">
        <v>3</v>
      </c>
      <c r="BL56">
        <v>0</v>
      </c>
      <c r="BM56">
        <v>0</v>
      </c>
      <c r="BN56">
        <v>0</v>
      </c>
      <c r="BO56">
        <v>0</v>
      </c>
      <c r="BP56">
        <v>-3</v>
      </c>
      <c r="BQ56">
        <v>-3</v>
      </c>
      <c r="BR56">
        <v>0</v>
      </c>
      <c r="BS56">
        <v>13</v>
      </c>
      <c r="BT56">
        <v>0</v>
      </c>
      <c r="BU56">
        <v>5</v>
      </c>
      <c r="BV56">
        <v>1</v>
      </c>
      <c r="BW56">
        <v>1</v>
      </c>
      <c r="BX56">
        <v>1</v>
      </c>
      <c r="BY56">
        <v>0</v>
      </c>
      <c r="BZ56">
        <v>0</v>
      </c>
      <c r="CA56">
        <v>80</v>
      </c>
      <c r="CB56">
        <v>2</v>
      </c>
      <c r="CC56">
        <v>-3</v>
      </c>
      <c r="CD56">
        <v>-3</v>
      </c>
      <c r="CE56">
        <v>181</v>
      </c>
      <c r="CF56">
        <v>0</v>
      </c>
      <c r="CG56">
        <v>1</v>
      </c>
      <c r="CH56">
        <v>1</v>
      </c>
      <c r="CI56">
        <v>100</v>
      </c>
      <c r="CJ56">
        <v>-3</v>
      </c>
      <c r="CK56">
        <v>-3</v>
      </c>
      <c r="CL56">
        <v>-3</v>
      </c>
      <c r="CM56">
        <v>0</v>
      </c>
      <c r="CN56">
        <v>0</v>
      </c>
      <c r="CO56">
        <v>0</v>
      </c>
      <c r="CP56">
        <v>1</v>
      </c>
      <c r="CQ56">
        <v>1</v>
      </c>
      <c r="CR56">
        <v>0</v>
      </c>
      <c r="CS56">
        <v>25</v>
      </c>
      <c r="CT56">
        <v>5</v>
      </c>
      <c r="CU56">
        <v>80</v>
      </c>
      <c r="CV56">
        <v>2</v>
      </c>
      <c r="CW56">
        <v>2</v>
      </c>
      <c r="CX56">
        <v>-3</v>
      </c>
      <c r="CY56">
        <v>-3</v>
      </c>
      <c r="CZ56">
        <v>4</v>
      </c>
      <c r="DA56">
        <v>199</v>
      </c>
      <c r="DB56">
        <v>199</v>
      </c>
      <c r="DC56">
        <v>0</v>
      </c>
      <c r="DD56">
        <v>-102</v>
      </c>
    </row>
    <row r="57" spans="1:108" x14ac:dyDescent="0.25">
      <c r="A57" t="s">
        <v>3668</v>
      </c>
      <c r="B57">
        <v>52</v>
      </c>
      <c r="C57">
        <v>4360</v>
      </c>
      <c r="D57">
        <v>6022</v>
      </c>
      <c r="E57">
        <v>6146</v>
      </c>
      <c r="F57">
        <v>6663</v>
      </c>
      <c r="G57">
        <v>4511</v>
      </c>
      <c r="H57">
        <v>3755</v>
      </c>
      <c r="I57">
        <v>15</v>
      </c>
      <c r="J57">
        <v>10</v>
      </c>
      <c r="K57">
        <v>0</v>
      </c>
      <c r="L57">
        <v>3</v>
      </c>
      <c r="M57">
        <v>0</v>
      </c>
      <c r="N57">
        <v>0</v>
      </c>
      <c r="O57">
        <v>0</v>
      </c>
      <c r="P57">
        <v>0</v>
      </c>
      <c r="Q57">
        <v>-3</v>
      </c>
      <c r="R57">
        <v>-3</v>
      </c>
      <c r="S57">
        <v>0</v>
      </c>
      <c r="T57">
        <v>18</v>
      </c>
      <c r="U57">
        <v>0</v>
      </c>
      <c r="V57">
        <v>0</v>
      </c>
      <c r="W57">
        <v>0</v>
      </c>
      <c r="X57">
        <v>1</v>
      </c>
      <c r="Y57">
        <v>1</v>
      </c>
      <c r="Z57">
        <v>0</v>
      </c>
      <c r="AA57">
        <v>0</v>
      </c>
      <c r="AB57">
        <v>80</v>
      </c>
      <c r="AC57">
        <v>2</v>
      </c>
      <c r="AD57">
        <v>-3</v>
      </c>
      <c r="AE57">
        <v>-3</v>
      </c>
      <c r="AF57">
        <v>130</v>
      </c>
      <c r="AG57">
        <v>1</v>
      </c>
      <c r="AH57">
        <v>0</v>
      </c>
      <c r="AI57">
        <v>0</v>
      </c>
      <c r="AJ57">
        <v>50</v>
      </c>
      <c r="AK57">
        <v>-3</v>
      </c>
      <c r="AL57">
        <v>-3</v>
      </c>
      <c r="AM57">
        <v>-3</v>
      </c>
      <c r="AN57">
        <v>0</v>
      </c>
      <c r="AO57">
        <v>0</v>
      </c>
      <c r="AP57">
        <v>0</v>
      </c>
      <c r="AQ57">
        <v>0</v>
      </c>
      <c r="AR57">
        <v>0</v>
      </c>
      <c r="AS57">
        <v>0</v>
      </c>
      <c r="AT57">
        <v>0</v>
      </c>
      <c r="AU57">
        <v>0</v>
      </c>
      <c r="AV57">
        <v>80</v>
      </c>
      <c r="AW57">
        <v>2</v>
      </c>
      <c r="AX57">
        <v>2</v>
      </c>
      <c r="AY57">
        <v>-3</v>
      </c>
      <c r="AZ57">
        <v>-3</v>
      </c>
      <c r="BA57">
        <v>3</v>
      </c>
      <c r="BB57">
        <v>148</v>
      </c>
      <c r="BC57">
        <v>148</v>
      </c>
      <c r="BD57">
        <v>1</v>
      </c>
      <c r="BE57">
        <v>8</v>
      </c>
      <c r="BH57">
        <v>10</v>
      </c>
      <c r="BI57">
        <v>0</v>
      </c>
      <c r="BJ57">
        <v>0</v>
      </c>
      <c r="BK57">
        <v>0</v>
      </c>
      <c r="BL57">
        <v>0</v>
      </c>
      <c r="BM57">
        <v>0</v>
      </c>
      <c r="BN57">
        <v>0</v>
      </c>
      <c r="BO57">
        <v>0</v>
      </c>
      <c r="BP57">
        <v>-3</v>
      </c>
      <c r="BQ57">
        <v>-3</v>
      </c>
      <c r="BR57">
        <v>0</v>
      </c>
      <c r="BS57">
        <v>10</v>
      </c>
      <c r="BT57">
        <v>0</v>
      </c>
      <c r="BU57">
        <v>0</v>
      </c>
      <c r="BV57">
        <v>0</v>
      </c>
      <c r="BW57">
        <v>1</v>
      </c>
      <c r="BX57">
        <v>1</v>
      </c>
      <c r="BY57">
        <v>0</v>
      </c>
      <c r="BZ57">
        <v>0</v>
      </c>
      <c r="CA57">
        <v>80</v>
      </c>
      <c r="CB57">
        <v>2</v>
      </c>
      <c r="CC57">
        <v>-3</v>
      </c>
      <c r="CD57">
        <v>-3</v>
      </c>
      <c r="CE57">
        <v>130</v>
      </c>
      <c r="CF57">
        <v>1</v>
      </c>
      <c r="CG57">
        <v>0</v>
      </c>
      <c r="CH57">
        <v>0</v>
      </c>
      <c r="CI57">
        <v>50</v>
      </c>
      <c r="CJ57">
        <v>-3</v>
      </c>
      <c r="CK57">
        <v>-3</v>
      </c>
      <c r="CL57">
        <v>-3</v>
      </c>
      <c r="CM57">
        <v>0</v>
      </c>
      <c r="CN57">
        <v>0</v>
      </c>
      <c r="CO57">
        <v>0</v>
      </c>
      <c r="CP57">
        <v>0</v>
      </c>
      <c r="CQ57">
        <v>0</v>
      </c>
      <c r="CR57">
        <v>0</v>
      </c>
      <c r="CS57">
        <v>0</v>
      </c>
      <c r="CT57">
        <v>0</v>
      </c>
      <c r="CU57">
        <v>80</v>
      </c>
      <c r="CV57">
        <v>2</v>
      </c>
      <c r="CW57">
        <v>2</v>
      </c>
      <c r="CX57">
        <v>-3</v>
      </c>
      <c r="CY57">
        <v>-3</v>
      </c>
      <c r="CZ57">
        <v>0</v>
      </c>
      <c r="DA57">
        <v>140</v>
      </c>
      <c r="DB57">
        <v>140</v>
      </c>
      <c r="DC57">
        <v>0</v>
      </c>
      <c r="DD57">
        <v>-8</v>
      </c>
    </row>
    <row r="58" spans="1:108" x14ac:dyDescent="0.25">
      <c r="A58" t="s">
        <v>3668</v>
      </c>
      <c r="B58">
        <v>53</v>
      </c>
      <c r="C58">
        <v>1714</v>
      </c>
      <c r="D58">
        <v>4260</v>
      </c>
      <c r="E58">
        <v>4166</v>
      </c>
      <c r="F58">
        <v>4539</v>
      </c>
      <c r="G58">
        <v>6056</v>
      </c>
      <c r="H58">
        <v>2977</v>
      </c>
      <c r="I58">
        <v>15</v>
      </c>
      <c r="J58">
        <v>0</v>
      </c>
      <c r="K58">
        <v>0</v>
      </c>
      <c r="L58">
        <v>0</v>
      </c>
      <c r="M58">
        <v>0</v>
      </c>
      <c r="N58">
        <v>0</v>
      </c>
      <c r="O58">
        <v>0</v>
      </c>
      <c r="P58">
        <v>0</v>
      </c>
      <c r="Q58">
        <v>-3</v>
      </c>
      <c r="R58">
        <v>-3</v>
      </c>
      <c r="S58">
        <v>0</v>
      </c>
      <c r="T58">
        <v>15</v>
      </c>
      <c r="U58">
        <v>0</v>
      </c>
      <c r="V58">
        <v>0</v>
      </c>
      <c r="W58">
        <v>0</v>
      </c>
      <c r="X58">
        <v>1</v>
      </c>
      <c r="Y58">
        <v>1</v>
      </c>
      <c r="Z58">
        <v>0</v>
      </c>
      <c r="AA58">
        <v>0</v>
      </c>
      <c r="AB58">
        <v>80</v>
      </c>
      <c r="AC58">
        <v>2</v>
      </c>
      <c r="AD58">
        <v>-3</v>
      </c>
      <c r="AE58">
        <v>-3</v>
      </c>
      <c r="AF58">
        <v>80</v>
      </c>
      <c r="AG58">
        <v>0</v>
      </c>
      <c r="AH58">
        <v>0</v>
      </c>
      <c r="AI58">
        <v>0</v>
      </c>
      <c r="AJ58">
        <v>0</v>
      </c>
      <c r="AK58">
        <v>-3</v>
      </c>
      <c r="AL58">
        <v>-3</v>
      </c>
      <c r="AM58">
        <v>-3</v>
      </c>
      <c r="AN58">
        <v>0</v>
      </c>
      <c r="AO58">
        <v>0</v>
      </c>
      <c r="AP58">
        <v>0</v>
      </c>
      <c r="AQ58">
        <v>2</v>
      </c>
      <c r="AR58">
        <v>0</v>
      </c>
      <c r="AS58">
        <v>0</v>
      </c>
      <c r="AT58">
        <v>0</v>
      </c>
      <c r="AU58">
        <v>10</v>
      </c>
      <c r="AV58">
        <v>80</v>
      </c>
      <c r="AW58">
        <v>2</v>
      </c>
      <c r="AX58">
        <v>2</v>
      </c>
      <c r="AY58">
        <v>-3</v>
      </c>
      <c r="AZ58">
        <v>-3</v>
      </c>
      <c r="BA58">
        <v>0</v>
      </c>
      <c r="BB58">
        <v>105</v>
      </c>
      <c r="BC58">
        <v>105</v>
      </c>
      <c r="BD58">
        <v>0</v>
      </c>
      <c r="BE58">
        <v>-175</v>
      </c>
      <c r="BH58">
        <v>10</v>
      </c>
      <c r="BI58">
        <v>0</v>
      </c>
      <c r="BJ58">
        <v>0</v>
      </c>
      <c r="BK58">
        <v>0</v>
      </c>
      <c r="BL58">
        <v>0</v>
      </c>
      <c r="BM58">
        <v>0</v>
      </c>
      <c r="BN58">
        <v>0</v>
      </c>
      <c r="BO58">
        <v>0</v>
      </c>
      <c r="BP58">
        <v>-3</v>
      </c>
      <c r="BQ58">
        <v>-3</v>
      </c>
      <c r="BR58">
        <v>0</v>
      </c>
      <c r="BS58">
        <v>10</v>
      </c>
      <c r="BT58">
        <v>1</v>
      </c>
      <c r="BU58">
        <v>1</v>
      </c>
      <c r="BV58">
        <v>0</v>
      </c>
      <c r="BW58">
        <v>1</v>
      </c>
      <c r="BX58">
        <v>1</v>
      </c>
      <c r="BY58">
        <v>1</v>
      </c>
      <c r="BZ58">
        <v>0</v>
      </c>
      <c r="CA58">
        <v>120</v>
      </c>
      <c r="CB58">
        <v>6</v>
      </c>
      <c r="CC58">
        <v>-3</v>
      </c>
      <c r="CD58">
        <v>-3</v>
      </c>
      <c r="CE58">
        <v>270</v>
      </c>
      <c r="CF58">
        <v>1</v>
      </c>
      <c r="CG58">
        <v>1</v>
      </c>
      <c r="CH58">
        <v>1</v>
      </c>
      <c r="CI58">
        <v>150</v>
      </c>
      <c r="CJ58">
        <v>-3</v>
      </c>
      <c r="CK58">
        <v>-3</v>
      </c>
      <c r="CL58">
        <v>-3</v>
      </c>
      <c r="CM58">
        <v>0</v>
      </c>
      <c r="CN58">
        <v>0</v>
      </c>
      <c r="CO58">
        <v>2</v>
      </c>
      <c r="CP58">
        <v>0</v>
      </c>
      <c r="CQ58">
        <v>0</v>
      </c>
      <c r="CR58">
        <v>0</v>
      </c>
      <c r="CS58">
        <v>10</v>
      </c>
      <c r="CT58">
        <v>0</v>
      </c>
      <c r="CU58">
        <v>120</v>
      </c>
      <c r="CV58">
        <v>3</v>
      </c>
      <c r="CW58">
        <v>6</v>
      </c>
      <c r="CX58">
        <v>-3</v>
      </c>
      <c r="CY58">
        <v>-3</v>
      </c>
      <c r="CZ58">
        <v>0</v>
      </c>
      <c r="DA58">
        <v>280</v>
      </c>
      <c r="DB58">
        <v>280</v>
      </c>
      <c r="DC58">
        <v>1</v>
      </c>
      <c r="DD58">
        <v>175</v>
      </c>
    </row>
    <row r="59" spans="1:108" x14ac:dyDescent="0.25">
      <c r="A59" t="s">
        <v>3668</v>
      </c>
      <c r="B59">
        <v>54</v>
      </c>
      <c r="C59">
        <v>5658</v>
      </c>
      <c r="D59">
        <v>4480</v>
      </c>
      <c r="E59">
        <v>3840</v>
      </c>
      <c r="F59">
        <v>5299</v>
      </c>
      <c r="G59">
        <v>3291</v>
      </c>
      <c r="H59">
        <v>3740</v>
      </c>
      <c r="I59">
        <v>10</v>
      </c>
      <c r="J59">
        <v>0</v>
      </c>
      <c r="K59">
        <v>0</v>
      </c>
      <c r="L59">
        <v>0</v>
      </c>
      <c r="M59">
        <v>0</v>
      </c>
      <c r="N59">
        <v>0</v>
      </c>
      <c r="O59">
        <v>0</v>
      </c>
      <c r="P59">
        <v>0</v>
      </c>
      <c r="Q59">
        <v>-3</v>
      </c>
      <c r="R59">
        <v>-3</v>
      </c>
      <c r="S59">
        <v>0</v>
      </c>
      <c r="T59">
        <v>10</v>
      </c>
      <c r="U59">
        <v>0</v>
      </c>
      <c r="V59">
        <v>0</v>
      </c>
      <c r="W59">
        <v>0</v>
      </c>
      <c r="X59">
        <v>1</v>
      </c>
      <c r="Y59">
        <v>1</v>
      </c>
      <c r="Z59">
        <v>0</v>
      </c>
      <c r="AA59">
        <v>0</v>
      </c>
      <c r="AB59">
        <v>80</v>
      </c>
      <c r="AC59">
        <v>2</v>
      </c>
      <c r="AD59">
        <v>-3</v>
      </c>
      <c r="AE59">
        <v>-3</v>
      </c>
      <c r="AF59">
        <v>180</v>
      </c>
      <c r="AG59">
        <v>1</v>
      </c>
      <c r="AH59">
        <v>1</v>
      </c>
      <c r="AI59">
        <v>0</v>
      </c>
      <c r="AJ59">
        <v>100</v>
      </c>
      <c r="AK59">
        <v>-3</v>
      </c>
      <c r="AL59">
        <v>-3</v>
      </c>
      <c r="AM59">
        <v>-3</v>
      </c>
      <c r="AN59">
        <v>0</v>
      </c>
      <c r="AO59">
        <v>0</v>
      </c>
      <c r="AP59">
        <v>2</v>
      </c>
      <c r="AQ59">
        <v>0</v>
      </c>
      <c r="AR59">
        <v>1</v>
      </c>
      <c r="AS59">
        <v>0</v>
      </c>
      <c r="AT59">
        <v>35</v>
      </c>
      <c r="AU59">
        <v>0</v>
      </c>
      <c r="AV59">
        <v>80</v>
      </c>
      <c r="AW59">
        <v>2</v>
      </c>
      <c r="AX59">
        <v>2</v>
      </c>
      <c r="AY59">
        <v>-3</v>
      </c>
      <c r="AZ59">
        <v>-3</v>
      </c>
      <c r="BA59">
        <v>0</v>
      </c>
      <c r="BB59">
        <v>190</v>
      </c>
      <c r="BC59">
        <v>190</v>
      </c>
      <c r="BD59">
        <v>0</v>
      </c>
      <c r="BE59">
        <v>-60</v>
      </c>
      <c r="BH59">
        <v>15</v>
      </c>
      <c r="BI59">
        <v>0</v>
      </c>
      <c r="BJ59">
        <v>0</v>
      </c>
      <c r="BK59">
        <v>0</v>
      </c>
      <c r="BL59">
        <v>1</v>
      </c>
      <c r="BM59">
        <v>0</v>
      </c>
      <c r="BN59">
        <v>60</v>
      </c>
      <c r="BO59">
        <v>1</v>
      </c>
      <c r="BP59">
        <v>-3</v>
      </c>
      <c r="BQ59">
        <v>-3</v>
      </c>
      <c r="BR59">
        <v>20</v>
      </c>
      <c r="BS59">
        <v>75</v>
      </c>
      <c r="BT59">
        <v>0</v>
      </c>
      <c r="BU59">
        <v>0</v>
      </c>
      <c r="BV59">
        <v>0</v>
      </c>
      <c r="BW59">
        <v>1</v>
      </c>
      <c r="BX59">
        <v>1</v>
      </c>
      <c r="BY59">
        <v>0</v>
      </c>
      <c r="BZ59">
        <v>0</v>
      </c>
      <c r="CA59">
        <v>40</v>
      </c>
      <c r="CB59">
        <v>1</v>
      </c>
      <c r="CC59">
        <v>-3</v>
      </c>
      <c r="CD59">
        <v>-3</v>
      </c>
      <c r="CE59">
        <v>140</v>
      </c>
      <c r="CF59">
        <v>1</v>
      </c>
      <c r="CG59">
        <v>1</v>
      </c>
      <c r="CH59">
        <v>0</v>
      </c>
      <c r="CI59">
        <v>100</v>
      </c>
      <c r="CJ59">
        <v>-3</v>
      </c>
      <c r="CK59">
        <v>-3</v>
      </c>
      <c r="CL59">
        <v>-3</v>
      </c>
      <c r="CM59">
        <v>0</v>
      </c>
      <c r="CN59">
        <v>0</v>
      </c>
      <c r="CO59">
        <v>0</v>
      </c>
      <c r="CP59">
        <v>2</v>
      </c>
      <c r="CQ59">
        <v>0</v>
      </c>
      <c r="CR59">
        <v>1</v>
      </c>
      <c r="CS59">
        <v>0</v>
      </c>
      <c r="CT59">
        <v>35</v>
      </c>
      <c r="CU59">
        <v>100</v>
      </c>
      <c r="CV59">
        <v>2</v>
      </c>
      <c r="CW59">
        <v>2</v>
      </c>
      <c r="CX59">
        <v>-3</v>
      </c>
      <c r="CY59">
        <v>-3</v>
      </c>
      <c r="CZ59">
        <v>0</v>
      </c>
      <c r="DA59">
        <v>250</v>
      </c>
      <c r="DB59">
        <v>250</v>
      </c>
      <c r="DC59">
        <v>1</v>
      </c>
      <c r="DD59">
        <v>60</v>
      </c>
    </row>
    <row r="60" spans="1:108" x14ac:dyDescent="0.25">
      <c r="A60" t="s">
        <v>3668</v>
      </c>
      <c r="B60">
        <v>55</v>
      </c>
      <c r="C60">
        <v>6160</v>
      </c>
      <c r="D60">
        <v>4182</v>
      </c>
      <c r="E60">
        <v>4181</v>
      </c>
      <c r="F60">
        <v>3294</v>
      </c>
      <c r="G60">
        <v>2227</v>
      </c>
      <c r="H60">
        <v>5464</v>
      </c>
      <c r="I60">
        <v>15</v>
      </c>
      <c r="J60">
        <v>0</v>
      </c>
      <c r="K60">
        <v>0</v>
      </c>
      <c r="L60">
        <v>0</v>
      </c>
      <c r="M60">
        <v>0</v>
      </c>
      <c r="N60">
        <v>0</v>
      </c>
      <c r="O60">
        <v>0</v>
      </c>
      <c r="P60">
        <v>0</v>
      </c>
      <c r="Q60">
        <v>-3</v>
      </c>
      <c r="R60">
        <v>-3</v>
      </c>
      <c r="S60">
        <v>0</v>
      </c>
      <c r="T60">
        <v>15</v>
      </c>
      <c r="U60">
        <v>0</v>
      </c>
      <c r="V60">
        <v>0</v>
      </c>
      <c r="W60">
        <v>0</v>
      </c>
      <c r="X60">
        <v>1</v>
      </c>
      <c r="Y60">
        <v>1</v>
      </c>
      <c r="Z60">
        <v>0</v>
      </c>
      <c r="AA60">
        <v>0</v>
      </c>
      <c r="AB60">
        <v>80</v>
      </c>
      <c r="AC60">
        <v>2</v>
      </c>
      <c r="AD60">
        <v>-3</v>
      </c>
      <c r="AE60">
        <v>-3</v>
      </c>
      <c r="AF60">
        <v>130</v>
      </c>
      <c r="AG60">
        <v>0</v>
      </c>
      <c r="AH60">
        <v>0</v>
      </c>
      <c r="AI60">
        <v>1</v>
      </c>
      <c r="AJ60">
        <v>50</v>
      </c>
      <c r="AK60">
        <v>-3</v>
      </c>
      <c r="AL60">
        <v>-3</v>
      </c>
      <c r="AM60">
        <v>-3</v>
      </c>
      <c r="AN60">
        <v>0</v>
      </c>
      <c r="AO60">
        <v>0</v>
      </c>
      <c r="AP60">
        <v>0</v>
      </c>
      <c r="AQ60">
        <v>1</v>
      </c>
      <c r="AR60">
        <v>0</v>
      </c>
      <c r="AS60">
        <v>0</v>
      </c>
      <c r="AT60">
        <v>0</v>
      </c>
      <c r="AU60">
        <v>5</v>
      </c>
      <c r="AV60">
        <v>80</v>
      </c>
      <c r="AW60">
        <v>2</v>
      </c>
      <c r="AX60">
        <v>2</v>
      </c>
      <c r="AY60">
        <v>-3</v>
      </c>
      <c r="AZ60">
        <v>-3</v>
      </c>
      <c r="BA60">
        <v>0</v>
      </c>
      <c r="BB60">
        <v>150</v>
      </c>
      <c r="BC60">
        <v>150</v>
      </c>
      <c r="BD60">
        <v>0</v>
      </c>
      <c r="BE60">
        <v>-45</v>
      </c>
      <c r="BH60">
        <v>15</v>
      </c>
      <c r="BI60">
        <v>0</v>
      </c>
      <c r="BJ60">
        <v>0</v>
      </c>
      <c r="BK60">
        <v>0</v>
      </c>
      <c r="BL60">
        <v>0</v>
      </c>
      <c r="BM60">
        <v>0</v>
      </c>
      <c r="BN60">
        <v>0</v>
      </c>
      <c r="BO60">
        <v>0</v>
      </c>
      <c r="BP60">
        <v>-3</v>
      </c>
      <c r="BQ60">
        <v>-3</v>
      </c>
      <c r="BR60">
        <v>0</v>
      </c>
      <c r="BS60">
        <v>15</v>
      </c>
      <c r="BT60">
        <v>0</v>
      </c>
      <c r="BU60">
        <v>2</v>
      </c>
      <c r="BV60">
        <v>0</v>
      </c>
      <c r="BW60">
        <v>1</v>
      </c>
      <c r="BX60">
        <v>1</v>
      </c>
      <c r="BY60">
        <v>0</v>
      </c>
      <c r="BZ60">
        <v>0</v>
      </c>
      <c r="CA60">
        <v>80</v>
      </c>
      <c r="CB60">
        <v>2</v>
      </c>
      <c r="CC60">
        <v>-3</v>
      </c>
      <c r="CD60">
        <v>-3</v>
      </c>
      <c r="CE60">
        <v>180</v>
      </c>
      <c r="CF60">
        <v>1</v>
      </c>
      <c r="CG60">
        <v>0</v>
      </c>
      <c r="CH60">
        <v>1</v>
      </c>
      <c r="CI60">
        <v>100</v>
      </c>
      <c r="CJ60">
        <v>-3</v>
      </c>
      <c r="CK60">
        <v>-3</v>
      </c>
      <c r="CL60">
        <v>-3</v>
      </c>
      <c r="CM60">
        <v>0</v>
      </c>
      <c r="CN60">
        <v>0</v>
      </c>
      <c r="CO60">
        <v>1</v>
      </c>
      <c r="CP60">
        <v>0</v>
      </c>
      <c r="CQ60">
        <v>0</v>
      </c>
      <c r="CR60">
        <v>0</v>
      </c>
      <c r="CS60">
        <v>5</v>
      </c>
      <c r="CT60">
        <v>0</v>
      </c>
      <c r="CU60">
        <v>80</v>
      </c>
      <c r="CV60">
        <v>2</v>
      </c>
      <c r="CW60">
        <v>2</v>
      </c>
      <c r="CX60">
        <v>-3</v>
      </c>
      <c r="CY60">
        <v>-3</v>
      </c>
      <c r="CZ60">
        <v>0</v>
      </c>
      <c r="DA60">
        <v>195</v>
      </c>
      <c r="DB60">
        <v>195</v>
      </c>
      <c r="DC60">
        <v>1</v>
      </c>
      <c r="DD60">
        <v>45</v>
      </c>
    </row>
    <row r="61" spans="1:108" x14ac:dyDescent="0.25">
      <c r="A61" t="s">
        <v>3668</v>
      </c>
      <c r="B61">
        <v>56</v>
      </c>
      <c r="C61">
        <v>2264</v>
      </c>
      <c r="D61">
        <v>3134</v>
      </c>
      <c r="E61">
        <v>3102</v>
      </c>
      <c r="F61">
        <v>3276</v>
      </c>
      <c r="G61">
        <v>6217</v>
      </c>
      <c r="H61">
        <v>5542</v>
      </c>
      <c r="I61">
        <v>15</v>
      </c>
      <c r="J61">
        <v>0</v>
      </c>
      <c r="K61">
        <v>0</v>
      </c>
      <c r="L61">
        <v>0</v>
      </c>
      <c r="M61">
        <v>0</v>
      </c>
      <c r="N61">
        <v>0</v>
      </c>
      <c r="O61">
        <v>0</v>
      </c>
      <c r="P61">
        <v>0</v>
      </c>
      <c r="Q61">
        <v>-3</v>
      </c>
      <c r="R61">
        <v>-3</v>
      </c>
      <c r="S61">
        <v>0</v>
      </c>
      <c r="T61">
        <v>15</v>
      </c>
      <c r="U61">
        <v>2</v>
      </c>
      <c r="V61">
        <v>0</v>
      </c>
      <c r="W61">
        <v>0</v>
      </c>
      <c r="X61">
        <v>1</v>
      </c>
      <c r="Y61">
        <v>1</v>
      </c>
      <c r="Z61">
        <v>0</v>
      </c>
      <c r="AA61">
        <v>0</v>
      </c>
      <c r="AB61">
        <v>80</v>
      </c>
      <c r="AC61">
        <v>2</v>
      </c>
      <c r="AD61">
        <v>-3</v>
      </c>
      <c r="AE61">
        <v>-3</v>
      </c>
      <c r="AF61">
        <v>230</v>
      </c>
      <c r="AG61">
        <v>1</v>
      </c>
      <c r="AH61">
        <v>1</v>
      </c>
      <c r="AI61">
        <v>1</v>
      </c>
      <c r="AJ61">
        <v>150</v>
      </c>
      <c r="AK61">
        <v>-3</v>
      </c>
      <c r="AL61">
        <v>-3</v>
      </c>
      <c r="AM61">
        <v>-3</v>
      </c>
      <c r="AN61">
        <v>0</v>
      </c>
      <c r="AO61">
        <v>0</v>
      </c>
      <c r="AP61">
        <v>0</v>
      </c>
      <c r="AQ61">
        <v>0</v>
      </c>
      <c r="AR61">
        <v>1</v>
      </c>
      <c r="AS61">
        <v>0</v>
      </c>
      <c r="AT61">
        <v>25</v>
      </c>
      <c r="AU61">
        <v>0</v>
      </c>
      <c r="AV61">
        <v>80</v>
      </c>
      <c r="AW61">
        <v>2</v>
      </c>
      <c r="AX61">
        <v>2</v>
      </c>
      <c r="AY61">
        <v>-3</v>
      </c>
      <c r="AZ61">
        <v>-3</v>
      </c>
      <c r="BA61">
        <v>0</v>
      </c>
      <c r="BB61">
        <v>245</v>
      </c>
      <c r="BC61">
        <v>245</v>
      </c>
      <c r="BD61">
        <v>1</v>
      </c>
      <c r="BE61">
        <v>27</v>
      </c>
      <c r="BH61">
        <v>10</v>
      </c>
      <c r="BI61">
        <v>0</v>
      </c>
      <c r="BJ61">
        <v>2</v>
      </c>
      <c r="BK61">
        <v>2</v>
      </c>
      <c r="BL61">
        <v>0</v>
      </c>
      <c r="BM61">
        <v>0</v>
      </c>
      <c r="BN61">
        <v>0</v>
      </c>
      <c r="BO61">
        <v>0</v>
      </c>
      <c r="BP61">
        <v>-3</v>
      </c>
      <c r="BQ61">
        <v>-3</v>
      </c>
      <c r="BR61">
        <v>0</v>
      </c>
      <c r="BS61">
        <v>12</v>
      </c>
      <c r="BT61">
        <v>0</v>
      </c>
      <c r="BU61">
        <v>3</v>
      </c>
      <c r="BV61">
        <v>1</v>
      </c>
      <c r="BW61">
        <v>1</v>
      </c>
      <c r="BX61">
        <v>1</v>
      </c>
      <c r="BY61">
        <v>0</v>
      </c>
      <c r="BZ61">
        <v>0</v>
      </c>
      <c r="CA61">
        <v>80</v>
      </c>
      <c r="CB61">
        <v>2</v>
      </c>
      <c r="CC61">
        <v>-3</v>
      </c>
      <c r="CD61">
        <v>-3</v>
      </c>
      <c r="CE61">
        <v>181</v>
      </c>
      <c r="CF61">
        <v>1</v>
      </c>
      <c r="CG61">
        <v>1</v>
      </c>
      <c r="CH61">
        <v>0</v>
      </c>
      <c r="CI61">
        <v>100</v>
      </c>
      <c r="CJ61">
        <v>-3</v>
      </c>
      <c r="CK61">
        <v>-3</v>
      </c>
      <c r="CL61">
        <v>-3</v>
      </c>
      <c r="CM61">
        <v>0</v>
      </c>
      <c r="CN61">
        <v>0</v>
      </c>
      <c r="CO61">
        <v>0</v>
      </c>
      <c r="CP61">
        <v>0</v>
      </c>
      <c r="CQ61">
        <v>0</v>
      </c>
      <c r="CR61">
        <v>1</v>
      </c>
      <c r="CS61">
        <v>0</v>
      </c>
      <c r="CT61">
        <v>25</v>
      </c>
      <c r="CU61">
        <v>80</v>
      </c>
      <c r="CV61">
        <v>2</v>
      </c>
      <c r="CW61">
        <v>2</v>
      </c>
      <c r="CX61">
        <v>-3</v>
      </c>
      <c r="CY61">
        <v>-3</v>
      </c>
      <c r="CZ61">
        <v>3</v>
      </c>
      <c r="DA61">
        <v>218</v>
      </c>
      <c r="DB61">
        <v>218</v>
      </c>
      <c r="DC61">
        <v>0</v>
      </c>
      <c r="DD61">
        <v>-27</v>
      </c>
    </row>
    <row r="62" spans="1:108" x14ac:dyDescent="0.25">
      <c r="A62" t="s">
        <v>3668</v>
      </c>
      <c r="B62">
        <v>57</v>
      </c>
      <c r="C62">
        <v>1816</v>
      </c>
      <c r="D62">
        <v>6720</v>
      </c>
      <c r="E62">
        <v>3054</v>
      </c>
      <c r="F62">
        <v>5999</v>
      </c>
      <c r="G62">
        <v>4217</v>
      </c>
      <c r="H62">
        <v>4511</v>
      </c>
      <c r="I62">
        <v>5</v>
      </c>
      <c r="J62">
        <v>0</v>
      </c>
      <c r="K62">
        <v>4</v>
      </c>
      <c r="L62">
        <v>4</v>
      </c>
      <c r="M62">
        <v>0</v>
      </c>
      <c r="N62">
        <v>0</v>
      </c>
      <c r="O62">
        <v>0</v>
      </c>
      <c r="P62">
        <v>0</v>
      </c>
      <c r="Q62">
        <v>-3</v>
      </c>
      <c r="R62">
        <v>-3</v>
      </c>
      <c r="S62">
        <v>0</v>
      </c>
      <c r="T62">
        <v>9</v>
      </c>
      <c r="U62">
        <v>1</v>
      </c>
      <c r="V62">
        <v>27</v>
      </c>
      <c r="W62">
        <v>9</v>
      </c>
      <c r="X62">
        <v>1</v>
      </c>
      <c r="Y62">
        <v>1</v>
      </c>
      <c r="Z62">
        <v>0</v>
      </c>
      <c r="AA62">
        <v>0</v>
      </c>
      <c r="AB62">
        <v>80</v>
      </c>
      <c r="AC62">
        <v>2</v>
      </c>
      <c r="AD62">
        <v>-3</v>
      </c>
      <c r="AE62">
        <v>-3</v>
      </c>
      <c r="AF62">
        <v>189</v>
      </c>
      <c r="AG62">
        <v>1</v>
      </c>
      <c r="AH62">
        <v>1</v>
      </c>
      <c r="AI62">
        <v>0</v>
      </c>
      <c r="AJ62">
        <v>100</v>
      </c>
      <c r="AK62">
        <v>-3</v>
      </c>
      <c r="AL62">
        <v>-3</v>
      </c>
      <c r="AM62">
        <v>-3</v>
      </c>
      <c r="AN62">
        <v>0</v>
      </c>
      <c r="AO62">
        <v>0</v>
      </c>
      <c r="AP62">
        <v>0</v>
      </c>
      <c r="AQ62">
        <v>1</v>
      </c>
      <c r="AR62">
        <v>0</v>
      </c>
      <c r="AS62">
        <v>0</v>
      </c>
      <c r="AT62">
        <v>0</v>
      </c>
      <c r="AU62">
        <v>5</v>
      </c>
      <c r="AV62">
        <v>80</v>
      </c>
      <c r="AW62">
        <v>2</v>
      </c>
      <c r="AX62">
        <v>2</v>
      </c>
      <c r="AY62">
        <v>-3</v>
      </c>
      <c r="AZ62">
        <v>-3</v>
      </c>
      <c r="BA62">
        <v>13</v>
      </c>
      <c r="BB62">
        <v>203</v>
      </c>
      <c r="BC62">
        <v>203</v>
      </c>
      <c r="BD62">
        <v>1</v>
      </c>
      <c r="BE62">
        <v>113</v>
      </c>
      <c r="BH62">
        <v>10</v>
      </c>
      <c r="BI62">
        <v>0</v>
      </c>
      <c r="BJ62">
        <v>0</v>
      </c>
      <c r="BK62">
        <v>0</v>
      </c>
      <c r="BL62">
        <v>0</v>
      </c>
      <c r="BM62">
        <v>0</v>
      </c>
      <c r="BN62">
        <v>0</v>
      </c>
      <c r="BO62">
        <v>0</v>
      </c>
      <c r="BP62">
        <v>-3</v>
      </c>
      <c r="BQ62">
        <v>-3</v>
      </c>
      <c r="BR62">
        <v>0</v>
      </c>
      <c r="BS62">
        <v>10</v>
      </c>
      <c r="BT62">
        <v>0</v>
      </c>
      <c r="BU62">
        <v>0</v>
      </c>
      <c r="BV62">
        <v>0</v>
      </c>
      <c r="BW62">
        <v>1</v>
      </c>
      <c r="BX62">
        <v>1</v>
      </c>
      <c r="BY62">
        <v>0</v>
      </c>
      <c r="BZ62">
        <v>0</v>
      </c>
      <c r="CA62">
        <v>80</v>
      </c>
      <c r="CB62">
        <v>2</v>
      </c>
      <c r="CC62">
        <v>-3</v>
      </c>
      <c r="CD62">
        <v>-3</v>
      </c>
      <c r="CE62">
        <v>80</v>
      </c>
      <c r="CF62">
        <v>0</v>
      </c>
      <c r="CG62">
        <v>0</v>
      </c>
      <c r="CH62">
        <v>0</v>
      </c>
      <c r="CI62">
        <v>0</v>
      </c>
      <c r="CJ62">
        <v>-3</v>
      </c>
      <c r="CK62">
        <v>-3</v>
      </c>
      <c r="CL62">
        <v>-3</v>
      </c>
      <c r="CM62">
        <v>0</v>
      </c>
      <c r="CN62">
        <v>0</v>
      </c>
      <c r="CO62">
        <v>1</v>
      </c>
      <c r="CP62">
        <v>0</v>
      </c>
      <c r="CQ62">
        <v>0</v>
      </c>
      <c r="CR62">
        <v>0</v>
      </c>
      <c r="CS62">
        <v>5</v>
      </c>
      <c r="CT62">
        <v>0</v>
      </c>
      <c r="CU62">
        <v>80</v>
      </c>
      <c r="CV62">
        <v>2</v>
      </c>
      <c r="CW62">
        <v>2</v>
      </c>
      <c r="CX62">
        <v>-3</v>
      </c>
      <c r="CY62">
        <v>-3</v>
      </c>
      <c r="CZ62">
        <v>0</v>
      </c>
      <c r="DA62">
        <v>90</v>
      </c>
      <c r="DB62">
        <v>90</v>
      </c>
      <c r="DC62">
        <v>0</v>
      </c>
      <c r="DD62">
        <v>-113</v>
      </c>
    </row>
    <row r="63" spans="1:108" x14ac:dyDescent="0.25">
      <c r="A63" t="s">
        <v>3668</v>
      </c>
      <c r="B63">
        <v>58</v>
      </c>
      <c r="C63">
        <v>6318</v>
      </c>
      <c r="D63">
        <v>2531</v>
      </c>
      <c r="E63">
        <v>5913</v>
      </c>
      <c r="F63">
        <v>6146</v>
      </c>
      <c r="G63">
        <v>93</v>
      </c>
      <c r="H63">
        <v>6453</v>
      </c>
      <c r="I63">
        <v>15</v>
      </c>
      <c r="J63">
        <v>0</v>
      </c>
      <c r="K63">
        <v>2</v>
      </c>
      <c r="L63">
        <v>2</v>
      </c>
      <c r="M63">
        <v>0</v>
      </c>
      <c r="N63">
        <v>0</v>
      </c>
      <c r="O63">
        <v>0</v>
      </c>
      <c r="P63">
        <v>0</v>
      </c>
      <c r="Q63">
        <v>-3</v>
      </c>
      <c r="R63">
        <v>-3</v>
      </c>
      <c r="S63">
        <v>0</v>
      </c>
      <c r="T63">
        <v>17</v>
      </c>
      <c r="U63">
        <v>1</v>
      </c>
      <c r="V63">
        <v>47</v>
      </c>
      <c r="W63">
        <v>15</v>
      </c>
      <c r="X63">
        <v>1</v>
      </c>
      <c r="Y63">
        <v>1</v>
      </c>
      <c r="Z63">
        <v>0</v>
      </c>
      <c r="AA63">
        <v>0</v>
      </c>
      <c r="AB63">
        <v>80</v>
      </c>
      <c r="AC63">
        <v>2</v>
      </c>
      <c r="AD63">
        <v>-3</v>
      </c>
      <c r="AE63">
        <v>-3</v>
      </c>
      <c r="AF63">
        <v>195</v>
      </c>
      <c r="AG63">
        <v>1</v>
      </c>
      <c r="AH63">
        <v>0</v>
      </c>
      <c r="AI63">
        <v>1</v>
      </c>
      <c r="AJ63">
        <v>100</v>
      </c>
      <c r="AK63">
        <v>-3</v>
      </c>
      <c r="AL63">
        <v>-3</v>
      </c>
      <c r="AM63">
        <v>-3</v>
      </c>
      <c r="AN63">
        <v>0</v>
      </c>
      <c r="AO63">
        <v>0</v>
      </c>
      <c r="AP63">
        <v>0</v>
      </c>
      <c r="AQ63">
        <v>2</v>
      </c>
      <c r="AR63">
        <v>0</v>
      </c>
      <c r="AS63">
        <v>0</v>
      </c>
      <c r="AT63">
        <v>0</v>
      </c>
      <c r="AU63">
        <v>10</v>
      </c>
      <c r="AV63">
        <v>80</v>
      </c>
      <c r="AW63">
        <v>2</v>
      </c>
      <c r="AX63">
        <v>2</v>
      </c>
      <c r="AY63">
        <v>-3</v>
      </c>
      <c r="AZ63">
        <v>-3</v>
      </c>
      <c r="BA63">
        <v>17</v>
      </c>
      <c r="BB63">
        <v>222</v>
      </c>
      <c r="BC63">
        <v>222</v>
      </c>
      <c r="BD63">
        <v>0</v>
      </c>
      <c r="BE63">
        <v>-66</v>
      </c>
      <c r="BH63">
        <v>15</v>
      </c>
      <c r="BI63">
        <v>10</v>
      </c>
      <c r="BJ63">
        <v>0</v>
      </c>
      <c r="BK63">
        <v>3</v>
      </c>
      <c r="BL63">
        <v>0</v>
      </c>
      <c r="BM63">
        <v>0</v>
      </c>
      <c r="BN63">
        <v>0</v>
      </c>
      <c r="BO63">
        <v>0</v>
      </c>
      <c r="BP63">
        <v>-3</v>
      </c>
      <c r="BQ63">
        <v>-3</v>
      </c>
      <c r="BR63">
        <v>0</v>
      </c>
      <c r="BS63">
        <v>18</v>
      </c>
      <c r="BT63">
        <v>3</v>
      </c>
      <c r="BU63">
        <v>0</v>
      </c>
      <c r="BV63">
        <v>0</v>
      </c>
      <c r="BW63">
        <v>1</v>
      </c>
      <c r="BX63">
        <v>1</v>
      </c>
      <c r="BY63">
        <v>1</v>
      </c>
      <c r="BZ63">
        <v>0</v>
      </c>
      <c r="CA63">
        <v>120</v>
      </c>
      <c r="CB63">
        <v>6</v>
      </c>
      <c r="CC63">
        <v>-3</v>
      </c>
      <c r="CD63">
        <v>-3</v>
      </c>
      <c r="CE63">
        <v>270</v>
      </c>
      <c r="CF63">
        <v>1</v>
      </c>
      <c r="CG63">
        <v>1</v>
      </c>
      <c r="CH63">
        <v>1</v>
      </c>
      <c r="CI63">
        <v>150</v>
      </c>
      <c r="CJ63">
        <v>-3</v>
      </c>
      <c r="CK63">
        <v>-3</v>
      </c>
      <c r="CL63">
        <v>-3</v>
      </c>
      <c r="CM63">
        <v>0</v>
      </c>
      <c r="CN63">
        <v>0</v>
      </c>
      <c r="CO63">
        <v>2</v>
      </c>
      <c r="CP63">
        <v>0</v>
      </c>
      <c r="CQ63">
        <v>0</v>
      </c>
      <c r="CR63">
        <v>0</v>
      </c>
      <c r="CS63">
        <v>10</v>
      </c>
      <c r="CT63">
        <v>0</v>
      </c>
      <c r="CU63">
        <v>120</v>
      </c>
      <c r="CV63">
        <v>3</v>
      </c>
      <c r="CW63">
        <v>6</v>
      </c>
      <c r="CX63">
        <v>-3</v>
      </c>
      <c r="CY63">
        <v>-3</v>
      </c>
      <c r="CZ63">
        <v>3</v>
      </c>
      <c r="DA63">
        <v>288</v>
      </c>
      <c r="DB63">
        <v>288</v>
      </c>
      <c r="DC63">
        <v>1</v>
      </c>
      <c r="DD63">
        <v>66</v>
      </c>
    </row>
    <row r="64" spans="1:108" x14ac:dyDescent="0.25">
      <c r="A64" t="s">
        <v>3668</v>
      </c>
      <c r="B64">
        <v>59</v>
      </c>
      <c r="C64">
        <v>2503</v>
      </c>
      <c r="D64">
        <v>2977</v>
      </c>
      <c r="E64">
        <v>3293</v>
      </c>
      <c r="F64">
        <v>4009</v>
      </c>
      <c r="G64">
        <v>4238</v>
      </c>
      <c r="H64">
        <v>3755</v>
      </c>
      <c r="I64">
        <v>10</v>
      </c>
      <c r="J64">
        <v>0</v>
      </c>
      <c r="K64">
        <v>0</v>
      </c>
      <c r="L64">
        <v>0</v>
      </c>
      <c r="M64">
        <v>0</v>
      </c>
      <c r="N64">
        <v>0</v>
      </c>
      <c r="O64">
        <v>0</v>
      </c>
      <c r="P64">
        <v>0</v>
      </c>
      <c r="Q64">
        <v>-3</v>
      </c>
      <c r="R64">
        <v>-3</v>
      </c>
      <c r="S64">
        <v>0</v>
      </c>
      <c r="T64">
        <v>10</v>
      </c>
      <c r="U64">
        <v>0</v>
      </c>
      <c r="V64">
        <v>5</v>
      </c>
      <c r="W64">
        <v>1</v>
      </c>
      <c r="X64">
        <v>1</v>
      </c>
      <c r="Y64">
        <v>1</v>
      </c>
      <c r="Z64">
        <v>0</v>
      </c>
      <c r="AA64">
        <v>0</v>
      </c>
      <c r="AB64">
        <v>80</v>
      </c>
      <c r="AC64">
        <v>2</v>
      </c>
      <c r="AD64">
        <v>-3</v>
      </c>
      <c r="AE64">
        <v>-3</v>
      </c>
      <c r="AF64">
        <v>181</v>
      </c>
      <c r="AG64">
        <v>1</v>
      </c>
      <c r="AH64">
        <v>1</v>
      </c>
      <c r="AI64">
        <v>0</v>
      </c>
      <c r="AJ64">
        <v>100</v>
      </c>
      <c r="AK64">
        <v>-3</v>
      </c>
      <c r="AL64">
        <v>-3</v>
      </c>
      <c r="AM64">
        <v>-3</v>
      </c>
      <c r="AN64">
        <v>0</v>
      </c>
      <c r="AO64">
        <v>0</v>
      </c>
      <c r="AP64">
        <v>0</v>
      </c>
      <c r="AQ64">
        <v>0</v>
      </c>
      <c r="AR64">
        <v>0</v>
      </c>
      <c r="AS64">
        <v>0</v>
      </c>
      <c r="AT64">
        <v>0</v>
      </c>
      <c r="AU64">
        <v>0</v>
      </c>
      <c r="AV64">
        <v>80</v>
      </c>
      <c r="AW64">
        <v>2</v>
      </c>
      <c r="AX64">
        <v>2</v>
      </c>
      <c r="AY64">
        <v>-3</v>
      </c>
      <c r="AZ64">
        <v>-3</v>
      </c>
      <c r="BA64">
        <v>1</v>
      </c>
      <c r="BB64">
        <v>191</v>
      </c>
      <c r="BC64">
        <v>191</v>
      </c>
      <c r="BD64">
        <v>0</v>
      </c>
      <c r="BE64">
        <v>-39</v>
      </c>
      <c r="BH64">
        <v>10</v>
      </c>
      <c r="BI64">
        <v>0</v>
      </c>
      <c r="BJ64">
        <v>0</v>
      </c>
      <c r="BK64">
        <v>0</v>
      </c>
      <c r="BL64">
        <v>0</v>
      </c>
      <c r="BM64">
        <v>0</v>
      </c>
      <c r="BN64">
        <v>0</v>
      </c>
      <c r="BO64">
        <v>0</v>
      </c>
      <c r="BP64">
        <v>-3</v>
      </c>
      <c r="BQ64">
        <v>-3</v>
      </c>
      <c r="BR64">
        <v>0</v>
      </c>
      <c r="BS64">
        <v>10</v>
      </c>
      <c r="BT64">
        <v>0</v>
      </c>
      <c r="BU64">
        <v>0</v>
      </c>
      <c r="BV64">
        <v>0</v>
      </c>
      <c r="BW64">
        <v>1</v>
      </c>
      <c r="BX64">
        <v>1</v>
      </c>
      <c r="BY64">
        <v>1</v>
      </c>
      <c r="BZ64">
        <v>0</v>
      </c>
      <c r="CA64">
        <v>120</v>
      </c>
      <c r="CB64">
        <v>6</v>
      </c>
      <c r="CC64">
        <v>-3</v>
      </c>
      <c r="CD64">
        <v>-3</v>
      </c>
      <c r="CE64">
        <v>220</v>
      </c>
      <c r="CF64">
        <v>1</v>
      </c>
      <c r="CG64">
        <v>1</v>
      </c>
      <c r="CH64">
        <v>0</v>
      </c>
      <c r="CI64">
        <v>100</v>
      </c>
      <c r="CJ64">
        <v>-3</v>
      </c>
      <c r="CK64">
        <v>-3</v>
      </c>
      <c r="CL64">
        <v>-3</v>
      </c>
      <c r="CM64">
        <v>0</v>
      </c>
      <c r="CN64">
        <v>0</v>
      </c>
      <c r="CO64">
        <v>0</v>
      </c>
      <c r="CP64">
        <v>0</v>
      </c>
      <c r="CQ64">
        <v>0</v>
      </c>
      <c r="CR64">
        <v>0</v>
      </c>
      <c r="CS64">
        <v>0</v>
      </c>
      <c r="CT64">
        <v>0</v>
      </c>
      <c r="CU64">
        <v>120</v>
      </c>
      <c r="CV64">
        <v>3</v>
      </c>
      <c r="CW64">
        <v>6</v>
      </c>
      <c r="CX64">
        <v>-3</v>
      </c>
      <c r="CY64">
        <v>-3</v>
      </c>
      <c r="CZ64">
        <v>0</v>
      </c>
      <c r="DA64">
        <v>230</v>
      </c>
      <c r="DB64">
        <v>230</v>
      </c>
      <c r="DC64">
        <v>1</v>
      </c>
      <c r="DD64">
        <v>39</v>
      </c>
    </row>
    <row r="65" spans="1:108" x14ac:dyDescent="0.25">
      <c r="A65" t="s">
        <v>3668</v>
      </c>
      <c r="B65">
        <v>60</v>
      </c>
      <c r="C65">
        <v>2538</v>
      </c>
      <c r="D65">
        <v>4845</v>
      </c>
      <c r="E65">
        <v>6056</v>
      </c>
      <c r="F65">
        <v>6022</v>
      </c>
      <c r="G65">
        <v>5690</v>
      </c>
      <c r="H65">
        <v>5998</v>
      </c>
      <c r="I65">
        <v>15</v>
      </c>
      <c r="J65">
        <v>0</v>
      </c>
      <c r="K65">
        <v>0</v>
      </c>
      <c r="L65">
        <v>0</v>
      </c>
      <c r="M65">
        <v>0</v>
      </c>
      <c r="N65">
        <v>0</v>
      </c>
      <c r="O65">
        <v>0</v>
      </c>
      <c r="P65">
        <v>0</v>
      </c>
      <c r="Q65">
        <v>-3</v>
      </c>
      <c r="R65">
        <v>-3</v>
      </c>
      <c r="S65">
        <v>0</v>
      </c>
      <c r="T65">
        <v>15</v>
      </c>
      <c r="U65">
        <v>0</v>
      </c>
      <c r="V65">
        <v>0</v>
      </c>
      <c r="W65">
        <v>0</v>
      </c>
      <c r="X65">
        <v>1</v>
      </c>
      <c r="Y65">
        <v>1</v>
      </c>
      <c r="Z65">
        <v>0</v>
      </c>
      <c r="AA65">
        <v>0</v>
      </c>
      <c r="AB65">
        <v>80</v>
      </c>
      <c r="AC65">
        <v>2</v>
      </c>
      <c r="AD65">
        <v>-3</v>
      </c>
      <c r="AE65">
        <v>-3</v>
      </c>
      <c r="AF65">
        <v>130</v>
      </c>
      <c r="AG65">
        <v>1</v>
      </c>
      <c r="AH65">
        <v>0</v>
      </c>
      <c r="AI65">
        <v>0</v>
      </c>
      <c r="AJ65">
        <v>50</v>
      </c>
      <c r="AK65">
        <v>-3</v>
      </c>
      <c r="AL65">
        <v>-3</v>
      </c>
      <c r="AM65">
        <v>-3</v>
      </c>
      <c r="AN65">
        <v>0</v>
      </c>
      <c r="AO65">
        <v>0</v>
      </c>
      <c r="AP65">
        <v>0</v>
      </c>
      <c r="AQ65">
        <v>0</v>
      </c>
      <c r="AR65">
        <v>0</v>
      </c>
      <c r="AS65">
        <v>0</v>
      </c>
      <c r="AT65">
        <v>0</v>
      </c>
      <c r="AU65">
        <v>0</v>
      </c>
      <c r="AV65">
        <v>80</v>
      </c>
      <c r="AW65">
        <v>2</v>
      </c>
      <c r="AX65">
        <v>2</v>
      </c>
      <c r="AY65">
        <v>-3</v>
      </c>
      <c r="AZ65">
        <v>-3</v>
      </c>
      <c r="BA65">
        <v>0</v>
      </c>
      <c r="BB65">
        <v>145</v>
      </c>
      <c r="BC65">
        <v>145</v>
      </c>
      <c r="BD65">
        <v>0</v>
      </c>
      <c r="BE65">
        <v>-21</v>
      </c>
      <c r="BH65">
        <v>15</v>
      </c>
      <c r="BI65">
        <v>0</v>
      </c>
      <c r="BJ65">
        <v>0</v>
      </c>
      <c r="BK65">
        <v>0</v>
      </c>
      <c r="BL65">
        <v>1</v>
      </c>
      <c r="BM65">
        <v>0</v>
      </c>
      <c r="BN65">
        <v>60</v>
      </c>
      <c r="BO65">
        <v>1</v>
      </c>
      <c r="BP65">
        <v>-3</v>
      </c>
      <c r="BQ65">
        <v>-3</v>
      </c>
      <c r="BR65">
        <v>20</v>
      </c>
      <c r="BS65">
        <v>75</v>
      </c>
      <c r="BT65">
        <v>1</v>
      </c>
      <c r="BU65">
        <v>3</v>
      </c>
      <c r="BV65">
        <v>1</v>
      </c>
      <c r="BW65">
        <v>1</v>
      </c>
      <c r="BX65">
        <v>1</v>
      </c>
      <c r="BY65">
        <v>0</v>
      </c>
      <c r="BZ65">
        <v>0</v>
      </c>
      <c r="CA65">
        <v>40</v>
      </c>
      <c r="CB65">
        <v>1</v>
      </c>
      <c r="CC65">
        <v>-3</v>
      </c>
      <c r="CD65">
        <v>-3</v>
      </c>
      <c r="CE65">
        <v>91</v>
      </c>
      <c r="CF65">
        <v>0</v>
      </c>
      <c r="CG65">
        <v>1</v>
      </c>
      <c r="CH65">
        <v>0</v>
      </c>
      <c r="CI65">
        <v>50</v>
      </c>
      <c r="CJ65">
        <v>-3</v>
      </c>
      <c r="CK65">
        <v>-3</v>
      </c>
      <c r="CL65">
        <v>-3</v>
      </c>
      <c r="CM65">
        <v>0</v>
      </c>
      <c r="CN65">
        <v>0</v>
      </c>
      <c r="CO65">
        <v>0</v>
      </c>
      <c r="CP65">
        <v>0</v>
      </c>
      <c r="CQ65">
        <v>0</v>
      </c>
      <c r="CR65">
        <v>0</v>
      </c>
      <c r="CS65">
        <v>0</v>
      </c>
      <c r="CT65">
        <v>0</v>
      </c>
      <c r="CU65">
        <v>100</v>
      </c>
      <c r="CV65">
        <v>2</v>
      </c>
      <c r="CW65">
        <v>2</v>
      </c>
      <c r="CX65">
        <v>-3</v>
      </c>
      <c r="CY65">
        <v>-3</v>
      </c>
      <c r="CZ65">
        <v>1</v>
      </c>
      <c r="DA65">
        <v>166</v>
      </c>
      <c r="DB65">
        <v>166</v>
      </c>
      <c r="DC65">
        <v>1</v>
      </c>
      <c r="DD65">
        <v>21</v>
      </c>
    </row>
    <row r="66" spans="1:108" x14ac:dyDescent="0.25">
      <c r="A66" t="s">
        <v>3668</v>
      </c>
      <c r="B66">
        <v>61</v>
      </c>
      <c r="C66">
        <v>4360</v>
      </c>
      <c r="D66">
        <v>6047</v>
      </c>
      <c r="E66">
        <v>4818</v>
      </c>
      <c r="F66">
        <v>2052</v>
      </c>
      <c r="G66">
        <v>5253</v>
      </c>
      <c r="H66">
        <v>4397</v>
      </c>
      <c r="I66">
        <v>15</v>
      </c>
      <c r="J66">
        <v>0</v>
      </c>
      <c r="K66">
        <v>1</v>
      </c>
      <c r="L66">
        <v>1</v>
      </c>
      <c r="M66">
        <v>0</v>
      </c>
      <c r="N66">
        <v>0</v>
      </c>
      <c r="O66">
        <v>0</v>
      </c>
      <c r="P66">
        <v>0</v>
      </c>
      <c r="Q66">
        <v>-3</v>
      </c>
      <c r="R66">
        <v>-3</v>
      </c>
      <c r="S66">
        <v>0</v>
      </c>
      <c r="T66">
        <v>16</v>
      </c>
      <c r="U66">
        <v>0</v>
      </c>
      <c r="V66">
        <v>0</v>
      </c>
      <c r="W66">
        <v>0</v>
      </c>
      <c r="X66">
        <v>1</v>
      </c>
      <c r="Y66">
        <v>0</v>
      </c>
      <c r="Z66">
        <v>0</v>
      </c>
      <c r="AA66">
        <v>0</v>
      </c>
      <c r="AB66">
        <v>40</v>
      </c>
      <c r="AC66">
        <v>0</v>
      </c>
      <c r="AD66">
        <v>-3</v>
      </c>
      <c r="AE66">
        <v>-3</v>
      </c>
      <c r="AF66">
        <v>40</v>
      </c>
      <c r="AG66">
        <v>0</v>
      </c>
      <c r="AH66">
        <v>0</v>
      </c>
      <c r="AI66">
        <v>0</v>
      </c>
      <c r="AJ66">
        <v>0</v>
      </c>
      <c r="AK66">
        <v>-3</v>
      </c>
      <c r="AL66">
        <v>-3</v>
      </c>
      <c r="AM66">
        <v>-3</v>
      </c>
      <c r="AN66">
        <v>0</v>
      </c>
      <c r="AO66">
        <v>0</v>
      </c>
      <c r="AP66">
        <v>0</v>
      </c>
      <c r="AQ66">
        <v>0</v>
      </c>
      <c r="AR66">
        <v>0</v>
      </c>
      <c r="AS66">
        <v>0</v>
      </c>
      <c r="AT66">
        <v>0</v>
      </c>
      <c r="AU66">
        <v>0</v>
      </c>
      <c r="AV66">
        <v>40</v>
      </c>
      <c r="AW66">
        <v>1</v>
      </c>
      <c r="AX66">
        <v>0</v>
      </c>
      <c r="AY66">
        <v>-3</v>
      </c>
      <c r="AZ66">
        <v>-3</v>
      </c>
      <c r="BA66">
        <v>1</v>
      </c>
      <c r="BB66">
        <v>56</v>
      </c>
      <c r="BC66">
        <v>56</v>
      </c>
      <c r="BD66">
        <v>0</v>
      </c>
      <c r="BE66">
        <v>-184</v>
      </c>
      <c r="BH66">
        <v>15</v>
      </c>
      <c r="BI66">
        <v>0</v>
      </c>
      <c r="BJ66">
        <v>0</v>
      </c>
      <c r="BK66">
        <v>0</v>
      </c>
      <c r="BL66">
        <v>0</v>
      </c>
      <c r="BM66">
        <v>0</v>
      </c>
      <c r="BN66">
        <v>0</v>
      </c>
      <c r="BO66">
        <v>0</v>
      </c>
      <c r="BP66">
        <v>-3</v>
      </c>
      <c r="BQ66">
        <v>-3</v>
      </c>
      <c r="BR66">
        <v>0</v>
      </c>
      <c r="BS66">
        <v>15</v>
      </c>
      <c r="BT66">
        <v>0</v>
      </c>
      <c r="BU66">
        <v>16</v>
      </c>
      <c r="BV66">
        <v>5</v>
      </c>
      <c r="BW66">
        <v>1</v>
      </c>
      <c r="BX66">
        <v>1</v>
      </c>
      <c r="BY66">
        <v>1</v>
      </c>
      <c r="BZ66">
        <v>0</v>
      </c>
      <c r="CA66">
        <v>120</v>
      </c>
      <c r="CB66">
        <v>6</v>
      </c>
      <c r="CC66">
        <v>-3</v>
      </c>
      <c r="CD66">
        <v>-3</v>
      </c>
      <c r="CE66">
        <v>225</v>
      </c>
      <c r="CF66">
        <v>1</v>
      </c>
      <c r="CG66">
        <v>1</v>
      </c>
      <c r="CH66">
        <v>0</v>
      </c>
      <c r="CI66">
        <v>100</v>
      </c>
      <c r="CJ66">
        <v>-3</v>
      </c>
      <c r="CK66">
        <v>-3</v>
      </c>
      <c r="CL66">
        <v>-3</v>
      </c>
      <c r="CM66">
        <v>0</v>
      </c>
      <c r="CN66">
        <v>0</v>
      </c>
      <c r="CO66">
        <v>0</v>
      </c>
      <c r="CP66">
        <v>0</v>
      </c>
      <c r="CQ66">
        <v>0</v>
      </c>
      <c r="CR66">
        <v>0</v>
      </c>
      <c r="CS66">
        <v>0</v>
      </c>
      <c r="CT66">
        <v>0</v>
      </c>
      <c r="CU66">
        <v>120</v>
      </c>
      <c r="CV66">
        <v>3</v>
      </c>
      <c r="CW66">
        <v>6</v>
      </c>
      <c r="CX66">
        <v>-3</v>
      </c>
      <c r="CY66">
        <v>-3</v>
      </c>
      <c r="CZ66">
        <v>5</v>
      </c>
      <c r="DA66">
        <v>240</v>
      </c>
      <c r="DB66">
        <v>240</v>
      </c>
      <c r="DC66">
        <v>1</v>
      </c>
      <c r="DD66">
        <v>184</v>
      </c>
    </row>
    <row r="67" spans="1:108" x14ac:dyDescent="0.25">
      <c r="A67" t="s">
        <v>3668</v>
      </c>
      <c r="B67">
        <v>62</v>
      </c>
      <c r="C67">
        <v>3277</v>
      </c>
      <c r="D67">
        <v>2526</v>
      </c>
      <c r="E67">
        <v>4728</v>
      </c>
      <c r="F67">
        <v>3750</v>
      </c>
      <c r="G67">
        <v>2855</v>
      </c>
      <c r="H67">
        <v>4741</v>
      </c>
      <c r="I67">
        <v>10</v>
      </c>
      <c r="J67">
        <v>0</v>
      </c>
      <c r="K67">
        <v>10</v>
      </c>
      <c r="L67">
        <v>10</v>
      </c>
      <c r="M67">
        <v>0</v>
      </c>
      <c r="N67">
        <v>0</v>
      </c>
      <c r="O67">
        <v>0</v>
      </c>
      <c r="P67">
        <v>0</v>
      </c>
      <c r="Q67">
        <v>-3</v>
      </c>
      <c r="R67">
        <v>-3</v>
      </c>
      <c r="S67">
        <v>0</v>
      </c>
      <c r="T67">
        <v>20</v>
      </c>
      <c r="U67">
        <v>0</v>
      </c>
      <c r="V67">
        <v>54</v>
      </c>
      <c r="W67">
        <v>18</v>
      </c>
      <c r="X67">
        <v>1</v>
      </c>
      <c r="Y67">
        <v>1</v>
      </c>
      <c r="Z67">
        <v>0</v>
      </c>
      <c r="AA67">
        <v>0</v>
      </c>
      <c r="AB67">
        <v>80</v>
      </c>
      <c r="AC67">
        <v>2</v>
      </c>
      <c r="AD67">
        <v>-3</v>
      </c>
      <c r="AE67">
        <v>-3</v>
      </c>
      <c r="AF67">
        <v>248</v>
      </c>
      <c r="AG67">
        <v>1</v>
      </c>
      <c r="AH67">
        <v>1</v>
      </c>
      <c r="AI67">
        <v>1</v>
      </c>
      <c r="AJ67">
        <v>150</v>
      </c>
      <c r="AK67">
        <v>-3</v>
      </c>
      <c r="AL67">
        <v>-3</v>
      </c>
      <c r="AM67">
        <v>-3</v>
      </c>
      <c r="AN67">
        <v>0</v>
      </c>
      <c r="AO67">
        <v>0</v>
      </c>
      <c r="AP67">
        <v>0</v>
      </c>
      <c r="AQ67">
        <v>0</v>
      </c>
      <c r="AR67">
        <v>0</v>
      </c>
      <c r="AS67">
        <v>0</v>
      </c>
      <c r="AT67">
        <v>0</v>
      </c>
      <c r="AU67">
        <v>0</v>
      </c>
      <c r="AV67">
        <v>80</v>
      </c>
      <c r="AW67">
        <v>2</v>
      </c>
      <c r="AX67">
        <v>2</v>
      </c>
      <c r="AY67">
        <v>-3</v>
      </c>
      <c r="AZ67">
        <v>-3</v>
      </c>
      <c r="BA67">
        <v>28</v>
      </c>
      <c r="BB67">
        <v>268</v>
      </c>
      <c r="BC67">
        <v>268</v>
      </c>
      <c r="BD67">
        <v>1</v>
      </c>
      <c r="BE67">
        <v>78</v>
      </c>
      <c r="BH67">
        <v>10</v>
      </c>
      <c r="BI67">
        <v>0</v>
      </c>
      <c r="BJ67">
        <v>0</v>
      </c>
      <c r="BK67">
        <v>0</v>
      </c>
      <c r="BL67">
        <v>0</v>
      </c>
      <c r="BM67">
        <v>0</v>
      </c>
      <c r="BN67">
        <v>0</v>
      </c>
      <c r="BO67">
        <v>0</v>
      </c>
      <c r="BP67">
        <v>-3</v>
      </c>
      <c r="BQ67">
        <v>-3</v>
      </c>
      <c r="BR67">
        <v>0</v>
      </c>
      <c r="BS67">
        <v>10</v>
      </c>
      <c r="BT67">
        <v>0</v>
      </c>
      <c r="BU67">
        <v>0</v>
      </c>
      <c r="BV67">
        <v>0</v>
      </c>
      <c r="BW67">
        <v>1</v>
      </c>
      <c r="BX67">
        <v>1</v>
      </c>
      <c r="BY67">
        <v>0</v>
      </c>
      <c r="BZ67">
        <v>0</v>
      </c>
      <c r="CA67">
        <v>80</v>
      </c>
      <c r="CB67">
        <v>2</v>
      </c>
      <c r="CC67">
        <v>-3</v>
      </c>
      <c r="CD67">
        <v>-3</v>
      </c>
      <c r="CE67">
        <v>180</v>
      </c>
      <c r="CF67">
        <v>1</v>
      </c>
      <c r="CG67">
        <v>0</v>
      </c>
      <c r="CH67">
        <v>1</v>
      </c>
      <c r="CI67">
        <v>100</v>
      </c>
      <c r="CJ67">
        <v>-3</v>
      </c>
      <c r="CK67">
        <v>-3</v>
      </c>
      <c r="CL67">
        <v>-3</v>
      </c>
      <c r="CM67">
        <v>0</v>
      </c>
      <c r="CN67">
        <v>0</v>
      </c>
      <c r="CO67">
        <v>0</v>
      </c>
      <c r="CP67">
        <v>0</v>
      </c>
      <c r="CQ67">
        <v>0</v>
      </c>
      <c r="CR67">
        <v>0</v>
      </c>
      <c r="CS67">
        <v>0</v>
      </c>
      <c r="CT67">
        <v>0</v>
      </c>
      <c r="CU67">
        <v>80</v>
      </c>
      <c r="CV67">
        <v>2</v>
      </c>
      <c r="CW67">
        <v>2</v>
      </c>
      <c r="CX67">
        <v>-3</v>
      </c>
      <c r="CY67">
        <v>-3</v>
      </c>
      <c r="CZ67">
        <v>0</v>
      </c>
      <c r="DA67">
        <v>190</v>
      </c>
      <c r="DB67">
        <v>190</v>
      </c>
      <c r="DC67">
        <v>0</v>
      </c>
      <c r="DD67">
        <v>-78</v>
      </c>
    </row>
    <row r="68" spans="1:108" x14ac:dyDescent="0.25">
      <c r="A68" t="s">
        <v>3668</v>
      </c>
      <c r="B68">
        <v>63</v>
      </c>
      <c r="C68">
        <v>6663</v>
      </c>
      <c r="D68">
        <v>3042</v>
      </c>
      <c r="E68">
        <v>1714</v>
      </c>
      <c r="F68">
        <v>3275</v>
      </c>
      <c r="G68">
        <v>4230</v>
      </c>
      <c r="H68">
        <v>4674</v>
      </c>
      <c r="I68">
        <v>10</v>
      </c>
      <c r="J68">
        <v>0</v>
      </c>
      <c r="K68">
        <v>0</v>
      </c>
      <c r="L68">
        <v>0</v>
      </c>
      <c r="M68">
        <v>0</v>
      </c>
      <c r="N68">
        <v>0</v>
      </c>
      <c r="O68">
        <v>0</v>
      </c>
      <c r="P68">
        <v>0</v>
      </c>
      <c r="Q68">
        <v>-3</v>
      </c>
      <c r="R68">
        <v>-3</v>
      </c>
      <c r="S68">
        <v>0</v>
      </c>
      <c r="T68">
        <v>10</v>
      </c>
      <c r="U68">
        <v>0</v>
      </c>
      <c r="V68">
        <v>0</v>
      </c>
      <c r="W68">
        <v>0</v>
      </c>
      <c r="X68">
        <v>1</v>
      </c>
      <c r="Y68">
        <v>1</v>
      </c>
      <c r="Z68">
        <v>0</v>
      </c>
      <c r="AA68">
        <v>0</v>
      </c>
      <c r="AB68">
        <v>80</v>
      </c>
      <c r="AC68">
        <v>2</v>
      </c>
      <c r="AD68">
        <v>-3</v>
      </c>
      <c r="AE68">
        <v>-3</v>
      </c>
      <c r="AF68">
        <v>130</v>
      </c>
      <c r="AG68">
        <v>0</v>
      </c>
      <c r="AH68">
        <v>1</v>
      </c>
      <c r="AI68">
        <v>0</v>
      </c>
      <c r="AJ68">
        <v>50</v>
      </c>
      <c r="AK68">
        <v>-3</v>
      </c>
      <c r="AL68">
        <v>-3</v>
      </c>
      <c r="AM68">
        <v>-3</v>
      </c>
      <c r="AN68">
        <v>0</v>
      </c>
      <c r="AO68">
        <v>0</v>
      </c>
      <c r="AP68">
        <v>0</v>
      </c>
      <c r="AQ68">
        <v>0</v>
      </c>
      <c r="AR68">
        <v>0</v>
      </c>
      <c r="AS68">
        <v>0</v>
      </c>
      <c r="AT68">
        <v>0</v>
      </c>
      <c r="AU68">
        <v>0</v>
      </c>
      <c r="AV68">
        <v>80</v>
      </c>
      <c r="AW68">
        <v>2</v>
      </c>
      <c r="AX68">
        <v>2</v>
      </c>
      <c r="AY68">
        <v>-3</v>
      </c>
      <c r="AZ68">
        <v>-3</v>
      </c>
      <c r="BA68">
        <v>0</v>
      </c>
      <c r="BB68">
        <v>140</v>
      </c>
      <c r="BC68">
        <v>140</v>
      </c>
      <c r="BD68">
        <v>0</v>
      </c>
      <c r="BE68">
        <v>-40</v>
      </c>
      <c r="BH68">
        <v>10</v>
      </c>
      <c r="BI68">
        <v>0</v>
      </c>
      <c r="BJ68">
        <v>0</v>
      </c>
      <c r="BK68">
        <v>0</v>
      </c>
      <c r="BL68">
        <v>0</v>
      </c>
      <c r="BM68">
        <v>0</v>
      </c>
      <c r="BN68">
        <v>0</v>
      </c>
      <c r="BO68">
        <v>0</v>
      </c>
      <c r="BP68">
        <v>-3</v>
      </c>
      <c r="BQ68">
        <v>-3</v>
      </c>
      <c r="BR68">
        <v>0</v>
      </c>
      <c r="BS68">
        <v>10</v>
      </c>
      <c r="BT68">
        <v>0</v>
      </c>
      <c r="BU68">
        <v>0</v>
      </c>
      <c r="BV68">
        <v>0</v>
      </c>
      <c r="BW68">
        <v>1</v>
      </c>
      <c r="BX68">
        <v>1</v>
      </c>
      <c r="BY68">
        <v>1</v>
      </c>
      <c r="BZ68">
        <v>0</v>
      </c>
      <c r="CA68">
        <v>120</v>
      </c>
      <c r="CB68">
        <v>6</v>
      </c>
      <c r="CC68">
        <v>-3</v>
      </c>
      <c r="CD68">
        <v>-3</v>
      </c>
      <c r="CE68">
        <v>170</v>
      </c>
      <c r="CF68">
        <v>0</v>
      </c>
      <c r="CG68">
        <v>0</v>
      </c>
      <c r="CH68">
        <v>1</v>
      </c>
      <c r="CI68">
        <v>50</v>
      </c>
      <c r="CJ68">
        <v>-3</v>
      </c>
      <c r="CK68">
        <v>-3</v>
      </c>
      <c r="CL68">
        <v>-3</v>
      </c>
      <c r="CM68">
        <v>0</v>
      </c>
      <c r="CN68">
        <v>0</v>
      </c>
      <c r="CO68">
        <v>0</v>
      </c>
      <c r="CP68">
        <v>0</v>
      </c>
      <c r="CQ68">
        <v>0</v>
      </c>
      <c r="CR68">
        <v>0</v>
      </c>
      <c r="CS68">
        <v>0</v>
      </c>
      <c r="CT68">
        <v>0</v>
      </c>
      <c r="CU68">
        <v>120</v>
      </c>
      <c r="CV68">
        <v>3</v>
      </c>
      <c r="CW68">
        <v>6</v>
      </c>
      <c r="CX68">
        <v>-3</v>
      </c>
      <c r="CY68">
        <v>-3</v>
      </c>
      <c r="CZ68">
        <v>0</v>
      </c>
      <c r="DA68">
        <v>180</v>
      </c>
      <c r="DB68">
        <v>180</v>
      </c>
      <c r="DC68">
        <v>1</v>
      </c>
      <c r="DD68">
        <v>40</v>
      </c>
    </row>
    <row r="69" spans="1:108" x14ac:dyDescent="0.25">
      <c r="A69" t="s">
        <v>3668</v>
      </c>
      <c r="B69">
        <v>64</v>
      </c>
      <c r="C69">
        <v>2264</v>
      </c>
      <c r="D69">
        <v>4480</v>
      </c>
      <c r="E69">
        <v>2977</v>
      </c>
      <c r="F69">
        <v>6146</v>
      </c>
      <c r="G69">
        <v>5464</v>
      </c>
      <c r="H69">
        <v>6720</v>
      </c>
      <c r="I69">
        <v>15</v>
      </c>
      <c r="J69">
        <v>0</v>
      </c>
      <c r="K69">
        <v>0</v>
      </c>
      <c r="L69">
        <v>0</v>
      </c>
      <c r="M69">
        <v>1</v>
      </c>
      <c r="N69">
        <v>0</v>
      </c>
      <c r="O69">
        <v>60</v>
      </c>
      <c r="P69">
        <v>1</v>
      </c>
      <c r="Q69">
        <v>-3</v>
      </c>
      <c r="R69">
        <v>-3</v>
      </c>
      <c r="S69">
        <v>20</v>
      </c>
      <c r="T69">
        <v>75</v>
      </c>
      <c r="U69">
        <v>0</v>
      </c>
      <c r="V69">
        <v>0</v>
      </c>
      <c r="W69">
        <v>0</v>
      </c>
      <c r="X69">
        <v>1</v>
      </c>
      <c r="Y69">
        <v>1</v>
      </c>
      <c r="Z69">
        <v>0</v>
      </c>
      <c r="AA69">
        <v>0</v>
      </c>
      <c r="AB69">
        <v>40</v>
      </c>
      <c r="AC69">
        <v>1</v>
      </c>
      <c r="AD69">
        <v>-3</v>
      </c>
      <c r="AE69">
        <v>-3</v>
      </c>
      <c r="AF69">
        <v>190</v>
      </c>
      <c r="AG69">
        <v>1</v>
      </c>
      <c r="AH69">
        <v>1</v>
      </c>
      <c r="AI69">
        <v>1</v>
      </c>
      <c r="AJ69">
        <v>150</v>
      </c>
      <c r="AK69">
        <v>-3</v>
      </c>
      <c r="AL69">
        <v>-3</v>
      </c>
      <c r="AM69">
        <v>-3</v>
      </c>
      <c r="AN69">
        <v>0</v>
      </c>
      <c r="AO69">
        <v>0</v>
      </c>
      <c r="AP69">
        <v>0</v>
      </c>
      <c r="AQ69">
        <v>0</v>
      </c>
      <c r="AR69">
        <v>1</v>
      </c>
      <c r="AS69">
        <v>0</v>
      </c>
      <c r="AT69">
        <v>25</v>
      </c>
      <c r="AU69">
        <v>0</v>
      </c>
      <c r="AV69">
        <v>100</v>
      </c>
      <c r="AW69">
        <v>2</v>
      </c>
      <c r="AX69">
        <v>2</v>
      </c>
      <c r="AY69">
        <v>-3</v>
      </c>
      <c r="AZ69">
        <v>-3</v>
      </c>
      <c r="BA69">
        <v>0</v>
      </c>
      <c r="BB69">
        <v>265</v>
      </c>
      <c r="BC69">
        <v>265</v>
      </c>
      <c r="BD69">
        <v>1</v>
      </c>
      <c r="BE69">
        <v>91</v>
      </c>
      <c r="BH69">
        <v>15</v>
      </c>
      <c r="BI69">
        <v>10</v>
      </c>
      <c r="BJ69">
        <v>0</v>
      </c>
      <c r="BK69">
        <v>3</v>
      </c>
      <c r="BL69">
        <v>0</v>
      </c>
      <c r="BM69">
        <v>0</v>
      </c>
      <c r="BN69">
        <v>0</v>
      </c>
      <c r="BO69">
        <v>0</v>
      </c>
      <c r="BP69">
        <v>-3</v>
      </c>
      <c r="BQ69">
        <v>-3</v>
      </c>
      <c r="BR69">
        <v>0</v>
      </c>
      <c r="BS69">
        <v>18</v>
      </c>
      <c r="BT69">
        <v>10</v>
      </c>
      <c r="BU69">
        <v>0</v>
      </c>
      <c r="BV69">
        <v>1</v>
      </c>
      <c r="BW69">
        <v>1</v>
      </c>
      <c r="BX69">
        <v>1</v>
      </c>
      <c r="BY69">
        <v>0</v>
      </c>
      <c r="BZ69">
        <v>0</v>
      </c>
      <c r="CA69">
        <v>80</v>
      </c>
      <c r="CB69">
        <v>2</v>
      </c>
      <c r="CC69">
        <v>-3</v>
      </c>
      <c r="CD69">
        <v>-3</v>
      </c>
      <c r="CE69">
        <v>131</v>
      </c>
      <c r="CF69">
        <v>1</v>
      </c>
      <c r="CG69">
        <v>0</v>
      </c>
      <c r="CH69">
        <v>0</v>
      </c>
      <c r="CI69">
        <v>50</v>
      </c>
      <c r="CJ69">
        <v>-3</v>
      </c>
      <c r="CK69">
        <v>-3</v>
      </c>
      <c r="CL69">
        <v>-3</v>
      </c>
      <c r="CM69">
        <v>0</v>
      </c>
      <c r="CN69">
        <v>0</v>
      </c>
      <c r="CO69">
        <v>0</v>
      </c>
      <c r="CP69">
        <v>0</v>
      </c>
      <c r="CQ69">
        <v>0</v>
      </c>
      <c r="CR69">
        <v>1</v>
      </c>
      <c r="CS69">
        <v>0</v>
      </c>
      <c r="CT69">
        <v>25</v>
      </c>
      <c r="CU69">
        <v>80</v>
      </c>
      <c r="CV69">
        <v>2</v>
      </c>
      <c r="CW69">
        <v>2</v>
      </c>
      <c r="CX69">
        <v>-3</v>
      </c>
      <c r="CY69">
        <v>-3</v>
      </c>
      <c r="CZ69">
        <v>4</v>
      </c>
      <c r="DA69">
        <v>174</v>
      </c>
      <c r="DB69">
        <v>174</v>
      </c>
      <c r="DC69">
        <v>0</v>
      </c>
      <c r="DD69">
        <v>-91</v>
      </c>
    </row>
    <row r="70" spans="1:108" x14ac:dyDescent="0.25">
      <c r="A70" t="s">
        <v>3668</v>
      </c>
      <c r="B70">
        <v>65</v>
      </c>
      <c r="C70">
        <v>4166</v>
      </c>
      <c r="D70">
        <v>4845</v>
      </c>
      <c r="E70">
        <v>3102</v>
      </c>
      <c r="F70">
        <v>2531</v>
      </c>
      <c r="G70">
        <v>3294</v>
      </c>
      <c r="H70">
        <v>4217</v>
      </c>
      <c r="I70">
        <v>15</v>
      </c>
      <c r="J70">
        <v>1</v>
      </c>
      <c r="K70">
        <v>0</v>
      </c>
      <c r="L70">
        <v>0</v>
      </c>
      <c r="M70">
        <v>0</v>
      </c>
      <c r="N70">
        <v>0</v>
      </c>
      <c r="O70">
        <v>0</v>
      </c>
      <c r="P70">
        <v>0</v>
      </c>
      <c r="Q70">
        <v>-3</v>
      </c>
      <c r="R70">
        <v>-3</v>
      </c>
      <c r="S70">
        <v>0</v>
      </c>
      <c r="T70">
        <v>15</v>
      </c>
      <c r="U70">
        <v>0</v>
      </c>
      <c r="V70">
        <v>0</v>
      </c>
      <c r="W70">
        <v>0</v>
      </c>
      <c r="X70">
        <v>1</v>
      </c>
      <c r="Y70">
        <v>1</v>
      </c>
      <c r="Z70">
        <v>0</v>
      </c>
      <c r="AA70">
        <v>0</v>
      </c>
      <c r="AB70">
        <v>80</v>
      </c>
      <c r="AC70">
        <v>2</v>
      </c>
      <c r="AD70">
        <v>-3</v>
      </c>
      <c r="AE70">
        <v>-3</v>
      </c>
      <c r="AF70">
        <v>130</v>
      </c>
      <c r="AG70">
        <v>1</v>
      </c>
      <c r="AH70">
        <v>0</v>
      </c>
      <c r="AI70">
        <v>0</v>
      </c>
      <c r="AJ70">
        <v>50</v>
      </c>
      <c r="AK70">
        <v>-3</v>
      </c>
      <c r="AL70">
        <v>-3</v>
      </c>
      <c r="AM70">
        <v>-3</v>
      </c>
      <c r="AN70">
        <v>0</v>
      </c>
      <c r="AO70">
        <v>0</v>
      </c>
      <c r="AP70">
        <v>0</v>
      </c>
      <c r="AQ70">
        <v>0</v>
      </c>
      <c r="AR70">
        <v>0</v>
      </c>
      <c r="AS70">
        <v>0</v>
      </c>
      <c r="AT70">
        <v>0</v>
      </c>
      <c r="AU70">
        <v>0</v>
      </c>
      <c r="AV70">
        <v>80</v>
      </c>
      <c r="AW70">
        <v>2</v>
      </c>
      <c r="AX70">
        <v>2</v>
      </c>
      <c r="AY70">
        <v>-3</v>
      </c>
      <c r="AZ70">
        <v>-3</v>
      </c>
      <c r="BA70">
        <v>0</v>
      </c>
      <c r="BB70">
        <v>145</v>
      </c>
      <c r="BC70">
        <v>145</v>
      </c>
      <c r="BD70">
        <v>1</v>
      </c>
      <c r="BE70">
        <v>5</v>
      </c>
      <c r="BH70">
        <v>10</v>
      </c>
      <c r="BI70">
        <v>0</v>
      </c>
      <c r="BJ70">
        <v>0</v>
      </c>
      <c r="BK70">
        <v>0</v>
      </c>
      <c r="BL70">
        <v>0</v>
      </c>
      <c r="BM70">
        <v>0</v>
      </c>
      <c r="BN70">
        <v>0</v>
      </c>
      <c r="BO70">
        <v>0</v>
      </c>
      <c r="BP70">
        <v>-3</v>
      </c>
      <c r="BQ70">
        <v>-3</v>
      </c>
      <c r="BR70">
        <v>0</v>
      </c>
      <c r="BS70">
        <v>10</v>
      </c>
      <c r="BT70">
        <v>0</v>
      </c>
      <c r="BU70">
        <v>0</v>
      </c>
      <c r="BV70">
        <v>0</v>
      </c>
      <c r="BW70">
        <v>1</v>
      </c>
      <c r="BX70">
        <v>1</v>
      </c>
      <c r="BY70">
        <v>0</v>
      </c>
      <c r="BZ70">
        <v>0</v>
      </c>
      <c r="CA70">
        <v>80</v>
      </c>
      <c r="CB70">
        <v>2</v>
      </c>
      <c r="CC70">
        <v>-3</v>
      </c>
      <c r="CD70">
        <v>-3</v>
      </c>
      <c r="CE70">
        <v>130</v>
      </c>
      <c r="CF70">
        <v>0</v>
      </c>
      <c r="CG70">
        <v>0</v>
      </c>
      <c r="CH70">
        <v>1</v>
      </c>
      <c r="CI70">
        <v>50</v>
      </c>
      <c r="CJ70">
        <v>-3</v>
      </c>
      <c r="CK70">
        <v>-3</v>
      </c>
      <c r="CL70">
        <v>-3</v>
      </c>
      <c r="CM70">
        <v>0</v>
      </c>
      <c r="CN70">
        <v>0</v>
      </c>
      <c r="CO70">
        <v>0</v>
      </c>
      <c r="CP70">
        <v>0</v>
      </c>
      <c r="CQ70">
        <v>0</v>
      </c>
      <c r="CR70">
        <v>0</v>
      </c>
      <c r="CS70">
        <v>0</v>
      </c>
      <c r="CT70">
        <v>0</v>
      </c>
      <c r="CU70">
        <v>80</v>
      </c>
      <c r="CV70">
        <v>2</v>
      </c>
      <c r="CW70">
        <v>2</v>
      </c>
      <c r="CX70">
        <v>-3</v>
      </c>
      <c r="CY70">
        <v>-3</v>
      </c>
      <c r="CZ70">
        <v>0</v>
      </c>
      <c r="DA70">
        <v>140</v>
      </c>
      <c r="DB70">
        <v>140</v>
      </c>
      <c r="DC70">
        <v>0</v>
      </c>
      <c r="DD70">
        <v>-5</v>
      </c>
    </row>
    <row r="71" spans="1:108" x14ac:dyDescent="0.25">
      <c r="A71" t="s">
        <v>3668</v>
      </c>
      <c r="B71">
        <v>66</v>
      </c>
      <c r="C71">
        <v>3840</v>
      </c>
      <c r="D71">
        <v>2052</v>
      </c>
      <c r="E71">
        <v>6453</v>
      </c>
      <c r="F71">
        <v>5542</v>
      </c>
      <c r="G71">
        <v>3054</v>
      </c>
      <c r="H71">
        <v>6056</v>
      </c>
      <c r="I71">
        <v>15</v>
      </c>
      <c r="J71">
        <v>0</v>
      </c>
      <c r="K71">
        <v>0</v>
      </c>
      <c r="L71">
        <v>0</v>
      </c>
      <c r="M71">
        <v>1</v>
      </c>
      <c r="N71">
        <v>0</v>
      </c>
      <c r="O71">
        <v>60</v>
      </c>
      <c r="P71">
        <v>1</v>
      </c>
      <c r="Q71">
        <v>-3</v>
      </c>
      <c r="R71">
        <v>-3</v>
      </c>
      <c r="S71">
        <v>20</v>
      </c>
      <c r="T71">
        <v>75</v>
      </c>
      <c r="U71">
        <v>0</v>
      </c>
      <c r="V71">
        <v>13</v>
      </c>
      <c r="W71">
        <v>4</v>
      </c>
      <c r="X71">
        <v>1</v>
      </c>
      <c r="Y71">
        <v>1</v>
      </c>
      <c r="Z71">
        <v>1</v>
      </c>
      <c r="AA71">
        <v>0</v>
      </c>
      <c r="AB71">
        <v>80</v>
      </c>
      <c r="AC71">
        <v>5</v>
      </c>
      <c r="AD71">
        <v>-3</v>
      </c>
      <c r="AE71">
        <v>-3</v>
      </c>
      <c r="AF71">
        <v>234</v>
      </c>
      <c r="AG71">
        <v>1</v>
      </c>
      <c r="AH71">
        <v>1</v>
      </c>
      <c r="AI71">
        <v>1</v>
      </c>
      <c r="AJ71">
        <v>150</v>
      </c>
      <c r="AK71">
        <v>-3</v>
      </c>
      <c r="AL71">
        <v>-3</v>
      </c>
      <c r="AM71">
        <v>-3</v>
      </c>
      <c r="AN71">
        <v>0</v>
      </c>
      <c r="AO71">
        <v>0</v>
      </c>
      <c r="AP71">
        <v>0</v>
      </c>
      <c r="AQ71">
        <v>0</v>
      </c>
      <c r="AR71">
        <v>0</v>
      </c>
      <c r="AS71">
        <v>0</v>
      </c>
      <c r="AT71">
        <v>0</v>
      </c>
      <c r="AU71">
        <v>0</v>
      </c>
      <c r="AV71">
        <v>140</v>
      </c>
      <c r="AW71">
        <v>3</v>
      </c>
      <c r="AX71">
        <v>6</v>
      </c>
      <c r="AY71">
        <v>-3</v>
      </c>
      <c r="AZ71">
        <v>-3</v>
      </c>
      <c r="BA71">
        <v>4</v>
      </c>
      <c r="BB71">
        <v>309</v>
      </c>
      <c r="BC71">
        <v>309</v>
      </c>
      <c r="BD71">
        <v>1</v>
      </c>
      <c r="BE71">
        <v>114</v>
      </c>
      <c r="BH71">
        <v>15</v>
      </c>
      <c r="BI71">
        <v>0</v>
      </c>
      <c r="BJ71">
        <v>0</v>
      </c>
      <c r="BK71">
        <v>0</v>
      </c>
      <c r="BL71">
        <v>0</v>
      </c>
      <c r="BM71">
        <v>0</v>
      </c>
      <c r="BN71">
        <v>0</v>
      </c>
      <c r="BO71">
        <v>0</v>
      </c>
      <c r="BP71">
        <v>-3</v>
      </c>
      <c r="BQ71">
        <v>-3</v>
      </c>
      <c r="BR71">
        <v>0</v>
      </c>
      <c r="BS71">
        <v>15</v>
      </c>
      <c r="BT71">
        <v>0</v>
      </c>
      <c r="BU71">
        <v>0</v>
      </c>
      <c r="BV71">
        <v>0</v>
      </c>
      <c r="BW71">
        <v>1</v>
      </c>
      <c r="BX71">
        <v>1</v>
      </c>
      <c r="BY71">
        <v>0</v>
      </c>
      <c r="BZ71">
        <v>0</v>
      </c>
      <c r="CA71">
        <v>80</v>
      </c>
      <c r="CB71">
        <v>2</v>
      </c>
      <c r="CC71">
        <v>-3</v>
      </c>
      <c r="CD71">
        <v>-3</v>
      </c>
      <c r="CE71">
        <v>180</v>
      </c>
      <c r="CF71">
        <v>1</v>
      </c>
      <c r="CG71">
        <v>0</v>
      </c>
      <c r="CH71">
        <v>1</v>
      </c>
      <c r="CI71">
        <v>100</v>
      </c>
      <c r="CJ71">
        <v>-3</v>
      </c>
      <c r="CK71">
        <v>-3</v>
      </c>
      <c r="CL71">
        <v>-3</v>
      </c>
      <c r="CM71">
        <v>0</v>
      </c>
      <c r="CN71">
        <v>0</v>
      </c>
      <c r="CO71">
        <v>0</v>
      </c>
      <c r="CP71">
        <v>0</v>
      </c>
      <c r="CQ71">
        <v>0</v>
      </c>
      <c r="CR71">
        <v>0</v>
      </c>
      <c r="CS71">
        <v>0</v>
      </c>
      <c r="CT71">
        <v>0</v>
      </c>
      <c r="CU71">
        <v>80</v>
      </c>
      <c r="CV71">
        <v>2</v>
      </c>
      <c r="CW71">
        <v>2</v>
      </c>
      <c r="CX71">
        <v>-3</v>
      </c>
      <c r="CY71">
        <v>-3</v>
      </c>
      <c r="CZ71">
        <v>0</v>
      </c>
      <c r="DA71">
        <v>195</v>
      </c>
      <c r="DB71">
        <v>195</v>
      </c>
      <c r="DC71">
        <v>0</v>
      </c>
      <c r="DD71">
        <v>-114</v>
      </c>
    </row>
    <row r="72" spans="1:108" x14ac:dyDescent="0.25">
      <c r="A72" t="s">
        <v>3668</v>
      </c>
      <c r="B72">
        <v>67</v>
      </c>
      <c r="C72">
        <v>4260</v>
      </c>
      <c r="D72">
        <v>4009</v>
      </c>
      <c r="E72">
        <v>4818</v>
      </c>
      <c r="F72">
        <v>4511</v>
      </c>
      <c r="G72">
        <v>3277</v>
      </c>
      <c r="H72">
        <v>3740</v>
      </c>
      <c r="I72">
        <v>5</v>
      </c>
      <c r="J72">
        <v>0</v>
      </c>
      <c r="K72">
        <v>2</v>
      </c>
      <c r="L72">
        <v>2</v>
      </c>
      <c r="M72">
        <v>0</v>
      </c>
      <c r="N72">
        <v>0</v>
      </c>
      <c r="O72">
        <v>0</v>
      </c>
      <c r="P72">
        <v>0</v>
      </c>
      <c r="Q72">
        <v>-3</v>
      </c>
      <c r="R72">
        <v>-3</v>
      </c>
      <c r="S72">
        <v>0</v>
      </c>
      <c r="T72">
        <v>7</v>
      </c>
      <c r="U72">
        <v>0</v>
      </c>
      <c r="V72">
        <v>2</v>
      </c>
      <c r="W72">
        <v>0</v>
      </c>
      <c r="X72">
        <v>1</v>
      </c>
      <c r="Y72">
        <v>1</v>
      </c>
      <c r="Z72">
        <v>0</v>
      </c>
      <c r="AA72">
        <v>0</v>
      </c>
      <c r="AB72">
        <v>80</v>
      </c>
      <c r="AC72">
        <v>2</v>
      </c>
      <c r="AD72">
        <v>-3</v>
      </c>
      <c r="AE72">
        <v>-3</v>
      </c>
      <c r="AF72">
        <v>130</v>
      </c>
      <c r="AG72">
        <v>1</v>
      </c>
      <c r="AH72">
        <v>0</v>
      </c>
      <c r="AI72">
        <v>0</v>
      </c>
      <c r="AJ72">
        <v>50</v>
      </c>
      <c r="AK72">
        <v>-3</v>
      </c>
      <c r="AL72">
        <v>-3</v>
      </c>
      <c r="AM72">
        <v>-3</v>
      </c>
      <c r="AN72">
        <v>0</v>
      </c>
      <c r="AO72">
        <v>0</v>
      </c>
      <c r="AP72">
        <v>0</v>
      </c>
      <c r="AQ72">
        <v>0</v>
      </c>
      <c r="AR72">
        <v>0</v>
      </c>
      <c r="AS72">
        <v>0</v>
      </c>
      <c r="AT72">
        <v>0</v>
      </c>
      <c r="AU72">
        <v>0</v>
      </c>
      <c r="AV72">
        <v>80</v>
      </c>
      <c r="AW72">
        <v>2</v>
      </c>
      <c r="AX72">
        <v>2</v>
      </c>
      <c r="AY72">
        <v>-3</v>
      </c>
      <c r="AZ72">
        <v>-3</v>
      </c>
      <c r="BA72">
        <v>2</v>
      </c>
      <c r="BB72">
        <v>137</v>
      </c>
      <c r="BC72">
        <v>137</v>
      </c>
      <c r="BD72">
        <v>0</v>
      </c>
      <c r="BE72">
        <v>-157</v>
      </c>
      <c r="BH72">
        <v>15</v>
      </c>
      <c r="BI72">
        <v>0</v>
      </c>
      <c r="BJ72">
        <v>10</v>
      </c>
      <c r="BK72">
        <v>10</v>
      </c>
      <c r="BL72">
        <v>1</v>
      </c>
      <c r="BM72">
        <v>0</v>
      </c>
      <c r="BN72">
        <v>60</v>
      </c>
      <c r="BO72">
        <v>1</v>
      </c>
      <c r="BP72">
        <v>-3</v>
      </c>
      <c r="BQ72">
        <v>-3</v>
      </c>
      <c r="BR72">
        <v>20</v>
      </c>
      <c r="BS72">
        <v>85</v>
      </c>
      <c r="BT72">
        <v>0</v>
      </c>
      <c r="BU72">
        <v>87</v>
      </c>
      <c r="BV72">
        <v>29</v>
      </c>
      <c r="BW72">
        <v>1</v>
      </c>
      <c r="BX72">
        <v>1</v>
      </c>
      <c r="BY72">
        <v>1</v>
      </c>
      <c r="BZ72">
        <v>0</v>
      </c>
      <c r="CA72">
        <v>80</v>
      </c>
      <c r="CB72">
        <v>5</v>
      </c>
      <c r="CC72">
        <v>-3</v>
      </c>
      <c r="CD72">
        <v>-3</v>
      </c>
      <c r="CE72">
        <v>209</v>
      </c>
      <c r="CF72">
        <v>1</v>
      </c>
      <c r="CG72">
        <v>1</v>
      </c>
      <c r="CH72">
        <v>0</v>
      </c>
      <c r="CI72">
        <v>100</v>
      </c>
      <c r="CJ72">
        <v>-3</v>
      </c>
      <c r="CK72">
        <v>-3</v>
      </c>
      <c r="CL72">
        <v>-3</v>
      </c>
      <c r="CM72">
        <v>0</v>
      </c>
      <c r="CN72">
        <v>0</v>
      </c>
      <c r="CO72">
        <v>0</v>
      </c>
      <c r="CP72">
        <v>0</v>
      </c>
      <c r="CQ72">
        <v>0</v>
      </c>
      <c r="CR72">
        <v>0</v>
      </c>
      <c r="CS72">
        <v>0</v>
      </c>
      <c r="CT72">
        <v>0</v>
      </c>
      <c r="CU72">
        <v>140</v>
      </c>
      <c r="CV72">
        <v>3</v>
      </c>
      <c r="CW72">
        <v>6</v>
      </c>
      <c r="CX72">
        <v>-3</v>
      </c>
      <c r="CY72">
        <v>-3</v>
      </c>
      <c r="CZ72">
        <v>39</v>
      </c>
      <c r="DA72">
        <v>294</v>
      </c>
      <c r="DB72">
        <v>294</v>
      </c>
      <c r="DC72">
        <v>1</v>
      </c>
      <c r="DD72">
        <v>157</v>
      </c>
    </row>
    <row r="73" spans="1:108" x14ac:dyDescent="0.25">
      <c r="A73" t="s">
        <v>3668</v>
      </c>
      <c r="B73">
        <v>68</v>
      </c>
      <c r="C73">
        <v>3755</v>
      </c>
      <c r="D73">
        <v>4741</v>
      </c>
      <c r="E73">
        <v>5999</v>
      </c>
      <c r="F73">
        <v>5253</v>
      </c>
      <c r="G73">
        <v>1714</v>
      </c>
      <c r="H73">
        <v>5299</v>
      </c>
      <c r="I73">
        <v>15</v>
      </c>
      <c r="J73">
        <v>0</v>
      </c>
      <c r="K73">
        <v>0</v>
      </c>
      <c r="L73">
        <v>0</v>
      </c>
      <c r="M73">
        <v>1</v>
      </c>
      <c r="N73">
        <v>0</v>
      </c>
      <c r="O73">
        <v>60</v>
      </c>
      <c r="P73">
        <v>1</v>
      </c>
      <c r="Q73">
        <v>-3</v>
      </c>
      <c r="R73">
        <v>-3</v>
      </c>
      <c r="S73">
        <v>20</v>
      </c>
      <c r="T73">
        <v>75</v>
      </c>
      <c r="U73">
        <v>0</v>
      </c>
      <c r="V73">
        <v>0</v>
      </c>
      <c r="W73">
        <v>0</v>
      </c>
      <c r="X73">
        <v>1</v>
      </c>
      <c r="Y73">
        <v>1</v>
      </c>
      <c r="Z73">
        <v>0</v>
      </c>
      <c r="AA73">
        <v>0</v>
      </c>
      <c r="AB73">
        <v>40</v>
      </c>
      <c r="AC73">
        <v>1</v>
      </c>
      <c r="AD73">
        <v>-3</v>
      </c>
      <c r="AE73">
        <v>-3</v>
      </c>
      <c r="AF73">
        <v>140</v>
      </c>
      <c r="AG73">
        <v>0</v>
      </c>
      <c r="AH73">
        <v>1</v>
      </c>
      <c r="AI73">
        <v>1</v>
      </c>
      <c r="AJ73">
        <v>100</v>
      </c>
      <c r="AK73">
        <v>-3</v>
      </c>
      <c r="AL73">
        <v>-3</v>
      </c>
      <c r="AM73">
        <v>-3</v>
      </c>
      <c r="AN73">
        <v>0</v>
      </c>
      <c r="AO73">
        <v>0</v>
      </c>
      <c r="AP73">
        <v>0</v>
      </c>
      <c r="AQ73">
        <v>0</v>
      </c>
      <c r="AR73">
        <v>0</v>
      </c>
      <c r="AS73">
        <v>0</v>
      </c>
      <c r="AT73">
        <v>0</v>
      </c>
      <c r="AU73">
        <v>0</v>
      </c>
      <c r="AV73">
        <v>100</v>
      </c>
      <c r="AW73">
        <v>2</v>
      </c>
      <c r="AX73">
        <v>2</v>
      </c>
      <c r="AY73">
        <v>-3</v>
      </c>
      <c r="AZ73">
        <v>-3</v>
      </c>
      <c r="BA73">
        <v>0</v>
      </c>
      <c r="BB73">
        <v>215</v>
      </c>
      <c r="BC73">
        <v>215</v>
      </c>
      <c r="BD73">
        <v>0</v>
      </c>
      <c r="BE73">
        <v>-45</v>
      </c>
      <c r="BH73">
        <v>10</v>
      </c>
      <c r="BI73">
        <v>0</v>
      </c>
      <c r="BJ73">
        <v>0</v>
      </c>
      <c r="BK73">
        <v>0</v>
      </c>
      <c r="BL73">
        <v>1</v>
      </c>
      <c r="BM73">
        <v>0</v>
      </c>
      <c r="BN73">
        <v>60</v>
      </c>
      <c r="BO73">
        <v>1</v>
      </c>
      <c r="BP73">
        <v>-3</v>
      </c>
      <c r="BQ73">
        <v>-3</v>
      </c>
      <c r="BR73">
        <v>20</v>
      </c>
      <c r="BS73">
        <v>70</v>
      </c>
      <c r="BT73">
        <v>0</v>
      </c>
      <c r="BU73">
        <v>0</v>
      </c>
      <c r="BV73">
        <v>0</v>
      </c>
      <c r="BW73">
        <v>1</v>
      </c>
      <c r="BX73">
        <v>1</v>
      </c>
      <c r="BY73">
        <v>0</v>
      </c>
      <c r="BZ73">
        <v>0</v>
      </c>
      <c r="CA73">
        <v>40</v>
      </c>
      <c r="CB73">
        <v>1</v>
      </c>
      <c r="CC73">
        <v>-3</v>
      </c>
      <c r="CD73">
        <v>-3</v>
      </c>
      <c r="CE73">
        <v>190</v>
      </c>
      <c r="CF73">
        <v>1</v>
      </c>
      <c r="CG73">
        <v>1</v>
      </c>
      <c r="CH73">
        <v>1</v>
      </c>
      <c r="CI73">
        <v>150</v>
      </c>
      <c r="CJ73">
        <v>-3</v>
      </c>
      <c r="CK73">
        <v>-3</v>
      </c>
      <c r="CL73">
        <v>-3</v>
      </c>
      <c r="CM73">
        <v>0</v>
      </c>
      <c r="CN73">
        <v>0</v>
      </c>
      <c r="CO73">
        <v>0</v>
      </c>
      <c r="CP73">
        <v>0</v>
      </c>
      <c r="CQ73">
        <v>0</v>
      </c>
      <c r="CR73">
        <v>0</v>
      </c>
      <c r="CS73">
        <v>0</v>
      </c>
      <c r="CT73">
        <v>0</v>
      </c>
      <c r="CU73">
        <v>100</v>
      </c>
      <c r="CV73">
        <v>2</v>
      </c>
      <c r="CW73">
        <v>2</v>
      </c>
      <c r="CX73">
        <v>-3</v>
      </c>
      <c r="CY73">
        <v>-3</v>
      </c>
      <c r="CZ73">
        <v>0</v>
      </c>
      <c r="DA73">
        <v>260</v>
      </c>
      <c r="DB73">
        <v>260</v>
      </c>
      <c r="DC73">
        <v>1</v>
      </c>
      <c r="DD73">
        <v>45</v>
      </c>
    </row>
    <row r="74" spans="1:108" x14ac:dyDescent="0.25">
      <c r="A74" t="s">
        <v>3668</v>
      </c>
      <c r="B74">
        <v>69</v>
      </c>
      <c r="C74">
        <v>4397</v>
      </c>
      <c r="D74">
        <v>4181</v>
      </c>
      <c r="E74">
        <v>2503</v>
      </c>
      <c r="F74">
        <v>6160</v>
      </c>
      <c r="G74">
        <v>2855</v>
      </c>
      <c r="H74">
        <v>93</v>
      </c>
      <c r="I74">
        <v>15</v>
      </c>
      <c r="J74">
        <v>0</v>
      </c>
      <c r="K74">
        <v>3</v>
      </c>
      <c r="L74">
        <v>3</v>
      </c>
      <c r="M74">
        <v>0</v>
      </c>
      <c r="N74">
        <v>0</v>
      </c>
      <c r="O74">
        <v>0</v>
      </c>
      <c r="P74">
        <v>0</v>
      </c>
      <c r="Q74">
        <v>-3</v>
      </c>
      <c r="R74">
        <v>-3</v>
      </c>
      <c r="S74">
        <v>0</v>
      </c>
      <c r="T74">
        <v>18</v>
      </c>
      <c r="U74">
        <v>0</v>
      </c>
      <c r="V74">
        <v>0</v>
      </c>
      <c r="W74">
        <v>0</v>
      </c>
      <c r="X74">
        <v>1</v>
      </c>
      <c r="Y74">
        <v>1</v>
      </c>
      <c r="Z74">
        <v>1</v>
      </c>
      <c r="AA74">
        <v>0</v>
      </c>
      <c r="AB74">
        <v>120</v>
      </c>
      <c r="AC74">
        <v>6</v>
      </c>
      <c r="AD74">
        <v>-3</v>
      </c>
      <c r="AE74">
        <v>-3</v>
      </c>
      <c r="AF74">
        <v>220</v>
      </c>
      <c r="AG74">
        <v>0</v>
      </c>
      <c r="AH74">
        <v>1</v>
      </c>
      <c r="AI74">
        <v>1</v>
      </c>
      <c r="AJ74">
        <v>100</v>
      </c>
      <c r="AK74">
        <v>-3</v>
      </c>
      <c r="AL74">
        <v>-3</v>
      </c>
      <c r="AM74">
        <v>-3</v>
      </c>
      <c r="AN74">
        <v>0</v>
      </c>
      <c r="AO74">
        <v>0</v>
      </c>
      <c r="AP74">
        <v>0</v>
      </c>
      <c r="AQ74">
        <v>0</v>
      </c>
      <c r="AR74">
        <v>0</v>
      </c>
      <c r="AS74">
        <v>0</v>
      </c>
      <c r="AT74">
        <v>0</v>
      </c>
      <c r="AU74">
        <v>0</v>
      </c>
      <c r="AV74">
        <v>120</v>
      </c>
      <c r="AW74">
        <v>3</v>
      </c>
      <c r="AX74">
        <v>6</v>
      </c>
      <c r="AY74">
        <v>-3</v>
      </c>
      <c r="AZ74">
        <v>-3</v>
      </c>
      <c r="BA74">
        <v>3</v>
      </c>
      <c r="BB74">
        <v>238</v>
      </c>
      <c r="BC74">
        <v>238</v>
      </c>
      <c r="BD74">
        <v>1</v>
      </c>
      <c r="BE74">
        <v>93</v>
      </c>
      <c r="BH74">
        <v>15</v>
      </c>
      <c r="BI74">
        <v>0</v>
      </c>
      <c r="BJ74">
        <v>0</v>
      </c>
      <c r="BK74">
        <v>0</v>
      </c>
      <c r="BL74">
        <v>0</v>
      </c>
      <c r="BM74">
        <v>0</v>
      </c>
      <c r="BN74">
        <v>0</v>
      </c>
      <c r="BO74">
        <v>0</v>
      </c>
      <c r="BP74">
        <v>-3</v>
      </c>
      <c r="BQ74">
        <v>-3</v>
      </c>
      <c r="BR74">
        <v>0</v>
      </c>
      <c r="BS74">
        <v>15</v>
      </c>
      <c r="BT74">
        <v>0</v>
      </c>
      <c r="BU74">
        <v>0</v>
      </c>
      <c r="BV74">
        <v>0</v>
      </c>
      <c r="BW74">
        <v>1</v>
      </c>
      <c r="BX74">
        <v>1</v>
      </c>
      <c r="BY74">
        <v>0</v>
      </c>
      <c r="BZ74">
        <v>0</v>
      </c>
      <c r="CA74">
        <v>80</v>
      </c>
      <c r="CB74">
        <v>2</v>
      </c>
      <c r="CC74">
        <v>-3</v>
      </c>
      <c r="CD74">
        <v>-3</v>
      </c>
      <c r="CE74">
        <v>130</v>
      </c>
      <c r="CF74">
        <v>0</v>
      </c>
      <c r="CG74">
        <v>0</v>
      </c>
      <c r="CH74">
        <v>1</v>
      </c>
      <c r="CI74">
        <v>50</v>
      </c>
      <c r="CJ74">
        <v>-3</v>
      </c>
      <c r="CK74">
        <v>-3</v>
      </c>
      <c r="CL74">
        <v>-3</v>
      </c>
      <c r="CM74">
        <v>0</v>
      </c>
      <c r="CN74">
        <v>0</v>
      </c>
      <c r="CO74">
        <v>0</v>
      </c>
      <c r="CP74">
        <v>0</v>
      </c>
      <c r="CQ74">
        <v>0</v>
      </c>
      <c r="CR74">
        <v>0</v>
      </c>
      <c r="CS74">
        <v>0</v>
      </c>
      <c r="CT74">
        <v>0</v>
      </c>
      <c r="CU74">
        <v>80</v>
      </c>
      <c r="CV74">
        <v>2</v>
      </c>
      <c r="CW74">
        <v>2</v>
      </c>
      <c r="CX74">
        <v>-3</v>
      </c>
      <c r="CY74">
        <v>-3</v>
      </c>
      <c r="CZ74">
        <v>0</v>
      </c>
      <c r="DA74">
        <v>145</v>
      </c>
      <c r="DB74">
        <v>145</v>
      </c>
      <c r="DC74">
        <v>0</v>
      </c>
      <c r="DD74">
        <v>-93</v>
      </c>
    </row>
    <row r="75" spans="1:108" x14ac:dyDescent="0.25">
      <c r="A75" t="s">
        <v>3668</v>
      </c>
      <c r="B75">
        <v>70</v>
      </c>
      <c r="C75">
        <v>1816</v>
      </c>
      <c r="D75">
        <v>3275</v>
      </c>
      <c r="E75">
        <v>2526</v>
      </c>
      <c r="F75">
        <v>5998</v>
      </c>
      <c r="G75">
        <v>4539</v>
      </c>
      <c r="H75">
        <v>4360</v>
      </c>
      <c r="I75">
        <v>15</v>
      </c>
      <c r="J75">
        <v>0</v>
      </c>
      <c r="K75">
        <v>0</v>
      </c>
      <c r="L75">
        <v>0</v>
      </c>
      <c r="M75">
        <v>0</v>
      </c>
      <c r="N75">
        <v>0</v>
      </c>
      <c r="O75">
        <v>0</v>
      </c>
      <c r="P75">
        <v>0</v>
      </c>
      <c r="Q75">
        <v>-3</v>
      </c>
      <c r="R75">
        <v>-3</v>
      </c>
      <c r="S75">
        <v>0</v>
      </c>
      <c r="T75">
        <v>15</v>
      </c>
      <c r="U75">
        <v>0</v>
      </c>
      <c r="V75">
        <v>2</v>
      </c>
      <c r="W75">
        <v>0</v>
      </c>
      <c r="X75">
        <v>1</v>
      </c>
      <c r="Y75">
        <v>1</v>
      </c>
      <c r="Z75">
        <v>0</v>
      </c>
      <c r="AA75">
        <v>0</v>
      </c>
      <c r="AB75">
        <v>80</v>
      </c>
      <c r="AC75">
        <v>2</v>
      </c>
      <c r="AD75">
        <v>-3</v>
      </c>
      <c r="AE75">
        <v>-3</v>
      </c>
      <c r="AF75">
        <v>130</v>
      </c>
      <c r="AG75">
        <v>1</v>
      </c>
      <c r="AH75">
        <v>0</v>
      </c>
      <c r="AI75">
        <v>0</v>
      </c>
      <c r="AJ75">
        <v>50</v>
      </c>
      <c r="AK75">
        <v>-3</v>
      </c>
      <c r="AL75">
        <v>-3</v>
      </c>
      <c r="AM75">
        <v>-3</v>
      </c>
      <c r="AN75">
        <v>0</v>
      </c>
      <c r="AO75">
        <v>0</v>
      </c>
      <c r="AP75">
        <v>0</v>
      </c>
      <c r="AQ75">
        <v>0</v>
      </c>
      <c r="AR75">
        <v>0</v>
      </c>
      <c r="AS75">
        <v>0</v>
      </c>
      <c r="AT75">
        <v>0</v>
      </c>
      <c r="AU75">
        <v>0</v>
      </c>
      <c r="AV75">
        <v>80</v>
      </c>
      <c r="AW75">
        <v>2</v>
      </c>
      <c r="AX75">
        <v>2</v>
      </c>
      <c r="AY75">
        <v>-3</v>
      </c>
      <c r="AZ75">
        <v>-3</v>
      </c>
      <c r="BA75">
        <v>0</v>
      </c>
      <c r="BB75">
        <v>145</v>
      </c>
      <c r="BC75">
        <v>145</v>
      </c>
      <c r="BD75">
        <v>1</v>
      </c>
      <c r="BE75">
        <v>45</v>
      </c>
      <c r="BH75">
        <v>10</v>
      </c>
      <c r="BI75">
        <v>0</v>
      </c>
      <c r="BJ75">
        <v>0</v>
      </c>
      <c r="BK75">
        <v>0</v>
      </c>
      <c r="BL75">
        <v>0</v>
      </c>
      <c r="BM75">
        <v>0</v>
      </c>
      <c r="BN75">
        <v>0</v>
      </c>
      <c r="BO75">
        <v>0</v>
      </c>
      <c r="BP75">
        <v>-3</v>
      </c>
      <c r="BQ75">
        <v>-3</v>
      </c>
      <c r="BR75">
        <v>0</v>
      </c>
      <c r="BS75">
        <v>10</v>
      </c>
      <c r="BT75">
        <v>0</v>
      </c>
      <c r="BU75">
        <v>0</v>
      </c>
      <c r="BV75">
        <v>0</v>
      </c>
      <c r="BW75">
        <v>1</v>
      </c>
      <c r="BX75">
        <v>0</v>
      </c>
      <c r="BY75">
        <v>0</v>
      </c>
      <c r="BZ75">
        <v>0</v>
      </c>
      <c r="CA75">
        <v>40</v>
      </c>
      <c r="CB75">
        <v>0</v>
      </c>
      <c r="CC75">
        <v>-3</v>
      </c>
      <c r="CD75">
        <v>-3</v>
      </c>
      <c r="CE75">
        <v>90</v>
      </c>
      <c r="CF75">
        <v>0</v>
      </c>
      <c r="CG75">
        <v>1</v>
      </c>
      <c r="CH75">
        <v>0</v>
      </c>
      <c r="CI75">
        <v>50</v>
      </c>
      <c r="CJ75">
        <v>-3</v>
      </c>
      <c r="CK75">
        <v>-3</v>
      </c>
      <c r="CL75">
        <v>-3</v>
      </c>
      <c r="CM75">
        <v>0</v>
      </c>
      <c r="CN75">
        <v>0</v>
      </c>
      <c r="CO75">
        <v>0</v>
      </c>
      <c r="CP75">
        <v>0</v>
      </c>
      <c r="CQ75">
        <v>0</v>
      </c>
      <c r="CR75">
        <v>0</v>
      </c>
      <c r="CS75">
        <v>0</v>
      </c>
      <c r="CT75">
        <v>0</v>
      </c>
      <c r="CU75">
        <v>40</v>
      </c>
      <c r="CV75">
        <v>1</v>
      </c>
      <c r="CW75">
        <v>0</v>
      </c>
      <c r="CX75">
        <v>-3</v>
      </c>
      <c r="CY75">
        <v>-3</v>
      </c>
      <c r="CZ75">
        <v>0</v>
      </c>
      <c r="DA75">
        <v>100</v>
      </c>
      <c r="DB75">
        <v>100</v>
      </c>
      <c r="DC75">
        <v>0</v>
      </c>
      <c r="DD75">
        <v>-45</v>
      </c>
    </row>
    <row r="76" spans="1:108" x14ac:dyDescent="0.25">
      <c r="A76" t="s">
        <v>3668</v>
      </c>
      <c r="B76">
        <v>71</v>
      </c>
      <c r="C76">
        <v>5690</v>
      </c>
      <c r="D76">
        <v>4238</v>
      </c>
      <c r="E76">
        <v>6663</v>
      </c>
      <c r="F76">
        <v>4728</v>
      </c>
      <c r="G76">
        <v>5913</v>
      </c>
      <c r="H76">
        <v>3134</v>
      </c>
      <c r="I76">
        <v>15</v>
      </c>
      <c r="J76">
        <v>0</v>
      </c>
      <c r="K76">
        <v>0</v>
      </c>
      <c r="L76">
        <v>0</v>
      </c>
      <c r="M76">
        <v>0</v>
      </c>
      <c r="N76">
        <v>0</v>
      </c>
      <c r="O76">
        <v>0</v>
      </c>
      <c r="P76">
        <v>0</v>
      </c>
      <c r="Q76">
        <v>-3</v>
      </c>
      <c r="R76">
        <v>-3</v>
      </c>
      <c r="S76">
        <v>0</v>
      </c>
      <c r="T76">
        <v>15</v>
      </c>
      <c r="U76">
        <v>0</v>
      </c>
      <c r="V76">
        <v>0</v>
      </c>
      <c r="W76">
        <v>0</v>
      </c>
      <c r="X76">
        <v>1</v>
      </c>
      <c r="Y76">
        <v>1</v>
      </c>
      <c r="Z76">
        <v>1</v>
      </c>
      <c r="AA76">
        <v>0</v>
      </c>
      <c r="AB76">
        <v>120</v>
      </c>
      <c r="AC76">
        <v>6</v>
      </c>
      <c r="AD76">
        <v>-3</v>
      </c>
      <c r="AE76">
        <v>-3</v>
      </c>
      <c r="AF76">
        <v>170</v>
      </c>
      <c r="AG76">
        <v>0</v>
      </c>
      <c r="AH76">
        <v>0</v>
      </c>
      <c r="AI76">
        <v>1</v>
      </c>
      <c r="AJ76">
        <v>50</v>
      </c>
      <c r="AK76">
        <v>-3</v>
      </c>
      <c r="AL76">
        <v>-3</v>
      </c>
      <c r="AM76">
        <v>-3</v>
      </c>
      <c r="AN76">
        <v>0</v>
      </c>
      <c r="AO76">
        <v>0</v>
      </c>
      <c r="AP76">
        <v>1</v>
      </c>
      <c r="AQ76">
        <v>0</v>
      </c>
      <c r="AR76">
        <v>0</v>
      </c>
      <c r="AS76">
        <v>0</v>
      </c>
      <c r="AT76">
        <v>5</v>
      </c>
      <c r="AU76">
        <v>0</v>
      </c>
      <c r="AV76">
        <v>120</v>
      </c>
      <c r="AW76">
        <v>3</v>
      </c>
      <c r="AX76">
        <v>6</v>
      </c>
      <c r="AY76">
        <v>-3</v>
      </c>
      <c r="AZ76">
        <v>-3</v>
      </c>
      <c r="BA76">
        <v>0</v>
      </c>
      <c r="BB76">
        <v>185</v>
      </c>
      <c r="BC76">
        <v>185</v>
      </c>
      <c r="BD76">
        <v>0</v>
      </c>
      <c r="BE76">
        <v>-91</v>
      </c>
      <c r="BH76">
        <v>10</v>
      </c>
      <c r="BI76">
        <v>0</v>
      </c>
      <c r="BJ76">
        <v>2</v>
      </c>
      <c r="BK76">
        <v>2</v>
      </c>
      <c r="BL76">
        <v>1</v>
      </c>
      <c r="BM76">
        <v>0</v>
      </c>
      <c r="BN76">
        <v>60</v>
      </c>
      <c r="BO76">
        <v>1</v>
      </c>
      <c r="BP76">
        <v>-3</v>
      </c>
      <c r="BQ76">
        <v>-3</v>
      </c>
      <c r="BR76">
        <v>20</v>
      </c>
      <c r="BS76">
        <v>72</v>
      </c>
      <c r="BT76">
        <v>0</v>
      </c>
      <c r="BU76">
        <v>27</v>
      </c>
      <c r="BV76">
        <v>9</v>
      </c>
      <c r="BW76">
        <v>1</v>
      </c>
      <c r="BX76">
        <v>1</v>
      </c>
      <c r="BY76">
        <v>0</v>
      </c>
      <c r="BZ76">
        <v>0</v>
      </c>
      <c r="CA76">
        <v>40</v>
      </c>
      <c r="CB76">
        <v>1</v>
      </c>
      <c r="CC76">
        <v>-3</v>
      </c>
      <c r="CD76">
        <v>-3</v>
      </c>
      <c r="CE76">
        <v>199</v>
      </c>
      <c r="CF76">
        <v>1</v>
      </c>
      <c r="CG76">
        <v>1</v>
      </c>
      <c r="CH76">
        <v>1</v>
      </c>
      <c r="CI76">
        <v>150</v>
      </c>
      <c r="CJ76">
        <v>-3</v>
      </c>
      <c r="CK76">
        <v>-3</v>
      </c>
      <c r="CL76">
        <v>-3</v>
      </c>
      <c r="CM76">
        <v>0</v>
      </c>
      <c r="CN76">
        <v>0</v>
      </c>
      <c r="CO76">
        <v>0</v>
      </c>
      <c r="CP76">
        <v>1</v>
      </c>
      <c r="CQ76">
        <v>0</v>
      </c>
      <c r="CR76">
        <v>0</v>
      </c>
      <c r="CS76">
        <v>0</v>
      </c>
      <c r="CT76">
        <v>5</v>
      </c>
      <c r="CU76">
        <v>100</v>
      </c>
      <c r="CV76">
        <v>2</v>
      </c>
      <c r="CW76">
        <v>2</v>
      </c>
      <c r="CX76">
        <v>-3</v>
      </c>
      <c r="CY76">
        <v>-3</v>
      </c>
      <c r="CZ76">
        <v>11</v>
      </c>
      <c r="DA76">
        <v>276</v>
      </c>
      <c r="DB76">
        <v>276</v>
      </c>
      <c r="DC76">
        <v>1</v>
      </c>
      <c r="DD76">
        <v>91</v>
      </c>
    </row>
    <row r="77" spans="1:108" x14ac:dyDescent="0.25">
      <c r="A77" t="s">
        <v>3668</v>
      </c>
      <c r="B77">
        <v>72</v>
      </c>
      <c r="C77">
        <v>2227</v>
      </c>
      <c r="D77">
        <v>3293</v>
      </c>
      <c r="E77">
        <v>3042</v>
      </c>
      <c r="F77">
        <v>3750</v>
      </c>
      <c r="G77">
        <v>6217</v>
      </c>
      <c r="H77">
        <v>6022</v>
      </c>
      <c r="I77">
        <v>15</v>
      </c>
      <c r="J77">
        <v>0</v>
      </c>
      <c r="K77">
        <v>0</v>
      </c>
      <c r="L77">
        <v>0</v>
      </c>
      <c r="M77">
        <v>1</v>
      </c>
      <c r="N77">
        <v>0</v>
      </c>
      <c r="O77">
        <v>60</v>
      </c>
      <c r="P77">
        <v>1</v>
      </c>
      <c r="Q77">
        <v>-3</v>
      </c>
      <c r="R77">
        <v>-3</v>
      </c>
      <c r="S77">
        <v>20</v>
      </c>
      <c r="T77">
        <v>75</v>
      </c>
      <c r="U77">
        <v>0</v>
      </c>
      <c r="V77">
        <v>0</v>
      </c>
      <c r="W77">
        <v>0</v>
      </c>
      <c r="X77">
        <v>1</v>
      </c>
      <c r="Y77">
        <v>1</v>
      </c>
      <c r="Z77">
        <v>1</v>
      </c>
      <c r="AA77">
        <v>0</v>
      </c>
      <c r="AB77">
        <v>80</v>
      </c>
      <c r="AC77">
        <v>5</v>
      </c>
      <c r="AD77">
        <v>-3</v>
      </c>
      <c r="AE77">
        <v>-3</v>
      </c>
      <c r="AF77">
        <v>180</v>
      </c>
      <c r="AG77">
        <v>0</v>
      </c>
      <c r="AH77">
        <v>1</v>
      </c>
      <c r="AI77">
        <v>1</v>
      </c>
      <c r="AJ77">
        <v>100</v>
      </c>
      <c r="AK77">
        <v>-3</v>
      </c>
      <c r="AL77">
        <v>-3</v>
      </c>
      <c r="AM77">
        <v>-3</v>
      </c>
      <c r="AN77">
        <v>0</v>
      </c>
      <c r="AO77">
        <v>0</v>
      </c>
      <c r="AP77">
        <v>0</v>
      </c>
      <c r="AQ77">
        <v>1</v>
      </c>
      <c r="AR77">
        <v>0</v>
      </c>
      <c r="AS77">
        <v>2</v>
      </c>
      <c r="AT77">
        <v>0</v>
      </c>
      <c r="AU77">
        <v>55</v>
      </c>
      <c r="AV77">
        <v>140</v>
      </c>
      <c r="AW77">
        <v>3</v>
      </c>
      <c r="AX77">
        <v>6</v>
      </c>
      <c r="AY77">
        <v>-3</v>
      </c>
      <c r="AZ77">
        <v>-3</v>
      </c>
      <c r="BA77">
        <v>0</v>
      </c>
      <c r="BB77">
        <v>310</v>
      </c>
      <c r="BC77">
        <v>310</v>
      </c>
      <c r="BD77">
        <v>1</v>
      </c>
      <c r="BE77">
        <v>105</v>
      </c>
      <c r="BH77">
        <v>15</v>
      </c>
      <c r="BI77">
        <v>0</v>
      </c>
      <c r="BJ77">
        <v>0</v>
      </c>
      <c r="BK77">
        <v>0</v>
      </c>
      <c r="BL77">
        <v>1</v>
      </c>
      <c r="BM77">
        <v>0</v>
      </c>
      <c r="BN77">
        <v>60</v>
      </c>
      <c r="BO77">
        <v>1</v>
      </c>
      <c r="BP77">
        <v>-3</v>
      </c>
      <c r="BQ77">
        <v>-3</v>
      </c>
      <c r="BR77">
        <v>20</v>
      </c>
      <c r="BS77">
        <v>75</v>
      </c>
      <c r="BT77">
        <v>0</v>
      </c>
      <c r="BU77">
        <v>0</v>
      </c>
      <c r="BV77">
        <v>0</v>
      </c>
      <c r="BW77">
        <v>1</v>
      </c>
      <c r="BX77">
        <v>1</v>
      </c>
      <c r="BY77">
        <v>1</v>
      </c>
      <c r="BZ77">
        <v>0</v>
      </c>
      <c r="CA77">
        <v>80</v>
      </c>
      <c r="CB77">
        <v>5</v>
      </c>
      <c r="CC77">
        <v>-3</v>
      </c>
      <c r="CD77">
        <v>-3</v>
      </c>
      <c r="CE77">
        <v>130</v>
      </c>
      <c r="CF77">
        <v>0</v>
      </c>
      <c r="CG77">
        <v>0</v>
      </c>
      <c r="CH77">
        <v>1</v>
      </c>
      <c r="CI77">
        <v>50</v>
      </c>
      <c r="CJ77">
        <v>-3</v>
      </c>
      <c r="CK77">
        <v>-3</v>
      </c>
      <c r="CL77">
        <v>-3</v>
      </c>
      <c r="CM77">
        <v>0</v>
      </c>
      <c r="CN77">
        <v>0</v>
      </c>
      <c r="CO77">
        <v>1</v>
      </c>
      <c r="CP77">
        <v>0</v>
      </c>
      <c r="CQ77">
        <v>2</v>
      </c>
      <c r="CR77">
        <v>0</v>
      </c>
      <c r="CS77">
        <v>55</v>
      </c>
      <c r="CT77">
        <v>0</v>
      </c>
      <c r="CU77">
        <v>140</v>
      </c>
      <c r="CV77">
        <v>3</v>
      </c>
      <c r="CW77">
        <v>6</v>
      </c>
      <c r="CX77">
        <v>-3</v>
      </c>
      <c r="CY77">
        <v>-3</v>
      </c>
      <c r="CZ77">
        <v>0</v>
      </c>
      <c r="DA77">
        <v>205</v>
      </c>
      <c r="DB77">
        <v>205</v>
      </c>
      <c r="DC77">
        <v>0</v>
      </c>
      <c r="DD77">
        <v>-105</v>
      </c>
    </row>
    <row r="78" spans="1:108" x14ac:dyDescent="0.25">
      <c r="A78" t="s">
        <v>3668</v>
      </c>
      <c r="B78">
        <v>73</v>
      </c>
      <c r="C78">
        <v>3276</v>
      </c>
      <c r="D78">
        <v>3291</v>
      </c>
      <c r="E78">
        <v>6318</v>
      </c>
      <c r="F78">
        <v>4182</v>
      </c>
      <c r="G78">
        <v>4674</v>
      </c>
      <c r="H78">
        <v>6047</v>
      </c>
      <c r="I78">
        <v>10</v>
      </c>
      <c r="J78">
        <v>0</v>
      </c>
      <c r="K78">
        <v>8</v>
      </c>
      <c r="L78">
        <v>8</v>
      </c>
      <c r="M78">
        <v>0</v>
      </c>
      <c r="N78">
        <v>0</v>
      </c>
      <c r="O78">
        <v>0</v>
      </c>
      <c r="P78">
        <v>0</v>
      </c>
      <c r="Q78">
        <v>-3</v>
      </c>
      <c r="R78">
        <v>-3</v>
      </c>
      <c r="S78">
        <v>0</v>
      </c>
      <c r="T78">
        <v>18</v>
      </c>
      <c r="U78">
        <v>0</v>
      </c>
      <c r="V78">
        <v>0</v>
      </c>
      <c r="W78">
        <v>0</v>
      </c>
      <c r="X78">
        <v>1</v>
      </c>
      <c r="Y78">
        <v>1</v>
      </c>
      <c r="Z78">
        <v>1</v>
      </c>
      <c r="AA78">
        <v>0</v>
      </c>
      <c r="AB78">
        <v>120</v>
      </c>
      <c r="AC78">
        <v>6</v>
      </c>
      <c r="AD78">
        <v>-3</v>
      </c>
      <c r="AE78">
        <v>-3</v>
      </c>
      <c r="AF78">
        <v>170</v>
      </c>
      <c r="AG78">
        <v>1</v>
      </c>
      <c r="AH78">
        <v>0</v>
      </c>
      <c r="AI78">
        <v>0</v>
      </c>
      <c r="AJ78">
        <v>50</v>
      </c>
      <c r="AK78">
        <v>-3</v>
      </c>
      <c r="AL78">
        <v>-3</v>
      </c>
      <c r="AM78">
        <v>-3</v>
      </c>
      <c r="AN78">
        <v>0</v>
      </c>
      <c r="AO78">
        <v>0</v>
      </c>
      <c r="AP78">
        <v>0</v>
      </c>
      <c r="AQ78">
        <v>0</v>
      </c>
      <c r="AR78">
        <v>0</v>
      </c>
      <c r="AS78">
        <v>0</v>
      </c>
      <c r="AT78">
        <v>0</v>
      </c>
      <c r="AU78">
        <v>0</v>
      </c>
      <c r="AV78">
        <v>120</v>
      </c>
      <c r="AW78">
        <v>3</v>
      </c>
      <c r="AX78">
        <v>6</v>
      </c>
      <c r="AY78">
        <v>-3</v>
      </c>
      <c r="AZ78">
        <v>-3</v>
      </c>
      <c r="BA78">
        <v>8</v>
      </c>
      <c r="BB78">
        <v>188</v>
      </c>
      <c r="BC78">
        <v>188</v>
      </c>
      <c r="BD78">
        <v>0</v>
      </c>
      <c r="BE78">
        <v>-7</v>
      </c>
      <c r="BH78">
        <v>15</v>
      </c>
      <c r="BI78">
        <v>0</v>
      </c>
      <c r="BJ78">
        <v>0</v>
      </c>
      <c r="BK78">
        <v>0</v>
      </c>
      <c r="BL78">
        <v>0</v>
      </c>
      <c r="BM78">
        <v>0</v>
      </c>
      <c r="BN78">
        <v>0</v>
      </c>
      <c r="BO78">
        <v>0</v>
      </c>
      <c r="BP78">
        <v>-3</v>
      </c>
      <c r="BQ78">
        <v>-3</v>
      </c>
      <c r="BR78">
        <v>0</v>
      </c>
      <c r="BS78">
        <v>15</v>
      </c>
      <c r="BT78">
        <v>0</v>
      </c>
      <c r="BU78">
        <v>0</v>
      </c>
      <c r="BV78">
        <v>0</v>
      </c>
      <c r="BW78">
        <v>1</v>
      </c>
      <c r="BX78">
        <v>1</v>
      </c>
      <c r="BY78">
        <v>0</v>
      </c>
      <c r="BZ78">
        <v>0</v>
      </c>
      <c r="CA78">
        <v>80</v>
      </c>
      <c r="CB78">
        <v>2</v>
      </c>
      <c r="CC78">
        <v>-3</v>
      </c>
      <c r="CD78">
        <v>-3</v>
      </c>
      <c r="CE78">
        <v>180</v>
      </c>
      <c r="CF78">
        <v>1</v>
      </c>
      <c r="CG78">
        <v>0</v>
      </c>
      <c r="CH78">
        <v>1</v>
      </c>
      <c r="CI78">
        <v>100</v>
      </c>
      <c r="CJ78">
        <v>-3</v>
      </c>
      <c r="CK78">
        <v>-3</v>
      </c>
      <c r="CL78">
        <v>-3</v>
      </c>
      <c r="CM78">
        <v>0</v>
      </c>
      <c r="CN78">
        <v>0</v>
      </c>
      <c r="CO78">
        <v>0</v>
      </c>
      <c r="CP78">
        <v>0</v>
      </c>
      <c r="CQ78">
        <v>0</v>
      </c>
      <c r="CR78">
        <v>0</v>
      </c>
      <c r="CS78">
        <v>0</v>
      </c>
      <c r="CT78">
        <v>0</v>
      </c>
      <c r="CU78">
        <v>80</v>
      </c>
      <c r="CV78">
        <v>2</v>
      </c>
      <c r="CW78">
        <v>2</v>
      </c>
      <c r="CX78">
        <v>-3</v>
      </c>
      <c r="CY78">
        <v>-3</v>
      </c>
      <c r="CZ78">
        <v>0</v>
      </c>
      <c r="DA78">
        <v>195</v>
      </c>
      <c r="DB78">
        <v>195</v>
      </c>
      <c r="DC78">
        <v>1</v>
      </c>
      <c r="DD78">
        <v>7</v>
      </c>
    </row>
    <row r="79" spans="1:108" x14ac:dyDescent="0.25">
      <c r="A79" t="s">
        <v>3668</v>
      </c>
      <c r="B79">
        <v>74</v>
      </c>
      <c r="C79">
        <v>2052</v>
      </c>
      <c r="D79">
        <v>5658</v>
      </c>
      <c r="E79">
        <v>4260</v>
      </c>
      <c r="F79">
        <v>2538</v>
      </c>
      <c r="G79">
        <v>4230</v>
      </c>
      <c r="H79">
        <v>6160</v>
      </c>
      <c r="I79">
        <v>10</v>
      </c>
      <c r="J79">
        <v>0</v>
      </c>
      <c r="K79">
        <v>0</v>
      </c>
      <c r="L79">
        <v>0</v>
      </c>
      <c r="M79">
        <v>1</v>
      </c>
      <c r="N79">
        <v>0</v>
      </c>
      <c r="O79">
        <v>60</v>
      </c>
      <c r="P79">
        <v>1</v>
      </c>
      <c r="Q79">
        <v>-3</v>
      </c>
      <c r="R79">
        <v>-3</v>
      </c>
      <c r="S79">
        <v>20</v>
      </c>
      <c r="T79">
        <v>70</v>
      </c>
      <c r="U79">
        <v>0</v>
      </c>
      <c r="V79">
        <v>12</v>
      </c>
      <c r="W79">
        <v>4</v>
      </c>
      <c r="X79">
        <v>1</v>
      </c>
      <c r="Y79">
        <v>1</v>
      </c>
      <c r="Z79">
        <v>1</v>
      </c>
      <c r="AA79">
        <v>0</v>
      </c>
      <c r="AB79">
        <v>80</v>
      </c>
      <c r="AC79">
        <v>5</v>
      </c>
      <c r="AD79">
        <v>-3</v>
      </c>
      <c r="AE79">
        <v>-3</v>
      </c>
      <c r="AF79">
        <v>184</v>
      </c>
      <c r="AG79">
        <v>0</v>
      </c>
      <c r="AH79">
        <v>1</v>
      </c>
      <c r="AI79">
        <v>1</v>
      </c>
      <c r="AJ79">
        <v>100</v>
      </c>
      <c r="AK79">
        <v>-3</v>
      </c>
      <c r="AL79">
        <v>-3</v>
      </c>
      <c r="AM79">
        <v>-3</v>
      </c>
      <c r="AN79">
        <v>0</v>
      </c>
      <c r="AO79">
        <v>0</v>
      </c>
      <c r="AP79">
        <v>0</v>
      </c>
      <c r="AQ79">
        <v>0</v>
      </c>
      <c r="AR79">
        <v>0</v>
      </c>
      <c r="AS79">
        <v>0</v>
      </c>
      <c r="AT79">
        <v>0</v>
      </c>
      <c r="AU79">
        <v>0</v>
      </c>
      <c r="AV79">
        <v>140</v>
      </c>
      <c r="AW79">
        <v>3</v>
      </c>
      <c r="AX79">
        <v>6</v>
      </c>
      <c r="AY79">
        <v>-3</v>
      </c>
      <c r="AZ79">
        <v>-3</v>
      </c>
      <c r="BA79">
        <v>4</v>
      </c>
      <c r="BB79">
        <v>254</v>
      </c>
      <c r="BC79">
        <v>254</v>
      </c>
      <c r="BD79">
        <v>1</v>
      </c>
      <c r="BE79">
        <v>89</v>
      </c>
      <c r="BH79">
        <v>15</v>
      </c>
      <c r="BI79">
        <v>0</v>
      </c>
      <c r="BJ79">
        <v>0</v>
      </c>
      <c r="BK79">
        <v>0</v>
      </c>
      <c r="BL79">
        <v>1</v>
      </c>
      <c r="BM79">
        <v>0</v>
      </c>
      <c r="BN79">
        <v>60</v>
      </c>
      <c r="BO79">
        <v>1</v>
      </c>
      <c r="BP79">
        <v>-3</v>
      </c>
      <c r="BQ79">
        <v>-3</v>
      </c>
      <c r="BR79">
        <v>20</v>
      </c>
      <c r="BS79">
        <v>75</v>
      </c>
      <c r="BT79">
        <v>1</v>
      </c>
      <c r="BU79">
        <v>0</v>
      </c>
      <c r="BV79">
        <v>0</v>
      </c>
      <c r="BW79">
        <v>1</v>
      </c>
      <c r="BX79">
        <v>1</v>
      </c>
      <c r="BY79">
        <v>0</v>
      </c>
      <c r="BZ79">
        <v>0</v>
      </c>
      <c r="CA79">
        <v>40</v>
      </c>
      <c r="CB79">
        <v>1</v>
      </c>
      <c r="CC79">
        <v>-3</v>
      </c>
      <c r="CD79">
        <v>-3</v>
      </c>
      <c r="CE79">
        <v>90</v>
      </c>
      <c r="CF79">
        <v>1</v>
      </c>
      <c r="CG79">
        <v>0</v>
      </c>
      <c r="CH79">
        <v>0</v>
      </c>
      <c r="CI79">
        <v>50</v>
      </c>
      <c r="CJ79">
        <v>-3</v>
      </c>
      <c r="CK79">
        <v>-3</v>
      </c>
      <c r="CL79">
        <v>-3</v>
      </c>
      <c r="CM79">
        <v>0</v>
      </c>
      <c r="CN79">
        <v>0</v>
      </c>
      <c r="CO79">
        <v>0</v>
      </c>
      <c r="CP79">
        <v>0</v>
      </c>
      <c r="CQ79">
        <v>0</v>
      </c>
      <c r="CR79">
        <v>0</v>
      </c>
      <c r="CS79">
        <v>0</v>
      </c>
      <c r="CT79">
        <v>0</v>
      </c>
      <c r="CU79">
        <v>100</v>
      </c>
      <c r="CV79">
        <v>2</v>
      </c>
      <c r="CW79">
        <v>2</v>
      </c>
      <c r="CX79">
        <v>-3</v>
      </c>
      <c r="CY79">
        <v>-3</v>
      </c>
      <c r="CZ79">
        <v>0</v>
      </c>
      <c r="DA79">
        <v>165</v>
      </c>
      <c r="DB79">
        <v>165</v>
      </c>
      <c r="DC79">
        <v>0</v>
      </c>
      <c r="DD79">
        <v>-89</v>
      </c>
    </row>
    <row r="80" spans="1:108" x14ac:dyDescent="0.25">
      <c r="A80" t="s">
        <v>3668</v>
      </c>
      <c r="B80">
        <v>75</v>
      </c>
      <c r="C80">
        <v>4741</v>
      </c>
      <c r="D80">
        <v>3275</v>
      </c>
      <c r="E80">
        <v>2264</v>
      </c>
      <c r="F80">
        <v>4397</v>
      </c>
      <c r="G80">
        <v>3054</v>
      </c>
      <c r="H80">
        <v>2531</v>
      </c>
      <c r="I80">
        <v>15</v>
      </c>
      <c r="J80">
        <v>0</v>
      </c>
      <c r="K80">
        <v>0</v>
      </c>
      <c r="L80">
        <v>0</v>
      </c>
      <c r="M80">
        <v>0</v>
      </c>
      <c r="N80">
        <v>0</v>
      </c>
      <c r="O80">
        <v>0</v>
      </c>
      <c r="P80">
        <v>0</v>
      </c>
      <c r="Q80">
        <v>-3</v>
      </c>
      <c r="R80">
        <v>-3</v>
      </c>
      <c r="S80">
        <v>0</v>
      </c>
      <c r="T80">
        <v>15</v>
      </c>
      <c r="U80">
        <v>0</v>
      </c>
      <c r="V80">
        <v>0</v>
      </c>
      <c r="W80">
        <v>0</v>
      </c>
      <c r="X80">
        <v>1</v>
      </c>
      <c r="Y80">
        <v>1</v>
      </c>
      <c r="Z80">
        <v>1</v>
      </c>
      <c r="AA80">
        <v>0</v>
      </c>
      <c r="AB80">
        <v>120</v>
      </c>
      <c r="AC80">
        <v>6</v>
      </c>
      <c r="AD80">
        <v>-3</v>
      </c>
      <c r="AE80">
        <v>-3</v>
      </c>
      <c r="AF80">
        <v>270</v>
      </c>
      <c r="AG80">
        <v>1</v>
      </c>
      <c r="AH80">
        <v>1</v>
      </c>
      <c r="AI80">
        <v>1</v>
      </c>
      <c r="AJ80">
        <v>150</v>
      </c>
      <c r="AK80">
        <v>-3</v>
      </c>
      <c r="AL80">
        <v>-3</v>
      </c>
      <c r="AM80">
        <v>-3</v>
      </c>
      <c r="AN80">
        <v>0</v>
      </c>
      <c r="AO80">
        <v>0</v>
      </c>
      <c r="AP80">
        <v>0</v>
      </c>
      <c r="AQ80">
        <v>1</v>
      </c>
      <c r="AR80">
        <v>0</v>
      </c>
      <c r="AS80">
        <v>0</v>
      </c>
      <c r="AT80">
        <v>0</v>
      </c>
      <c r="AU80">
        <v>5</v>
      </c>
      <c r="AV80">
        <v>120</v>
      </c>
      <c r="AW80">
        <v>3</v>
      </c>
      <c r="AX80">
        <v>6</v>
      </c>
      <c r="AY80">
        <v>-3</v>
      </c>
      <c r="AZ80">
        <v>-3</v>
      </c>
      <c r="BA80">
        <v>0</v>
      </c>
      <c r="BB80">
        <v>290</v>
      </c>
      <c r="BC80">
        <v>290</v>
      </c>
      <c r="BD80">
        <v>1</v>
      </c>
      <c r="BE80">
        <v>145</v>
      </c>
      <c r="BH80">
        <v>15</v>
      </c>
      <c r="BI80">
        <v>0</v>
      </c>
      <c r="BJ80">
        <v>0</v>
      </c>
      <c r="BK80">
        <v>0</v>
      </c>
      <c r="BL80">
        <v>0</v>
      </c>
      <c r="BM80">
        <v>0</v>
      </c>
      <c r="BN80">
        <v>0</v>
      </c>
      <c r="BO80">
        <v>0</v>
      </c>
      <c r="BP80">
        <v>-3</v>
      </c>
      <c r="BQ80">
        <v>-3</v>
      </c>
      <c r="BR80">
        <v>0</v>
      </c>
      <c r="BS80">
        <v>15</v>
      </c>
      <c r="BT80">
        <v>0</v>
      </c>
      <c r="BU80">
        <v>0</v>
      </c>
      <c r="BV80">
        <v>0</v>
      </c>
      <c r="BW80">
        <v>1</v>
      </c>
      <c r="BX80">
        <v>1</v>
      </c>
      <c r="BY80">
        <v>0</v>
      </c>
      <c r="BZ80">
        <v>0</v>
      </c>
      <c r="CA80">
        <v>80</v>
      </c>
      <c r="CB80">
        <v>2</v>
      </c>
      <c r="CC80">
        <v>-3</v>
      </c>
      <c r="CD80">
        <v>-3</v>
      </c>
      <c r="CE80">
        <v>130</v>
      </c>
      <c r="CF80">
        <v>0</v>
      </c>
      <c r="CG80">
        <v>0</v>
      </c>
      <c r="CH80">
        <v>1</v>
      </c>
      <c r="CI80">
        <v>50</v>
      </c>
      <c r="CJ80">
        <v>-3</v>
      </c>
      <c r="CK80">
        <v>-3</v>
      </c>
      <c r="CL80">
        <v>-3</v>
      </c>
      <c r="CM80">
        <v>0</v>
      </c>
      <c r="CN80">
        <v>0</v>
      </c>
      <c r="CO80">
        <v>1</v>
      </c>
      <c r="CP80">
        <v>0</v>
      </c>
      <c r="CQ80">
        <v>0</v>
      </c>
      <c r="CR80">
        <v>0</v>
      </c>
      <c r="CS80">
        <v>5</v>
      </c>
      <c r="CT80">
        <v>0</v>
      </c>
      <c r="CU80">
        <v>80</v>
      </c>
      <c r="CV80">
        <v>2</v>
      </c>
      <c r="CW80">
        <v>2</v>
      </c>
      <c r="CX80">
        <v>-3</v>
      </c>
      <c r="CY80">
        <v>-3</v>
      </c>
      <c r="CZ80">
        <v>0</v>
      </c>
      <c r="DA80">
        <v>145</v>
      </c>
      <c r="DB80">
        <v>145</v>
      </c>
      <c r="DC80">
        <v>0</v>
      </c>
      <c r="DD80">
        <v>-145</v>
      </c>
    </row>
    <row r="81" spans="1:108" x14ac:dyDescent="0.25">
      <c r="A81" t="s">
        <v>3668</v>
      </c>
      <c r="B81">
        <v>76</v>
      </c>
      <c r="C81">
        <v>5913</v>
      </c>
      <c r="D81">
        <v>1714</v>
      </c>
      <c r="E81">
        <v>6720</v>
      </c>
      <c r="F81">
        <v>2503</v>
      </c>
      <c r="G81">
        <v>4845</v>
      </c>
      <c r="H81">
        <v>4818</v>
      </c>
      <c r="I81">
        <v>15</v>
      </c>
      <c r="J81">
        <v>0</v>
      </c>
      <c r="K81">
        <v>3</v>
      </c>
      <c r="L81">
        <v>3</v>
      </c>
      <c r="M81">
        <v>0</v>
      </c>
      <c r="N81">
        <v>0</v>
      </c>
      <c r="O81">
        <v>0</v>
      </c>
      <c r="P81">
        <v>0</v>
      </c>
      <c r="Q81">
        <v>-3</v>
      </c>
      <c r="R81">
        <v>-3</v>
      </c>
      <c r="S81">
        <v>0</v>
      </c>
      <c r="T81">
        <v>18</v>
      </c>
      <c r="U81">
        <v>1</v>
      </c>
      <c r="V81">
        <v>51</v>
      </c>
      <c r="W81">
        <v>17</v>
      </c>
      <c r="X81">
        <v>1</v>
      </c>
      <c r="Y81">
        <v>1</v>
      </c>
      <c r="Z81">
        <v>0</v>
      </c>
      <c r="AA81">
        <v>0</v>
      </c>
      <c r="AB81">
        <v>80</v>
      </c>
      <c r="AC81">
        <v>2</v>
      </c>
      <c r="AD81">
        <v>-3</v>
      </c>
      <c r="AE81">
        <v>-3</v>
      </c>
      <c r="AF81">
        <v>197</v>
      </c>
      <c r="AG81">
        <v>1</v>
      </c>
      <c r="AH81">
        <v>1</v>
      </c>
      <c r="AI81">
        <v>0</v>
      </c>
      <c r="AJ81">
        <v>100</v>
      </c>
      <c r="AK81">
        <v>-3</v>
      </c>
      <c r="AL81">
        <v>-3</v>
      </c>
      <c r="AM81">
        <v>-3</v>
      </c>
      <c r="AN81">
        <v>0</v>
      </c>
      <c r="AO81">
        <v>0</v>
      </c>
      <c r="AP81">
        <v>0</v>
      </c>
      <c r="AQ81">
        <v>0</v>
      </c>
      <c r="AR81">
        <v>1</v>
      </c>
      <c r="AS81">
        <v>0</v>
      </c>
      <c r="AT81">
        <v>25</v>
      </c>
      <c r="AU81">
        <v>0</v>
      </c>
      <c r="AV81">
        <v>80</v>
      </c>
      <c r="AW81">
        <v>2</v>
      </c>
      <c r="AX81">
        <v>2</v>
      </c>
      <c r="AY81">
        <v>-3</v>
      </c>
      <c r="AZ81">
        <v>-3</v>
      </c>
      <c r="BA81">
        <v>20</v>
      </c>
      <c r="BB81">
        <v>215</v>
      </c>
      <c r="BC81">
        <v>215</v>
      </c>
      <c r="BD81">
        <v>0</v>
      </c>
      <c r="BE81">
        <v>-90</v>
      </c>
      <c r="BH81">
        <v>10</v>
      </c>
      <c r="BI81">
        <v>0</v>
      </c>
      <c r="BJ81">
        <v>0</v>
      </c>
      <c r="BK81">
        <v>0</v>
      </c>
      <c r="BL81">
        <v>0</v>
      </c>
      <c r="BM81">
        <v>0</v>
      </c>
      <c r="BN81">
        <v>0</v>
      </c>
      <c r="BO81">
        <v>0</v>
      </c>
      <c r="BP81">
        <v>-3</v>
      </c>
      <c r="BQ81">
        <v>-3</v>
      </c>
      <c r="BR81">
        <v>0</v>
      </c>
      <c r="BS81">
        <v>10</v>
      </c>
      <c r="BT81">
        <v>0</v>
      </c>
      <c r="BU81">
        <v>0</v>
      </c>
      <c r="BV81">
        <v>0</v>
      </c>
      <c r="BW81">
        <v>1</v>
      </c>
      <c r="BX81">
        <v>1</v>
      </c>
      <c r="BY81">
        <v>1</v>
      </c>
      <c r="BZ81">
        <v>0</v>
      </c>
      <c r="CA81">
        <v>120</v>
      </c>
      <c r="CB81">
        <v>6</v>
      </c>
      <c r="CC81">
        <v>-3</v>
      </c>
      <c r="CD81">
        <v>-3</v>
      </c>
      <c r="CE81">
        <v>270</v>
      </c>
      <c r="CF81">
        <v>1</v>
      </c>
      <c r="CG81">
        <v>1</v>
      </c>
      <c r="CH81">
        <v>1</v>
      </c>
      <c r="CI81">
        <v>150</v>
      </c>
      <c r="CJ81">
        <v>-3</v>
      </c>
      <c r="CK81">
        <v>-3</v>
      </c>
      <c r="CL81">
        <v>-3</v>
      </c>
      <c r="CM81">
        <v>0</v>
      </c>
      <c r="CN81">
        <v>0</v>
      </c>
      <c r="CO81">
        <v>0</v>
      </c>
      <c r="CP81">
        <v>0</v>
      </c>
      <c r="CQ81">
        <v>0</v>
      </c>
      <c r="CR81">
        <v>1</v>
      </c>
      <c r="CS81">
        <v>0</v>
      </c>
      <c r="CT81">
        <v>25</v>
      </c>
      <c r="CU81">
        <v>120</v>
      </c>
      <c r="CV81">
        <v>3</v>
      </c>
      <c r="CW81">
        <v>6</v>
      </c>
      <c r="CX81">
        <v>-3</v>
      </c>
      <c r="CY81">
        <v>-3</v>
      </c>
      <c r="CZ81">
        <v>0</v>
      </c>
      <c r="DA81">
        <v>305</v>
      </c>
      <c r="DB81">
        <v>305</v>
      </c>
      <c r="DC81">
        <v>1</v>
      </c>
      <c r="DD81">
        <v>90</v>
      </c>
    </row>
    <row r="82" spans="1:108" x14ac:dyDescent="0.25">
      <c r="A82" t="s">
        <v>3668</v>
      </c>
      <c r="B82">
        <v>77</v>
      </c>
      <c r="C82">
        <v>5253</v>
      </c>
      <c r="D82">
        <v>2227</v>
      </c>
      <c r="E82">
        <v>3277</v>
      </c>
      <c r="F82">
        <v>4217</v>
      </c>
      <c r="G82">
        <v>3840</v>
      </c>
      <c r="H82">
        <v>5690</v>
      </c>
      <c r="I82">
        <v>10</v>
      </c>
      <c r="J82">
        <v>0</v>
      </c>
      <c r="K82">
        <v>10</v>
      </c>
      <c r="L82">
        <v>10</v>
      </c>
      <c r="M82">
        <v>0</v>
      </c>
      <c r="N82">
        <v>0</v>
      </c>
      <c r="O82">
        <v>0</v>
      </c>
      <c r="P82">
        <v>0</v>
      </c>
      <c r="Q82">
        <v>-3</v>
      </c>
      <c r="R82">
        <v>-3</v>
      </c>
      <c r="S82">
        <v>0</v>
      </c>
      <c r="T82">
        <v>20</v>
      </c>
      <c r="U82">
        <v>0</v>
      </c>
      <c r="V82">
        <v>24</v>
      </c>
      <c r="W82">
        <v>8</v>
      </c>
      <c r="X82">
        <v>1</v>
      </c>
      <c r="Y82">
        <v>1</v>
      </c>
      <c r="Z82">
        <v>0</v>
      </c>
      <c r="AA82">
        <v>0</v>
      </c>
      <c r="AB82">
        <v>80</v>
      </c>
      <c r="AC82">
        <v>2</v>
      </c>
      <c r="AD82">
        <v>-3</v>
      </c>
      <c r="AE82">
        <v>-3</v>
      </c>
      <c r="AF82">
        <v>238</v>
      </c>
      <c r="AG82">
        <v>1</v>
      </c>
      <c r="AH82">
        <v>1</v>
      </c>
      <c r="AI82">
        <v>1</v>
      </c>
      <c r="AJ82">
        <v>150</v>
      </c>
      <c r="AK82">
        <v>-3</v>
      </c>
      <c r="AL82">
        <v>-3</v>
      </c>
      <c r="AM82">
        <v>-3</v>
      </c>
      <c r="AN82">
        <v>0</v>
      </c>
      <c r="AO82">
        <v>0</v>
      </c>
      <c r="AP82">
        <v>0</v>
      </c>
      <c r="AQ82">
        <v>0</v>
      </c>
      <c r="AR82">
        <v>0</v>
      </c>
      <c r="AS82">
        <v>0</v>
      </c>
      <c r="AT82">
        <v>0</v>
      </c>
      <c r="AU82">
        <v>0</v>
      </c>
      <c r="AV82">
        <v>80</v>
      </c>
      <c r="AW82">
        <v>2</v>
      </c>
      <c r="AX82">
        <v>2</v>
      </c>
      <c r="AY82">
        <v>-3</v>
      </c>
      <c r="AZ82">
        <v>-3</v>
      </c>
      <c r="BA82">
        <v>18</v>
      </c>
      <c r="BB82">
        <v>258</v>
      </c>
      <c r="BC82">
        <v>258</v>
      </c>
      <c r="BD82">
        <v>1</v>
      </c>
      <c r="BE82">
        <v>73</v>
      </c>
      <c r="BH82">
        <v>15</v>
      </c>
      <c r="BI82">
        <v>0</v>
      </c>
      <c r="BJ82">
        <v>0</v>
      </c>
      <c r="BK82">
        <v>0</v>
      </c>
      <c r="BL82">
        <v>0</v>
      </c>
      <c r="BM82">
        <v>0</v>
      </c>
      <c r="BN82">
        <v>0</v>
      </c>
      <c r="BO82">
        <v>0</v>
      </c>
      <c r="BP82">
        <v>-3</v>
      </c>
      <c r="BQ82">
        <v>-3</v>
      </c>
      <c r="BR82">
        <v>0</v>
      </c>
      <c r="BS82">
        <v>15</v>
      </c>
      <c r="BT82">
        <v>0</v>
      </c>
      <c r="BU82">
        <v>0</v>
      </c>
      <c r="BV82">
        <v>0</v>
      </c>
      <c r="BW82">
        <v>1</v>
      </c>
      <c r="BX82">
        <v>1</v>
      </c>
      <c r="BY82">
        <v>1</v>
      </c>
      <c r="BZ82">
        <v>0</v>
      </c>
      <c r="CA82">
        <v>120</v>
      </c>
      <c r="CB82">
        <v>6</v>
      </c>
      <c r="CC82">
        <v>-3</v>
      </c>
      <c r="CD82">
        <v>-3</v>
      </c>
      <c r="CE82">
        <v>170</v>
      </c>
      <c r="CF82">
        <v>0</v>
      </c>
      <c r="CG82">
        <v>1</v>
      </c>
      <c r="CH82">
        <v>0</v>
      </c>
      <c r="CI82">
        <v>50</v>
      </c>
      <c r="CJ82">
        <v>-3</v>
      </c>
      <c r="CK82">
        <v>-3</v>
      </c>
      <c r="CL82">
        <v>-3</v>
      </c>
      <c r="CM82">
        <v>0</v>
      </c>
      <c r="CN82">
        <v>0</v>
      </c>
      <c r="CO82">
        <v>0</v>
      </c>
      <c r="CP82">
        <v>0</v>
      </c>
      <c r="CQ82">
        <v>0</v>
      </c>
      <c r="CR82">
        <v>0</v>
      </c>
      <c r="CS82">
        <v>0</v>
      </c>
      <c r="CT82">
        <v>0</v>
      </c>
      <c r="CU82">
        <v>120</v>
      </c>
      <c r="CV82">
        <v>3</v>
      </c>
      <c r="CW82">
        <v>6</v>
      </c>
      <c r="CX82">
        <v>-3</v>
      </c>
      <c r="CY82">
        <v>-3</v>
      </c>
      <c r="CZ82">
        <v>0</v>
      </c>
      <c r="DA82">
        <v>185</v>
      </c>
      <c r="DB82">
        <v>185</v>
      </c>
      <c r="DC82">
        <v>0</v>
      </c>
      <c r="DD82">
        <v>-73</v>
      </c>
    </row>
    <row r="83" spans="1:108" x14ac:dyDescent="0.25">
      <c r="A83" t="s">
        <v>3668</v>
      </c>
      <c r="B83">
        <v>78</v>
      </c>
      <c r="C83">
        <v>4238</v>
      </c>
      <c r="D83">
        <v>93</v>
      </c>
      <c r="E83">
        <v>3294</v>
      </c>
      <c r="F83">
        <v>4480</v>
      </c>
      <c r="G83">
        <v>3750</v>
      </c>
      <c r="H83">
        <v>4539</v>
      </c>
      <c r="I83">
        <v>15</v>
      </c>
      <c r="J83">
        <v>0</v>
      </c>
      <c r="K83">
        <v>0</v>
      </c>
      <c r="L83">
        <v>0</v>
      </c>
      <c r="M83">
        <v>0</v>
      </c>
      <c r="N83">
        <v>0</v>
      </c>
      <c r="O83">
        <v>0</v>
      </c>
      <c r="P83">
        <v>0</v>
      </c>
      <c r="Q83">
        <v>-3</v>
      </c>
      <c r="R83">
        <v>-3</v>
      </c>
      <c r="S83">
        <v>0</v>
      </c>
      <c r="T83">
        <v>15</v>
      </c>
      <c r="U83">
        <v>0</v>
      </c>
      <c r="V83">
        <v>0</v>
      </c>
      <c r="W83">
        <v>0</v>
      </c>
      <c r="X83">
        <v>1</v>
      </c>
      <c r="Y83">
        <v>1</v>
      </c>
      <c r="Z83">
        <v>1</v>
      </c>
      <c r="AA83">
        <v>0</v>
      </c>
      <c r="AB83">
        <v>120</v>
      </c>
      <c r="AC83">
        <v>6</v>
      </c>
      <c r="AD83">
        <v>-3</v>
      </c>
      <c r="AE83">
        <v>-3</v>
      </c>
      <c r="AF83">
        <v>120</v>
      </c>
      <c r="AG83">
        <v>0</v>
      </c>
      <c r="AH83">
        <v>0</v>
      </c>
      <c r="AI83">
        <v>0</v>
      </c>
      <c r="AJ83">
        <v>0</v>
      </c>
      <c r="AK83">
        <v>-3</v>
      </c>
      <c r="AL83">
        <v>-3</v>
      </c>
      <c r="AM83">
        <v>-3</v>
      </c>
      <c r="AN83">
        <v>0</v>
      </c>
      <c r="AO83">
        <v>0</v>
      </c>
      <c r="AP83">
        <v>0</v>
      </c>
      <c r="AQ83">
        <v>0</v>
      </c>
      <c r="AR83">
        <v>0</v>
      </c>
      <c r="AS83">
        <v>0</v>
      </c>
      <c r="AT83">
        <v>0</v>
      </c>
      <c r="AU83">
        <v>0</v>
      </c>
      <c r="AV83">
        <v>120</v>
      </c>
      <c r="AW83">
        <v>3</v>
      </c>
      <c r="AX83">
        <v>6</v>
      </c>
      <c r="AY83">
        <v>-3</v>
      </c>
      <c r="AZ83">
        <v>-3</v>
      </c>
      <c r="BA83">
        <v>0</v>
      </c>
      <c r="BB83">
        <v>135</v>
      </c>
      <c r="BC83">
        <v>135</v>
      </c>
      <c r="BD83">
        <v>0</v>
      </c>
      <c r="BE83">
        <v>-90</v>
      </c>
      <c r="BH83">
        <v>15</v>
      </c>
      <c r="BI83">
        <v>0</v>
      </c>
      <c r="BJ83">
        <v>0</v>
      </c>
      <c r="BK83">
        <v>0</v>
      </c>
      <c r="BL83">
        <v>0</v>
      </c>
      <c r="BM83">
        <v>0</v>
      </c>
      <c r="BN83">
        <v>0</v>
      </c>
      <c r="BO83">
        <v>0</v>
      </c>
      <c r="BP83">
        <v>-3</v>
      </c>
      <c r="BQ83">
        <v>-3</v>
      </c>
      <c r="BR83">
        <v>0</v>
      </c>
      <c r="BS83">
        <v>15</v>
      </c>
      <c r="BT83">
        <v>7</v>
      </c>
      <c r="BU83">
        <v>0</v>
      </c>
      <c r="BV83">
        <v>0</v>
      </c>
      <c r="BW83">
        <v>1</v>
      </c>
      <c r="BX83">
        <v>1</v>
      </c>
      <c r="BY83">
        <v>1</v>
      </c>
      <c r="BZ83">
        <v>1</v>
      </c>
      <c r="CA83">
        <v>160</v>
      </c>
      <c r="CB83">
        <v>12</v>
      </c>
      <c r="CC83">
        <v>-3</v>
      </c>
      <c r="CD83">
        <v>-3</v>
      </c>
      <c r="CE83">
        <v>210</v>
      </c>
      <c r="CF83">
        <v>1</v>
      </c>
      <c r="CG83">
        <v>0</v>
      </c>
      <c r="CH83">
        <v>0</v>
      </c>
      <c r="CI83">
        <v>50</v>
      </c>
      <c r="CJ83">
        <v>-3</v>
      </c>
      <c r="CK83">
        <v>-3</v>
      </c>
      <c r="CL83">
        <v>-3</v>
      </c>
      <c r="CM83">
        <v>0</v>
      </c>
      <c r="CN83">
        <v>1</v>
      </c>
      <c r="CO83">
        <v>0</v>
      </c>
      <c r="CP83">
        <v>0</v>
      </c>
      <c r="CQ83">
        <v>0</v>
      </c>
      <c r="CR83">
        <v>0</v>
      </c>
      <c r="CS83">
        <v>0</v>
      </c>
      <c r="CT83">
        <v>0</v>
      </c>
      <c r="CU83">
        <v>160</v>
      </c>
      <c r="CV83">
        <v>4</v>
      </c>
      <c r="CW83">
        <v>12</v>
      </c>
      <c r="CX83">
        <v>-3</v>
      </c>
      <c r="CY83">
        <v>-3</v>
      </c>
      <c r="CZ83">
        <v>0</v>
      </c>
      <c r="DA83">
        <v>225</v>
      </c>
      <c r="DB83">
        <v>325</v>
      </c>
      <c r="DC83">
        <v>1</v>
      </c>
      <c r="DD83">
        <v>90</v>
      </c>
    </row>
    <row r="84" spans="1:108" x14ac:dyDescent="0.25">
      <c r="A84" t="s">
        <v>3668</v>
      </c>
      <c r="B84">
        <v>79</v>
      </c>
      <c r="C84">
        <v>5999</v>
      </c>
      <c r="D84">
        <v>4360</v>
      </c>
      <c r="E84">
        <v>5658</v>
      </c>
      <c r="F84">
        <v>4674</v>
      </c>
      <c r="G84">
        <v>4181</v>
      </c>
      <c r="H84">
        <v>3134</v>
      </c>
      <c r="I84">
        <v>15</v>
      </c>
      <c r="J84">
        <v>0</v>
      </c>
      <c r="K84">
        <v>0</v>
      </c>
      <c r="L84">
        <v>0</v>
      </c>
      <c r="M84">
        <v>0</v>
      </c>
      <c r="N84">
        <v>0</v>
      </c>
      <c r="O84">
        <v>0</v>
      </c>
      <c r="P84">
        <v>0</v>
      </c>
      <c r="Q84">
        <v>-3</v>
      </c>
      <c r="R84">
        <v>-3</v>
      </c>
      <c r="S84">
        <v>0</v>
      </c>
      <c r="T84">
        <v>15</v>
      </c>
      <c r="U84">
        <v>6</v>
      </c>
      <c r="V84">
        <v>0</v>
      </c>
      <c r="W84">
        <v>0</v>
      </c>
      <c r="X84">
        <v>1</v>
      </c>
      <c r="Y84">
        <v>1</v>
      </c>
      <c r="Z84">
        <v>0</v>
      </c>
      <c r="AA84">
        <v>0</v>
      </c>
      <c r="AB84">
        <v>80</v>
      </c>
      <c r="AC84">
        <v>2</v>
      </c>
      <c r="AD84">
        <v>-3</v>
      </c>
      <c r="AE84">
        <v>-3</v>
      </c>
      <c r="AF84">
        <v>80</v>
      </c>
      <c r="AG84">
        <v>0</v>
      </c>
      <c r="AH84">
        <v>0</v>
      </c>
      <c r="AI84">
        <v>0</v>
      </c>
      <c r="AJ84">
        <v>0</v>
      </c>
      <c r="AK84">
        <v>-3</v>
      </c>
      <c r="AL84">
        <v>-3</v>
      </c>
      <c r="AM84">
        <v>-3</v>
      </c>
      <c r="AN84">
        <v>0</v>
      </c>
      <c r="AO84">
        <v>0</v>
      </c>
      <c r="AP84">
        <v>1</v>
      </c>
      <c r="AQ84">
        <v>0</v>
      </c>
      <c r="AR84">
        <v>1</v>
      </c>
      <c r="AS84">
        <v>0</v>
      </c>
      <c r="AT84">
        <v>30</v>
      </c>
      <c r="AU84">
        <v>0</v>
      </c>
      <c r="AV84">
        <v>80</v>
      </c>
      <c r="AW84">
        <v>2</v>
      </c>
      <c r="AX84">
        <v>2</v>
      </c>
      <c r="AY84">
        <v>-3</v>
      </c>
      <c r="AZ84">
        <v>-3</v>
      </c>
      <c r="BA84">
        <v>0</v>
      </c>
      <c r="BB84">
        <v>95</v>
      </c>
      <c r="BC84">
        <v>95</v>
      </c>
      <c r="BD84">
        <v>0</v>
      </c>
      <c r="BE84">
        <v>-85</v>
      </c>
      <c r="BH84">
        <v>15</v>
      </c>
      <c r="BI84">
        <v>0</v>
      </c>
      <c r="BJ84">
        <v>5</v>
      </c>
      <c r="BK84">
        <v>5</v>
      </c>
      <c r="BL84">
        <v>0</v>
      </c>
      <c r="BM84">
        <v>0</v>
      </c>
      <c r="BN84">
        <v>0</v>
      </c>
      <c r="BO84">
        <v>0</v>
      </c>
      <c r="BP84">
        <v>-3</v>
      </c>
      <c r="BQ84">
        <v>-3</v>
      </c>
      <c r="BR84">
        <v>0</v>
      </c>
      <c r="BS84">
        <v>20</v>
      </c>
      <c r="BT84">
        <v>0</v>
      </c>
      <c r="BU84">
        <v>0</v>
      </c>
      <c r="BV84">
        <v>0</v>
      </c>
      <c r="BW84">
        <v>1</v>
      </c>
      <c r="BX84">
        <v>1</v>
      </c>
      <c r="BY84">
        <v>0</v>
      </c>
      <c r="BZ84">
        <v>0</v>
      </c>
      <c r="CA84">
        <v>80</v>
      </c>
      <c r="CB84">
        <v>2</v>
      </c>
      <c r="CC84">
        <v>-3</v>
      </c>
      <c r="CD84">
        <v>-3</v>
      </c>
      <c r="CE84">
        <v>130</v>
      </c>
      <c r="CF84">
        <v>0</v>
      </c>
      <c r="CG84">
        <v>1</v>
      </c>
      <c r="CH84">
        <v>0</v>
      </c>
      <c r="CI84">
        <v>50</v>
      </c>
      <c r="CJ84">
        <v>-3</v>
      </c>
      <c r="CK84">
        <v>-3</v>
      </c>
      <c r="CL84">
        <v>-3</v>
      </c>
      <c r="CM84">
        <v>0</v>
      </c>
      <c r="CN84">
        <v>0</v>
      </c>
      <c r="CO84">
        <v>0</v>
      </c>
      <c r="CP84">
        <v>1</v>
      </c>
      <c r="CQ84">
        <v>0</v>
      </c>
      <c r="CR84">
        <v>1</v>
      </c>
      <c r="CS84">
        <v>0</v>
      </c>
      <c r="CT84">
        <v>30</v>
      </c>
      <c r="CU84">
        <v>80</v>
      </c>
      <c r="CV84">
        <v>2</v>
      </c>
      <c r="CW84">
        <v>2</v>
      </c>
      <c r="CX84">
        <v>-3</v>
      </c>
      <c r="CY84">
        <v>-3</v>
      </c>
      <c r="CZ84">
        <v>5</v>
      </c>
      <c r="DA84">
        <v>180</v>
      </c>
      <c r="DB84">
        <v>180</v>
      </c>
      <c r="DC84">
        <v>1</v>
      </c>
      <c r="DD84">
        <v>85</v>
      </c>
    </row>
    <row r="85" spans="1:108" x14ac:dyDescent="0.25">
      <c r="A85" t="s">
        <v>3668</v>
      </c>
      <c r="B85">
        <v>80</v>
      </c>
      <c r="C85">
        <v>5464</v>
      </c>
      <c r="D85">
        <v>3740</v>
      </c>
      <c r="E85">
        <v>5998</v>
      </c>
      <c r="F85">
        <v>6217</v>
      </c>
      <c r="G85">
        <v>6047</v>
      </c>
      <c r="H85">
        <v>6663</v>
      </c>
      <c r="I85">
        <v>15</v>
      </c>
      <c r="J85">
        <v>0</v>
      </c>
      <c r="K85">
        <v>0</v>
      </c>
      <c r="L85">
        <v>0</v>
      </c>
      <c r="M85">
        <v>1</v>
      </c>
      <c r="N85">
        <v>0</v>
      </c>
      <c r="O85">
        <v>60</v>
      </c>
      <c r="P85">
        <v>1</v>
      </c>
      <c r="Q85">
        <v>-3</v>
      </c>
      <c r="R85">
        <v>-3</v>
      </c>
      <c r="S85">
        <v>20</v>
      </c>
      <c r="T85">
        <v>75</v>
      </c>
      <c r="U85">
        <v>0</v>
      </c>
      <c r="V85">
        <v>0</v>
      </c>
      <c r="W85">
        <v>0</v>
      </c>
      <c r="X85">
        <v>1</v>
      </c>
      <c r="Y85">
        <v>1</v>
      </c>
      <c r="Z85">
        <v>0</v>
      </c>
      <c r="AA85">
        <v>0</v>
      </c>
      <c r="AB85">
        <v>40</v>
      </c>
      <c r="AC85">
        <v>1</v>
      </c>
      <c r="AD85">
        <v>-3</v>
      </c>
      <c r="AE85">
        <v>-3</v>
      </c>
      <c r="AF85">
        <v>140</v>
      </c>
      <c r="AG85">
        <v>0</v>
      </c>
      <c r="AH85">
        <v>1</v>
      </c>
      <c r="AI85">
        <v>1</v>
      </c>
      <c r="AJ85">
        <v>100</v>
      </c>
      <c r="AK85">
        <v>-3</v>
      </c>
      <c r="AL85">
        <v>-3</v>
      </c>
      <c r="AM85">
        <v>-3</v>
      </c>
      <c r="AN85">
        <v>0</v>
      </c>
      <c r="AO85">
        <v>0</v>
      </c>
      <c r="AP85">
        <v>0</v>
      </c>
      <c r="AQ85">
        <v>0</v>
      </c>
      <c r="AR85">
        <v>1</v>
      </c>
      <c r="AS85">
        <v>1</v>
      </c>
      <c r="AT85">
        <v>25</v>
      </c>
      <c r="AU85">
        <v>25</v>
      </c>
      <c r="AV85">
        <v>100</v>
      </c>
      <c r="AW85">
        <v>2</v>
      </c>
      <c r="AX85">
        <v>2</v>
      </c>
      <c r="AY85">
        <v>-3</v>
      </c>
      <c r="AZ85">
        <v>-3</v>
      </c>
      <c r="BA85">
        <v>0</v>
      </c>
      <c r="BB85">
        <v>240</v>
      </c>
      <c r="BC85">
        <v>240</v>
      </c>
      <c r="BD85">
        <v>1</v>
      </c>
      <c r="BE85">
        <v>55</v>
      </c>
      <c r="BH85">
        <v>10</v>
      </c>
      <c r="BI85">
        <v>0</v>
      </c>
      <c r="BJ85">
        <v>0</v>
      </c>
      <c r="BK85">
        <v>0</v>
      </c>
      <c r="BL85">
        <v>1</v>
      </c>
      <c r="BM85">
        <v>0</v>
      </c>
      <c r="BN85">
        <v>60</v>
      </c>
      <c r="BO85">
        <v>1</v>
      </c>
      <c r="BP85">
        <v>-3</v>
      </c>
      <c r="BQ85">
        <v>-3</v>
      </c>
      <c r="BR85">
        <v>20</v>
      </c>
      <c r="BS85">
        <v>70</v>
      </c>
      <c r="BT85">
        <v>0</v>
      </c>
      <c r="BU85">
        <v>0</v>
      </c>
      <c r="BV85">
        <v>0</v>
      </c>
      <c r="BW85">
        <v>1</v>
      </c>
      <c r="BX85">
        <v>1</v>
      </c>
      <c r="BY85">
        <v>0</v>
      </c>
      <c r="BZ85">
        <v>0</v>
      </c>
      <c r="CA85">
        <v>40</v>
      </c>
      <c r="CB85">
        <v>1</v>
      </c>
      <c r="CC85">
        <v>-3</v>
      </c>
      <c r="CD85">
        <v>-3</v>
      </c>
      <c r="CE85">
        <v>90</v>
      </c>
      <c r="CF85">
        <v>1</v>
      </c>
      <c r="CG85">
        <v>0</v>
      </c>
      <c r="CH85">
        <v>0</v>
      </c>
      <c r="CI85">
        <v>50</v>
      </c>
      <c r="CJ85">
        <v>-3</v>
      </c>
      <c r="CK85">
        <v>-3</v>
      </c>
      <c r="CL85">
        <v>-3</v>
      </c>
      <c r="CM85">
        <v>0</v>
      </c>
      <c r="CN85">
        <v>0</v>
      </c>
      <c r="CO85">
        <v>0</v>
      </c>
      <c r="CP85">
        <v>0</v>
      </c>
      <c r="CQ85">
        <v>1</v>
      </c>
      <c r="CR85">
        <v>1</v>
      </c>
      <c r="CS85">
        <v>25</v>
      </c>
      <c r="CT85">
        <v>25</v>
      </c>
      <c r="CU85">
        <v>100</v>
      </c>
      <c r="CV85">
        <v>2</v>
      </c>
      <c r="CW85">
        <v>2</v>
      </c>
      <c r="CX85">
        <v>-3</v>
      </c>
      <c r="CY85">
        <v>-3</v>
      </c>
      <c r="CZ85">
        <v>0</v>
      </c>
      <c r="DA85">
        <v>185</v>
      </c>
      <c r="DB85">
        <v>185</v>
      </c>
      <c r="DC85">
        <v>0</v>
      </c>
      <c r="DD85">
        <v>-55</v>
      </c>
    </row>
    <row r="86" spans="1:108" x14ac:dyDescent="0.25">
      <c r="A86" t="s">
        <v>3668</v>
      </c>
      <c r="B86">
        <v>81</v>
      </c>
      <c r="C86">
        <v>6146</v>
      </c>
      <c r="D86">
        <v>4166</v>
      </c>
      <c r="E86">
        <v>5542</v>
      </c>
      <c r="F86">
        <v>5299</v>
      </c>
      <c r="G86">
        <v>3276</v>
      </c>
      <c r="H86">
        <v>4728</v>
      </c>
      <c r="I86">
        <v>15</v>
      </c>
      <c r="J86">
        <v>0</v>
      </c>
      <c r="K86">
        <v>0</v>
      </c>
      <c r="L86">
        <v>0</v>
      </c>
      <c r="M86">
        <v>0</v>
      </c>
      <c r="N86">
        <v>0</v>
      </c>
      <c r="O86">
        <v>0</v>
      </c>
      <c r="P86">
        <v>0</v>
      </c>
      <c r="Q86">
        <v>-3</v>
      </c>
      <c r="R86">
        <v>-3</v>
      </c>
      <c r="S86">
        <v>0</v>
      </c>
      <c r="T86">
        <v>15</v>
      </c>
      <c r="U86">
        <v>1</v>
      </c>
      <c r="V86">
        <v>3</v>
      </c>
      <c r="W86">
        <v>1</v>
      </c>
      <c r="X86">
        <v>1</v>
      </c>
      <c r="Y86">
        <v>1</v>
      </c>
      <c r="Z86">
        <v>0</v>
      </c>
      <c r="AA86">
        <v>0</v>
      </c>
      <c r="AB86">
        <v>80</v>
      </c>
      <c r="AC86">
        <v>2</v>
      </c>
      <c r="AD86">
        <v>-3</v>
      </c>
      <c r="AE86">
        <v>-3</v>
      </c>
      <c r="AF86">
        <v>131</v>
      </c>
      <c r="AG86">
        <v>1</v>
      </c>
      <c r="AH86">
        <v>0</v>
      </c>
      <c r="AI86">
        <v>0</v>
      </c>
      <c r="AJ86">
        <v>50</v>
      </c>
      <c r="AK86">
        <v>-3</v>
      </c>
      <c r="AL86">
        <v>-3</v>
      </c>
      <c r="AM86">
        <v>-3</v>
      </c>
      <c r="AN86">
        <v>0</v>
      </c>
      <c r="AO86">
        <v>0</v>
      </c>
      <c r="AP86">
        <v>1</v>
      </c>
      <c r="AQ86">
        <v>0</v>
      </c>
      <c r="AR86">
        <v>0</v>
      </c>
      <c r="AS86">
        <v>0</v>
      </c>
      <c r="AT86">
        <v>5</v>
      </c>
      <c r="AU86">
        <v>0</v>
      </c>
      <c r="AV86">
        <v>80</v>
      </c>
      <c r="AW86">
        <v>2</v>
      </c>
      <c r="AX86">
        <v>2</v>
      </c>
      <c r="AY86">
        <v>-3</v>
      </c>
      <c r="AZ86">
        <v>-3</v>
      </c>
      <c r="BA86">
        <v>1</v>
      </c>
      <c r="BB86">
        <v>146</v>
      </c>
      <c r="BC86">
        <v>146</v>
      </c>
      <c r="BD86">
        <v>0</v>
      </c>
      <c r="BE86">
        <v>-27</v>
      </c>
      <c r="BH86">
        <v>10</v>
      </c>
      <c r="BI86">
        <v>0</v>
      </c>
      <c r="BJ86">
        <v>8</v>
      </c>
      <c r="BK86">
        <v>8</v>
      </c>
      <c r="BL86">
        <v>1</v>
      </c>
      <c r="BM86">
        <v>0</v>
      </c>
      <c r="BN86">
        <v>60</v>
      </c>
      <c r="BO86">
        <v>1</v>
      </c>
      <c r="BP86">
        <v>-3</v>
      </c>
      <c r="BQ86">
        <v>-3</v>
      </c>
      <c r="BR86">
        <v>20</v>
      </c>
      <c r="BS86">
        <v>78</v>
      </c>
      <c r="BT86">
        <v>0</v>
      </c>
      <c r="BU86">
        <v>0</v>
      </c>
      <c r="BV86">
        <v>0</v>
      </c>
      <c r="BW86">
        <v>1</v>
      </c>
      <c r="BX86">
        <v>1</v>
      </c>
      <c r="BY86">
        <v>0</v>
      </c>
      <c r="BZ86">
        <v>0</v>
      </c>
      <c r="CA86">
        <v>40</v>
      </c>
      <c r="CB86">
        <v>1</v>
      </c>
      <c r="CC86">
        <v>-3</v>
      </c>
      <c r="CD86">
        <v>-3</v>
      </c>
      <c r="CE86">
        <v>90</v>
      </c>
      <c r="CF86">
        <v>0</v>
      </c>
      <c r="CG86">
        <v>0</v>
      </c>
      <c r="CH86">
        <v>1</v>
      </c>
      <c r="CI86">
        <v>50</v>
      </c>
      <c r="CJ86">
        <v>-3</v>
      </c>
      <c r="CK86">
        <v>-3</v>
      </c>
      <c r="CL86">
        <v>-3</v>
      </c>
      <c r="CM86">
        <v>0</v>
      </c>
      <c r="CN86">
        <v>0</v>
      </c>
      <c r="CO86">
        <v>0</v>
      </c>
      <c r="CP86">
        <v>1</v>
      </c>
      <c r="CQ86">
        <v>0</v>
      </c>
      <c r="CR86">
        <v>0</v>
      </c>
      <c r="CS86">
        <v>0</v>
      </c>
      <c r="CT86">
        <v>5</v>
      </c>
      <c r="CU86">
        <v>100</v>
      </c>
      <c r="CV86">
        <v>2</v>
      </c>
      <c r="CW86">
        <v>2</v>
      </c>
      <c r="CX86">
        <v>-3</v>
      </c>
      <c r="CY86">
        <v>-3</v>
      </c>
      <c r="CZ86">
        <v>8</v>
      </c>
      <c r="DA86">
        <v>173</v>
      </c>
      <c r="DB86">
        <v>173</v>
      </c>
      <c r="DC86">
        <v>1</v>
      </c>
      <c r="DD86">
        <v>27</v>
      </c>
    </row>
    <row r="87" spans="1:108" x14ac:dyDescent="0.25">
      <c r="A87" t="s">
        <v>3668</v>
      </c>
      <c r="B87">
        <v>82</v>
      </c>
      <c r="C87">
        <v>3291</v>
      </c>
      <c r="D87">
        <v>2977</v>
      </c>
      <c r="E87">
        <v>3755</v>
      </c>
      <c r="F87">
        <v>6453</v>
      </c>
      <c r="G87">
        <v>2855</v>
      </c>
      <c r="H87">
        <v>3042</v>
      </c>
      <c r="I87">
        <v>15</v>
      </c>
      <c r="J87">
        <v>0</v>
      </c>
      <c r="K87">
        <v>0</v>
      </c>
      <c r="L87">
        <v>0</v>
      </c>
      <c r="M87">
        <v>0</v>
      </c>
      <c r="N87">
        <v>0</v>
      </c>
      <c r="O87">
        <v>0</v>
      </c>
      <c r="P87">
        <v>0</v>
      </c>
      <c r="Q87">
        <v>-3</v>
      </c>
      <c r="R87">
        <v>-3</v>
      </c>
      <c r="S87">
        <v>0</v>
      </c>
      <c r="T87">
        <v>15</v>
      </c>
      <c r="U87">
        <v>0</v>
      </c>
      <c r="V87">
        <v>0</v>
      </c>
      <c r="W87">
        <v>0</v>
      </c>
      <c r="X87">
        <v>1</v>
      </c>
      <c r="Y87">
        <v>1</v>
      </c>
      <c r="Z87">
        <v>0</v>
      </c>
      <c r="AA87">
        <v>0</v>
      </c>
      <c r="AB87">
        <v>80</v>
      </c>
      <c r="AC87">
        <v>2</v>
      </c>
      <c r="AD87">
        <v>-3</v>
      </c>
      <c r="AE87">
        <v>-3</v>
      </c>
      <c r="AF87">
        <v>130</v>
      </c>
      <c r="AG87">
        <v>1</v>
      </c>
      <c r="AH87">
        <v>0</v>
      </c>
      <c r="AI87">
        <v>0</v>
      </c>
      <c r="AJ87">
        <v>50</v>
      </c>
      <c r="AK87">
        <v>-3</v>
      </c>
      <c r="AL87">
        <v>-3</v>
      </c>
      <c r="AM87">
        <v>-3</v>
      </c>
      <c r="AN87">
        <v>0</v>
      </c>
      <c r="AO87">
        <v>0</v>
      </c>
      <c r="AP87">
        <v>0</v>
      </c>
      <c r="AQ87">
        <v>0</v>
      </c>
      <c r="AR87">
        <v>0</v>
      </c>
      <c r="AS87">
        <v>0</v>
      </c>
      <c r="AT87">
        <v>0</v>
      </c>
      <c r="AU87">
        <v>0</v>
      </c>
      <c r="AV87">
        <v>80</v>
      </c>
      <c r="AW87">
        <v>2</v>
      </c>
      <c r="AX87">
        <v>2</v>
      </c>
      <c r="AY87">
        <v>-3</v>
      </c>
      <c r="AZ87">
        <v>-3</v>
      </c>
      <c r="BA87">
        <v>0</v>
      </c>
      <c r="BB87">
        <v>145</v>
      </c>
      <c r="BC87">
        <v>145</v>
      </c>
      <c r="BD87">
        <v>0</v>
      </c>
      <c r="BE87">
        <v>-120</v>
      </c>
      <c r="BH87">
        <v>15</v>
      </c>
      <c r="BI87">
        <v>0</v>
      </c>
      <c r="BJ87">
        <v>0</v>
      </c>
      <c r="BK87">
        <v>0</v>
      </c>
      <c r="BL87">
        <v>1</v>
      </c>
      <c r="BM87">
        <v>0</v>
      </c>
      <c r="BN87">
        <v>60</v>
      </c>
      <c r="BO87">
        <v>1</v>
      </c>
      <c r="BP87">
        <v>-3</v>
      </c>
      <c r="BQ87">
        <v>-3</v>
      </c>
      <c r="BR87">
        <v>20</v>
      </c>
      <c r="BS87">
        <v>75</v>
      </c>
      <c r="BT87">
        <v>0</v>
      </c>
      <c r="BU87">
        <v>0</v>
      </c>
      <c r="BV87">
        <v>0</v>
      </c>
      <c r="BW87">
        <v>1</v>
      </c>
      <c r="BX87">
        <v>1</v>
      </c>
      <c r="BY87">
        <v>0</v>
      </c>
      <c r="BZ87">
        <v>0</v>
      </c>
      <c r="CA87">
        <v>40</v>
      </c>
      <c r="CB87">
        <v>1</v>
      </c>
      <c r="CC87">
        <v>-3</v>
      </c>
      <c r="CD87">
        <v>-3</v>
      </c>
      <c r="CE87">
        <v>190</v>
      </c>
      <c r="CF87">
        <v>1</v>
      </c>
      <c r="CG87">
        <v>1</v>
      </c>
      <c r="CH87">
        <v>1</v>
      </c>
      <c r="CI87">
        <v>150</v>
      </c>
      <c r="CJ87">
        <v>-3</v>
      </c>
      <c r="CK87">
        <v>-3</v>
      </c>
      <c r="CL87">
        <v>-3</v>
      </c>
      <c r="CM87">
        <v>0</v>
      </c>
      <c r="CN87">
        <v>0</v>
      </c>
      <c r="CO87">
        <v>0</v>
      </c>
      <c r="CP87">
        <v>0</v>
      </c>
      <c r="CQ87">
        <v>0</v>
      </c>
      <c r="CR87">
        <v>0</v>
      </c>
      <c r="CS87">
        <v>0</v>
      </c>
      <c r="CT87">
        <v>0</v>
      </c>
      <c r="CU87">
        <v>100</v>
      </c>
      <c r="CV87">
        <v>2</v>
      </c>
      <c r="CW87">
        <v>2</v>
      </c>
      <c r="CX87">
        <v>-3</v>
      </c>
      <c r="CY87">
        <v>-3</v>
      </c>
      <c r="CZ87">
        <v>0</v>
      </c>
      <c r="DA87">
        <v>265</v>
      </c>
      <c r="DB87">
        <v>265</v>
      </c>
      <c r="DC87">
        <v>1</v>
      </c>
      <c r="DD87">
        <v>120</v>
      </c>
    </row>
    <row r="88" spans="1:108" x14ac:dyDescent="0.25">
      <c r="A88" t="s">
        <v>3668</v>
      </c>
      <c r="B88">
        <v>83</v>
      </c>
      <c r="C88">
        <v>4182</v>
      </c>
      <c r="D88">
        <v>1816</v>
      </c>
      <c r="E88">
        <v>6318</v>
      </c>
      <c r="F88">
        <v>4230</v>
      </c>
      <c r="G88">
        <v>4009</v>
      </c>
      <c r="H88">
        <v>6022</v>
      </c>
      <c r="I88">
        <v>15</v>
      </c>
      <c r="J88">
        <v>0</v>
      </c>
      <c r="K88">
        <v>0</v>
      </c>
      <c r="L88">
        <v>0</v>
      </c>
      <c r="M88">
        <v>0</v>
      </c>
      <c r="N88">
        <v>0</v>
      </c>
      <c r="O88">
        <v>0</v>
      </c>
      <c r="P88">
        <v>0</v>
      </c>
      <c r="Q88">
        <v>-3</v>
      </c>
      <c r="R88">
        <v>-3</v>
      </c>
      <c r="S88">
        <v>0</v>
      </c>
      <c r="T88">
        <v>15</v>
      </c>
      <c r="U88">
        <v>0</v>
      </c>
      <c r="V88">
        <v>6</v>
      </c>
      <c r="W88">
        <v>2</v>
      </c>
      <c r="X88">
        <v>1</v>
      </c>
      <c r="Y88">
        <v>1</v>
      </c>
      <c r="Z88">
        <v>1</v>
      </c>
      <c r="AA88">
        <v>0</v>
      </c>
      <c r="AB88">
        <v>120</v>
      </c>
      <c r="AC88">
        <v>6</v>
      </c>
      <c r="AD88">
        <v>-3</v>
      </c>
      <c r="AE88">
        <v>-3</v>
      </c>
      <c r="AF88">
        <v>222</v>
      </c>
      <c r="AG88">
        <v>0</v>
      </c>
      <c r="AH88">
        <v>1</v>
      </c>
      <c r="AI88">
        <v>1</v>
      </c>
      <c r="AJ88">
        <v>100</v>
      </c>
      <c r="AK88">
        <v>-3</v>
      </c>
      <c r="AL88">
        <v>-3</v>
      </c>
      <c r="AM88">
        <v>-3</v>
      </c>
      <c r="AN88">
        <v>0</v>
      </c>
      <c r="AO88">
        <v>0</v>
      </c>
      <c r="AP88">
        <v>0</v>
      </c>
      <c r="AQ88">
        <v>0</v>
      </c>
      <c r="AR88">
        <v>0</v>
      </c>
      <c r="AS88">
        <v>0</v>
      </c>
      <c r="AT88">
        <v>0</v>
      </c>
      <c r="AU88">
        <v>0</v>
      </c>
      <c r="AV88">
        <v>120</v>
      </c>
      <c r="AW88">
        <v>3</v>
      </c>
      <c r="AX88">
        <v>6</v>
      </c>
      <c r="AY88">
        <v>-3</v>
      </c>
      <c r="AZ88">
        <v>-3</v>
      </c>
      <c r="BA88">
        <v>2</v>
      </c>
      <c r="BB88">
        <v>237</v>
      </c>
      <c r="BC88">
        <v>237</v>
      </c>
      <c r="BD88">
        <v>1</v>
      </c>
      <c r="BE88">
        <v>147</v>
      </c>
      <c r="BH88">
        <v>10</v>
      </c>
      <c r="BI88">
        <v>0</v>
      </c>
      <c r="BJ88">
        <v>0</v>
      </c>
      <c r="BK88">
        <v>0</v>
      </c>
      <c r="BL88">
        <v>0</v>
      </c>
      <c r="BM88">
        <v>0</v>
      </c>
      <c r="BN88">
        <v>0</v>
      </c>
      <c r="BO88">
        <v>0</v>
      </c>
      <c r="BP88">
        <v>-3</v>
      </c>
      <c r="BQ88">
        <v>-3</v>
      </c>
      <c r="BR88">
        <v>0</v>
      </c>
      <c r="BS88">
        <v>10</v>
      </c>
      <c r="BT88">
        <v>0</v>
      </c>
      <c r="BU88">
        <v>0</v>
      </c>
      <c r="BV88">
        <v>0</v>
      </c>
      <c r="BW88">
        <v>1</v>
      </c>
      <c r="BX88">
        <v>1</v>
      </c>
      <c r="BY88">
        <v>0</v>
      </c>
      <c r="BZ88">
        <v>0</v>
      </c>
      <c r="CA88">
        <v>80</v>
      </c>
      <c r="CB88">
        <v>2</v>
      </c>
      <c r="CC88">
        <v>-3</v>
      </c>
      <c r="CD88">
        <v>-3</v>
      </c>
      <c r="CE88">
        <v>80</v>
      </c>
      <c r="CF88">
        <v>0</v>
      </c>
      <c r="CG88">
        <v>0</v>
      </c>
      <c r="CH88">
        <v>0</v>
      </c>
      <c r="CI88">
        <v>0</v>
      </c>
      <c r="CJ88">
        <v>-3</v>
      </c>
      <c r="CK88">
        <v>-3</v>
      </c>
      <c r="CL88">
        <v>-3</v>
      </c>
      <c r="CM88">
        <v>0</v>
      </c>
      <c r="CN88">
        <v>0</v>
      </c>
      <c r="CO88">
        <v>0</v>
      </c>
      <c r="CP88">
        <v>0</v>
      </c>
      <c r="CQ88">
        <v>0</v>
      </c>
      <c r="CR88">
        <v>0</v>
      </c>
      <c r="CS88">
        <v>0</v>
      </c>
      <c r="CT88">
        <v>0</v>
      </c>
      <c r="CU88">
        <v>80</v>
      </c>
      <c r="CV88">
        <v>2</v>
      </c>
      <c r="CW88">
        <v>2</v>
      </c>
      <c r="CX88">
        <v>-3</v>
      </c>
      <c r="CY88">
        <v>-3</v>
      </c>
      <c r="CZ88">
        <v>0</v>
      </c>
      <c r="DA88">
        <v>90</v>
      </c>
      <c r="DB88">
        <v>90</v>
      </c>
      <c r="DC88">
        <v>0</v>
      </c>
      <c r="DD88">
        <v>-147</v>
      </c>
    </row>
    <row r="89" spans="1:108" x14ac:dyDescent="0.25">
      <c r="A89" t="s">
        <v>3668</v>
      </c>
      <c r="B89">
        <v>84</v>
      </c>
      <c r="C89">
        <v>2526</v>
      </c>
      <c r="D89">
        <v>4511</v>
      </c>
      <c r="E89">
        <v>6056</v>
      </c>
      <c r="F89">
        <v>3293</v>
      </c>
      <c r="G89">
        <v>2538</v>
      </c>
      <c r="H89">
        <v>3102</v>
      </c>
      <c r="I89">
        <v>15</v>
      </c>
      <c r="J89">
        <v>0</v>
      </c>
      <c r="K89">
        <v>0</v>
      </c>
      <c r="L89">
        <v>0</v>
      </c>
      <c r="M89">
        <v>1</v>
      </c>
      <c r="N89">
        <v>0</v>
      </c>
      <c r="O89">
        <v>60</v>
      </c>
      <c r="P89">
        <v>1</v>
      </c>
      <c r="Q89">
        <v>-3</v>
      </c>
      <c r="R89">
        <v>-3</v>
      </c>
      <c r="S89">
        <v>20</v>
      </c>
      <c r="T89">
        <v>75</v>
      </c>
      <c r="U89">
        <v>0</v>
      </c>
      <c r="V89">
        <v>0</v>
      </c>
      <c r="W89">
        <v>0</v>
      </c>
      <c r="X89">
        <v>1</v>
      </c>
      <c r="Y89">
        <v>1</v>
      </c>
      <c r="Z89">
        <v>1</v>
      </c>
      <c r="AA89">
        <v>0</v>
      </c>
      <c r="AB89">
        <v>80</v>
      </c>
      <c r="AC89">
        <v>5</v>
      </c>
      <c r="AD89">
        <v>-3</v>
      </c>
      <c r="AE89">
        <v>-3</v>
      </c>
      <c r="AF89">
        <v>130</v>
      </c>
      <c r="AG89">
        <v>1</v>
      </c>
      <c r="AH89">
        <v>0</v>
      </c>
      <c r="AI89">
        <v>0</v>
      </c>
      <c r="AJ89">
        <v>50</v>
      </c>
      <c r="AK89">
        <v>-3</v>
      </c>
      <c r="AL89">
        <v>-3</v>
      </c>
      <c r="AM89">
        <v>-3</v>
      </c>
      <c r="AN89">
        <v>0</v>
      </c>
      <c r="AO89">
        <v>0</v>
      </c>
      <c r="AP89">
        <v>0</v>
      </c>
      <c r="AQ89">
        <v>0</v>
      </c>
      <c r="AR89">
        <v>0</v>
      </c>
      <c r="AS89">
        <v>0</v>
      </c>
      <c r="AT89">
        <v>0</v>
      </c>
      <c r="AU89">
        <v>0</v>
      </c>
      <c r="AV89">
        <v>140</v>
      </c>
      <c r="AW89">
        <v>3</v>
      </c>
      <c r="AX89">
        <v>6</v>
      </c>
      <c r="AY89">
        <v>-3</v>
      </c>
      <c r="AZ89">
        <v>-3</v>
      </c>
      <c r="BA89">
        <v>0</v>
      </c>
      <c r="BB89">
        <v>205</v>
      </c>
      <c r="BC89">
        <v>205</v>
      </c>
      <c r="BD89">
        <v>0</v>
      </c>
      <c r="BE89">
        <v>-11</v>
      </c>
      <c r="BH89">
        <v>15</v>
      </c>
      <c r="BI89">
        <v>0</v>
      </c>
      <c r="BJ89">
        <v>1</v>
      </c>
      <c r="BK89">
        <v>1</v>
      </c>
      <c r="BL89">
        <v>1</v>
      </c>
      <c r="BM89">
        <v>0</v>
      </c>
      <c r="BN89">
        <v>60</v>
      </c>
      <c r="BO89">
        <v>1</v>
      </c>
      <c r="BP89">
        <v>-3</v>
      </c>
      <c r="BQ89">
        <v>-3</v>
      </c>
      <c r="BR89">
        <v>20</v>
      </c>
      <c r="BS89">
        <v>76</v>
      </c>
      <c r="BT89">
        <v>0</v>
      </c>
      <c r="BU89">
        <v>0</v>
      </c>
      <c r="BV89">
        <v>0</v>
      </c>
      <c r="BW89">
        <v>1</v>
      </c>
      <c r="BX89">
        <v>1</v>
      </c>
      <c r="BY89">
        <v>0</v>
      </c>
      <c r="BZ89">
        <v>0</v>
      </c>
      <c r="CA89">
        <v>40</v>
      </c>
      <c r="CB89">
        <v>1</v>
      </c>
      <c r="CC89">
        <v>-3</v>
      </c>
      <c r="CD89">
        <v>-3</v>
      </c>
      <c r="CE89">
        <v>140</v>
      </c>
      <c r="CF89">
        <v>1</v>
      </c>
      <c r="CG89">
        <v>0</v>
      </c>
      <c r="CH89">
        <v>1</v>
      </c>
      <c r="CI89">
        <v>100</v>
      </c>
      <c r="CJ89">
        <v>-3</v>
      </c>
      <c r="CK89">
        <v>-3</v>
      </c>
      <c r="CL89">
        <v>-3</v>
      </c>
      <c r="CM89">
        <v>0</v>
      </c>
      <c r="CN89">
        <v>0</v>
      </c>
      <c r="CO89">
        <v>0</v>
      </c>
      <c r="CP89">
        <v>0</v>
      </c>
      <c r="CQ89">
        <v>0</v>
      </c>
      <c r="CR89">
        <v>0</v>
      </c>
      <c r="CS89">
        <v>0</v>
      </c>
      <c r="CT89">
        <v>0</v>
      </c>
      <c r="CU89">
        <v>100</v>
      </c>
      <c r="CV89">
        <v>2</v>
      </c>
      <c r="CW89">
        <v>2</v>
      </c>
      <c r="CX89">
        <v>-3</v>
      </c>
      <c r="CY89">
        <v>-3</v>
      </c>
      <c r="CZ89">
        <v>1</v>
      </c>
      <c r="DA89">
        <v>216</v>
      </c>
      <c r="DB89">
        <v>216</v>
      </c>
      <c r="DC89">
        <v>1</v>
      </c>
      <c r="DD89">
        <v>11</v>
      </c>
    </row>
    <row r="90" spans="1:108" x14ac:dyDescent="0.25">
      <c r="A90" t="s">
        <v>3681</v>
      </c>
      <c r="B90">
        <v>1</v>
      </c>
      <c r="C90">
        <v>3275</v>
      </c>
      <c r="D90">
        <v>4181</v>
      </c>
      <c r="E90">
        <v>5299</v>
      </c>
      <c r="F90">
        <v>93</v>
      </c>
      <c r="G90">
        <v>4539</v>
      </c>
      <c r="H90">
        <v>2052</v>
      </c>
      <c r="I90">
        <v>15</v>
      </c>
      <c r="J90">
        <v>0</v>
      </c>
      <c r="K90">
        <v>3</v>
      </c>
      <c r="L90">
        <v>3</v>
      </c>
      <c r="M90">
        <v>0</v>
      </c>
      <c r="N90">
        <v>0</v>
      </c>
      <c r="O90">
        <v>0</v>
      </c>
      <c r="P90">
        <v>0</v>
      </c>
      <c r="Q90">
        <v>-3</v>
      </c>
      <c r="R90">
        <v>-3</v>
      </c>
      <c r="S90">
        <v>0</v>
      </c>
      <c r="T90">
        <v>18</v>
      </c>
      <c r="U90">
        <v>0</v>
      </c>
      <c r="V90">
        <v>0</v>
      </c>
      <c r="W90">
        <v>0</v>
      </c>
      <c r="X90">
        <v>1</v>
      </c>
      <c r="Y90">
        <v>1</v>
      </c>
      <c r="Z90">
        <v>0</v>
      </c>
      <c r="AA90">
        <v>0</v>
      </c>
      <c r="AB90">
        <v>80</v>
      </c>
      <c r="AC90">
        <v>2</v>
      </c>
      <c r="AD90">
        <v>-3</v>
      </c>
      <c r="AE90">
        <v>-3</v>
      </c>
      <c r="AF90">
        <v>180</v>
      </c>
      <c r="AG90">
        <v>0</v>
      </c>
      <c r="AH90">
        <v>1</v>
      </c>
      <c r="AI90">
        <v>1</v>
      </c>
      <c r="AJ90">
        <v>100</v>
      </c>
      <c r="AK90">
        <v>-3</v>
      </c>
      <c r="AL90">
        <v>-3</v>
      </c>
      <c r="AM90">
        <v>-3</v>
      </c>
      <c r="AN90">
        <v>0</v>
      </c>
      <c r="AO90">
        <v>0</v>
      </c>
      <c r="AP90">
        <v>1</v>
      </c>
      <c r="AQ90">
        <v>0</v>
      </c>
      <c r="AR90">
        <v>0</v>
      </c>
      <c r="AS90">
        <v>0</v>
      </c>
      <c r="AT90">
        <v>5</v>
      </c>
      <c r="AU90">
        <v>0</v>
      </c>
      <c r="AV90">
        <v>80</v>
      </c>
      <c r="AW90">
        <v>2</v>
      </c>
      <c r="AX90">
        <v>2</v>
      </c>
      <c r="AY90">
        <v>-3</v>
      </c>
      <c r="AZ90">
        <v>-3</v>
      </c>
      <c r="BA90">
        <v>3</v>
      </c>
      <c r="BB90">
        <v>198</v>
      </c>
      <c r="BC90">
        <v>198</v>
      </c>
      <c r="BD90">
        <v>0</v>
      </c>
      <c r="BE90">
        <v>-98</v>
      </c>
      <c r="BH90">
        <v>15</v>
      </c>
      <c r="BI90">
        <v>8</v>
      </c>
      <c r="BJ90">
        <v>0</v>
      </c>
      <c r="BK90">
        <v>2</v>
      </c>
      <c r="BL90">
        <v>0</v>
      </c>
      <c r="BM90">
        <v>0</v>
      </c>
      <c r="BN90">
        <v>0</v>
      </c>
      <c r="BO90">
        <v>0</v>
      </c>
      <c r="BP90">
        <v>-3</v>
      </c>
      <c r="BQ90">
        <v>-3</v>
      </c>
      <c r="BR90">
        <v>0</v>
      </c>
      <c r="BS90">
        <v>17</v>
      </c>
      <c r="BT90">
        <v>0</v>
      </c>
      <c r="BU90">
        <v>10</v>
      </c>
      <c r="BV90">
        <v>4</v>
      </c>
      <c r="BW90">
        <v>1</v>
      </c>
      <c r="BX90">
        <v>1</v>
      </c>
      <c r="BY90">
        <v>1</v>
      </c>
      <c r="BZ90">
        <v>0</v>
      </c>
      <c r="CA90">
        <v>120</v>
      </c>
      <c r="CB90">
        <v>6</v>
      </c>
      <c r="CC90">
        <v>-3</v>
      </c>
      <c r="CD90">
        <v>-3</v>
      </c>
      <c r="CE90">
        <v>274</v>
      </c>
      <c r="CF90">
        <v>1</v>
      </c>
      <c r="CG90">
        <v>1</v>
      </c>
      <c r="CH90">
        <v>1</v>
      </c>
      <c r="CI90">
        <v>150</v>
      </c>
      <c r="CJ90">
        <v>-3</v>
      </c>
      <c r="CK90">
        <v>-3</v>
      </c>
      <c r="CL90">
        <v>-3</v>
      </c>
      <c r="CM90">
        <v>0</v>
      </c>
      <c r="CN90">
        <v>0</v>
      </c>
      <c r="CO90">
        <v>0</v>
      </c>
      <c r="CP90">
        <v>1</v>
      </c>
      <c r="CQ90">
        <v>0</v>
      </c>
      <c r="CR90">
        <v>0</v>
      </c>
      <c r="CS90">
        <v>0</v>
      </c>
      <c r="CT90">
        <v>5</v>
      </c>
      <c r="CU90">
        <v>120</v>
      </c>
      <c r="CV90">
        <v>3</v>
      </c>
      <c r="CW90">
        <v>6</v>
      </c>
      <c r="CX90">
        <v>-3</v>
      </c>
      <c r="CY90">
        <v>-3</v>
      </c>
      <c r="CZ90">
        <v>6</v>
      </c>
      <c r="DA90">
        <v>296</v>
      </c>
      <c r="DB90">
        <v>296</v>
      </c>
      <c r="DC90">
        <v>1</v>
      </c>
      <c r="DD90">
        <v>98</v>
      </c>
    </row>
    <row r="91" spans="1:108" x14ac:dyDescent="0.25">
      <c r="A91" t="s">
        <v>3681</v>
      </c>
      <c r="B91">
        <v>1</v>
      </c>
      <c r="C91">
        <v>6318</v>
      </c>
      <c r="D91">
        <v>4728</v>
      </c>
      <c r="E91">
        <v>5913</v>
      </c>
      <c r="F91">
        <v>4480</v>
      </c>
      <c r="G91">
        <v>4397</v>
      </c>
      <c r="H91">
        <v>3840</v>
      </c>
      <c r="I91">
        <v>15</v>
      </c>
      <c r="J91">
        <v>0</v>
      </c>
      <c r="K91">
        <v>3</v>
      </c>
      <c r="L91">
        <v>3</v>
      </c>
      <c r="M91">
        <v>1</v>
      </c>
      <c r="N91">
        <v>0</v>
      </c>
      <c r="O91">
        <v>60</v>
      </c>
      <c r="P91">
        <v>1</v>
      </c>
      <c r="Q91">
        <v>-3</v>
      </c>
      <c r="R91">
        <v>-3</v>
      </c>
      <c r="S91">
        <v>20</v>
      </c>
      <c r="T91">
        <v>78</v>
      </c>
      <c r="U91">
        <v>1</v>
      </c>
      <c r="V91">
        <v>27</v>
      </c>
      <c r="W91">
        <v>9</v>
      </c>
      <c r="X91">
        <v>1</v>
      </c>
      <c r="Y91">
        <v>1</v>
      </c>
      <c r="Z91">
        <v>1</v>
      </c>
      <c r="AA91">
        <v>0</v>
      </c>
      <c r="AB91">
        <v>80</v>
      </c>
      <c r="AC91">
        <v>5</v>
      </c>
      <c r="AD91">
        <v>-3</v>
      </c>
      <c r="AE91">
        <v>-3</v>
      </c>
      <c r="AF91">
        <v>239</v>
      </c>
      <c r="AG91">
        <v>1</v>
      </c>
      <c r="AH91">
        <v>1</v>
      </c>
      <c r="AI91">
        <v>1</v>
      </c>
      <c r="AJ91">
        <v>150</v>
      </c>
      <c r="AK91">
        <v>-3</v>
      </c>
      <c r="AL91">
        <v>-3</v>
      </c>
      <c r="AM91">
        <v>-3</v>
      </c>
      <c r="AN91">
        <v>0</v>
      </c>
      <c r="AO91">
        <v>0</v>
      </c>
      <c r="AP91">
        <v>0</v>
      </c>
      <c r="AQ91">
        <v>0</v>
      </c>
      <c r="AR91">
        <v>0</v>
      </c>
      <c r="AS91">
        <v>1</v>
      </c>
      <c r="AT91">
        <v>0</v>
      </c>
      <c r="AU91">
        <v>25</v>
      </c>
      <c r="AV91">
        <v>140</v>
      </c>
      <c r="AW91">
        <v>3</v>
      </c>
      <c r="AX91">
        <v>6</v>
      </c>
      <c r="AY91">
        <v>-3</v>
      </c>
      <c r="AZ91">
        <v>-3</v>
      </c>
      <c r="BA91">
        <v>12</v>
      </c>
      <c r="BB91">
        <v>342</v>
      </c>
      <c r="BC91">
        <v>342</v>
      </c>
      <c r="BD91">
        <v>1</v>
      </c>
      <c r="BE91">
        <v>87</v>
      </c>
      <c r="BH91">
        <v>15</v>
      </c>
      <c r="BI91">
        <v>0</v>
      </c>
      <c r="BJ91">
        <v>0</v>
      </c>
      <c r="BK91">
        <v>0</v>
      </c>
      <c r="BL91">
        <v>1</v>
      </c>
      <c r="BM91">
        <v>0</v>
      </c>
      <c r="BN91">
        <v>60</v>
      </c>
      <c r="BO91">
        <v>1</v>
      </c>
      <c r="BP91">
        <v>-3</v>
      </c>
      <c r="BQ91">
        <v>-3</v>
      </c>
      <c r="BR91">
        <v>20</v>
      </c>
      <c r="BS91">
        <v>75</v>
      </c>
      <c r="BT91">
        <v>0</v>
      </c>
      <c r="BU91">
        <v>0</v>
      </c>
      <c r="BV91">
        <v>0</v>
      </c>
      <c r="BW91">
        <v>1</v>
      </c>
      <c r="BX91">
        <v>1</v>
      </c>
      <c r="BY91">
        <v>1</v>
      </c>
      <c r="BZ91">
        <v>0</v>
      </c>
      <c r="CA91">
        <v>80</v>
      </c>
      <c r="CB91">
        <v>5</v>
      </c>
      <c r="CC91">
        <v>-3</v>
      </c>
      <c r="CD91">
        <v>-3</v>
      </c>
      <c r="CE91">
        <v>180</v>
      </c>
      <c r="CF91">
        <v>0</v>
      </c>
      <c r="CG91">
        <v>1</v>
      </c>
      <c r="CH91">
        <v>1</v>
      </c>
      <c r="CI91">
        <v>100</v>
      </c>
      <c r="CJ91">
        <v>-3</v>
      </c>
      <c r="CK91">
        <v>-3</v>
      </c>
      <c r="CL91">
        <v>-3</v>
      </c>
      <c r="CM91">
        <v>0</v>
      </c>
      <c r="CN91">
        <v>0</v>
      </c>
      <c r="CO91">
        <v>0</v>
      </c>
      <c r="CP91">
        <v>0</v>
      </c>
      <c r="CQ91">
        <v>1</v>
      </c>
      <c r="CR91">
        <v>0</v>
      </c>
      <c r="CS91">
        <v>25</v>
      </c>
      <c r="CT91">
        <v>0</v>
      </c>
      <c r="CU91">
        <v>140</v>
      </c>
      <c r="CV91">
        <v>3</v>
      </c>
      <c r="CW91">
        <v>6</v>
      </c>
      <c r="CX91">
        <v>-3</v>
      </c>
      <c r="CY91">
        <v>-3</v>
      </c>
      <c r="CZ91">
        <v>0</v>
      </c>
      <c r="DA91">
        <v>255</v>
      </c>
      <c r="DB91">
        <v>255</v>
      </c>
      <c r="DC91">
        <v>0</v>
      </c>
      <c r="DD91">
        <v>-87</v>
      </c>
    </row>
    <row r="92" spans="1:108" x14ac:dyDescent="0.25">
      <c r="A92" t="s">
        <v>3681</v>
      </c>
      <c r="B92">
        <v>1</v>
      </c>
      <c r="C92">
        <v>4845</v>
      </c>
      <c r="D92">
        <v>2227</v>
      </c>
      <c r="E92">
        <v>2264</v>
      </c>
      <c r="F92">
        <v>5690</v>
      </c>
      <c r="G92">
        <v>3293</v>
      </c>
      <c r="H92">
        <v>3755</v>
      </c>
      <c r="I92">
        <v>15</v>
      </c>
      <c r="J92">
        <v>0</v>
      </c>
      <c r="K92">
        <v>0</v>
      </c>
      <c r="L92">
        <v>0</v>
      </c>
      <c r="M92">
        <v>1</v>
      </c>
      <c r="N92">
        <v>0</v>
      </c>
      <c r="O92">
        <v>60</v>
      </c>
      <c r="P92">
        <v>1</v>
      </c>
      <c r="Q92">
        <v>-3</v>
      </c>
      <c r="R92">
        <v>-3</v>
      </c>
      <c r="S92">
        <v>20</v>
      </c>
      <c r="T92">
        <v>75</v>
      </c>
      <c r="U92">
        <v>1</v>
      </c>
      <c r="V92">
        <v>0</v>
      </c>
      <c r="W92">
        <v>0</v>
      </c>
      <c r="X92">
        <v>1</v>
      </c>
      <c r="Y92">
        <v>1</v>
      </c>
      <c r="Z92">
        <v>0</v>
      </c>
      <c r="AA92">
        <v>0</v>
      </c>
      <c r="AB92">
        <v>40</v>
      </c>
      <c r="AC92">
        <v>1</v>
      </c>
      <c r="AD92">
        <v>-3</v>
      </c>
      <c r="AE92">
        <v>-3</v>
      </c>
      <c r="AF92">
        <v>190</v>
      </c>
      <c r="AG92">
        <v>1</v>
      </c>
      <c r="AH92">
        <v>1</v>
      </c>
      <c r="AI92">
        <v>1</v>
      </c>
      <c r="AJ92">
        <v>150</v>
      </c>
      <c r="AK92">
        <v>-3</v>
      </c>
      <c r="AL92">
        <v>-3</v>
      </c>
      <c r="AM92">
        <v>-3</v>
      </c>
      <c r="AN92">
        <v>0</v>
      </c>
      <c r="AO92">
        <v>0</v>
      </c>
      <c r="AP92">
        <v>0</v>
      </c>
      <c r="AQ92">
        <v>0</v>
      </c>
      <c r="AR92">
        <v>0</v>
      </c>
      <c r="AS92">
        <v>0</v>
      </c>
      <c r="AT92">
        <v>0</v>
      </c>
      <c r="AU92">
        <v>0</v>
      </c>
      <c r="AV92">
        <v>100</v>
      </c>
      <c r="AW92">
        <v>2</v>
      </c>
      <c r="AX92">
        <v>2</v>
      </c>
      <c r="AY92">
        <v>-3</v>
      </c>
      <c r="AZ92">
        <v>-3</v>
      </c>
      <c r="BA92">
        <v>0</v>
      </c>
      <c r="BB92">
        <v>265</v>
      </c>
      <c r="BC92">
        <v>265</v>
      </c>
      <c r="BD92">
        <v>0</v>
      </c>
      <c r="BE92">
        <v>-40</v>
      </c>
      <c r="BH92">
        <v>15</v>
      </c>
      <c r="BI92">
        <v>0</v>
      </c>
      <c r="BJ92">
        <v>0</v>
      </c>
      <c r="BK92">
        <v>0</v>
      </c>
      <c r="BL92">
        <v>1</v>
      </c>
      <c r="BM92">
        <v>0</v>
      </c>
      <c r="BN92">
        <v>60</v>
      </c>
      <c r="BO92">
        <v>1</v>
      </c>
      <c r="BP92">
        <v>-3</v>
      </c>
      <c r="BQ92">
        <v>-3</v>
      </c>
      <c r="BR92">
        <v>20</v>
      </c>
      <c r="BS92">
        <v>75</v>
      </c>
      <c r="BT92">
        <v>0</v>
      </c>
      <c r="BU92">
        <v>0</v>
      </c>
      <c r="BV92">
        <v>0</v>
      </c>
      <c r="BW92">
        <v>1</v>
      </c>
      <c r="BX92">
        <v>1</v>
      </c>
      <c r="BY92">
        <v>1</v>
      </c>
      <c r="BZ92">
        <v>0</v>
      </c>
      <c r="CA92">
        <v>80</v>
      </c>
      <c r="CB92">
        <v>5</v>
      </c>
      <c r="CC92">
        <v>-3</v>
      </c>
      <c r="CD92">
        <v>-3</v>
      </c>
      <c r="CE92">
        <v>230</v>
      </c>
      <c r="CF92">
        <v>1</v>
      </c>
      <c r="CG92">
        <v>1</v>
      </c>
      <c r="CH92">
        <v>1</v>
      </c>
      <c r="CI92">
        <v>150</v>
      </c>
      <c r="CJ92">
        <v>-3</v>
      </c>
      <c r="CK92">
        <v>-3</v>
      </c>
      <c r="CL92">
        <v>-3</v>
      </c>
      <c r="CM92">
        <v>0</v>
      </c>
      <c r="CN92">
        <v>0</v>
      </c>
      <c r="CO92">
        <v>0</v>
      </c>
      <c r="CP92">
        <v>0</v>
      </c>
      <c r="CQ92">
        <v>0</v>
      </c>
      <c r="CR92">
        <v>0</v>
      </c>
      <c r="CS92">
        <v>0</v>
      </c>
      <c r="CT92">
        <v>0</v>
      </c>
      <c r="CU92">
        <v>140</v>
      </c>
      <c r="CV92">
        <v>3</v>
      </c>
      <c r="CW92">
        <v>6</v>
      </c>
      <c r="CX92">
        <v>-3</v>
      </c>
      <c r="CY92">
        <v>-3</v>
      </c>
      <c r="CZ92">
        <v>0</v>
      </c>
      <c r="DA92">
        <v>305</v>
      </c>
      <c r="DB92">
        <v>305</v>
      </c>
      <c r="DC92">
        <v>1</v>
      </c>
      <c r="DD92">
        <v>40</v>
      </c>
    </row>
    <row r="93" spans="1:108" x14ac:dyDescent="0.25">
      <c r="A93" t="s">
        <v>3681</v>
      </c>
      <c r="B93">
        <v>1</v>
      </c>
      <c r="C93">
        <v>3042</v>
      </c>
      <c r="D93">
        <v>2503</v>
      </c>
      <c r="E93">
        <v>3102</v>
      </c>
      <c r="F93">
        <v>3740</v>
      </c>
      <c r="G93">
        <v>3277</v>
      </c>
      <c r="H93">
        <v>2526</v>
      </c>
      <c r="I93">
        <v>15</v>
      </c>
      <c r="J93">
        <v>0</v>
      </c>
      <c r="K93">
        <v>0</v>
      </c>
      <c r="L93">
        <v>0</v>
      </c>
      <c r="M93">
        <v>0</v>
      </c>
      <c r="N93">
        <v>0</v>
      </c>
      <c r="O93">
        <v>0</v>
      </c>
      <c r="P93">
        <v>0</v>
      </c>
      <c r="Q93">
        <v>-3</v>
      </c>
      <c r="R93">
        <v>-3</v>
      </c>
      <c r="S93">
        <v>0</v>
      </c>
      <c r="T93">
        <v>15</v>
      </c>
      <c r="U93">
        <v>0</v>
      </c>
      <c r="V93">
        <v>0</v>
      </c>
      <c r="W93">
        <v>0</v>
      </c>
      <c r="X93">
        <v>1</v>
      </c>
      <c r="Y93">
        <v>1</v>
      </c>
      <c r="Z93">
        <v>0</v>
      </c>
      <c r="AA93">
        <v>0</v>
      </c>
      <c r="AB93">
        <v>80</v>
      </c>
      <c r="AC93">
        <v>2</v>
      </c>
      <c r="AD93">
        <v>-3</v>
      </c>
      <c r="AE93">
        <v>-3</v>
      </c>
      <c r="AF93">
        <v>180</v>
      </c>
      <c r="AG93">
        <v>0</v>
      </c>
      <c r="AH93">
        <v>1</v>
      </c>
      <c r="AI93">
        <v>1</v>
      </c>
      <c r="AJ93">
        <v>100</v>
      </c>
      <c r="AK93">
        <v>-3</v>
      </c>
      <c r="AL93">
        <v>-3</v>
      </c>
      <c r="AM93">
        <v>-3</v>
      </c>
      <c r="AN93">
        <v>0</v>
      </c>
      <c r="AO93">
        <v>0</v>
      </c>
      <c r="AP93">
        <v>0</v>
      </c>
      <c r="AQ93">
        <v>0</v>
      </c>
      <c r="AR93">
        <v>0</v>
      </c>
      <c r="AS93">
        <v>0</v>
      </c>
      <c r="AT93">
        <v>0</v>
      </c>
      <c r="AU93">
        <v>0</v>
      </c>
      <c r="AV93">
        <v>80</v>
      </c>
      <c r="AW93">
        <v>2</v>
      </c>
      <c r="AX93">
        <v>2</v>
      </c>
      <c r="AY93">
        <v>-3</v>
      </c>
      <c r="AZ93">
        <v>-3</v>
      </c>
      <c r="BA93">
        <v>0</v>
      </c>
      <c r="BB93">
        <v>195</v>
      </c>
      <c r="BC93">
        <v>195</v>
      </c>
      <c r="BD93">
        <v>0</v>
      </c>
      <c r="BE93">
        <v>-139</v>
      </c>
      <c r="BH93">
        <v>15</v>
      </c>
      <c r="BI93">
        <v>0</v>
      </c>
      <c r="BJ93">
        <v>8</v>
      </c>
      <c r="BK93">
        <v>8</v>
      </c>
      <c r="BL93">
        <v>1</v>
      </c>
      <c r="BM93">
        <v>0</v>
      </c>
      <c r="BN93">
        <v>60</v>
      </c>
      <c r="BO93">
        <v>1</v>
      </c>
      <c r="BP93">
        <v>-3</v>
      </c>
      <c r="BQ93">
        <v>-3</v>
      </c>
      <c r="BR93">
        <v>20</v>
      </c>
      <c r="BS93">
        <v>83</v>
      </c>
      <c r="BT93">
        <v>0</v>
      </c>
      <c r="BU93">
        <v>63</v>
      </c>
      <c r="BV93">
        <v>21</v>
      </c>
      <c r="BW93">
        <v>1</v>
      </c>
      <c r="BX93">
        <v>1</v>
      </c>
      <c r="BY93">
        <v>1</v>
      </c>
      <c r="BZ93">
        <v>0</v>
      </c>
      <c r="CA93">
        <v>80</v>
      </c>
      <c r="CB93">
        <v>5</v>
      </c>
      <c r="CC93">
        <v>-3</v>
      </c>
      <c r="CD93">
        <v>-3</v>
      </c>
      <c r="CE93">
        <v>251</v>
      </c>
      <c r="CF93">
        <v>1</v>
      </c>
      <c r="CG93">
        <v>1</v>
      </c>
      <c r="CH93">
        <v>1</v>
      </c>
      <c r="CI93">
        <v>150</v>
      </c>
      <c r="CJ93">
        <v>-3</v>
      </c>
      <c r="CK93">
        <v>-3</v>
      </c>
      <c r="CL93">
        <v>-3</v>
      </c>
      <c r="CM93">
        <v>0</v>
      </c>
      <c r="CN93">
        <v>0</v>
      </c>
      <c r="CO93">
        <v>0</v>
      </c>
      <c r="CP93">
        <v>0</v>
      </c>
      <c r="CQ93">
        <v>0</v>
      </c>
      <c r="CR93">
        <v>0</v>
      </c>
      <c r="CS93">
        <v>0</v>
      </c>
      <c r="CT93">
        <v>0</v>
      </c>
      <c r="CU93">
        <v>140</v>
      </c>
      <c r="CV93">
        <v>3</v>
      </c>
      <c r="CW93">
        <v>6</v>
      </c>
      <c r="CX93">
        <v>-3</v>
      </c>
      <c r="CY93">
        <v>-3</v>
      </c>
      <c r="CZ93">
        <v>29</v>
      </c>
      <c r="DA93">
        <v>334</v>
      </c>
      <c r="DB93">
        <v>334</v>
      </c>
      <c r="DC93">
        <v>1</v>
      </c>
      <c r="DD93">
        <v>139</v>
      </c>
    </row>
    <row r="94" spans="1:108" x14ac:dyDescent="0.25">
      <c r="A94" t="s">
        <v>3681</v>
      </c>
      <c r="B94">
        <v>2</v>
      </c>
      <c r="C94">
        <v>3275</v>
      </c>
      <c r="D94">
        <v>4181</v>
      </c>
      <c r="E94">
        <v>5299</v>
      </c>
      <c r="F94">
        <v>93</v>
      </c>
      <c r="G94">
        <v>4539</v>
      </c>
      <c r="H94">
        <v>2052</v>
      </c>
      <c r="I94">
        <v>15</v>
      </c>
      <c r="J94">
        <v>0</v>
      </c>
      <c r="K94">
        <v>0</v>
      </c>
      <c r="L94">
        <v>0</v>
      </c>
      <c r="M94">
        <v>1</v>
      </c>
      <c r="N94">
        <v>0</v>
      </c>
      <c r="O94">
        <v>60</v>
      </c>
      <c r="P94">
        <v>1</v>
      </c>
      <c r="Q94">
        <v>-3</v>
      </c>
      <c r="R94">
        <v>-3</v>
      </c>
      <c r="S94">
        <v>20</v>
      </c>
      <c r="T94">
        <v>75</v>
      </c>
      <c r="U94">
        <v>0</v>
      </c>
      <c r="V94">
        <v>0</v>
      </c>
      <c r="W94">
        <v>0</v>
      </c>
      <c r="X94">
        <v>1</v>
      </c>
      <c r="Y94">
        <v>1</v>
      </c>
      <c r="Z94">
        <v>0</v>
      </c>
      <c r="AA94">
        <v>0</v>
      </c>
      <c r="AB94">
        <v>40</v>
      </c>
      <c r="AC94">
        <v>1</v>
      </c>
      <c r="AD94">
        <v>-3</v>
      </c>
      <c r="AE94">
        <v>-3</v>
      </c>
      <c r="AF94">
        <v>190</v>
      </c>
      <c r="AG94">
        <v>1</v>
      </c>
      <c r="AH94">
        <v>1</v>
      </c>
      <c r="AI94">
        <v>1</v>
      </c>
      <c r="AJ94">
        <v>150</v>
      </c>
      <c r="AK94">
        <v>-3</v>
      </c>
      <c r="AL94">
        <v>-3</v>
      </c>
      <c r="AM94">
        <v>-3</v>
      </c>
      <c r="AN94">
        <v>0</v>
      </c>
      <c r="AO94">
        <v>0</v>
      </c>
      <c r="AP94">
        <v>0</v>
      </c>
      <c r="AQ94">
        <v>0</v>
      </c>
      <c r="AR94">
        <v>0</v>
      </c>
      <c r="AS94">
        <v>0</v>
      </c>
      <c r="AT94">
        <v>0</v>
      </c>
      <c r="AU94">
        <v>0</v>
      </c>
      <c r="AV94">
        <v>100</v>
      </c>
      <c r="AW94">
        <v>2</v>
      </c>
      <c r="AX94">
        <v>2</v>
      </c>
      <c r="AY94">
        <v>-3</v>
      </c>
      <c r="AZ94">
        <v>-3</v>
      </c>
      <c r="BA94">
        <v>0</v>
      </c>
      <c r="BB94">
        <v>265</v>
      </c>
      <c r="BC94">
        <v>265</v>
      </c>
      <c r="BD94">
        <v>1</v>
      </c>
      <c r="BE94">
        <v>1</v>
      </c>
      <c r="BH94">
        <v>15</v>
      </c>
      <c r="BI94">
        <v>7</v>
      </c>
      <c r="BJ94">
        <v>0</v>
      </c>
      <c r="BK94">
        <v>2</v>
      </c>
      <c r="BL94">
        <v>1</v>
      </c>
      <c r="BM94">
        <v>0</v>
      </c>
      <c r="BN94">
        <v>60</v>
      </c>
      <c r="BO94">
        <v>1</v>
      </c>
      <c r="BP94">
        <v>-3</v>
      </c>
      <c r="BQ94">
        <v>-3</v>
      </c>
      <c r="BR94">
        <v>20</v>
      </c>
      <c r="BS94">
        <v>77</v>
      </c>
      <c r="BT94">
        <v>18</v>
      </c>
      <c r="BU94">
        <v>15</v>
      </c>
      <c r="BV94">
        <v>7</v>
      </c>
      <c r="BW94">
        <v>1</v>
      </c>
      <c r="BX94">
        <v>1</v>
      </c>
      <c r="BY94">
        <v>1</v>
      </c>
      <c r="BZ94">
        <v>0</v>
      </c>
      <c r="CA94">
        <v>80</v>
      </c>
      <c r="CB94">
        <v>5</v>
      </c>
      <c r="CC94">
        <v>-3</v>
      </c>
      <c r="CD94">
        <v>-3</v>
      </c>
      <c r="CE94">
        <v>187</v>
      </c>
      <c r="CF94">
        <v>1</v>
      </c>
      <c r="CG94">
        <v>1</v>
      </c>
      <c r="CH94">
        <v>0</v>
      </c>
      <c r="CI94">
        <v>100</v>
      </c>
      <c r="CJ94">
        <v>-3</v>
      </c>
      <c r="CK94">
        <v>-3</v>
      </c>
      <c r="CL94">
        <v>-3</v>
      </c>
      <c r="CM94">
        <v>0</v>
      </c>
      <c r="CN94">
        <v>0</v>
      </c>
      <c r="CO94">
        <v>0</v>
      </c>
      <c r="CP94">
        <v>0</v>
      </c>
      <c r="CQ94">
        <v>0</v>
      </c>
      <c r="CR94">
        <v>0</v>
      </c>
      <c r="CS94">
        <v>0</v>
      </c>
      <c r="CT94">
        <v>0</v>
      </c>
      <c r="CU94">
        <v>140</v>
      </c>
      <c r="CV94">
        <v>3</v>
      </c>
      <c r="CW94">
        <v>6</v>
      </c>
      <c r="CX94">
        <v>-3</v>
      </c>
      <c r="CY94">
        <v>-3</v>
      </c>
      <c r="CZ94">
        <v>9</v>
      </c>
      <c r="DA94">
        <v>264</v>
      </c>
      <c r="DB94">
        <v>264</v>
      </c>
      <c r="DC94">
        <v>0</v>
      </c>
      <c r="DD94">
        <v>-1</v>
      </c>
    </row>
    <row r="95" spans="1:108" x14ac:dyDescent="0.25">
      <c r="A95" t="s">
        <v>3681</v>
      </c>
      <c r="B95">
        <v>2</v>
      </c>
      <c r="C95">
        <v>6318</v>
      </c>
      <c r="D95">
        <v>4728</v>
      </c>
      <c r="E95">
        <v>5913</v>
      </c>
      <c r="F95">
        <v>4480</v>
      </c>
      <c r="G95">
        <v>4397</v>
      </c>
      <c r="H95">
        <v>3840</v>
      </c>
      <c r="I95">
        <v>15</v>
      </c>
      <c r="J95">
        <v>0</v>
      </c>
      <c r="K95">
        <v>4</v>
      </c>
      <c r="L95">
        <v>4</v>
      </c>
      <c r="M95">
        <v>1</v>
      </c>
      <c r="N95">
        <v>0</v>
      </c>
      <c r="O95">
        <v>60</v>
      </c>
      <c r="P95">
        <v>1</v>
      </c>
      <c r="Q95">
        <v>-3</v>
      </c>
      <c r="R95">
        <v>-3</v>
      </c>
      <c r="S95">
        <v>20</v>
      </c>
      <c r="T95">
        <v>79</v>
      </c>
      <c r="U95">
        <v>1</v>
      </c>
      <c r="V95">
        <v>42</v>
      </c>
      <c r="W95">
        <v>14</v>
      </c>
      <c r="X95">
        <v>1</v>
      </c>
      <c r="Y95">
        <v>1</v>
      </c>
      <c r="Z95">
        <v>1</v>
      </c>
      <c r="AA95">
        <v>0</v>
      </c>
      <c r="AB95">
        <v>80</v>
      </c>
      <c r="AC95">
        <v>5</v>
      </c>
      <c r="AD95">
        <v>-3</v>
      </c>
      <c r="AE95">
        <v>-3</v>
      </c>
      <c r="AF95">
        <v>194</v>
      </c>
      <c r="AG95">
        <v>0</v>
      </c>
      <c r="AH95">
        <v>1</v>
      </c>
      <c r="AI95">
        <v>1</v>
      </c>
      <c r="AJ95">
        <v>100</v>
      </c>
      <c r="AK95">
        <v>-3</v>
      </c>
      <c r="AL95">
        <v>-3</v>
      </c>
      <c r="AM95">
        <v>-3</v>
      </c>
      <c r="AN95">
        <v>0</v>
      </c>
      <c r="AO95">
        <v>0</v>
      </c>
      <c r="AP95">
        <v>0</v>
      </c>
      <c r="AQ95">
        <v>0</v>
      </c>
      <c r="AR95">
        <v>0</v>
      </c>
      <c r="AS95">
        <v>0</v>
      </c>
      <c r="AT95">
        <v>0</v>
      </c>
      <c r="AU95">
        <v>0</v>
      </c>
      <c r="AV95">
        <v>140</v>
      </c>
      <c r="AW95">
        <v>3</v>
      </c>
      <c r="AX95">
        <v>6</v>
      </c>
      <c r="AY95">
        <v>-3</v>
      </c>
      <c r="AZ95">
        <v>-3</v>
      </c>
      <c r="BA95">
        <v>18</v>
      </c>
      <c r="BB95">
        <v>273</v>
      </c>
      <c r="BC95">
        <v>273</v>
      </c>
      <c r="BD95">
        <v>1</v>
      </c>
      <c r="BE95">
        <v>38</v>
      </c>
      <c r="BH95">
        <v>15</v>
      </c>
      <c r="BI95">
        <v>0</v>
      </c>
      <c r="BJ95">
        <v>0</v>
      </c>
      <c r="BK95">
        <v>0</v>
      </c>
      <c r="BL95">
        <v>0</v>
      </c>
      <c r="BM95">
        <v>0</v>
      </c>
      <c r="BN95">
        <v>0</v>
      </c>
      <c r="BO95">
        <v>0</v>
      </c>
      <c r="BP95">
        <v>-3</v>
      </c>
      <c r="BQ95">
        <v>-3</v>
      </c>
      <c r="BR95">
        <v>0</v>
      </c>
      <c r="BS95">
        <v>15</v>
      </c>
      <c r="BT95">
        <v>0</v>
      </c>
      <c r="BU95">
        <v>0</v>
      </c>
      <c r="BV95">
        <v>0</v>
      </c>
      <c r="BW95">
        <v>1</v>
      </c>
      <c r="BX95">
        <v>1</v>
      </c>
      <c r="BY95">
        <v>1</v>
      </c>
      <c r="BZ95">
        <v>0</v>
      </c>
      <c r="CA95">
        <v>120</v>
      </c>
      <c r="CB95">
        <v>6</v>
      </c>
      <c r="CC95">
        <v>-3</v>
      </c>
      <c r="CD95">
        <v>-3</v>
      </c>
      <c r="CE95">
        <v>220</v>
      </c>
      <c r="CF95">
        <v>1</v>
      </c>
      <c r="CG95">
        <v>1</v>
      </c>
      <c r="CH95">
        <v>0</v>
      </c>
      <c r="CI95">
        <v>100</v>
      </c>
      <c r="CJ95">
        <v>-3</v>
      </c>
      <c r="CK95">
        <v>-3</v>
      </c>
      <c r="CL95">
        <v>-3</v>
      </c>
      <c r="CM95">
        <v>0</v>
      </c>
      <c r="CN95">
        <v>0</v>
      </c>
      <c r="CO95">
        <v>0</v>
      </c>
      <c r="CP95">
        <v>0</v>
      </c>
      <c r="CQ95">
        <v>0</v>
      </c>
      <c r="CR95">
        <v>0</v>
      </c>
      <c r="CS95">
        <v>0</v>
      </c>
      <c r="CT95">
        <v>0</v>
      </c>
      <c r="CU95">
        <v>120</v>
      </c>
      <c r="CV95">
        <v>3</v>
      </c>
      <c r="CW95">
        <v>6</v>
      </c>
      <c r="CX95">
        <v>-3</v>
      </c>
      <c r="CY95">
        <v>-3</v>
      </c>
      <c r="CZ95">
        <v>0</v>
      </c>
      <c r="DA95">
        <v>235</v>
      </c>
      <c r="DB95">
        <v>235</v>
      </c>
      <c r="DC95">
        <v>0</v>
      </c>
      <c r="DD95">
        <v>-38</v>
      </c>
    </row>
    <row r="96" spans="1:108" x14ac:dyDescent="0.25">
      <c r="A96" t="s">
        <v>3681</v>
      </c>
      <c r="B96">
        <v>2</v>
      </c>
      <c r="C96">
        <v>4845</v>
      </c>
      <c r="D96">
        <v>2227</v>
      </c>
      <c r="E96">
        <v>2264</v>
      </c>
      <c r="F96">
        <v>5690</v>
      </c>
      <c r="G96">
        <v>3293</v>
      </c>
      <c r="H96">
        <v>3755</v>
      </c>
      <c r="I96">
        <v>15</v>
      </c>
      <c r="J96">
        <v>0</v>
      </c>
      <c r="K96">
        <v>0</v>
      </c>
      <c r="L96">
        <v>0</v>
      </c>
      <c r="M96">
        <v>0</v>
      </c>
      <c r="N96">
        <v>0</v>
      </c>
      <c r="O96">
        <v>0</v>
      </c>
      <c r="P96">
        <v>0</v>
      </c>
      <c r="Q96">
        <v>-3</v>
      </c>
      <c r="R96">
        <v>-3</v>
      </c>
      <c r="S96">
        <v>0</v>
      </c>
      <c r="T96">
        <v>15</v>
      </c>
      <c r="U96">
        <v>12</v>
      </c>
      <c r="V96">
        <v>0</v>
      </c>
      <c r="W96">
        <v>1</v>
      </c>
      <c r="X96">
        <v>1</v>
      </c>
      <c r="Y96">
        <v>1</v>
      </c>
      <c r="Z96">
        <v>0</v>
      </c>
      <c r="AA96">
        <v>0</v>
      </c>
      <c r="AB96">
        <v>80</v>
      </c>
      <c r="AC96">
        <v>2</v>
      </c>
      <c r="AD96">
        <v>-3</v>
      </c>
      <c r="AE96">
        <v>-3</v>
      </c>
      <c r="AF96">
        <v>231</v>
      </c>
      <c r="AG96">
        <v>1</v>
      </c>
      <c r="AH96">
        <v>1</v>
      </c>
      <c r="AI96">
        <v>1</v>
      </c>
      <c r="AJ96">
        <v>150</v>
      </c>
      <c r="AK96">
        <v>-3</v>
      </c>
      <c r="AL96">
        <v>-3</v>
      </c>
      <c r="AM96">
        <v>-3</v>
      </c>
      <c r="AN96">
        <v>0</v>
      </c>
      <c r="AO96">
        <v>0</v>
      </c>
      <c r="AP96">
        <v>0</v>
      </c>
      <c r="AQ96">
        <v>0</v>
      </c>
      <c r="AR96">
        <v>0</v>
      </c>
      <c r="AS96">
        <v>0</v>
      </c>
      <c r="AT96">
        <v>0</v>
      </c>
      <c r="AU96">
        <v>0</v>
      </c>
      <c r="AV96">
        <v>80</v>
      </c>
      <c r="AW96">
        <v>2</v>
      </c>
      <c r="AX96">
        <v>2</v>
      </c>
      <c r="AY96">
        <v>-3</v>
      </c>
      <c r="AZ96">
        <v>-3</v>
      </c>
      <c r="BA96">
        <v>1</v>
      </c>
      <c r="BB96">
        <v>246</v>
      </c>
      <c r="BC96">
        <v>246</v>
      </c>
      <c r="BD96">
        <v>1</v>
      </c>
      <c r="BE96">
        <v>41</v>
      </c>
      <c r="BH96">
        <v>15</v>
      </c>
      <c r="BI96">
        <v>0</v>
      </c>
      <c r="BJ96">
        <v>0</v>
      </c>
      <c r="BK96">
        <v>0</v>
      </c>
      <c r="BL96">
        <v>1</v>
      </c>
      <c r="BM96">
        <v>0</v>
      </c>
      <c r="BN96">
        <v>60</v>
      </c>
      <c r="BO96">
        <v>1</v>
      </c>
      <c r="BP96">
        <v>-3</v>
      </c>
      <c r="BQ96">
        <v>-3</v>
      </c>
      <c r="BR96">
        <v>20</v>
      </c>
      <c r="BS96">
        <v>75</v>
      </c>
      <c r="BT96">
        <v>0</v>
      </c>
      <c r="BU96">
        <v>0</v>
      </c>
      <c r="BV96">
        <v>0</v>
      </c>
      <c r="BW96">
        <v>1</v>
      </c>
      <c r="BX96">
        <v>1</v>
      </c>
      <c r="BY96">
        <v>1</v>
      </c>
      <c r="BZ96">
        <v>0</v>
      </c>
      <c r="CA96">
        <v>80</v>
      </c>
      <c r="CB96">
        <v>5</v>
      </c>
      <c r="CC96">
        <v>-3</v>
      </c>
      <c r="CD96">
        <v>-3</v>
      </c>
      <c r="CE96">
        <v>130</v>
      </c>
      <c r="CF96">
        <v>1</v>
      </c>
      <c r="CG96">
        <v>0</v>
      </c>
      <c r="CH96">
        <v>0</v>
      </c>
      <c r="CI96">
        <v>50</v>
      </c>
      <c r="CJ96">
        <v>-3</v>
      </c>
      <c r="CK96">
        <v>-3</v>
      </c>
      <c r="CL96">
        <v>-3</v>
      </c>
      <c r="CM96">
        <v>0</v>
      </c>
      <c r="CN96">
        <v>0</v>
      </c>
      <c r="CO96">
        <v>0</v>
      </c>
      <c r="CP96">
        <v>0</v>
      </c>
      <c r="CQ96">
        <v>0</v>
      </c>
      <c r="CR96">
        <v>0</v>
      </c>
      <c r="CS96">
        <v>0</v>
      </c>
      <c r="CT96">
        <v>0</v>
      </c>
      <c r="CU96">
        <v>140</v>
      </c>
      <c r="CV96">
        <v>3</v>
      </c>
      <c r="CW96">
        <v>6</v>
      </c>
      <c r="CX96">
        <v>-3</v>
      </c>
      <c r="CY96">
        <v>-3</v>
      </c>
      <c r="CZ96">
        <v>0</v>
      </c>
      <c r="DA96">
        <v>205</v>
      </c>
      <c r="DB96">
        <v>205</v>
      </c>
      <c r="DC96">
        <v>0</v>
      </c>
      <c r="DD96">
        <v>-41</v>
      </c>
    </row>
    <row r="97" spans="1:108" x14ac:dyDescent="0.25">
      <c r="A97" t="s">
        <v>3681</v>
      </c>
      <c r="B97">
        <v>2</v>
      </c>
      <c r="C97">
        <v>3042</v>
      </c>
      <c r="D97">
        <v>2503</v>
      </c>
      <c r="E97">
        <v>3102</v>
      </c>
      <c r="F97">
        <v>3740</v>
      </c>
      <c r="G97">
        <v>3277</v>
      </c>
      <c r="H97">
        <v>2526</v>
      </c>
      <c r="I97">
        <v>15</v>
      </c>
      <c r="J97">
        <v>0</v>
      </c>
      <c r="K97">
        <v>3</v>
      </c>
      <c r="L97">
        <v>3</v>
      </c>
      <c r="M97">
        <v>0</v>
      </c>
      <c r="N97">
        <v>0</v>
      </c>
      <c r="O97">
        <v>0</v>
      </c>
      <c r="P97">
        <v>0</v>
      </c>
      <c r="Q97">
        <v>-3</v>
      </c>
      <c r="R97">
        <v>-3</v>
      </c>
      <c r="S97">
        <v>0</v>
      </c>
      <c r="T97">
        <v>18</v>
      </c>
      <c r="U97">
        <v>0</v>
      </c>
      <c r="V97">
        <v>0</v>
      </c>
      <c r="W97">
        <v>0</v>
      </c>
      <c r="X97">
        <v>1</v>
      </c>
      <c r="Y97">
        <v>1</v>
      </c>
      <c r="Z97">
        <v>1</v>
      </c>
      <c r="AA97">
        <v>0</v>
      </c>
      <c r="AB97">
        <v>120</v>
      </c>
      <c r="AC97">
        <v>6</v>
      </c>
      <c r="AD97">
        <v>-3</v>
      </c>
      <c r="AE97">
        <v>-3</v>
      </c>
      <c r="AF97">
        <v>270</v>
      </c>
      <c r="AG97">
        <v>1</v>
      </c>
      <c r="AH97">
        <v>1</v>
      </c>
      <c r="AI97">
        <v>1</v>
      </c>
      <c r="AJ97">
        <v>150</v>
      </c>
      <c r="AK97">
        <v>-3</v>
      </c>
      <c r="AL97">
        <v>-3</v>
      </c>
      <c r="AM97">
        <v>-3</v>
      </c>
      <c r="AN97">
        <v>0</v>
      </c>
      <c r="AO97">
        <v>0</v>
      </c>
      <c r="AP97">
        <v>0</v>
      </c>
      <c r="AQ97">
        <v>0</v>
      </c>
      <c r="AR97">
        <v>1</v>
      </c>
      <c r="AS97">
        <v>0</v>
      </c>
      <c r="AT97">
        <v>25</v>
      </c>
      <c r="AU97">
        <v>0</v>
      </c>
      <c r="AV97">
        <v>120</v>
      </c>
      <c r="AW97">
        <v>3</v>
      </c>
      <c r="AX97">
        <v>6</v>
      </c>
      <c r="AY97">
        <v>-3</v>
      </c>
      <c r="AZ97">
        <v>-3</v>
      </c>
      <c r="BA97">
        <v>3</v>
      </c>
      <c r="BB97">
        <v>288</v>
      </c>
      <c r="BC97">
        <v>288</v>
      </c>
      <c r="BD97">
        <v>0</v>
      </c>
      <c r="BE97">
        <v>-18</v>
      </c>
      <c r="BH97">
        <v>10</v>
      </c>
      <c r="BI97">
        <v>0</v>
      </c>
      <c r="BJ97">
        <v>9</v>
      </c>
      <c r="BK97">
        <v>9</v>
      </c>
      <c r="BL97">
        <v>1</v>
      </c>
      <c r="BM97">
        <v>0</v>
      </c>
      <c r="BN97">
        <v>60</v>
      </c>
      <c r="BO97">
        <v>1</v>
      </c>
      <c r="BP97">
        <v>-3</v>
      </c>
      <c r="BQ97">
        <v>-3</v>
      </c>
      <c r="BR97">
        <v>20</v>
      </c>
      <c r="BS97">
        <v>79</v>
      </c>
      <c r="BT97">
        <v>0</v>
      </c>
      <c r="BU97">
        <v>68</v>
      </c>
      <c r="BV97">
        <v>22</v>
      </c>
      <c r="BW97">
        <v>1</v>
      </c>
      <c r="BX97">
        <v>1</v>
      </c>
      <c r="BY97">
        <v>1</v>
      </c>
      <c r="BZ97">
        <v>0</v>
      </c>
      <c r="CA97">
        <v>80</v>
      </c>
      <c r="CB97">
        <v>5</v>
      </c>
      <c r="CC97">
        <v>-3</v>
      </c>
      <c r="CD97">
        <v>-3</v>
      </c>
      <c r="CE97">
        <v>202</v>
      </c>
      <c r="CF97">
        <v>0</v>
      </c>
      <c r="CG97">
        <v>1</v>
      </c>
      <c r="CH97">
        <v>1</v>
      </c>
      <c r="CI97">
        <v>100</v>
      </c>
      <c r="CJ97">
        <v>-3</v>
      </c>
      <c r="CK97">
        <v>-3</v>
      </c>
      <c r="CL97">
        <v>-3</v>
      </c>
      <c r="CM97">
        <v>0</v>
      </c>
      <c r="CN97">
        <v>0</v>
      </c>
      <c r="CO97">
        <v>0</v>
      </c>
      <c r="CP97">
        <v>0</v>
      </c>
      <c r="CQ97">
        <v>0</v>
      </c>
      <c r="CR97">
        <v>1</v>
      </c>
      <c r="CS97">
        <v>0</v>
      </c>
      <c r="CT97">
        <v>25</v>
      </c>
      <c r="CU97">
        <v>140</v>
      </c>
      <c r="CV97">
        <v>3</v>
      </c>
      <c r="CW97">
        <v>6</v>
      </c>
      <c r="CX97">
        <v>-3</v>
      </c>
      <c r="CY97">
        <v>-3</v>
      </c>
      <c r="CZ97">
        <v>31</v>
      </c>
      <c r="DA97">
        <v>306</v>
      </c>
      <c r="DB97">
        <v>306</v>
      </c>
      <c r="DC97">
        <v>1</v>
      </c>
      <c r="DD97">
        <v>18</v>
      </c>
    </row>
    <row r="98" spans="1:108" x14ac:dyDescent="0.25">
      <c r="A98" t="s">
        <v>3681</v>
      </c>
      <c r="B98">
        <v>3</v>
      </c>
      <c r="C98">
        <v>3275</v>
      </c>
      <c r="D98">
        <v>4181</v>
      </c>
      <c r="E98">
        <v>5299</v>
      </c>
      <c r="F98">
        <v>93</v>
      </c>
      <c r="G98">
        <v>4539</v>
      </c>
      <c r="H98">
        <v>2052</v>
      </c>
      <c r="I98">
        <v>10</v>
      </c>
      <c r="J98">
        <v>0</v>
      </c>
      <c r="K98">
        <v>2</v>
      </c>
      <c r="L98">
        <v>2</v>
      </c>
      <c r="M98">
        <v>1</v>
      </c>
      <c r="N98">
        <v>0</v>
      </c>
      <c r="O98">
        <v>60</v>
      </c>
      <c r="P98">
        <v>1</v>
      </c>
      <c r="Q98">
        <v>-3</v>
      </c>
      <c r="R98">
        <v>-3</v>
      </c>
      <c r="S98">
        <v>20</v>
      </c>
      <c r="T98">
        <v>72</v>
      </c>
      <c r="U98">
        <v>0</v>
      </c>
      <c r="V98">
        <v>0</v>
      </c>
      <c r="W98">
        <v>0</v>
      </c>
      <c r="X98">
        <v>1</v>
      </c>
      <c r="Y98">
        <v>1</v>
      </c>
      <c r="Z98">
        <v>0</v>
      </c>
      <c r="AA98">
        <v>0</v>
      </c>
      <c r="AB98">
        <v>40</v>
      </c>
      <c r="AC98">
        <v>1</v>
      </c>
      <c r="AD98">
        <v>-3</v>
      </c>
      <c r="AE98">
        <v>-3</v>
      </c>
      <c r="AF98">
        <v>190</v>
      </c>
      <c r="AG98">
        <v>1</v>
      </c>
      <c r="AH98">
        <v>1</v>
      </c>
      <c r="AI98">
        <v>1</v>
      </c>
      <c r="AJ98">
        <v>150</v>
      </c>
      <c r="AK98">
        <v>-3</v>
      </c>
      <c r="AL98">
        <v>-3</v>
      </c>
      <c r="AM98">
        <v>-3</v>
      </c>
      <c r="AN98">
        <v>0</v>
      </c>
      <c r="AO98">
        <v>0</v>
      </c>
      <c r="AP98">
        <v>1</v>
      </c>
      <c r="AQ98">
        <v>1</v>
      </c>
      <c r="AR98">
        <v>0</v>
      </c>
      <c r="AS98">
        <v>0</v>
      </c>
      <c r="AT98">
        <v>5</v>
      </c>
      <c r="AU98">
        <v>5</v>
      </c>
      <c r="AV98">
        <v>100</v>
      </c>
      <c r="AW98">
        <v>2</v>
      </c>
      <c r="AX98">
        <v>2</v>
      </c>
      <c r="AY98">
        <v>-3</v>
      </c>
      <c r="AZ98">
        <v>-3</v>
      </c>
      <c r="BA98">
        <v>2</v>
      </c>
      <c r="BB98">
        <v>267</v>
      </c>
      <c r="BC98">
        <v>267</v>
      </c>
      <c r="BD98">
        <v>0</v>
      </c>
      <c r="BE98">
        <v>-49</v>
      </c>
      <c r="BH98">
        <v>15</v>
      </c>
      <c r="BI98">
        <v>6</v>
      </c>
      <c r="BJ98">
        <v>0</v>
      </c>
      <c r="BK98">
        <v>2</v>
      </c>
      <c r="BL98">
        <v>1</v>
      </c>
      <c r="BM98">
        <v>0</v>
      </c>
      <c r="BN98">
        <v>60</v>
      </c>
      <c r="BO98">
        <v>1</v>
      </c>
      <c r="BP98">
        <v>-3</v>
      </c>
      <c r="BQ98">
        <v>-3</v>
      </c>
      <c r="BR98">
        <v>20</v>
      </c>
      <c r="BS98">
        <v>77</v>
      </c>
      <c r="BT98">
        <v>0</v>
      </c>
      <c r="BU98">
        <v>14</v>
      </c>
      <c r="BV98">
        <v>4</v>
      </c>
      <c r="BW98">
        <v>1</v>
      </c>
      <c r="BX98">
        <v>1</v>
      </c>
      <c r="BY98">
        <v>1</v>
      </c>
      <c r="BZ98">
        <v>0</v>
      </c>
      <c r="CA98">
        <v>80</v>
      </c>
      <c r="CB98">
        <v>5</v>
      </c>
      <c r="CC98">
        <v>-3</v>
      </c>
      <c r="CD98">
        <v>-3</v>
      </c>
      <c r="CE98">
        <v>234</v>
      </c>
      <c r="CF98">
        <v>1</v>
      </c>
      <c r="CG98">
        <v>1</v>
      </c>
      <c r="CH98">
        <v>1</v>
      </c>
      <c r="CI98">
        <v>150</v>
      </c>
      <c r="CJ98">
        <v>-3</v>
      </c>
      <c r="CK98">
        <v>-3</v>
      </c>
      <c r="CL98">
        <v>-3</v>
      </c>
      <c r="CM98">
        <v>0</v>
      </c>
      <c r="CN98">
        <v>0</v>
      </c>
      <c r="CO98">
        <v>1</v>
      </c>
      <c r="CP98">
        <v>1</v>
      </c>
      <c r="CQ98">
        <v>0</v>
      </c>
      <c r="CR98">
        <v>0</v>
      </c>
      <c r="CS98">
        <v>5</v>
      </c>
      <c r="CT98">
        <v>5</v>
      </c>
      <c r="CU98">
        <v>140</v>
      </c>
      <c r="CV98">
        <v>3</v>
      </c>
      <c r="CW98">
        <v>6</v>
      </c>
      <c r="CX98">
        <v>-3</v>
      </c>
      <c r="CY98">
        <v>-3</v>
      </c>
      <c r="CZ98">
        <v>6</v>
      </c>
      <c r="DA98">
        <v>316</v>
      </c>
      <c r="DB98">
        <v>316</v>
      </c>
      <c r="DC98">
        <v>1</v>
      </c>
      <c r="DD98">
        <v>49</v>
      </c>
    </row>
    <row r="99" spans="1:108" x14ac:dyDescent="0.25">
      <c r="A99" t="s">
        <v>3681</v>
      </c>
      <c r="B99">
        <v>3</v>
      </c>
      <c r="C99">
        <v>4845</v>
      </c>
      <c r="D99">
        <v>2227</v>
      </c>
      <c r="E99">
        <v>2264</v>
      </c>
      <c r="F99">
        <v>5690</v>
      </c>
      <c r="G99">
        <v>3293</v>
      </c>
      <c r="H99">
        <v>3755</v>
      </c>
      <c r="I99">
        <v>15</v>
      </c>
      <c r="J99">
        <v>0</v>
      </c>
      <c r="K99">
        <v>0</v>
      </c>
      <c r="L99">
        <v>0</v>
      </c>
      <c r="M99">
        <v>0</v>
      </c>
      <c r="N99">
        <v>0</v>
      </c>
      <c r="O99">
        <v>0</v>
      </c>
      <c r="P99">
        <v>0</v>
      </c>
      <c r="Q99">
        <v>-3</v>
      </c>
      <c r="R99">
        <v>-3</v>
      </c>
      <c r="S99">
        <v>0</v>
      </c>
      <c r="T99">
        <v>15</v>
      </c>
      <c r="U99">
        <v>9</v>
      </c>
      <c r="V99">
        <v>0</v>
      </c>
      <c r="W99">
        <v>1</v>
      </c>
      <c r="X99">
        <v>1</v>
      </c>
      <c r="Y99">
        <v>1</v>
      </c>
      <c r="Z99">
        <v>1</v>
      </c>
      <c r="AA99">
        <v>0</v>
      </c>
      <c r="AB99">
        <v>120</v>
      </c>
      <c r="AC99">
        <v>6</v>
      </c>
      <c r="AD99">
        <v>-3</v>
      </c>
      <c r="AE99">
        <v>-3</v>
      </c>
      <c r="AF99">
        <v>171</v>
      </c>
      <c r="AG99">
        <v>0</v>
      </c>
      <c r="AH99">
        <v>1</v>
      </c>
      <c r="AI99">
        <v>0</v>
      </c>
      <c r="AJ99">
        <v>50</v>
      </c>
      <c r="AK99">
        <v>-3</v>
      </c>
      <c r="AL99">
        <v>-3</v>
      </c>
      <c r="AM99">
        <v>-3</v>
      </c>
      <c r="AN99">
        <v>0</v>
      </c>
      <c r="AO99">
        <v>0</v>
      </c>
      <c r="AP99">
        <v>0</v>
      </c>
      <c r="AQ99">
        <v>0</v>
      </c>
      <c r="AR99">
        <v>0</v>
      </c>
      <c r="AS99">
        <v>0</v>
      </c>
      <c r="AT99">
        <v>0</v>
      </c>
      <c r="AU99">
        <v>0</v>
      </c>
      <c r="AV99">
        <v>120</v>
      </c>
      <c r="AW99">
        <v>3</v>
      </c>
      <c r="AX99">
        <v>6</v>
      </c>
      <c r="AY99">
        <v>-3</v>
      </c>
      <c r="AZ99">
        <v>-3</v>
      </c>
      <c r="BA99">
        <v>1</v>
      </c>
      <c r="BB99">
        <v>186</v>
      </c>
      <c r="BC99">
        <v>186</v>
      </c>
      <c r="BD99">
        <v>0</v>
      </c>
      <c r="BE99">
        <v>-99</v>
      </c>
      <c r="BH99">
        <v>15</v>
      </c>
      <c r="BI99">
        <v>0</v>
      </c>
      <c r="BJ99">
        <v>0</v>
      </c>
      <c r="BK99">
        <v>0</v>
      </c>
      <c r="BL99">
        <v>0</v>
      </c>
      <c r="BM99">
        <v>0</v>
      </c>
      <c r="BN99">
        <v>0</v>
      </c>
      <c r="BO99">
        <v>0</v>
      </c>
      <c r="BP99">
        <v>-3</v>
      </c>
      <c r="BQ99">
        <v>-3</v>
      </c>
      <c r="BR99">
        <v>0</v>
      </c>
      <c r="BS99">
        <v>15</v>
      </c>
      <c r="BT99">
        <v>0</v>
      </c>
      <c r="BU99">
        <v>0</v>
      </c>
      <c r="BV99">
        <v>0</v>
      </c>
      <c r="BW99">
        <v>1</v>
      </c>
      <c r="BX99">
        <v>1</v>
      </c>
      <c r="BY99">
        <v>1</v>
      </c>
      <c r="BZ99">
        <v>0</v>
      </c>
      <c r="CA99">
        <v>120</v>
      </c>
      <c r="CB99">
        <v>6</v>
      </c>
      <c r="CC99">
        <v>-3</v>
      </c>
      <c r="CD99">
        <v>-3</v>
      </c>
      <c r="CE99">
        <v>270</v>
      </c>
      <c r="CF99">
        <v>1</v>
      </c>
      <c r="CG99">
        <v>1</v>
      </c>
      <c r="CH99">
        <v>1</v>
      </c>
      <c r="CI99">
        <v>150</v>
      </c>
      <c r="CJ99">
        <v>-3</v>
      </c>
      <c r="CK99">
        <v>-3</v>
      </c>
      <c r="CL99">
        <v>-3</v>
      </c>
      <c r="CM99">
        <v>0</v>
      </c>
      <c r="CN99">
        <v>0</v>
      </c>
      <c r="CO99">
        <v>0</v>
      </c>
      <c r="CP99">
        <v>0</v>
      </c>
      <c r="CQ99">
        <v>0</v>
      </c>
      <c r="CR99">
        <v>0</v>
      </c>
      <c r="CS99">
        <v>0</v>
      </c>
      <c r="CT99">
        <v>0</v>
      </c>
      <c r="CU99">
        <v>120</v>
      </c>
      <c r="CV99">
        <v>3</v>
      </c>
      <c r="CW99">
        <v>6</v>
      </c>
      <c r="CX99">
        <v>-3</v>
      </c>
      <c r="CY99">
        <v>-3</v>
      </c>
      <c r="CZ99">
        <v>0</v>
      </c>
      <c r="DA99">
        <v>285</v>
      </c>
      <c r="DB99">
        <v>285</v>
      </c>
      <c r="DC99">
        <v>1</v>
      </c>
      <c r="DD99">
        <v>99</v>
      </c>
    </row>
    <row r="100" spans="1:108" x14ac:dyDescent="0.25">
      <c r="A100" t="s">
        <v>3683</v>
      </c>
      <c r="B100">
        <v>1</v>
      </c>
      <c r="C100">
        <v>6318</v>
      </c>
      <c r="D100">
        <v>4728</v>
      </c>
      <c r="E100">
        <v>5913</v>
      </c>
      <c r="F100">
        <v>2052</v>
      </c>
      <c r="G100">
        <v>4539</v>
      </c>
      <c r="H100">
        <v>93</v>
      </c>
      <c r="I100">
        <v>15</v>
      </c>
      <c r="J100">
        <v>0</v>
      </c>
      <c r="K100">
        <v>4</v>
      </c>
      <c r="L100">
        <v>4</v>
      </c>
      <c r="M100">
        <v>1</v>
      </c>
      <c r="N100">
        <v>0</v>
      </c>
      <c r="O100">
        <v>60</v>
      </c>
      <c r="P100">
        <v>1</v>
      </c>
      <c r="Q100">
        <v>-3</v>
      </c>
      <c r="R100">
        <v>-3</v>
      </c>
      <c r="S100">
        <v>20</v>
      </c>
      <c r="T100">
        <v>79</v>
      </c>
      <c r="U100">
        <v>0</v>
      </c>
      <c r="V100">
        <v>2</v>
      </c>
      <c r="W100">
        <v>0</v>
      </c>
      <c r="X100">
        <v>1</v>
      </c>
      <c r="Y100">
        <v>1</v>
      </c>
      <c r="Z100">
        <v>1</v>
      </c>
      <c r="AA100">
        <v>0</v>
      </c>
      <c r="AB100">
        <v>80</v>
      </c>
      <c r="AC100">
        <v>5</v>
      </c>
      <c r="AD100">
        <v>-3</v>
      </c>
      <c r="AE100">
        <v>-3</v>
      </c>
      <c r="AF100">
        <v>180</v>
      </c>
      <c r="AG100">
        <v>1</v>
      </c>
      <c r="AH100">
        <v>0</v>
      </c>
      <c r="AI100">
        <v>1</v>
      </c>
      <c r="AJ100">
        <v>100</v>
      </c>
      <c r="AK100">
        <v>-3</v>
      </c>
      <c r="AL100">
        <v>-3</v>
      </c>
      <c r="AM100">
        <v>-3</v>
      </c>
      <c r="AN100">
        <v>0</v>
      </c>
      <c r="AO100">
        <v>0</v>
      </c>
      <c r="AP100">
        <v>0</v>
      </c>
      <c r="AQ100">
        <v>0</v>
      </c>
      <c r="AR100">
        <v>0</v>
      </c>
      <c r="AS100">
        <v>0</v>
      </c>
      <c r="AT100">
        <v>0</v>
      </c>
      <c r="AU100">
        <v>0</v>
      </c>
      <c r="AV100">
        <v>140</v>
      </c>
      <c r="AW100">
        <v>3</v>
      </c>
      <c r="AX100">
        <v>6</v>
      </c>
      <c r="AY100">
        <v>-3</v>
      </c>
      <c r="AZ100">
        <v>-3</v>
      </c>
      <c r="BA100">
        <v>4</v>
      </c>
      <c r="BB100">
        <v>259</v>
      </c>
      <c r="BC100">
        <v>259</v>
      </c>
      <c r="BD100">
        <v>0</v>
      </c>
      <c r="BE100">
        <v>-49</v>
      </c>
      <c r="BH100">
        <v>15</v>
      </c>
      <c r="BI100">
        <v>6</v>
      </c>
      <c r="BJ100">
        <v>0</v>
      </c>
      <c r="BK100">
        <v>2</v>
      </c>
      <c r="BL100">
        <v>1</v>
      </c>
      <c r="BM100">
        <v>0</v>
      </c>
      <c r="BN100">
        <v>60</v>
      </c>
      <c r="BO100">
        <v>1</v>
      </c>
      <c r="BP100">
        <v>-3</v>
      </c>
      <c r="BQ100">
        <v>-3</v>
      </c>
      <c r="BR100">
        <v>20</v>
      </c>
      <c r="BS100">
        <v>77</v>
      </c>
      <c r="BT100">
        <v>0</v>
      </c>
      <c r="BU100">
        <v>5</v>
      </c>
      <c r="BV100">
        <v>1</v>
      </c>
      <c r="BW100">
        <v>1</v>
      </c>
      <c r="BX100">
        <v>1</v>
      </c>
      <c r="BY100">
        <v>1</v>
      </c>
      <c r="BZ100">
        <v>0</v>
      </c>
      <c r="CA100">
        <v>80</v>
      </c>
      <c r="CB100">
        <v>5</v>
      </c>
      <c r="CC100">
        <v>-3</v>
      </c>
      <c r="CD100">
        <v>-3</v>
      </c>
      <c r="CE100">
        <v>231</v>
      </c>
      <c r="CF100">
        <v>1</v>
      </c>
      <c r="CG100">
        <v>1</v>
      </c>
      <c r="CH100">
        <v>1</v>
      </c>
      <c r="CI100">
        <v>150</v>
      </c>
      <c r="CJ100">
        <v>-3</v>
      </c>
      <c r="CK100">
        <v>-3</v>
      </c>
      <c r="CL100">
        <v>-3</v>
      </c>
      <c r="CM100">
        <v>0</v>
      </c>
      <c r="CN100">
        <v>0</v>
      </c>
      <c r="CO100">
        <v>0</v>
      </c>
      <c r="CP100">
        <v>0</v>
      </c>
      <c r="CQ100">
        <v>0</v>
      </c>
      <c r="CR100">
        <v>0</v>
      </c>
      <c r="CS100">
        <v>0</v>
      </c>
      <c r="CT100">
        <v>0</v>
      </c>
      <c r="CU100">
        <v>140</v>
      </c>
      <c r="CV100">
        <v>3</v>
      </c>
      <c r="CW100">
        <v>6</v>
      </c>
      <c r="CX100">
        <v>-3</v>
      </c>
      <c r="CY100">
        <v>-3</v>
      </c>
      <c r="CZ100">
        <v>3</v>
      </c>
      <c r="DA100">
        <v>308</v>
      </c>
      <c r="DB100">
        <v>308</v>
      </c>
      <c r="DC100">
        <v>1</v>
      </c>
      <c r="DD100">
        <v>49</v>
      </c>
    </row>
    <row r="101" spans="1:108" x14ac:dyDescent="0.25">
      <c r="A101" t="s">
        <v>3683</v>
      </c>
      <c r="B101">
        <v>1</v>
      </c>
      <c r="C101">
        <v>2526</v>
      </c>
      <c r="D101">
        <v>3277</v>
      </c>
      <c r="E101">
        <v>3740</v>
      </c>
      <c r="F101">
        <v>3755</v>
      </c>
      <c r="G101">
        <v>3293</v>
      </c>
      <c r="H101">
        <v>5690</v>
      </c>
      <c r="I101">
        <v>10</v>
      </c>
      <c r="J101">
        <v>0</v>
      </c>
      <c r="K101">
        <v>10</v>
      </c>
      <c r="L101">
        <v>10</v>
      </c>
      <c r="M101">
        <v>0</v>
      </c>
      <c r="N101">
        <v>0</v>
      </c>
      <c r="O101">
        <v>0</v>
      </c>
      <c r="P101">
        <v>0</v>
      </c>
      <c r="Q101">
        <v>-3</v>
      </c>
      <c r="R101">
        <v>-3</v>
      </c>
      <c r="S101">
        <v>0</v>
      </c>
      <c r="T101">
        <v>20</v>
      </c>
      <c r="U101">
        <v>0</v>
      </c>
      <c r="V101">
        <v>56</v>
      </c>
      <c r="W101">
        <v>18</v>
      </c>
      <c r="X101">
        <v>1</v>
      </c>
      <c r="Y101">
        <v>1</v>
      </c>
      <c r="Z101">
        <v>0</v>
      </c>
      <c r="AA101">
        <v>0</v>
      </c>
      <c r="AB101">
        <v>80</v>
      </c>
      <c r="AC101">
        <v>2</v>
      </c>
      <c r="AD101">
        <v>-3</v>
      </c>
      <c r="AE101">
        <v>-3</v>
      </c>
      <c r="AF101">
        <v>198</v>
      </c>
      <c r="AG101">
        <v>0</v>
      </c>
      <c r="AH101">
        <v>1</v>
      </c>
      <c r="AI101">
        <v>1</v>
      </c>
      <c r="AJ101">
        <v>100</v>
      </c>
      <c r="AK101">
        <v>-3</v>
      </c>
      <c r="AL101">
        <v>-3</v>
      </c>
      <c r="AM101">
        <v>-3</v>
      </c>
      <c r="AN101">
        <v>0</v>
      </c>
      <c r="AO101">
        <v>0</v>
      </c>
      <c r="AP101">
        <v>0</v>
      </c>
      <c r="AQ101">
        <v>0</v>
      </c>
      <c r="AR101">
        <v>0</v>
      </c>
      <c r="AS101">
        <v>0</v>
      </c>
      <c r="AT101">
        <v>0</v>
      </c>
      <c r="AU101">
        <v>0</v>
      </c>
      <c r="AV101">
        <v>80</v>
      </c>
      <c r="AW101">
        <v>2</v>
      </c>
      <c r="AX101">
        <v>2</v>
      </c>
      <c r="AY101">
        <v>-3</v>
      </c>
      <c r="AZ101">
        <v>-3</v>
      </c>
      <c r="BA101">
        <v>28</v>
      </c>
      <c r="BB101">
        <v>218</v>
      </c>
      <c r="BC101">
        <v>218</v>
      </c>
      <c r="BD101">
        <v>0</v>
      </c>
      <c r="BE101">
        <v>-207</v>
      </c>
      <c r="BH101">
        <v>15</v>
      </c>
      <c r="BI101">
        <v>0</v>
      </c>
      <c r="BJ101">
        <v>0</v>
      </c>
      <c r="BK101">
        <v>0</v>
      </c>
      <c r="BL101">
        <v>0</v>
      </c>
      <c r="BM101">
        <v>0</v>
      </c>
      <c r="BN101">
        <v>0</v>
      </c>
      <c r="BO101">
        <v>0</v>
      </c>
      <c r="BP101">
        <v>-3</v>
      </c>
      <c r="BQ101">
        <v>-3</v>
      </c>
      <c r="BR101">
        <v>0</v>
      </c>
      <c r="BS101">
        <v>15</v>
      </c>
      <c r="BT101">
        <v>0</v>
      </c>
      <c r="BU101">
        <v>0</v>
      </c>
      <c r="BV101">
        <v>0</v>
      </c>
      <c r="BW101">
        <v>1</v>
      </c>
      <c r="BX101">
        <v>1</v>
      </c>
      <c r="BY101">
        <v>1</v>
      </c>
      <c r="BZ101">
        <v>1</v>
      </c>
      <c r="CA101">
        <v>160</v>
      </c>
      <c r="CB101">
        <v>12</v>
      </c>
      <c r="CC101">
        <v>-3</v>
      </c>
      <c r="CD101">
        <v>-3</v>
      </c>
      <c r="CE101">
        <v>410</v>
      </c>
      <c r="CF101">
        <v>1</v>
      </c>
      <c r="CG101">
        <v>1</v>
      </c>
      <c r="CH101">
        <v>1</v>
      </c>
      <c r="CI101">
        <v>150</v>
      </c>
      <c r="CJ101">
        <v>-3</v>
      </c>
      <c r="CK101">
        <v>-3</v>
      </c>
      <c r="CL101">
        <v>-3</v>
      </c>
      <c r="CM101">
        <v>0</v>
      </c>
      <c r="CN101">
        <v>0</v>
      </c>
      <c r="CO101">
        <v>0</v>
      </c>
      <c r="CP101">
        <v>0</v>
      </c>
      <c r="CQ101">
        <v>0</v>
      </c>
      <c r="CR101">
        <v>0</v>
      </c>
      <c r="CS101">
        <v>0</v>
      </c>
      <c r="CT101">
        <v>0</v>
      </c>
      <c r="CU101">
        <v>160</v>
      </c>
      <c r="CV101">
        <v>4</v>
      </c>
      <c r="CW101">
        <v>12</v>
      </c>
      <c r="CX101">
        <v>-3</v>
      </c>
      <c r="CY101">
        <v>-3</v>
      </c>
      <c r="CZ101">
        <v>0</v>
      </c>
      <c r="DA101">
        <v>425</v>
      </c>
      <c r="DB101">
        <v>425</v>
      </c>
      <c r="DC101">
        <v>1</v>
      </c>
      <c r="DD101">
        <v>207</v>
      </c>
    </row>
    <row r="102" spans="1:108" x14ac:dyDescent="0.25">
      <c r="A102" t="s">
        <v>3683</v>
      </c>
      <c r="B102">
        <v>2</v>
      </c>
      <c r="C102">
        <v>6318</v>
      </c>
      <c r="D102">
        <v>4728</v>
      </c>
      <c r="E102">
        <v>5913</v>
      </c>
      <c r="F102">
        <v>2052</v>
      </c>
      <c r="G102">
        <v>4539</v>
      </c>
      <c r="H102">
        <v>93</v>
      </c>
      <c r="I102">
        <v>15</v>
      </c>
      <c r="J102">
        <v>0</v>
      </c>
      <c r="K102">
        <v>3</v>
      </c>
      <c r="L102">
        <v>3</v>
      </c>
      <c r="M102">
        <v>0</v>
      </c>
      <c r="N102">
        <v>0</v>
      </c>
      <c r="O102">
        <v>0</v>
      </c>
      <c r="P102">
        <v>0</v>
      </c>
      <c r="Q102">
        <v>-3</v>
      </c>
      <c r="R102">
        <v>-3</v>
      </c>
      <c r="S102">
        <v>0</v>
      </c>
      <c r="T102">
        <v>18</v>
      </c>
      <c r="U102">
        <v>0</v>
      </c>
      <c r="V102">
        <v>21</v>
      </c>
      <c r="W102">
        <v>7</v>
      </c>
      <c r="X102">
        <v>1</v>
      </c>
      <c r="Y102">
        <v>1</v>
      </c>
      <c r="Z102">
        <v>1</v>
      </c>
      <c r="AA102">
        <v>0</v>
      </c>
      <c r="AB102">
        <v>120</v>
      </c>
      <c r="AC102">
        <v>6</v>
      </c>
      <c r="AD102">
        <v>-3</v>
      </c>
      <c r="AE102">
        <v>-3</v>
      </c>
      <c r="AF102">
        <v>277</v>
      </c>
      <c r="AG102">
        <v>1</v>
      </c>
      <c r="AH102">
        <v>1</v>
      </c>
      <c r="AI102">
        <v>1</v>
      </c>
      <c r="AJ102">
        <v>150</v>
      </c>
      <c r="AK102">
        <v>-3</v>
      </c>
      <c r="AL102">
        <v>-3</v>
      </c>
      <c r="AM102">
        <v>-3</v>
      </c>
      <c r="AN102">
        <v>0</v>
      </c>
      <c r="AO102">
        <v>0</v>
      </c>
      <c r="AP102">
        <v>1</v>
      </c>
      <c r="AQ102">
        <v>0</v>
      </c>
      <c r="AR102">
        <v>0</v>
      </c>
      <c r="AS102">
        <v>0</v>
      </c>
      <c r="AT102">
        <v>5</v>
      </c>
      <c r="AU102">
        <v>0</v>
      </c>
      <c r="AV102">
        <v>120</v>
      </c>
      <c r="AW102">
        <v>3</v>
      </c>
      <c r="AX102">
        <v>6</v>
      </c>
      <c r="AY102">
        <v>-3</v>
      </c>
      <c r="AZ102">
        <v>-3</v>
      </c>
      <c r="BA102">
        <v>10</v>
      </c>
      <c r="BB102">
        <v>295</v>
      </c>
      <c r="BC102">
        <v>295</v>
      </c>
      <c r="BD102">
        <v>0</v>
      </c>
      <c r="BE102">
        <v>-1</v>
      </c>
      <c r="BH102">
        <v>15</v>
      </c>
      <c r="BI102">
        <v>4</v>
      </c>
      <c r="BJ102">
        <v>0</v>
      </c>
      <c r="BK102">
        <v>1</v>
      </c>
      <c r="BL102">
        <v>0</v>
      </c>
      <c r="BM102">
        <v>0</v>
      </c>
      <c r="BN102">
        <v>0</v>
      </c>
      <c r="BO102">
        <v>0</v>
      </c>
      <c r="BP102">
        <v>-3</v>
      </c>
      <c r="BQ102">
        <v>-3</v>
      </c>
      <c r="BR102">
        <v>0</v>
      </c>
      <c r="BS102">
        <v>16</v>
      </c>
      <c r="BT102">
        <v>27</v>
      </c>
      <c r="BU102">
        <v>6</v>
      </c>
      <c r="BV102">
        <v>5</v>
      </c>
      <c r="BW102">
        <v>1</v>
      </c>
      <c r="BX102">
        <v>1</v>
      </c>
      <c r="BY102">
        <v>1</v>
      </c>
      <c r="BZ102">
        <v>0</v>
      </c>
      <c r="CA102">
        <v>120</v>
      </c>
      <c r="CB102">
        <v>6</v>
      </c>
      <c r="CC102">
        <v>-3</v>
      </c>
      <c r="CD102">
        <v>-3</v>
      </c>
      <c r="CE102">
        <v>275</v>
      </c>
      <c r="CF102">
        <v>1</v>
      </c>
      <c r="CG102">
        <v>1</v>
      </c>
      <c r="CH102">
        <v>1</v>
      </c>
      <c r="CI102">
        <v>150</v>
      </c>
      <c r="CJ102">
        <v>-3</v>
      </c>
      <c r="CK102">
        <v>-3</v>
      </c>
      <c r="CL102">
        <v>-3</v>
      </c>
      <c r="CM102">
        <v>0</v>
      </c>
      <c r="CN102">
        <v>0</v>
      </c>
      <c r="CO102">
        <v>0</v>
      </c>
      <c r="CP102">
        <v>1</v>
      </c>
      <c r="CQ102">
        <v>0</v>
      </c>
      <c r="CR102">
        <v>0</v>
      </c>
      <c r="CS102">
        <v>0</v>
      </c>
      <c r="CT102">
        <v>5</v>
      </c>
      <c r="CU102">
        <v>120</v>
      </c>
      <c r="CV102">
        <v>3</v>
      </c>
      <c r="CW102">
        <v>6</v>
      </c>
      <c r="CX102">
        <v>-3</v>
      </c>
      <c r="CY102">
        <v>-3</v>
      </c>
      <c r="CZ102">
        <v>6</v>
      </c>
      <c r="DA102">
        <v>296</v>
      </c>
      <c r="DB102">
        <v>296</v>
      </c>
      <c r="DC102">
        <v>1</v>
      </c>
      <c r="DD102">
        <v>1</v>
      </c>
    </row>
    <row r="103" spans="1:108" x14ac:dyDescent="0.25">
      <c r="A103" t="s">
        <v>3683</v>
      </c>
      <c r="B103">
        <v>2</v>
      </c>
      <c r="C103">
        <v>2526</v>
      </c>
      <c r="D103">
        <v>3277</v>
      </c>
      <c r="E103">
        <v>3740</v>
      </c>
      <c r="F103">
        <v>3755</v>
      </c>
      <c r="G103">
        <v>3293</v>
      </c>
      <c r="H103">
        <v>5690</v>
      </c>
      <c r="I103">
        <v>10</v>
      </c>
      <c r="J103">
        <v>0</v>
      </c>
      <c r="K103">
        <v>9</v>
      </c>
      <c r="L103">
        <v>9</v>
      </c>
      <c r="M103">
        <v>0</v>
      </c>
      <c r="N103">
        <v>0</v>
      </c>
      <c r="O103">
        <v>0</v>
      </c>
      <c r="P103">
        <v>0</v>
      </c>
      <c r="Q103">
        <v>-3</v>
      </c>
      <c r="R103">
        <v>-3</v>
      </c>
      <c r="S103">
        <v>0</v>
      </c>
      <c r="T103">
        <v>19</v>
      </c>
      <c r="U103">
        <v>0</v>
      </c>
      <c r="V103">
        <v>1</v>
      </c>
      <c r="W103">
        <v>0</v>
      </c>
      <c r="X103">
        <v>1</v>
      </c>
      <c r="Y103">
        <v>1</v>
      </c>
      <c r="Z103">
        <v>0</v>
      </c>
      <c r="AA103">
        <v>0</v>
      </c>
      <c r="AB103">
        <v>80</v>
      </c>
      <c r="AC103">
        <v>2</v>
      </c>
      <c r="AD103">
        <v>-3</v>
      </c>
      <c r="AE103">
        <v>-3</v>
      </c>
      <c r="AF103">
        <v>180</v>
      </c>
      <c r="AG103">
        <v>1</v>
      </c>
      <c r="AH103">
        <v>0</v>
      </c>
      <c r="AI103">
        <v>1</v>
      </c>
      <c r="AJ103">
        <v>100</v>
      </c>
      <c r="AK103">
        <v>-3</v>
      </c>
      <c r="AL103">
        <v>-3</v>
      </c>
      <c r="AM103">
        <v>-3</v>
      </c>
      <c r="AN103">
        <v>0</v>
      </c>
      <c r="AO103">
        <v>0</v>
      </c>
      <c r="AP103">
        <v>0</v>
      </c>
      <c r="AQ103">
        <v>0</v>
      </c>
      <c r="AR103">
        <v>0</v>
      </c>
      <c r="AS103">
        <v>0</v>
      </c>
      <c r="AT103">
        <v>0</v>
      </c>
      <c r="AU103">
        <v>0</v>
      </c>
      <c r="AV103">
        <v>80</v>
      </c>
      <c r="AW103">
        <v>2</v>
      </c>
      <c r="AX103">
        <v>2</v>
      </c>
      <c r="AY103">
        <v>-3</v>
      </c>
      <c r="AZ103">
        <v>-3</v>
      </c>
      <c r="BA103">
        <v>9</v>
      </c>
      <c r="BB103">
        <v>199</v>
      </c>
      <c r="BC103">
        <v>199</v>
      </c>
      <c r="BD103">
        <v>0</v>
      </c>
      <c r="BE103">
        <v>-106</v>
      </c>
      <c r="BH103">
        <v>15</v>
      </c>
      <c r="BI103">
        <v>0</v>
      </c>
      <c r="BJ103">
        <v>0</v>
      </c>
      <c r="BK103">
        <v>0</v>
      </c>
      <c r="BL103">
        <v>1</v>
      </c>
      <c r="BM103">
        <v>0</v>
      </c>
      <c r="BN103">
        <v>60</v>
      </c>
      <c r="BO103">
        <v>1</v>
      </c>
      <c r="BP103">
        <v>-3</v>
      </c>
      <c r="BQ103">
        <v>-3</v>
      </c>
      <c r="BR103">
        <v>20</v>
      </c>
      <c r="BS103">
        <v>75</v>
      </c>
      <c r="BT103">
        <v>0</v>
      </c>
      <c r="BU103">
        <v>0</v>
      </c>
      <c r="BV103">
        <v>0</v>
      </c>
      <c r="BW103">
        <v>1</v>
      </c>
      <c r="BX103">
        <v>1</v>
      </c>
      <c r="BY103">
        <v>1</v>
      </c>
      <c r="BZ103">
        <v>0</v>
      </c>
      <c r="CA103">
        <v>80</v>
      </c>
      <c r="CB103">
        <v>5</v>
      </c>
      <c r="CC103">
        <v>-3</v>
      </c>
      <c r="CD103">
        <v>-3</v>
      </c>
      <c r="CE103">
        <v>230</v>
      </c>
      <c r="CF103">
        <v>1</v>
      </c>
      <c r="CG103">
        <v>1</v>
      </c>
      <c r="CH103">
        <v>1</v>
      </c>
      <c r="CI103">
        <v>150</v>
      </c>
      <c r="CJ103">
        <v>-3</v>
      </c>
      <c r="CK103">
        <v>-3</v>
      </c>
      <c r="CL103">
        <v>-3</v>
      </c>
      <c r="CM103">
        <v>0</v>
      </c>
      <c r="CN103">
        <v>0</v>
      </c>
      <c r="CO103">
        <v>0</v>
      </c>
      <c r="CP103">
        <v>0</v>
      </c>
      <c r="CQ103">
        <v>0</v>
      </c>
      <c r="CR103">
        <v>0</v>
      </c>
      <c r="CS103">
        <v>0</v>
      </c>
      <c r="CT103">
        <v>0</v>
      </c>
      <c r="CU103">
        <v>140</v>
      </c>
      <c r="CV103">
        <v>3</v>
      </c>
      <c r="CW103">
        <v>6</v>
      </c>
      <c r="CX103">
        <v>-3</v>
      </c>
      <c r="CY103">
        <v>-3</v>
      </c>
      <c r="CZ103">
        <v>0</v>
      </c>
      <c r="DA103">
        <v>305</v>
      </c>
      <c r="DB103">
        <v>305</v>
      </c>
      <c r="DC103">
        <v>1</v>
      </c>
      <c r="DD103">
        <v>106</v>
      </c>
    </row>
    <row r="104" spans="1:108" x14ac:dyDescent="0.25">
      <c r="A104" t="s">
        <v>3682</v>
      </c>
      <c r="B104">
        <v>1</v>
      </c>
      <c r="C104">
        <v>3755</v>
      </c>
      <c r="D104">
        <v>3293</v>
      </c>
      <c r="E104">
        <v>5690</v>
      </c>
      <c r="F104">
        <v>2052</v>
      </c>
      <c r="G104">
        <v>4539</v>
      </c>
      <c r="H104">
        <v>93</v>
      </c>
      <c r="I104">
        <v>15</v>
      </c>
      <c r="J104">
        <v>0</v>
      </c>
      <c r="K104">
        <v>0</v>
      </c>
      <c r="L104">
        <v>0</v>
      </c>
      <c r="M104">
        <v>1</v>
      </c>
      <c r="N104">
        <v>0</v>
      </c>
      <c r="O104">
        <v>60</v>
      </c>
      <c r="P104">
        <v>1</v>
      </c>
      <c r="Q104">
        <v>-3</v>
      </c>
      <c r="R104">
        <v>-3</v>
      </c>
      <c r="S104">
        <v>20</v>
      </c>
      <c r="T104">
        <v>75</v>
      </c>
      <c r="U104">
        <v>0</v>
      </c>
      <c r="V104">
        <v>0</v>
      </c>
      <c r="W104">
        <v>0</v>
      </c>
      <c r="X104">
        <v>1</v>
      </c>
      <c r="Y104">
        <v>1</v>
      </c>
      <c r="Z104">
        <v>0</v>
      </c>
      <c r="AA104">
        <v>0</v>
      </c>
      <c r="AB104">
        <v>40</v>
      </c>
      <c r="AC104">
        <v>1</v>
      </c>
      <c r="AD104">
        <v>-3</v>
      </c>
      <c r="AE104">
        <v>-3</v>
      </c>
      <c r="AF104">
        <v>140</v>
      </c>
      <c r="AG104">
        <v>1</v>
      </c>
      <c r="AH104">
        <v>1</v>
      </c>
      <c r="AI104">
        <v>0</v>
      </c>
      <c r="AJ104">
        <v>100</v>
      </c>
      <c r="AK104">
        <v>-3</v>
      </c>
      <c r="AL104">
        <v>-3</v>
      </c>
      <c r="AM104">
        <v>-3</v>
      </c>
      <c r="AN104">
        <v>0</v>
      </c>
      <c r="AO104">
        <v>0</v>
      </c>
      <c r="AP104">
        <v>0</v>
      </c>
      <c r="AQ104">
        <v>0</v>
      </c>
      <c r="AR104">
        <v>0</v>
      </c>
      <c r="AS104">
        <v>0</v>
      </c>
      <c r="AT104">
        <v>0</v>
      </c>
      <c r="AU104">
        <v>0</v>
      </c>
      <c r="AV104">
        <v>100</v>
      </c>
      <c r="AW104">
        <v>2</v>
      </c>
      <c r="AX104">
        <v>2</v>
      </c>
      <c r="AY104">
        <v>-3</v>
      </c>
      <c r="AZ104">
        <v>-3</v>
      </c>
      <c r="BA104">
        <v>0</v>
      </c>
      <c r="BB104">
        <v>215</v>
      </c>
      <c r="BC104">
        <v>215</v>
      </c>
      <c r="BD104">
        <v>0</v>
      </c>
      <c r="BE104">
        <v>-76</v>
      </c>
      <c r="BH104">
        <v>15</v>
      </c>
      <c r="BI104">
        <v>5</v>
      </c>
      <c r="BJ104">
        <v>0</v>
      </c>
      <c r="BK104">
        <v>1</v>
      </c>
      <c r="BL104">
        <v>0</v>
      </c>
      <c r="BM104">
        <v>0</v>
      </c>
      <c r="BN104">
        <v>0</v>
      </c>
      <c r="BO104">
        <v>0</v>
      </c>
      <c r="BP104">
        <v>-3</v>
      </c>
      <c r="BQ104">
        <v>-3</v>
      </c>
      <c r="BR104">
        <v>0</v>
      </c>
      <c r="BS104">
        <v>16</v>
      </c>
      <c r="BT104">
        <v>0</v>
      </c>
      <c r="BU104">
        <v>15</v>
      </c>
      <c r="BV104">
        <v>5</v>
      </c>
      <c r="BW104">
        <v>1</v>
      </c>
      <c r="BX104">
        <v>1</v>
      </c>
      <c r="BY104">
        <v>1</v>
      </c>
      <c r="BZ104">
        <v>0</v>
      </c>
      <c r="CA104">
        <v>120</v>
      </c>
      <c r="CB104">
        <v>6</v>
      </c>
      <c r="CC104">
        <v>-3</v>
      </c>
      <c r="CD104">
        <v>-3</v>
      </c>
      <c r="CE104">
        <v>275</v>
      </c>
      <c r="CF104">
        <v>1</v>
      </c>
      <c r="CG104">
        <v>1</v>
      </c>
      <c r="CH104">
        <v>1</v>
      </c>
      <c r="CI104">
        <v>150</v>
      </c>
      <c r="CJ104">
        <v>-3</v>
      </c>
      <c r="CK104">
        <v>-3</v>
      </c>
      <c r="CL104">
        <v>-3</v>
      </c>
      <c r="CM104">
        <v>0</v>
      </c>
      <c r="CN104">
        <v>0</v>
      </c>
      <c r="CO104">
        <v>0</v>
      </c>
      <c r="CP104">
        <v>0</v>
      </c>
      <c r="CQ104">
        <v>0</v>
      </c>
      <c r="CR104">
        <v>0</v>
      </c>
      <c r="CS104">
        <v>0</v>
      </c>
      <c r="CT104">
        <v>0</v>
      </c>
      <c r="CU104">
        <v>120</v>
      </c>
      <c r="CV104">
        <v>3</v>
      </c>
      <c r="CW104">
        <v>6</v>
      </c>
      <c r="CX104">
        <v>-3</v>
      </c>
      <c r="CY104">
        <v>-3</v>
      </c>
      <c r="CZ104">
        <v>6</v>
      </c>
      <c r="DA104">
        <v>291</v>
      </c>
      <c r="DB104">
        <v>291</v>
      </c>
      <c r="DC104">
        <v>1</v>
      </c>
      <c r="DD104">
        <v>76</v>
      </c>
    </row>
    <row r="105" spans="1:108" x14ac:dyDescent="0.25">
      <c r="A105" t="s">
        <v>3682</v>
      </c>
      <c r="B105">
        <v>2</v>
      </c>
      <c r="C105">
        <v>3755</v>
      </c>
      <c r="D105">
        <v>3293</v>
      </c>
      <c r="E105">
        <v>5690</v>
      </c>
      <c r="F105">
        <v>2052</v>
      </c>
      <c r="G105">
        <v>4539</v>
      </c>
      <c r="H105">
        <v>93</v>
      </c>
      <c r="I105">
        <v>15</v>
      </c>
      <c r="J105">
        <v>0</v>
      </c>
      <c r="K105">
        <v>0</v>
      </c>
      <c r="L105">
        <v>0</v>
      </c>
      <c r="M105">
        <v>1</v>
      </c>
      <c r="N105">
        <v>0</v>
      </c>
      <c r="O105">
        <v>60</v>
      </c>
      <c r="P105">
        <v>1</v>
      </c>
      <c r="Q105">
        <v>-3</v>
      </c>
      <c r="R105">
        <v>-3</v>
      </c>
      <c r="S105">
        <v>20</v>
      </c>
      <c r="T105">
        <v>75</v>
      </c>
      <c r="U105">
        <v>0</v>
      </c>
      <c r="V105">
        <v>0</v>
      </c>
      <c r="W105">
        <v>0</v>
      </c>
      <c r="X105">
        <v>1</v>
      </c>
      <c r="Y105">
        <v>1</v>
      </c>
      <c r="Z105">
        <v>1</v>
      </c>
      <c r="AA105">
        <v>0</v>
      </c>
      <c r="AB105">
        <v>80</v>
      </c>
      <c r="AC105">
        <v>5</v>
      </c>
      <c r="AD105">
        <v>-3</v>
      </c>
      <c r="AE105">
        <v>-3</v>
      </c>
      <c r="AF105">
        <v>130</v>
      </c>
      <c r="AG105">
        <v>0</v>
      </c>
      <c r="AH105">
        <v>1</v>
      </c>
      <c r="AI105">
        <v>0</v>
      </c>
      <c r="AJ105">
        <v>50</v>
      </c>
      <c r="AK105">
        <v>-3</v>
      </c>
      <c r="AL105">
        <v>-3</v>
      </c>
      <c r="AM105">
        <v>-3</v>
      </c>
      <c r="AN105">
        <v>0</v>
      </c>
      <c r="AO105">
        <v>0</v>
      </c>
      <c r="AP105">
        <v>1</v>
      </c>
      <c r="AQ105">
        <v>0</v>
      </c>
      <c r="AR105">
        <v>0</v>
      </c>
      <c r="AS105">
        <v>0</v>
      </c>
      <c r="AT105">
        <v>5</v>
      </c>
      <c r="AU105">
        <v>0</v>
      </c>
      <c r="AV105">
        <v>140</v>
      </c>
      <c r="AW105">
        <v>3</v>
      </c>
      <c r="AX105">
        <v>6</v>
      </c>
      <c r="AY105">
        <v>-3</v>
      </c>
      <c r="AZ105">
        <v>-3</v>
      </c>
      <c r="BA105">
        <v>0</v>
      </c>
      <c r="BB105">
        <v>205</v>
      </c>
      <c r="BC105">
        <v>205</v>
      </c>
      <c r="BD105">
        <v>1</v>
      </c>
      <c r="BE105">
        <v>14</v>
      </c>
      <c r="BH105">
        <v>15</v>
      </c>
      <c r="BI105">
        <v>4</v>
      </c>
      <c r="BJ105">
        <v>0</v>
      </c>
      <c r="BK105">
        <v>1</v>
      </c>
      <c r="BL105">
        <v>0</v>
      </c>
      <c r="BM105">
        <v>0</v>
      </c>
      <c r="BN105">
        <v>0</v>
      </c>
      <c r="BO105">
        <v>0</v>
      </c>
      <c r="BP105">
        <v>-3</v>
      </c>
      <c r="BQ105">
        <v>-3</v>
      </c>
      <c r="BR105">
        <v>0</v>
      </c>
      <c r="BS105">
        <v>16</v>
      </c>
      <c r="BT105">
        <v>0</v>
      </c>
      <c r="BU105">
        <v>0</v>
      </c>
      <c r="BV105">
        <v>0</v>
      </c>
      <c r="BW105">
        <v>1</v>
      </c>
      <c r="BX105">
        <v>1</v>
      </c>
      <c r="BY105">
        <v>1</v>
      </c>
      <c r="BZ105">
        <v>0</v>
      </c>
      <c r="CA105">
        <v>120</v>
      </c>
      <c r="CB105">
        <v>6</v>
      </c>
      <c r="CC105">
        <v>-3</v>
      </c>
      <c r="CD105">
        <v>-3</v>
      </c>
      <c r="CE105">
        <v>170</v>
      </c>
      <c r="CF105">
        <v>1</v>
      </c>
      <c r="CG105">
        <v>0</v>
      </c>
      <c r="CH105">
        <v>0</v>
      </c>
      <c r="CI105">
        <v>50</v>
      </c>
      <c r="CJ105">
        <v>-3</v>
      </c>
      <c r="CK105">
        <v>-3</v>
      </c>
      <c r="CL105">
        <v>-3</v>
      </c>
      <c r="CM105">
        <v>0</v>
      </c>
      <c r="CN105">
        <v>0</v>
      </c>
      <c r="CO105">
        <v>0</v>
      </c>
      <c r="CP105">
        <v>1</v>
      </c>
      <c r="CQ105">
        <v>0</v>
      </c>
      <c r="CR105">
        <v>0</v>
      </c>
      <c r="CS105">
        <v>0</v>
      </c>
      <c r="CT105">
        <v>5</v>
      </c>
      <c r="CU105">
        <v>120</v>
      </c>
      <c r="CV105">
        <v>3</v>
      </c>
      <c r="CW105">
        <v>6</v>
      </c>
      <c r="CX105">
        <v>-3</v>
      </c>
      <c r="CY105">
        <v>-3</v>
      </c>
      <c r="CZ105">
        <v>1</v>
      </c>
      <c r="DA105">
        <v>191</v>
      </c>
      <c r="DB105">
        <v>191</v>
      </c>
      <c r="DC105">
        <v>0</v>
      </c>
      <c r="DD105">
        <v>-14</v>
      </c>
    </row>
    <row r="106" spans="1:108" x14ac:dyDescent="0.25">
      <c r="A106" t="s">
        <v>3682</v>
      </c>
      <c r="B106">
        <v>3</v>
      </c>
      <c r="C106">
        <v>5253</v>
      </c>
      <c r="D106">
        <v>3293</v>
      </c>
      <c r="E106">
        <v>5690</v>
      </c>
      <c r="F106">
        <v>2052</v>
      </c>
      <c r="G106">
        <v>4539</v>
      </c>
      <c r="H106">
        <v>93</v>
      </c>
      <c r="I106">
        <v>15</v>
      </c>
      <c r="J106">
        <v>0</v>
      </c>
      <c r="K106">
        <v>0</v>
      </c>
      <c r="L106">
        <v>0</v>
      </c>
      <c r="M106">
        <v>1</v>
      </c>
      <c r="N106">
        <v>0</v>
      </c>
      <c r="O106">
        <v>60</v>
      </c>
      <c r="P106">
        <v>1</v>
      </c>
      <c r="Q106">
        <v>-3</v>
      </c>
      <c r="R106">
        <v>-3</v>
      </c>
      <c r="S106">
        <v>20</v>
      </c>
      <c r="T106">
        <v>75</v>
      </c>
      <c r="U106">
        <v>0</v>
      </c>
      <c r="V106">
        <v>0</v>
      </c>
      <c r="W106">
        <v>0</v>
      </c>
      <c r="X106">
        <v>1</v>
      </c>
      <c r="Y106">
        <v>1</v>
      </c>
      <c r="Z106">
        <v>0</v>
      </c>
      <c r="AA106">
        <v>0</v>
      </c>
      <c r="AB106">
        <v>40</v>
      </c>
      <c r="AC106">
        <v>1</v>
      </c>
      <c r="AD106">
        <v>-3</v>
      </c>
      <c r="AE106">
        <v>-3</v>
      </c>
      <c r="AF106">
        <v>90</v>
      </c>
      <c r="AG106">
        <v>0</v>
      </c>
      <c r="AH106">
        <v>1</v>
      </c>
      <c r="AI106">
        <v>0</v>
      </c>
      <c r="AJ106">
        <v>50</v>
      </c>
      <c r="AK106">
        <v>-3</v>
      </c>
      <c r="AL106">
        <v>-3</v>
      </c>
      <c r="AM106">
        <v>-3</v>
      </c>
      <c r="AN106">
        <v>0</v>
      </c>
      <c r="AO106">
        <v>0</v>
      </c>
      <c r="AP106">
        <v>0</v>
      </c>
      <c r="AQ106">
        <v>0</v>
      </c>
      <c r="AR106">
        <v>0</v>
      </c>
      <c r="AS106">
        <v>0</v>
      </c>
      <c r="AT106">
        <v>0</v>
      </c>
      <c r="AU106">
        <v>0</v>
      </c>
      <c r="AV106">
        <v>100</v>
      </c>
      <c r="AW106">
        <v>2</v>
      </c>
      <c r="AX106">
        <v>2</v>
      </c>
      <c r="AY106">
        <v>-3</v>
      </c>
      <c r="AZ106">
        <v>-3</v>
      </c>
      <c r="BA106">
        <v>0</v>
      </c>
      <c r="BB106">
        <v>165</v>
      </c>
      <c r="BC106">
        <v>165</v>
      </c>
      <c r="BD106">
        <v>0</v>
      </c>
      <c r="BE106">
        <v>-144</v>
      </c>
      <c r="BH106">
        <v>15</v>
      </c>
      <c r="BI106">
        <v>6</v>
      </c>
      <c r="BJ106">
        <v>0</v>
      </c>
      <c r="BK106">
        <v>2</v>
      </c>
      <c r="BL106">
        <v>1</v>
      </c>
      <c r="BM106">
        <v>0</v>
      </c>
      <c r="BN106">
        <v>60</v>
      </c>
      <c r="BO106">
        <v>1</v>
      </c>
      <c r="BP106">
        <v>-3</v>
      </c>
      <c r="BQ106">
        <v>-3</v>
      </c>
      <c r="BR106">
        <v>20</v>
      </c>
      <c r="BS106">
        <v>77</v>
      </c>
      <c r="BT106">
        <v>7</v>
      </c>
      <c r="BU106">
        <v>6</v>
      </c>
      <c r="BV106">
        <v>2</v>
      </c>
      <c r="BW106">
        <v>1</v>
      </c>
      <c r="BX106">
        <v>1</v>
      </c>
      <c r="BY106">
        <v>1</v>
      </c>
      <c r="BZ106">
        <v>0</v>
      </c>
      <c r="CA106">
        <v>80</v>
      </c>
      <c r="CB106">
        <v>5</v>
      </c>
      <c r="CC106">
        <v>-3</v>
      </c>
      <c r="CD106">
        <v>-3</v>
      </c>
      <c r="CE106">
        <v>232</v>
      </c>
      <c r="CF106">
        <v>1</v>
      </c>
      <c r="CG106">
        <v>1</v>
      </c>
      <c r="CH106">
        <v>1</v>
      </c>
      <c r="CI106">
        <v>150</v>
      </c>
      <c r="CJ106">
        <v>-3</v>
      </c>
      <c r="CK106">
        <v>-3</v>
      </c>
      <c r="CL106">
        <v>-3</v>
      </c>
      <c r="CM106">
        <v>0</v>
      </c>
      <c r="CN106">
        <v>0</v>
      </c>
      <c r="CO106">
        <v>0</v>
      </c>
      <c r="CP106">
        <v>0</v>
      </c>
      <c r="CQ106">
        <v>0</v>
      </c>
      <c r="CR106">
        <v>0</v>
      </c>
      <c r="CS106">
        <v>0</v>
      </c>
      <c r="CT106">
        <v>0</v>
      </c>
      <c r="CU106">
        <v>140</v>
      </c>
      <c r="CV106">
        <v>3</v>
      </c>
      <c r="CW106">
        <v>6</v>
      </c>
      <c r="CX106">
        <v>-3</v>
      </c>
      <c r="CY106">
        <v>-3</v>
      </c>
      <c r="CZ106">
        <v>4</v>
      </c>
      <c r="DA106">
        <v>309</v>
      </c>
      <c r="DB106">
        <v>309</v>
      </c>
      <c r="DC106">
        <v>1</v>
      </c>
      <c r="DD106">
        <v>144</v>
      </c>
    </row>
  </sheetData>
  <sortState ref="A6:DD107">
    <sortCondition ref="A5" customList="qm,ef,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D106"/>
  <sheetViews>
    <sheetView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8" ht="15.75" thickBot="1" x14ac:dyDescent="0.3">
      <c r="A1" t="s">
        <v>96</v>
      </c>
    </row>
    <row r="2" spans="1:108" ht="16.5" thickTop="1" thickBot="1" x14ac:dyDescent="0.3">
      <c r="A2" s="7" t="s">
        <v>102</v>
      </c>
    </row>
    <row r="3" spans="1:108" ht="15.75" thickTop="1" x14ac:dyDescent="0.25">
      <c r="A3" s="11" t="s">
        <v>3684</v>
      </c>
      <c r="I3" t="s">
        <v>88</v>
      </c>
      <c r="BH3" t="s">
        <v>89</v>
      </c>
    </row>
    <row r="4" spans="1:108" x14ac:dyDescent="0.25">
      <c r="A4">
        <f>'data import sorted'!A4</f>
        <v>84</v>
      </c>
      <c r="I4" t="s">
        <v>2</v>
      </c>
      <c r="U4" t="s">
        <v>12</v>
      </c>
      <c r="AG4" t="s">
        <v>28</v>
      </c>
      <c r="AK4" t="s">
        <v>42</v>
      </c>
      <c r="AN4" t="s">
        <v>33</v>
      </c>
      <c r="AV4" t="s">
        <v>46</v>
      </c>
      <c r="BH4" t="s">
        <v>2</v>
      </c>
      <c r="BT4" t="s">
        <v>12</v>
      </c>
      <c r="CF4" t="s">
        <v>28</v>
      </c>
      <c r="CJ4" t="s">
        <v>42</v>
      </c>
      <c r="CM4" t="s">
        <v>33</v>
      </c>
      <c r="CU4" t="s">
        <v>46</v>
      </c>
    </row>
    <row r="5" spans="1:108" ht="106.5" x14ac:dyDescent="0.25">
      <c r="A5" t="s">
        <v>3667</v>
      </c>
      <c r="B5" t="s">
        <v>79</v>
      </c>
      <c r="C5" t="s">
        <v>90</v>
      </c>
      <c r="D5" t="s">
        <v>91</v>
      </c>
      <c r="E5" t="s">
        <v>92</v>
      </c>
      <c r="F5" t="s">
        <v>93</v>
      </c>
      <c r="G5" t="s">
        <v>94</v>
      </c>
      <c r="H5" t="s">
        <v>95</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8" x14ac:dyDescent="0.25">
      <c r="A6" t="s">
        <v>3668</v>
      </c>
      <c r="B6">
        <v>1</v>
      </c>
      <c r="C6">
        <v>4182</v>
      </c>
      <c r="D6">
        <v>4397</v>
      </c>
      <c r="E6">
        <v>3740</v>
      </c>
      <c r="F6">
        <v>5690</v>
      </c>
      <c r="G6">
        <v>3042</v>
      </c>
      <c r="H6">
        <v>3102</v>
      </c>
      <c r="I6">
        <v>10</v>
      </c>
      <c r="J6">
        <v>0</v>
      </c>
      <c r="K6">
        <v>0</v>
      </c>
      <c r="L6">
        <v>0</v>
      </c>
      <c r="M6">
        <v>0</v>
      </c>
      <c r="N6">
        <v>0</v>
      </c>
      <c r="O6">
        <v>0</v>
      </c>
      <c r="P6">
        <v>0</v>
      </c>
      <c r="Q6">
        <v>-3</v>
      </c>
      <c r="R6">
        <v>-3</v>
      </c>
      <c r="S6">
        <v>0</v>
      </c>
      <c r="T6">
        <v>10</v>
      </c>
      <c r="U6">
        <v>0</v>
      </c>
      <c r="V6">
        <v>0</v>
      </c>
      <c r="W6">
        <v>0</v>
      </c>
      <c r="X6">
        <v>1</v>
      </c>
      <c r="Y6">
        <v>1</v>
      </c>
      <c r="Z6">
        <v>0</v>
      </c>
      <c r="AA6">
        <v>0</v>
      </c>
      <c r="AB6">
        <v>80</v>
      </c>
      <c r="AC6">
        <v>2</v>
      </c>
      <c r="AD6">
        <v>-3</v>
      </c>
      <c r="AE6">
        <v>-3</v>
      </c>
      <c r="AF6">
        <v>230</v>
      </c>
      <c r="AG6">
        <v>1</v>
      </c>
      <c r="AH6">
        <v>1</v>
      </c>
      <c r="AI6">
        <v>1</v>
      </c>
      <c r="AJ6">
        <v>150</v>
      </c>
      <c r="AK6">
        <v>-3</v>
      </c>
      <c r="AL6">
        <v>-3</v>
      </c>
      <c r="AM6">
        <v>-3</v>
      </c>
      <c r="AN6">
        <v>0</v>
      </c>
      <c r="AO6">
        <v>0</v>
      </c>
      <c r="AP6">
        <v>1</v>
      </c>
      <c r="AQ6">
        <v>0</v>
      </c>
      <c r="AR6">
        <v>0</v>
      </c>
      <c r="AS6">
        <v>0</v>
      </c>
      <c r="AT6">
        <v>5</v>
      </c>
      <c r="AU6">
        <v>0</v>
      </c>
      <c r="AV6">
        <v>80</v>
      </c>
      <c r="AW6">
        <v>2</v>
      </c>
      <c r="AX6">
        <v>2</v>
      </c>
      <c r="AY6">
        <v>-3</v>
      </c>
      <c r="AZ6">
        <v>-3</v>
      </c>
      <c r="BA6">
        <v>0</v>
      </c>
      <c r="BB6">
        <v>240</v>
      </c>
      <c r="BC6">
        <v>240</v>
      </c>
      <c r="BD6">
        <v>1</v>
      </c>
      <c r="BE6">
        <v>40</v>
      </c>
      <c r="BH6">
        <v>15</v>
      </c>
      <c r="BI6">
        <v>0</v>
      </c>
      <c r="BJ6">
        <v>0</v>
      </c>
      <c r="BK6">
        <v>0</v>
      </c>
      <c r="BL6">
        <v>0</v>
      </c>
      <c r="BM6">
        <v>0</v>
      </c>
      <c r="BN6">
        <v>0</v>
      </c>
      <c r="BO6">
        <v>0</v>
      </c>
      <c r="BP6">
        <v>-3</v>
      </c>
      <c r="BQ6">
        <v>-3</v>
      </c>
      <c r="BR6">
        <v>0</v>
      </c>
      <c r="BS6">
        <v>15</v>
      </c>
      <c r="BT6">
        <v>0</v>
      </c>
      <c r="BU6">
        <v>0</v>
      </c>
      <c r="BV6">
        <v>0</v>
      </c>
      <c r="BW6">
        <v>1</v>
      </c>
      <c r="BX6">
        <v>1</v>
      </c>
      <c r="BY6">
        <v>0</v>
      </c>
      <c r="BZ6">
        <v>0</v>
      </c>
      <c r="CA6">
        <v>80</v>
      </c>
      <c r="CB6">
        <v>2</v>
      </c>
      <c r="CC6">
        <v>-3</v>
      </c>
      <c r="CD6">
        <v>-3</v>
      </c>
      <c r="CE6">
        <v>180</v>
      </c>
      <c r="CF6">
        <v>0</v>
      </c>
      <c r="CG6">
        <v>1</v>
      </c>
      <c r="CH6">
        <v>1</v>
      </c>
      <c r="CI6">
        <v>100</v>
      </c>
      <c r="CJ6">
        <v>-3</v>
      </c>
      <c r="CK6">
        <v>-3</v>
      </c>
      <c r="CL6">
        <v>-3</v>
      </c>
      <c r="CM6">
        <v>0</v>
      </c>
      <c r="CN6">
        <v>0</v>
      </c>
      <c r="CO6">
        <v>0</v>
      </c>
      <c r="CP6">
        <v>1</v>
      </c>
      <c r="CQ6">
        <v>0</v>
      </c>
      <c r="CR6">
        <v>0</v>
      </c>
      <c r="CS6">
        <v>0</v>
      </c>
      <c r="CT6">
        <v>5</v>
      </c>
      <c r="CU6">
        <v>80</v>
      </c>
      <c r="CV6">
        <v>2</v>
      </c>
      <c r="CW6">
        <v>2</v>
      </c>
      <c r="CX6">
        <v>-3</v>
      </c>
      <c r="CY6">
        <v>-3</v>
      </c>
      <c r="CZ6">
        <v>0</v>
      </c>
      <c r="DA6">
        <v>200</v>
      </c>
      <c r="DB6">
        <v>200</v>
      </c>
      <c r="DC6">
        <v>0</v>
      </c>
      <c r="DD6">
        <v>-40</v>
      </c>
    </row>
    <row r="7" spans="1:108" x14ac:dyDescent="0.25">
      <c r="A7" t="s">
        <v>3668</v>
      </c>
      <c r="B7">
        <v>2</v>
      </c>
      <c r="C7">
        <v>2227</v>
      </c>
      <c r="D7">
        <v>3134</v>
      </c>
      <c r="E7">
        <v>4511</v>
      </c>
      <c r="F7">
        <v>6318</v>
      </c>
      <c r="G7">
        <v>2503</v>
      </c>
      <c r="H7">
        <v>2052</v>
      </c>
      <c r="I7">
        <v>15</v>
      </c>
      <c r="J7">
        <v>0</v>
      </c>
      <c r="K7">
        <v>0</v>
      </c>
      <c r="L7">
        <v>0</v>
      </c>
      <c r="M7">
        <v>1</v>
      </c>
      <c r="N7">
        <v>0</v>
      </c>
      <c r="O7">
        <v>60</v>
      </c>
      <c r="P7">
        <v>1</v>
      </c>
      <c r="Q7">
        <v>-3</v>
      </c>
      <c r="R7">
        <v>-3</v>
      </c>
      <c r="S7">
        <v>20</v>
      </c>
      <c r="T7">
        <v>75</v>
      </c>
      <c r="U7">
        <v>0</v>
      </c>
      <c r="V7">
        <v>0</v>
      </c>
      <c r="W7">
        <v>0</v>
      </c>
      <c r="X7">
        <v>1</v>
      </c>
      <c r="Y7">
        <v>1</v>
      </c>
      <c r="Z7">
        <v>0</v>
      </c>
      <c r="AA7">
        <v>0</v>
      </c>
      <c r="AB7">
        <v>40</v>
      </c>
      <c r="AC7">
        <v>1</v>
      </c>
      <c r="AD7">
        <v>-3</v>
      </c>
      <c r="AE7">
        <v>-3</v>
      </c>
      <c r="AF7">
        <v>90</v>
      </c>
      <c r="AG7">
        <v>0</v>
      </c>
      <c r="AH7">
        <v>1</v>
      </c>
      <c r="AI7">
        <v>0</v>
      </c>
      <c r="AJ7">
        <v>50</v>
      </c>
      <c r="AK7">
        <v>-3</v>
      </c>
      <c r="AL7">
        <v>-3</v>
      </c>
      <c r="AM7">
        <v>-3</v>
      </c>
      <c r="AN7">
        <v>0</v>
      </c>
      <c r="AO7">
        <v>0</v>
      </c>
      <c r="AP7">
        <v>0</v>
      </c>
      <c r="AQ7">
        <v>0</v>
      </c>
      <c r="AR7">
        <v>0</v>
      </c>
      <c r="AS7">
        <v>0</v>
      </c>
      <c r="AT7">
        <v>0</v>
      </c>
      <c r="AU7">
        <v>0</v>
      </c>
      <c r="AV7">
        <v>100</v>
      </c>
      <c r="AW7">
        <v>2</v>
      </c>
      <c r="AX7">
        <v>2</v>
      </c>
      <c r="AY7">
        <v>-3</v>
      </c>
      <c r="AZ7">
        <v>-3</v>
      </c>
      <c r="BA7">
        <v>0</v>
      </c>
      <c r="BB7">
        <v>165</v>
      </c>
      <c r="BC7">
        <v>165</v>
      </c>
      <c r="BD7">
        <v>0</v>
      </c>
      <c r="BE7">
        <v>-90</v>
      </c>
      <c r="BH7">
        <v>15</v>
      </c>
      <c r="BI7">
        <v>0</v>
      </c>
      <c r="BJ7">
        <v>0</v>
      </c>
      <c r="BK7">
        <v>0</v>
      </c>
      <c r="BL7">
        <v>1</v>
      </c>
      <c r="BM7">
        <v>0</v>
      </c>
      <c r="BN7">
        <v>60</v>
      </c>
      <c r="BO7">
        <v>1</v>
      </c>
      <c r="BP7">
        <v>-3</v>
      </c>
      <c r="BQ7">
        <v>-3</v>
      </c>
      <c r="BR7">
        <v>20</v>
      </c>
      <c r="BS7">
        <v>75</v>
      </c>
      <c r="BT7">
        <v>0</v>
      </c>
      <c r="BU7">
        <v>2</v>
      </c>
      <c r="BV7">
        <v>0</v>
      </c>
      <c r="BW7">
        <v>1</v>
      </c>
      <c r="BX7">
        <v>1</v>
      </c>
      <c r="BY7">
        <v>1</v>
      </c>
      <c r="BZ7">
        <v>0</v>
      </c>
      <c r="CA7">
        <v>80</v>
      </c>
      <c r="CB7">
        <v>5</v>
      </c>
      <c r="CC7">
        <v>-3</v>
      </c>
      <c r="CD7">
        <v>-3</v>
      </c>
      <c r="CE7">
        <v>180</v>
      </c>
      <c r="CF7">
        <v>1</v>
      </c>
      <c r="CG7">
        <v>0</v>
      </c>
      <c r="CH7">
        <v>1</v>
      </c>
      <c r="CI7">
        <v>100</v>
      </c>
      <c r="CJ7">
        <v>-3</v>
      </c>
      <c r="CK7">
        <v>-3</v>
      </c>
      <c r="CL7">
        <v>-3</v>
      </c>
      <c r="CM7">
        <v>0</v>
      </c>
      <c r="CN7">
        <v>0</v>
      </c>
      <c r="CO7">
        <v>0</v>
      </c>
      <c r="CP7">
        <v>0</v>
      </c>
      <c r="CQ7">
        <v>0</v>
      </c>
      <c r="CR7">
        <v>0</v>
      </c>
      <c r="CS7">
        <v>0</v>
      </c>
      <c r="CT7">
        <v>0</v>
      </c>
      <c r="CU7">
        <v>140</v>
      </c>
      <c r="CV7">
        <v>3</v>
      </c>
      <c r="CW7">
        <v>6</v>
      </c>
      <c r="CX7">
        <v>-3</v>
      </c>
      <c r="CY7">
        <v>-3</v>
      </c>
      <c r="CZ7">
        <v>0</v>
      </c>
      <c r="DA7">
        <v>255</v>
      </c>
      <c r="DB7">
        <v>255</v>
      </c>
      <c r="DC7">
        <v>1</v>
      </c>
      <c r="DD7">
        <v>90</v>
      </c>
    </row>
    <row r="8" spans="1:108" x14ac:dyDescent="0.25">
      <c r="A8" t="s">
        <v>3668</v>
      </c>
      <c r="B8">
        <v>3</v>
      </c>
      <c r="C8">
        <v>6453</v>
      </c>
      <c r="D8">
        <v>5998</v>
      </c>
      <c r="E8">
        <v>4480</v>
      </c>
      <c r="F8">
        <v>4818</v>
      </c>
      <c r="G8">
        <v>3293</v>
      </c>
      <c r="H8">
        <v>4230</v>
      </c>
      <c r="I8">
        <v>10</v>
      </c>
      <c r="J8">
        <v>0</v>
      </c>
      <c r="K8">
        <v>0</v>
      </c>
      <c r="L8">
        <v>0</v>
      </c>
      <c r="M8">
        <v>1</v>
      </c>
      <c r="N8">
        <v>0</v>
      </c>
      <c r="O8">
        <v>60</v>
      </c>
      <c r="P8">
        <v>1</v>
      </c>
      <c r="Q8">
        <v>-3</v>
      </c>
      <c r="R8">
        <v>-3</v>
      </c>
      <c r="S8">
        <v>20</v>
      </c>
      <c r="T8">
        <v>70</v>
      </c>
      <c r="U8">
        <v>0</v>
      </c>
      <c r="V8">
        <v>0</v>
      </c>
      <c r="W8">
        <v>0</v>
      </c>
      <c r="X8">
        <v>1</v>
      </c>
      <c r="Y8">
        <v>1</v>
      </c>
      <c r="Z8">
        <v>0</v>
      </c>
      <c r="AA8">
        <v>0</v>
      </c>
      <c r="AB8">
        <v>40</v>
      </c>
      <c r="AC8">
        <v>1</v>
      </c>
      <c r="AD8">
        <v>-3</v>
      </c>
      <c r="AE8">
        <v>-3</v>
      </c>
      <c r="AF8">
        <v>90</v>
      </c>
      <c r="AG8">
        <v>0</v>
      </c>
      <c r="AH8">
        <v>0</v>
      </c>
      <c r="AI8">
        <v>1</v>
      </c>
      <c r="AJ8">
        <v>50</v>
      </c>
      <c r="AK8">
        <v>-3</v>
      </c>
      <c r="AL8">
        <v>-3</v>
      </c>
      <c r="AM8">
        <v>-3</v>
      </c>
      <c r="AN8">
        <v>0</v>
      </c>
      <c r="AO8">
        <v>0</v>
      </c>
      <c r="AP8">
        <v>0</v>
      </c>
      <c r="AQ8">
        <v>0</v>
      </c>
      <c r="AR8">
        <v>0</v>
      </c>
      <c r="AS8">
        <v>0</v>
      </c>
      <c r="AT8">
        <v>0</v>
      </c>
      <c r="AU8">
        <v>0</v>
      </c>
      <c r="AV8">
        <v>100</v>
      </c>
      <c r="AW8">
        <v>2</v>
      </c>
      <c r="AX8">
        <v>2</v>
      </c>
      <c r="AY8">
        <v>-3</v>
      </c>
      <c r="AZ8">
        <v>-3</v>
      </c>
      <c r="BA8">
        <v>0</v>
      </c>
      <c r="BB8">
        <v>160</v>
      </c>
      <c r="BC8">
        <v>160</v>
      </c>
      <c r="BD8">
        <v>0</v>
      </c>
      <c r="BE8">
        <v>-52</v>
      </c>
      <c r="BH8">
        <v>10</v>
      </c>
      <c r="BI8">
        <v>0</v>
      </c>
      <c r="BJ8">
        <v>2</v>
      </c>
      <c r="BK8">
        <v>2</v>
      </c>
      <c r="BL8">
        <v>1</v>
      </c>
      <c r="BM8">
        <v>0</v>
      </c>
      <c r="BN8">
        <v>60</v>
      </c>
      <c r="BO8">
        <v>1</v>
      </c>
      <c r="BP8">
        <v>-3</v>
      </c>
      <c r="BQ8">
        <v>-3</v>
      </c>
      <c r="BR8">
        <v>20</v>
      </c>
      <c r="BS8">
        <v>72</v>
      </c>
      <c r="BT8">
        <v>0</v>
      </c>
      <c r="BU8">
        <v>0</v>
      </c>
      <c r="BV8">
        <v>0</v>
      </c>
      <c r="BW8">
        <v>1</v>
      </c>
      <c r="BX8">
        <v>1</v>
      </c>
      <c r="BY8">
        <v>0</v>
      </c>
      <c r="BZ8">
        <v>0</v>
      </c>
      <c r="CA8">
        <v>40</v>
      </c>
      <c r="CB8">
        <v>1</v>
      </c>
      <c r="CC8">
        <v>-3</v>
      </c>
      <c r="CD8">
        <v>-3</v>
      </c>
      <c r="CE8">
        <v>140</v>
      </c>
      <c r="CF8">
        <v>0</v>
      </c>
      <c r="CG8">
        <v>1</v>
      </c>
      <c r="CH8">
        <v>1</v>
      </c>
      <c r="CI8">
        <v>100</v>
      </c>
      <c r="CJ8">
        <v>-3</v>
      </c>
      <c r="CK8">
        <v>-3</v>
      </c>
      <c r="CL8">
        <v>-3</v>
      </c>
      <c r="CM8">
        <v>0</v>
      </c>
      <c r="CN8">
        <v>0</v>
      </c>
      <c r="CO8">
        <v>0</v>
      </c>
      <c r="CP8">
        <v>0</v>
      </c>
      <c r="CQ8">
        <v>0</v>
      </c>
      <c r="CR8">
        <v>0</v>
      </c>
      <c r="CS8">
        <v>0</v>
      </c>
      <c r="CT8">
        <v>0</v>
      </c>
      <c r="CU8">
        <v>100</v>
      </c>
      <c r="CV8">
        <v>2</v>
      </c>
      <c r="CW8">
        <v>2</v>
      </c>
      <c r="CX8">
        <v>-3</v>
      </c>
      <c r="CY8">
        <v>-3</v>
      </c>
      <c r="CZ8">
        <v>2</v>
      </c>
      <c r="DA8">
        <v>212</v>
      </c>
      <c r="DB8">
        <v>212</v>
      </c>
      <c r="DC8">
        <v>1</v>
      </c>
      <c r="DD8">
        <v>52</v>
      </c>
    </row>
    <row r="9" spans="1:108" x14ac:dyDescent="0.25">
      <c r="A9" t="s">
        <v>3668</v>
      </c>
      <c r="B9">
        <v>4</v>
      </c>
      <c r="C9">
        <v>5464</v>
      </c>
      <c r="D9">
        <v>5999</v>
      </c>
      <c r="E9">
        <v>5542</v>
      </c>
      <c r="F9">
        <v>3291</v>
      </c>
      <c r="G9">
        <v>2526</v>
      </c>
      <c r="H9">
        <v>4845</v>
      </c>
      <c r="I9">
        <v>10</v>
      </c>
      <c r="J9">
        <v>0</v>
      </c>
      <c r="K9">
        <v>0</v>
      </c>
      <c r="L9">
        <v>0</v>
      </c>
      <c r="M9">
        <v>0</v>
      </c>
      <c r="N9">
        <v>0</v>
      </c>
      <c r="O9">
        <v>0</v>
      </c>
      <c r="P9">
        <v>0</v>
      </c>
      <c r="Q9">
        <v>-3</v>
      </c>
      <c r="R9">
        <v>-3</v>
      </c>
      <c r="S9">
        <v>0</v>
      </c>
      <c r="T9">
        <v>10</v>
      </c>
      <c r="U9">
        <v>0</v>
      </c>
      <c r="V9">
        <v>3</v>
      </c>
      <c r="W9">
        <v>1</v>
      </c>
      <c r="X9">
        <v>1</v>
      </c>
      <c r="Y9">
        <v>1</v>
      </c>
      <c r="Z9">
        <v>0</v>
      </c>
      <c r="AA9">
        <v>0</v>
      </c>
      <c r="AB9">
        <v>80</v>
      </c>
      <c r="AC9">
        <v>2</v>
      </c>
      <c r="AD9">
        <v>-3</v>
      </c>
      <c r="AE9">
        <v>-3</v>
      </c>
      <c r="AF9">
        <v>81</v>
      </c>
      <c r="AG9">
        <v>0</v>
      </c>
      <c r="AH9">
        <v>0</v>
      </c>
      <c r="AI9">
        <v>0</v>
      </c>
      <c r="AJ9">
        <v>0</v>
      </c>
      <c r="AK9">
        <v>-3</v>
      </c>
      <c r="AL9">
        <v>-3</v>
      </c>
      <c r="AM9">
        <v>-3</v>
      </c>
      <c r="AN9">
        <v>0</v>
      </c>
      <c r="AO9">
        <v>0</v>
      </c>
      <c r="AP9">
        <v>0</v>
      </c>
      <c r="AQ9">
        <v>0</v>
      </c>
      <c r="AR9">
        <v>1</v>
      </c>
      <c r="AS9">
        <v>0</v>
      </c>
      <c r="AT9">
        <v>25</v>
      </c>
      <c r="AU9">
        <v>0</v>
      </c>
      <c r="AV9">
        <v>80</v>
      </c>
      <c r="AW9">
        <v>2</v>
      </c>
      <c r="AX9">
        <v>2</v>
      </c>
      <c r="AY9">
        <v>-3</v>
      </c>
      <c r="AZ9">
        <v>-3</v>
      </c>
      <c r="BA9">
        <v>1</v>
      </c>
      <c r="BB9">
        <v>91</v>
      </c>
      <c r="BC9">
        <v>91</v>
      </c>
      <c r="BD9">
        <v>0</v>
      </c>
      <c r="BE9">
        <v>-124</v>
      </c>
      <c r="BH9">
        <v>10</v>
      </c>
      <c r="BI9">
        <v>0</v>
      </c>
      <c r="BJ9">
        <v>0</v>
      </c>
      <c r="BK9">
        <v>0</v>
      </c>
      <c r="BL9">
        <v>0</v>
      </c>
      <c r="BM9">
        <v>0</v>
      </c>
      <c r="BN9">
        <v>0</v>
      </c>
      <c r="BO9">
        <v>0</v>
      </c>
      <c r="BP9">
        <v>-3</v>
      </c>
      <c r="BQ9">
        <v>-3</v>
      </c>
      <c r="BR9">
        <v>0</v>
      </c>
      <c r="BS9">
        <v>10</v>
      </c>
      <c r="BT9">
        <v>0</v>
      </c>
      <c r="BU9">
        <v>0</v>
      </c>
      <c r="BV9">
        <v>0</v>
      </c>
      <c r="BW9">
        <v>1</v>
      </c>
      <c r="BX9">
        <v>1</v>
      </c>
      <c r="BY9">
        <v>0</v>
      </c>
      <c r="BZ9">
        <v>0</v>
      </c>
      <c r="CA9">
        <v>80</v>
      </c>
      <c r="CB9">
        <v>2</v>
      </c>
      <c r="CC9">
        <v>-3</v>
      </c>
      <c r="CD9">
        <v>-3</v>
      </c>
      <c r="CE9">
        <v>180</v>
      </c>
      <c r="CF9">
        <v>1</v>
      </c>
      <c r="CG9">
        <v>0</v>
      </c>
      <c r="CH9">
        <v>1</v>
      </c>
      <c r="CI9">
        <v>100</v>
      </c>
      <c r="CJ9">
        <v>-3</v>
      </c>
      <c r="CK9">
        <v>-3</v>
      </c>
      <c r="CL9">
        <v>-3</v>
      </c>
      <c r="CM9">
        <v>0</v>
      </c>
      <c r="CN9">
        <v>0</v>
      </c>
      <c r="CO9">
        <v>0</v>
      </c>
      <c r="CP9">
        <v>0</v>
      </c>
      <c r="CQ9">
        <v>0</v>
      </c>
      <c r="CR9">
        <v>1</v>
      </c>
      <c r="CS9">
        <v>0</v>
      </c>
      <c r="CT9">
        <v>25</v>
      </c>
      <c r="CU9">
        <v>80</v>
      </c>
      <c r="CV9">
        <v>2</v>
      </c>
      <c r="CW9">
        <v>2</v>
      </c>
      <c r="CX9">
        <v>-3</v>
      </c>
      <c r="CY9">
        <v>-3</v>
      </c>
      <c r="CZ9">
        <v>0</v>
      </c>
      <c r="DA9">
        <v>215</v>
      </c>
      <c r="DB9">
        <v>215</v>
      </c>
      <c r="DC9">
        <v>1</v>
      </c>
      <c r="DD9">
        <v>124</v>
      </c>
    </row>
    <row r="10" spans="1:108" x14ac:dyDescent="0.25">
      <c r="A10" t="s">
        <v>3668</v>
      </c>
      <c r="B10">
        <v>5</v>
      </c>
      <c r="C10">
        <v>4009</v>
      </c>
      <c r="D10">
        <v>3840</v>
      </c>
      <c r="E10">
        <v>6217</v>
      </c>
      <c r="F10">
        <v>4166</v>
      </c>
      <c r="G10">
        <v>4360</v>
      </c>
      <c r="H10">
        <v>2855</v>
      </c>
      <c r="I10">
        <v>15</v>
      </c>
      <c r="J10">
        <v>0</v>
      </c>
      <c r="K10">
        <v>0</v>
      </c>
      <c r="L10">
        <v>0</v>
      </c>
      <c r="M10">
        <v>0</v>
      </c>
      <c r="N10">
        <v>0</v>
      </c>
      <c r="O10">
        <v>0</v>
      </c>
      <c r="P10">
        <v>0</v>
      </c>
      <c r="Q10">
        <v>-3</v>
      </c>
      <c r="R10">
        <v>-3</v>
      </c>
      <c r="S10">
        <v>0</v>
      </c>
      <c r="T10">
        <v>15</v>
      </c>
      <c r="U10">
        <v>0</v>
      </c>
      <c r="V10">
        <v>0</v>
      </c>
      <c r="W10">
        <v>0</v>
      </c>
      <c r="X10">
        <v>1</v>
      </c>
      <c r="Y10">
        <v>1</v>
      </c>
      <c r="Z10">
        <v>0</v>
      </c>
      <c r="AA10">
        <v>0</v>
      </c>
      <c r="AB10">
        <v>80</v>
      </c>
      <c r="AC10">
        <v>2</v>
      </c>
      <c r="AD10">
        <v>-3</v>
      </c>
      <c r="AE10">
        <v>-3</v>
      </c>
      <c r="AF10">
        <v>180</v>
      </c>
      <c r="AG10">
        <v>0</v>
      </c>
      <c r="AH10">
        <v>1</v>
      </c>
      <c r="AI10">
        <v>1</v>
      </c>
      <c r="AJ10">
        <v>100</v>
      </c>
      <c r="AK10">
        <v>-3</v>
      </c>
      <c r="AL10">
        <v>-3</v>
      </c>
      <c r="AM10">
        <v>-3</v>
      </c>
      <c r="AN10">
        <v>0</v>
      </c>
      <c r="AO10">
        <v>0</v>
      </c>
      <c r="AP10">
        <v>0</v>
      </c>
      <c r="AQ10">
        <v>0</v>
      </c>
      <c r="AR10">
        <v>0</v>
      </c>
      <c r="AS10">
        <v>0</v>
      </c>
      <c r="AT10">
        <v>0</v>
      </c>
      <c r="AU10">
        <v>0</v>
      </c>
      <c r="AV10">
        <v>80</v>
      </c>
      <c r="AW10">
        <v>2</v>
      </c>
      <c r="AX10">
        <v>2</v>
      </c>
      <c r="AY10">
        <v>-3</v>
      </c>
      <c r="AZ10">
        <v>-3</v>
      </c>
      <c r="BA10">
        <v>0</v>
      </c>
      <c r="BB10">
        <v>195</v>
      </c>
      <c r="BC10">
        <v>195</v>
      </c>
      <c r="BD10">
        <v>1</v>
      </c>
      <c r="BE10">
        <v>100</v>
      </c>
      <c r="BH10">
        <v>5</v>
      </c>
      <c r="BI10">
        <v>0</v>
      </c>
      <c r="BJ10">
        <v>0</v>
      </c>
      <c r="BK10">
        <v>0</v>
      </c>
      <c r="BL10">
        <v>0</v>
      </c>
      <c r="BM10">
        <v>0</v>
      </c>
      <c r="BN10">
        <v>0</v>
      </c>
      <c r="BO10">
        <v>0</v>
      </c>
      <c r="BP10">
        <v>-3</v>
      </c>
      <c r="BQ10">
        <v>-3</v>
      </c>
      <c r="BR10">
        <v>0</v>
      </c>
      <c r="BS10">
        <v>5</v>
      </c>
      <c r="BT10">
        <v>0</v>
      </c>
      <c r="BU10">
        <v>0</v>
      </c>
      <c r="BV10">
        <v>0</v>
      </c>
      <c r="BW10">
        <v>1</v>
      </c>
      <c r="BX10">
        <v>0</v>
      </c>
      <c r="BY10">
        <v>0</v>
      </c>
      <c r="BZ10">
        <v>0</v>
      </c>
      <c r="CA10">
        <v>40</v>
      </c>
      <c r="CB10">
        <v>0</v>
      </c>
      <c r="CC10">
        <v>-3</v>
      </c>
      <c r="CD10">
        <v>-3</v>
      </c>
      <c r="CE10">
        <v>90</v>
      </c>
      <c r="CF10">
        <v>1</v>
      </c>
      <c r="CG10">
        <v>0</v>
      </c>
      <c r="CH10">
        <v>0</v>
      </c>
      <c r="CI10">
        <v>50</v>
      </c>
      <c r="CJ10">
        <v>-3</v>
      </c>
      <c r="CK10">
        <v>-3</v>
      </c>
      <c r="CL10">
        <v>-3</v>
      </c>
      <c r="CM10">
        <v>0</v>
      </c>
      <c r="CN10">
        <v>0</v>
      </c>
      <c r="CO10">
        <v>0</v>
      </c>
      <c r="CP10">
        <v>0</v>
      </c>
      <c r="CQ10">
        <v>0</v>
      </c>
      <c r="CR10">
        <v>0</v>
      </c>
      <c r="CS10">
        <v>0</v>
      </c>
      <c r="CT10">
        <v>0</v>
      </c>
      <c r="CU10">
        <v>40</v>
      </c>
      <c r="CV10">
        <v>1</v>
      </c>
      <c r="CW10">
        <v>0</v>
      </c>
      <c r="CX10">
        <v>-3</v>
      </c>
      <c r="CY10">
        <v>-3</v>
      </c>
      <c r="CZ10">
        <v>0</v>
      </c>
      <c r="DA10">
        <v>95</v>
      </c>
      <c r="DB10">
        <v>95</v>
      </c>
      <c r="DC10">
        <v>0</v>
      </c>
      <c r="DD10">
        <v>-100</v>
      </c>
    </row>
    <row r="11" spans="1:108" x14ac:dyDescent="0.25">
      <c r="A11" t="s">
        <v>3668</v>
      </c>
      <c r="B11">
        <v>6</v>
      </c>
      <c r="C11">
        <v>3294</v>
      </c>
      <c r="D11">
        <v>3276</v>
      </c>
      <c r="E11">
        <v>6047</v>
      </c>
      <c r="F11">
        <v>4741</v>
      </c>
      <c r="G11">
        <v>6022</v>
      </c>
      <c r="H11">
        <v>6720</v>
      </c>
      <c r="I11">
        <v>5</v>
      </c>
      <c r="J11">
        <v>0</v>
      </c>
      <c r="K11">
        <v>0</v>
      </c>
      <c r="L11">
        <v>0</v>
      </c>
      <c r="M11">
        <v>0</v>
      </c>
      <c r="N11">
        <v>0</v>
      </c>
      <c r="O11">
        <v>0</v>
      </c>
      <c r="P11">
        <v>0</v>
      </c>
      <c r="Q11">
        <v>-3</v>
      </c>
      <c r="R11">
        <v>-3</v>
      </c>
      <c r="S11">
        <v>0</v>
      </c>
      <c r="T11">
        <v>5</v>
      </c>
      <c r="U11">
        <v>0</v>
      </c>
      <c r="V11">
        <v>8</v>
      </c>
      <c r="W11">
        <v>2</v>
      </c>
      <c r="X11">
        <v>1</v>
      </c>
      <c r="Y11">
        <v>0</v>
      </c>
      <c r="Z11">
        <v>0</v>
      </c>
      <c r="AA11">
        <v>0</v>
      </c>
      <c r="AB11">
        <v>40</v>
      </c>
      <c r="AC11">
        <v>0</v>
      </c>
      <c r="AD11">
        <v>-3</v>
      </c>
      <c r="AE11">
        <v>-3</v>
      </c>
      <c r="AF11">
        <v>92</v>
      </c>
      <c r="AG11">
        <v>0</v>
      </c>
      <c r="AH11">
        <v>0</v>
      </c>
      <c r="AI11">
        <v>1</v>
      </c>
      <c r="AJ11">
        <v>50</v>
      </c>
      <c r="AK11">
        <v>-3</v>
      </c>
      <c r="AL11">
        <v>-3</v>
      </c>
      <c r="AM11">
        <v>-3</v>
      </c>
      <c r="AN11">
        <v>0</v>
      </c>
      <c r="AO11">
        <v>0</v>
      </c>
      <c r="AP11">
        <v>0</v>
      </c>
      <c r="AQ11">
        <v>0</v>
      </c>
      <c r="AR11">
        <v>0</v>
      </c>
      <c r="AS11">
        <v>0</v>
      </c>
      <c r="AT11">
        <v>0</v>
      </c>
      <c r="AU11">
        <v>0</v>
      </c>
      <c r="AV11">
        <v>40</v>
      </c>
      <c r="AW11">
        <v>1</v>
      </c>
      <c r="AX11">
        <v>0</v>
      </c>
      <c r="AY11">
        <v>-3</v>
      </c>
      <c r="AZ11">
        <v>-3</v>
      </c>
      <c r="BA11">
        <v>2</v>
      </c>
      <c r="BB11">
        <v>97</v>
      </c>
      <c r="BC11">
        <v>97</v>
      </c>
      <c r="BD11">
        <v>0</v>
      </c>
      <c r="BE11">
        <v>-3</v>
      </c>
      <c r="BH11">
        <v>10</v>
      </c>
      <c r="BI11">
        <v>0</v>
      </c>
      <c r="BJ11">
        <v>0</v>
      </c>
      <c r="BK11">
        <v>0</v>
      </c>
      <c r="BL11">
        <v>0</v>
      </c>
      <c r="BM11">
        <v>0</v>
      </c>
      <c r="BN11">
        <v>0</v>
      </c>
      <c r="BO11">
        <v>0</v>
      </c>
      <c r="BP11">
        <v>-3</v>
      </c>
      <c r="BQ11">
        <v>-3</v>
      </c>
      <c r="BR11">
        <v>0</v>
      </c>
      <c r="BS11">
        <v>10</v>
      </c>
      <c r="BT11">
        <v>0</v>
      </c>
      <c r="BU11">
        <v>0</v>
      </c>
      <c r="BV11">
        <v>0</v>
      </c>
      <c r="BW11">
        <v>1</v>
      </c>
      <c r="BX11">
        <v>0</v>
      </c>
      <c r="BY11">
        <v>0</v>
      </c>
      <c r="BZ11">
        <v>0</v>
      </c>
      <c r="CA11">
        <v>40</v>
      </c>
      <c r="CB11">
        <v>0</v>
      </c>
      <c r="CC11">
        <v>-3</v>
      </c>
      <c r="CD11">
        <v>-3</v>
      </c>
      <c r="CE11">
        <v>90</v>
      </c>
      <c r="CF11">
        <v>0</v>
      </c>
      <c r="CG11">
        <v>0</v>
      </c>
      <c r="CH11">
        <v>1</v>
      </c>
      <c r="CI11">
        <v>50</v>
      </c>
      <c r="CJ11">
        <v>-3</v>
      </c>
      <c r="CK11">
        <v>-3</v>
      </c>
      <c r="CL11">
        <v>-3</v>
      </c>
      <c r="CM11">
        <v>0</v>
      </c>
      <c r="CN11">
        <v>0</v>
      </c>
      <c r="CO11">
        <v>0</v>
      </c>
      <c r="CP11">
        <v>0</v>
      </c>
      <c r="CQ11">
        <v>0</v>
      </c>
      <c r="CR11">
        <v>0</v>
      </c>
      <c r="CS11">
        <v>0</v>
      </c>
      <c r="CT11">
        <v>0</v>
      </c>
      <c r="CU11">
        <v>40</v>
      </c>
      <c r="CV11">
        <v>1</v>
      </c>
      <c r="CW11">
        <v>0</v>
      </c>
      <c r="CX11">
        <v>-3</v>
      </c>
      <c r="CY11">
        <v>-3</v>
      </c>
      <c r="CZ11">
        <v>0</v>
      </c>
      <c r="DA11">
        <v>100</v>
      </c>
      <c r="DB11">
        <v>100</v>
      </c>
      <c r="DC11">
        <v>1</v>
      </c>
      <c r="DD11">
        <v>3</v>
      </c>
    </row>
    <row r="12" spans="1:108" x14ac:dyDescent="0.25">
      <c r="A12" t="s">
        <v>3668</v>
      </c>
      <c r="B12">
        <v>7</v>
      </c>
      <c r="C12">
        <v>5299</v>
      </c>
      <c r="D12">
        <v>2264</v>
      </c>
      <c r="E12">
        <v>1816</v>
      </c>
      <c r="F12">
        <v>93</v>
      </c>
      <c r="G12">
        <v>6663</v>
      </c>
      <c r="H12">
        <v>4260</v>
      </c>
      <c r="I12">
        <v>15</v>
      </c>
      <c r="J12">
        <v>0</v>
      </c>
      <c r="K12">
        <v>0</v>
      </c>
      <c r="L12">
        <v>0</v>
      </c>
      <c r="M12">
        <v>0</v>
      </c>
      <c r="N12">
        <v>0</v>
      </c>
      <c r="O12">
        <v>0</v>
      </c>
      <c r="P12">
        <v>0</v>
      </c>
      <c r="Q12">
        <v>-3</v>
      </c>
      <c r="R12">
        <v>-3</v>
      </c>
      <c r="S12">
        <v>0</v>
      </c>
      <c r="T12">
        <v>15</v>
      </c>
      <c r="U12">
        <v>1</v>
      </c>
      <c r="V12">
        <v>10</v>
      </c>
      <c r="W12">
        <v>3</v>
      </c>
      <c r="X12">
        <v>1</v>
      </c>
      <c r="Y12">
        <v>1</v>
      </c>
      <c r="Z12">
        <v>0</v>
      </c>
      <c r="AA12">
        <v>0</v>
      </c>
      <c r="AB12">
        <v>80</v>
      </c>
      <c r="AC12">
        <v>2</v>
      </c>
      <c r="AD12">
        <v>-3</v>
      </c>
      <c r="AE12">
        <v>-3</v>
      </c>
      <c r="AF12">
        <v>133</v>
      </c>
      <c r="AG12">
        <v>1</v>
      </c>
      <c r="AH12">
        <v>0</v>
      </c>
      <c r="AI12">
        <v>0</v>
      </c>
      <c r="AJ12">
        <v>50</v>
      </c>
      <c r="AK12">
        <v>-3</v>
      </c>
      <c r="AL12">
        <v>-3</v>
      </c>
      <c r="AM12">
        <v>-3</v>
      </c>
      <c r="AN12">
        <v>0</v>
      </c>
      <c r="AO12">
        <v>0</v>
      </c>
      <c r="AP12">
        <v>0</v>
      </c>
      <c r="AQ12">
        <v>0</v>
      </c>
      <c r="AR12">
        <v>0</v>
      </c>
      <c r="AS12">
        <v>0</v>
      </c>
      <c r="AT12">
        <v>0</v>
      </c>
      <c r="AU12">
        <v>0</v>
      </c>
      <c r="AV12">
        <v>80</v>
      </c>
      <c r="AW12">
        <v>2</v>
      </c>
      <c r="AX12">
        <v>2</v>
      </c>
      <c r="AY12">
        <v>-3</v>
      </c>
      <c r="AZ12">
        <v>-3</v>
      </c>
      <c r="BA12">
        <v>3</v>
      </c>
      <c r="BB12">
        <v>148</v>
      </c>
      <c r="BC12">
        <v>148</v>
      </c>
      <c r="BD12">
        <v>1</v>
      </c>
      <c r="BE12">
        <v>8</v>
      </c>
      <c r="BH12">
        <v>10</v>
      </c>
      <c r="BI12">
        <v>0</v>
      </c>
      <c r="BJ12">
        <v>0</v>
      </c>
      <c r="BK12">
        <v>0</v>
      </c>
      <c r="BL12">
        <v>0</v>
      </c>
      <c r="BM12">
        <v>0</v>
      </c>
      <c r="BN12">
        <v>0</v>
      </c>
      <c r="BO12">
        <v>0</v>
      </c>
      <c r="BP12">
        <v>-3</v>
      </c>
      <c r="BQ12">
        <v>-3</v>
      </c>
      <c r="BR12">
        <v>0</v>
      </c>
      <c r="BS12">
        <v>10</v>
      </c>
      <c r="BT12">
        <v>0</v>
      </c>
      <c r="BU12">
        <v>0</v>
      </c>
      <c r="BV12">
        <v>0</v>
      </c>
      <c r="BW12">
        <v>1</v>
      </c>
      <c r="BX12">
        <v>1</v>
      </c>
      <c r="BY12">
        <v>0</v>
      </c>
      <c r="BZ12">
        <v>0</v>
      </c>
      <c r="CA12">
        <v>80</v>
      </c>
      <c r="CB12">
        <v>2</v>
      </c>
      <c r="CC12">
        <v>-3</v>
      </c>
      <c r="CD12">
        <v>-3</v>
      </c>
      <c r="CE12">
        <v>130</v>
      </c>
      <c r="CF12">
        <v>0</v>
      </c>
      <c r="CG12">
        <v>0</v>
      </c>
      <c r="CH12">
        <v>1</v>
      </c>
      <c r="CI12">
        <v>50</v>
      </c>
      <c r="CJ12">
        <v>-3</v>
      </c>
      <c r="CK12">
        <v>-3</v>
      </c>
      <c r="CL12">
        <v>-3</v>
      </c>
      <c r="CM12">
        <v>0</v>
      </c>
      <c r="CN12">
        <v>0</v>
      </c>
      <c r="CO12">
        <v>0</v>
      </c>
      <c r="CP12">
        <v>0</v>
      </c>
      <c r="CQ12">
        <v>0</v>
      </c>
      <c r="CR12">
        <v>0</v>
      </c>
      <c r="CS12">
        <v>0</v>
      </c>
      <c r="CT12">
        <v>0</v>
      </c>
      <c r="CU12">
        <v>80</v>
      </c>
      <c r="CV12">
        <v>2</v>
      </c>
      <c r="CW12">
        <v>2</v>
      </c>
      <c r="CX12">
        <v>-3</v>
      </c>
      <c r="CY12">
        <v>-3</v>
      </c>
      <c r="CZ12">
        <v>0</v>
      </c>
      <c r="DA12">
        <v>140</v>
      </c>
      <c r="DB12">
        <v>140</v>
      </c>
      <c r="DC12">
        <v>0</v>
      </c>
      <c r="DD12">
        <v>-8</v>
      </c>
    </row>
    <row r="13" spans="1:108" x14ac:dyDescent="0.25">
      <c r="A13" t="s">
        <v>3668</v>
      </c>
      <c r="B13">
        <v>8</v>
      </c>
      <c r="C13">
        <v>4217</v>
      </c>
      <c r="D13">
        <v>6146</v>
      </c>
      <c r="E13">
        <v>6056</v>
      </c>
      <c r="F13">
        <v>4674</v>
      </c>
      <c r="G13">
        <v>3750</v>
      </c>
      <c r="H13">
        <v>4238</v>
      </c>
      <c r="I13">
        <v>10</v>
      </c>
      <c r="J13">
        <v>0</v>
      </c>
      <c r="K13">
        <v>0</v>
      </c>
      <c r="L13">
        <v>0</v>
      </c>
      <c r="M13">
        <v>0</v>
      </c>
      <c r="N13">
        <v>0</v>
      </c>
      <c r="O13">
        <v>0</v>
      </c>
      <c r="P13">
        <v>0</v>
      </c>
      <c r="Q13">
        <v>-3</v>
      </c>
      <c r="R13">
        <v>-3</v>
      </c>
      <c r="S13">
        <v>0</v>
      </c>
      <c r="T13">
        <v>10</v>
      </c>
      <c r="U13">
        <v>0</v>
      </c>
      <c r="V13">
        <v>0</v>
      </c>
      <c r="W13">
        <v>0</v>
      </c>
      <c r="X13">
        <v>1</v>
      </c>
      <c r="Y13">
        <v>1</v>
      </c>
      <c r="Z13">
        <v>0</v>
      </c>
      <c r="AA13">
        <v>0</v>
      </c>
      <c r="AB13">
        <v>80</v>
      </c>
      <c r="AC13">
        <v>2</v>
      </c>
      <c r="AD13">
        <v>-3</v>
      </c>
      <c r="AE13">
        <v>-3</v>
      </c>
      <c r="AF13">
        <v>230</v>
      </c>
      <c r="AG13">
        <v>1</v>
      </c>
      <c r="AH13">
        <v>1</v>
      </c>
      <c r="AI13">
        <v>1</v>
      </c>
      <c r="AJ13">
        <v>150</v>
      </c>
      <c r="AK13">
        <v>-3</v>
      </c>
      <c r="AL13">
        <v>-3</v>
      </c>
      <c r="AM13">
        <v>-3</v>
      </c>
      <c r="AN13">
        <v>0</v>
      </c>
      <c r="AO13">
        <v>0</v>
      </c>
      <c r="AP13">
        <v>0</v>
      </c>
      <c r="AQ13">
        <v>0</v>
      </c>
      <c r="AR13">
        <v>1</v>
      </c>
      <c r="AS13">
        <v>0</v>
      </c>
      <c r="AT13">
        <v>25</v>
      </c>
      <c r="AU13">
        <v>0</v>
      </c>
      <c r="AV13">
        <v>80</v>
      </c>
      <c r="AW13">
        <v>2</v>
      </c>
      <c r="AX13">
        <v>2</v>
      </c>
      <c r="AY13">
        <v>-3</v>
      </c>
      <c r="AZ13">
        <v>-3</v>
      </c>
      <c r="BA13">
        <v>0</v>
      </c>
      <c r="BB13">
        <v>240</v>
      </c>
      <c r="BC13">
        <v>240</v>
      </c>
      <c r="BD13">
        <v>1</v>
      </c>
      <c r="BE13">
        <v>125</v>
      </c>
      <c r="BH13">
        <v>10</v>
      </c>
      <c r="BI13">
        <v>0</v>
      </c>
      <c r="BJ13">
        <v>0</v>
      </c>
      <c r="BK13">
        <v>0</v>
      </c>
      <c r="BL13">
        <v>0</v>
      </c>
      <c r="BM13">
        <v>0</v>
      </c>
      <c r="BN13">
        <v>0</v>
      </c>
      <c r="BO13">
        <v>0</v>
      </c>
      <c r="BP13">
        <v>-3</v>
      </c>
      <c r="BQ13">
        <v>-3</v>
      </c>
      <c r="BR13">
        <v>0</v>
      </c>
      <c r="BS13">
        <v>10</v>
      </c>
      <c r="BT13">
        <v>0</v>
      </c>
      <c r="BU13">
        <v>0</v>
      </c>
      <c r="BV13">
        <v>0</v>
      </c>
      <c r="BW13">
        <v>1</v>
      </c>
      <c r="BX13">
        <v>1</v>
      </c>
      <c r="BY13">
        <v>0</v>
      </c>
      <c r="BZ13">
        <v>0</v>
      </c>
      <c r="CA13">
        <v>80</v>
      </c>
      <c r="CB13">
        <v>2</v>
      </c>
      <c r="CC13">
        <v>-3</v>
      </c>
      <c r="CD13">
        <v>-3</v>
      </c>
      <c r="CE13">
        <v>80</v>
      </c>
      <c r="CF13">
        <v>0</v>
      </c>
      <c r="CG13">
        <v>0</v>
      </c>
      <c r="CH13">
        <v>0</v>
      </c>
      <c r="CI13">
        <v>0</v>
      </c>
      <c r="CJ13">
        <v>-3</v>
      </c>
      <c r="CK13">
        <v>-3</v>
      </c>
      <c r="CL13">
        <v>-3</v>
      </c>
      <c r="CM13">
        <v>0</v>
      </c>
      <c r="CN13">
        <v>0</v>
      </c>
      <c r="CO13">
        <v>0</v>
      </c>
      <c r="CP13">
        <v>0</v>
      </c>
      <c r="CQ13">
        <v>0</v>
      </c>
      <c r="CR13">
        <v>1</v>
      </c>
      <c r="CS13">
        <v>0</v>
      </c>
      <c r="CT13">
        <v>25</v>
      </c>
      <c r="CU13">
        <v>80</v>
      </c>
      <c r="CV13">
        <v>2</v>
      </c>
      <c r="CW13">
        <v>2</v>
      </c>
      <c r="CX13">
        <v>-3</v>
      </c>
      <c r="CY13">
        <v>-3</v>
      </c>
      <c r="CZ13">
        <v>0</v>
      </c>
      <c r="DA13">
        <v>115</v>
      </c>
      <c r="DB13">
        <v>115</v>
      </c>
      <c r="DC13">
        <v>0</v>
      </c>
      <c r="DD13">
        <v>-125</v>
      </c>
    </row>
    <row r="14" spans="1:108" x14ac:dyDescent="0.25">
      <c r="A14" t="s">
        <v>3668</v>
      </c>
      <c r="B14">
        <v>9</v>
      </c>
      <c r="C14">
        <v>5253</v>
      </c>
      <c r="D14">
        <v>3054</v>
      </c>
      <c r="E14">
        <v>3275</v>
      </c>
      <c r="F14">
        <v>2977</v>
      </c>
      <c r="G14">
        <v>5913</v>
      </c>
      <c r="H14">
        <v>6160</v>
      </c>
      <c r="I14">
        <v>10</v>
      </c>
      <c r="J14">
        <v>0</v>
      </c>
      <c r="K14">
        <v>0</v>
      </c>
      <c r="L14">
        <v>0</v>
      </c>
      <c r="M14">
        <v>0</v>
      </c>
      <c r="N14">
        <v>0</v>
      </c>
      <c r="O14">
        <v>0</v>
      </c>
      <c r="P14">
        <v>0</v>
      </c>
      <c r="Q14">
        <v>-3</v>
      </c>
      <c r="R14">
        <v>-3</v>
      </c>
      <c r="S14">
        <v>0</v>
      </c>
      <c r="T14">
        <v>10</v>
      </c>
      <c r="U14">
        <v>0</v>
      </c>
      <c r="V14">
        <v>0</v>
      </c>
      <c r="W14">
        <v>0</v>
      </c>
      <c r="X14">
        <v>1</v>
      </c>
      <c r="Y14">
        <v>1</v>
      </c>
      <c r="Z14">
        <v>0</v>
      </c>
      <c r="AA14">
        <v>0</v>
      </c>
      <c r="AB14">
        <v>80</v>
      </c>
      <c r="AC14">
        <v>2</v>
      </c>
      <c r="AD14">
        <v>-3</v>
      </c>
      <c r="AE14">
        <v>-3</v>
      </c>
      <c r="AF14">
        <v>130</v>
      </c>
      <c r="AG14">
        <v>1</v>
      </c>
      <c r="AH14">
        <v>0</v>
      </c>
      <c r="AI14">
        <v>0</v>
      </c>
      <c r="AJ14">
        <v>50</v>
      </c>
      <c r="AK14">
        <v>-3</v>
      </c>
      <c r="AL14">
        <v>-3</v>
      </c>
      <c r="AM14">
        <v>-3</v>
      </c>
      <c r="AN14">
        <v>0</v>
      </c>
      <c r="AO14">
        <v>0</v>
      </c>
      <c r="AP14">
        <v>0</v>
      </c>
      <c r="AQ14">
        <v>0</v>
      </c>
      <c r="AR14">
        <v>0</v>
      </c>
      <c r="AS14">
        <v>1</v>
      </c>
      <c r="AT14">
        <v>0</v>
      </c>
      <c r="AU14">
        <v>25</v>
      </c>
      <c r="AV14">
        <v>80</v>
      </c>
      <c r="AW14">
        <v>2</v>
      </c>
      <c r="AX14">
        <v>2</v>
      </c>
      <c r="AY14">
        <v>-3</v>
      </c>
      <c r="AZ14">
        <v>-3</v>
      </c>
      <c r="BA14">
        <v>0</v>
      </c>
      <c r="BB14">
        <v>165</v>
      </c>
      <c r="BC14">
        <v>165</v>
      </c>
      <c r="BD14">
        <v>1</v>
      </c>
      <c r="BE14">
        <v>12</v>
      </c>
      <c r="BH14">
        <v>10</v>
      </c>
      <c r="BI14">
        <v>0</v>
      </c>
      <c r="BJ14">
        <v>0</v>
      </c>
      <c r="BK14">
        <v>0</v>
      </c>
      <c r="BL14">
        <v>0</v>
      </c>
      <c r="BM14">
        <v>0</v>
      </c>
      <c r="BN14">
        <v>0</v>
      </c>
      <c r="BO14">
        <v>0</v>
      </c>
      <c r="BP14">
        <v>-3</v>
      </c>
      <c r="BQ14">
        <v>-3</v>
      </c>
      <c r="BR14">
        <v>0</v>
      </c>
      <c r="BS14">
        <v>10</v>
      </c>
      <c r="BT14">
        <v>0</v>
      </c>
      <c r="BU14">
        <v>9</v>
      </c>
      <c r="BV14">
        <v>3</v>
      </c>
      <c r="BW14">
        <v>1</v>
      </c>
      <c r="BX14">
        <v>0</v>
      </c>
      <c r="BY14">
        <v>0</v>
      </c>
      <c r="BZ14">
        <v>0</v>
      </c>
      <c r="CA14">
        <v>40</v>
      </c>
      <c r="CB14">
        <v>0</v>
      </c>
      <c r="CC14">
        <v>-3</v>
      </c>
      <c r="CD14">
        <v>-3</v>
      </c>
      <c r="CE14">
        <v>143</v>
      </c>
      <c r="CF14">
        <v>0</v>
      </c>
      <c r="CG14">
        <v>1</v>
      </c>
      <c r="CH14">
        <v>1</v>
      </c>
      <c r="CI14">
        <v>100</v>
      </c>
      <c r="CJ14">
        <v>-3</v>
      </c>
      <c r="CK14">
        <v>-3</v>
      </c>
      <c r="CL14">
        <v>-3</v>
      </c>
      <c r="CM14">
        <v>0</v>
      </c>
      <c r="CN14">
        <v>0</v>
      </c>
      <c r="CO14">
        <v>0</v>
      </c>
      <c r="CP14">
        <v>0</v>
      </c>
      <c r="CQ14">
        <v>1</v>
      </c>
      <c r="CR14">
        <v>0</v>
      </c>
      <c r="CS14">
        <v>25</v>
      </c>
      <c r="CT14">
        <v>0</v>
      </c>
      <c r="CU14">
        <v>40</v>
      </c>
      <c r="CV14">
        <v>1</v>
      </c>
      <c r="CW14">
        <v>0</v>
      </c>
      <c r="CX14">
        <v>-3</v>
      </c>
      <c r="CY14">
        <v>-3</v>
      </c>
      <c r="CZ14">
        <v>3</v>
      </c>
      <c r="DA14">
        <v>153</v>
      </c>
      <c r="DB14">
        <v>153</v>
      </c>
      <c r="DC14">
        <v>0</v>
      </c>
      <c r="DD14">
        <v>-12</v>
      </c>
    </row>
    <row r="15" spans="1:108" x14ac:dyDescent="0.25">
      <c r="A15" t="s">
        <v>3668</v>
      </c>
      <c r="B15">
        <v>10</v>
      </c>
      <c r="C15">
        <v>2538</v>
      </c>
      <c r="D15">
        <v>3755</v>
      </c>
      <c r="E15">
        <v>4539</v>
      </c>
      <c r="F15">
        <v>2531</v>
      </c>
      <c r="G15">
        <v>3277</v>
      </c>
      <c r="H15">
        <v>4181</v>
      </c>
      <c r="I15">
        <v>15</v>
      </c>
      <c r="J15">
        <v>0</v>
      </c>
      <c r="K15">
        <v>0</v>
      </c>
      <c r="L15">
        <v>0</v>
      </c>
      <c r="M15">
        <v>1</v>
      </c>
      <c r="N15">
        <v>0</v>
      </c>
      <c r="O15">
        <v>60</v>
      </c>
      <c r="P15">
        <v>1</v>
      </c>
      <c r="Q15">
        <v>-3</v>
      </c>
      <c r="R15">
        <v>-3</v>
      </c>
      <c r="S15">
        <v>20</v>
      </c>
      <c r="T15">
        <v>75</v>
      </c>
      <c r="U15">
        <v>20</v>
      </c>
      <c r="V15">
        <v>0</v>
      </c>
      <c r="W15">
        <v>2</v>
      </c>
      <c r="X15">
        <v>1</v>
      </c>
      <c r="Y15">
        <v>1</v>
      </c>
      <c r="Z15">
        <v>0</v>
      </c>
      <c r="AA15">
        <v>0</v>
      </c>
      <c r="AB15">
        <v>40</v>
      </c>
      <c r="AC15">
        <v>1</v>
      </c>
      <c r="AD15">
        <v>-3</v>
      </c>
      <c r="AE15">
        <v>-3</v>
      </c>
      <c r="AF15">
        <v>142</v>
      </c>
      <c r="AG15">
        <v>1</v>
      </c>
      <c r="AH15">
        <v>1</v>
      </c>
      <c r="AI15">
        <v>0</v>
      </c>
      <c r="AJ15">
        <v>100</v>
      </c>
      <c r="AK15">
        <v>-3</v>
      </c>
      <c r="AL15">
        <v>-3</v>
      </c>
      <c r="AM15">
        <v>-3</v>
      </c>
      <c r="AN15">
        <v>0</v>
      </c>
      <c r="AO15">
        <v>0</v>
      </c>
      <c r="AP15">
        <v>0</v>
      </c>
      <c r="AQ15">
        <v>0</v>
      </c>
      <c r="AR15">
        <v>0</v>
      </c>
      <c r="AS15">
        <v>1</v>
      </c>
      <c r="AT15">
        <v>0</v>
      </c>
      <c r="AU15">
        <v>25</v>
      </c>
      <c r="AV15">
        <v>100</v>
      </c>
      <c r="AW15">
        <v>2</v>
      </c>
      <c r="AX15">
        <v>2</v>
      </c>
      <c r="AY15">
        <v>-3</v>
      </c>
      <c r="AZ15">
        <v>-3</v>
      </c>
      <c r="BA15">
        <v>2</v>
      </c>
      <c r="BB15">
        <v>242</v>
      </c>
      <c r="BC15">
        <v>242</v>
      </c>
      <c r="BD15">
        <v>1</v>
      </c>
      <c r="BE15">
        <v>61</v>
      </c>
      <c r="BH15">
        <v>10</v>
      </c>
      <c r="BI15">
        <v>0</v>
      </c>
      <c r="BJ15">
        <v>7</v>
      </c>
      <c r="BK15">
        <v>7</v>
      </c>
      <c r="BL15">
        <v>0</v>
      </c>
      <c r="BM15">
        <v>0</v>
      </c>
      <c r="BN15">
        <v>0</v>
      </c>
      <c r="BO15">
        <v>0</v>
      </c>
      <c r="BP15">
        <v>-3</v>
      </c>
      <c r="BQ15">
        <v>-3</v>
      </c>
      <c r="BR15">
        <v>0</v>
      </c>
      <c r="BS15">
        <v>17</v>
      </c>
      <c r="BT15">
        <v>0</v>
      </c>
      <c r="BU15">
        <v>73</v>
      </c>
      <c r="BV15">
        <v>24</v>
      </c>
      <c r="BW15">
        <v>1</v>
      </c>
      <c r="BX15">
        <v>0</v>
      </c>
      <c r="BY15">
        <v>0</v>
      </c>
      <c r="BZ15">
        <v>0</v>
      </c>
      <c r="CA15">
        <v>40</v>
      </c>
      <c r="CB15">
        <v>0</v>
      </c>
      <c r="CC15">
        <v>-3</v>
      </c>
      <c r="CD15">
        <v>-3</v>
      </c>
      <c r="CE15">
        <v>164</v>
      </c>
      <c r="CF15">
        <v>1</v>
      </c>
      <c r="CG15">
        <v>1</v>
      </c>
      <c r="CH15">
        <v>0</v>
      </c>
      <c r="CI15">
        <v>100</v>
      </c>
      <c r="CJ15">
        <v>-3</v>
      </c>
      <c r="CK15">
        <v>-3</v>
      </c>
      <c r="CL15">
        <v>-3</v>
      </c>
      <c r="CM15">
        <v>0</v>
      </c>
      <c r="CN15">
        <v>0</v>
      </c>
      <c r="CO15">
        <v>0</v>
      </c>
      <c r="CP15">
        <v>0</v>
      </c>
      <c r="CQ15">
        <v>1</v>
      </c>
      <c r="CR15">
        <v>0</v>
      </c>
      <c r="CS15">
        <v>25</v>
      </c>
      <c r="CT15">
        <v>0</v>
      </c>
      <c r="CU15">
        <v>40</v>
      </c>
      <c r="CV15">
        <v>1</v>
      </c>
      <c r="CW15">
        <v>0</v>
      </c>
      <c r="CX15">
        <v>-3</v>
      </c>
      <c r="CY15">
        <v>-3</v>
      </c>
      <c r="CZ15">
        <v>31</v>
      </c>
      <c r="DA15">
        <v>181</v>
      </c>
      <c r="DB15">
        <v>181</v>
      </c>
      <c r="DC15">
        <v>0</v>
      </c>
      <c r="DD15">
        <v>-61</v>
      </c>
    </row>
    <row r="16" spans="1:108" x14ac:dyDescent="0.25">
      <c r="A16" t="s">
        <v>3668</v>
      </c>
      <c r="B16">
        <v>11</v>
      </c>
      <c r="C16">
        <v>5658</v>
      </c>
      <c r="D16">
        <v>6453</v>
      </c>
      <c r="E16">
        <v>4397</v>
      </c>
      <c r="F16">
        <v>4728</v>
      </c>
      <c r="G16">
        <v>1714</v>
      </c>
      <c r="H16">
        <v>6217</v>
      </c>
      <c r="I16">
        <v>15</v>
      </c>
      <c r="J16">
        <v>0</v>
      </c>
      <c r="K16">
        <v>0</v>
      </c>
      <c r="L16">
        <v>0</v>
      </c>
      <c r="M16">
        <v>0</v>
      </c>
      <c r="N16">
        <v>0</v>
      </c>
      <c r="O16">
        <v>0</v>
      </c>
      <c r="P16">
        <v>0</v>
      </c>
      <c r="Q16">
        <v>-3</v>
      </c>
      <c r="R16">
        <v>-3</v>
      </c>
      <c r="S16">
        <v>0</v>
      </c>
      <c r="T16">
        <v>15</v>
      </c>
      <c r="U16">
        <v>0</v>
      </c>
      <c r="V16">
        <v>0</v>
      </c>
      <c r="W16">
        <v>0</v>
      </c>
      <c r="X16">
        <v>1</v>
      </c>
      <c r="Y16">
        <v>1</v>
      </c>
      <c r="Z16">
        <v>0</v>
      </c>
      <c r="AA16">
        <v>0</v>
      </c>
      <c r="AB16">
        <v>80</v>
      </c>
      <c r="AC16">
        <v>2</v>
      </c>
      <c r="AD16">
        <v>-3</v>
      </c>
      <c r="AE16">
        <v>-3</v>
      </c>
      <c r="AF16">
        <v>230</v>
      </c>
      <c r="AG16">
        <v>1</v>
      </c>
      <c r="AH16">
        <v>1</v>
      </c>
      <c r="AI16">
        <v>1</v>
      </c>
      <c r="AJ16">
        <v>150</v>
      </c>
      <c r="AK16">
        <v>-3</v>
      </c>
      <c r="AL16">
        <v>-3</v>
      </c>
      <c r="AM16">
        <v>-3</v>
      </c>
      <c r="AN16">
        <v>0</v>
      </c>
      <c r="AO16">
        <v>0</v>
      </c>
      <c r="AP16">
        <v>0</v>
      </c>
      <c r="AQ16">
        <v>0</v>
      </c>
      <c r="AR16">
        <v>0</v>
      </c>
      <c r="AS16">
        <v>0</v>
      </c>
      <c r="AT16">
        <v>0</v>
      </c>
      <c r="AU16">
        <v>0</v>
      </c>
      <c r="AV16">
        <v>80</v>
      </c>
      <c r="AW16">
        <v>2</v>
      </c>
      <c r="AX16">
        <v>2</v>
      </c>
      <c r="AY16">
        <v>-3</v>
      </c>
      <c r="AZ16">
        <v>-3</v>
      </c>
      <c r="BA16">
        <v>0</v>
      </c>
      <c r="BB16">
        <v>245</v>
      </c>
      <c r="BC16">
        <v>245</v>
      </c>
      <c r="BD16">
        <v>1</v>
      </c>
      <c r="BE16">
        <v>115</v>
      </c>
      <c r="BH16">
        <v>10</v>
      </c>
      <c r="BI16">
        <v>0</v>
      </c>
      <c r="BJ16">
        <v>0</v>
      </c>
      <c r="BK16">
        <v>0</v>
      </c>
      <c r="BL16">
        <v>0</v>
      </c>
      <c r="BM16">
        <v>0</v>
      </c>
      <c r="BN16">
        <v>0</v>
      </c>
      <c r="BO16">
        <v>0</v>
      </c>
      <c r="BP16">
        <v>-3</v>
      </c>
      <c r="BQ16">
        <v>-3</v>
      </c>
      <c r="BR16">
        <v>0</v>
      </c>
      <c r="BS16">
        <v>10</v>
      </c>
      <c r="BT16">
        <v>0</v>
      </c>
      <c r="BU16">
        <v>0</v>
      </c>
      <c r="BV16">
        <v>0</v>
      </c>
      <c r="BW16">
        <v>1</v>
      </c>
      <c r="BX16">
        <v>1</v>
      </c>
      <c r="BY16">
        <v>1</v>
      </c>
      <c r="BZ16">
        <v>0</v>
      </c>
      <c r="CA16">
        <v>120</v>
      </c>
      <c r="CB16">
        <v>6</v>
      </c>
      <c r="CC16">
        <v>-3</v>
      </c>
      <c r="CD16">
        <v>-3</v>
      </c>
      <c r="CE16">
        <v>120</v>
      </c>
      <c r="CF16">
        <v>0</v>
      </c>
      <c r="CG16">
        <v>0</v>
      </c>
      <c r="CH16">
        <v>0</v>
      </c>
      <c r="CI16">
        <v>0</v>
      </c>
      <c r="CJ16">
        <v>-3</v>
      </c>
      <c r="CK16">
        <v>-3</v>
      </c>
      <c r="CL16">
        <v>-3</v>
      </c>
      <c r="CM16">
        <v>0</v>
      </c>
      <c r="CN16">
        <v>0</v>
      </c>
      <c r="CO16">
        <v>0</v>
      </c>
      <c r="CP16">
        <v>0</v>
      </c>
      <c r="CQ16">
        <v>0</v>
      </c>
      <c r="CR16">
        <v>0</v>
      </c>
      <c r="CS16">
        <v>0</v>
      </c>
      <c r="CT16">
        <v>0</v>
      </c>
      <c r="CU16">
        <v>120</v>
      </c>
      <c r="CV16">
        <v>3</v>
      </c>
      <c r="CW16">
        <v>6</v>
      </c>
      <c r="CX16">
        <v>-3</v>
      </c>
      <c r="CY16">
        <v>-3</v>
      </c>
      <c r="CZ16">
        <v>0</v>
      </c>
      <c r="DA16">
        <v>130</v>
      </c>
      <c r="DB16">
        <v>130</v>
      </c>
      <c r="DC16">
        <v>0</v>
      </c>
      <c r="DD16">
        <v>-115</v>
      </c>
    </row>
    <row r="17" spans="1:108" x14ac:dyDescent="0.25">
      <c r="A17" t="s">
        <v>3668</v>
      </c>
      <c r="B17">
        <v>12</v>
      </c>
      <c r="C17">
        <v>4230</v>
      </c>
      <c r="D17">
        <v>3740</v>
      </c>
      <c r="E17">
        <v>4360</v>
      </c>
      <c r="F17">
        <v>2227</v>
      </c>
      <c r="G17">
        <v>6720</v>
      </c>
      <c r="H17">
        <v>5299</v>
      </c>
      <c r="I17">
        <v>5</v>
      </c>
      <c r="J17">
        <v>0</v>
      </c>
      <c r="K17">
        <v>0</v>
      </c>
      <c r="L17">
        <v>0</v>
      </c>
      <c r="M17">
        <v>0</v>
      </c>
      <c r="N17">
        <v>0</v>
      </c>
      <c r="O17">
        <v>0</v>
      </c>
      <c r="P17">
        <v>0</v>
      </c>
      <c r="Q17">
        <v>-3</v>
      </c>
      <c r="R17">
        <v>-3</v>
      </c>
      <c r="S17">
        <v>0</v>
      </c>
      <c r="T17">
        <v>5</v>
      </c>
      <c r="U17">
        <v>0</v>
      </c>
      <c r="V17">
        <v>0</v>
      </c>
      <c r="W17">
        <v>0</v>
      </c>
      <c r="X17">
        <v>1</v>
      </c>
      <c r="Y17">
        <v>0</v>
      </c>
      <c r="Z17">
        <v>0</v>
      </c>
      <c r="AA17">
        <v>0</v>
      </c>
      <c r="AB17">
        <v>40</v>
      </c>
      <c r="AC17">
        <v>0</v>
      </c>
      <c r="AD17">
        <v>-3</v>
      </c>
      <c r="AE17">
        <v>-3</v>
      </c>
      <c r="AF17">
        <v>90</v>
      </c>
      <c r="AG17">
        <v>0</v>
      </c>
      <c r="AH17">
        <v>1</v>
      </c>
      <c r="AI17">
        <v>0</v>
      </c>
      <c r="AJ17">
        <v>50</v>
      </c>
      <c r="AK17">
        <v>-3</v>
      </c>
      <c r="AL17">
        <v>-3</v>
      </c>
      <c r="AM17">
        <v>-3</v>
      </c>
      <c r="AN17">
        <v>0</v>
      </c>
      <c r="AO17">
        <v>0</v>
      </c>
      <c r="AP17">
        <v>0</v>
      </c>
      <c r="AQ17">
        <v>0</v>
      </c>
      <c r="AR17">
        <v>0</v>
      </c>
      <c r="AS17">
        <v>0</v>
      </c>
      <c r="AT17">
        <v>0</v>
      </c>
      <c r="AU17">
        <v>0</v>
      </c>
      <c r="AV17">
        <v>40</v>
      </c>
      <c r="AW17">
        <v>1</v>
      </c>
      <c r="AX17">
        <v>0</v>
      </c>
      <c r="AY17">
        <v>-3</v>
      </c>
      <c r="AZ17">
        <v>-3</v>
      </c>
      <c r="BA17">
        <v>0</v>
      </c>
      <c r="BB17">
        <v>95</v>
      </c>
      <c r="BC17">
        <v>95</v>
      </c>
      <c r="BD17">
        <v>0</v>
      </c>
      <c r="BE17">
        <v>-6</v>
      </c>
      <c r="BH17">
        <v>10</v>
      </c>
      <c r="BI17">
        <v>0</v>
      </c>
      <c r="BJ17">
        <v>0</v>
      </c>
      <c r="BK17">
        <v>0</v>
      </c>
      <c r="BL17">
        <v>0</v>
      </c>
      <c r="BM17">
        <v>0</v>
      </c>
      <c r="BN17">
        <v>0</v>
      </c>
      <c r="BO17">
        <v>0</v>
      </c>
      <c r="BP17">
        <v>-3</v>
      </c>
      <c r="BQ17">
        <v>-3</v>
      </c>
      <c r="BR17">
        <v>0</v>
      </c>
      <c r="BS17">
        <v>10</v>
      </c>
      <c r="BT17">
        <v>0</v>
      </c>
      <c r="BU17">
        <v>5</v>
      </c>
      <c r="BV17">
        <v>1</v>
      </c>
      <c r="BW17">
        <v>1</v>
      </c>
      <c r="BX17">
        <v>0</v>
      </c>
      <c r="BY17">
        <v>0</v>
      </c>
      <c r="BZ17">
        <v>0</v>
      </c>
      <c r="CA17">
        <v>40</v>
      </c>
      <c r="CB17">
        <v>0</v>
      </c>
      <c r="CC17">
        <v>-3</v>
      </c>
      <c r="CD17">
        <v>-3</v>
      </c>
      <c r="CE17">
        <v>91</v>
      </c>
      <c r="CF17">
        <v>0</v>
      </c>
      <c r="CG17">
        <v>0</v>
      </c>
      <c r="CH17">
        <v>1</v>
      </c>
      <c r="CI17">
        <v>50</v>
      </c>
      <c r="CJ17">
        <v>-3</v>
      </c>
      <c r="CK17">
        <v>-3</v>
      </c>
      <c r="CL17">
        <v>-3</v>
      </c>
      <c r="CM17">
        <v>0</v>
      </c>
      <c r="CN17">
        <v>0</v>
      </c>
      <c r="CO17">
        <v>0</v>
      </c>
      <c r="CP17">
        <v>0</v>
      </c>
      <c r="CQ17">
        <v>0</v>
      </c>
      <c r="CR17">
        <v>0</v>
      </c>
      <c r="CS17">
        <v>0</v>
      </c>
      <c r="CT17">
        <v>0</v>
      </c>
      <c r="CU17">
        <v>40</v>
      </c>
      <c r="CV17">
        <v>1</v>
      </c>
      <c r="CW17">
        <v>0</v>
      </c>
      <c r="CX17">
        <v>-3</v>
      </c>
      <c r="CY17">
        <v>-3</v>
      </c>
      <c r="CZ17">
        <v>1</v>
      </c>
      <c r="DA17">
        <v>101</v>
      </c>
      <c r="DB17">
        <v>101</v>
      </c>
      <c r="DC17">
        <v>1</v>
      </c>
      <c r="DD17">
        <v>6</v>
      </c>
    </row>
    <row r="18" spans="1:108" x14ac:dyDescent="0.25">
      <c r="A18" t="s">
        <v>3668</v>
      </c>
      <c r="B18">
        <v>13</v>
      </c>
      <c r="C18">
        <v>6056</v>
      </c>
      <c r="D18">
        <v>4818</v>
      </c>
      <c r="E18">
        <v>2855</v>
      </c>
      <c r="F18">
        <v>6663</v>
      </c>
      <c r="G18">
        <v>5999</v>
      </c>
      <c r="H18">
        <v>3276</v>
      </c>
      <c r="I18">
        <v>10</v>
      </c>
      <c r="J18">
        <v>0</v>
      </c>
      <c r="K18">
        <v>2</v>
      </c>
      <c r="L18">
        <v>2</v>
      </c>
      <c r="M18">
        <v>1</v>
      </c>
      <c r="N18">
        <v>0</v>
      </c>
      <c r="O18">
        <v>60</v>
      </c>
      <c r="P18">
        <v>1</v>
      </c>
      <c r="Q18">
        <v>-3</v>
      </c>
      <c r="R18">
        <v>-3</v>
      </c>
      <c r="S18">
        <v>20</v>
      </c>
      <c r="T18">
        <v>72</v>
      </c>
      <c r="U18">
        <v>0</v>
      </c>
      <c r="V18">
        <v>3</v>
      </c>
      <c r="W18">
        <v>1</v>
      </c>
      <c r="X18">
        <v>1</v>
      </c>
      <c r="Y18">
        <v>1</v>
      </c>
      <c r="Z18">
        <v>0</v>
      </c>
      <c r="AA18">
        <v>0</v>
      </c>
      <c r="AB18">
        <v>40</v>
      </c>
      <c r="AC18">
        <v>1</v>
      </c>
      <c r="AD18">
        <v>-3</v>
      </c>
      <c r="AE18">
        <v>-3</v>
      </c>
      <c r="AF18">
        <v>41</v>
      </c>
      <c r="AG18">
        <v>0</v>
      </c>
      <c r="AH18">
        <v>0</v>
      </c>
      <c r="AI18">
        <v>0</v>
      </c>
      <c r="AJ18">
        <v>0</v>
      </c>
      <c r="AK18">
        <v>-3</v>
      </c>
      <c r="AL18">
        <v>-3</v>
      </c>
      <c r="AM18">
        <v>-3</v>
      </c>
      <c r="AN18">
        <v>0</v>
      </c>
      <c r="AO18">
        <v>0</v>
      </c>
      <c r="AP18">
        <v>1</v>
      </c>
      <c r="AQ18">
        <v>0</v>
      </c>
      <c r="AR18">
        <v>0</v>
      </c>
      <c r="AS18">
        <v>0</v>
      </c>
      <c r="AT18">
        <v>5</v>
      </c>
      <c r="AU18">
        <v>0</v>
      </c>
      <c r="AV18">
        <v>100</v>
      </c>
      <c r="AW18">
        <v>2</v>
      </c>
      <c r="AX18">
        <v>2</v>
      </c>
      <c r="AY18">
        <v>-3</v>
      </c>
      <c r="AZ18">
        <v>-3</v>
      </c>
      <c r="BA18">
        <v>3</v>
      </c>
      <c r="BB18">
        <v>113</v>
      </c>
      <c r="BC18">
        <v>113</v>
      </c>
      <c r="BD18">
        <v>0</v>
      </c>
      <c r="BE18">
        <v>-20</v>
      </c>
      <c r="BH18">
        <v>0</v>
      </c>
      <c r="BI18">
        <v>0</v>
      </c>
      <c r="BJ18">
        <v>7</v>
      </c>
      <c r="BK18">
        <v>7</v>
      </c>
      <c r="BL18">
        <v>0</v>
      </c>
      <c r="BM18">
        <v>0</v>
      </c>
      <c r="BN18">
        <v>0</v>
      </c>
      <c r="BO18">
        <v>0</v>
      </c>
      <c r="BP18">
        <v>-3</v>
      </c>
      <c r="BQ18">
        <v>-3</v>
      </c>
      <c r="BR18">
        <v>0</v>
      </c>
      <c r="BS18">
        <v>7</v>
      </c>
      <c r="BT18">
        <v>10</v>
      </c>
      <c r="BU18">
        <v>0</v>
      </c>
      <c r="BV18">
        <v>1</v>
      </c>
      <c r="BW18">
        <v>1</v>
      </c>
      <c r="BX18">
        <v>1</v>
      </c>
      <c r="BY18">
        <v>1</v>
      </c>
      <c r="BZ18">
        <v>0</v>
      </c>
      <c r="CA18">
        <v>120</v>
      </c>
      <c r="CB18">
        <v>6</v>
      </c>
      <c r="CC18">
        <v>-3</v>
      </c>
      <c r="CD18">
        <v>-3</v>
      </c>
      <c r="CE18">
        <v>121</v>
      </c>
      <c r="CF18">
        <v>0</v>
      </c>
      <c r="CG18">
        <v>0</v>
      </c>
      <c r="CH18">
        <v>0</v>
      </c>
      <c r="CI18">
        <v>0</v>
      </c>
      <c r="CJ18">
        <v>-3</v>
      </c>
      <c r="CK18">
        <v>-3</v>
      </c>
      <c r="CL18">
        <v>-3</v>
      </c>
      <c r="CM18">
        <v>0</v>
      </c>
      <c r="CN18">
        <v>0</v>
      </c>
      <c r="CO18">
        <v>0</v>
      </c>
      <c r="CP18">
        <v>1</v>
      </c>
      <c r="CQ18">
        <v>0</v>
      </c>
      <c r="CR18">
        <v>0</v>
      </c>
      <c r="CS18">
        <v>0</v>
      </c>
      <c r="CT18">
        <v>5</v>
      </c>
      <c r="CU18">
        <v>120</v>
      </c>
      <c r="CV18">
        <v>3</v>
      </c>
      <c r="CW18">
        <v>6</v>
      </c>
      <c r="CX18">
        <v>-3</v>
      </c>
      <c r="CY18">
        <v>-3</v>
      </c>
      <c r="CZ18">
        <v>8</v>
      </c>
      <c r="DA18">
        <v>133</v>
      </c>
      <c r="DB18">
        <v>133</v>
      </c>
      <c r="DC18">
        <v>1</v>
      </c>
      <c r="DD18">
        <v>20</v>
      </c>
    </row>
    <row r="19" spans="1:108" x14ac:dyDescent="0.25">
      <c r="A19" t="s">
        <v>3668</v>
      </c>
      <c r="B19">
        <v>14</v>
      </c>
      <c r="C19">
        <v>4511</v>
      </c>
      <c r="D19">
        <v>6160</v>
      </c>
      <c r="E19">
        <v>3750</v>
      </c>
      <c r="F19">
        <v>5998</v>
      </c>
      <c r="G19">
        <v>2264</v>
      </c>
      <c r="H19">
        <v>5542</v>
      </c>
      <c r="I19">
        <v>15</v>
      </c>
      <c r="J19">
        <v>0</v>
      </c>
      <c r="K19">
        <v>0</v>
      </c>
      <c r="L19">
        <v>0</v>
      </c>
      <c r="M19">
        <v>1</v>
      </c>
      <c r="N19">
        <v>0</v>
      </c>
      <c r="O19">
        <v>60</v>
      </c>
      <c r="P19">
        <v>1</v>
      </c>
      <c r="Q19">
        <v>-3</v>
      </c>
      <c r="R19">
        <v>-3</v>
      </c>
      <c r="S19">
        <v>20</v>
      </c>
      <c r="T19">
        <v>75</v>
      </c>
      <c r="U19">
        <v>24</v>
      </c>
      <c r="V19">
        <v>0</v>
      </c>
      <c r="W19">
        <v>2</v>
      </c>
      <c r="X19">
        <v>1</v>
      </c>
      <c r="Y19">
        <v>1</v>
      </c>
      <c r="Z19">
        <v>0</v>
      </c>
      <c r="AA19">
        <v>0</v>
      </c>
      <c r="AB19">
        <v>40</v>
      </c>
      <c r="AC19">
        <v>1</v>
      </c>
      <c r="AD19">
        <v>-3</v>
      </c>
      <c r="AE19">
        <v>-3</v>
      </c>
      <c r="AF19">
        <v>92</v>
      </c>
      <c r="AG19">
        <v>1</v>
      </c>
      <c r="AH19">
        <v>0</v>
      </c>
      <c r="AI19">
        <v>0</v>
      </c>
      <c r="AJ19">
        <v>50</v>
      </c>
      <c r="AK19">
        <v>-3</v>
      </c>
      <c r="AL19">
        <v>-3</v>
      </c>
      <c r="AM19">
        <v>-3</v>
      </c>
      <c r="AN19">
        <v>0</v>
      </c>
      <c r="AO19">
        <v>0</v>
      </c>
      <c r="AP19">
        <v>0</v>
      </c>
      <c r="AQ19">
        <v>0</v>
      </c>
      <c r="AR19">
        <v>0</v>
      </c>
      <c r="AS19">
        <v>0</v>
      </c>
      <c r="AT19">
        <v>0</v>
      </c>
      <c r="AU19">
        <v>0</v>
      </c>
      <c r="AV19">
        <v>100</v>
      </c>
      <c r="AW19">
        <v>2</v>
      </c>
      <c r="AX19">
        <v>2</v>
      </c>
      <c r="AY19">
        <v>-3</v>
      </c>
      <c r="AZ19">
        <v>-3</v>
      </c>
      <c r="BA19">
        <v>2</v>
      </c>
      <c r="BB19">
        <v>167</v>
      </c>
      <c r="BC19">
        <v>167</v>
      </c>
      <c r="BD19">
        <v>1</v>
      </c>
      <c r="BE19">
        <v>52</v>
      </c>
      <c r="BH19">
        <v>5</v>
      </c>
      <c r="BI19">
        <v>0</v>
      </c>
      <c r="BJ19">
        <v>0</v>
      </c>
      <c r="BK19">
        <v>0</v>
      </c>
      <c r="BL19">
        <v>1</v>
      </c>
      <c r="BM19">
        <v>0</v>
      </c>
      <c r="BN19">
        <v>60</v>
      </c>
      <c r="BO19">
        <v>1</v>
      </c>
      <c r="BP19">
        <v>-3</v>
      </c>
      <c r="BQ19">
        <v>-3</v>
      </c>
      <c r="BR19">
        <v>20</v>
      </c>
      <c r="BS19">
        <v>65</v>
      </c>
      <c r="BT19">
        <v>6</v>
      </c>
      <c r="BU19">
        <v>0</v>
      </c>
      <c r="BV19">
        <v>0</v>
      </c>
      <c r="BW19">
        <v>1</v>
      </c>
      <c r="BX19">
        <v>0</v>
      </c>
      <c r="BY19">
        <v>0</v>
      </c>
      <c r="BZ19">
        <v>0</v>
      </c>
      <c r="CA19">
        <v>0</v>
      </c>
      <c r="CB19">
        <v>0</v>
      </c>
      <c r="CC19">
        <v>-3</v>
      </c>
      <c r="CD19">
        <v>-3</v>
      </c>
      <c r="CE19">
        <v>50</v>
      </c>
      <c r="CF19">
        <v>1</v>
      </c>
      <c r="CG19">
        <v>0</v>
      </c>
      <c r="CH19">
        <v>0</v>
      </c>
      <c r="CI19">
        <v>50</v>
      </c>
      <c r="CJ19">
        <v>-3</v>
      </c>
      <c r="CK19">
        <v>-3</v>
      </c>
      <c r="CL19">
        <v>-3</v>
      </c>
      <c r="CM19">
        <v>0</v>
      </c>
      <c r="CN19">
        <v>0</v>
      </c>
      <c r="CO19">
        <v>0</v>
      </c>
      <c r="CP19">
        <v>0</v>
      </c>
      <c r="CQ19">
        <v>0</v>
      </c>
      <c r="CR19">
        <v>0</v>
      </c>
      <c r="CS19">
        <v>0</v>
      </c>
      <c r="CT19">
        <v>0</v>
      </c>
      <c r="CU19">
        <v>60</v>
      </c>
      <c r="CV19">
        <v>1</v>
      </c>
      <c r="CW19">
        <v>1</v>
      </c>
      <c r="CX19">
        <v>-3</v>
      </c>
      <c r="CY19">
        <v>-3</v>
      </c>
      <c r="CZ19">
        <v>0</v>
      </c>
      <c r="DA19">
        <v>115</v>
      </c>
      <c r="DB19">
        <v>115</v>
      </c>
      <c r="DC19">
        <v>0</v>
      </c>
      <c r="DD19">
        <v>-52</v>
      </c>
    </row>
    <row r="20" spans="1:108" x14ac:dyDescent="0.25">
      <c r="A20" t="s">
        <v>3668</v>
      </c>
      <c r="B20">
        <v>15</v>
      </c>
      <c r="C20">
        <v>2503</v>
      </c>
      <c r="D20">
        <v>4217</v>
      </c>
      <c r="E20">
        <v>4480</v>
      </c>
      <c r="F20">
        <v>3042</v>
      </c>
      <c r="G20">
        <v>4741</v>
      </c>
      <c r="H20">
        <v>2538</v>
      </c>
      <c r="I20">
        <v>10</v>
      </c>
      <c r="J20">
        <v>0</v>
      </c>
      <c r="K20">
        <v>0</v>
      </c>
      <c r="L20">
        <v>0</v>
      </c>
      <c r="M20">
        <v>0</v>
      </c>
      <c r="N20">
        <v>0</v>
      </c>
      <c r="O20">
        <v>0</v>
      </c>
      <c r="P20">
        <v>0</v>
      </c>
      <c r="Q20">
        <v>-3</v>
      </c>
      <c r="R20">
        <v>-3</v>
      </c>
      <c r="S20">
        <v>0</v>
      </c>
      <c r="T20">
        <v>10</v>
      </c>
      <c r="U20">
        <v>0</v>
      </c>
      <c r="V20">
        <v>0</v>
      </c>
      <c r="W20">
        <v>0</v>
      </c>
      <c r="X20">
        <v>1</v>
      </c>
      <c r="Y20">
        <v>1</v>
      </c>
      <c r="Z20">
        <v>1</v>
      </c>
      <c r="AA20">
        <v>0</v>
      </c>
      <c r="AB20">
        <v>120</v>
      </c>
      <c r="AC20">
        <v>6</v>
      </c>
      <c r="AD20">
        <v>-3</v>
      </c>
      <c r="AE20">
        <v>-3</v>
      </c>
      <c r="AF20">
        <v>170</v>
      </c>
      <c r="AG20">
        <v>0</v>
      </c>
      <c r="AH20">
        <v>0</v>
      </c>
      <c r="AI20">
        <v>1</v>
      </c>
      <c r="AJ20">
        <v>50</v>
      </c>
      <c r="AK20">
        <v>-3</v>
      </c>
      <c r="AL20">
        <v>-3</v>
      </c>
      <c r="AM20">
        <v>-3</v>
      </c>
      <c r="AN20">
        <v>0</v>
      </c>
      <c r="AO20">
        <v>0</v>
      </c>
      <c r="AP20">
        <v>2</v>
      </c>
      <c r="AQ20">
        <v>0</v>
      </c>
      <c r="AR20">
        <v>0</v>
      </c>
      <c r="AS20">
        <v>0</v>
      </c>
      <c r="AT20">
        <v>10</v>
      </c>
      <c r="AU20">
        <v>0</v>
      </c>
      <c r="AV20">
        <v>120</v>
      </c>
      <c r="AW20">
        <v>3</v>
      </c>
      <c r="AX20">
        <v>6</v>
      </c>
      <c r="AY20">
        <v>-3</v>
      </c>
      <c r="AZ20">
        <v>-3</v>
      </c>
      <c r="BA20">
        <v>0</v>
      </c>
      <c r="BB20">
        <v>180</v>
      </c>
      <c r="BC20">
        <v>180</v>
      </c>
      <c r="BD20">
        <v>1</v>
      </c>
      <c r="BE20">
        <v>35</v>
      </c>
      <c r="BH20">
        <v>5</v>
      </c>
      <c r="BI20">
        <v>0</v>
      </c>
      <c r="BJ20">
        <v>0</v>
      </c>
      <c r="BK20">
        <v>0</v>
      </c>
      <c r="BL20">
        <v>0</v>
      </c>
      <c r="BM20">
        <v>0</v>
      </c>
      <c r="BN20">
        <v>0</v>
      </c>
      <c r="BO20">
        <v>0</v>
      </c>
      <c r="BP20">
        <v>-3</v>
      </c>
      <c r="BQ20">
        <v>-3</v>
      </c>
      <c r="BR20">
        <v>0</v>
      </c>
      <c r="BS20">
        <v>5</v>
      </c>
      <c r="BT20">
        <v>0</v>
      </c>
      <c r="BU20">
        <v>0</v>
      </c>
      <c r="BV20">
        <v>0</v>
      </c>
      <c r="BW20">
        <v>1</v>
      </c>
      <c r="BX20">
        <v>1</v>
      </c>
      <c r="BY20">
        <v>0</v>
      </c>
      <c r="BZ20">
        <v>0</v>
      </c>
      <c r="CA20">
        <v>80</v>
      </c>
      <c r="CB20">
        <v>2</v>
      </c>
      <c r="CC20">
        <v>-3</v>
      </c>
      <c r="CD20">
        <v>-3</v>
      </c>
      <c r="CE20">
        <v>130</v>
      </c>
      <c r="CF20">
        <v>0</v>
      </c>
      <c r="CG20">
        <v>0</v>
      </c>
      <c r="CH20">
        <v>1</v>
      </c>
      <c r="CI20">
        <v>50</v>
      </c>
      <c r="CJ20">
        <v>-3</v>
      </c>
      <c r="CK20">
        <v>-3</v>
      </c>
      <c r="CL20">
        <v>-3</v>
      </c>
      <c r="CM20">
        <v>0</v>
      </c>
      <c r="CN20">
        <v>0</v>
      </c>
      <c r="CO20">
        <v>0</v>
      </c>
      <c r="CP20">
        <v>2</v>
      </c>
      <c r="CQ20">
        <v>0</v>
      </c>
      <c r="CR20">
        <v>0</v>
      </c>
      <c r="CS20">
        <v>0</v>
      </c>
      <c r="CT20">
        <v>10</v>
      </c>
      <c r="CU20">
        <v>80</v>
      </c>
      <c r="CV20">
        <v>2</v>
      </c>
      <c r="CW20">
        <v>2</v>
      </c>
      <c r="CX20">
        <v>-3</v>
      </c>
      <c r="CY20">
        <v>-3</v>
      </c>
      <c r="CZ20">
        <v>0</v>
      </c>
      <c r="DA20">
        <v>145</v>
      </c>
      <c r="DB20">
        <v>145</v>
      </c>
      <c r="DC20">
        <v>0</v>
      </c>
      <c r="DD20">
        <v>-35</v>
      </c>
    </row>
    <row r="21" spans="1:108" x14ac:dyDescent="0.25">
      <c r="A21" t="s">
        <v>3668</v>
      </c>
      <c r="B21">
        <v>16</v>
      </c>
      <c r="C21">
        <v>4181</v>
      </c>
      <c r="D21">
        <v>6318</v>
      </c>
      <c r="E21">
        <v>4539</v>
      </c>
      <c r="F21">
        <v>4845</v>
      </c>
      <c r="G21">
        <v>4728</v>
      </c>
      <c r="H21">
        <v>5253</v>
      </c>
      <c r="I21">
        <v>15</v>
      </c>
      <c r="J21">
        <v>0</v>
      </c>
      <c r="K21">
        <v>0</v>
      </c>
      <c r="L21">
        <v>0</v>
      </c>
      <c r="M21">
        <v>0</v>
      </c>
      <c r="N21">
        <v>0</v>
      </c>
      <c r="O21">
        <v>0</v>
      </c>
      <c r="P21">
        <v>0</v>
      </c>
      <c r="Q21">
        <v>-3</v>
      </c>
      <c r="R21">
        <v>-3</v>
      </c>
      <c r="S21">
        <v>0</v>
      </c>
      <c r="T21">
        <v>15</v>
      </c>
      <c r="U21">
        <v>28</v>
      </c>
      <c r="V21">
        <v>0</v>
      </c>
      <c r="W21">
        <v>3</v>
      </c>
      <c r="X21">
        <v>1</v>
      </c>
      <c r="Y21">
        <v>1</v>
      </c>
      <c r="Z21">
        <v>1</v>
      </c>
      <c r="AA21">
        <v>0</v>
      </c>
      <c r="AB21">
        <v>120</v>
      </c>
      <c r="AC21">
        <v>6</v>
      </c>
      <c r="AD21">
        <v>-3</v>
      </c>
      <c r="AE21">
        <v>-3</v>
      </c>
      <c r="AF21">
        <v>273</v>
      </c>
      <c r="AG21">
        <v>1</v>
      </c>
      <c r="AH21">
        <v>1</v>
      </c>
      <c r="AI21">
        <v>1</v>
      </c>
      <c r="AJ21">
        <v>150</v>
      </c>
      <c r="AK21">
        <v>-3</v>
      </c>
      <c r="AL21">
        <v>-3</v>
      </c>
      <c r="AM21">
        <v>-3</v>
      </c>
      <c r="AN21">
        <v>0</v>
      </c>
      <c r="AO21">
        <v>0</v>
      </c>
      <c r="AP21">
        <v>1</v>
      </c>
      <c r="AQ21">
        <v>0</v>
      </c>
      <c r="AR21">
        <v>0</v>
      </c>
      <c r="AS21">
        <v>0</v>
      </c>
      <c r="AT21">
        <v>5</v>
      </c>
      <c r="AU21">
        <v>0</v>
      </c>
      <c r="AV21">
        <v>120</v>
      </c>
      <c r="AW21">
        <v>3</v>
      </c>
      <c r="AX21">
        <v>6</v>
      </c>
      <c r="AY21">
        <v>-3</v>
      </c>
      <c r="AZ21">
        <v>-3</v>
      </c>
      <c r="BA21">
        <v>3</v>
      </c>
      <c r="BB21">
        <v>288</v>
      </c>
      <c r="BC21">
        <v>288</v>
      </c>
      <c r="BD21">
        <v>1</v>
      </c>
      <c r="BE21">
        <v>148</v>
      </c>
      <c r="BH21">
        <v>15</v>
      </c>
      <c r="BI21">
        <v>0</v>
      </c>
      <c r="BJ21">
        <v>0</v>
      </c>
      <c r="BK21">
        <v>0</v>
      </c>
      <c r="BL21">
        <v>0</v>
      </c>
      <c r="BM21">
        <v>0</v>
      </c>
      <c r="BN21">
        <v>0</v>
      </c>
      <c r="BO21">
        <v>0</v>
      </c>
      <c r="BP21">
        <v>-3</v>
      </c>
      <c r="BQ21">
        <v>-3</v>
      </c>
      <c r="BR21">
        <v>0</v>
      </c>
      <c r="BS21">
        <v>15</v>
      </c>
      <c r="BT21">
        <v>0</v>
      </c>
      <c r="BU21">
        <v>0</v>
      </c>
      <c r="BV21">
        <v>0</v>
      </c>
      <c r="BW21">
        <v>1</v>
      </c>
      <c r="BX21">
        <v>1</v>
      </c>
      <c r="BY21">
        <v>1</v>
      </c>
      <c r="BZ21">
        <v>0</v>
      </c>
      <c r="CA21">
        <v>120</v>
      </c>
      <c r="CB21">
        <v>6</v>
      </c>
      <c r="CC21">
        <v>-3</v>
      </c>
      <c r="CD21">
        <v>-3</v>
      </c>
      <c r="CE21">
        <v>120</v>
      </c>
      <c r="CF21">
        <v>0</v>
      </c>
      <c r="CG21">
        <v>0</v>
      </c>
      <c r="CH21">
        <v>0</v>
      </c>
      <c r="CI21">
        <v>0</v>
      </c>
      <c r="CJ21">
        <v>-3</v>
      </c>
      <c r="CK21">
        <v>-3</v>
      </c>
      <c r="CL21">
        <v>-3</v>
      </c>
      <c r="CM21">
        <v>0</v>
      </c>
      <c r="CN21">
        <v>0</v>
      </c>
      <c r="CO21">
        <v>0</v>
      </c>
      <c r="CP21">
        <v>1</v>
      </c>
      <c r="CQ21">
        <v>0</v>
      </c>
      <c r="CR21">
        <v>0</v>
      </c>
      <c r="CS21">
        <v>0</v>
      </c>
      <c r="CT21">
        <v>5</v>
      </c>
      <c r="CU21">
        <v>120</v>
      </c>
      <c r="CV21">
        <v>3</v>
      </c>
      <c r="CW21">
        <v>6</v>
      </c>
      <c r="CX21">
        <v>-3</v>
      </c>
      <c r="CY21">
        <v>-3</v>
      </c>
      <c r="CZ21">
        <v>0</v>
      </c>
      <c r="DA21">
        <v>140</v>
      </c>
      <c r="DB21">
        <v>140</v>
      </c>
      <c r="DC21">
        <v>0</v>
      </c>
      <c r="DD21">
        <v>-148</v>
      </c>
    </row>
    <row r="22" spans="1:108" x14ac:dyDescent="0.25">
      <c r="A22" t="s">
        <v>3668</v>
      </c>
      <c r="B22">
        <v>17</v>
      </c>
      <c r="C22">
        <v>4674</v>
      </c>
      <c r="D22">
        <v>4260</v>
      </c>
      <c r="E22">
        <v>2526</v>
      </c>
      <c r="F22">
        <v>3755</v>
      </c>
      <c r="G22">
        <v>3294</v>
      </c>
      <c r="H22">
        <v>5913</v>
      </c>
      <c r="I22">
        <v>5</v>
      </c>
      <c r="J22">
        <v>0</v>
      </c>
      <c r="K22">
        <v>0</v>
      </c>
      <c r="L22">
        <v>0</v>
      </c>
      <c r="M22">
        <v>0</v>
      </c>
      <c r="N22">
        <v>0</v>
      </c>
      <c r="O22">
        <v>0</v>
      </c>
      <c r="P22">
        <v>0</v>
      </c>
      <c r="Q22">
        <v>-3</v>
      </c>
      <c r="R22">
        <v>-3</v>
      </c>
      <c r="S22">
        <v>0</v>
      </c>
      <c r="T22">
        <v>5</v>
      </c>
      <c r="U22">
        <v>0</v>
      </c>
      <c r="V22">
        <v>0</v>
      </c>
      <c r="W22">
        <v>0</v>
      </c>
      <c r="X22">
        <v>1</v>
      </c>
      <c r="Y22">
        <v>1</v>
      </c>
      <c r="Z22">
        <v>1</v>
      </c>
      <c r="AA22">
        <v>0</v>
      </c>
      <c r="AB22">
        <v>120</v>
      </c>
      <c r="AC22">
        <v>6</v>
      </c>
      <c r="AD22">
        <v>-3</v>
      </c>
      <c r="AE22">
        <v>-3</v>
      </c>
      <c r="AF22">
        <v>170</v>
      </c>
      <c r="AG22">
        <v>1</v>
      </c>
      <c r="AH22">
        <v>0</v>
      </c>
      <c r="AI22">
        <v>0</v>
      </c>
      <c r="AJ22">
        <v>50</v>
      </c>
      <c r="AK22">
        <v>-3</v>
      </c>
      <c r="AL22">
        <v>-3</v>
      </c>
      <c r="AM22">
        <v>-3</v>
      </c>
      <c r="AN22">
        <v>0</v>
      </c>
      <c r="AO22">
        <v>0</v>
      </c>
      <c r="AP22">
        <v>0</v>
      </c>
      <c r="AQ22">
        <v>0</v>
      </c>
      <c r="AR22">
        <v>0</v>
      </c>
      <c r="AS22">
        <v>0</v>
      </c>
      <c r="AT22">
        <v>0</v>
      </c>
      <c r="AU22">
        <v>0</v>
      </c>
      <c r="AV22">
        <v>120</v>
      </c>
      <c r="AW22">
        <v>3</v>
      </c>
      <c r="AX22">
        <v>6</v>
      </c>
      <c r="AY22">
        <v>-3</v>
      </c>
      <c r="AZ22">
        <v>-3</v>
      </c>
      <c r="BA22">
        <v>0</v>
      </c>
      <c r="BB22">
        <v>175</v>
      </c>
      <c r="BC22">
        <v>175</v>
      </c>
      <c r="BD22">
        <v>0</v>
      </c>
      <c r="BE22">
        <v>-80</v>
      </c>
      <c r="BH22">
        <v>15</v>
      </c>
      <c r="BI22">
        <v>0</v>
      </c>
      <c r="BJ22">
        <v>1</v>
      </c>
      <c r="BK22">
        <v>1</v>
      </c>
      <c r="BL22">
        <v>0</v>
      </c>
      <c r="BM22">
        <v>0</v>
      </c>
      <c r="BN22">
        <v>0</v>
      </c>
      <c r="BO22">
        <v>0</v>
      </c>
      <c r="BP22">
        <v>-3</v>
      </c>
      <c r="BQ22">
        <v>-3</v>
      </c>
      <c r="BR22">
        <v>0</v>
      </c>
      <c r="BS22">
        <v>16</v>
      </c>
      <c r="BT22">
        <v>0</v>
      </c>
      <c r="BU22">
        <v>27</v>
      </c>
      <c r="BV22">
        <v>9</v>
      </c>
      <c r="BW22">
        <v>1</v>
      </c>
      <c r="BX22">
        <v>1</v>
      </c>
      <c r="BY22">
        <v>0</v>
      </c>
      <c r="BZ22">
        <v>0</v>
      </c>
      <c r="CA22">
        <v>80</v>
      </c>
      <c r="CB22">
        <v>2</v>
      </c>
      <c r="CC22">
        <v>-3</v>
      </c>
      <c r="CD22">
        <v>-3</v>
      </c>
      <c r="CE22">
        <v>239</v>
      </c>
      <c r="CF22">
        <v>1</v>
      </c>
      <c r="CG22">
        <v>1</v>
      </c>
      <c r="CH22">
        <v>1</v>
      </c>
      <c r="CI22">
        <v>150</v>
      </c>
      <c r="CJ22">
        <v>-3</v>
      </c>
      <c r="CK22">
        <v>-3</v>
      </c>
      <c r="CL22">
        <v>-3</v>
      </c>
      <c r="CM22">
        <v>0</v>
      </c>
      <c r="CN22">
        <v>0</v>
      </c>
      <c r="CO22">
        <v>0</v>
      </c>
      <c r="CP22">
        <v>0</v>
      </c>
      <c r="CQ22">
        <v>0</v>
      </c>
      <c r="CR22">
        <v>0</v>
      </c>
      <c r="CS22">
        <v>0</v>
      </c>
      <c r="CT22">
        <v>0</v>
      </c>
      <c r="CU22">
        <v>80</v>
      </c>
      <c r="CV22">
        <v>2</v>
      </c>
      <c r="CW22">
        <v>2</v>
      </c>
      <c r="CX22">
        <v>-3</v>
      </c>
      <c r="CY22">
        <v>-3</v>
      </c>
      <c r="CZ22">
        <v>10</v>
      </c>
      <c r="DA22">
        <v>255</v>
      </c>
      <c r="DB22">
        <v>255</v>
      </c>
      <c r="DC22">
        <v>1</v>
      </c>
      <c r="DD22">
        <v>80</v>
      </c>
    </row>
    <row r="23" spans="1:108" x14ac:dyDescent="0.25">
      <c r="A23" t="s">
        <v>3668</v>
      </c>
      <c r="B23">
        <v>18</v>
      </c>
      <c r="C23">
        <v>6022</v>
      </c>
      <c r="D23">
        <v>4182</v>
      </c>
      <c r="E23">
        <v>1714</v>
      </c>
      <c r="F23">
        <v>4238</v>
      </c>
      <c r="G23">
        <v>2531</v>
      </c>
      <c r="H23">
        <v>3840</v>
      </c>
      <c r="I23">
        <v>15</v>
      </c>
      <c r="J23">
        <v>0</v>
      </c>
      <c r="K23">
        <v>0</v>
      </c>
      <c r="L23">
        <v>0</v>
      </c>
      <c r="M23">
        <v>1</v>
      </c>
      <c r="N23">
        <v>0</v>
      </c>
      <c r="O23">
        <v>60</v>
      </c>
      <c r="P23">
        <v>1</v>
      </c>
      <c r="Q23">
        <v>-3</v>
      </c>
      <c r="R23">
        <v>-3</v>
      </c>
      <c r="S23">
        <v>20</v>
      </c>
      <c r="T23">
        <v>75</v>
      </c>
      <c r="U23">
        <v>0</v>
      </c>
      <c r="V23">
        <v>0</v>
      </c>
      <c r="W23">
        <v>0</v>
      </c>
      <c r="X23">
        <v>1</v>
      </c>
      <c r="Y23">
        <v>1</v>
      </c>
      <c r="Z23">
        <v>0</v>
      </c>
      <c r="AA23">
        <v>0</v>
      </c>
      <c r="AB23">
        <v>40</v>
      </c>
      <c r="AC23">
        <v>1</v>
      </c>
      <c r="AD23">
        <v>-3</v>
      </c>
      <c r="AE23">
        <v>-3</v>
      </c>
      <c r="AF23">
        <v>90</v>
      </c>
      <c r="AG23">
        <v>0</v>
      </c>
      <c r="AH23">
        <v>1</v>
      </c>
      <c r="AI23">
        <v>0</v>
      </c>
      <c r="AJ23">
        <v>50</v>
      </c>
      <c r="AK23">
        <v>-3</v>
      </c>
      <c r="AL23">
        <v>-3</v>
      </c>
      <c r="AM23">
        <v>-3</v>
      </c>
      <c r="AN23">
        <v>0</v>
      </c>
      <c r="AO23">
        <v>0</v>
      </c>
      <c r="AP23">
        <v>0</v>
      </c>
      <c r="AQ23">
        <v>0</v>
      </c>
      <c r="AR23">
        <v>0</v>
      </c>
      <c r="AS23">
        <v>0</v>
      </c>
      <c r="AT23">
        <v>0</v>
      </c>
      <c r="AU23">
        <v>0</v>
      </c>
      <c r="AV23">
        <v>100</v>
      </c>
      <c r="AW23">
        <v>2</v>
      </c>
      <c r="AX23">
        <v>2</v>
      </c>
      <c r="AY23">
        <v>-3</v>
      </c>
      <c r="AZ23">
        <v>-3</v>
      </c>
      <c r="BA23">
        <v>0</v>
      </c>
      <c r="BB23">
        <v>165</v>
      </c>
      <c r="BC23">
        <v>165</v>
      </c>
      <c r="BD23">
        <v>1</v>
      </c>
      <c r="BE23">
        <v>55</v>
      </c>
      <c r="BH23">
        <v>10</v>
      </c>
      <c r="BI23">
        <v>0</v>
      </c>
      <c r="BJ23">
        <v>0</v>
      </c>
      <c r="BK23">
        <v>0</v>
      </c>
      <c r="BL23">
        <v>1</v>
      </c>
      <c r="BM23">
        <v>0</v>
      </c>
      <c r="BN23">
        <v>60</v>
      </c>
      <c r="BO23">
        <v>1</v>
      </c>
      <c r="BP23">
        <v>-3</v>
      </c>
      <c r="BQ23">
        <v>-3</v>
      </c>
      <c r="BR23">
        <v>20</v>
      </c>
      <c r="BS23">
        <v>70</v>
      </c>
      <c r="BT23">
        <v>0</v>
      </c>
      <c r="BU23">
        <v>0</v>
      </c>
      <c r="BV23">
        <v>0</v>
      </c>
      <c r="BW23">
        <v>1</v>
      </c>
      <c r="BX23">
        <v>1</v>
      </c>
      <c r="BY23">
        <v>0</v>
      </c>
      <c r="BZ23">
        <v>0</v>
      </c>
      <c r="CA23">
        <v>40</v>
      </c>
      <c r="CB23">
        <v>1</v>
      </c>
      <c r="CC23">
        <v>-3</v>
      </c>
      <c r="CD23">
        <v>-3</v>
      </c>
      <c r="CE23">
        <v>40</v>
      </c>
      <c r="CF23">
        <v>0</v>
      </c>
      <c r="CG23">
        <v>0</v>
      </c>
      <c r="CH23">
        <v>0</v>
      </c>
      <c r="CI23">
        <v>0</v>
      </c>
      <c r="CJ23">
        <v>-3</v>
      </c>
      <c r="CK23">
        <v>-3</v>
      </c>
      <c r="CL23">
        <v>-3</v>
      </c>
      <c r="CM23">
        <v>0</v>
      </c>
      <c r="CN23">
        <v>0</v>
      </c>
      <c r="CO23">
        <v>0</v>
      </c>
      <c r="CP23">
        <v>0</v>
      </c>
      <c r="CQ23">
        <v>0</v>
      </c>
      <c r="CR23">
        <v>0</v>
      </c>
      <c r="CS23">
        <v>0</v>
      </c>
      <c r="CT23">
        <v>0</v>
      </c>
      <c r="CU23">
        <v>100</v>
      </c>
      <c r="CV23">
        <v>2</v>
      </c>
      <c r="CW23">
        <v>2</v>
      </c>
      <c r="CX23">
        <v>-3</v>
      </c>
      <c r="CY23">
        <v>-3</v>
      </c>
      <c r="CZ23">
        <v>0</v>
      </c>
      <c r="DA23">
        <v>110</v>
      </c>
      <c r="DB23">
        <v>110</v>
      </c>
      <c r="DC23">
        <v>0</v>
      </c>
      <c r="DD23">
        <v>-55</v>
      </c>
    </row>
    <row r="24" spans="1:108" x14ac:dyDescent="0.25">
      <c r="A24" t="s">
        <v>3668</v>
      </c>
      <c r="B24">
        <v>19</v>
      </c>
      <c r="C24">
        <v>1816</v>
      </c>
      <c r="D24">
        <v>6047</v>
      </c>
      <c r="E24">
        <v>93</v>
      </c>
      <c r="F24">
        <v>2977</v>
      </c>
      <c r="G24">
        <v>3102</v>
      </c>
      <c r="H24">
        <v>5658</v>
      </c>
      <c r="I24">
        <v>15</v>
      </c>
      <c r="J24">
        <v>0</v>
      </c>
      <c r="K24">
        <v>0</v>
      </c>
      <c r="L24">
        <v>0</v>
      </c>
      <c r="M24">
        <v>0</v>
      </c>
      <c r="N24">
        <v>0</v>
      </c>
      <c r="O24">
        <v>0</v>
      </c>
      <c r="P24">
        <v>0</v>
      </c>
      <c r="Q24">
        <v>-3</v>
      </c>
      <c r="R24">
        <v>-3</v>
      </c>
      <c r="S24">
        <v>0</v>
      </c>
      <c r="T24">
        <v>15</v>
      </c>
      <c r="U24">
        <v>1</v>
      </c>
      <c r="V24">
        <v>0</v>
      </c>
      <c r="W24">
        <v>0</v>
      </c>
      <c r="X24">
        <v>1</v>
      </c>
      <c r="Y24">
        <v>1</v>
      </c>
      <c r="Z24">
        <v>0</v>
      </c>
      <c r="AA24">
        <v>0</v>
      </c>
      <c r="AB24">
        <v>80</v>
      </c>
      <c r="AC24">
        <v>2</v>
      </c>
      <c r="AD24">
        <v>-3</v>
      </c>
      <c r="AE24">
        <v>-3</v>
      </c>
      <c r="AF24">
        <v>130</v>
      </c>
      <c r="AG24">
        <v>0</v>
      </c>
      <c r="AH24">
        <v>1</v>
      </c>
      <c r="AI24">
        <v>0</v>
      </c>
      <c r="AJ24">
        <v>50</v>
      </c>
      <c r="AK24">
        <v>-3</v>
      </c>
      <c r="AL24">
        <v>-3</v>
      </c>
      <c r="AM24">
        <v>-3</v>
      </c>
      <c r="AN24">
        <v>0</v>
      </c>
      <c r="AO24">
        <v>0</v>
      </c>
      <c r="AP24">
        <v>0</v>
      </c>
      <c r="AQ24">
        <v>0</v>
      </c>
      <c r="AR24">
        <v>0</v>
      </c>
      <c r="AS24">
        <v>0</v>
      </c>
      <c r="AT24">
        <v>0</v>
      </c>
      <c r="AU24">
        <v>0</v>
      </c>
      <c r="AV24">
        <v>80</v>
      </c>
      <c r="AW24">
        <v>2</v>
      </c>
      <c r="AX24">
        <v>2</v>
      </c>
      <c r="AY24">
        <v>-3</v>
      </c>
      <c r="AZ24">
        <v>-3</v>
      </c>
      <c r="BA24">
        <v>0</v>
      </c>
      <c r="BB24">
        <v>145</v>
      </c>
      <c r="BC24">
        <v>145</v>
      </c>
      <c r="BD24">
        <v>1</v>
      </c>
      <c r="BE24">
        <v>5</v>
      </c>
      <c r="BH24">
        <v>10</v>
      </c>
      <c r="BI24">
        <v>0</v>
      </c>
      <c r="BJ24">
        <v>0</v>
      </c>
      <c r="BK24">
        <v>0</v>
      </c>
      <c r="BL24">
        <v>0</v>
      </c>
      <c r="BM24">
        <v>0</v>
      </c>
      <c r="BN24">
        <v>0</v>
      </c>
      <c r="BO24">
        <v>0</v>
      </c>
      <c r="BP24">
        <v>-3</v>
      </c>
      <c r="BQ24">
        <v>-3</v>
      </c>
      <c r="BR24">
        <v>0</v>
      </c>
      <c r="BS24">
        <v>10</v>
      </c>
      <c r="BT24">
        <v>0</v>
      </c>
      <c r="BU24">
        <v>0</v>
      </c>
      <c r="BV24">
        <v>0</v>
      </c>
      <c r="BW24">
        <v>1</v>
      </c>
      <c r="BX24">
        <v>1</v>
      </c>
      <c r="BY24">
        <v>0</v>
      </c>
      <c r="BZ24">
        <v>0</v>
      </c>
      <c r="CA24">
        <v>80</v>
      </c>
      <c r="CB24">
        <v>2</v>
      </c>
      <c r="CC24">
        <v>-3</v>
      </c>
      <c r="CD24">
        <v>-3</v>
      </c>
      <c r="CE24">
        <v>130</v>
      </c>
      <c r="CF24">
        <v>1</v>
      </c>
      <c r="CG24">
        <v>0</v>
      </c>
      <c r="CH24">
        <v>0</v>
      </c>
      <c r="CI24">
        <v>50</v>
      </c>
      <c r="CJ24">
        <v>-3</v>
      </c>
      <c r="CK24">
        <v>-3</v>
      </c>
      <c r="CL24">
        <v>-3</v>
      </c>
      <c r="CM24">
        <v>0</v>
      </c>
      <c r="CN24">
        <v>0</v>
      </c>
      <c r="CO24">
        <v>0</v>
      </c>
      <c r="CP24">
        <v>0</v>
      </c>
      <c r="CQ24">
        <v>0</v>
      </c>
      <c r="CR24">
        <v>0</v>
      </c>
      <c r="CS24">
        <v>0</v>
      </c>
      <c r="CT24">
        <v>0</v>
      </c>
      <c r="CU24">
        <v>80</v>
      </c>
      <c r="CV24">
        <v>2</v>
      </c>
      <c r="CW24">
        <v>2</v>
      </c>
      <c r="CX24">
        <v>-3</v>
      </c>
      <c r="CY24">
        <v>-3</v>
      </c>
      <c r="CZ24">
        <v>0</v>
      </c>
      <c r="DA24">
        <v>140</v>
      </c>
      <c r="DB24">
        <v>140</v>
      </c>
      <c r="DC24">
        <v>0</v>
      </c>
      <c r="DD24">
        <v>-5</v>
      </c>
    </row>
    <row r="25" spans="1:108" x14ac:dyDescent="0.25">
      <c r="A25" t="s">
        <v>3668</v>
      </c>
      <c r="B25">
        <v>20</v>
      </c>
      <c r="C25">
        <v>3277</v>
      </c>
      <c r="D25">
        <v>5464</v>
      </c>
      <c r="E25">
        <v>3054</v>
      </c>
      <c r="F25">
        <v>3134</v>
      </c>
      <c r="G25">
        <v>3293</v>
      </c>
      <c r="H25">
        <v>4166</v>
      </c>
      <c r="I25">
        <v>15</v>
      </c>
      <c r="J25">
        <v>0</v>
      </c>
      <c r="K25">
        <v>6</v>
      </c>
      <c r="L25">
        <v>6</v>
      </c>
      <c r="M25">
        <v>0</v>
      </c>
      <c r="N25">
        <v>0</v>
      </c>
      <c r="O25">
        <v>0</v>
      </c>
      <c r="P25">
        <v>0</v>
      </c>
      <c r="Q25">
        <v>-3</v>
      </c>
      <c r="R25">
        <v>-3</v>
      </c>
      <c r="S25">
        <v>0</v>
      </c>
      <c r="T25">
        <v>21</v>
      </c>
      <c r="U25">
        <v>0</v>
      </c>
      <c r="V25">
        <v>80</v>
      </c>
      <c r="W25">
        <v>26</v>
      </c>
      <c r="X25">
        <v>1</v>
      </c>
      <c r="Y25">
        <v>1</v>
      </c>
      <c r="Z25">
        <v>0</v>
      </c>
      <c r="AA25">
        <v>0</v>
      </c>
      <c r="AB25">
        <v>80</v>
      </c>
      <c r="AC25">
        <v>2</v>
      </c>
      <c r="AD25">
        <v>-3</v>
      </c>
      <c r="AE25">
        <v>-3</v>
      </c>
      <c r="AF25">
        <v>206</v>
      </c>
      <c r="AG25">
        <v>0</v>
      </c>
      <c r="AH25">
        <v>1</v>
      </c>
      <c r="AI25">
        <v>1</v>
      </c>
      <c r="AJ25">
        <v>100</v>
      </c>
      <c r="AK25">
        <v>-3</v>
      </c>
      <c r="AL25">
        <v>-3</v>
      </c>
      <c r="AM25">
        <v>-3</v>
      </c>
      <c r="AN25">
        <v>0</v>
      </c>
      <c r="AO25">
        <v>0</v>
      </c>
      <c r="AP25">
        <v>0</v>
      </c>
      <c r="AQ25">
        <v>0</v>
      </c>
      <c r="AR25">
        <v>0</v>
      </c>
      <c r="AS25">
        <v>0</v>
      </c>
      <c r="AT25">
        <v>0</v>
      </c>
      <c r="AU25">
        <v>0</v>
      </c>
      <c r="AV25">
        <v>80</v>
      </c>
      <c r="AW25">
        <v>2</v>
      </c>
      <c r="AX25">
        <v>2</v>
      </c>
      <c r="AY25">
        <v>-3</v>
      </c>
      <c r="AZ25">
        <v>-3</v>
      </c>
      <c r="BA25">
        <v>32</v>
      </c>
      <c r="BB25">
        <v>227</v>
      </c>
      <c r="BC25">
        <v>227</v>
      </c>
      <c r="BD25">
        <v>1</v>
      </c>
      <c r="BE25">
        <v>12</v>
      </c>
      <c r="BH25">
        <v>15</v>
      </c>
      <c r="BI25">
        <v>0</v>
      </c>
      <c r="BJ25">
        <v>0</v>
      </c>
      <c r="BK25">
        <v>0</v>
      </c>
      <c r="BL25">
        <v>1</v>
      </c>
      <c r="BM25">
        <v>0</v>
      </c>
      <c r="BN25">
        <v>60</v>
      </c>
      <c r="BO25">
        <v>1</v>
      </c>
      <c r="BP25">
        <v>-3</v>
      </c>
      <c r="BQ25">
        <v>-3</v>
      </c>
      <c r="BR25">
        <v>20</v>
      </c>
      <c r="BS25">
        <v>75</v>
      </c>
      <c r="BT25">
        <v>1</v>
      </c>
      <c r="BU25">
        <v>2</v>
      </c>
      <c r="BV25">
        <v>0</v>
      </c>
      <c r="BW25">
        <v>1</v>
      </c>
      <c r="BX25">
        <v>1</v>
      </c>
      <c r="BY25">
        <v>0</v>
      </c>
      <c r="BZ25">
        <v>0</v>
      </c>
      <c r="CA25">
        <v>40</v>
      </c>
      <c r="CB25">
        <v>1</v>
      </c>
      <c r="CC25">
        <v>-3</v>
      </c>
      <c r="CD25">
        <v>-3</v>
      </c>
      <c r="CE25">
        <v>140</v>
      </c>
      <c r="CF25">
        <v>0</v>
      </c>
      <c r="CG25">
        <v>1</v>
      </c>
      <c r="CH25">
        <v>1</v>
      </c>
      <c r="CI25">
        <v>100</v>
      </c>
      <c r="CJ25">
        <v>-3</v>
      </c>
      <c r="CK25">
        <v>-3</v>
      </c>
      <c r="CL25">
        <v>-3</v>
      </c>
      <c r="CM25">
        <v>0</v>
      </c>
      <c r="CN25">
        <v>0</v>
      </c>
      <c r="CO25">
        <v>0</v>
      </c>
      <c r="CP25">
        <v>0</v>
      </c>
      <c r="CQ25">
        <v>0</v>
      </c>
      <c r="CR25">
        <v>0</v>
      </c>
      <c r="CS25">
        <v>0</v>
      </c>
      <c r="CT25">
        <v>0</v>
      </c>
      <c r="CU25">
        <v>100</v>
      </c>
      <c r="CV25">
        <v>2</v>
      </c>
      <c r="CW25">
        <v>2</v>
      </c>
      <c r="CX25">
        <v>-3</v>
      </c>
      <c r="CY25">
        <v>-3</v>
      </c>
      <c r="CZ25">
        <v>0</v>
      </c>
      <c r="DA25">
        <v>215</v>
      </c>
      <c r="DB25">
        <v>215</v>
      </c>
      <c r="DC25">
        <v>0</v>
      </c>
      <c r="DD25">
        <v>-12</v>
      </c>
    </row>
    <row r="26" spans="1:108" x14ac:dyDescent="0.25">
      <c r="A26" t="s">
        <v>3668</v>
      </c>
      <c r="B26">
        <v>21</v>
      </c>
      <c r="C26">
        <v>2052</v>
      </c>
      <c r="D26">
        <v>3291</v>
      </c>
      <c r="E26">
        <v>5690</v>
      </c>
      <c r="F26">
        <v>3275</v>
      </c>
      <c r="G26">
        <v>4009</v>
      </c>
      <c r="H26">
        <v>6146</v>
      </c>
      <c r="I26">
        <v>10</v>
      </c>
      <c r="J26">
        <v>0</v>
      </c>
      <c r="K26">
        <v>0</v>
      </c>
      <c r="L26">
        <v>0</v>
      </c>
      <c r="M26">
        <v>0</v>
      </c>
      <c r="N26">
        <v>0</v>
      </c>
      <c r="O26">
        <v>0</v>
      </c>
      <c r="P26">
        <v>0</v>
      </c>
      <c r="Q26">
        <v>-3</v>
      </c>
      <c r="R26">
        <v>-3</v>
      </c>
      <c r="S26">
        <v>0</v>
      </c>
      <c r="T26">
        <v>10</v>
      </c>
      <c r="U26">
        <v>0</v>
      </c>
      <c r="V26">
        <v>7</v>
      </c>
      <c r="W26">
        <v>2</v>
      </c>
      <c r="X26">
        <v>1</v>
      </c>
      <c r="Y26">
        <v>1</v>
      </c>
      <c r="Z26">
        <v>0</v>
      </c>
      <c r="AA26">
        <v>0</v>
      </c>
      <c r="AB26">
        <v>80</v>
      </c>
      <c r="AC26">
        <v>2</v>
      </c>
      <c r="AD26">
        <v>-3</v>
      </c>
      <c r="AE26">
        <v>-3</v>
      </c>
      <c r="AF26">
        <v>182</v>
      </c>
      <c r="AG26">
        <v>0</v>
      </c>
      <c r="AH26">
        <v>1</v>
      </c>
      <c r="AI26">
        <v>1</v>
      </c>
      <c r="AJ26">
        <v>100</v>
      </c>
      <c r="AK26">
        <v>-3</v>
      </c>
      <c r="AL26">
        <v>-3</v>
      </c>
      <c r="AM26">
        <v>-3</v>
      </c>
      <c r="AN26">
        <v>0</v>
      </c>
      <c r="AO26">
        <v>0</v>
      </c>
      <c r="AP26">
        <v>0</v>
      </c>
      <c r="AQ26">
        <v>0</v>
      </c>
      <c r="AR26">
        <v>0</v>
      </c>
      <c r="AS26">
        <v>0</v>
      </c>
      <c r="AT26">
        <v>0</v>
      </c>
      <c r="AU26">
        <v>0</v>
      </c>
      <c r="AV26">
        <v>80</v>
      </c>
      <c r="AW26">
        <v>2</v>
      </c>
      <c r="AX26">
        <v>2</v>
      </c>
      <c r="AY26">
        <v>-3</v>
      </c>
      <c r="AZ26">
        <v>-3</v>
      </c>
      <c r="BA26">
        <v>2</v>
      </c>
      <c r="BB26">
        <v>192</v>
      </c>
      <c r="BC26">
        <v>192</v>
      </c>
      <c r="BD26">
        <v>0</v>
      </c>
      <c r="BE26">
        <v>-48</v>
      </c>
      <c r="BH26">
        <v>15</v>
      </c>
      <c r="BI26">
        <v>10</v>
      </c>
      <c r="BJ26">
        <v>2</v>
      </c>
      <c r="BK26">
        <v>5</v>
      </c>
      <c r="BL26">
        <v>0</v>
      </c>
      <c r="BM26">
        <v>0</v>
      </c>
      <c r="BN26">
        <v>0</v>
      </c>
      <c r="BO26">
        <v>0</v>
      </c>
      <c r="BP26">
        <v>-3</v>
      </c>
      <c r="BQ26">
        <v>-3</v>
      </c>
      <c r="BR26">
        <v>0</v>
      </c>
      <c r="BS26">
        <v>20</v>
      </c>
      <c r="BT26">
        <v>0</v>
      </c>
      <c r="BU26">
        <v>0</v>
      </c>
      <c r="BV26">
        <v>0</v>
      </c>
      <c r="BW26">
        <v>1</v>
      </c>
      <c r="BX26">
        <v>1</v>
      </c>
      <c r="BY26">
        <v>1</v>
      </c>
      <c r="BZ26">
        <v>0</v>
      </c>
      <c r="CA26">
        <v>120</v>
      </c>
      <c r="CB26">
        <v>6</v>
      </c>
      <c r="CC26">
        <v>-3</v>
      </c>
      <c r="CD26">
        <v>-3</v>
      </c>
      <c r="CE26">
        <v>220</v>
      </c>
      <c r="CF26">
        <v>1</v>
      </c>
      <c r="CG26">
        <v>1</v>
      </c>
      <c r="CH26">
        <v>0</v>
      </c>
      <c r="CI26">
        <v>100</v>
      </c>
      <c r="CJ26">
        <v>-3</v>
      </c>
      <c r="CK26">
        <v>-3</v>
      </c>
      <c r="CL26">
        <v>-3</v>
      </c>
      <c r="CM26">
        <v>0</v>
      </c>
      <c r="CN26">
        <v>0</v>
      </c>
      <c r="CO26">
        <v>0</v>
      </c>
      <c r="CP26">
        <v>0</v>
      </c>
      <c r="CQ26">
        <v>0</v>
      </c>
      <c r="CR26">
        <v>0</v>
      </c>
      <c r="CS26">
        <v>0</v>
      </c>
      <c r="CT26">
        <v>0</v>
      </c>
      <c r="CU26">
        <v>120</v>
      </c>
      <c r="CV26">
        <v>3</v>
      </c>
      <c r="CW26">
        <v>6</v>
      </c>
      <c r="CX26">
        <v>-3</v>
      </c>
      <c r="CY26">
        <v>-3</v>
      </c>
      <c r="CZ26">
        <v>5</v>
      </c>
      <c r="DA26">
        <v>240</v>
      </c>
      <c r="DB26">
        <v>240</v>
      </c>
      <c r="DC26">
        <v>1</v>
      </c>
      <c r="DD26">
        <v>48</v>
      </c>
    </row>
    <row r="27" spans="1:108" x14ac:dyDescent="0.25">
      <c r="A27" t="s">
        <v>3668</v>
      </c>
      <c r="B27">
        <v>22</v>
      </c>
      <c r="C27">
        <v>3042</v>
      </c>
      <c r="D27">
        <v>4728</v>
      </c>
      <c r="E27">
        <v>3294</v>
      </c>
      <c r="F27">
        <v>2264</v>
      </c>
      <c r="G27">
        <v>4818</v>
      </c>
      <c r="H27">
        <v>5999</v>
      </c>
      <c r="I27">
        <v>15</v>
      </c>
      <c r="J27">
        <v>0</v>
      </c>
      <c r="K27">
        <v>0</v>
      </c>
      <c r="L27">
        <v>0</v>
      </c>
      <c r="M27">
        <v>0</v>
      </c>
      <c r="N27">
        <v>0</v>
      </c>
      <c r="O27">
        <v>0</v>
      </c>
      <c r="P27">
        <v>0</v>
      </c>
      <c r="Q27">
        <v>-3</v>
      </c>
      <c r="R27">
        <v>-3</v>
      </c>
      <c r="S27">
        <v>0</v>
      </c>
      <c r="T27">
        <v>15</v>
      </c>
      <c r="U27">
        <v>8</v>
      </c>
      <c r="V27">
        <v>0</v>
      </c>
      <c r="W27">
        <v>0</v>
      </c>
      <c r="X27">
        <v>1</v>
      </c>
      <c r="Y27">
        <v>0</v>
      </c>
      <c r="Z27">
        <v>0</v>
      </c>
      <c r="AA27">
        <v>0</v>
      </c>
      <c r="AB27">
        <v>40</v>
      </c>
      <c r="AC27">
        <v>0</v>
      </c>
      <c r="AD27">
        <v>-3</v>
      </c>
      <c r="AE27">
        <v>-3</v>
      </c>
      <c r="AF27">
        <v>190</v>
      </c>
      <c r="AG27">
        <v>1</v>
      </c>
      <c r="AH27">
        <v>1</v>
      </c>
      <c r="AI27">
        <v>1</v>
      </c>
      <c r="AJ27">
        <v>150</v>
      </c>
      <c r="AK27">
        <v>-3</v>
      </c>
      <c r="AL27">
        <v>-3</v>
      </c>
      <c r="AM27">
        <v>-3</v>
      </c>
      <c r="AN27">
        <v>0</v>
      </c>
      <c r="AO27">
        <v>0</v>
      </c>
      <c r="AP27">
        <v>0</v>
      </c>
      <c r="AQ27">
        <v>0</v>
      </c>
      <c r="AR27">
        <v>0</v>
      </c>
      <c r="AS27">
        <v>0</v>
      </c>
      <c r="AT27">
        <v>0</v>
      </c>
      <c r="AU27">
        <v>0</v>
      </c>
      <c r="AV27">
        <v>40</v>
      </c>
      <c r="AW27">
        <v>1</v>
      </c>
      <c r="AX27">
        <v>0</v>
      </c>
      <c r="AY27">
        <v>-3</v>
      </c>
      <c r="AZ27">
        <v>-3</v>
      </c>
      <c r="BA27">
        <v>0</v>
      </c>
      <c r="BB27">
        <v>205</v>
      </c>
      <c r="BC27">
        <v>205</v>
      </c>
      <c r="BD27">
        <v>1</v>
      </c>
      <c r="BE27">
        <v>102</v>
      </c>
      <c r="BH27">
        <v>10</v>
      </c>
      <c r="BI27">
        <v>0</v>
      </c>
      <c r="BJ27">
        <v>2</v>
      </c>
      <c r="BK27">
        <v>2</v>
      </c>
      <c r="BL27">
        <v>0</v>
      </c>
      <c r="BM27">
        <v>0</v>
      </c>
      <c r="BN27">
        <v>0</v>
      </c>
      <c r="BO27">
        <v>0</v>
      </c>
      <c r="BP27">
        <v>-3</v>
      </c>
      <c r="BQ27">
        <v>-3</v>
      </c>
      <c r="BR27">
        <v>0</v>
      </c>
      <c r="BS27">
        <v>12</v>
      </c>
      <c r="BT27">
        <v>12</v>
      </c>
      <c r="BU27">
        <v>0</v>
      </c>
      <c r="BV27">
        <v>1</v>
      </c>
      <c r="BW27">
        <v>1</v>
      </c>
      <c r="BX27">
        <v>0</v>
      </c>
      <c r="BY27">
        <v>0</v>
      </c>
      <c r="BZ27">
        <v>0</v>
      </c>
      <c r="CA27">
        <v>40</v>
      </c>
      <c r="CB27">
        <v>0</v>
      </c>
      <c r="CC27">
        <v>-3</v>
      </c>
      <c r="CD27">
        <v>-3</v>
      </c>
      <c r="CE27">
        <v>91</v>
      </c>
      <c r="CF27">
        <v>0</v>
      </c>
      <c r="CG27">
        <v>0</v>
      </c>
      <c r="CH27">
        <v>1</v>
      </c>
      <c r="CI27">
        <v>50</v>
      </c>
      <c r="CJ27">
        <v>-3</v>
      </c>
      <c r="CK27">
        <v>-3</v>
      </c>
      <c r="CL27">
        <v>-3</v>
      </c>
      <c r="CM27">
        <v>0</v>
      </c>
      <c r="CN27">
        <v>0</v>
      </c>
      <c r="CO27">
        <v>0</v>
      </c>
      <c r="CP27">
        <v>0</v>
      </c>
      <c r="CQ27">
        <v>0</v>
      </c>
      <c r="CR27">
        <v>0</v>
      </c>
      <c r="CS27">
        <v>0</v>
      </c>
      <c r="CT27">
        <v>0</v>
      </c>
      <c r="CU27">
        <v>40</v>
      </c>
      <c r="CV27">
        <v>1</v>
      </c>
      <c r="CW27">
        <v>0</v>
      </c>
      <c r="CX27">
        <v>-3</v>
      </c>
      <c r="CY27">
        <v>-3</v>
      </c>
      <c r="CZ27">
        <v>3</v>
      </c>
      <c r="DA27">
        <v>103</v>
      </c>
      <c r="DB27">
        <v>103</v>
      </c>
      <c r="DC27">
        <v>0</v>
      </c>
      <c r="DD27">
        <v>-102</v>
      </c>
    </row>
    <row r="28" spans="1:108" x14ac:dyDescent="0.25">
      <c r="A28" t="s">
        <v>3668</v>
      </c>
      <c r="B28">
        <v>23</v>
      </c>
      <c r="C28">
        <v>3740</v>
      </c>
      <c r="D28">
        <v>6663</v>
      </c>
      <c r="E28">
        <v>6160</v>
      </c>
      <c r="F28">
        <v>4217</v>
      </c>
      <c r="G28">
        <v>2526</v>
      </c>
      <c r="H28">
        <v>1714</v>
      </c>
      <c r="I28">
        <v>10</v>
      </c>
      <c r="J28">
        <v>0</v>
      </c>
      <c r="K28">
        <v>0</v>
      </c>
      <c r="L28">
        <v>0</v>
      </c>
      <c r="M28">
        <v>1</v>
      </c>
      <c r="N28">
        <v>0</v>
      </c>
      <c r="O28">
        <v>60</v>
      </c>
      <c r="P28">
        <v>1</v>
      </c>
      <c r="Q28">
        <v>-3</v>
      </c>
      <c r="R28">
        <v>-3</v>
      </c>
      <c r="S28">
        <v>20</v>
      </c>
      <c r="T28">
        <v>70</v>
      </c>
      <c r="U28">
        <v>0</v>
      </c>
      <c r="V28">
        <v>0</v>
      </c>
      <c r="W28">
        <v>0</v>
      </c>
      <c r="X28">
        <v>1</v>
      </c>
      <c r="Y28">
        <v>0</v>
      </c>
      <c r="Z28">
        <v>0</v>
      </c>
      <c r="AA28">
        <v>0</v>
      </c>
      <c r="AB28">
        <v>0</v>
      </c>
      <c r="AC28">
        <v>0</v>
      </c>
      <c r="AD28">
        <v>-3</v>
      </c>
      <c r="AE28">
        <v>-3</v>
      </c>
      <c r="AF28">
        <v>0</v>
      </c>
      <c r="AG28">
        <v>0</v>
      </c>
      <c r="AH28">
        <v>0</v>
      </c>
      <c r="AI28">
        <v>0</v>
      </c>
      <c r="AJ28">
        <v>0</v>
      </c>
      <c r="AK28">
        <v>-3</v>
      </c>
      <c r="AL28">
        <v>-3</v>
      </c>
      <c r="AM28">
        <v>-3</v>
      </c>
      <c r="AN28">
        <v>0</v>
      </c>
      <c r="AO28">
        <v>0</v>
      </c>
      <c r="AP28">
        <v>0</v>
      </c>
      <c r="AQ28">
        <v>0</v>
      </c>
      <c r="AR28">
        <v>0</v>
      </c>
      <c r="AS28">
        <v>0</v>
      </c>
      <c r="AT28">
        <v>0</v>
      </c>
      <c r="AU28">
        <v>0</v>
      </c>
      <c r="AV28">
        <v>60</v>
      </c>
      <c r="AW28">
        <v>1</v>
      </c>
      <c r="AX28">
        <v>1</v>
      </c>
      <c r="AY28">
        <v>-3</v>
      </c>
      <c r="AZ28">
        <v>-3</v>
      </c>
      <c r="BA28">
        <v>0</v>
      </c>
      <c r="BB28">
        <v>70</v>
      </c>
      <c r="BC28">
        <v>70</v>
      </c>
      <c r="BD28">
        <v>0</v>
      </c>
      <c r="BE28">
        <v>-85</v>
      </c>
      <c r="BH28">
        <v>5</v>
      </c>
      <c r="BI28">
        <v>0</v>
      </c>
      <c r="BJ28">
        <v>0</v>
      </c>
      <c r="BK28">
        <v>0</v>
      </c>
      <c r="BL28">
        <v>1</v>
      </c>
      <c r="BM28">
        <v>0</v>
      </c>
      <c r="BN28">
        <v>60</v>
      </c>
      <c r="BO28">
        <v>1</v>
      </c>
      <c r="BP28">
        <v>-3</v>
      </c>
      <c r="BQ28">
        <v>-3</v>
      </c>
      <c r="BR28">
        <v>20</v>
      </c>
      <c r="BS28">
        <v>65</v>
      </c>
      <c r="BT28">
        <v>7</v>
      </c>
      <c r="BU28">
        <v>0</v>
      </c>
      <c r="BV28">
        <v>0</v>
      </c>
      <c r="BW28">
        <v>1</v>
      </c>
      <c r="BX28">
        <v>1</v>
      </c>
      <c r="BY28">
        <v>0</v>
      </c>
      <c r="BZ28">
        <v>0</v>
      </c>
      <c r="CA28">
        <v>40</v>
      </c>
      <c r="CB28">
        <v>1</v>
      </c>
      <c r="CC28">
        <v>-3</v>
      </c>
      <c r="CD28">
        <v>-3</v>
      </c>
      <c r="CE28">
        <v>90</v>
      </c>
      <c r="CF28">
        <v>0</v>
      </c>
      <c r="CG28">
        <v>1</v>
      </c>
      <c r="CH28">
        <v>0</v>
      </c>
      <c r="CI28">
        <v>50</v>
      </c>
      <c r="CJ28">
        <v>-3</v>
      </c>
      <c r="CK28">
        <v>-3</v>
      </c>
      <c r="CL28">
        <v>-3</v>
      </c>
      <c r="CM28">
        <v>0</v>
      </c>
      <c r="CN28">
        <v>0</v>
      </c>
      <c r="CO28">
        <v>0</v>
      </c>
      <c r="CP28">
        <v>0</v>
      </c>
      <c r="CQ28">
        <v>0</v>
      </c>
      <c r="CR28">
        <v>0</v>
      </c>
      <c r="CS28">
        <v>0</v>
      </c>
      <c r="CT28">
        <v>0</v>
      </c>
      <c r="CU28">
        <v>100</v>
      </c>
      <c r="CV28">
        <v>2</v>
      </c>
      <c r="CW28">
        <v>2</v>
      </c>
      <c r="CX28">
        <v>-3</v>
      </c>
      <c r="CY28">
        <v>-3</v>
      </c>
      <c r="CZ28">
        <v>0</v>
      </c>
      <c r="DA28">
        <v>155</v>
      </c>
      <c r="DB28">
        <v>155</v>
      </c>
      <c r="DC28">
        <v>1</v>
      </c>
      <c r="DD28">
        <v>85</v>
      </c>
    </row>
    <row r="29" spans="1:108" x14ac:dyDescent="0.25">
      <c r="A29" t="s">
        <v>3668</v>
      </c>
      <c r="B29">
        <v>24</v>
      </c>
      <c r="C29">
        <v>6217</v>
      </c>
      <c r="D29">
        <v>3755</v>
      </c>
      <c r="E29">
        <v>4230</v>
      </c>
      <c r="F29">
        <v>4845</v>
      </c>
      <c r="G29">
        <v>4511</v>
      </c>
      <c r="H29">
        <v>93</v>
      </c>
      <c r="I29">
        <v>15</v>
      </c>
      <c r="J29">
        <v>0</v>
      </c>
      <c r="K29">
        <v>0</v>
      </c>
      <c r="L29">
        <v>0</v>
      </c>
      <c r="M29">
        <v>1</v>
      </c>
      <c r="N29">
        <v>0</v>
      </c>
      <c r="O29">
        <v>60</v>
      </c>
      <c r="P29">
        <v>1</v>
      </c>
      <c r="Q29">
        <v>-3</v>
      </c>
      <c r="R29">
        <v>-3</v>
      </c>
      <c r="S29">
        <v>20</v>
      </c>
      <c r="T29">
        <v>75</v>
      </c>
      <c r="U29">
        <v>0</v>
      </c>
      <c r="V29">
        <v>0</v>
      </c>
      <c r="W29">
        <v>0</v>
      </c>
      <c r="X29">
        <v>1</v>
      </c>
      <c r="Y29">
        <v>1</v>
      </c>
      <c r="Z29">
        <v>1</v>
      </c>
      <c r="AA29">
        <v>0</v>
      </c>
      <c r="AB29">
        <v>80</v>
      </c>
      <c r="AC29">
        <v>5</v>
      </c>
      <c r="AD29">
        <v>-3</v>
      </c>
      <c r="AE29">
        <v>-3</v>
      </c>
      <c r="AF29">
        <v>230</v>
      </c>
      <c r="AG29">
        <v>1</v>
      </c>
      <c r="AH29">
        <v>1</v>
      </c>
      <c r="AI29">
        <v>1</v>
      </c>
      <c r="AJ29">
        <v>150</v>
      </c>
      <c r="AK29">
        <v>-3</v>
      </c>
      <c r="AL29">
        <v>-3</v>
      </c>
      <c r="AM29">
        <v>-3</v>
      </c>
      <c r="AN29">
        <v>0</v>
      </c>
      <c r="AO29">
        <v>0</v>
      </c>
      <c r="AP29">
        <v>0</v>
      </c>
      <c r="AQ29">
        <v>1</v>
      </c>
      <c r="AR29">
        <v>0</v>
      </c>
      <c r="AS29">
        <v>0</v>
      </c>
      <c r="AT29">
        <v>0</v>
      </c>
      <c r="AU29">
        <v>5</v>
      </c>
      <c r="AV29">
        <v>140</v>
      </c>
      <c r="AW29">
        <v>3</v>
      </c>
      <c r="AX29">
        <v>6</v>
      </c>
      <c r="AY29">
        <v>-3</v>
      </c>
      <c r="AZ29">
        <v>-3</v>
      </c>
      <c r="BA29">
        <v>0</v>
      </c>
      <c r="BB29">
        <v>310</v>
      </c>
      <c r="BC29">
        <v>310</v>
      </c>
      <c r="BD29">
        <v>1</v>
      </c>
      <c r="BE29">
        <v>80</v>
      </c>
      <c r="BH29">
        <v>10</v>
      </c>
      <c r="BI29">
        <v>0</v>
      </c>
      <c r="BJ29">
        <v>0</v>
      </c>
      <c r="BK29">
        <v>0</v>
      </c>
      <c r="BL29">
        <v>0</v>
      </c>
      <c r="BM29">
        <v>0</v>
      </c>
      <c r="BN29">
        <v>0</v>
      </c>
      <c r="BO29">
        <v>0</v>
      </c>
      <c r="BP29">
        <v>-3</v>
      </c>
      <c r="BQ29">
        <v>-3</v>
      </c>
      <c r="BR29">
        <v>0</v>
      </c>
      <c r="BS29">
        <v>10</v>
      </c>
      <c r="BT29">
        <v>0</v>
      </c>
      <c r="BU29">
        <v>0</v>
      </c>
      <c r="BV29">
        <v>0</v>
      </c>
      <c r="BW29">
        <v>1</v>
      </c>
      <c r="BX29">
        <v>1</v>
      </c>
      <c r="BY29">
        <v>1</v>
      </c>
      <c r="BZ29">
        <v>0</v>
      </c>
      <c r="CA29">
        <v>120</v>
      </c>
      <c r="CB29">
        <v>6</v>
      </c>
      <c r="CC29">
        <v>-3</v>
      </c>
      <c r="CD29">
        <v>-3</v>
      </c>
      <c r="CE29">
        <v>220</v>
      </c>
      <c r="CF29">
        <v>1</v>
      </c>
      <c r="CG29">
        <v>1</v>
      </c>
      <c r="CH29">
        <v>0</v>
      </c>
      <c r="CI29">
        <v>100</v>
      </c>
      <c r="CJ29">
        <v>-3</v>
      </c>
      <c r="CK29">
        <v>-3</v>
      </c>
      <c r="CL29">
        <v>-3</v>
      </c>
      <c r="CM29">
        <v>0</v>
      </c>
      <c r="CN29">
        <v>0</v>
      </c>
      <c r="CO29">
        <v>1</v>
      </c>
      <c r="CP29">
        <v>0</v>
      </c>
      <c r="CQ29">
        <v>0</v>
      </c>
      <c r="CR29">
        <v>0</v>
      </c>
      <c r="CS29">
        <v>5</v>
      </c>
      <c r="CT29">
        <v>0</v>
      </c>
      <c r="CU29">
        <v>120</v>
      </c>
      <c r="CV29">
        <v>3</v>
      </c>
      <c r="CW29">
        <v>6</v>
      </c>
      <c r="CX29">
        <v>-3</v>
      </c>
      <c r="CY29">
        <v>-3</v>
      </c>
      <c r="CZ29">
        <v>0</v>
      </c>
      <c r="DA29">
        <v>230</v>
      </c>
      <c r="DB29">
        <v>230</v>
      </c>
      <c r="DC29">
        <v>0</v>
      </c>
      <c r="DD29">
        <v>-80</v>
      </c>
    </row>
    <row r="30" spans="1:108" x14ac:dyDescent="0.25">
      <c r="A30" t="s">
        <v>3668</v>
      </c>
      <c r="B30">
        <v>25</v>
      </c>
      <c r="C30">
        <v>4238</v>
      </c>
      <c r="D30">
        <v>3102</v>
      </c>
      <c r="E30">
        <v>5464</v>
      </c>
      <c r="F30">
        <v>4360</v>
      </c>
      <c r="G30">
        <v>6453</v>
      </c>
      <c r="H30">
        <v>3277</v>
      </c>
      <c r="I30">
        <v>5</v>
      </c>
      <c r="J30">
        <v>0</v>
      </c>
      <c r="K30">
        <v>0</v>
      </c>
      <c r="L30">
        <v>0</v>
      </c>
      <c r="M30">
        <v>0</v>
      </c>
      <c r="N30">
        <v>0</v>
      </c>
      <c r="O30">
        <v>0</v>
      </c>
      <c r="P30">
        <v>0</v>
      </c>
      <c r="Q30">
        <v>-3</v>
      </c>
      <c r="R30">
        <v>-3</v>
      </c>
      <c r="S30">
        <v>0</v>
      </c>
      <c r="T30">
        <v>5</v>
      </c>
      <c r="U30">
        <v>0</v>
      </c>
      <c r="V30">
        <v>8</v>
      </c>
      <c r="W30">
        <v>2</v>
      </c>
      <c r="X30">
        <v>1</v>
      </c>
      <c r="Y30">
        <v>1</v>
      </c>
      <c r="Z30">
        <v>0</v>
      </c>
      <c r="AA30">
        <v>0</v>
      </c>
      <c r="AB30">
        <v>80</v>
      </c>
      <c r="AC30">
        <v>2</v>
      </c>
      <c r="AD30">
        <v>-3</v>
      </c>
      <c r="AE30">
        <v>-3</v>
      </c>
      <c r="AF30">
        <v>132</v>
      </c>
      <c r="AG30">
        <v>0</v>
      </c>
      <c r="AH30">
        <v>1</v>
      </c>
      <c r="AI30">
        <v>0</v>
      </c>
      <c r="AJ30">
        <v>50</v>
      </c>
      <c r="AK30">
        <v>-3</v>
      </c>
      <c r="AL30">
        <v>-3</v>
      </c>
      <c r="AM30">
        <v>-3</v>
      </c>
      <c r="AN30">
        <v>0</v>
      </c>
      <c r="AO30">
        <v>0</v>
      </c>
      <c r="AP30">
        <v>0</v>
      </c>
      <c r="AQ30">
        <v>0</v>
      </c>
      <c r="AR30">
        <v>0</v>
      </c>
      <c r="AS30">
        <v>1</v>
      </c>
      <c r="AT30">
        <v>0</v>
      </c>
      <c r="AU30">
        <v>25</v>
      </c>
      <c r="AV30">
        <v>80</v>
      </c>
      <c r="AW30">
        <v>2</v>
      </c>
      <c r="AX30">
        <v>2</v>
      </c>
      <c r="AY30">
        <v>-3</v>
      </c>
      <c r="AZ30">
        <v>-3</v>
      </c>
      <c r="BA30">
        <v>2</v>
      </c>
      <c r="BB30">
        <v>162</v>
      </c>
      <c r="BC30">
        <v>162</v>
      </c>
      <c r="BD30">
        <v>1</v>
      </c>
      <c r="BE30">
        <v>44</v>
      </c>
      <c r="BH30">
        <v>10</v>
      </c>
      <c r="BI30">
        <v>0</v>
      </c>
      <c r="BJ30">
        <v>8</v>
      </c>
      <c r="BK30">
        <v>8</v>
      </c>
      <c r="BL30">
        <v>0</v>
      </c>
      <c r="BM30">
        <v>0</v>
      </c>
      <c r="BN30">
        <v>0</v>
      </c>
      <c r="BO30">
        <v>0</v>
      </c>
      <c r="BP30">
        <v>-3</v>
      </c>
      <c r="BQ30">
        <v>-3</v>
      </c>
      <c r="BR30">
        <v>0</v>
      </c>
      <c r="BS30">
        <v>18</v>
      </c>
      <c r="BT30">
        <v>1</v>
      </c>
      <c r="BU30">
        <v>60</v>
      </c>
      <c r="BV30">
        <v>20</v>
      </c>
      <c r="BW30">
        <v>1</v>
      </c>
      <c r="BX30">
        <v>1</v>
      </c>
      <c r="BY30">
        <v>0</v>
      </c>
      <c r="BZ30">
        <v>0</v>
      </c>
      <c r="CA30">
        <v>80</v>
      </c>
      <c r="CB30">
        <v>2</v>
      </c>
      <c r="CC30">
        <v>-3</v>
      </c>
      <c r="CD30">
        <v>-3</v>
      </c>
      <c r="CE30">
        <v>100</v>
      </c>
      <c r="CF30">
        <v>0</v>
      </c>
      <c r="CG30">
        <v>0</v>
      </c>
      <c r="CH30">
        <v>0</v>
      </c>
      <c r="CI30">
        <v>0</v>
      </c>
      <c r="CJ30">
        <v>-3</v>
      </c>
      <c r="CK30">
        <v>-3</v>
      </c>
      <c r="CL30">
        <v>-3</v>
      </c>
      <c r="CM30">
        <v>0</v>
      </c>
      <c r="CN30">
        <v>0</v>
      </c>
      <c r="CO30">
        <v>0</v>
      </c>
      <c r="CP30">
        <v>0</v>
      </c>
      <c r="CQ30">
        <v>1</v>
      </c>
      <c r="CR30">
        <v>0</v>
      </c>
      <c r="CS30">
        <v>25</v>
      </c>
      <c r="CT30">
        <v>0</v>
      </c>
      <c r="CU30">
        <v>80</v>
      </c>
      <c r="CV30">
        <v>2</v>
      </c>
      <c r="CW30">
        <v>2</v>
      </c>
      <c r="CX30">
        <v>-3</v>
      </c>
      <c r="CY30">
        <v>-3</v>
      </c>
      <c r="CZ30">
        <v>28</v>
      </c>
      <c r="DA30">
        <v>118</v>
      </c>
      <c r="DB30">
        <v>118</v>
      </c>
      <c r="DC30">
        <v>0</v>
      </c>
      <c r="DD30">
        <v>-44</v>
      </c>
    </row>
    <row r="31" spans="1:108" x14ac:dyDescent="0.25">
      <c r="A31" t="s">
        <v>3668</v>
      </c>
      <c r="B31">
        <v>26</v>
      </c>
      <c r="C31">
        <v>5913</v>
      </c>
      <c r="D31">
        <v>4741</v>
      </c>
      <c r="E31">
        <v>2227</v>
      </c>
      <c r="F31">
        <v>1816</v>
      </c>
      <c r="G31">
        <v>4166</v>
      </c>
      <c r="H31">
        <v>3291</v>
      </c>
      <c r="I31">
        <v>15</v>
      </c>
      <c r="J31">
        <v>1</v>
      </c>
      <c r="K31">
        <v>0</v>
      </c>
      <c r="L31">
        <v>0</v>
      </c>
      <c r="M31">
        <v>0</v>
      </c>
      <c r="N31">
        <v>0</v>
      </c>
      <c r="O31">
        <v>0</v>
      </c>
      <c r="P31">
        <v>0</v>
      </c>
      <c r="Q31">
        <v>-3</v>
      </c>
      <c r="R31">
        <v>-3</v>
      </c>
      <c r="S31">
        <v>0</v>
      </c>
      <c r="T31">
        <v>15</v>
      </c>
      <c r="U31">
        <v>1</v>
      </c>
      <c r="V31">
        <v>23</v>
      </c>
      <c r="W31">
        <v>8</v>
      </c>
      <c r="X31">
        <v>1</v>
      </c>
      <c r="Y31">
        <v>1</v>
      </c>
      <c r="Z31">
        <v>0</v>
      </c>
      <c r="AA31">
        <v>0</v>
      </c>
      <c r="AB31">
        <v>80</v>
      </c>
      <c r="AC31">
        <v>2</v>
      </c>
      <c r="AD31">
        <v>-3</v>
      </c>
      <c r="AE31">
        <v>-3</v>
      </c>
      <c r="AF31">
        <v>188</v>
      </c>
      <c r="AG31">
        <v>0</v>
      </c>
      <c r="AH31">
        <v>1</v>
      </c>
      <c r="AI31">
        <v>1</v>
      </c>
      <c r="AJ31">
        <v>100</v>
      </c>
      <c r="AK31">
        <v>-3</v>
      </c>
      <c r="AL31">
        <v>-3</v>
      </c>
      <c r="AM31">
        <v>-3</v>
      </c>
      <c r="AN31">
        <v>0</v>
      </c>
      <c r="AO31">
        <v>0</v>
      </c>
      <c r="AP31">
        <v>0</v>
      </c>
      <c r="AQ31">
        <v>0</v>
      </c>
      <c r="AR31">
        <v>0</v>
      </c>
      <c r="AS31">
        <v>0</v>
      </c>
      <c r="AT31">
        <v>0</v>
      </c>
      <c r="AU31">
        <v>0</v>
      </c>
      <c r="AV31">
        <v>80</v>
      </c>
      <c r="AW31">
        <v>2</v>
      </c>
      <c r="AX31">
        <v>2</v>
      </c>
      <c r="AY31">
        <v>-3</v>
      </c>
      <c r="AZ31">
        <v>-3</v>
      </c>
      <c r="BA31">
        <v>8</v>
      </c>
      <c r="BB31">
        <v>203</v>
      </c>
      <c r="BC31">
        <v>203</v>
      </c>
      <c r="BD31">
        <v>1</v>
      </c>
      <c r="BE31">
        <v>54</v>
      </c>
      <c r="BH31">
        <v>15</v>
      </c>
      <c r="BI31">
        <v>0</v>
      </c>
      <c r="BJ31">
        <v>0</v>
      </c>
      <c r="BK31">
        <v>0</v>
      </c>
      <c r="BL31">
        <v>0</v>
      </c>
      <c r="BM31">
        <v>0</v>
      </c>
      <c r="BN31">
        <v>0</v>
      </c>
      <c r="BO31">
        <v>0</v>
      </c>
      <c r="BP31">
        <v>-3</v>
      </c>
      <c r="BQ31">
        <v>-3</v>
      </c>
      <c r="BR31">
        <v>0</v>
      </c>
      <c r="BS31">
        <v>15</v>
      </c>
      <c r="BT31">
        <v>0</v>
      </c>
      <c r="BU31">
        <v>12</v>
      </c>
      <c r="BV31">
        <v>4</v>
      </c>
      <c r="BW31">
        <v>1</v>
      </c>
      <c r="BX31">
        <v>1</v>
      </c>
      <c r="BY31">
        <v>0</v>
      </c>
      <c r="BZ31">
        <v>0</v>
      </c>
      <c r="CA31">
        <v>80</v>
      </c>
      <c r="CB31">
        <v>2</v>
      </c>
      <c r="CC31">
        <v>-3</v>
      </c>
      <c r="CD31">
        <v>-3</v>
      </c>
      <c r="CE31">
        <v>134</v>
      </c>
      <c r="CF31">
        <v>1</v>
      </c>
      <c r="CG31">
        <v>0</v>
      </c>
      <c r="CH31">
        <v>0</v>
      </c>
      <c r="CI31">
        <v>50</v>
      </c>
      <c r="CJ31">
        <v>-3</v>
      </c>
      <c r="CK31">
        <v>-3</v>
      </c>
      <c r="CL31">
        <v>-3</v>
      </c>
      <c r="CM31">
        <v>0</v>
      </c>
      <c r="CN31">
        <v>0</v>
      </c>
      <c r="CO31">
        <v>0</v>
      </c>
      <c r="CP31">
        <v>0</v>
      </c>
      <c r="CQ31">
        <v>0</v>
      </c>
      <c r="CR31">
        <v>0</v>
      </c>
      <c r="CS31">
        <v>0</v>
      </c>
      <c r="CT31">
        <v>0</v>
      </c>
      <c r="CU31">
        <v>80</v>
      </c>
      <c r="CV31">
        <v>2</v>
      </c>
      <c r="CW31">
        <v>2</v>
      </c>
      <c r="CX31">
        <v>-3</v>
      </c>
      <c r="CY31">
        <v>-3</v>
      </c>
      <c r="CZ31">
        <v>4</v>
      </c>
      <c r="DA31">
        <v>149</v>
      </c>
      <c r="DB31">
        <v>149</v>
      </c>
      <c r="DC31">
        <v>0</v>
      </c>
      <c r="DD31">
        <v>-54</v>
      </c>
    </row>
    <row r="32" spans="1:108" x14ac:dyDescent="0.25">
      <c r="A32" t="s">
        <v>3668</v>
      </c>
      <c r="B32">
        <v>27</v>
      </c>
      <c r="C32">
        <v>3134</v>
      </c>
      <c r="D32">
        <v>5998</v>
      </c>
      <c r="E32">
        <v>4397</v>
      </c>
      <c r="F32">
        <v>3840</v>
      </c>
      <c r="G32">
        <v>6146</v>
      </c>
      <c r="H32">
        <v>4539</v>
      </c>
      <c r="I32">
        <v>10</v>
      </c>
      <c r="J32">
        <v>0</v>
      </c>
      <c r="K32">
        <v>0</v>
      </c>
      <c r="L32">
        <v>0</v>
      </c>
      <c r="M32">
        <v>0</v>
      </c>
      <c r="N32">
        <v>0</v>
      </c>
      <c r="O32">
        <v>0</v>
      </c>
      <c r="P32">
        <v>0</v>
      </c>
      <c r="Q32">
        <v>-3</v>
      </c>
      <c r="R32">
        <v>-3</v>
      </c>
      <c r="S32">
        <v>0</v>
      </c>
      <c r="T32">
        <v>10</v>
      </c>
      <c r="U32">
        <v>0</v>
      </c>
      <c r="V32">
        <v>1</v>
      </c>
      <c r="W32">
        <v>0</v>
      </c>
      <c r="X32">
        <v>1</v>
      </c>
      <c r="Y32">
        <v>1</v>
      </c>
      <c r="Z32">
        <v>1</v>
      </c>
      <c r="AA32">
        <v>0</v>
      </c>
      <c r="AB32">
        <v>120</v>
      </c>
      <c r="AC32">
        <v>6</v>
      </c>
      <c r="AD32">
        <v>-3</v>
      </c>
      <c r="AE32">
        <v>-3</v>
      </c>
      <c r="AF32">
        <v>220</v>
      </c>
      <c r="AG32">
        <v>1</v>
      </c>
      <c r="AH32">
        <v>0</v>
      </c>
      <c r="AI32">
        <v>1</v>
      </c>
      <c r="AJ32">
        <v>100</v>
      </c>
      <c r="AK32">
        <v>-3</v>
      </c>
      <c r="AL32">
        <v>-3</v>
      </c>
      <c r="AM32">
        <v>-3</v>
      </c>
      <c r="AN32">
        <v>0</v>
      </c>
      <c r="AO32">
        <v>0</v>
      </c>
      <c r="AP32">
        <v>0</v>
      </c>
      <c r="AQ32">
        <v>1</v>
      </c>
      <c r="AR32">
        <v>0</v>
      </c>
      <c r="AS32">
        <v>0</v>
      </c>
      <c r="AT32">
        <v>0</v>
      </c>
      <c r="AU32">
        <v>5</v>
      </c>
      <c r="AV32">
        <v>120</v>
      </c>
      <c r="AW32">
        <v>3</v>
      </c>
      <c r="AX32">
        <v>6</v>
      </c>
      <c r="AY32">
        <v>-3</v>
      </c>
      <c r="AZ32">
        <v>-3</v>
      </c>
      <c r="BA32">
        <v>0</v>
      </c>
      <c r="BB32">
        <v>235</v>
      </c>
      <c r="BC32">
        <v>235</v>
      </c>
      <c r="BD32">
        <v>1</v>
      </c>
      <c r="BE32">
        <v>42</v>
      </c>
      <c r="BH32">
        <v>15</v>
      </c>
      <c r="BI32">
        <v>10</v>
      </c>
      <c r="BJ32">
        <v>0</v>
      </c>
      <c r="BK32">
        <v>3</v>
      </c>
      <c r="BL32">
        <v>0</v>
      </c>
      <c r="BM32">
        <v>0</v>
      </c>
      <c r="BN32">
        <v>0</v>
      </c>
      <c r="BO32">
        <v>0</v>
      </c>
      <c r="BP32">
        <v>-3</v>
      </c>
      <c r="BQ32">
        <v>-3</v>
      </c>
      <c r="BR32">
        <v>0</v>
      </c>
      <c r="BS32">
        <v>18</v>
      </c>
      <c r="BT32">
        <v>44</v>
      </c>
      <c r="BU32">
        <v>0</v>
      </c>
      <c r="BV32">
        <v>5</v>
      </c>
      <c r="BW32">
        <v>1</v>
      </c>
      <c r="BX32">
        <v>1</v>
      </c>
      <c r="BY32">
        <v>1</v>
      </c>
      <c r="BZ32">
        <v>0</v>
      </c>
      <c r="CA32">
        <v>120</v>
      </c>
      <c r="CB32">
        <v>6</v>
      </c>
      <c r="CC32">
        <v>-3</v>
      </c>
      <c r="CD32">
        <v>-3</v>
      </c>
      <c r="CE32">
        <v>175</v>
      </c>
      <c r="CF32">
        <v>1</v>
      </c>
      <c r="CG32">
        <v>0</v>
      </c>
      <c r="CH32">
        <v>0</v>
      </c>
      <c r="CI32">
        <v>50</v>
      </c>
      <c r="CJ32">
        <v>-3</v>
      </c>
      <c r="CK32">
        <v>-3</v>
      </c>
      <c r="CL32">
        <v>-3</v>
      </c>
      <c r="CM32">
        <v>0</v>
      </c>
      <c r="CN32">
        <v>0</v>
      </c>
      <c r="CO32">
        <v>1</v>
      </c>
      <c r="CP32">
        <v>0</v>
      </c>
      <c r="CQ32">
        <v>0</v>
      </c>
      <c r="CR32">
        <v>0</v>
      </c>
      <c r="CS32">
        <v>5</v>
      </c>
      <c r="CT32">
        <v>0</v>
      </c>
      <c r="CU32">
        <v>120</v>
      </c>
      <c r="CV32">
        <v>3</v>
      </c>
      <c r="CW32">
        <v>6</v>
      </c>
      <c r="CX32">
        <v>-3</v>
      </c>
      <c r="CY32">
        <v>-3</v>
      </c>
      <c r="CZ32">
        <v>8</v>
      </c>
      <c r="DA32">
        <v>193</v>
      </c>
      <c r="DB32">
        <v>193</v>
      </c>
      <c r="DC32">
        <v>0</v>
      </c>
      <c r="DD32">
        <v>-42</v>
      </c>
    </row>
    <row r="33" spans="1:108" x14ac:dyDescent="0.25">
      <c r="A33" t="s">
        <v>3668</v>
      </c>
      <c r="B33">
        <v>28</v>
      </c>
      <c r="C33">
        <v>3750</v>
      </c>
      <c r="D33">
        <v>5253</v>
      </c>
      <c r="E33">
        <v>3276</v>
      </c>
      <c r="F33">
        <v>2538</v>
      </c>
      <c r="G33">
        <v>3275</v>
      </c>
      <c r="H33">
        <v>2503</v>
      </c>
      <c r="I33">
        <v>10</v>
      </c>
      <c r="J33">
        <v>0</v>
      </c>
      <c r="K33">
        <v>7</v>
      </c>
      <c r="L33">
        <v>7</v>
      </c>
      <c r="M33">
        <v>0</v>
      </c>
      <c r="N33">
        <v>0</v>
      </c>
      <c r="O33">
        <v>0</v>
      </c>
      <c r="P33">
        <v>0</v>
      </c>
      <c r="Q33">
        <v>-3</v>
      </c>
      <c r="R33">
        <v>-3</v>
      </c>
      <c r="S33">
        <v>0</v>
      </c>
      <c r="T33">
        <v>17</v>
      </c>
      <c r="U33">
        <v>5</v>
      </c>
      <c r="V33">
        <v>0</v>
      </c>
      <c r="W33">
        <v>0</v>
      </c>
      <c r="X33">
        <v>1</v>
      </c>
      <c r="Y33">
        <v>1</v>
      </c>
      <c r="Z33">
        <v>1</v>
      </c>
      <c r="AA33">
        <v>0</v>
      </c>
      <c r="AB33">
        <v>120</v>
      </c>
      <c r="AC33">
        <v>6</v>
      </c>
      <c r="AD33">
        <v>-3</v>
      </c>
      <c r="AE33">
        <v>-3</v>
      </c>
      <c r="AF33">
        <v>170</v>
      </c>
      <c r="AG33">
        <v>1</v>
      </c>
      <c r="AH33">
        <v>0</v>
      </c>
      <c r="AI33">
        <v>0</v>
      </c>
      <c r="AJ33">
        <v>50</v>
      </c>
      <c r="AK33">
        <v>-3</v>
      </c>
      <c r="AL33">
        <v>-3</v>
      </c>
      <c r="AM33">
        <v>-3</v>
      </c>
      <c r="AN33">
        <v>0</v>
      </c>
      <c r="AO33">
        <v>0</v>
      </c>
      <c r="AP33">
        <v>0</v>
      </c>
      <c r="AQ33">
        <v>0</v>
      </c>
      <c r="AR33">
        <v>0</v>
      </c>
      <c r="AS33">
        <v>0</v>
      </c>
      <c r="AT33">
        <v>0</v>
      </c>
      <c r="AU33">
        <v>0</v>
      </c>
      <c r="AV33">
        <v>120</v>
      </c>
      <c r="AW33">
        <v>3</v>
      </c>
      <c r="AX33">
        <v>6</v>
      </c>
      <c r="AY33">
        <v>-3</v>
      </c>
      <c r="AZ33">
        <v>-3</v>
      </c>
      <c r="BA33">
        <v>7</v>
      </c>
      <c r="BB33">
        <v>187</v>
      </c>
      <c r="BC33">
        <v>187</v>
      </c>
      <c r="BD33">
        <v>1</v>
      </c>
      <c r="BE33">
        <v>97</v>
      </c>
      <c r="BH33">
        <v>10</v>
      </c>
      <c r="BI33">
        <v>0</v>
      </c>
      <c r="BJ33">
        <v>0</v>
      </c>
      <c r="BK33">
        <v>0</v>
      </c>
      <c r="BL33">
        <v>0</v>
      </c>
      <c r="BM33">
        <v>0</v>
      </c>
      <c r="BN33">
        <v>0</v>
      </c>
      <c r="BO33">
        <v>0</v>
      </c>
      <c r="BP33">
        <v>-3</v>
      </c>
      <c r="BQ33">
        <v>-3</v>
      </c>
      <c r="BR33">
        <v>0</v>
      </c>
      <c r="BS33">
        <v>10</v>
      </c>
      <c r="BT33">
        <v>0</v>
      </c>
      <c r="BU33">
        <v>0</v>
      </c>
      <c r="BV33">
        <v>0</v>
      </c>
      <c r="BW33">
        <v>1</v>
      </c>
      <c r="BX33">
        <v>1</v>
      </c>
      <c r="BY33">
        <v>0</v>
      </c>
      <c r="BZ33">
        <v>0</v>
      </c>
      <c r="CA33">
        <v>80</v>
      </c>
      <c r="CB33">
        <v>2</v>
      </c>
      <c r="CC33">
        <v>-3</v>
      </c>
      <c r="CD33">
        <v>-3</v>
      </c>
      <c r="CE33">
        <v>80</v>
      </c>
      <c r="CF33">
        <v>0</v>
      </c>
      <c r="CG33">
        <v>0</v>
      </c>
      <c r="CH33">
        <v>0</v>
      </c>
      <c r="CI33">
        <v>0</v>
      </c>
      <c r="CJ33">
        <v>-3</v>
      </c>
      <c r="CK33">
        <v>-3</v>
      </c>
      <c r="CL33">
        <v>-3</v>
      </c>
      <c r="CM33">
        <v>0</v>
      </c>
      <c r="CN33">
        <v>0</v>
      </c>
      <c r="CO33">
        <v>0</v>
      </c>
      <c r="CP33">
        <v>0</v>
      </c>
      <c r="CQ33">
        <v>0</v>
      </c>
      <c r="CR33">
        <v>0</v>
      </c>
      <c r="CS33">
        <v>0</v>
      </c>
      <c r="CT33">
        <v>0</v>
      </c>
      <c r="CU33">
        <v>80</v>
      </c>
      <c r="CV33">
        <v>2</v>
      </c>
      <c r="CW33">
        <v>2</v>
      </c>
      <c r="CX33">
        <v>-3</v>
      </c>
      <c r="CY33">
        <v>-3</v>
      </c>
      <c r="CZ33">
        <v>0</v>
      </c>
      <c r="DA33">
        <v>90</v>
      </c>
      <c r="DB33">
        <v>90</v>
      </c>
      <c r="DC33">
        <v>0</v>
      </c>
      <c r="DD33">
        <v>-97</v>
      </c>
    </row>
    <row r="34" spans="1:108" x14ac:dyDescent="0.25">
      <c r="A34" t="s">
        <v>3668</v>
      </c>
      <c r="B34">
        <v>29</v>
      </c>
      <c r="C34">
        <v>3293</v>
      </c>
      <c r="D34">
        <v>5690</v>
      </c>
      <c r="E34">
        <v>6720</v>
      </c>
      <c r="F34">
        <v>5658</v>
      </c>
      <c r="G34">
        <v>6318</v>
      </c>
      <c r="H34">
        <v>5542</v>
      </c>
      <c r="I34">
        <v>10</v>
      </c>
      <c r="J34">
        <v>0</v>
      </c>
      <c r="K34">
        <v>0</v>
      </c>
      <c r="L34">
        <v>0</v>
      </c>
      <c r="M34">
        <v>0</v>
      </c>
      <c r="N34">
        <v>0</v>
      </c>
      <c r="O34">
        <v>0</v>
      </c>
      <c r="P34">
        <v>0</v>
      </c>
      <c r="Q34">
        <v>-3</v>
      </c>
      <c r="R34">
        <v>-3</v>
      </c>
      <c r="S34">
        <v>0</v>
      </c>
      <c r="T34">
        <v>10</v>
      </c>
      <c r="U34">
        <v>0</v>
      </c>
      <c r="V34">
        <v>0</v>
      </c>
      <c r="W34">
        <v>0</v>
      </c>
      <c r="X34">
        <v>1</v>
      </c>
      <c r="Y34">
        <v>1</v>
      </c>
      <c r="Z34">
        <v>1</v>
      </c>
      <c r="AA34">
        <v>0</v>
      </c>
      <c r="AB34">
        <v>120</v>
      </c>
      <c r="AC34">
        <v>6</v>
      </c>
      <c r="AD34">
        <v>-3</v>
      </c>
      <c r="AE34">
        <v>-3</v>
      </c>
      <c r="AF34">
        <v>270</v>
      </c>
      <c r="AG34">
        <v>1</v>
      </c>
      <c r="AH34">
        <v>1</v>
      </c>
      <c r="AI34">
        <v>1</v>
      </c>
      <c r="AJ34">
        <v>150</v>
      </c>
      <c r="AK34">
        <v>-3</v>
      </c>
      <c r="AL34">
        <v>-3</v>
      </c>
      <c r="AM34">
        <v>-3</v>
      </c>
      <c r="AN34">
        <v>0</v>
      </c>
      <c r="AO34">
        <v>0</v>
      </c>
      <c r="AP34">
        <v>0</v>
      </c>
      <c r="AQ34">
        <v>0</v>
      </c>
      <c r="AR34">
        <v>0</v>
      </c>
      <c r="AS34">
        <v>1</v>
      </c>
      <c r="AT34">
        <v>0</v>
      </c>
      <c r="AU34">
        <v>25</v>
      </c>
      <c r="AV34">
        <v>120</v>
      </c>
      <c r="AW34">
        <v>3</v>
      </c>
      <c r="AX34">
        <v>6</v>
      </c>
      <c r="AY34">
        <v>-3</v>
      </c>
      <c r="AZ34">
        <v>-3</v>
      </c>
      <c r="BA34">
        <v>0</v>
      </c>
      <c r="BB34">
        <v>305</v>
      </c>
      <c r="BC34">
        <v>305</v>
      </c>
      <c r="BD34">
        <v>1</v>
      </c>
      <c r="BE34">
        <v>170</v>
      </c>
      <c r="BH34">
        <v>15</v>
      </c>
      <c r="BI34">
        <v>0</v>
      </c>
      <c r="BJ34">
        <v>0</v>
      </c>
      <c r="BK34">
        <v>0</v>
      </c>
      <c r="BL34">
        <v>0</v>
      </c>
      <c r="BM34">
        <v>0</v>
      </c>
      <c r="BN34">
        <v>0</v>
      </c>
      <c r="BO34">
        <v>0</v>
      </c>
      <c r="BP34">
        <v>-3</v>
      </c>
      <c r="BQ34">
        <v>-3</v>
      </c>
      <c r="BR34">
        <v>0</v>
      </c>
      <c r="BS34">
        <v>15</v>
      </c>
      <c r="BT34">
        <v>0</v>
      </c>
      <c r="BU34">
        <v>0</v>
      </c>
      <c r="BV34">
        <v>0</v>
      </c>
      <c r="BW34">
        <v>1</v>
      </c>
      <c r="BX34">
        <v>1</v>
      </c>
      <c r="BY34">
        <v>1</v>
      </c>
      <c r="BZ34">
        <v>0</v>
      </c>
      <c r="CA34">
        <v>120</v>
      </c>
      <c r="CB34">
        <v>6</v>
      </c>
      <c r="CC34">
        <v>-3</v>
      </c>
      <c r="CD34">
        <v>-3</v>
      </c>
      <c r="CE34">
        <v>120</v>
      </c>
      <c r="CF34">
        <v>0</v>
      </c>
      <c r="CG34">
        <v>0</v>
      </c>
      <c r="CH34">
        <v>0</v>
      </c>
      <c r="CI34">
        <v>0</v>
      </c>
      <c r="CJ34">
        <v>-3</v>
      </c>
      <c r="CK34">
        <v>-3</v>
      </c>
      <c r="CL34">
        <v>-3</v>
      </c>
      <c r="CM34">
        <v>0</v>
      </c>
      <c r="CN34">
        <v>0</v>
      </c>
      <c r="CO34">
        <v>0</v>
      </c>
      <c r="CP34">
        <v>0</v>
      </c>
      <c r="CQ34">
        <v>1</v>
      </c>
      <c r="CR34">
        <v>0</v>
      </c>
      <c r="CS34">
        <v>25</v>
      </c>
      <c r="CT34">
        <v>0</v>
      </c>
      <c r="CU34">
        <v>120</v>
      </c>
      <c r="CV34">
        <v>3</v>
      </c>
      <c r="CW34">
        <v>6</v>
      </c>
      <c r="CX34">
        <v>-3</v>
      </c>
      <c r="CY34">
        <v>-3</v>
      </c>
      <c r="CZ34">
        <v>0</v>
      </c>
      <c r="DA34">
        <v>135</v>
      </c>
      <c r="DB34">
        <v>135</v>
      </c>
      <c r="DC34">
        <v>0</v>
      </c>
      <c r="DD34">
        <v>-170</v>
      </c>
    </row>
    <row r="35" spans="1:108" x14ac:dyDescent="0.25">
      <c r="A35" t="s">
        <v>3668</v>
      </c>
      <c r="B35">
        <v>30</v>
      </c>
      <c r="C35">
        <v>4009</v>
      </c>
      <c r="D35">
        <v>6056</v>
      </c>
      <c r="E35">
        <v>4181</v>
      </c>
      <c r="F35">
        <v>3054</v>
      </c>
      <c r="G35">
        <v>4480</v>
      </c>
      <c r="H35">
        <v>6047</v>
      </c>
      <c r="I35">
        <v>10</v>
      </c>
      <c r="J35">
        <v>0</v>
      </c>
      <c r="K35">
        <v>0</v>
      </c>
      <c r="L35">
        <v>0</v>
      </c>
      <c r="M35">
        <v>1</v>
      </c>
      <c r="N35">
        <v>0</v>
      </c>
      <c r="O35">
        <v>60</v>
      </c>
      <c r="P35">
        <v>1</v>
      </c>
      <c r="Q35">
        <v>-3</v>
      </c>
      <c r="R35">
        <v>-3</v>
      </c>
      <c r="S35">
        <v>20</v>
      </c>
      <c r="T35">
        <v>70</v>
      </c>
      <c r="U35">
        <v>0</v>
      </c>
      <c r="V35">
        <v>0</v>
      </c>
      <c r="W35">
        <v>0</v>
      </c>
      <c r="X35">
        <v>1</v>
      </c>
      <c r="Y35">
        <v>1</v>
      </c>
      <c r="Z35">
        <v>0</v>
      </c>
      <c r="AA35">
        <v>0</v>
      </c>
      <c r="AB35">
        <v>40</v>
      </c>
      <c r="AC35">
        <v>1</v>
      </c>
      <c r="AD35">
        <v>-3</v>
      </c>
      <c r="AE35">
        <v>-3</v>
      </c>
      <c r="AF35">
        <v>90</v>
      </c>
      <c r="AG35">
        <v>0</v>
      </c>
      <c r="AH35">
        <v>1</v>
      </c>
      <c r="AI35">
        <v>0</v>
      </c>
      <c r="AJ35">
        <v>50</v>
      </c>
      <c r="AK35">
        <v>-3</v>
      </c>
      <c r="AL35">
        <v>-3</v>
      </c>
      <c r="AM35">
        <v>-3</v>
      </c>
      <c r="AN35">
        <v>0</v>
      </c>
      <c r="AO35">
        <v>0</v>
      </c>
      <c r="AP35">
        <v>0</v>
      </c>
      <c r="AQ35">
        <v>0</v>
      </c>
      <c r="AR35">
        <v>0</v>
      </c>
      <c r="AS35">
        <v>0</v>
      </c>
      <c r="AT35">
        <v>0</v>
      </c>
      <c r="AU35">
        <v>0</v>
      </c>
      <c r="AV35">
        <v>100</v>
      </c>
      <c r="AW35">
        <v>2</v>
      </c>
      <c r="AX35">
        <v>2</v>
      </c>
      <c r="AY35">
        <v>-3</v>
      </c>
      <c r="AZ35">
        <v>-3</v>
      </c>
      <c r="BA35">
        <v>0</v>
      </c>
      <c r="BB35">
        <v>160</v>
      </c>
      <c r="BC35">
        <v>160</v>
      </c>
      <c r="BD35">
        <v>1</v>
      </c>
      <c r="BE35">
        <v>20</v>
      </c>
      <c r="BH35">
        <v>10</v>
      </c>
      <c r="BI35">
        <v>0</v>
      </c>
      <c r="BJ35">
        <v>0</v>
      </c>
      <c r="BK35">
        <v>0</v>
      </c>
      <c r="BL35">
        <v>0</v>
      </c>
      <c r="BM35">
        <v>0</v>
      </c>
      <c r="BN35">
        <v>0</v>
      </c>
      <c r="BO35">
        <v>0</v>
      </c>
      <c r="BP35">
        <v>-3</v>
      </c>
      <c r="BQ35">
        <v>-3</v>
      </c>
      <c r="BR35">
        <v>0</v>
      </c>
      <c r="BS35">
        <v>10</v>
      </c>
      <c r="BT35">
        <v>0</v>
      </c>
      <c r="BU35">
        <v>0</v>
      </c>
      <c r="BV35">
        <v>0</v>
      </c>
      <c r="BW35">
        <v>1</v>
      </c>
      <c r="BX35">
        <v>1</v>
      </c>
      <c r="BY35">
        <v>0</v>
      </c>
      <c r="BZ35">
        <v>0</v>
      </c>
      <c r="CA35">
        <v>80</v>
      </c>
      <c r="CB35">
        <v>2</v>
      </c>
      <c r="CC35">
        <v>-3</v>
      </c>
      <c r="CD35">
        <v>-3</v>
      </c>
      <c r="CE35">
        <v>130</v>
      </c>
      <c r="CF35">
        <v>0</v>
      </c>
      <c r="CG35">
        <v>0</v>
      </c>
      <c r="CH35">
        <v>1</v>
      </c>
      <c r="CI35">
        <v>50</v>
      </c>
      <c r="CJ35">
        <v>-3</v>
      </c>
      <c r="CK35">
        <v>-3</v>
      </c>
      <c r="CL35">
        <v>-3</v>
      </c>
      <c r="CM35">
        <v>0</v>
      </c>
      <c r="CN35">
        <v>0</v>
      </c>
      <c r="CO35">
        <v>0</v>
      </c>
      <c r="CP35">
        <v>0</v>
      </c>
      <c r="CQ35">
        <v>0</v>
      </c>
      <c r="CR35">
        <v>0</v>
      </c>
      <c r="CS35">
        <v>0</v>
      </c>
      <c r="CT35">
        <v>0</v>
      </c>
      <c r="CU35">
        <v>80</v>
      </c>
      <c r="CV35">
        <v>2</v>
      </c>
      <c r="CW35">
        <v>2</v>
      </c>
      <c r="CX35">
        <v>-3</v>
      </c>
      <c r="CY35">
        <v>-3</v>
      </c>
      <c r="CZ35">
        <v>0</v>
      </c>
      <c r="DA35">
        <v>140</v>
      </c>
      <c r="DB35">
        <v>140</v>
      </c>
      <c r="DC35">
        <v>0</v>
      </c>
      <c r="DD35">
        <v>-20</v>
      </c>
    </row>
    <row r="36" spans="1:108" x14ac:dyDescent="0.25">
      <c r="A36" t="s">
        <v>3668</v>
      </c>
      <c r="B36">
        <v>31</v>
      </c>
      <c r="C36">
        <v>2531</v>
      </c>
      <c r="D36">
        <v>6022</v>
      </c>
      <c r="E36">
        <v>5299</v>
      </c>
      <c r="F36">
        <v>2052</v>
      </c>
      <c r="G36">
        <v>4674</v>
      </c>
      <c r="H36">
        <v>2977</v>
      </c>
      <c r="I36">
        <v>15</v>
      </c>
      <c r="J36">
        <v>0</v>
      </c>
      <c r="K36">
        <v>0</v>
      </c>
      <c r="L36">
        <v>0</v>
      </c>
      <c r="M36">
        <v>0</v>
      </c>
      <c r="N36">
        <v>0</v>
      </c>
      <c r="O36">
        <v>0</v>
      </c>
      <c r="P36">
        <v>0</v>
      </c>
      <c r="Q36">
        <v>-3</v>
      </c>
      <c r="R36">
        <v>-3</v>
      </c>
      <c r="S36">
        <v>0</v>
      </c>
      <c r="T36">
        <v>15</v>
      </c>
      <c r="U36">
        <v>0</v>
      </c>
      <c r="V36">
        <v>5</v>
      </c>
      <c r="W36">
        <v>1</v>
      </c>
      <c r="X36">
        <v>1</v>
      </c>
      <c r="Y36">
        <v>1</v>
      </c>
      <c r="Z36">
        <v>0</v>
      </c>
      <c r="AA36">
        <v>0</v>
      </c>
      <c r="AB36">
        <v>80</v>
      </c>
      <c r="AC36">
        <v>2</v>
      </c>
      <c r="AD36">
        <v>-3</v>
      </c>
      <c r="AE36">
        <v>-3</v>
      </c>
      <c r="AF36">
        <v>81</v>
      </c>
      <c r="AG36">
        <v>0</v>
      </c>
      <c r="AH36">
        <v>0</v>
      </c>
      <c r="AI36">
        <v>0</v>
      </c>
      <c r="AJ36">
        <v>0</v>
      </c>
      <c r="AK36">
        <v>-3</v>
      </c>
      <c r="AL36">
        <v>-3</v>
      </c>
      <c r="AM36">
        <v>-3</v>
      </c>
      <c r="AN36">
        <v>0</v>
      </c>
      <c r="AO36">
        <v>0</v>
      </c>
      <c r="AP36">
        <v>1</v>
      </c>
      <c r="AQ36">
        <v>0</v>
      </c>
      <c r="AR36">
        <v>0</v>
      </c>
      <c r="AS36">
        <v>0</v>
      </c>
      <c r="AT36">
        <v>5</v>
      </c>
      <c r="AU36">
        <v>0</v>
      </c>
      <c r="AV36">
        <v>80</v>
      </c>
      <c r="AW36">
        <v>2</v>
      </c>
      <c r="AX36">
        <v>2</v>
      </c>
      <c r="AY36">
        <v>-3</v>
      </c>
      <c r="AZ36">
        <v>-3</v>
      </c>
      <c r="BA36">
        <v>1</v>
      </c>
      <c r="BB36">
        <v>96</v>
      </c>
      <c r="BC36">
        <v>96</v>
      </c>
      <c r="BD36">
        <v>0</v>
      </c>
      <c r="BE36">
        <v>-106</v>
      </c>
      <c r="BH36">
        <v>15</v>
      </c>
      <c r="BI36">
        <v>0</v>
      </c>
      <c r="BJ36">
        <v>0</v>
      </c>
      <c r="BK36">
        <v>0</v>
      </c>
      <c r="BL36">
        <v>0</v>
      </c>
      <c r="BM36">
        <v>0</v>
      </c>
      <c r="BN36">
        <v>0</v>
      </c>
      <c r="BO36">
        <v>0</v>
      </c>
      <c r="BP36">
        <v>-3</v>
      </c>
      <c r="BQ36">
        <v>-3</v>
      </c>
      <c r="BR36">
        <v>0</v>
      </c>
      <c r="BS36">
        <v>15</v>
      </c>
      <c r="BT36">
        <v>1</v>
      </c>
      <c r="BU36">
        <v>8</v>
      </c>
      <c r="BV36">
        <v>2</v>
      </c>
      <c r="BW36">
        <v>1</v>
      </c>
      <c r="BX36">
        <v>1</v>
      </c>
      <c r="BY36">
        <v>0</v>
      </c>
      <c r="BZ36">
        <v>0</v>
      </c>
      <c r="CA36">
        <v>80</v>
      </c>
      <c r="CB36">
        <v>2</v>
      </c>
      <c r="CC36">
        <v>-3</v>
      </c>
      <c r="CD36">
        <v>-3</v>
      </c>
      <c r="CE36">
        <v>182</v>
      </c>
      <c r="CF36">
        <v>1</v>
      </c>
      <c r="CG36">
        <v>0</v>
      </c>
      <c r="CH36">
        <v>1</v>
      </c>
      <c r="CI36">
        <v>100</v>
      </c>
      <c r="CJ36">
        <v>-3</v>
      </c>
      <c r="CK36">
        <v>-3</v>
      </c>
      <c r="CL36">
        <v>-3</v>
      </c>
      <c r="CM36">
        <v>0</v>
      </c>
      <c r="CN36">
        <v>0</v>
      </c>
      <c r="CO36">
        <v>0</v>
      </c>
      <c r="CP36">
        <v>1</v>
      </c>
      <c r="CQ36">
        <v>0</v>
      </c>
      <c r="CR36">
        <v>0</v>
      </c>
      <c r="CS36">
        <v>0</v>
      </c>
      <c r="CT36">
        <v>5</v>
      </c>
      <c r="CU36">
        <v>80</v>
      </c>
      <c r="CV36">
        <v>2</v>
      </c>
      <c r="CW36">
        <v>2</v>
      </c>
      <c r="CX36">
        <v>-3</v>
      </c>
      <c r="CY36">
        <v>-3</v>
      </c>
      <c r="CZ36">
        <v>2</v>
      </c>
      <c r="DA36">
        <v>202</v>
      </c>
      <c r="DB36">
        <v>202</v>
      </c>
      <c r="DC36">
        <v>1</v>
      </c>
      <c r="DD36">
        <v>106</v>
      </c>
    </row>
    <row r="37" spans="1:108" x14ac:dyDescent="0.25">
      <c r="A37" t="s">
        <v>3668</v>
      </c>
      <c r="B37">
        <v>32</v>
      </c>
      <c r="C37">
        <v>4845</v>
      </c>
      <c r="D37">
        <v>6217</v>
      </c>
      <c r="E37">
        <v>2855</v>
      </c>
      <c r="F37">
        <v>4260</v>
      </c>
      <c r="G37">
        <v>4182</v>
      </c>
      <c r="H37">
        <v>6146</v>
      </c>
      <c r="I37">
        <v>10</v>
      </c>
      <c r="J37">
        <v>0</v>
      </c>
      <c r="K37">
        <v>0</v>
      </c>
      <c r="L37">
        <v>0</v>
      </c>
      <c r="M37">
        <v>0</v>
      </c>
      <c r="N37">
        <v>0</v>
      </c>
      <c r="O37">
        <v>0</v>
      </c>
      <c r="P37">
        <v>0</v>
      </c>
      <c r="Q37">
        <v>-3</v>
      </c>
      <c r="R37">
        <v>-3</v>
      </c>
      <c r="S37">
        <v>0</v>
      </c>
      <c r="T37">
        <v>10</v>
      </c>
      <c r="U37">
        <v>0</v>
      </c>
      <c r="V37">
        <v>0</v>
      </c>
      <c r="W37">
        <v>0</v>
      </c>
      <c r="X37">
        <v>1</v>
      </c>
      <c r="Y37">
        <v>1</v>
      </c>
      <c r="Z37">
        <v>0</v>
      </c>
      <c r="AA37">
        <v>0</v>
      </c>
      <c r="AB37">
        <v>80</v>
      </c>
      <c r="AC37">
        <v>2</v>
      </c>
      <c r="AD37">
        <v>-3</v>
      </c>
      <c r="AE37">
        <v>-3</v>
      </c>
      <c r="AF37">
        <v>80</v>
      </c>
      <c r="AG37">
        <v>0</v>
      </c>
      <c r="AH37">
        <v>0</v>
      </c>
      <c r="AI37">
        <v>0</v>
      </c>
      <c r="AJ37">
        <v>0</v>
      </c>
      <c r="AK37">
        <v>-3</v>
      </c>
      <c r="AL37">
        <v>-3</v>
      </c>
      <c r="AM37">
        <v>-3</v>
      </c>
      <c r="AN37">
        <v>0</v>
      </c>
      <c r="AO37">
        <v>0</v>
      </c>
      <c r="AP37">
        <v>0</v>
      </c>
      <c r="AQ37">
        <v>0</v>
      </c>
      <c r="AR37">
        <v>0</v>
      </c>
      <c r="AS37">
        <v>0</v>
      </c>
      <c r="AT37">
        <v>0</v>
      </c>
      <c r="AU37">
        <v>0</v>
      </c>
      <c r="AV37">
        <v>80</v>
      </c>
      <c r="AW37">
        <v>2</v>
      </c>
      <c r="AX37">
        <v>2</v>
      </c>
      <c r="AY37">
        <v>-3</v>
      </c>
      <c r="AZ37">
        <v>-3</v>
      </c>
      <c r="BA37">
        <v>0</v>
      </c>
      <c r="BB37">
        <v>90</v>
      </c>
      <c r="BC37">
        <v>90</v>
      </c>
      <c r="BD37">
        <v>0</v>
      </c>
      <c r="BE37">
        <v>-108</v>
      </c>
      <c r="BH37">
        <v>15</v>
      </c>
      <c r="BI37">
        <v>11</v>
      </c>
      <c r="BJ37">
        <v>0</v>
      </c>
      <c r="BK37">
        <v>3</v>
      </c>
      <c r="BL37">
        <v>0</v>
      </c>
      <c r="BM37">
        <v>0</v>
      </c>
      <c r="BN37">
        <v>0</v>
      </c>
      <c r="BO37">
        <v>0</v>
      </c>
      <c r="BP37">
        <v>-3</v>
      </c>
      <c r="BQ37">
        <v>-3</v>
      </c>
      <c r="BR37">
        <v>0</v>
      </c>
      <c r="BS37">
        <v>18</v>
      </c>
      <c r="BT37">
        <v>0</v>
      </c>
      <c r="BU37">
        <v>0</v>
      </c>
      <c r="BV37">
        <v>0</v>
      </c>
      <c r="BW37">
        <v>1</v>
      </c>
      <c r="BX37">
        <v>1</v>
      </c>
      <c r="BY37">
        <v>0</v>
      </c>
      <c r="BZ37">
        <v>0</v>
      </c>
      <c r="CA37">
        <v>80</v>
      </c>
      <c r="CB37">
        <v>2</v>
      </c>
      <c r="CC37">
        <v>-3</v>
      </c>
      <c r="CD37">
        <v>-3</v>
      </c>
      <c r="CE37">
        <v>180</v>
      </c>
      <c r="CF37">
        <v>1</v>
      </c>
      <c r="CG37">
        <v>1</v>
      </c>
      <c r="CH37">
        <v>0</v>
      </c>
      <c r="CI37">
        <v>100</v>
      </c>
      <c r="CJ37">
        <v>-3</v>
      </c>
      <c r="CK37">
        <v>-3</v>
      </c>
      <c r="CL37">
        <v>-3</v>
      </c>
      <c r="CM37">
        <v>0</v>
      </c>
      <c r="CN37">
        <v>0</v>
      </c>
      <c r="CO37">
        <v>0</v>
      </c>
      <c r="CP37">
        <v>0</v>
      </c>
      <c r="CQ37">
        <v>0</v>
      </c>
      <c r="CR37">
        <v>0</v>
      </c>
      <c r="CS37">
        <v>0</v>
      </c>
      <c r="CT37">
        <v>0</v>
      </c>
      <c r="CU37">
        <v>80</v>
      </c>
      <c r="CV37">
        <v>2</v>
      </c>
      <c r="CW37">
        <v>2</v>
      </c>
      <c r="CX37">
        <v>-3</v>
      </c>
      <c r="CY37">
        <v>-3</v>
      </c>
      <c r="CZ37">
        <v>3</v>
      </c>
      <c r="DA37">
        <v>198</v>
      </c>
      <c r="DB37">
        <v>198</v>
      </c>
      <c r="DC37">
        <v>1</v>
      </c>
      <c r="DD37">
        <v>108</v>
      </c>
    </row>
    <row r="38" spans="1:108" x14ac:dyDescent="0.25">
      <c r="A38" t="s">
        <v>3668</v>
      </c>
      <c r="B38">
        <v>33</v>
      </c>
      <c r="C38">
        <v>6453</v>
      </c>
      <c r="D38">
        <v>2538</v>
      </c>
      <c r="E38">
        <v>3134</v>
      </c>
      <c r="F38">
        <v>3740</v>
      </c>
      <c r="G38">
        <v>1816</v>
      </c>
      <c r="H38">
        <v>4741</v>
      </c>
      <c r="I38">
        <v>15</v>
      </c>
      <c r="J38">
        <v>0</v>
      </c>
      <c r="K38">
        <v>0</v>
      </c>
      <c r="L38">
        <v>0</v>
      </c>
      <c r="M38">
        <v>0</v>
      </c>
      <c r="N38">
        <v>0</v>
      </c>
      <c r="O38">
        <v>0</v>
      </c>
      <c r="P38">
        <v>0</v>
      </c>
      <c r="Q38">
        <v>-3</v>
      </c>
      <c r="R38">
        <v>-3</v>
      </c>
      <c r="S38">
        <v>0</v>
      </c>
      <c r="T38">
        <v>15</v>
      </c>
      <c r="U38">
        <v>0</v>
      </c>
      <c r="V38">
        <v>0</v>
      </c>
      <c r="W38">
        <v>0</v>
      </c>
      <c r="X38">
        <v>1</v>
      </c>
      <c r="Y38">
        <v>1</v>
      </c>
      <c r="Z38">
        <v>0</v>
      </c>
      <c r="AA38">
        <v>0</v>
      </c>
      <c r="AB38">
        <v>80</v>
      </c>
      <c r="AC38">
        <v>2</v>
      </c>
      <c r="AD38">
        <v>-3</v>
      </c>
      <c r="AE38">
        <v>-3</v>
      </c>
      <c r="AF38">
        <v>130</v>
      </c>
      <c r="AG38">
        <v>1</v>
      </c>
      <c r="AH38">
        <v>0</v>
      </c>
      <c r="AI38">
        <v>0</v>
      </c>
      <c r="AJ38">
        <v>50</v>
      </c>
      <c r="AK38">
        <v>-3</v>
      </c>
      <c r="AL38">
        <v>-3</v>
      </c>
      <c r="AM38">
        <v>-3</v>
      </c>
      <c r="AN38">
        <v>0</v>
      </c>
      <c r="AO38">
        <v>0</v>
      </c>
      <c r="AP38">
        <v>1</v>
      </c>
      <c r="AQ38">
        <v>0</v>
      </c>
      <c r="AR38">
        <v>0</v>
      </c>
      <c r="AS38">
        <v>1</v>
      </c>
      <c r="AT38">
        <v>5</v>
      </c>
      <c r="AU38">
        <v>25</v>
      </c>
      <c r="AV38">
        <v>80</v>
      </c>
      <c r="AW38">
        <v>2</v>
      </c>
      <c r="AX38">
        <v>2</v>
      </c>
      <c r="AY38">
        <v>-3</v>
      </c>
      <c r="AZ38">
        <v>-3</v>
      </c>
      <c r="BA38">
        <v>0</v>
      </c>
      <c r="BB38">
        <v>170</v>
      </c>
      <c r="BC38">
        <v>170</v>
      </c>
      <c r="BD38">
        <v>0.5</v>
      </c>
      <c r="BE38">
        <v>0</v>
      </c>
      <c r="BH38">
        <v>15</v>
      </c>
      <c r="BI38">
        <v>0</v>
      </c>
      <c r="BJ38">
        <v>0</v>
      </c>
      <c r="BK38">
        <v>0</v>
      </c>
      <c r="BL38">
        <v>1</v>
      </c>
      <c r="BM38">
        <v>0</v>
      </c>
      <c r="BN38">
        <v>60</v>
      </c>
      <c r="BO38">
        <v>1</v>
      </c>
      <c r="BP38">
        <v>-3</v>
      </c>
      <c r="BQ38">
        <v>-3</v>
      </c>
      <c r="BR38">
        <v>20</v>
      </c>
      <c r="BS38">
        <v>75</v>
      </c>
      <c r="BT38">
        <v>0</v>
      </c>
      <c r="BU38">
        <v>0</v>
      </c>
      <c r="BV38">
        <v>0</v>
      </c>
      <c r="BW38">
        <v>1</v>
      </c>
      <c r="BX38">
        <v>1</v>
      </c>
      <c r="BY38">
        <v>0</v>
      </c>
      <c r="BZ38">
        <v>0</v>
      </c>
      <c r="CA38">
        <v>40</v>
      </c>
      <c r="CB38">
        <v>1</v>
      </c>
      <c r="CC38">
        <v>-3</v>
      </c>
      <c r="CD38">
        <v>-3</v>
      </c>
      <c r="CE38">
        <v>90</v>
      </c>
      <c r="CF38">
        <v>1</v>
      </c>
      <c r="CG38">
        <v>0</v>
      </c>
      <c r="CH38">
        <v>0</v>
      </c>
      <c r="CI38">
        <v>50</v>
      </c>
      <c r="CJ38">
        <v>-3</v>
      </c>
      <c r="CK38">
        <v>-3</v>
      </c>
      <c r="CL38">
        <v>-3</v>
      </c>
      <c r="CM38">
        <v>0</v>
      </c>
      <c r="CN38">
        <v>0</v>
      </c>
      <c r="CO38">
        <v>0</v>
      </c>
      <c r="CP38">
        <v>1</v>
      </c>
      <c r="CQ38">
        <v>1</v>
      </c>
      <c r="CR38">
        <v>0</v>
      </c>
      <c r="CS38">
        <v>25</v>
      </c>
      <c r="CT38">
        <v>5</v>
      </c>
      <c r="CU38">
        <v>100</v>
      </c>
      <c r="CV38">
        <v>2</v>
      </c>
      <c r="CW38">
        <v>2</v>
      </c>
      <c r="CX38">
        <v>-3</v>
      </c>
      <c r="CY38">
        <v>-3</v>
      </c>
      <c r="CZ38">
        <v>0</v>
      </c>
      <c r="DA38">
        <v>170</v>
      </c>
      <c r="DB38">
        <v>170</v>
      </c>
      <c r="DC38">
        <v>0.5</v>
      </c>
      <c r="DD38">
        <v>0</v>
      </c>
    </row>
    <row r="39" spans="1:108" x14ac:dyDescent="0.25">
      <c r="A39" t="s">
        <v>3668</v>
      </c>
      <c r="B39">
        <v>34</v>
      </c>
      <c r="C39">
        <v>3275</v>
      </c>
      <c r="D39">
        <v>4818</v>
      </c>
      <c r="E39">
        <v>5464</v>
      </c>
      <c r="F39">
        <v>3755</v>
      </c>
      <c r="G39">
        <v>3840</v>
      </c>
      <c r="H39">
        <v>6318</v>
      </c>
      <c r="I39">
        <v>10</v>
      </c>
      <c r="J39">
        <v>0</v>
      </c>
      <c r="K39">
        <v>0</v>
      </c>
      <c r="L39">
        <v>0</v>
      </c>
      <c r="M39">
        <v>0</v>
      </c>
      <c r="N39">
        <v>0</v>
      </c>
      <c r="O39">
        <v>0</v>
      </c>
      <c r="P39">
        <v>0</v>
      </c>
      <c r="Q39">
        <v>-3</v>
      </c>
      <c r="R39">
        <v>-3</v>
      </c>
      <c r="S39">
        <v>0</v>
      </c>
      <c r="T39">
        <v>10</v>
      </c>
      <c r="U39">
        <v>0</v>
      </c>
      <c r="V39">
        <v>6</v>
      </c>
      <c r="W39">
        <v>2</v>
      </c>
      <c r="X39">
        <v>1</v>
      </c>
      <c r="Y39">
        <v>1</v>
      </c>
      <c r="Z39">
        <v>0</v>
      </c>
      <c r="AA39">
        <v>0</v>
      </c>
      <c r="AB39">
        <v>80</v>
      </c>
      <c r="AC39">
        <v>2</v>
      </c>
      <c r="AD39">
        <v>-3</v>
      </c>
      <c r="AE39">
        <v>-3</v>
      </c>
      <c r="AF39">
        <v>132</v>
      </c>
      <c r="AG39">
        <v>0</v>
      </c>
      <c r="AH39">
        <v>1</v>
      </c>
      <c r="AI39">
        <v>0</v>
      </c>
      <c r="AJ39">
        <v>50</v>
      </c>
      <c r="AK39">
        <v>-3</v>
      </c>
      <c r="AL39">
        <v>-3</v>
      </c>
      <c r="AM39">
        <v>-3</v>
      </c>
      <c r="AN39">
        <v>0</v>
      </c>
      <c r="AO39">
        <v>0</v>
      </c>
      <c r="AP39">
        <v>0</v>
      </c>
      <c r="AQ39">
        <v>0</v>
      </c>
      <c r="AR39">
        <v>1</v>
      </c>
      <c r="AS39">
        <v>0</v>
      </c>
      <c r="AT39">
        <v>25</v>
      </c>
      <c r="AU39">
        <v>0</v>
      </c>
      <c r="AV39">
        <v>80</v>
      </c>
      <c r="AW39">
        <v>2</v>
      </c>
      <c r="AX39">
        <v>2</v>
      </c>
      <c r="AY39">
        <v>-3</v>
      </c>
      <c r="AZ39">
        <v>-3</v>
      </c>
      <c r="BA39">
        <v>2</v>
      </c>
      <c r="BB39">
        <v>142</v>
      </c>
      <c r="BC39">
        <v>142</v>
      </c>
      <c r="BD39">
        <v>0</v>
      </c>
      <c r="BE39">
        <v>-138</v>
      </c>
      <c r="BH39">
        <v>15</v>
      </c>
      <c r="BI39">
        <v>0</v>
      </c>
      <c r="BJ39">
        <v>0</v>
      </c>
      <c r="BK39">
        <v>0</v>
      </c>
      <c r="BL39">
        <v>1</v>
      </c>
      <c r="BM39">
        <v>0</v>
      </c>
      <c r="BN39">
        <v>60</v>
      </c>
      <c r="BO39">
        <v>1</v>
      </c>
      <c r="BP39">
        <v>-3</v>
      </c>
      <c r="BQ39">
        <v>-3</v>
      </c>
      <c r="BR39">
        <v>20</v>
      </c>
      <c r="BS39">
        <v>75</v>
      </c>
      <c r="BT39">
        <v>0</v>
      </c>
      <c r="BU39">
        <v>0</v>
      </c>
      <c r="BV39">
        <v>0</v>
      </c>
      <c r="BW39">
        <v>1</v>
      </c>
      <c r="BX39">
        <v>1</v>
      </c>
      <c r="BY39">
        <v>1</v>
      </c>
      <c r="BZ39">
        <v>0</v>
      </c>
      <c r="CA39">
        <v>80</v>
      </c>
      <c r="CB39">
        <v>5</v>
      </c>
      <c r="CC39">
        <v>-3</v>
      </c>
      <c r="CD39">
        <v>-3</v>
      </c>
      <c r="CE39">
        <v>180</v>
      </c>
      <c r="CF39">
        <v>1</v>
      </c>
      <c r="CG39">
        <v>0</v>
      </c>
      <c r="CH39">
        <v>1</v>
      </c>
      <c r="CI39">
        <v>100</v>
      </c>
      <c r="CJ39">
        <v>-3</v>
      </c>
      <c r="CK39">
        <v>-3</v>
      </c>
      <c r="CL39">
        <v>-3</v>
      </c>
      <c r="CM39">
        <v>0</v>
      </c>
      <c r="CN39">
        <v>0</v>
      </c>
      <c r="CO39">
        <v>0</v>
      </c>
      <c r="CP39">
        <v>0</v>
      </c>
      <c r="CQ39">
        <v>0</v>
      </c>
      <c r="CR39">
        <v>1</v>
      </c>
      <c r="CS39">
        <v>0</v>
      </c>
      <c r="CT39">
        <v>25</v>
      </c>
      <c r="CU39">
        <v>140</v>
      </c>
      <c r="CV39">
        <v>3</v>
      </c>
      <c r="CW39">
        <v>6</v>
      </c>
      <c r="CX39">
        <v>-3</v>
      </c>
      <c r="CY39">
        <v>-3</v>
      </c>
      <c r="CZ39">
        <v>0</v>
      </c>
      <c r="DA39">
        <v>280</v>
      </c>
      <c r="DB39">
        <v>280</v>
      </c>
      <c r="DC39">
        <v>1</v>
      </c>
      <c r="DD39">
        <v>138</v>
      </c>
    </row>
    <row r="40" spans="1:108" x14ac:dyDescent="0.25">
      <c r="A40" t="s">
        <v>3668</v>
      </c>
      <c r="B40">
        <v>35</v>
      </c>
      <c r="C40">
        <v>4728</v>
      </c>
      <c r="D40">
        <v>2264</v>
      </c>
      <c r="E40">
        <v>2503</v>
      </c>
      <c r="F40">
        <v>4360</v>
      </c>
      <c r="G40">
        <v>6056</v>
      </c>
      <c r="H40">
        <v>3291</v>
      </c>
      <c r="I40">
        <v>15</v>
      </c>
      <c r="J40">
        <v>0</v>
      </c>
      <c r="K40">
        <v>0</v>
      </c>
      <c r="L40">
        <v>0</v>
      </c>
      <c r="M40">
        <v>0</v>
      </c>
      <c r="N40">
        <v>0</v>
      </c>
      <c r="O40">
        <v>0</v>
      </c>
      <c r="P40">
        <v>0</v>
      </c>
      <c r="Q40">
        <v>-3</v>
      </c>
      <c r="R40">
        <v>-3</v>
      </c>
      <c r="S40">
        <v>0</v>
      </c>
      <c r="T40">
        <v>15</v>
      </c>
      <c r="U40">
        <v>7</v>
      </c>
      <c r="V40">
        <v>0</v>
      </c>
      <c r="W40">
        <v>0</v>
      </c>
      <c r="X40">
        <v>1</v>
      </c>
      <c r="Y40">
        <v>1</v>
      </c>
      <c r="Z40">
        <v>0</v>
      </c>
      <c r="AA40">
        <v>0</v>
      </c>
      <c r="AB40">
        <v>80</v>
      </c>
      <c r="AC40">
        <v>2</v>
      </c>
      <c r="AD40">
        <v>-3</v>
      </c>
      <c r="AE40">
        <v>-3</v>
      </c>
      <c r="AF40">
        <v>130</v>
      </c>
      <c r="AG40">
        <v>0</v>
      </c>
      <c r="AH40">
        <v>1</v>
      </c>
      <c r="AI40">
        <v>0</v>
      </c>
      <c r="AJ40">
        <v>50</v>
      </c>
      <c r="AK40">
        <v>-3</v>
      </c>
      <c r="AL40">
        <v>-3</v>
      </c>
      <c r="AM40">
        <v>-3</v>
      </c>
      <c r="AN40">
        <v>0</v>
      </c>
      <c r="AO40">
        <v>0</v>
      </c>
      <c r="AP40">
        <v>0</v>
      </c>
      <c r="AQ40">
        <v>0</v>
      </c>
      <c r="AR40">
        <v>0</v>
      </c>
      <c r="AS40">
        <v>0</v>
      </c>
      <c r="AT40">
        <v>0</v>
      </c>
      <c r="AU40">
        <v>0</v>
      </c>
      <c r="AV40">
        <v>80</v>
      </c>
      <c r="AW40">
        <v>2</v>
      </c>
      <c r="AX40">
        <v>2</v>
      </c>
      <c r="AY40">
        <v>-3</v>
      </c>
      <c r="AZ40">
        <v>-3</v>
      </c>
      <c r="BA40">
        <v>0</v>
      </c>
      <c r="BB40">
        <v>145</v>
      </c>
      <c r="BC40">
        <v>145</v>
      </c>
      <c r="BD40">
        <v>1</v>
      </c>
      <c r="BE40">
        <v>50</v>
      </c>
      <c r="BH40">
        <v>15</v>
      </c>
      <c r="BI40">
        <v>0</v>
      </c>
      <c r="BJ40">
        <v>0</v>
      </c>
      <c r="BK40">
        <v>0</v>
      </c>
      <c r="BL40">
        <v>0</v>
      </c>
      <c r="BM40">
        <v>0</v>
      </c>
      <c r="BN40">
        <v>0</v>
      </c>
      <c r="BO40">
        <v>0</v>
      </c>
      <c r="BP40">
        <v>-3</v>
      </c>
      <c r="BQ40">
        <v>-3</v>
      </c>
      <c r="BR40">
        <v>0</v>
      </c>
      <c r="BS40">
        <v>15</v>
      </c>
      <c r="BT40">
        <v>0</v>
      </c>
      <c r="BU40">
        <v>0</v>
      </c>
      <c r="BV40">
        <v>0</v>
      </c>
      <c r="BW40">
        <v>1</v>
      </c>
      <c r="BX40">
        <v>1</v>
      </c>
      <c r="BY40">
        <v>0</v>
      </c>
      <c r="BZ40">
        <v>0</v>
      </c>
      <c r="CA40">
        <v>80</v>
      </c>
      <c r="CB40">
        <v>2</v>
      </c>
      <c r="CC40">
        <v>-3</v>
      </c>
      <c r="CD40">
        <v>-3</v>
      </c>
      <c r="CE40">
        <v>80</v>
      </c>
      <c r="CF40">
        <v>0</v>
      </c>
      <c r="CG40">
        <v>0</v>
      </c>
      <c r="CH40">
        <v>0</v>
      </c>
      <c r="CI40">
        <v>0</v>
      </c>
      <c r="CJ40">
        <v>-3</v>
      </c>
      <c r="CK40">
        <v>-3</v>
      </c>
      <c r="CL40">
        <v>-3</v>
      </c>
      <c r="CM40">
        <v>0</v>
      </c>
      <c r="CN40">
        <v>0</v>
      </c>
      <c r="CO40">
        <v>0</v>
      </c>
      <c r="CP40">
        <v>0</v>
      </c>
      <c r="CQ40">
        <v>0</v>
      </c>
      <c r="CR40">
        <v>0</v>
      </c>
      <c r="CS40">
        <v>0</v>
      </c>
      <c r="CT40">
        <v>0</v>
      </c>
      <c r="CU40">
        <v>80</v>
      </c>
      <c r="CV40">
        <v>2</v>
      </c>
      <c r="CW40">
        <v>2</v>
      </c>
      <c r="CX40">
        <v>-3</v>
      </c>
      <c r="CY40">
        <v>-3</v>
      </c>
      <c r="CZ40">
        <v>0</v>
      </c>
      <c r="DA40">
        <v>95</v>
      </c>
      <c r="DB40">
        <v>95</v>
      </c>
      <c r="DC40">
        <v>0</v>
      </c>
      <c r="DD40">
        <v>-50</v>
      </c>
    </row>
    <row r="41" spans="1:108" x14ac:dyDescent="0.25">
      <c r="A41" t="s">
        <v>3668</v>
      </c>
      <c r="B41">
        <v>36</v>
      </c>
      <c r="C41">
        <v>6663</v>
      </c>
      <c r="D41">
        <v>3102</v>
      </c>
      <c r="E41">
        <v>2052</v>
      </c>
      <c r="F41">
        <v>4181</v>
      </c>
      <c r="G41">
        <v>6720</v>
      </c>
      <c r="H41">
        <v>3750</v>
      </c>
      <c r="I41">
        <v>10</v>
      </c>
      <c r="J41">
        <v>0</v>
      </c>
      <c r="K41">
        <v>0</v>
      </c>
      <c r="L41">
        <v>0</v>
      </c>
      <c r="M41">
        <v>0</v>
      </c>
      <c r="N41">
        <v>0</v>
      </c>
      <c r="O41">
        <v>0</v>
      </c>
      <c r="P41">
        <v>0</v>
      </c>
      <c r="Q41">
        <v>-3</v>
      </c>
      <c r="R41">
        <v>-3</v>
      </c>
      <c r="S41">
        <v>0</v>
      </c>
      <c r="T41">
        <v>10</v>
      </c>
      <c r="U41">
        <v>0</v>
      </c>
      <c r="V41">
        <v>0</v>
      </c>
      <c r="W41">
        <v>0</v>
      </c>
      <c r="X41">
        <v>1</v>
      </c>
      <c r="Y41">
        <v>1</v>
      </c>
      <c r="Z41">
        <v>0</v>
      </c>
      <c r="AA41">
        <v>0</v>
      </c>
      <c r="AB41">
        <v>80</v>
      </c>
      <c r="AC41">
        <v>2</v>
      </c>
      <c r="AD41">
        <v>-3</v>
      </c>
      <c r="AE41">
        <v>-3</v>
      </c>
      <c r="AF41">
        <v>80</v>
      </c>
      <c r="AG41">
        <v>0</v>
      </c>
      <c r="AH41">
        <v>0</v>
      </c>
      <c r="AI41">
        <v>0</v>
      </c>
      <c r="AJ41">
        <v>0</v>
      </c>
      <c r="AK41">
        <v>-3</v>
      </c>
      <c r="AL41">
        <v>-3</v>
      </c>
      <c r="AM41">
        <v>-3</v>
      </c>
      <c r="AN41">
        <v>0</v>
      </c>
      <c r="AO41">
        <v>0</v>
      </c>
      <c r="AP41">
        <v>0</v>
      </c>
      <c r="AQ41">
        <v>0</v>
      </c>
      <c r="AR41">
        <v>0</v>
      </c>
      <c r="AS41">
        <v>0</v>
      </c>
      <c r="AT41">
        <v>0</v>
      </c>
      <c r="AU41">
        <v>0</v>
      </c>
      <c r="AV41">
        <v>80</v>
      </c>
      <c r="AW41">
        <v>2</v>
      </c>
      <c r="AX41">
        <v>2</v>
      </c>
      <c r="AY41">
        <v>-3</v>
      </c>
      <c r="AZ41">
        <v>-3</v>
      </c>
      <c r="BA41">
        <v>0</v>
      </c>
      <c r="BB41">
        <v>90</v>
      </c>
      <c r="BC41">
        <v>90</v>
      </c>
      <c r="BD41">
        <v>0</v>
      </c>
      <c r="BE41">
        <v>-50</v>
      </c>
      <c r="BH41">
        <v>10</v>
      </c>
      <c r="BI41">
        <v>0</v>
      </c>
      <c r="BJ41">
        <v>0</v>
      </c>
      <c r="BK41">
        <v>0</v>
      </c>
      <c r="BL41">
        <v>0</v>
      </c>
      <c r="BM41">
        <v>0</v>
      </c>
      <c r="BN41">
        <v>0</v>
      </c>
      <c r="BO41">
        <v>0</v>
      </c>
      <c r="BP41">
        <v>-3</v>
      </c>
      <c r="BQ41">
        <v>-3</v>
      </c>
      <c r="BR41">
        <v>0</v>
      </c>
      <c r="BS41">
        <v>10</v>
      </c>
      <c r="BT41">
        <v>0</v>
      </c>
      <c r="BU41">
        <v>0</v>
      </c>
      <c r="BV41">
        <v>0</v>
      </c>
      <c r="BW41">
        <v>1</v>
      </c>
      <c r="BX41">
        <v>1</v>
      </c>
      <c r="BY41">
        <v>0</v>
      </c>
      <c r="BZ41">
        <v>0</v>
      </c>
      <c r="CA41">
        <v>80</v>
      </c>
      <c r="CB41">
        <v>2</v>
      </c>
      <c r="CC41">
        <v>-3</v>
      </c>
      <c r="CD41">
        <v>-3</v>
      </c>
      <c r="CE41">
        <v>130</v>
      </c>
      <c r="CF41">
        <v>0</v>
      </c>
      <c r="CG41">
        <v>0</v>
      </c>
      <c r="CH41">
        <v>1</v>
      </c>
      <c r="CI41">
        <v>50</v>
      </c>
      <c r="CJ41">
        <v>-3</v>
      </c>
      <c r="CK41">
        <v>-3</v>
      </c>
      <c r="CL41">
        <v>-3</v>
      </c>
      <c r="CM41">
        <v>0</v>
      </c>
      <c r="CN41">
        <v>0</v>
      </c>
      <c r="CO41">
        <v>0</v>
      </c>
      <c r="CP41">
        <v>0</v>
      </c>
      <c r="CQ41">
        <v>0</v>
      </c>
      <c r="CR41">
        <v>0</v>
      </c>
      <c r="CS41">
        <v>0</v>
      </c>
      <c r="CT41">
        <v>0</v>
      </c>
      <c r="CU41">
        <v>80</v>
      </c>
      <c r="CV41">
        <v>2</v>
      </c>
      <c r="CW41">
        <v>2</v>
      </c>
      <c r="CX41">
        <v>-3</v>
      </c>
      <c r="CY41">
        <v>-3</v>
      </c>
      <c r="CZ41">
        <v>0</v>
      </c>
      <c r="DA41">
        <v>140</v>
      </c>
      <c r="DB41">
        <v>140</v>
      </c>
      <c r="DC41">
        <v>1</v>
      </c>
      <c r="DD41">
        <v>50</v>
      </c>
    </row>
    <row r="42" spans="1:108" x14ac:dyDescent="0.25">
      <c r="A42" t="s">
        <v>3668</v>
      </c>
      <c r="B42">
        <v>37</v>
      </c>
      <c r="C42">
        <v>3293</v>
      </c>
      <c r="D42">
        <v>2531</v>
      </c>
      <c r="E42">
        <v>6160</v>
      </c>
      <c r="F42">
        <v>6047</v>
      </c>
      <c r="G42">
        <v>5999</v>
      </c>
      <c r="H42">
        <v>5690</v>
      </c>
      <c r="I42">
        <v>15</v>
      </c>
      <c r="J42">
        <v>0</v>
      </c>
      <c r="K42">
        <v>0</v>
      </c>
      <c r="L42">
        <v>0</v>
      </c>
      <c r="M42">
        <v>0</v>
      </c>
      <c r="N42">
        <v>0</v>
      </c>
      <c r="O42">
        <v>0</v>
      </c>
      <c r="P42">
        <v>0</v>
      </c>
      <c r="Q42">
        <v>-3</v>
      </c>
      <c r="R42">
        <v>-3</v>
      </c>
      <c r="S42">
        <v>0</v>
      </c>
      <c r="T42">
        <v>15</v>
      </c>
      <c r="U42">
        <v>0</v>
      </c>
      <c r="V42">
        <v>0</v>
      </c>
      <c r="W42">
        <v>0</v>
      </c>
      <c r="X42">
        <v>1</v>
      </c>
      <c r="Y42">
        <v>1</v>
      </c>
      <c r="Z42">
        <v>0</v>
      </c>
      <c r="AA42">
        <v>0</v>
      </c>
      <c r="AB42">
        <v>80</v>
      </c>
      <c r="AC42">
        <v>2</v>
      </c>
      <c r="AD42">
        <v>-3</v>
      </c>
      <c r="AE42">
        <v>-3</v>
      </c>
      <c r="AF42">
        <v>180</v>
      </c>
      <c r="AG42">
        <v>1</v>
      </c>
      <c r="AH42">
        <v>0</v>
      </c>
      <c r="AI42">
        <v>1</v>
      </c>
      <c r="AJ42">
        <v>100</v>
      </c>
      <c r="AK42">
        <v>-3</v>
      </c>
      <c r="AL42">
        <v>-3</v>
      </c>
      <c r="AM42">
        <v>-3</v>
      </c>
      <c r="AN42">
        <v>0</v>
      </c>
      <c r="AO42">
        <v>0</v>
      </c>
      <c r="AP42">
        <v>0</v>
      </c>
      <c r="AQ42">
        <v>0</v>
      </c>
      <c r="AR42">
        <v>0</v>
      </c>
      <c r="AS42">
        <v>0</v>
      </c>
      <c r="AT42">
        <v>0</v>
      </c>
      <c r="AU42">
        <v>0</v>
      </c>
      <c r="AV42">
        <v>80</v>
      </c>
      <c r="AW42">
        <v>2</v>
      </c>
      <c r="AX42">
        <v>2</v>
      </c>
      <c r="AY42">
        <v>-3</v>
      </c>
      <c r="AZ42">
        <v>-3</v>
      </c>
      <c r="BA42">
        <v>0</v>
      </c>
      <c r="BB42">
        <v>195</v>
      </c>
      <c r="BC42">
        <v>195</v>
      </c>
      <c r="BD42">
        <v>1</v>
      </c>
      <c r="BE42">
        <v>34</v>
      </c>
      <c r="BH42">
        <v>10</v>
      </c>
      <c r="BI42">
        <v>0</v>
      </c>
      <c r="BJ42">
        <v>0</v>
      </c>
      <c r="BK42">
        <v>0</v>
      </c>
      <c r="BL42">
        <v>1</v>
      </c>
      <c r="BM42">
        <v>0</v>
      </c>
      <c r="BN42">
        <v>60</v>
      </c>
      <c r="BO42">
        <v>1</v>
      </c>
      <c r="BP42">
        <v>-3</v>
      </c>
      <c r="BQ42">
        <v>-3</v>
      </c>
      <c r="BR42">
        <v>20</v>
      </c>
      <c r="BS42">
        <v>70</v>
      </c>
      <c r="BT42">
        <v>10</v>
      </c>
      <c r="BU42">
        <v>0</v>
      </c>
      <c r="BV42">
        <v>1</v>
      </c>
      <c r="BW42">
        <v>1</v>
      </c>
      <c r="BX42">
        <v>1</v>
      </c>
      <c r="BY42">
        <v>0</v>
      </c>
      <c r="BZ42">
        <v>0</v>
      </c>
      <c r="CA42">
        <v>40</v>
      </c>
      <c r="CB42">
        <v>1</v>
      </c>
      <c r="CC42">
        <v>-3</v>
      </c>
      <c r="CD42">
        <v>-3</v>
      </c>
      <c r="CE42">
        <v>91</v>
      </c>
      <c r="CF42">
        <v>1</v>
      </c>
      <c r="CG42">
        <v>0</v>
      </c>
      <c r="CH42">
        <v>0</v>
      </c>
      <c r="CI42">
        <v>50</v>
      </c>
      <c r="CJ42">
        <v>-3</v>
      </c>
      <c r="CK42">
        <v>-3</v>
      </c>
      <c r="CL42">
        <v>-3</v>
      </c>
      <c r="CM42">
        <v>0</v>
      </c>
      <c r="CN42">
        <v>0</v>
      </c>
      <c r="CO42">
        <v>0</v>
      </c>
      <c r="CP42">
        <v>0</v>
      </c>
      <c r="CQ42">
        <v>0</v>
      </c>
      <c r="CR42">
        <v>0</v>
      </c>
      <c r="CS42">
        <v>0</v>
      </c>
      <c r="CT42">
        <v>0</v>
      </c>
      <c r="CU42">
        <v>100</v>
      </c>
      <c r="CV42">
        <v>2</v>
      </c>
      <c r="CW42">
        <v>2</v>
      </c>
      <c r="CX42">
        <v>-3</v>
      </c>
      <c r="CY42">
        <v>-3</v>
      </c>
      <c r="CZ42">
        <v>1</v>
      </c>
      <c r="DA42">
        <v>161</v>
      </c>
      <c r="DB42">
        <v>161</v>
      </c>
      <c r="DC42">
        <v>0</v>
      </c>
      <c r="DD42">
        <v>-34</v>
      </c>
    </row>
    <row r="43" spans="1:108" x14ac:dyDescent="0.25">
      <c r="A43" t="s">
        <v>3668</v>
      </c>
      <c r="B43">
        <v>38</v>
      </c>
      <c r="C43">
        <v>4480</v>
      </c>
      <c r="D43">
        <v>4674</v>
      </c>
      <c r="E43">
        <v>4511</v>
      </c>
      <c r="F43">
        <v>5253</v>
      </c>
      <c r="G43">
        <v>4166</v>
      </c>
      <c r="H43">
        <v>4182</v>
      </c>
      <c r="I43">
        <v>15</v>
      </c>
      <c r="J43">
        <v>0</v>
      </c>
      <c r="K43">
        <v>0</v>
      </c>
      <c r="L43">
        <v>0</v>
      </c>
      <c r="M43">
        <v>0</v>
      </c>
      <c r="N43">
        <v>0</v>
      </c>
      <c r="O43">
        <v>0</v>
      </c>
      <c r="P43">
        <v>0</v>
      </c>
      <c r="Q43">
        <v>-3</v>
      </c>
      <c r="R43">
        <v>-3</v>
      </c>
      <c r="S43">
        <v>0</v>
      </c>
      <c r="T43">
        <v>15</v>
      </c>
      <c r="U43">
        <v>0</v>
      </c>
      <c r="V43">
        <v>0</v>
      </c>
      <c r="W43">
        <v>0</v>
      </c>
      <c r="X43">
        <v>1</v>
      </c>
      <c r="Y43">
        <v>1</v>
      </c>
      <c r="Z43">
        <v>1</v>
      </c>
      <c r="AA43">
        <v>0</v>
      </c>
      <c r="AB43">
        <v>120</v>
      </c>
      <c r="AC43">
        <v>6</v>
      </c>
      <c r="AD43">
        <v>-3</v>
      </c>
      <c r="AE43">
        <v>-3</v>
      </c>
      <c r="AF43">
        <v>170</v>
      </c>
      <c r="AG43">
        <v>0</v>
      </c>
      <c r="AH43">
        <v>0</v>
      </c>
      <c r="AI43">
        <v>1</v>
      </c>
      <c r="AJ43">
        <v>50</v>
      </c>
      <c r="AK43">
        <v>-3</v>
      </c>
      <c r="AL43">
        <v>-3</v>
      </c>
      <c r="AM43">
        <v>-3</v>
      </c>
      <c r="AN43">
        <v>0</v>
      </c>
      <c r="AO43">
        <v>0</v>
      </c>
      <c r="AP43">
        <v>0</v>
      </c>
      <c r="AQ43">
        <v>0</v>
      </c>
      <c r="AR43">
        <v>0</v>
      </c>
      <c r="AS43">
        <v>0</v>
      </c>
      <c r="AT43">
        <v>0</v>
      </c>
      <c r="AU43">
        <v>0</v>
      </c>
      <c r="AV43">
        <v>120</v>
      </c>
      <c r="AW43">
        <v>3</v>
      </c>
      <c r="AX43">
        <v>6</v>
      </c>
      <c r="AY43">
        <v>-3</v>
      </c>
      <c r="AZ43">
        <v>-3</v>
      </c>
      <c r="BA43">
        <v>0</v>
      </c>
      <c r="BB43">
        <v>185</v>
      </c>
      <c r="BC43">
        <v>185</v>
      </c>
      <c r="BD43">
        <v>1</v>
      </c>
      <c r="BE43">
        <v>45</v>
      </c>
      <c r="BH43">
        <v>10</v>
      </c>
      <c r="BI43">
        <v>0</v>
      </c>
      <c r="BJ43">
        <v>0</v>
      </c>
      <c r="BK43">
        <v>0</v>
      </c>
      <c r="BL43">
        <v>0</v>
      </c>
      <c r="BM43">
        <v>0</v>
      </c>
      <c r="BN43">
        <v>0</v>
      </c>
      <c r="BO43">
        <v>0</v>
      </c>
      <c r="BP43">
        <v>-3</v>
      </c>
      <c r="BQ43">
        <v>-3</v>
      </c>
      <c r="BR43">
        <v>0</v>
      </c>
      <c r="BS43">
        <v>10</v>
      </c>
      <c r="BT43">
        <v>0</v>
      </c>
      <c r="BU43">
        <v>1</v>
      </c>
      <c r="BV43">
        <v>0</v>
      </c>
      <c r="BW43">
        <v>1</v>
      </c>
      <c r="BX43">
        <v>1</v>
      </c>
      <c r="BY43">
        <v>0</v>
      </c>
      <c r="BZ43">
        <v>0</v>
      </c>
      <c r="CA43">
        <v>80</v>
      </c>
      <c r="CB43">
        <v>2</v>
      </c>
      <c r="CC43">
        <v>-3</v>
      </c>
      <c r="CD43">
        <v>-3</v>
      </c>
      <c r="CE43">
        <v>130</v>
      </c>
      <c r="CF43">
        <v>1</v>
      </c>
      <c r="CG43">
        <v>0</v>
      </c>
      <c r="CH43">
        <v>0</v>
      </c>
      <c r="CI43">
        <v>50</v>
      </c>
      <c r="CJ43">
        <v>-3</v>
      </c>
      <c r="CK43">
        <v>-3</v>
      </c>
      <c r="CL43">
        <v>-3</v>
      </c>
      <c r="CM43">
        <v>0</v>
      </c>
      <c r="CN43">
        <v>0</v>
      </c>
      <c r="CO43">
        <v>0</v>
      </c>
      <c r="CP43">
        <v>0</v>
      </c>
      <c r="CQ43">
        <v>0</v>
      </c>
      <c r="CR43">
        <v>0</v>
      </c>
      <c r="CS43">
        <v>0</v>
      </c>
      <c r="CT43">
        <v>0</v>
      </c>
      <c r="CU43">
        <v>80</v>
      </c>
      <c r="CV43">
        <v>2</v>
      </c>
      <c r="CW43">
        <v>2</v>
      </c>
      <c r="CX43">
        <v>-3</v>
      </c>
      <c r="CY43">
        <v>-3</v>
      </c>
      <c r="CZ43">
        <v>0</v>
      </c>
      <c r="DA43">
        <v>140</v>
      </c>
      <c r="DB43">
        <v>140</v>
      </c>
      <c r="DC43">
        <v>0</v>
      </c>
      <c r="DD43">
        <v>-45</v>
      </c>
    </row>
    <row r="44" spans="1:108" x14ac:dyDescent="0.25">
      <c r="A44" t="s">
        <v>3668</v>
      </c>
      <c r="B44">
        <v>39</v>
      </c>
      <c r="C44">
        <v>4539</v>
      </c>
      <c r="D44">
        <v>5658</v>
      </c>
      <c r="E44">
        <v>6022</v>
      </c>
      <c r="F44">
        <v>4217</v>
      </c>
      <c r="G44">
        <v>5913</v>
      </c>
      <c r="H44">
        <v>2855</v>
      </c>
      <c r="I44">
        <v>15</v>
      </c>
      <c r="J44">
        <v>0</v>
      </c>
      <c r="K44">
        <v>0</v>
      </c>
      <c r="L44">
        <v>0</v>
      </c>
      <c r="M44">
        <v>1</v>
      </c>
      <c r="N44">
        <v>0</v>
      </c>
      <c r="O44">
        <v>60</v>
      </c>
      <c r="P44">
        <v>1</v>
      </c>
      <c r="Q44">
        <v>-3</v>
      </c>
      <c r="R44">
        <v>-3</v>
      </c>
      <c r="S44">
        <v>20</v>
      </c>
      <c r="T44">
        <v>75</v>
      </c>
      <c r="U44">
        <v>13</v>
      </c>
      <c r="V44">
        <v>0</v>
      </c>
      <c r="W44">
        <v>1</v>
      </c>
      <c r="X44">
        <v>1</v>
      </c>
      <c r="Y44">
        <v>1</v>
      </c>
      <c r="Z44">
        <v>1</v>
      </c>
      <c r="AA44">
        <v>0</v>
      </c>
      <c r="AB44">
        <v>80</v>
      </c>
      <c r="AC44">
        <v>5</v>
      </c>
      <c r="AD44">
        <v>-3</v>
      </c>
      <c r="AE44">
        <v>-3</v>
      </c>
      <c r="AF44">
        <v>181</v>
      </c>
      <c r="AG44">
        <v>0</v>
      </c>
      <c r="AH44">
        <v>1</v>
      </c>
      <c r="AI44">
        <v>1</v>
      </c>
      <c r="AJ44">
        <v>100</v>
      </c>
      <c r="AK44">
        <v>-3</v>
      </c>
      <c r="AL44">
        <v>-3</v>
      </c>
      <c r="AM44">
        <v>-3</v>
      </c>
      <c r="AN44">
        <v>0</v>
      </c>
      <c r="AO44">
        <v>0</v>
      </c>
      <c r="AP44">
        <v>0</v>
      </c>
      <c r="AQ44">
        <v>0</v>
      </c>
      <c r="AR44">
        <v>0</v>
      </c>
      <c r="AS44">
        <v>0</v>
      </c>
      <c r="AT44">
        <v>0</v>
      </c>
      <c r="AU44">
        <v>0</v>
      </c>
      <c r="AV44">
        <v>140</v>
      </c>
      <c r="AW44">
        <v>3</v>
      </c>
      <c r="AX44">
        <v>6</v>
      </c>
      <c r="AY44">
        <v>-3</v>
      </c>
      <c r="AZ44">
        <v>-3</v>
      </c>
      <c r="BA44">
        <v>1</v>
      </c>
      <c r="BB44">
        <v>256</v>
      </c>
      <c r="BC44">
        <v>256</v>
      </c>
      <c r="BD44">
        <v>1</v>
      </c>
      <c r="BE44">
        <v>111</v>
      </c>
      <c r="BH44">
        <v>0</v>
      </c>
      <c r="BI44">
        <v>0</v>
      </c>
      <c r="BJ44">
        <v>0</v>
      </c>
      <c r="BK44">
        <v>0</v>
      </c>
      <c r="BL44">
        <v>0</v>
      </c>
      <c r="BM44">
        <v>0</v>
      </c>
      <c r="BN44">
        <v>0</v>
      </c>
      <c r="BO44">
        <v>0</v>
      </c>
      <c r="BP44">
        <v>-3</v>
      </c>
      <c r="BQ44">
        <v>-3</v>
      </c>
      <c r="BR44">
        <v>0</v>
      </c>
      <c r="BS44">
        <v>0</v>
      </c>
      <c r="BT44">
        <v>1</v>
      </c>
      <c r="BU44">
        <v>47</v>
      </c>
      <c r="BV44">
        <v>15</v>
      </c>
      <c r="BW44">
        <v>1</v>
      </c>
      <c r="BX44">
        <v>1</v>
      </c>
      <c r="BY44">
        <v>0</v>
      </c>
      <c r="BZ44">
        <v>0</v>
      </c>
      <c r="CA44">
        <v>80</v>
      </c>
      <c r="CB44">
        <v>2</v>
      </c>
      <c r="CC44">
        <v>-3</v>
      </c>
      <c r="CD44">
        <v>-3</v>
      </c>
      <c r="CE44">
        <v>145</v>
      </c>
      <c r="CF44">
        <v>0</v>
      </c>
      <c r="CG44">
        <v>1</v>
      </c>
      <c r="CH44">
        <v>0</v>
      </c>
      <c r="CI44">
        <v>50</v>
      </c>
      <c r="CJ44">
        <v>-3</v>
      </c>
      <c r="CK44">
        <v>-3</v>
      </c>
      <c r="CL44">
        <v>-3</v>
      </c>
      <c r="CM44">
        <v>0</v>
      </c>
      <c r="CN44">
        <v>0</v>
      </c>
      <c r="CO44">
        <v>0</v>
      </c>
      <c r="CP44">
        <v>0</v>
      </c>
      <c r="CQ44">
        <v>0</v>
      </c>
      <c r="CR44">
        <v>0</v>
      </c>
      <c r="CS44">
        <v>0</v>
      </c>
      <c r="CT44">
        <v>0</v>
      </c>
      <c r="CU44">
        <v>80</v>
      </c>
      <c r="CV44">
        <v>2</v>
      </c>
      <c r="CW44">
        <v>2</v>
      </c>
      <c r="CX44">
        <v>-3</v>
      </c>
      <c r="CY44">
        <v>-3</v>
      </c>
      <c r="CZ44">
        <v>15</v>
      </c>
      <c r="DA44">
        <v>145</v>
      </c>
      <c r="DB44">
        <v>145</v>
      </c>
      <c r="DC44">
        <v>0</v>
      </c>
      <c r="DD44">
        <v>-111</v>
      </c>
    </row>
    <row r="45" spans="1:108" x14ac:dyDescent="0.25">
      <c r="A45" t="s">
        <v>3668</v>
      </c>
      <c r="B45">
        <v>40</v>
      </c>
      <c r="C45">
        <v>3054</v>
      </c>
      <c r="D45">
        <v>5299</v>
      </c>
      <c r="E45">
        <v>4260</v>
      </c>
      <c r="F45">
        <v>3042</v>
      </c>
      <c r="G45">
        <v>4238</v>
      </c>
      <c r="H45">
        <v>2526</v>
      </c>
      <c r="I45">
        <v>5</v>
      </c>
      <c r="J45">
        <v>0</v>
      </c>
      <c r="K45">
        <v>0</v>
      </c>
      <c r="L45">
        <v>0</v>
      </c>
      <c r="M45">
        <v>1</v>
      </c>
      <c r="N45">
        <v>0</v>
      </c>
      <c r="O45">
        <v>60</v>
      </c>
      <c r="P45">
        <v>1</v>
      </c>
      <c r="Q45">
        <v>-3</v>
      </c>
      <c r="R45">
        <v>-3</v>
      </c>
      <c r="S45">
        <v>20</v>
      </c>
      <c r="T45">
        <v>65</v>
      </c>
      <c r="U45">
        <v>0</v>
      </c>
      <c r="V45">
        <v>0</v>
      </c>
      <c r="W45">
        <v>0</v>
      </c>
      <c r="X45">
        <v>1</v>
      </c>
      <c r="Y45">
        <v>0</v>
      </c>
      <c r="Z45">
        <v>0</v>
      </c>
      <c r="AA45">
        <v>0</v>
      </c>
      <c r="AB45">
        <v>0</v>
      </c>
      <c r="AC45">
        <v>0</v>
      </c>
      <c r="AD45">
        <v>-3</v>
      </c>
      <c r="AE45">
        <v>-3</v>
      </c>
      <c r="AF45">
        <v>0</v>
      </c>
      <c r="AG45">
        <v>0</v>
      </c>
      <c r="AH45">
        <v>0</v>
      </c>
      <c r="AI45">
        <v>0</v>
      </c>
      <c r="AJ45">
        <v>0</v>
      </c>
      <c r="AK45">
        <v>-3</v>
      </c>
      <c r="AL45">
        <v>-3</v>
      </c>
      <c r="AM45">
        <v>-3</v>
      </c>
      <c r="AN45">
        <v>0</v>
      </c>
      <c r="AO45">
        <v>0</v>
      </c>
      <c r="AP45">
        <v>0</v>
      </c>
      <c r="AQ45">
        <v>0</v>
      </c>
      <c r="AR45">
        <v>2</v>
      </c>
      <c r="AS45">
        <v>0</v>
      </c>
      <c r="AT45">
        <v>50</v>
      </c>
      <c r="AU45">
        <v>0</v>
      </c>
      <c r="AV45">
        <v>60</v>
      </c>
      <c r="AW45">
        <v>1</v>
      </c>
      <c r="AX45">
        <v>1</v>
      </c>
      <c r="AY45">
        <v>-3</v>
      </c>
      <c r="AZ45">
        <v>-3</v>
      </c>
      <c r="BA45">
        <v>0</v>
      </c>
      <c r="BB45">
        <v>65</v>
      </c>
      <c r="BC45">
        <v>65</v>
      </c>
      <c r="BD45">
        <v>0</v>
      </c>
      <c r="BE45">
        <v>-160</v>
      </c>
      <c r="BH45">
        <v>5</v>
      </c>
      <c r="BI45">
        <v>0</v>
      </c>
      <c r="BJ45">
        <v>0</v>
      </c>
      <c r="BK45">
        <v>0</v>
      </c>
      <c r="BL45">
        <v>0</v>
      </c>
      <c r="BM45">
        <v>0</v>
      </c>
      <c r="BN45">
        <v>0</v>
      </c>
      <c r="BO45">
        <v>0</v>
      </c>
      <c r="BP45">
        <v>-3</v>
      </c>
      <c r="BQ45">
        <v>-3</v>
      </c>
      <c r="BR45">
        <v>0</v>
      </c>
      <c r="BS45">
        <v>5</v>
      </c>
      <c r="BT45">
        <v>0</v>
      </c>
      <c r="BU45">
        <v>0</v>
      </c>
      <c r="BV45">
        <v>0</v>
      </c>
      <c r="BW45">
        <v>1</v>
      </c>
      <c r="BX45">
        <v>1</v>
      </c>
      <c r="BY45">
        <v>1</v>
      </c>
      <c r="BZ45">
        <v>0</v>
      </c>
      <c r="CA45">
        <v>120</v>
      </c>
      <c r="CB45">
        <v>6</v>
      </c>
      <c r="CC45">
        <v>-3</v>
      </c>
      <c r="CD45">
        <v>-3</v>
      </c>
      <c r="CE45">
        <v>170</v>
      </c>
      <c r="CF45">
        <v>1</v>
      </c>
      <c r="CG45">
        <v>0</v>
      </c>
      <c r="CH45">
        <v>0</v>
      </c>
      <c r="CI45">
        <v>50</v>
      </c>
      <c r="CJ45">
        <v>-3</v>
      </c>
      <c r="CK45">
        <v>-3</v>
      </c>
      <c r="CL45">
        <v>-3</v>
      </c>
      <c r="CM45">
        <v>0</v>
      </c>
      <c r="CN45">
        <v>0</v>
      </c>
      <c r="CO45">
        <v>0</v>
      </c>
      <c r="CP45">
        <v>0</v>
      </c>
      <c r="CQ45">
        <v>0</v>
      </c>
      <c r="CR45">
        <v>2</v>
      </c>
      <c r="CS45">
        <v>0</v>
      </c>
      <c r="CT45">
        <v>50</v>
      </c>
      <c r="CU45">
        <v>120</v>
      </c>
      <c r="CV45">
        <v>3</v>
      </c>
      <c r="CW45">
        <v>6</v>
      </c>
      <c r="CX45">
        <v>-3</v>
      </c>
      <c r="CY45">
        <v>-3</v>
      </c>
      <c r="CZ45">
        <v>0</v>
      </c>
      <c r="DA45">
        <v>225</v>
      </c>
      <c r="DB45">
        <v>225</v>
      </c>
      <c r="DC45">
        <v>1</v>
      </c>
      <c r="DD45">
        <v>160</v>
      </c>
    </row>
    <row r="46" spans="1:108" x14ac:dyDescent="0.25">
      <c r="A46" t="s">
        <v>3668</v>
      </c>
      <c r="B46">
        <v>41</v>
      </c>
      <c r="C46">
        <v>5998</v>
      </c>
      <c r="D46">
        <v>93</v>
      </c>
      <c r="E46">
        <v>4009</v>
      </c>
      <c r="F46">
        <v>2227</v>
      </c>
      <c r="G46">
        <v>3276</v>
      </c>
      <c r="H46">
        <v>1714</v>
      </c>
      <c r="I46">
        <v>5</v>
      </c>
      <c r="J46">
        <v>0</v>
      </c>
      <c r="K46">
        <v>0</v>
      </c>
      <c r="L46">
        <v>0</v>
      </c>
      <c r="M46">
        <v>0</v>
      </c>
      <c r="N46">
        <v>0</v>
      </c>
      <c r="O46">
        <v>0</v>
      </c>
      <c r="P46">
        <v>0</v>
      </c>
      <c r="Q46">
        <v>-3</v>
      </c>
      <c r="R46">
        <v>-3</v>
      </c>
      <c r="S46">
        <v>0</v>
      </c>
      <c r="T46">
        <v>5</v>
      </c>
      <c r="U46">
        <v>0</v>
      </c>
      <c r="V46">
        <v>0</v>
      </c>
      <c r="W46">
        <v>0</v>
      </c>
      <c r="X46">
        <v>1</v>
      </c>
      <c r="Y46">
        <v>1</v>
      </c>
      <c r="Z46">
        <v>0</v>
      </c>
      <c r="AA46">
        <v>0</v>
      </c>
      <c r="AB46">
        <v>80</v>
      </c>
      <c r="AC46">
        <v>2</v>
      </c>
      <c r="AD46">
        <v>-3</v>
      </c>
      <c r="AE46">
        <v>-3</v>
      </c>
      <c r="AF46">
        <v>230</v>
      </c>
      <c r="AG46">
        <v>1</v>
      </c>
      <c r="AH46">
        <v>1</v>
      </c>
      <c r="AI46">
        <v>1</v>
      </c>
      <c r="AJ46">
        <v>150</v>
      </c>
      <c r="AK46">
        <v>-3</v>
      </c>
      <c r="AL46">
        <v>-3</v>
      </c>
      <c r="AM46">
        <v>-3</v>
      </c>
      <c r="AN46">
        <v>0</v>
      </c>
      <c r="AO46">
        <v>0</v>
      </c>
      <c r="AP46">
        <v>1</v>
      </c>
      <c r="AQ46">
        <v>0</v>
      </c>
      <c r="AR46">
        <v>1</v>
      </c>
      <c r="AS46">
        <v>0</v>
      </c>
      <c r="AT46">
        <v>30</v>
      </c>
      <c r="AU46">
        <v>0</v>
      </c>
      <c r="AV46">
        <v>80</v>
      </c>
      <c r="AW46">
        <v>2</v>
      </c>
      <c r="AX46">
        <v>2</v>
      </c>
      <c r="AY46">
        <v>-3</v>
      </c>
      <c r="AZ46">
        <v>-3</v>
      </c>
      <c r="BA46">
        <v>0</v>
      </c>
      <c r="BB46">
        <v>235</v>
      </c>
      <c r="BC46">
        <v>235</v>
      </c>
      <c r="BD46">
        <v>1</v>
      </c>
      <c r="BE46">
        <v>57</v>
      </c>
      <c r="BH46">
        <v>10</v>
      </c>
      <c r="BI46">
        <v>0</v>
      </c>
      <c r="BJ46">
        <v>8</v>
      </c>
      <c r="BK46">
        <v>8</v>
      </c>
      <c r="BL46">
        <v>0</v>
      </c>
      <c r="BM46">
        <v>0</v>
      </c>
      <c r="BN46">
        <v>0</v>
      </c>
      <c r="BO46">
        <v>0</v>
      </c>
      <c r="BP46">
        <v>-3</v>
      </c>
      <c r="BQ46">
        <v>-3</v>
      </c>
      <c r="BR46">
        <v>0</v>
      </c>
      <c r="BS46">
        <v>18</v>
      </c>
      <c r="BT46">
        <v>0</v>
      </c>
      <c r="BU46">
        <v>0</v>
      </c>
      <c r="BV46">
        <v>0</v>
      </c>
      <c r="BW46">
        <v>1</v>
      </c>
      <c r="BX46">
        <v>1</v>
      </c>
      <c r="BY46">
        <v>0</v>
      </c>
      <c r="BZ46">
        <v>0</v>
      </c>
      <c r="CA46">
        <v>80</v>
      </c>
      <c r="CB46">
        <v>2</v>
      </c>
      <c r="CC46">
        <v>-3</v>
      </c>
      <c r="CD46">
        <v>-3</v>
      </c>
      <c r="CE46">
        <v>130</v>
      </c>
      <c r="CF46">
        <v>0</v>
      </c>
      <c r="CG46">
        <v>0</v>
      </c>
      <c r="CH46">
        <v>1</v>
      </c>
      <c r="CI46">
        <v>50</v>
      </c>
      <c r="CJ46">
        <v>-3</v>
      </c>
      <c r="CK46">
        <v>-3</v>
      </c>
      <c r="CL46">
        <v>-3</v>
      </c>
      <c r="CM46">
        <v>0</v>
      </c>
      <c r="CN46">
        <v>0</v>
      </c>
      <c r="CO46">
        <v>0</v>
      </c>
      <c r="CP46">
        <v>1</v>
      </c>
      <c r="CQ46">
        <v>0</v>
      </c>
      <c r="CR46">
        <v>1</v>
      </c>
      <c r="CS46">
        <v>0</v>
      </c>
      <c r="CT46">
        <v>30</v>
      </c>
      <c r="CU46">
        <v>80</v>
      </c>
      <c r="CV46">
        <v>2</v>
      </c>
      <c r="CW46">
        <v>2</v>
      </c>
      <c r="CX46">
        <v>-3</v>
      </c>
      <c r="CY46">
        <v>-3</v>
      </c>
      <c r="CZ46">
        <v>8</v>
      </c>
      <c r="DA46">
        <v>178</v>
      </c>
      <c r="DB46">
        <v>178</v>
      </c>
      <c r="DC46">
        <v>0</v>
      </c>
      <c r="DD46">
        <v>-57</v>
      </c>
    </row>
    <row r="47" spans="1:108" x14ac:dyDescent="0.25">
      <c r="A47" t="s">
        <v>3668</v>
      </c>
      <c r="B47">
        <v>42</v>
      </c>
      <c r="C47">
        <v>2977</v>
      </c>
      <c r="D47">
        <v>5542</v>
      </c>
      <c r="E47">
        <v>4230</v>
      </c>
      <c r="F47">
        <v>3277</v>
      </c>
      <c r="G47">
        <v>4397</v>
      </c>
      <c r="H47">
        <v>3294</v>
      </c>
      <c r="I47">
        <v>15</v>
      </c>
      <c r="J47">
        <v>0</v>
      </c>
      <c r="K47">
        <v>0</v>
      </c>
      <c r="L47">
        <v>0</v>
      </c>
      <c r="M47">
        <v>0</v>
      </c>
      <c r="N47">
        <v>0</v>
      </c>
      <c r="O47">
        <v>0</v>
      </c>
      <c r="P47">
        <v>0</v>
      </c>
      <c r="Q47">
        <v>-3</v>
      </c>
      <c r="R47">
        <v>-3</v>
      </c>
      <c r="S47">
        <v>0</v>
      </c>
      <c r="T47">
        <v>15</v>
      </c>
      <c r="U47">
        <v>0</v>
      </c>
      <c r="V47">
        <v>8</v>
      </c>
      <c r="W47">
        <v>2</v>
      </c>
      <c r="X47">
        <v>1</v>
      </c>
      <c r="Y47">
        <v>0</v>
      </c>
      <c r="Z47">
        <v>0</v>
      </c>
      <c r="AA47">
        <v>0</v>
      </c>
      <c r="AB47">
        <v>40</v>
      </c>
      <c r="AC47">
        <v>0</v>
      </c>
      <c r="AD47">
        <v>-3</v>
      </c>
      <c r="AE47">
        <v>-3</v>
      </c>
      <c r="AF47">
        <v>192</v>
      </c>
      <c r="AG47">
        <v>1</v>
      </c>
      <c r="AH47">
        <v>1</v>
      </c>
      <c r="AI47">
        <v>1</v>
      </c>
      <c r="AJ47">
        <v>150</v>
      </c>
      <c r="AK47">
        <v>-3</v>
      </c>
      <c r="AL47">
        <v>-3</v>
      </c>
      <c r="AM47">
        <v>-3</v>
      </c>
      <c r="AN47">
        <v>0</v>
      </c>
      <c r="AO47">
        <v>0</v>
      </c>
      <c r="AP47">
        <v>0</v>
      </c>
      <c r="AQ47">
        <v>0</v>
      </c>
      <c r="AR47">
        <v>0</v>
      </c>
      <c r="AS47">
        <v>0</v>
      </c>
      <c r="AT47">
        <v>0</v>
      </c>
      <c r="AU47">
        <v>0</v>
      </c>
      <c r="AV47">
        <v>40</v>
      </c>
      <c r="AW47">
        <v>1</v>
      </c>
      <c r="AX47">
        <v>0</v>
      </c>
      <c r="AY47">
        <v>-3</v>
      </c>
      <c r="AZ47">
        <v>-3</v>
      </c>
      <c r="BA47">
        <v>2</v>
      </c>
      <c r="BB47">
        <v>207</v>
      </c>
      <c r="BC47">
        <v>207</v>
      </c>
      <c r="BD47">
        <v>0</v>
      </c>
      <c r="BE47">
        <v>-11</v>
      </c>
      <c r="BH47">
        <v>10</v>
      </c>
      <c r="BI47">
        <v>0</v>
      </c>
      <c r="BJ47">
        <v>3</v>
      </c>
      <c r="BK47">
        <v>3</v>
      </c>
      <c r="BL47">
        <v>0</v>
      </c>
      <c r="BM47">
        <v>0</v>
      </c>
      <c r="BN47">
        <v>0</v>
      </c>
      <c r="BO47">
        <v>0</v>
      </c>
      <c r="BP47">
        <v>-3</v>
      </c>
      <c r="BQ47">
        <v>-3</v>
      </c>
      <c r="BR47">
        <v>0</v>
      </c>
      <c r="BS47">
        <v>13</v>
      </c>
      <c r="BT47">
        <v>0</v>
      </c>
      <c r="BU47">
        <v>45</v>
      </c>
      <c r="BV47">
        <v>15</v>
      </c>
      <c r="BW47">
        <v>1</v>
      </c>
      <c r="BX47">
        <v>0</v>
      </c>
      <c r="BY47">
        <v>0</v>
      </c>
      <c r="BZ47">
        <v>0</v>
      </c>
      <c r="CA47">
        <v>40</v>
      </c>
      <c r="CB47">
        <v>0</v>
      </c>
      <c r="CC47">
        <v>-3</v>
      </c>
      <c r="CD47">
        <v>-3</v>
      </c>
      <c r="CE47">
        <v>205</v>
      </c>
      <c r="CF47">
        <v>1</v>
      </c>
      <c r="CG47">
        <v>1</v>
      </c>
      <c r="CH47">
        <v>1</v>
      </c>
      <c r="CI47">
        <v>150</v>
      </c>
      <c r="CJ47">
        <v>-3</v>
      </c>
      <c r="CK47">
        <v>-3</v>
      </c>
      <c r="CL47">
        <v>-3</v>
      </c>
      <c r="CM47">
        <v>0</v>
      </c>
      <c r="CN47">
        <v>0</v>
      </c>
      <c r="CO47">
        <v>0</v>
      </c>
      <c r="CP47">
        <v>0</v>
      </c>
      <c r="CQ47">
        <v>0</v>
      </c>
      <c r="CR47">
        <v>0</v>
      </c>
      <c r="CS47">
        <v>0</v>
      </c>
      <c r="CT47">
        <v>0</v>
      </c>
      <c r="CU47">
        <v>40</v>
      </c>
      <c r="CV47">
        <v>1</v>
      </c>
      <c r="CW47">
        <v>0</v>
      </c>
      <c r="CX47">
        <v>-3</v>
      </c>
      <c r="CY47">
        <v>-3</v>
      </c>
      <c r="CZ47">
        <v>18</v>
      </c>
      <c r="DA47">
        <v>218</v>
      </c>
      <c r="DB47">
        <v>218</v>
      </c>
      <c r="DC47">
        <v>1</v>
      </c>
      <c r="DD47">
        <v>11</v>
      </c>
    </row>
    <row r="48" spans="1:108" x14ac:dyDescent="0.25">
      <c r="A48" t="s">
        <v>3668</v>
      </c>
      <c r="B48">
        <v>43</v>
      </c>
      <c r="C48">
        <v>5999</v>
      </c>
      <c r="D48">
        <v>6160</v>
      </c>
      <c r="E48">
        <v>3840</v>
      </c>
      <c r="F48">
        <v>3102</v>
      </c>
      <c r="G48">
        <v>6318</v>
      </c>
      <c r="H48">
        <v>4480</v>
      </c>
      <c r="I48">
        <v>15</v>
      </c>
      <c r="J48">
        <v>0</v>
      </c>
      <c r="K48">
        <v>0</v>
      </c>
      <c r="L48">
        <v>0</v>
      </c>
      <c r="M48">
        <v>0</v>
      </c>
      <c r="N48">
        <v>0</v>
      </c>
      <c r="O48">
        <v>0</v>
      </c>
      <c r="P48">
        <v>0</v>
      </c>
      <c r="Q48">
        <v>-3</v>
      </c>
      <c r="R48">
        <v>-3</v>
      </c>
      <c r="S48">
        <v>0</v>
      </c>
      <c r="T48">
        <v>15</v>
      </c>
      <c r="U48">
        <v>14</v>
      </c>
      <c r="V48">
        <v>0</v>
      </c>
      <c r="W48">
        <v>1</v>
      </c>
      <c r="X48">
        <v>1</v>
      </c>
      <c r="Y48">
        <v>1</v>
      </c>
      <c r="Z48">
        <v>0</v>
      </c>
      <c r="AA48">
        <v>0</v>
      </c>
      <c r="AB48">
        <v>80</v>
      </c>
      <c r="AC48">
        <v>2</v>
      </c>
      <c r="AD48">
        <v>-3</v>
      </c>
      <c r="AE48">
        <v>-3</v>
      </c>
      <c r="AF48">
        <v>181</v>
      </c>
      <c r="AG48">
        <v>1</v>
      </c>
      <c r="AH48">
        <v>1</v>
      </c>
      <c r="AI48">
        <v>0</v>
      </c>
      <c r="AJ48">
        <v>100</v>
      </c>
      <c r="AK48">
        <v>-3</v>
      </c>
      <c r="AL48">
        <v>-3</v>
      </c>
      <c r="AM48">
        <v>-3</v>
      </c>
      <c r="AN48">
        <v>0</v>
      </c>
      <c r="AO48">
        <v>0</v>
      </c>
      <c r="AP48">
        <v>0</v>
      </c>
      <c r="AQ48">
        <v>0</v>
      </c>
      <c r="AR48">
        <v>0</v>
      </c>
      <c r="AS48">
        <v>0</v>
      </c>
      <c r="AT48">
        <v>0</v>
      </c>
      <c r="AU48">
        <v>0</v>
      </c>
      <c r="AV48">
        <v>80</v>
      </c>
      <c r="AW48">
        <v>2</v>
      </c>
      <c r="AX48">
        <v>2</v>
      </c>
      <c r="AY48">
        <v>-3</v>
      </c>
      <c r="AZ48">
        <v>-3</v>
      </c>
      <c r="BA48">
        <v>1</v>
      </c>
      <c r="BB48">
        <v>196</v>
      </c>
      <c r="BC48">
        <v>196</v>
      </c>
      <c r="BD48">
        <v>0</v>
      </c>
      <c r="BE48">
        <v>-9</v>
      </c>
      <c r="BH48">
        <v>15</v>
      </c>
      <c r="BI48">
        <v>0</v>
      </c>
      <c r="BJ48">
        <v>0</v>
      </c>
      <c r="BK48">
        <v>0</v>
      </c>
      <c r="BL48">
        <v>1</v>
      </c>
      <c r="BM48">
        <v>0</v>
      </c>
      <c r="BN48">
        <v>60</v>
      </c>
      <c r="BO48">
        <v>1</v>
      </c>
      <c r="BP48">
        <v>-3</v>
      </c>
      <c r="BQ48">
        <v>-3</v>
      </c>
      <c r="BR48">
        <v>20</v>
      </c>
      <c r="BS48">
        <v>75</v>
      </c>
      <c r="BT48">
        <v>0</v>
      </c>
      <c r="BU48">
        <v>0</v>
      </c>
      <c r="BV48">
        <v>0</v>
      </c>
      <c r="BW48">
        <v>1</v>
      </c>
      <c r="BX48">
        <v>1</v>
      </c>
      <c r="BY48">
        <v>1</v>
      </c>
      <c r="BZ48">
        <v>0</v>
      </c>
      <c r="CA48">
        <v>80</v>
      </c>
      <c r="CB48">
        <v>5</v>
      </c>
      <c r="CC48">
        <v>-3</v>
      </c>
      <c r="CD48">
        <v>-3</v>
      </c>
      <c r="CE48">
        <v>130</v>
      </c>
      <c r="CF48">
        <v>0</v>
      </c>
      <c r="CG48">
        <v>0</v>
      </c>
      <c r="CH48">
        <v>1</v>
      </c>
      <c r="CI48">
        <v>50</v>
      </c>
      <c r="CJ48">
        <v>-3</v>
      </c>
      <c r="CK48">
        <v>-3</v>
      </c>
      <c r="CL48">
        <v>-3</v>
      </c>
      <c r="CM48">
        <v>0</v>
      </c>
      <c r="CN48">
        <v>0</v>
      </c>
      <c r="CO48">
        <v>0</v>
      </c>
      <c r="CP48">
        <v>0</v>
      </c>
      <c r="CQ48">
        <v>0</v>
      </c>
      <c r="CR48">
        <v>0</v>
      </c>
      <c r="CS48">
        <v>0</v>
      </c>
      <c r="CT48">
        <v>0</v>
      </c>
      <c r="CU48">
        <v>140</v>
      </c>
      <c r="CV48">
        <v>3</v>
      </c>
      <c r="CW48">
        <v>6</v>
      </c>
      <c r="CX48">
        <v>-3</v>
      </c>
      <c r="CY48">
        <v>-3</v>
      </c>
      <c r="CZ48">
        <v>0</v>
      </c>
      <c r="DA48">
        <v>205</v>
      </c>
      <c r="DB48">
        <v>205</v>
      </c>
      <c r="DC48">
        <v>1</v>
      </c>
      <c r="DD48">
        <v>9</v>
      </c>
    </row>
    <row r="49" spans="1:108" x14ac:dyDescent="0.25">
      <c r="A49" t="s">
        <v>3668</v>
      </c>
      <c r="B49">
        <v>44</v>
      </c>
      <c r="C49">
        <v>6217</v>
      </c>
      <c r="D49">
        <v>5690</v>
      </c>
      <c r="E49">
        <v>4674</v>
      </c>
      <c r="F49">
        <v>4741</v>
      </c>
      <c r="G49">
        <v>4539</v>
      </c>
      <c r="H49">
        <v>4818</v>
      </c>
      <c r="I49">
        <v>15</v>
      </c>
      <c r="J49">
        <v>0</v>
      </c>
      <c r="K49">
        <v>0</v>
      </c>
      <c r="L49">
        <v>0</v>
      </c>
      <c r="M49">
        <v>0</v>
      </c>
      <c r="N49">
        <v>0</v>
      </c>
      <c r="O49">
        <v>0</v>
      </c>
      <c r="P49">
        <v>0</v>
      </c>
      <c r="Q49">
        <v>-3</v>
      </c>
      <c r="R49">
        <v>-3</v>
      </c>
      <c r="S49">
        <v>0</v>
      </c>
      <c r="T49">
        <v>15</v>
      </c>
      <c r="U49">
        <v>0</v>
      </c>
      <c r="V49">
        <v>0</v>
      </c>
      <c r="W49">
        <v>0</v>
      </c>
      <c r="X49">
        <v>1</v>
      </c>
      <c r="Y49">
        <v>1</v>
      </c>
      <c r="Z49">
        <v>1</v>
      </c>
      <c r="AA49">
        <v>0</v>
      </c>
      <c r="AB49">
        <v>120</v>
      </c>
      <c r="AC49">
        <v>6</v>
      </c>
      <c r="AD49">
        <v>-3</v>
      </c>
      <c r="AE49">
        <v>-3</v>
      </c>
      <c r="AF49">
        <v>220</v>
      </c>
      <c r="AG49">
        <v>0</v>
      </c>
      <c r="AH49">
        <v>1</v>
      </c>
      <c r="AI49">
        <v>1</v>
      </c>
      <c r="AJ49">
        <v>100</v>
      </c>
      <c r="AK49">
        <v>-3</v>
      </c>
      <c r="AL49">
        <v>-3</v>
      </c>
      <c r="AM49">
        <v>-3</v>
      </c>
      <c r="AN49">
        <v>0</v>
      </c>
      <c r="AO49">
        <v>0</v>
      </c>
      <c r="AP49">
        <v>0</v>
      </c>
      <c r="AQ49">
        <v>0</v>
      </c>
      <c r="AR49">
        <v>1</v>
      </c>
      <c r="AS49">
        <v>0</v>
      </c>
      <c r="AT49">
        <v>25</v>
      </c>
      <c r="AU49">
        <v>0</v>
      </c>
      <c r="AV49">
        <v>120</v>
      </c>
      <c r="AW49">
        <v>3</v>
      </c>
      <c r="AX49">
        <v>6</v>
      </c>
      <c r="AY49">
        <v>-3</v>
      </c>
      <c r="AZ49">
        <v>-3</v>
      </c>
      <c r="BA49">
        <v>0</v>
      </c>
      <c r="BB49">
        <v>235</v>
      </c>
      <c r="BC49">
        <v>235</v>
      </c>
      <c r="BD49">
        <v>0</v>
      </c>
      <c r="BE49">
        <v>-28</v>
      </c>
      <c r="BH49">
        <v>15</v>
      </c>
      <c r="BI49">
        <v>0</v>
      </c>
      <c r="BJ49">
        <v>1</v>
      </c>
      <c r="BK49">
        <v>1</v>
      </c>
      <c r="BL49">
        <v>0</v>
      </c>
      <c r="BM49">
        <v>0</v>
      </c>
      <c r="BN49">
        <v>0</v>
      </c>
      <c r="BO49">
        <v>0</v>
      </c>
      <c r="BP49">
        <v>-3</v>
      </c>
      <c r="BQ49">
        <v>-3</v>
      </c>
      <c r="BR49">
        <v>0</v>
      </c>
      <c r="BS49">
        <v>16</v>
      </c>
      <c r="BT49">
        <v>25</v>
      </c>
      <c r="BU49">
        <v>0</v>
      </c>
      <c r="BV49">
        <v>2</v>
      </c>
      <c r="BW49">
        <v>1</v>
      </c>
      <c r="BX49">
        <v>1</v>
      </c>
      <c r="BY49">
        <v>1</v>
      </c>
      <c r="BZ49">
        <v>0</v>
      </c>
      <c r="CA49">
        <v>120</v>
      </c>
      <c r="CB49">
        <v>6</v>
      </c>
      <c r="CC49">
        <v>-3</v>
      </c>
      <c r="CD49">
        <v>-3</v>
      </c>
      <c r="CE49">
        <v>222</v>
      </c>
      <c r="CF49">
        <v>0</v>
      </c>
      <c r="CG49">
        <v>1</v>
      </c>
      <c r="CH49">
        <v>1</v>
      </c>
      <c r="CI49">
        <v>100</v>
      </c>
      <c r="CJ49">
        <v>-3</v>
      </c>
      <c r="CK49">
        <v>-3</v>
      </c>
      <c r="CL49">
        <v>-3</v>
      </c>
      <c r="CM49">
        <v>0</v>
      </c>
      <c r="CN49">
        <v>0</v>
      </c>
      <c r="CO49">
        <v>0</v>
      </c>
      <c r="CP49">
        <v>0</v>
      </c>
      <c r="CQ49">
        <v>0</v>
      </c>
      <c r="CR49">
        <v>1</v>
      </c>
      <c r="CS49">
        <v>0</v>
      </c>
      <c r="CT49">
        <v>25</v>
      </c>
      <c r="CU49">
        <v>120</v>
      </c>
      <c r="CV49">
        <v>3</v>
      </c>
      <c r="CW49">
        <v>6</v>
      </c>
      <c r="CX49">
        <v>-3</v>
      </c>
      <c r="CY49">
        <v>-3</v>
      </c>
      <c r="CZ49">
        <v>3</v>
      </c>
      <c r="DA49">
        <v>263</v>
      </c>
      <c r="DB49">
        <v>263</v>
      </c>
      <c r="DC49">
        <v>1</v>
      </c>
      <c r="DD49">
        <v>28</v>
      </c>
    </row>
    <row r="50" spans="1:108" x14ac:dyDescent="0.25">
      <c r="A50" t="s">
        <v>3668</v>
      </c>
      <c r="B50">
        <v>45</v>
      </c>
      <c r="C50">
        <v>6720</v>
      </c>
      <c r="D50">
        <v>3134</v>
      </c>
      <c r="E50">
        <v>5253</v>
      </c>
      <c r="F50">
        <v>3291</v>
      </c>
      <c r="G50">
        <v>4260</v>
      </c>
      <c r="H50">
        <v>2531</v>
      </c>
      <c r="I50">
        <v>15</v>
      </c>
      <c r="J50">
        <v>0</v>
      </c>
      <c r="K50">
        <v>0</v>
      </c>
      <c r="L50">
        <v>0</v>
      </c>
      <c r="M50">
        <v>0</v>
      </c>
      <c r="N50">
        <v>0</v>
      </c>
      <c r="O50">
        <v>0</v>
      </c>
      <c r="P50">
        <v>0</v>
      </c>
      <c r="Q50">
        <v>-3</v>
      </c>
      <c r="R50">
        <v>-3</v>
      </c>
      <c r="S50">
        <v>0</v>
      </c>
      <c r="T50">
        <v>15</v>
      </c>
      <c r="U50">
        <v>0</v>
      </c>
      <c r="V50">
        <v>0</v>
      </c>
      <c r="W50">
        <v>0</v>
      </c>
      <c r="X50">
        <v>1</v>
      </c>
      <c r="Y50">
        <v>1</v>
      </c>
      <c r="Z50">
        <v>0</v>
      </c>
      <c r="AA50">
        <v>0</v>
      </c>
      <c r="AB50">
        <v>80</v>
      </c>
      <c r="AC50">
        <v>2</v>
      </c>
      <c r="AD50">
        <v>-3</v>
      </c>
      <c r="AE50">
        <v>-3</v>
      </c>
      <c r="AF50">
        <v>80</v>
      </c>
      <c r="AG50">
        <v>0</v>
      </c>
      <c r="AH50">
        <v>0</v>
      </c>
      <c r="AI50">
        <v>0</v>
      </c>
      <c r="AJ50">
        <v>0</v>
      </c>
      <c r="AK50">
        <v>-3</v>
      </c>
      <c r="AL50">
        <v>-3</v>
      </c>
      <c r="AM50">
        <v>-3</v>
      </c>
      <c r="AN50">
        <v>0</v>
      </c>
      <c r="AO50">
        <v>0</v>
      </c>
      <c r="AP50">
        <v>0</v>
      </c>
      <c r="AQ50">
        <v>0</v>
      </c>
      <c r="AR50">
        <v>0</v>
      </c>
      <c r="AS50">
        <v>0</v>
      </c>
      <c r="AT50">
        <v>0</v>
      </c>
      <c r="AU50">
        <v>0</v>
      </c>
      <c r="AV50">
        <v>80</v>
      </c>
      <c r="AW50">
        <v>2</v>
      </c>
      <c r="AX50">
        <v>2</v>
      </c>
      <c r="AY50">
        <v>-3</v>
      </c>
      <c r="AZ50">
        <v>-3</v>
      </c>
      <c r="BA50">
        <v>0</v>
      </c>
      <c r="BB50">
        <v>95</v>
      </c>
      <c r="BC50">
        <v>95</v>
      </c>
      <c r="BD50">
        <v>1</v>
      </c>
      <c r="BE50">
        <v>45</v>
      </c>
      <c r="BH50">
        <v>10</v>
      </c>
      <c r="BI50">
        <v>0</v>
      </c>
      <c r="BJ50">
        <v>0</v>
      </c>
      <c r="BK50">
        <v>0</v>
      </c>
      <c r="BL50">
        <v>0</v>
      </c>
      <c r="BM50">
        <v>0</v>
      </c>
      <c r="BN50">
        <v>0</v>
      </c>
      <c r="BO50">
        <v>0</v>
      </c>
      <c r="BP50">
        <v>-3</v>
      </c>
      <c r="BQ50">
        <v>-3</v>
      </c>
      <c r="BR50">
        <v>0</v>
      </c>
      <c r="BS50">
        <v>10</v>
      </c>
      <c r="BT50">
        <v>0</v>
      </c>
      <c r="BU50">
        <v>0</v>
      </c>
      <c r="BV50">
        <v>0</v>
      </c>
      <c r="BW50">
        <v>1</v>
      </c>
      <c r="BX50">
        <v>0</v>
      </c>
      <c r="BY50">
        <v>0</v>
      </c>
      <c r="BZ50">
        <v>0</v>
      </c>
      <c r="CA50">
        <v>40</v>
      </c>
      <c r="CB50">
        <v>0</v>
      </c>
      <c r="CC50">
        <v>-3</v>
      </c>
      <c r="CD50">
        <v>-3</v>
      </c>
      <c r="CE50">
        <v>40</v>
      </c>
      <c r="CF50">
        <v>0</v>
      </c>
      <c r="CG50">
        <v>0</v>
      </c>
      <c r="CH50">
        <v>0</v>
      </c>
      <c r="CI50">
        <v>0</v>
      </c>
      <c r="CJ50">
        <v>-3</v>
      </c>
      <c r="CK50">
        <v>-3</v>
      </c>
      <c r="CL50">
        <v>-3</v>
      </c>
      <c r="CM50">
        <v>0</v>
      </c>
      <c r="CN50">
        <v>0</v>
      </c>
      <c r="CO50">
        <v>0</v>
      </c>
      <c r="CP50">
        <v>0</v>
      </c>
      <c r="CQ50">
        <v>0</v>
      </c>
      <c r="CR50">
        <v>0</v>
      </c>
      <c r="CS50">
        <v>0</v>
      </c>
      <c r="CT50">
        <v>0</v>
      </c>
      <c r="CU50">
        <v>40</v>
      </c>
      <c r="CV50">
        <v>1</v>
      </c>
      <c r="CW50">
        <v>0</v>
      </c>
      <c r="CX50">
        <v>-3</v>
      </c>
      <c r="CY50">
        <v>-3</v>
      </c>
      <c r="CZ50">
        <v>0</v>
      </c>
      <c r="DA50">
        <v>50</v>
      </c>
      <c r="DB50">
        <v>50</v>
      </c>
      <c r="DC50">
        <v>0</v>
      </c>
      <c r="DD50">
        <v>-45</v>
      </c>
    </row>
    <row r="51" spans="1:108" x14ac:dyDescent="0.25">
      <c r="A51" t="s">
        <v>3668</v>
      </c>
      <c r="B51">
        <v>46</v>
      </c>
      <c r="C51">
        <v>4217</v>
      </c>
      <c r="D51">
        <v>3740</v>
      </c>
      <c r="E51">
        <v>93</v>
      </c>
      <c r="F51">
        <v>3293</v>
      </c>
      <c r="G51">
        <v>4728</v>
      </c>
      <c r="H51">
        <v>3275</v>
      </c>
      <c r="I51">
        <v>5</v>
      </c>
      <c r="J51">
        <v>0</v>
      </c>
      <c r="K51">
        <v>0</v>
      </c>
      <c r="L51">
        <v>0</v>
      </c>
      <c r="M51">
        <v>1</v>
      </c>
      <c r="N51">
        <v>0</v>
      </c>
      <c r="O51">
        <v>60</v>
      </c>
      <c r="P51">
        <v>1</v>
      </c>
      <c r="Q51">
        <v>-3</v>
      </c>
      <c r="R51">
        <v>-3</v>
      </c>
      <c r="S51">
        <v>20</v>
      </c>
      <c r="T51">
        <v>65</v>
      </c>
      <c r="U51">
        <v>0</v>
      </c>
      <c r="V51">
        <v>0</v>
      </c>
      <c r="W51">
        <v>0</v>
      </c>
      <c r="X51">
        <v>1</v>
      </c>
      <c r="Y51">
        <v>1</v>
      </c>
      <c r="Z51">
        <v>0</v>
      </c>
      <c r="AA51">
        <v>0</v>
      </c>
      <c r="AB51">
        <v>40</v>
      </c>
      <c r="AC51">
        <v>1</v>
      </c>
      <c r="AD51">
        <v>-3</v>
      </c>
      <c r="AE51">
        <v>-3</v>
      </c>
      <c r="AF51">
        <v>90</v>
      </c>
      <c r="AG51">
        <v>1</v>
      </c>
      <c r="AH51">
        <v>0</v>
      </c>
      <c r="AI51">
        <v>0</v>
      </c>
      <c r="AJ51">
        <v>50</v>
      </c>
      <c r="AK51">
        <v>-3</v>
      </c>
      <c r="AL51">
        <v>-3</v>
      </c>
      <c r="AM51">
        <v>-3</v>
      </c>
      <c r="AN51">
        <v>0</v>
      </c>
      <c r="AO51">
        <v>0</v>
      </c>
      <c r="AP51">
        <v>0</v>
      </c>
      <c r="AQ51">
        <v>0</v>
      </c>
      <c r="AR51">
        <v>0</v>
      </c>
      <c r="AS51">
        <v>0</v>
      </c>
      <c r="AT51">
        <v>0</v>
      </c>
      <c r="AU51">
        <v>0</v>
      </c>
      <c r="AV51">
        <v>100</v>
      </c>
      <c r="AW51">
        <v>2</v>
      </c>
      <c r="AX51">
        <v>2</v>
      </c>
      <c r="AY51">
        <v>-3</v>
      </c>
      <c r="AZ51">
        <v>-3</v>
      </c>
      <c r="BA51">
        <v>0</v>
      </c>
      <c r="BB51">
        <v>155</v>
      </c>
      <c r="BC51">
        <v>155</v>
      </c>
      <c r="BD51">
        <v>0</v>
      </c>
      <c r="BE51">
        <v>-100</v>
      </c>
      <c r="BH51">
        <v>15</v>
      </c>
      <c r="BI51">
        <v>0</v>
      </c>
      <c r="BJ51">
        <v>0</v>
      </c>
      <c r="BK51">
        <v>0</v>
      </c>
      <c r="BL51">
        <v>1</v>
      </c>
      <c r="BM51">
        <v>0</v>
      </c>
      <c r="BN51">
        <v>60</v>
      </c>
      <c r="BO51">
        <v>1</v>
      </c>
      <c r="BP51">
        <v>-3</v>
      </c>
      <c r="BQ51">
        <v>-3</v>
      </c>
      <c r="BR51">
        <v>20</v>
      </c>
      <c r="BS51">
        <v>75</v>
      </c>
      <c r="BT51">
        <v>0</v>
      </c>
      <c r="BU51">
        <v>0</v>
      </c>
      <c r="BV51">
        <v>0</v>
      </c>
      <c r="BW51">
        <v>1</v>
      </c>
      <c r="BX51">
        <v>1</v>
      </c>
      <c r="BY51">
        <v>1</v>
      </c>
      <c r="BZ51">
        <v>0</v>
      </c>
      <c r="CA51">
        <v>80</v>
      </c>
      <c r="CB51">
        <v>5</v>
      </c>
      <c r="CC51">
        <v>-3</v>
      </c>
      <c r="CD51">
        <v>-3</v>
      </c>
      <c r="CE51">
        <v>180</v>
      </c>
      <c r="CF51">
        <v>0</v>
      </c>
      <c r="CG51">
        <v>1</v>
      </c>
      <c r="CH51">
        <v>1</v>
      </c>
      <c r="CI51">
        <v>100</v>
      </c>
      <c r="CJ51">
        <v>-3</v>
      </c>
      <c r="CK51">
        <v>-3</v>
      </c>
      <c r="CL51">
        <v>-3</v>
      </c>
      <c r="CM51">
        <v>0</v>
      </c>
      <c r="CN51">
        <v>0</v>
      </c>
      <c r="CO51">
        <v>0</v>
      </c>
      <c r="CP51">
        <v>0</v>
      </c>
      <c r="CQ51">
        <v>0</v>
      </c>
      <c r="CR51">
        <v>0</v>
      </c>
      <c r="CS51">
        <v>0</v>
      </c>
      <c r="CT51">
        <v>0</v>
      </c>
      <c r="CU51">
        <v>140</v>
      </c>
      <c r="CV51">
        <v>3</v>
      </c>
      <c r="CW51">
        <v>6</v>
      </c>
      <c r="CX51">
        <v>-3</v>
      </c>
      <c r="CY51">
        <v>-3</v>
      </c>
      <c r="CZ51">
        <v>0</v>
      </c>
      <c r="DA51">
        <v>255</v>
      </c>
      <c r="DB51">
        <v>255</v>
      </c>
      <c r="DC51">
        <v>1</v>
      </c>
      <c r="DD51">
        <v>100</v>
      </c>
    </row>
    <row r="52" spans="1:108" x14ac:dyDescent="0.25">
      <c r="A52" t="s">
        <v>3668</v>
      </c>
      <c r="B52">
        <v>47</v>
      </c>
      <c r="C52">
        <v>4166</v>
      </c>
      <c r="D52">
        <v>4230</v>
      </c>
      <c r="E52">
        <v>6453</v>
      </c>
      <c r="F52">
        <v>2526</v>
      </c>
      <c r="G52">
        <v>4181</v>
      </c>
      <c r="H52">
        <v>2264</v>
      </c>
      <c r="I52">
        <v>15</v>
      </c>
      <c r="J52">
        <v>0</v>
      </c>
      <c r="K52">
        <v>0</v>
      </c>
      <c r="L52">
        <v>0</v>
      </c>
      <c r="M52">
        <v>0</v>
      </c>
      <c r="N52">
        <v>0</v>
      </c>
      <c r="O52">
        <v>0</v>
      </c>
      <c r="P52">
        <v>0</v>
      </c>
      <c r="Q52">
        <v>-3</v>
      </c>
      <c r="R52">
        <v>-3</v>
      </c>
      <c r="S52">
        <v>0</v>
      </c>
      <c r="T52">
        <v>15</v>
      </c>
      <c r="U52">
        <v>1</v>
      </c>
      <c r="V52">
        <v>7</v>
      </c>
      <c r="W52">
        <v>2</v>
      </c>
      <c r="X52">
        <v>1</v>
      </c>
      <c r="Y52">
        <v>1</v>
      </c>
      <c r="Z52">
        <v>0</v>
      </c>
      <c r="AA52">
        <v>0</v>
      </c>
      <c r="AB52">
        <v>80</v>
      </c>
      <c r="AC52">
        <v>2</v>
      </c>
      <c r="AD52">
        <v>-3</v>
      </c>
      <c r="AE52">
        <v>-3</v>
      </c>
      <c r="AF52">
        <v>82</v>
      </c>
      <c r="AG52">
        <v>0</v>
      </c>
      <c r="AH52">
        <v>0</v>
      </c>
      <c r="AI52">
        <v>0</v>
      </c>
      <c r="AJ52">
        <v>0</v>
      </c>
      <c r="AK52">
        <v>-3</v>
      </c>
      <c r="AL52">
        <v>-3</v>
      </c>
      <c r="AM52">
        <v>-3</v>
      </c>
      <c r="AN52">
        <v>0</v>
      </c>
      <c r="AO52">
        <v>0</v>
      </c>
      <c r="AP52">
        <v>1</v>
      </c>
      <c r="AQ52">
        <v>0</v>
      </c>
      <c r="AR52">
        <v>1</v>
      </c>
      <c r="AS52">
        <v>0</v>
      </c>
      <c r="AT52">
        <v>30</v>
      </c>
      <c r="AU52">
        <v>0</v>
      </c>
      <c r="AV52">
        <v>80</v>
      </c>
      <c r="AW52">
        <v>2</v>
      </c>
      <c r="AX52">
        <v>2</v>
      </c>
      <c r="AY52">
        <v>-3</v>
      </c>
      <c r="AZ52">
        <v>-3</v>
      </c>
      <c r="BA52">
        <v>2</v>
      </c>
      <c r="BB52">
        <v>97</v>
      </c>
      <c r="BC52">
        <v>97</v>
      </c>
      <c r="BD52">
        <v>0</v>
      </c>
      <c r="BE52">
        <v>-118</v>
      </c>
      <c r="BH52">
        <v>5</v>
      </c>
      <c r="BI52">
        <v>0</v>
      </c>
      <c r="BJ52">
        <v>0</v>
      </c>
      <c r="BK52">
        <v>0</v>
      </c>
      <c r="BL52">
        <v>0</v>
      </c>
      <c r="BM52">
        <v>0</v>
      </c>
      <c r="BN52">
        <v>0</v>
      </c>
      <c r="BO52">
        <v>0</v>
      </c>
      <c r="BP52">
        <v>-3</v>
      </c>
      <c r="BQ52">
        <v>-3</v>
      </c>
      <c r="BR52">
        <v>0</v>
      </c>
      <c r="BS52">
        <v>5</v>
      </c>
      <c r="BT52">
        <v>0</v>
      </c>
      <c r="BU52">
        <v>0</v>
      </c>
      <c r="BV52">
        <v>0</v>
      </c>
      <c r="BW52">
        <v>1</v>
      </c>
      <c r="BX52">
        <v>1</v>
      </c>
      <c r="BY52">
        <v>0</v>
      </c>
      <c r="BZ52">
        <v>0</v>
      </c>
      <c r="CA52">
        <v>80</v>
      </c>
      <c r="CB52">
        <v>2</v>
      </c>
      <c r="CC52">
        <v>-3</v>
      </c>
      <c r="CD52">
        <v>-3</v>
      </c>
      <c r="CE52">
        <v>180</v>
      </c>
      <c r="CF52">
        <v>0</v>
      </c>
      <c r="CG52">
        <v>1</v>
      </c>
      <c r="CH52">
        <v>1</v>
      </c>
      <c r="CI52">
        <v>100</v>
      </c>
      <c r="CJ52">
        <v>-3</v>
      </c>
      <c r="CK52">
        <v>-3</v>
      </c>
      <c r="CL52">
        <v>-3</v>
      </c>
      <c r="CM52">
        <v>0</v>
      </c>
      <c r="CN52">
        <v>0</v>
      </c>
      <c r="CO52">
        <v>0</v>
      </c>
      <c r="CP52">
        <v>1</v>
      </c>
      <c r="CQ52">
        <v>0</v>
      </c>
      <c r="CR52">
        <v>1</v>
      </c>
      <c r="CS52">
        <v>0</v>
      </c>
      <c r="CT52">
        <v>30</v>
      </c>
      <c r="CU52">
        <v>80</v>
      </c>
      <c r="CV52">
        <v>2</v>
      </c>
      <c r="CW52">
        <v>2</v>
      </c>
      <c r="CX52">
        <v>-3</v>
      </c>
      <c r="CY52">
        <v>-3</v>
      </c>
      <c r="CZ52">
        <v>0</v>
      </c>
      <c r="DA52">
        <v>215</v>
      </c>
      <c r="DB52">
        <v>215</v>
      </c>
      <c r="DC52">
        <v>1</v>
      </c>
      <c r="DD52">
        <v>118</v>
      </c>
    </row>
    <row r="53" spans="1:108" x14ac:dyDescent="0.25">
      <c r="A53" t="s">
        <v>3668</v>
      </c>
      <c r="B53">
        <v>48</v>
      </c>
      <c r="C53">
        <v>3054</v>
      </c>
      <c r="D53">
        <v>3294</v>
      </c>
      <c r="E53">
        <v>4182</v>
      </c>
      <c r="F53">
        <v>5658</v>
      </c>
      <c r="G53">
        <v>2503</v>
      </c>
      <c r="H53">
        <v>5998</v>
      </c>
      <c r="I53">
        <v>10</v>
      </c>
      <c r="J53">
        <v>0</v>
      </c>
      <c r="K53">
        <v>0</v>
      </c>
      <c r="L53">
        <v>0</v>
      </c>
      <c r="M53">
        <v>0</v>
      </c>
      <c r="N53">
        <v>0</v>
      </c>
      <c r="O53">
        <v>0</v>
      </c>
      <c r="P53">
        <v>0</v>
      </c>
      <c r="Q53">
        <v>-3</v>
      </c>
      <c r="R53">
        <v>-3</v>
      </c>
      <c r="S53">
        <v>0</v>
      </c>
      <c r="T53">
        <v>10</v>
      </c>
      <c r="U53">
        <v>0</v>
      </c>
      <c r="V53">
        <v>0</v>
      </c>
      <c r="W53">
        <v>0</v>
      </c>
      <c r="X53">
        <v>1</v>
      </c>
      <c r="Y53">
        <v>1</v>
      </c>
      <c r="Z53">
        <v>0</v>
      </c>
      <c r="AA53">
        <v>0</v>
      </c>
      <c r="AB53">
        <v>80</v>
      </c>
      <c r="AC53">
        <v>2</v>
      </c>
      <c r="AD53">
        <v>-3</v>
      </c>
      <c r="AE53">
        <v>-3</v>
      </c>
      <c r="AF53">
        <v>130</v>
      </c>
      <c r="AG53">
        <v>1</v>
      </c>
      <c r="AH53">
        <v>0</v>
      </c>
      <c r="AI53">
        <v>0</v>
      </c>
      <c r="AJ53">
        <v>50</v>
      </c>
      <c r="AK53">
        <v>-3</v>
      </c>
      <c r="AL53">
        <v>-3</v>
      </c>
      <c r="AM53">
        <v>-3</v>
      </c>
      <c r="AN53">
        <v>0</v>
      </c>
      <c r="AO53">
        <v>0</v>
      </c>
      <c r="AP53">
        <v>0</v>
      </c>
      <c r="AQ53">
        <v>0</v>
      </c>
      <c r="AR53">
        <v>0</v>
      </c>
      <c r="AS53">
        <v>0</v>
      </c>
      <c r="AT53">
        <v>0</v>
      </c>
      <c r="AU53">
        <v>0</v>
      </c>
      <c r="AV53">
        <v>80</v>
      </c>
      <c r="AW53">
        <v>2</v>
      </c>
      <c r="AX53">
        <v>2</v>
      </c>
      <c r="AY53">
        <v>-3</v>
      </c>
      <c r="AZ53">
        <v>-3</v>
      </c>
      <c r="BA53">
        <v>0</v>
      </c>
      <c r="BB53">
        <v>140</v>
      </c>
      <c r="BC53">
        <v>140</v>
      </c>
      <c r="BD53">
        <v>0</v>
      </c>
      <c r="BE53">
        <v>-45</v>
      </c>
      <c r="BH53">
        <v>15</v>
      </c>
      <c r="BI53">
        <v>0</v>
      </c>
      <c r="BJ53">
        <v>0</v>
      </c>
      <c r="BK53">
        <v>0</v>
      </c>
      <c r="BL53">
        <v>0</v>
      </c>
      <c r="BM53">
        <v>0</v>
      </c>
      <c r="BN53">
        <v>0</v>
      </c>
      <c r="BO53">
        <v>0</v>
      </c>
      <c r="BP53">
        <v>-3</v>
      </c>
      <c r="BQ53">
        <v>-3</v>
      </c>
      <c r="BR53">
        <v>0</v>
      </c>
      <c r="BS53">
        <v>15</v>
      </c>
      <c r="BT53">
        <v>0</v>
      </c>
      <c r="BU53">
        <v>0</v>
      </c>
      <c r="BV53">
        <v>0</v>
      </c>
      <c r="BW53">
        <v>1</v>
      </c>
      <c r="BX53">
        <v>1</v>
      </c>
      <c r="BY53">
        <v>1</v>
      </c>
      <c r="BZ53">
        <v>0</v>
      </c>
      <c r="CA53">
        <v>120</v>
      </c>
      <c r="CB53">
        <v>6</v>
      </c>
      <c r="CC53">
        <v>-3</v>
      </c>
      <c r="CD53">
        <v>-3</v>
      </c>
      <c r="CE53">
        <v>170</v>
      </c>
      <c r="CF53">
        <v>0</v>
      </c>
      <c r="CG53">
        <v>1</v>
      </c>
      <c r="CH53">
        <v>0</v>
      </c>
      <c r="CI53">
        <v>50</v>
      </c>
      <c r="CJ53">
        <v>-3</v>
      </c>
      <c r="CK53">
        <v>-3</v>
      </c>
      <c r="CL53">
        <v>-3</v>
      </c>
      <c r="CM53">
        <v>0</v>
      </c>
      <c r="CN53">
        <v>0</v>
      </c>
      <c r="CO53">
        <v>0</v>
      </c>
      <c r="CP53">
        <v>0</v>
      </c>
      <c r="CQ53">
        <v>0</v>
      </c>
      <c r="CR53">
        <v>0</v>
      </c>
      <c r="CS53">
        <v>0</v>
      </c>
      <c r="CT53">
        <v>0</v>
      </c>
      <c r="CU53">
        <v>120</v>
      </c>
      <c r="CV53">
        <v>3</v>
      </c>
      <c r="CW53">
        <v>6</v>
      </c>
      <c r="CX53">
        <v>-3</v>
      </c>
      <c r="CY53">
        <v>-3</v>
      </c>
      <c r="CZ53">
        <v>0</v>
      </c>
      <c r="DA53">
        <v>185</v>
      </c>
      <c r="DB53">
        <v>185</v>
      </c>
      <c r="DC53">
        <v>1</v>
      </c>
      <c r="DD53">
        <v>45</v>
      </c>
    </row>
    <row r="54" spans="1:108" x14ac:dyDescent="0.25">
      <c r="A54" t="s">
        <v>3668</v>
      </c>
      <c r="B54">
        <v>49</v>
      </c>
      <c r="C54">
        <v>3750</v>
      </c>
      <c r="D54">
        <v>5299</v>
      </c>
      <c r="E54">
        <v>5913</v>
      </c>
      <c r="F54">
        <v>5464</v>
      </c>
      <c r="G54">
        <v>4397</v>
      </c>
      <c r="H54">
        <v>4009</v>
      </c>
      <c r="I54">
        <v>15</v>
      </c>
      <c r="J54">
        <v>0</v>
      </c>
      <c r="K54">
        <v>3</v>
      </c>
      <c r="L54">
        <v>3</v>
      </c>
      <c r="M54">
        <v>1</v>
      </c>
      <c r="N54">
        <v>0</v>
      </c>
      <c r="O54">
        <v>60</v>
      </c>
      <c r="P54">
        <v>1</v>
      </c>
      <c r="Q54">
        <v>-3</v>
      </c>
      <c r="R54">
        <v>-3</v>
      </c>
      <c r="S54">
        <v>20</v>
      </c>
      <c r="T54">
        <v>78</v>
      </c>
      <c r="U54">
        <v>1</v>
      </c>
      <c r="V54">
        <v>30</v>
      </c>
      <c r="W54">
        <v>10</v>
      </c>
      <c r="X54">
        <v>1</v>
      </c>
      <c r="Y54">
        <v>1</v>
      </c>
      <c r="Z54">
        <v>0</v>
      </c>
      <c r="AA54">
        <v>0</v>
      </c>
      <c r="AB54">
        <v>40</v>
      </c>
      <c r="AC54">
        <v>1</v>
      </c>
      <c r="AD54">
        <v>-3</v>
      </c>
      <c r="AE54">
        <v>-3</v>
      </c>
      <c r="AF54">
        <v>150</v>
      </c>
      <c r="AG54">
        <v>1</v>
      </c>
      <c r="AH54">
        <v>0</v>
      </c>
      <c r="AI54">
        <v>1</v>
      </c>
      <c r="AJ54">
        <v>100</v>
      </c>
      <c r="AK54">
        <v>-3</v>
      </c>
      <c r="AL54">
        <v>-3</v>
      </c>
      <c r="AM54">
        <v>-3</v>
      </c>
      <c r="AN54">
        <v>0</v>
      </c>
      <c r="AO54">
        <v>0</v>
      </c>
      <c r="AP54">
        <v>0</v>
      </c>
      <c r="AQ54">
        <v>0</v>
      </c>
      <c r="AR54">
        <v>1</v>
      </c>
      <c r="AS54">
        <v>0</v>
      </c>
      <c r="AT54">
        <v>25</v>
      </c>
      <c r="AU54">
        <v>0</v>
      </c>
      <c r="AV54">
        <v>100</v>
      </c>
      <c r="AW54">
        <v>2</v>
      </c>
      <c r="AX54">
        <v>2</v>
      </c>
      <c r="AY54">
        <v>-3</v>
      </c>
      <c r="AZ54">
        <v>-3</v>
      </c>
      <c r="BA54">
        <v>13</v>
      </c>
      <c r="BB54">
        <v>228</v>
      </c>
      <c r="BC54">
        <v>228</v>
      </c>
      <c r="BD54">
        <v>1</v>
      </c>
      <c r="BE54">
        <v>4</v>
      </c>
      <c r="BH54">
        <v>15</v>
      </c>
      <c r="BI54">
        <v>0</v>
      </c>
      <c r="BJ54">
        <v>2</v>
      </c>
      <c r="BK54">
        <v>2</v>
      </c>
      <c r="BL54">
        <v>0</v>
      </c>
      <c r="BM54">
        <v>0</v>
      </c>
      <c r="BN54">
        <v>0</v>
      </c>
      <c r="BO54">
        <v>0</v>
      </c>
      <c r="BP54">
        <v>-3</v>
      </c>
      <c r="BQ54">
        <v>-3</v>
      </c>
      <c r="BR54">
        <v>0</v>
      </c>
      <c r="BS54">
        <v>17</v>
      </c>
      <c r="BT54">
        <v>0</v>
      </c>
      <c r="BU54">
        <v>7</v>
      </c>
      <c r="BV54">
        <v>2</v>
      </c>
      <c r="BW54">
        <v>1</v>
      </c>
      <c r="BX54">
        <v>1</v>
      </c>
      <c r="BY54">
        <v>0</v>
      </c>
      <c r="BZ54">
        <v>0</v>
      </c>
      <c r="CA54">
        <v>80</v>
      </c>
      <c r="CB54">
        <v>2</v>
      </c>
      <c r="CC54">
        <v>-3</v>
      </c>
      <c r="CD54">
        <v>-3</v>
      </c>
      <c r="CE54">
        <v>182</v>
      </c>
      <c r="CF54">
        <v>1</v>
      </c>
      <c r="CG54">
        <v>1</v>
      </c>
      <c r="CH54">
        <v>0</v>
      </c>
      <c r="CI54">
        <v>100</v>
      </c>
      <c r="CJ54">
        <v>-3</v>
      </c>
      <c r="CK54">
        <v>-3</v>
      </c>
      <c r="CL54">
        <v>-3</v>
      </c>
      <c r="CM54">
        <v>0</v>
      </c>
      <c r="CN54">
        <v>0</v>
      </c>
      <c r="CO54">
        <v>0</v>
      </c>
      <c r="CP54">
        <v>0</v>
      </c>
      <c r="CQ54">
        <v>0</v>
      </c>
      <c r="CR54">
        <v>1</v>
      </c>
      <c r="CS54">
        <v>0</v>
      </c>
      <c r="CT54">
        <v>25</v>
      </c>
      <c r="CU54">
        <v>80</v>
      </c>
      <c r="CV54">
        <v>2</v>
      </c>
      <c r="CW54">
        <v>2</v>
      </c>
      <c r="CX54">
        <v>-3</v>
      </c>
      <c r="CY54">
        <v>-3</v>
      </c>
      <c r="CZ54">
        <v>4</v>
      </c>
      <c r="DA54">
        <v>224</v>
      </c>
      <c r="DB54">
        <v>224</v>
      </c>
      <c r="DC54">
        <v>0</v>
      </c>
      <c r="DD54">
        <v>-4</v>
      </c>
    </row>
    <row r="55" spans="1:108" x14ac:dyDescent="0.25">
      <c r="A55" t="s">
        <v>3668</v>
      </c>
      <c r="B55">
        <v>50</v>
      </c>
      <c r="C55">
        <v>2855</v>
      </c>
      <c r="D55">
        <v>5542</v>
      </c>
      <c r="E55">
        <v>4238</v>
      </c>
      <c r="F55">
        <v>2538</v>
      </c>
      <c r="G55">
        <v>2227</v>
      </c>
      <c r="H55">
        <v>6047</v>
      </c>
      <c r="I55">
        <v>5</v>
      </c>
      <c r="J55">
        <v>0</v>
      </c>
      <c r="K55">
        <v>0</v>
      </c>
      <c r="L55">
        <v>0</v>
      </c>
      <c r="M55">
        <v>0</v>
      </c>
      <c r="N55">
        <v>0</v>
      </c>
      <c r="O55">
        <v>0</v>
      </c>
      <c r="P55">
        <v>0</v>
      </c>
      <c r="Q55">
        <v>-3</v>
      </c>
      <c r="R55">
        <v>-3</v>
      </c>
      <c r="S55">
        <v>0</v>
      </c>
      <c r="T55">
        <v>5</v>
      </c>
      <c r="U55">
        <v>0</v>
      </c>
      <c r="V55">
        <v>0</v>
      </c>
      <c r="W55">
        <v>0</v>
      </c>
      <c r="X55">
        <v>1</v>
      </c>
      <c r="Y55">
        <v>0</v>
      </c>
      <c r="Z55">
        <v>0</v>
      </c>
      <c r="AA55">
        <v>0</v>
      </c>
      <c r="AB55">
        <v>40</v>
      </c>
      <c r="AC55">
        <v>0</v>
      </c>
      <c r="AD55">
        <v>-3</v>
      </c>
      <c r="AE55">
        <v>-3</v>
      </c>
      <c r="AF55">
        <v>40</v>
      </c>
      <c r="AG55">
        <v>0</v>
      </c>
      <c r="AH55">
        <v>0</v>
      </c>
      <c r="AI55">
        <v>0</v>
      </c>
      <c r="AJ55">
        <v>0</v>
      </c>
      <c r="AK55">
        <v>-3</v>
      </c>
      <c r="AL55">
        <v>-3</v>
      </c>
      <c r="AM55">
        <v>-3</v>
      </c>
      <c r="AN55">
        <v>0</v>
      </c>
      <c r="AO55">
        <v>0</v>
      </c>
      <c r="AP55">
        <v>0</v>
      </c>
      <c r="AQ55">
        <v>0</v>
      </c>
      <c r="AR55">
        <v>0</v>
      </c>
      <c r="AS55">
        <v>0</v>
      </c>
      <c r="AT55">
        <v>0</v>
      </c>
      <c r="AU55">
        <v>0</v>
      </c>
      <c r="AV55">
        <v>40</v>
      </c>
      <c r="AW55">
        <v>1</v>
      </c>
      <c r="AX55">
        <v>0</v>
      </c>
      <c r="AY55">
        <v>-3</v>
      </c>
      <c r="AZ55">
        <v>-3</v>
      </c>
      <c r="BA55">
        <v>0</v>
      </c>
      <c r="BB55">
        <v>45</v>
      </c>
      <c r="BC55">
        <v>45</v>
      </c>
      <c r="BD55">
        <v>0</v>
      </c>
      <c r="BE55">
        <v>-100</v>
      </c>
      <c r="BH55">
        <v>15</v>
      </c>
      <c r="BI55">
        <v>0</v>
      </c>
      <c r="BJ55">
        <v>0</v>
      </c>
      <c r="BK55">
        <v>0</v>
      </c>
      <c r="BL55">
        <v>0</v>
      </c>
      <c r="BM55">
        <v>0</v>
      </c>
      <c r="BN55">
        <v>0</v>
      </c>
      <c r="BO55">
        <v>0</v>
      </c>
      <c r="BP55">
        <v>-3</v>
      </c>
      <c r="BQ55">
        <v>-3</v>
      </c>
      <c r="BR55">
        <v>0</v>
      </c>
      <c r="BS55">
        <v>15</v>
      </c>
      <c r="BT55">
        <v>0</v>
      </c>
      <c r="BU55">
        <v>0</v>
      </c>
      <c r="BV55">
        <v>0</v>
      </c>
      <c r="BW55">
        <v>1</v>
      </c>
      <c r="BX55">
        <v>1</v>
      </c>
      <c r="BY55">
        <v>0</v>
      </c>
      <c r="BZ55">
        <v>0</v>
      </c>
      <c r="CA55">
        <v>80</v>
      </c>
      <c r="CB55">
        <v>2</v>
      </c>
      <c r="CC55">
        <v>-3</v>
      </c>
      <c r="CD55">
        <v>-3</v>
      </c>
      <c r="CE55">
        <v>130</v>
      </c>
      <c r="CF55">
        <v>0</v>
      </c>
      <c r="CG55">
        <v>1</v>
      </c>
      <c r="CH55">
        <v>0</v>
      </c>
      <c r="CI55">
        <v>50</v>
      </c>
      <c r="CJ55">
        <v>-3</v>
      </c>
      <c r="CK55">
        <v>-3</v>
      </c>
      <c r="CL55">
        <v>-3</v>
      </c>
      <c r="CM55">
        <v>0</v>
      </c>
      <c r="CN55">
        <v>0</v>
      </c>
      <c r="CO55">
        <v>0</v>
      </c>
      <c r="CP55">
        <v>0</v>
      </c>
      <c r="CQ55">
        <v>0</v>
      </c>
      <c r="CR55">
        <v>0</v>
      </c>
      <c r="CS55">
        <v>0</v>
      </c>
      <c r="CT55">
        <v>0</v>
      </c>
      <c r="CU55">
        <v>80</v>
      </c>
      <c r="CV55">
        <v>2</v>
      </c>
      <c r="CW55">
        <v>2</v>
      </c>
      <c r="CX55">
        <v>-3</v>
      </c>
      <c r="CY55">
        <v>-3</v>
      </c>
      <c r="CZ55">
        <v>0</v>
      </c>
      <c r="DA55">
        <v>145</v>
      </c>
      <c r="DB55">
        <v>145</v>
      </c>
      <c r="DC55">
        <v>1</v>
      </c>
      <c r="DD55">
        <v>100</v>
      </c>
    </row>
    <row r="56" spans="1:108" x14ac:dyDescent="0.25">
      <c r="A56" t="s">
        <v>3668</v>
      </c>
      <c r="B56">
        <v>51</v>
      </c>
      <c r="C56">
        <v>3042</v>
      </c>
      <c r="D56">
        <v>2052</v>
      </c>
      <c r="E56">
        <v>3277</v>
      </c>
      <c r="F56">
        <v>4845</v>
      </c>
      <c r="G56">
        <v>1816</v>
      </c>
      <c r="H56">
        <v>3276</v>
      </c>
      <c r="I56">
        <v>10</v>
      </c>
      <c r="J56">
        <v>0</v>
      </c>
      <c r="K56">
        <v>9</v>
      </c>
      <c r="L56">
        <v>9</v>
      </c>
      <c r="M56">
        <v>1</v>
      </c>
      <c r="N56">
        <v>0</v>
      </c>
      <c r="O56">
        <v>60</v>
      </c>
      <c r="P56">
        <v>1</v>
      </c>
      <c r="Q56">
        <v>-3</v>
      </c>
      <c r="R56">
        <v>-3</v>
      </c>
      <c r="S56">
        <v>20</v>
      </c>
      <c r="T56">
        <v>79</v>
      </c>
      <c r="U56">
        <v>0</v>
      </c>
      <c r="V56">
        <v>22</v>
      </c>
      <c r="W56">
        <v>7</v>
      </c>
      <c r="X56">
        <v>1</v>
      </c>
      <c r="Y56">
        <v>1</v>
      </c>
      <c r="Z56">
        <v>0</v>
      </c>
      <c r="AA56">
        <v>0</v>
      </c>
      <c r="AB56">
        <v>40</v>
      </c>
      <c r="AC56">
        <v>1</v>
      </c>
      <c r="AD56">
        <v>-3</v>
      </c>
      <c r="AE56">
        <v>-3</v>
      </c>
      <c r="AF56">
        <v>197</v>
      </c>
      <c r="AG56">
        <v>1</v>
      </c>
      <c r="AH56">
        <v>1</v>
      </c>
      <c r="AI56">
        <v>1</v>
      </c>
      <c r="AJ56">
        <v>150</v>
      </c>
      <c r="AK56">
        <v>-3</v>
      </c>
      <c r="AL56">
        <v>-3</v>
      </c>
      <c r="AM56">
        <v>-3</v>
      </c>
      <c r="AN56">
        <v>0</v>
      </c>
      <c r="AO56">
        <v>0</v>
      </c>
      <c r="AP56">
        <v>1</v>
      </c>
      <c r="AQ56">
        <v>0</v>
      </c>
      <c r="AR56">
        <v>0</v>
      </c>
      <c r="AS56">
        <v>1</v>
      </c>
      <c r="AT56">
        <v>5</v>
      </c>
      <c r="AU56">
        <v>25</v>
      </c>
      <c r="AV56">
        <v>100</v>
      </c>
      <c r="AW56">
        <v>2</v>
      </c>
      <c r="AX56">
        <v>2</v>
      </c>
      <c r="AY56">
        <v>-3</v>
      </c>
      <c r="AZ56">
        <v>-3</v>
      </c>
      <c r="BA56">
        <v>16</v>
      </c>
      <c r="BB56">
        <v>301</v>
      </c>
      <c r="BC56">
        <v>301</v>
      </c>
      <c r="BD56">
        <v>1</v>
      </c>
      <c r="BE56">
        <v>102</v>
      </c>
      <c r="BH56">
        <v>10</v>
      </c>
      <c r="BI56">
        <v>0</v>
      </c>
      <c r="BJ56">
        <v>3</v>
      </c>
      <c r="BK56">
        <v>3</v>
      </c>
      <c r="BL56">
        <v>0</v>
      </c>
      <c r="BM56">
        <v>0</v>
      </c>
      <c r="BN56">
        <v>0</v>
      </c>
      <c r="BO56">
        <v>0</v>
      </c>
      <c r="BP56">
        <v>-3</v>
      </c>
      <c r="BQ56">
        <v>-3</v>
      </c>
      <c r="BR56">
        <v>0</v>
      </c>
      <c r="BS56">
        <v>13</v>
      </c>
      <c r="BT56">
        <v>0</v>
      </c>
      <c r="BU56">
        <v>5</v>
      </c>
      <c r="BV56">
        <v>1</v>
      </c>
      <c r="BW56">
        <v>1</v>
      </c>
      <c r="BX56">
        <v>1</v>
      </c>
      <c r="BY56">
        <v>0</v>
      </c>
      <c r="BZ56">
        <v>0</v>
      </c>
      <c r="CA56">
        <v>80</v>
      </c>
      <c r="CB56">
        <v>2</v>
      </c>
      <c r="CC56">
        <v>-3</v>
      </c>
      <c r="CD56">
        <v>-3</v>
      </c>
      <c r="CE56">
        <v>181</v>
      </c>
      <c r="CF56">
        <v>0</v>
      </c>
      <c r="CG56">
        <v>1</v>
      </c>
      <c r="CH56">
        <v>1</v>
      </c>
      <c r="CI56">
        <v>100</v>
      </c>
      <c r="CJ56">
        <v>-3</v>
      </c>
      <c r="CK56">
        <v>-3</v>
      </c>
      <c r="CL56">
        <v>-3</v>
      </c>
      <c r="CM56">
        <v>0</v>
      </c>
      <c r="CN56">
        <v>0</v>
      </c>
      <c r="CO56">
        <v>0</v>
      </c>
      <c r="CP56">
        <v>1</v>
      </c>
      <c r="CQ56">
        <v>1</v>
      </c>
      <c r="CR56">
        <v>0</v>
      </c>
      <c r="CS56">
        <v>25</v>
      </c>
      <c r="CT56">
        <v>5</v>
      </c>
      <c r="CU56">
        <v>80</v>
      </c>
      <c r="CV56">
        <v>2</v>
      </c>
      <c r="CW56">
        <v>2</v>
      </c>
      <c r="CX56">
        <v>-3</v>
      </c>
      <c r="CY56">
        <v>-3</v>
      </c>
      <c r="CZ56">
        <v>4</v>
      </c>
      <c r="DA56">
        <v>199</v>
      </c>
      <c r="DB56">
        <v>199</v>
      </c>
      <c r="DC56">
        <v>0</v>
      </c>
      <c r="DD56">
        <v>-102</v>
      </c>
    </row>
    <row r="57" spans="1:108" x14ac:dyDescent="0.25">
      <c r="A57" t="s">
        <v>3668</v>
      </c>
      <c r="B57">
        <v>52</v>
      </c>
      <c r="C57">
        <v>4360</v>
      </c>
      <c r="D57">
        <v>6022</v>
      </c>
      <c r="E57">
        <v>6146</v>
      </c>
      <c r="F57">
        <v>6663</v>
      </c>
      <c r="G57">
        <v>4511</v>
      </c>
      <c r="H57">
        <v>3755</v>
      </c>
      <c r="I57">
        <v>15</v>
      </c>
      <c r="J57">
        <v>10</v>
      </c>
      <c r="K57">
        <v>0</v>
      </c>
      <c r="L57">
        <v>3</v>
      </c>
      <c r="M57">
        <v>0</v>
      </c>
      <c r="N57">
        <v>0</v>
      </c>
      <c r="O57">
        <v>0</v>
      </c>
      <c r="P57">
        <v>0</v>
      </c>
      <c r="Q57">
        <v>-3</v>
      </c>
      <c r="R57">
        <v>-3</v>
      </c>
      <c r="S57">
        <v>0</v>
      </c>
      <c r="T57">
        <v>18</v>
      </c>
      <c r="U57">
        <v>0</v>
      </c>
      <c r="V57">
        <v>0</v>
      </c>
      <c r="W57">
        <v>0</v>
      </c>
      <c r="X57">
        <v>1</v>
      </c>
      <c r="Y57">
        <v>1</v>
      </c>
      <c r="Z57">
        <v>0</v>
      </c>
      <c r="AA57">
        <v>0</v>
      </c>
      <c r="AB57">
        <v>80</v>
      </c>
      <c r="AC57">
        <v>2</v>
      </c>
      <c r="AD57">
        <v>-3</v>
      </c>
      <c r="AE57">
        <v>-3</v>
      </c>
      <c r="AF57">
        <v>130</v>
      </c>
      <c r="AG57">
        <v>1</v>
      </c>
      <c r="AH57">
        <v>0</v>
      </c>
      <c r="AI57">
        <v>0</v>
      </c>
      <c r="AJ57">
        <v>50</v>
      </c>
      <c r="AK57">
        <v>-3</v>
      </c>
      <c r="AL57">
        <v>-3</v>
      </c>
      <c r="AM57">
        <v>-3</v>
      </c>
      <c r="AN57">
        <v>0</v>
      </c>
      <c r="AO57">
        <v>0</v>
      </c>
      <c r="AP57">
        <v>0</v>
      </c>
      <c r="AQ57">
        <v>0</v>
      </c>
      <c r="AR57">
        <v>0</v>
      </c>
      <c r="AS57">
        <v>0</v>
      </c>
      <c r="AT57">
        <v>0</v>
      </c>
      <c r="AU57">
        <v>0</v>
      </c>
      <c r="AV57">
        <v>80</v>
      </c>
      <c r="AW57">
        <v>2</v>
      </c>
      <c r="AX57">
        <v>2</v>
      </c>
      <c r="AY57">
        <v>-3</v>
      </c>
      <c r="AZ57">
        <v>-3</v>
      </c>
      <c r="BA57">
        <v>3</v>
      </c>
      <c r="BB57">
        <v>148</v>
      </c>
      <c r="BC57">
        <v>148</v>
      </c>
      <c r="BD57">
        <v>1</v>
      </c>
      <c r="BE57">
        <v>8</v>
      </c>
      <c r="BH57">
        <v>10</v>
      </c>
      <c r="BI57">
        <v>0</v>
      </c>
      <c r="BJ57">
        <v>0</v>
      </c>
      <c r="BK57">
        <v>0</v>
      </c>
      <c r="BL57">
        <v>0</v>
      </c>
      <c r="BM57">
        <v>0</v>
      </c>
      <c r="BN57">
        <v>0</v>
      </c>
      <c r="BO57">
        <v>0</v>
      </c>
      <c r="BP57">
        <v>-3</v>
      </c>
      <c r="BQ57">
        <v>-3</v>
      </c>
      <c r="BR57">
        <v>0</v>
      </c>
      <c r="BS57">
        <v>10</v>
      </c>
      <c r="BT57">
        <v>0</v>
      </c>
      <c r="BU57">
        <v>0</v>
      </c>
      <c r="BV57">
        <v>0</v>
      </c>
      <c r="BW57">
        <v>1</v>
      </c>
      <c r="BX57">
        <v>1</v>
      </c>
      <c r="BY57">
        <v>0</v>
      </c>
      <c r="BZ57">
        <v>0</v>
      </c>
      <c r="CA57">
        <v>80</v>
      </c>
      <c r="CB57">
        <v>2</v>
      </c>
      <c r="CC57">
        <v>-3</v>
      </c>
      <c r="CD57">
        <v>-3</v>
      </c>
      <c r="CE57">
        <v>130</v>
      </c>
      <c r="CF57">
        <v>1</v>
      </c>
      <c r="CG57">
        <v>0</v>
      </c>
      <c r="CH57">
        <v>0</v>
      </c>
      <c r="CI57">
        <v>50</v>
      </c>
      <c r="CJ57">
        <v>-3</v>
      </c>
      <c r="CK57">
        <v>-3</v>
      </c>
      <c r="CL57">
        <v>-3</v>
      </c>
      <c r="CM57">
        <v>0</v>
      </c>
      <c r="CN57">
        <v>0</v>
      </c>
      <c r="CO57">
        <v>0</v>
      </c>
      <c r="CP57">
        <v>0</v>
      </c>
      <c r="CQ57">
        <v>0</v>
      </c>
      <c r="CR57">
        <v>0</v>
      </c>
      <c r="CS57">
        <v>0</v>
      </c>
      <c r="CT57">
        <v>0</v>
      </c>
      <c r="CU57">
        <v>80</v>
      </c>
      <c r="CV57">
        <v>2</v>
      </c>
      <c r="CW57">
        <v>2</v>
      </c>
      <c r="CX57">
        <v>-3</v>
      </c>
      <c r="CY57">
        <v>-3</v>
      </c>
      <c r="CZ57">
        <v>0</v>
      </c>
      <c r="DA57">
        <v>140</v>
      </c>
      <c r="DB57">
        <v>140</v>
      </c>
      <c r="DC57">
        <v>0</v>
      </c>
      <c r="DD57">
        <v>-8</v>
      </c>
    </row>
    <row r="58" spans="1:108" x14ac:dyDescent="0.25">
      <c r="A58" t="s">
        <v>3668</v>
      </c>
      <c r="B58">
        <v>53</v>
      </c>
      <c r="C58">
        <v>1714</v>
      </c>
      <c r="D58">
        <v>4260</v>
      </c>
      <c r="E58">
        <v>4166</v>
      </c>
      <c r="F58">
        <v>4539</v>
      </c>
      <c r="G58">
        <v>6056</v>
      </c>
      <c r="H58">
        <v>2977</v>
      </c>
      <c r="I58">
        <v>15</v>
      </c>
      <c r="J58">
        <v>0</v>
      </c>
      <c r="K58">
        <v>0</v>
      </c>
      <c r="L58">
        <v>0</v>
      </c>
      <c r="M58">
        <v>0</v>
      </c>
      <c r="N58">
        <v>0</v>
      </c>
      <c r="O58">
        <v>0</v>
      </c>
      <c r="P58">
        <v>0</v>
      </c>
      <c r="Q58">
        <v>-3</v>
      </c>
      <c r="R58">
        <v>-3</v>
      </c>
      <c r="S58">
        <v>0</v>
      </c>
      <c r="T58">
        <v>15</v>
      </c>
      <c r="U58">
        <v>0</v>
      </c>
      <c r="V58">
        <v>0</v>
      </c>
      <c r="W58">
        <v>0</v>
      </c>
      <c r="X58">
        <v>1</v>
      </c>
      <c r="Y58">
        <v>1</v>
      </c>
      <c r="Z58">
        <v>0</v>
      </c>
      <c r="AA58">
        <v>0</v>
      </c>
      <c r="AB58">
        <v>80</v>
      </c>
      <c r="AC58">
        <v>2</v>
      </c>
      <c r="AD58">
        <v>-3</v>
      </c>
      <c r="AE58">
        <v>-3</v>
      </c>
      <c r="AF58">
        <v>80</v>
      </c>
      <c r="AG58">
        <v>0</v>
      </c>
      <c r="AH58">
        <v>0</v>
      </c>
      <c r="AI58">
        <v>0</v>
      </c>
      <c r="AJ58">
        <v>0</v>
      </c>
      <c r="AK58">
        <v>-3</v>
      </c>
      <c r="AL58">
        <v>-3</v>
      </c>
      <c r="AM58">
        <v>-3</v>
      </c>
      <c r="AN58">
        <v>0</v>
      </c>
      <c r="AO58">
        <v>0</v>
      </c>
      <c r="AP58">
        <v>0</v>
      </c>
      <c r="AQ58">
        <v>2</v>
      </c>
      <c r="AR58">
        <v>0</v>
      </c>
      <c r="AS58">
        <v>0</v>
      </c>
      <c r="AT58">
        <v>0</v>
      </c>
      <c r="AU58">
        <v>10</v>
      </c>
      <c r="AV58">
        <v>80</v>
      </c>
      <c r="AW58">
        <v>2</v>
      </c>
      <c r="AX58">
        <v>2</v>
      </c>
      <c r="AY58">
        <v>-3</v>
      </c>
      <c r="AZ58">
        <v>-3</v>
      </c>
      <c r="BA58">
        <v>0</v>
      </c>
      <c r="BB58">
        <v>105</v>
      </c>
      <c r="BC58">
        <v>105</v>
      </c>
      <c r="BD58">
        <v>0</v>
      </c>
      <c r="BE58">
        <v>-175</v>
      </c>
      <c r="BH58">
        <v>10</v>
      </c>
      <c r="BI58">
        <v>0</v>
      </c>
      <c r="BJ58">
        <v>0</v>
      </c>
      <c r="BK58">
        <v>0</v>
      </c>
      <c r="BL58">
        <v>0</v>
      </c>
      <c r="BM58">
        <v>0</v>
      </c>
      <c r="BN58">
        <v>0</v>
      </c>
      <c r="BO58">
        <v>0</v>
      </c>
      <c r="BP58">
        <v>-3</v>
      </c>
      <c r="BQ58">
        <v>-3</v>
      </c>
      <c r="BR58">
        <v>0</v>
      </c>
      <c r="BS58">
        <v>10</v>
      </c>
      <c r="BT58">
        <v>1</v>
      </c>
      <c r="BU58">
        <v>1</v>
      </c>
      <c r="BV58">
        <v>0</v>
      </c>
      <c r="BW58">
        <v>1</v>
      </c>
      <c r="BX58">
        <v>1</v>
      </c>
      <c r="BY58">
        <v>1</v>
      </c>
      <c r="BZ58">
        <v>0</v>
      </c>
      <c r="CA58">
        <v>120</v>
      </c>
      <c r="CB58">
        <v>6</v>
      </c>
      <c r="CC58">
        <v>-3</v>
      </c>
      <c r="CD58">
        <v>-3</v>
      </c>
      <c r="CE58">
        <v>270</v>
      </c>
      <c r="CF58">
        <v>1</v>
      </c>
      <c r="CG58">
        <v>1</v>
      </c>
      <c r="CH58">
        <v>1</v>
      </c>
      <c r="CI58">
        <v>150</v>
      </c>
      <c r="CJ58">
        <v>-3</v>
      </c>
      <c r="CK58">
        <v>-3</v>
      </c>
      <c r="CL58">
        <v>-3</v>
      </c>
      <c r="CM58">
        <v>0</v>
      </c>
      <c r="CN58">
        <v>0</v>
      </c>
      <c r="CO58">
        <v>2</v>
      </c>
      <c r="CP58">
        <v>0</v>
      </c>
      <c r="CQ58">
        <v>0</v>
      </c>
      <c r="CR58">
        <v>0</v>
      </c>
      <c r="CS58">
        <v>10</v>
      </c>
      <c r="CT58">
        <v>0</v>
      </c>
      <c r="CU58">
        <v>120</v>
      </c>
      <c r="CV58">
        <v>3</v>
      </c>
      <c r="CW58">
        <v>6</v>
      </c>
      <c r="CX58">
        <v>-3</v>
      </c>
      <c r="CY58">
        <v>-3</v>
      </c>
      <c r="CZ58">
        <v>0</v>
      </c>
      <c r="DA58">
        <v>280</v>
      </c>
      <c r="DB58">
        <v>280</v>
      </c>
      <c r="DC58">
        <v>1</v>
      </c>
      <c r="DD58">
        <v>175</v>
      </c>
    </row>
    <row r="59" spans="1:108" x14ac:dyDescent="0.25">
      <c r="A59" t="s">
        <v>3668</v>
      </c>
      <c r="B59">
        <v>54</v>
      </c>
      <c r="C59">
        <v>5658</v>
      </c>
      <c r="D59">
        <v>4480</v>
      </c>
      <c r="E59">
        <v>3840</v>
      </c>
      <c r="F59">
        <v>5299</v>
      </c>
      <c r="G59">
        <v>3291</v>
      </c>
      <c r="H59">
        <v>3740</v>
      </c>
      <c r="I59">
        <v>10</v>
      </c>
      <c r="J59">
        <v>0</v>
      </c>
      <c r="K59">
        <v>0</v>
      </c>
      <c r="L59">
        <v>0</v>
      </c>
      <c r="M59">
        <v>0</v>
      </c>
      <c r="N59">
        <v>0</v>
      </c>
      <c r="O59">
        <v>0</v>
      </c>
      <c r="P59">
        <v>0</v>
      </c>
      <c r="Q59">
        <v>-3</v>
      </c>
      <c r="R59">
        <v>-3</v>
      </c>
      <c r="S59">
        <v>0</v>
      </c>
      <c r="T59">
        <v>10</v>
      </c>
      <c r="U59">
        <v>0</v>
      </c>
      <c r="V59">
        <v>0</v>
      </c>
      <c r="W59">
        <v>0</v>
      </c>
      <c r="X59">
        <v>1</v>
      </c>
      <c r="Y59">
        <v>1</v>
      </c>
      <c r="Z59">
        <v>0</v>
      </c>
      <c r="AA59">
        <v>0</v>
      </c>
      <c r="AB59">
        <v>80</v>
      </c>
      <c r="AC59">
        <v>2</v>
      </c>
      <c r="AD59">
        <v>-3</v>
      </c>
      <c r="AE59">
        <v>-3</v>
      </c>
      <c r="AF59">
        <v>180</v>
      </c>
      <c r="AG59">
        <v>1</v>
      </c>
      <c r="AH59">
        <v>1</v>
      </c>
      <c r="AI59">
        <v>0</v>
      </c>
      <c r="AJ59">
        <v>100</v>
      </c>
      <c r="AK59">
        <v>-3</v>
      </c>
      <c r="AL59">
        <v>-3</v>
      </c>
      <c r="AM59">
        <v>-3</v>
      </c>
      <c r="AN59">
        <v>0</v>
      </c>
      <c r="AO59">
        <v>0</v>
      </c>
      <c r="AP59">
        <v>2</v>
      </c>
      <c r="AQ59">
        <v>0</v>
      </c>
      <c r="AR59">
        <v>1</v>
      </c>
      <c r="AS59">
        <v>0</v>
      </c>
      <c r="AT59">
        <v>35</v>
      </c>
      <c r="AU59">
        <v>0</v>
      </c>
      <c r="AV59">
        <v>80</v>
      </c>
      <c r="AW59">
        <v>2</v>
      </c>
      <c r="AX59">
        <v>2</v>
      </c>
      <c r="AY59">
        <v>-3</v>
      </c>
      <c r="AZ59">
        <v>-3</v>
      </c>
      <c r="BA59">
        <v>0</v>
      </c>
      <c r="BB59">
        <v>190</v>
      </c>
      <c r="BC59">
        <v>190</v>
      </c>
      <c r="BD59">
        <v>0</v>
      </c>
      <c r="BE59">
        <v>-60</v>
      </c>
      <c r="BH59">
        <v>15</v>
      </c>
      <c r="BI59">
        <v>0</v>
      </c>
      <c r="BJ59">
        <v>0</v>
      </c>
      <c r="BK59">
        <v>0</v>
      </c>
      <c r="BL59">
        <v>1</v>
      </c>
      <c r="BM59">
        <v>0</v>
      </c>
      <c r="BN59">
        <v>60</v>
      </c>
      <c r="BO59">
        <v>1</v>
      </c>
      <c r="BP59">
        <v>-3</v>
      </c>
      <c r="BQ59">
        <v>-3</v>
      </c>
      <c r="BR59">
        <v>20</v>
      </c>
      <c r="BS59">
        <v>75</v>
      </c>
      <c r="BT59">
        <v>0</v>
      </c>
      <c r="BU59">
        <v>0</v>
      </c>
      <c r="BV59">
        <v>0</v>
      </c>
      <c r="BW59">
        <v>1</v>
      </c>
      <c r="BX59">
        <v>1</v>
      </c>
      <c r="BY59">
        <v>0</v>
      </c>
      <c r="BZ59">
        <v>0</v>
      </c>
      <c r="CA59">
        <v>40</v>
      </c>
      <c r="CB59">
        <v>1</v>
      </c>
      <c r="CC59">
        <v>-3</v>
      </c>
      <c r="CD59">
        <v>-3</v>
      </c>
      <c r="CE59">
        <v>140</v>
      </c>
      <c r="CF59">
        <v>1</v>
      </c>
      <c r="CG59">
        <v>1</v>
      </c>
      <c r="CH59">
        <v>0</v>
      </c>
      <c r="CI59">
        <v>100</v>
      </c>
      <c r="CJ59">
        <v>-3</v>
      </c>
      <c r="CK59">
        <v>-3</v>
      </c>
      <c r="CL59">
        <v>-3</v>
      </c>
      <c r="CM59">
        <v>0</v>
      </c>
      <c r="CN59">
        <v>0</v>
      </c>
      <c r="CO59">
        <v>0</v>
      </c>
      <c r="CP59">
        <v>2</v>
      </c>
      <c r="CQ59">
        <v>0</v>
      </c>
      <c r="CR59">
        <v>1</v>
      </c>
      <c r="CS59">
        <v>0</v>
      </c>
      <c r="CT59">
        <v>35</v>
      </c>
      <c r="CU59">
        <v>100</v>
      </c>
      <c r="CV59">
        <v>2</v>
      </c>
      <c r="CW59">
        <v>2</v>
      </c>
      <c r="CX59">
        <v>-3</v>
      </c>
      <c r="CY59">
        <v>-3</v>
      </c>
      <c r="CZ59">
        <v>0</v>
      </c>
      <c r="DA59">
        <v>250</v>
      </c>
      <c r="DB59">
        <v>250</v>
      </c>
      <c r="DC59">
        <v>1</v>
      </c>
      <c r="DD59">
        <v>60</v>
      </c>
    </row>
    <row r="60" spans="1:108" x14ac:dyDescent="0.25">
      <c r="A60" t="s">
        <v>3668</v>
      </c>
      <c r="B60">
        <v>55</v>
      </c>
      <c r="C60">
        <v>6160</v>
      </c>
      <c r="D60">
        <v>4182</v>
      </c>
      <c r="E60">
        <v>4181</v>
      </c>
      <c r="F60">
        <v>3294</v>
      </c>
      <c r="G60">
        <v>2227</v>
      </c>
      <c r="H60">
        <v>5464</v>
      </c>
      <c r="I60">
        <v>15</v>
      </c>
      <c r="J60">
        <v>0</v>
      </c>
      <c r="K60">
        <v>0</v>
      </c>
      <c r="L60">
        <v>0</v>
      </c>
      <c r="M60">
        <v>0</v>
      </c>
      <c r="N60">
        <v>0</v>
      </c>
      <c r="O60">
        <v>0</v>
      </c>
      <c r="P60">
        <v>0</v>
      </c>
      <c r="Q60">
        <v>-3</v>
      </c>
      <c r="R60">
        <v>-3</v>
      </c>
      <c r="S60">
        <v>0</v>
      </c>
      <c r="T60">
        <v>15</v>
      </c>
      <c r="U60">
        <v>0</v>
      </c>
      <c r="V60">
        <v>0</v>
      </c>
      <c r="W60">
        <v>0</v>
      </c>
      <c r="X60">
        <v>1</v>
      </c>
      <c r="Y60">
        <v>1</v>
      </c>
      <c r="Z60">
        <v>0</v>
      </c>
      <c r="AA60">
        <v>0</v>
      </c>
      <c r="AB60">
        <v>80</v>
      </c>
      <c r="AC60">
        <v>2</v>
      </c>
      <c r="AD60">
        <v>-3</v>
      </c>
      <c r="AE60">
        <v>-3</v>
      </c>
      <c r="AF60">
        <v>130</v>
      </c>
      <c r="AG60">
        <v>0</v>
      </c>
      <c r="AH60">
        <v>0</v>
      </c>
      <c r="AI60">
        <v>1</v>
      </c>
      <c r="AJ60">
        <v>50</v>
      </c>
      <c r="AK60">
        <v>-3</v>
      </c>
      <c r="AL60">
        <v>-3</v>
      </c>
      <c r="AM60">
        <v>-3</v>
      </c>
      <c r="AN60">
        <v>0</v>
      </c>
      <c r="AO60">
        <v>0</v>
      </c>
      <c r="AP60">
        <v>0</v>
      </c>
      <c r="AQ60">
        <v>1</v>
      </c>
      <c r="AR60">
        <v>0</v>
      </c>
      <c r="AS60">
        <v>0</v>
      </c>
      <c r="AT60">
        <v>0</v>
      </c>
      <c r="AU60">
        <v>5</v>
      </c>
      <c r="AV60">
        <v>80</v>
      </c>
      <c r="AW60">
        <v>2</v>
      </c>
      <c r="AX60">
        <v>2</v>
      </c>
      <c r="AY60">
        <v>-3</v>
      </c>
      <c r="AZ60">
        <v>-3</v>
      </c>
      <c r="BA60">
        <v>0</v>
      </c>
      <c r="BB60">
        <v>150</v>
      </c>
      <c r="BC60">
        <v>150</v>
      </c>
      <c r="BD60">
        <v>0</v>
      </c>
      <c r="BE60">
        <v>-45</v>
      </c>
      <c r="BH60">
        <v>15</v>
      </c>
      <c r="BI60">
        <v>0</v>
      </c>
      <c r="BJ60">
        <v>0</v>
      </c>
      <c r="BK60">
        <v>0</v>
      </c>
      <c r="BL60">
        <v>0</v>
      </c>
      <c r="BM60">
        <v>0</v>
      </c>
      <c r="BN60">
        <v>0</v>
      </c>
      <c r="BO60">
        <v>0</v>
      </c>
      <c r="BP60">
        <v>-3</v>
      </c>
      <c r="BQ60">
        <v>-3</v>
      </c>
      <c r="BR60">
        <v>0</v>
      </c>
      <c r="BS60">
        <v>15</v>
      </c>
      <c r="BT60">
        <v>0</v>
      </c>
      <c r="BU60">
        <v>2</v>
      </c>
      <c r="BV60">
        <v>0</v>
      </c>
      <c r="BW60">
        <v>1</v>
      </c>
      <c r="BX60">
        <v>1</v>
      </c>
      <c r="BY60">
        <v>0</v>
      </c>
      <c r="BZ60">
        <v>0</v>
      </c>
      <c r="CA60">
        <v>80</v>
      </c>
      <c r="CB60">
        <v>2</v>
      </c>
      <c r="CC60">
        <v>-3</v>
      </c>
      <c r="CD60">
        <v>-3</v>
      </c>
      <c r="CE60">
        <v>180</v>
      </c>
      <c r="CF60">
        <v>1</v>
      </c>
      <c r="CG60">
        <v>0</v>
      </c>
      <c r="CH60">
        <v>1</v>
      </c>
      <c r="CI60">
        <v>100</v>
      </c>
      <c r="CJ60">
        <v>-3</v>
      </c>
      <c r="CK60">
        <v>-3</v>
      </c>
      <c r="CL60">
        <v>-3</v>
      </c>
      <c r="CM60">
        <v>0</v>
      </c>
      <c r="CN60">
        <v>0</v>
      </c>
      <c r="CO60">
        <v>1</v>
      </c>
      <c r="CP60">
        <v>0</v>
      </c>
      <c r="CQ60">
        <v>0</v>
      </c>
      <c r="CR60">
        <v>0</v>
      </c>
      <c r="CS60">
        <v>5</v>
      </c>
      <c r="CT60">
        <v>0</v>
      </c>
      <c r="CU60">
        <v>80</v>
      </c>
      <c r="CV60">
        <v>2</v>
      </c>
      <c r="CW60">
        <v>2</v>
      </c>
      <c r="CX60">
        <v>-3</v>
      </c>
      <c r="CY60">
        <v>-3</v>
      </c>
      <c r="CZ60">
        <v>0</v>
      </c>
      <c r="DA60">
        <v>195</v>
      </c>
      <c r="DB60">
        <v>195</v>
      </c>
      <c r="DC60">
        <v>1</v>
      </c>
      <c r="DD60">
        <v>45</v>
      </c>
    </row>
    <row r="61" spans="1:108" x14ac:dyDescent="0.25">
      <c r="A61" t="s">
        <v>3668</v>
      </c>
      <c r="B61">
        <v>56</v>
      </c>
      <c r="C61">
        <v>2264</v>
      </c>
      <c r="D61">
        <v>3134</v>
      </c>
      <c r="E61">
        <v>3102</v>
      </c>
      <c r="F61">
        <v>3276</v>
      </c>
      <c r="G61">
        <v>6217</v>
      </c>
      <c r="H61">
        <v>5542</v>
      </c>
      <c r="I61">
        <v>15</v>
      </c>
      <c r="J61">
        <v>0</v>
      </c>
      <c r="K61">
        <v>0</v>
      </c>
      <c r="L61">
        <v>0</v>
      </c>
      <c r="M61">
        <v>0</v>
      </c>
      <c r="N61">
        <v>0</v>
      </c>
      <c r="O61">
        <v>0</v>
      </c>
      <c r="P61">
        <v>0</v>
      </c>
      <c r="Q61">
        <v>-3</v>
      </c>
      <c r="R61">
        <v>-3</v>
      </c>
      <c r="S61">
        <v>0</v>
      </c>
      <c r="T61">
        <v>15</v>
      </c>
      <c r="U61">
        <v>2</v>
      </c>
      <c r="V61">
        <v>0</v>
      </c>
      <c r="W61">
        <v>0</v>
      </c>
      <c r="X61">
        <v>1</v>
      </c>
      <c r="Y61">
        <v>1</v>
      </c>
      <c r="Z61">
        <v>0</v>
      </c>
      <c r="AA61">
        <v>0</v>
      </c>
      <c r="AB61">
        <v>80</v>
      </c>
      <c r="AC61">
        <v>2</v>
      </c>
      <c r="AD61">
        <v>-3</v>
      </c>
      <c r="AE61">
        <v>-3</v>
      </c>
      <c r="AF61">
        <v>230</v>
      </c>
      <c r="AG61">
        <v>1</v>
      </c>
      <c r="AH61">
        <v>1</v>
      </c>
      <c r="AI61">
        <v>1</v>
      </c>
      <c r="AJ61">
        <v>150</v>
      </c>
      <c r="AK61">
        <v>-3</v>
      </c>
      <c r="AL61">
        <v>-3</v>
      </c>
      <c r="AM61">
        <v>-3</v>
      </c>
      <c r="AN61">
        <v>0</v>
      </c>
      <c r="AO61">
        <v>0</v>
      </c>
      <c r="AP61">
        <v>0</v>
      </c>
      <c r="AQ61">
        <v>0</v>
      </c>
      <c r="AR61">
        <v>1</v>
      </c>
      <c r="AS61">
        <v>0</v>
      </c>
      <c r="AT61">
        <v>25</v>
      </c>
      <c r="AU61">
        <v>0</v>
      </c>
      <c r="AV61">
        <v>80</v>
      </c>
      <c r="AW61">
        <v>2</v>
      </c>
      <c r="AX61">
        <v>2</v>
      </c>
      <c r="AY61">
        <v>-3</v>
      </c>
      <c r="AZ61">
        <v>-3</v>
      </c>
      <c r="BA61">
        <v>0</v>
      </c>
      <c r="BB61">
        <v>245</v>
      </c>
      <c r="BC61">
        <v>245</v>
      </c>
      <c r="BD61">
        <v>1</v>
      </c>
      <c r="BE61">
        <v>27</v>
      </c>
      <c r="BH61">
        <v>10</v>
      </c>
      <c r="BI61">
        <v>0</v>
      </c>
      <c r="BJ61">
        <v>2</v>
      </c>
      <c r="BK61">
        <v>2</v>
      </c>
      <c r="BL61">
        <v>0</v>
      </c>
      <c r="BM61">
        <v>0</v>
      </c>
      <c r="BN61">
        <v>0</v>
      </c>
      <c r="BO61">
        <v>0</v>
      </c>
      <c r="BP61">
        <v>-3</v>
      </c>
      <c r="BQ61">
        <v>-3</v>
      </c>
      <c r="BR61">
        <v>0</v>
      </c>
      <c r="BS61">
        <v>12</v>
      </c>
      <c r="BT61">
        <v>0</v>
      </c>
      <c r="BU61">
        <v>3</v>
      </c>
      <c r="BV61">
        <v>1</v>
      </c>
      <c r="BW61">
        <v>1</v>
      </c>
      <c r="BX61">
        <v>1</v>
      </c>
      <c r="BY61">
        <v>0</v>
      </c>
      <c r="BZ61">
        <v>0</v>
      </c>
      <c r="CA61">
        <v>80</v>
      </c>
      <c r="CB61">
        <v>2</v>
      </c>
      <c r="CC61">
        <v>-3</v>
      </c>
      <c r="CD61">
        <v>-3</v>
      </c>
      <c r="CE61">
        <v>181</v>
      </c>
      <c r="CF61">
        <v>1</v>
      </c>
      <c r="CG61">
        <v>1</v>
      </c>
      <c r="CH61">
        <v>0</v>
      </c>
      <c r="CI61">
        <v>100</v>
      </c>
      <c r="CJ61">
        <v>-3</v>
      </c>
      <c r="CK61">
        <v>-3</v>
      </c>
      <c r="CL61">
        <v>-3</v>
      </c>
      <c r="CM61">
        <v>0</v>
      </c>
      <c r="CN61">
        <v>0</v>
      </c>
      <c r="CO61">
        <v>0</v>
      </c>
      <c r="CP61">
        <v>0</v>
      </c>
      <c r="CQ61">
        <v>0</v>
      </c>
      <c r="CR61">
        <v>1</v>
      </c>
      <c r="CS61">
        <v>0</v>
      </c>
      <c r="CT61">
        <v>25</v>
      </c>
      <c r="CU61">
        <v>80</v>
      </c>
      <c r="CV61">
        <v>2</v>
      </c>
      <c r="CW61">
        <v>2</v>
      </c>
      <c r="CX61">
        <v>-3</v>
      </c>
      <c r="CY61">
        <v>-3</v>
      </c>
      <c r="CZ61">
        <v>3</v>
      </c>
      <c r="DA61">
        <v>218</v>
      </c>
      <c r="DB61">
        <v>218</v>
      </c>
      <c r="DC61">
        <v>0</v>
      </c>
      <c r="DD61">
        <v>-27</v>
      </c>
    </row>
    <row r="62" spans="1:108" x14ac:dyDescent="0.25">
      <c r="A62" t="s">
        <v>3668</v>
      </c>
      <c r="B62">
        <v>57</v>
      </c>
      <c r="C62">
        <v>1816</v>
      </c>
      <c r="D62">
        <v>6720</v>
      </c>
      <c r="E62">
        <v>3054</v>
      </c>
      <c r="F62">
        <v>5999</v>
      </c>
      <c r="G62">
        <v>4217</v>
      </c>
      <c r="H62">
        <v>4511</v>
      </c>
      <c r="I62">
        <v>5</v>
      </c>
      <c r="J62">
        <v>0</v>
      </c>
      <c r="K62">
        <v>4</v>
      </c>
      <c r="L62">
        <v>4</v>
      </c>
      <c r="M62">
        <v>0</v>
      </c>
      <c r="N62">
        <v>0</v>
      </c>
      <c r="O62">
        <v>0</v>
      </c>
      <c r="P62">
        <v>0</v>
      </c>
      <c r="Q62">
        <v>-3</v>
      </c>
      <c r="R62">
        <v>-3</v>
      </c>
      <c r="S62">
        <v>0</v>
      </c>
      <c r="T62">
        <v>9</v>
      </c>
      <c r="U62">
        <v>1</v>
      </c>
      <c r="V62">
        <v>27</v>
      </c>
      <c r="W62">
        <v>9</v>
      </c>
      <c r="X62">
        <v>1</v>
      </c>
      <c r="Y62">
        <v>1</v>
      </c>
      <c r="Z62">
        <v>0</v>
      </c>
      <c r="AA62">
        <v>0</v>
      </c>
      <c r="AB62">
        <v>80</v>
      </c>
      <c r="AC62">
        <v>2</v>
      </c>
      <c r="AD62">
        <v>-3</v>
      </c>
      <c r="AE62">
        <v>-3</v>
      </c>
      <c r="AF62">
        <v>189</v>
      </c>
      <c r="AG62">
        <v>1</v>
      </c>
      <c r="AH62">
        <v>1</v>
      </c>
      <c r="AI62">
        <v>0</v>
      </c>
      <c r="AJ62">
        <v>100</v>
      </c>
      <c r="AK62">
        <v>-3</v>
      </c>
      <c r="AL62">
        <v>-3</v>
      </c>
      <c r="AM62">
        <v>-3</v>
      </c>
      <c r="AN62">
        <v>0</v>
      </c>
      <c r="AO62">
        <v>0</v>
      </c>
      <c r="AP62">
        <v>0</v>
      </c>
      <c r="AQ62">
        <v>1</v>
      </c>
      <c r="AR62">
        <v>0</v>
      </c>
      <c r="AS62">
        <v>0</v>
      </c>
      <c r="AT62">
        <v>0</v>
      </c>
      <c r="AU62">
        <v>5</v>
      </c>
      <c r="AV62">
        <v>80</v>
      </c>
      <c r="AW62">
        <v>2</v>
      </c>
      <c r="AX62">
        <v>2</v>
      </c>
      <c r="AY62">
        <v>-3</v>
      </c>
      <c r="AZ62">
        <v>-3</v>
      </c>
      <c r="BA62">
        <v>13</v>
      </c>
      <c r="BB62">
        <v>203</v>
      </c>
      <c r="BC62">
        <v>203</v>
      </c>
      <c r="BD62">
        <v>1</v>
      </c>
      <c r="BE62">
        <v>113</v>
      </c>
      <c r="BH62">
        <v>10</v>
      </c>
      <c r="BI62">
        <v>0</v>
      </c>
      <c r="BJ62">
        <v>0</v>
      </c>
      <c r="BK62">
        <v>0</v>
      </c>
      <c r="BL62">
        <v>0</v>
      </c>
      <c r="BM62">
        <v>0</v>
      </c>
      <c r="BN62">
        <v>0</v>
      </c>
      <c r="BO62">
        <v>0</v>
      </c>
      <c r="BP62">
        <v>-3</v>
      </c>
      <c r="BQ62">
        <v>-3</v>
      </c>
      <c r="BR62">
        <v>0</v>
      </c>
      <c r="BS62">
        <v>10</v>
      </c>
      <c r="BT62">
        <v>0</v>
      </c>
      <c r="BU62">
        <v>0</v>
      </c>
      <c r="BV62">
        <v>0</v>
      </c>
      <c r="BW62">
        <v>1</v>
      </c>
      <c r="BX62">
        <v>1</v>
      </c>
      <c r="BY62">
        <v>0</v>
      </c>
      <c r="BZ62">
        <v>0</v>
      </c>
      <c r="CA62">
        <v>80</v>
      </c>
      <c r="CB62">
        <v>2</v>
      </c>
      <c r="CC62">
        <v>-3</v>
      </c>
      <c r="CD62">
        <v>-3</v>
      </c>
      <c r="CE62">
        <v>80</v>
      </c>
      <c r="CF62">
        <v>0</v>
      </c>
      <c r="CG62">
        <v>0</v>
      </c>
      <c r="CH62">
        <v>0</v>
      </c>
      <c r="CI62">
        <v>0</v>
      </c>
      <c r="CJ62">
        <v>-3</v>
      </c>
      <c r="CK62">
        <v>-3</v>
      </c>
      <c r="CL62">
        <v>-3</v>
      </c>
      <c r="CM62">
        <v>0</v>
      </c>
      <c r="CN62">
        <v>0</v>
      </c>
      <c r="CO62">
        <v>1</v>
      </c>
      <c r="CP62">
        <v>0</v>
      </c>
      <c r="CQ62">
        <v>0</v>
      </c>
      <c r="CR62">
        <v>0</v>
      </c>
      <c r="CS62">
        <v>5</v>
      </c>
      <c r="CT62">
        <v>0</v>
      </c>
      <c r="CU62">
        <v>80</v>
      </c>
      <c r="CV62">
        <v>2</v>
      </c>
      <c r="CW62">
        <v>2</v>
      </c>
      <c r="CX62">
        <v>-3</v>
      </c>
      <c r="CY62">
        <v>-3</v>
      </c>
      <c r="CZ62">
        <v>0</v>
      </c>
      <c r="DA62">
        <v>90</v>
      </c>
      <c r="DB62">
        <v>90</v>
      </c>
      <c r="DC62">
        <v>0</v>
      </c>
      <c r="DD62">
        <v>-113</v>
      </c>
    </row>
    <row r="63" spans="1:108" x14ac:dyDescent="0.25">
      <c r="A63" t="s">
        <v>3668</v>
      </c>
      <c r="B63">
        <v>58</v>
      </c>
      <c r="C63">
        <v>6318</v>
      </c>
      <c r="D63">
        <v>2531</v>
      </c>
      <c r="E63">
        <v>5913</v>
      </c>
      <c r="F63">
        <v>6146</v>
      </c>
      <c r="G63">
        <v>93</v>
      </c>
      <c r="H63">
        <v>6453</v>
      </c>
      <c r="I63">
        <v>15</v>
      </c>
      <c r="J63">
        <v>0</v>
      </c>
      <c r="K63">
        <v>2</v>
      </c>
      <c r="L63">
        <v>2</v>
      </c>
      <c r="M63">
        <v>0</v>
      </c>
      <c r="N63">
        <v>0</v>
      </c>
      <c r="O63">
        <v>0</v>
      </c>
      <c r="P63">
        <v>0</v>
      </c>
      <c r="Q63">
        <v>-3</v>
      </c>
      <c r="R63">
        <v>-3</v>
      </c>
      <c r="S63">
        <v>0</v>
      </c>
      <c r="T63">
        <v>17</v>
      </c>
      <c r="U63">
        <v>1</v>
      </c>
      <c r="V63">
        <v>47</v>
      </c>
      <c r="W63">
        <v>15</v>
      </c>
      <c r="X63">
        <v>1</v>
      </c>
      <c r="Y63">
        <v>1</v>
      </c>
      <c r="Z63">
        <v>0</v>
      </c>
      <c r="AA63">
        <v>0</v>
      </c>
      <c r="AB63">
        <v>80</v>
      </c>
      <c r="AC63">
        <v>2</v>
      </c>
      <c r="AD63">
        <v>-3</v>
      </c>
      <c r="AE63">
        <v>-3</v>
      </c>
      <c r="AF63">
        <v>195</v>
      </c>
      <c r="AG63">
        <v>1</v>
      </c>
      <c r="AH63">
        <v>0</v>
      </c>
      <c r="AI63">
        <v>1</v>
      </c>
      <c r="AJ63">
        <v>100</v>
      </c>
      <c r="AK63">
        <v>-3</v>
      </c>
      <c r="AL63">
        <v>-3</v>
      </c>
      <c r="AM63">
        <v>-3</v>
      </c>
      <c r="AN63">
        <v>0</v>
      </c>
      <c r="AO63">
        <v>0</v>
      </c>
      <c r="AP63">
        <v>0</v>
      </c>
      <c r="AQ63">
        <v>2</v>
      </c>
      <c r="AR63">
        <v>0</v>
      </c>
      <c r="AS63">
        <v>0</v>
      </c>
      <c r="AT63">
        <v>0</v>
      </c>
      <c r="AU63">
        <v>10</v>
      </c>
      <c r="AV63">
        <v>80</v>
      </c>
      <c r="AW63">
        <v>2</v>
      </c>
      <c r="AX63">
        <v>2</v>
      </c>
      <c r="AY63">
        <v>-3</v>
      </c>
      <c r="AZ63">
        <v>-3</v>
      </c>
      <c r="BA63">
        <v>17</v>
      </c>
      <c r="BB63">
        <v>222</v>
      </c>
      <c r="BC63">
        <v>222</v>
      </c>
      <c r="BD63">
        <v>0</v>
      </c>
      <c r="BE63">
        <v>-66</v>
      </c>
      <c r="BH63">
        <v>15</v>
      </c>
      <c r="BI63">
        <v>10</v>
      </c>
      <c r="BJ63">
        <v>0</v>
      </c>
      <c r="BK63">
        <v>3</v>
      </c>
      <c r="BL63">
        <v>0</v>
      </c>
      <c r="BM63">
        <v>0</v>
      </c>
      <c r="BN63">
        <v>0</v>
      </c>
      <c r="BO63">
        <v>0</v>
      </c>
      <c r="BP63">
        <v>-3</v>
      </c>
      <c r="BQ63">
        <v>-3</v>
      </c>
      <c r="BR63">
        <v>0</v>
      </c>
      <c r="BS63">
        <v>18</v>
      </c>
      <c r="BT63">
        <v>3</v>
      </c>
      <c r="BU63">
        <v>0</v>
      </c>
      <c r="BV63">
        <v>0</v>
      </c>
      <c r="BW63">
        <v>1</v>
      </c>
      <c r="BX63">
        <v>1</v>
      </c>
      <c r="BY63">
        <v>1</v>
      </c>
      <c r="BZ63">
        <v>0</v>
      </c>
      <c r="CA63">
        <v>120</v>
      </c>
      <c r="CB63">
        <v>6</v>
      </c>
      <c r="CC63">
        <v>-3</v>
      </c>
      <c r="CD63">
        <v>-3</v>
      </c>
      <c r="CE63">
        <v>270</v>
      </c>
      <c r="CF63">
        <v>1</v>
      </c>
      <c r="CG63">
        <v>1</v>
      </c>
      <c r="CH63">
        <v>1</v>
      </c>
      <c r="CI63">
        <v>150</v>
      </c>
      <c r="CJ63">
        <v>-3</v>
      </c>
      <c r="CK63">
        <v>-3</v>
      </c>
      <c r="CL63">
        <v>-3</v>
      </c>
      <c r="CM63">
        <v>0</v>
      </c>
      <c r="CN63">
        <v>0</v>
      </c>
      <c r="CO63">
        <v>2</v>
      </c>
      <c r="CP63">
        <v>0</v>
      </c>
      <c r="CQ63">
        <v>0</v>
      </c>
      <c r="CR63">
        <v>0</v>
      </c>
      <c r="CS63">
        <v>10</v>
      </c>
      <c r="CT63">
        <v>0</v>
      </c>
      <c r="CU63">
        <v>120</v>
      </c>
      <c r="CV63">
        <v>3</v>
      </c>
      <c r="CW63">
        <v>6</v>
      </c>
      <c r="CX63">
        <v>-3</v>
      </c>
      <c r="CY63">
        <v>-3</v>
      </c>
      <c r="CZ63">
        <v>3</v>
      </c>
      <c r="DA63">
        <v>288</v>
      </c>
      <c r="DB63">
        <v>288</v>
      </c>
      <c r="DC63">
        <v>1</v>
      </c>
      <c r="DD63">
        <v>66</v>
      </c>
    </row>
    <row r="64" spans="1:108" x14ac:dyDescent="0.25">
      <c r="A64" t="s">
        <v>3668</v>
      </c>
      <c r="B64">
        <v>59</v>
      </c>
      <c r="C64">
        <v>2503</v>
      </c>
      <c r="D64">
        <v>2977</v>
      </c>
      <c r="E64">
        <v>3293</v>
      </c>
      <c r="F64">
        <v>4009</v>
      </c>
      <c r="G64">
        <v>4238</v>
      </c>
      <c r="H64">
        <v>3755</v>
      </c>
      <c r="I64">
        <v>10</v>
      </c>
      <c r="J64">
        <v>0</v>
      </c>
      <c r="K64">
        <v>0</v>
      </c>
      <c r="L64">
        <v>0</v>
      </c>
      <c r="M64">
        <v>0</v>
      </c>
      <c r="N64">
        <v>0</v>
      </c>
      <c r="O64">
        <v>0</v>
      </c>
      <c r="P64">
        <v>0</v>
      </c>
      <c r="Q64">
        <v>-3</v>
      </c>
      <c r="R64">
        <v>-3</v>
      </c>
      <c r="S64">
        <v>0</v>
      </c>
      <c r="T64">
        <v>10</v>
      </c>
      <c r="U64">
        <v>0</v>
      </c>
      <c r="V64">
        <v>5</v>
      </c>
      <c r="W64">
        <v>1</v>
      </c>
      <c r="X64">
        <v>1</v>
      </c>
      <c r="Y64">
        <v>1</v>
      </c>
      <c r="Z64">
        <v>0</v>
      </c>
      <c r="AA64">
        <v>0</v>
      </c>
      <c r="AB64">
        <v>80</v>
      </c>
      <c r="AC64">
        <v>2</v>
      </c>
      <c r="AD64">
        <v>-3</v>
      </c>
      <c r="AE64">
        <v>-3</v>
      </c>
      <c r="AF64">
        <v>181</v>
      </c>
      <c r="AG64">
        <v>1</v>
      </c>
      <c r="AH64">
        <v>1</v>
      </c>
      <c r="AI64">
        <v>0</v>
      </c>
      <c r="AJ64">
        <v>100</v>
      </c>
      <c r="AK64">
        <v>-3</v>
      </c>
      <c r="AL64">
        <v>-3</v>
      </c>
      <c r="AM64">
        <v>-3</v>
      </c>
      <c r="AN64">
        <v>0</v>
      </c>
      <c r="AO64">
        <v>0</v>
      </c>
      <c r="AP64">
        <v>0</v>
      </c>
      <c r="AQ64">
        <v>0</v>
      </c>
      <c r="AR64">
        <v>0</v>
      </c>
      <c r="AS64">
        <v>0</v>
      </c>
      <c r="AT64">
        <v>0</v>
      </c>
      <c r="AU64">
        <v>0</v>
      </c>
      <c r="AV64">
        <v>80</v>
      </c>
      <c r="AW64">
        <v>2</v>
      </c>
      <c r="AX64">
        <v>2</v>
      </c>
      <c r="AY64">
        <v>-3</v>
      </c>
      <c r="AZ64">
        <v>-3</v>
      </c>
      <c r="BA64">
        <v>1</v>
      </c>
      <c r="BB64">
        <v>191</v>
      </c>
      <c r="BC64">
        <v>191</v>
      </c>
      <c r="BD64">
        <v>0</v>
      </c>
      <c r="BE64">
        <v>-39</v>
      </c>
      <c r="BH64">
        <v>10</v>
      </c>
      <c r="BI64">
        <v>0</v>
      </c>
      <c r="BJ64">
        <v>0</v>
      </c>
      <c r="BK64">
        <v>0</v>
      </c>
      <c r="BL64">
        <v>0</v>
      </c>
      <c r="BM64">
        <v>0</v>
      </c>
      <c r="BN64">
        <v>0</v>
      </c>
      <c r="BO64">
        <v>0</v>
      </c>
      <c r="BP64">
        <v>-3</v>
      </c>
      <c r="BQ64">
        <v>-3</v>
      </c>
      <c r="BR64">
        <v>0</v>
      </c>
      <c r="BS64">
        <v>10</v>
      </c>
      <c r="BT64">
        <v>0</v>
      </c>
      <c r="BU64">
        <v>0</v>
      </c>
      <c r="BV64">
        <v>0</v>
      </c>
      <c r="BW64">
        <v>1</v>
      </c>
      <c r="BX64">
        <v>1</v>
      </c>
      <c r="BY64">
        <v>1</v>
      </c>
      <c r="BZ64">
        <v>0</v>
      </c>
      <c r="CA64">
        <v>120</v>
      </c>
      <c r="CB64">
        <v>6</v>
      </c>
      <c r="CC64">
        <v>-3</v>
      </c>
      <c r="CD64">
        <v>-3</v>
      </c>
      <c r="CE64">
        <v>220</v>
      </c>
      <c r="CF64">
        <v>1</v>
      </c>
      <c r="CG64">
        <v>1</v>
      </c>
      <c r="CH64">
        <v>0</v>
      </c>
      <c r="CI64">
        <v>100</v>
      </c>
      <c r="CJ64">
        <v>-3</v>
      </c>
      <c r="CK64">
        <v>-3</v>
      </c>
      <c r="CL64">
        <v>-3</v>
      </c>
      <c r="CM64">
        <v>0</v>
      </c>
      <c r="CN64">
        <v>0</v>
      </c>
      <c r="CO64">
        <v>0</v>
      </c>
      <c r="CP64">
        <v>0</v>
      </c>
      <c r="CQ64">
        <v>0</v>
      </c>
      <c r="CR64">
        <v>0</v>
      </c>
      <c r="CS64">
        <v>0</v>
      </c>
      <c r="CT64">
        <v>0</v>
      </c>
      <c r="CU64">
        <v>120</v>
      </c>
      <c r="CV64">
        <v>3</v>
      </c>
      <c r="CW64">
        <v>6</v>
      </c>
      <c r="CX64">
        <v>-3</v>
      </c>
      <c r="CY64">
        <v>-3</v>
      </c>
      <c r="CZ64">
        <v>0</v>
      </c>
      <c r="DA64">
        <v>230</v>
      </c>
      <c r="DB64">
        <v>230</v>
      </c>
      <c r="DC64">
        <v>1</v>
      </c>
      <c r="DD64">
        <v>39</v>
      </c>
    </row>
    <row r="65" spans="1:108" x14ac:dyDescent="0.25">
      <c r="A65" t="s">
        <v>3668</v>
      </c>
      <c r="B65">
        <v>60</v>
      </c>
      <c r="C65">
        <v>2538</v>
      </c>
      <c r="D65">
        <v>4845</v>
      </c>
      <c r="E65">
        <v>6056</v>
      </c>
      <c r="F65">
        <v>6022</v>
      </c>
      <c r="G65">
        <v>5690</v>
      </c>
      <c r="H65">
        <v>5998</v>
      </c>
      <c r="I65">
        <v>15</v>
      </c>
      <c r="J65">
        <v>0</v>
      </c>
      <c r="K65">
        <v>0</v>
      </c>
      <c r="L65">
        <v>0</v>
      </c>
      <c r="M65">
        <v>0</v>
      </c>
      <c r="N65">
        <v>0</v>
      </c>
      <c r="O65">
        <v>0</v>
      </c>
      <c r="P65">
        <v>0</v>
      </c>
      <c r="Q65">
        <v>-3</v>
      </c>
      <c r="R65">
        <v>-3</v>
      </c>
      <c r="S65">
        <v>0</v>
      </c>
      <c r="T65">
        <v>15</v>
      </c>
      <c r="U65">
        <v>0</v>
      </c>
      <c r="V65">
        <v>0</v>
      </c>
      <c r="W65">
        <v>0</v>
      </c>
      <c r="X65">
        <v>1</v>
      </c>
      <c r="Y65">
        <v>1</v>
      </c>
      <c r="Z65">
        <v>0</v>
      </c>
      <c r="AA65">
        <v>0</v>
      </c>
      <c r="AB65">
        <v>80</v>
      </c>
      <c r="AC65">
        <v>2</v>
      </c>
      <c r="AD65">
        <v>-3</v>
      </c>
      <c r="AE65">
        <v>-3</v>
      </c>
      <c r="AF65">
        <v>130</v>
      </c>
      <c r="AG65">
        <v>1</v>
      </c>
      <c r="AH65">
        <v>0</v>
      </c>
      <c r="AI65">
        <v>0</v>
      </c>
      <c r="AJ65">
        <v>50</v>
      </c>
      <c r="AK65">
        <v>-3</v>
      </c>
      <c r="AL65">
        <v>-3</v>
      </c>
      <c r="AM65">
        <v>-3</v>
      </c>
      <c r="AN65">
        <v>0</v>
      </c>
      <c r="AO65">
        <v>0</v>
      </c>
      <c r="AP65">
        <v>0</v>
      </c>
      <c r="AQ65">
        <v>0</v>
      </c>
      <c r="AR65">
        <v>0</v>
      </c>
      <c r="AS65">
        <v>0</v>
      </c>
      <c r="AT65">
        <v>0</v>
      </c>
      <c r="AU65">
        <v>0</v>
      </c>
      <c r="AV65">
        <v>80</v>
      </c>
      <c r="AW65">
        <v>2</v>
      </c>
      <c r="AX65">
        <v>2</v>
      </c>
      <c r="AY65">
        <v>-3</v>
      </c>
      <c r="AZ65">
        <v>-3</v>
      </c>
      <c r="BA65">
        <v>0</v>
      </c>
      <c r="BB65">
        <v>145</v>
      </c>
      <c r="BC65">
        <v>145</v>
      </c>
      <c r="BD65">
        <v>0</v>
      </c>
      <c r="BE65">
        <v>-21</v>
      </c>
      <c r="BH65">
        <v>15</v>
      </c>
      <c r="BI65">
        <v>0</v>
      </c>
      <c r="BJ65">
        <v>0</v>
      </c>
      <c r="BK65">
        <v>0</v>
      </c>
      <c r="BL65">
        <v>1</v>
      </c>
      <c r="BM65">
        <v>0</v>
      </c>
      <c r="BN65">
        <v>60</v>
      </c>
      <c r="BO65">
        <v>1</v>
      </c>
      <c r="BP65">
        <v>-3</v>
      </c>
      <c r="BQ65">
        <v>-3</v>
      </c>
      <c r="BR65">
        <v>20</v>
      </c>
      <c r="BS65">
        <v>75</v>
      </c>
      <c r="BT65">
        <v>1</v>
      </c>
      <c r="BU65">
        <v>3</v>
      </c>
      <c r="BV65">
        <v>1</v>
      </c>
      <c r="BW65">
        <v>1</v>
      </c>
      <c r="BX65">
        <v>1</v>
      </c>
      <c r="BY65">
        <v>0</v>
      </c>
      <c r="BZ65">
        <v>0</v>
      </c>
      <c r="CA65">
        <v>40</v>
      </c>
      <c r="CB65">
        <v>1</v>
      </c>
      <c r="CC65">
        <v>-3</v>
      </c>
      <c r="CD65">
        <v>-3</v>
      </c>
      <c r="CE65">
        <v>91</v>
      </c>
      <c r="CF65">
        <v>0</v>
      </c>
      <c r="CG65">
        <v>1</v>
      </c>
      <c r="CH65">
        <v>0</v>
      </c>
      <c r="CI65">
        <v>50</v>
      </c>
      <c r="CJ65">
        <v>-3</v>
      </c>
      <c r="CK65">
        <v>-3</v>
      </c>
      <c r="CL65">
        <v>-3</v>
      </c>
      <c r="CM65">
        <v>0</v>
      </c>
      <c r="CN65">
        <v>0</v>
      </c>
      <c r="CO65">
        <v>0</v>
      </c>
      <c r="CP65">
        <v>0</v>
      </c>
      <c r="CQ65">
        <v>0</v>
      </c>
      <c r="CR65">
        <v>0</v>
      </c>
      <c r="CS65">
        <v>0</v>
      </c>
      <c r="CT65">
        <v>0</v>
      </c>
      <c r="CU65">
        <v>100</v>
      </c>
      <c r="CV65">
        <v>2</v>
      </c>
      <c r="CW65">
        <v>2</v>
      </c>
      <c r="CX65">
        <v>-3</v>
      </c>
      <c r="CY65">
        <v>-3</v>
      </c>
      <c r="CZ65">
        <v>1</v>
      </c>
      <c r="DA65">
        <v>166</v>
      </c>
      <c r="DB65">
        <v>166</v>
      </c>
      <c r="DC65">
        <v>1</v>
      </c>
      <c r="DD65">
        <v>21</v>
      </c>
    </row>
    <row r="66" spans="1:108" x14ac:dyDescent="0.25">
      <c r="A66" t="s">
        <v>3668</v>
      </c>
      <c r="B66">
        <v>61</v>
      </c>
      <c r="C66">
        <v>4360</v>
      </c>
      <c r="D66">
        <v>6047</v>
      </c>
      <c r="E66">
        <v>4818</v>
      </c>
      <c r="F66">
        <v>2052</v>
      </c>
      <c r="G66">
        <v>5253</v>
      </c>
      <c r="H66">
        <v>4397</v>
      </c>
      <c r="I66">
        <v>15</v>
      </c>
      <c r="J66">
        <v>0</v>
      </c>
      <c r="K66">
        <v>1</v>
      </c>
      <c r="L66">
        <v>1</v>
      </c>
      <c r="M66">
        <v>0</v>
      </c>
      <c r="N66">
        <v>0</v>
      </c>
      <c r="O66">
        <v>0</v>
      </c>
      <c r="P66">
        <v>0</v>
      </c>
      <c r="Q66">
        <v>-3</v>
      </c>
      <c r="R66">
        <v>-3</v>
      </c>
      <c r="S66">
        <v>0</v>
      </c>
      <c r="T66">
        <v>16</v>
      </c>
      <c r="U66">
        <v>0</v>
      </c>
      <c r="V66">
        <v>0</v>
      </c>
      <c r="W66">
        <v>0</v>
      </c>
      <c r="X66">
        <v>1</v>
      </c>
      <c r="Y66">
        <v>0</v>
      </c>
      <c r="Z66">
        <v>0</v>
      </c>
      <c r="AA66">
        <v>0</v>
      </c>
      <c r="AB66">
        <v>40</v>
      </c>
      <c r="AC66">
        <v>0</v>
      </c>
      <c r="AD66">
        <v>-3</v>
      </c>
      <c r="AE66">
        <v>-3</v>
      </c>
      <c r="AF66">
        <v>40</v>
      </c>
      <c r="AG66">
        <v>0</v>
      </c>
      <c r="AH66">
        <v>0</v>
      </c>
      <c r="AI66">
        <v>0</v>
      </c>
      <c r="AJ66">
        <v>0</v>
      </c>
      <c r="AK66">
        <v>-3</v>
      </c>
      <c r="AL66">
        <v>-3</v>
      </c>
      <c r="AM66">
        <v>-3</v>
      </c>
      <c r="AN66">
        <v>0</v>
      </c>
      <c r="AO66">
        <v>0</v>
      </c>
      <c r="AP66">
        <v>0</v>
      </c>
      <c r="AQ66">
        <v>0</v>
      </c>
      <c r="AR66">
        <v>0</v>
      </c>
      <c r="AS66">
        <v>0</v>
      </c>
      <c r="AT66">
        <v>0</v>
      </c>
      <c r="AU66">
        <v>0</v>
      </c>
      <c r="AV66">
        <v>40</v>
      </c>
      <c r="AW66">
        <v>1</v>
      </c>
      <c r="AX66">
        <v>0</v>
      </c>
      <c r="AY66">
        <v>-3</v>
      </c>
      <c r="AZ66">
        <v>-3</v>
      </c>
      <c r="BA66">
        <v>1</v>
      </c>
      <c r="BB66">
        <v>56</v>
      </c>
      <c r="BC66">
        <v>56</v>
      </c>
      <c r="BD66">
        <v>0</v>
      </c>
      <c r="BE66">
        <v>-184</v>
      </c>
      <c r="BH66">
        <v>15</v>
      </c>
      <c r="BI66">
        <v>0</v>
      </c>
      <c r="BJ66">
        <v>0</v>
      </c>
      <c r="BK66">
        <v>0</v>
      </c>
      <c r="BL66">
        <v>0</v>
      </c>
      <c r="BM66">
        <v>0</v>
      </c>
      <c r="BN66">
        <v>0</v>
      </c>
      <c r="BO66">
        <v>0</v>
      </c>
      <c r="BP66">
        <v>-3</v>
      </c>
      <c r="BQ66">
        <v>-3</v>
      </c>
      <c r="BR66">
        <v>0</v>
      </c>
      <c r="BS66">
        <v>15</v>
      </c>
      <c r="BT66">
        <v>0</v>
      </c>
      <c r="BU66">
        <v>16</v>
      </c>
      <c r="BV66">
        <v>5</v>
      </c>
      <c r="BW66">
        <v>1</v>
      </c>
      <c r="BX66">
        <v>1</v>
      </c>
      <c r="BY66">
        <v>1</v>
      </c>
      <c r="BZ66">
        <v>0</v>
      </c>
      <c r="CA66">
        <v>120</v>
      </c>
      <c r="CB66">
        <v>6</v>
      </c>
      <c r="CC66">
        <v>-3</v>
      </c>
      <c r="CD66">
        <v>-3</v>
      </c>
      <c r="CE66">
        <v>225</v>
      </c>
      <c r="CF66">
        <v>1</v>
      </c>
      <c r="CG66">
        <v>1</v>
      </c>
      <c r="CH66">
        <v>0</v>
      </c>
      <c r="CI66">
        <v>100</v>
      </c>
      <c r="CJ66">
        <v>-3</v>
      </c>
      <c r="CK66">
        <v>-3</v>
      </c>
      <c r="CL66">
        <v>-3</v>
      </c>
      <c r="CM66">
        <v>0</v>
      </c>
      <c r="CN66">
        <v>0</v>
      </c>
      <c r="CO66">
        <v>0</v>
      </c>
      <c r="CP66">
        <v>0</v>
      </c>
      <c r="CQ66">
        <v>0</v>
      </c>
      <c r="CR66">
        <v>0</v>
      </c>
      <c r="CS66">
        <v>0</v>
      </c>
      <c r="CT66">
        <v>0</v>
      </c>
      <c r="CU66">
        <v>120</v>
      </c>
      <c r="CV66">
        <v>3</v>
      </c>
      <c r="CW66">
        <v>6</v>
      </c>
      <c r="CX66">
        <v>-3</v>
      </c>
      <c r="CY66">
        <v>-3</v>
      </c>
      <c r="CZ66">
        <v>5</v>
      </c>
      <c r="DA66">
        <v>240</v>
      </c>
      <c r="DB66">
        <v>240</v>
      </c>
      <c r="DC66">
        <v>1</v>
      </c>
      <c r="DD66">
        <v>184</v>
      </c>
    </row>
    <row r="67" spans="1:108" x14ac:dyDescent="0.25">
      <c r="A67" t="s">
        <v>3668</v>
      </c>
      <c r="B67">
        <v>62</v>
      </c>
      <c r="C67">
        <v>3277</v>
      </c>
      <c r="D67">
        <v>2526</v>
      </c>
      <c r="E67">
        <v>4728</v>
      </c>
      <c r="F67">
        <v>3750</v>
      </c>
      <c r="G67">
        <v>2855</v>
      </c>
      <c r="H67">
        <v>4741</v>
      </c>
      <c r="I67">
        <v>10</v>
      </c>
      <c r="J67">
        <v>0</v>
      </c>
      <c r="K67">
        <v>10</v>
      </c>
      <c r="L67">
        <v>10</v>
      </c>
      <c r="M67">
        <v>0</v>
      </c>
      <c r="N67">
        <v>0</v>
      </c>
      <c r="O67">
        <v>0</v>
      </c>
      <c r="P67">
        <v>0</v>
      </c>
      <c r="Q67">
        <v>-3</v>
      </c>
      <c r="R67">
        <v>-3</v>
      </c>
      <c r="S67">
        <v>0</v>
      </c>
      <c r="T67">
        <v>20</v>
      </c>
      <c r="U67">
        <v>0</v>
      </c>
      <c r="V67">
        <v>54</v>
      </c>
      <c r="W67">
        <v>18</v>
      </c>
      <c r="X67">
        <v>1</v>
      </c>
      <c r="Y67">
        <v>1</v>
      </c>
      <c r="Z67">
        <v>0</v>
      </c>
      <c r="AA67">
        <v>0</v>
      </c>
      <c r="AB67">
        <v>80</v>
      </c>
      <c r="AC67">
        <v>2</v>
      </c>
      <c r="AD67">
        <v>-3</v>
      </c>
      <c r="AE67">
        <v>-3</v>
      </c>
      <c r="AF67">
        <v>248</v>
      </c>
      <c r="AG67">
        <v>1</v>
      </c>
      <c r="AH67">
        <v>1</v>
      </c>
      <c r="AI67">
        <v>1</v>
      </c>
      <c r="AJ67">
        <v>150</v>
      </c>
      <c r="AK67">
        <v>-3</v>
      </c>
      <c r="AL67">
        <v>-3</v>
      </c>
      <c r="AM67">
        <v>-3</v>
      </c>
      <c r="AN67">
        <v>0</v>
      </c>
      <c r="AO67">
        <v>0</v>
      </c>
      <c r="AP67">
        <v>0</v>
      </c>
      <c r="AQ67">
        <v>0</v>
      </c>
      <c r="AR67">
        <v>0</v>
      </c>
      <c r="AS67">
        <v>0</v>
      </c>
      <c r="AT67">
        <v>0</v>
      </c>
      <c r="AU67">
        <v>0</v>
      </c>
      <c r="AV67">
        <v>80</v>
      </c>
      <c r="AW67">
        <v>2</v>
      </c>
      <c r="AX67">
        <v>2</v>
      </c>
      <c r="AY67">
        <v>-3</v>
      </c>
      <c r="AZ67">
        <v>-3</v>
      </c>
      <c r="BA67">
        <v>28</v>
      </c>
      <c r="BB67">
        <v>268</v>
      </c>
      <c r="BC67">
        <v>268</v>
      </c>
      <c r="BD67">
        <v>1</v>
      </c>
      <c r="BE67">
        <v>78</v>
      </c>
      <c r="BH67">
        <v>10</v>
      </c>
      <c r="BI67">
        <v>0</v>
      </c>
      <c r="BJ67">
        <v>0</v>
      </c>
      <c r="BK67">
        <v>0</v>
      </c>
      <c r="BL67">
        <v>0</v>
      </c>
      <c r="BM67">
        <v>0</v>
      </c>
      <c r="BN67">
        <v>0</v>
      </c>
      <c r="BO67">
        <v>0</v>
      </c>
      <c r="BP67">
        <v>-3</v>
      </c>
      <c r="BQ67">
        <v>-3</v>
      </c>
      <c r="BR67">
        <v>0</v>
      </c>
      <c r="BS67">
        <v>10</v>
      </c>
      <c r="BT67">
        <v>0</v>
      </c>
      <c r="BU67">
        <v>0</v>
      </c>
      <c r="BV67">
        <v>0</v>
      </c>
      <c r="BW67">
        <v>1</v>
      </c>
      <c r="BX67">
        <v>1</v>
      </c>
      <c r="BY67">
        <v>0</v>
      </c>
      <c r="BZ67">
        <v>0</v>
      </c>
      <c r="CA67">
        <v>80</v>
      </c>
      <c r="CB67">
        <v>2</v>
      </c>
      <c r="CC67">
        <v>-3</v>
      </c>
      <c r="CD67">
        <v>-3</v>
      </c>
      <c r="CE67">
        <v>180</v>
      </c>
      <c r="CF67">
        <v>1</v>
      </c>
      <c r="CG67">
        <v>0</v>
      </c>
      <c r="CH67">
        <v>1</v>
      </c>
      <c r="CI67">
        <v>100</v>
      </c>
      <c r="CJ67">
        <v>-3</v>
      </c>
      <c r="CK67">
        <v>-3</v>
      </c>
      <c r="CL67">
        <v>-3</v>
      </c>
      <c r="CM67">
        <v>0</v>
      </c>
      <c r="CN67">
        <v>0</v>
      </c>
      <c r="CO67">
        <v>0</v>
      </c>
      <c r="CP67">
        <v>0</v>
      </c>
      <c r="CQ67">
        <v>0</v>
      </c>
      <c r="CR67">
        <v>0</v>
      </c>
      <c r="CS67">
        <v>0</v>
      </c>
      <c r="CT67">
        <v>0</v>
      </c>
      <c r="CU67">
        <v>80</v>
      </c>
      <c r="CV67">
        <v>2</v>
      </c>
      <c r="CW67">
        <v>2</v>
      </c>
      <c r="CX67">
        <v>-3</v>
      </c>
      <c r="CY67">
        <v>-3</v>
      </c>
      <c r="CZ67">
        <v>0</v>
      </c>
      <c r="DA67">
        <v>190</v>
      </c>
      <c r="DB67">
        <v>190</v>
      </c>
      <c r="DC67">
        <v>0</v>
      </c>
      <c r="DD67">
        <v>-78</v>
      </c>
    </row>
    <row r="68" spans="1:108" x14ac:dyDescent="0.25">
      <c r="A68" t="s">
        <v>3668</v>
      </c>
      <c r="B68">
        <v>63</v>
      </c>
      <c r="C68">
        <v>6663</v>
      </c>
      <c r="D68">
        <v>3042</v>
      </c>
      <c r="E68">
        <v>1714</v>
      </c>
      <c r="F68">
        <v>3275</v>
      </c>
      <c r="G68">
        <v>4230</v>
      </c>
      <c r="H68">
        <v>4674</v>
      </c>
      <c r="I68">
        <v>10</v>
      </c>
      <c r="J68">
        <v>0</v>
      </c>
      <c r="K68">
        <v>0</v>
      </c>
      <c r="L68">
        <v>0</v>
      </c>
      <c r="M68">
        <v>0</v>
      </c>
      <c r="N68">
        <v>0</v>
      </c>
      <c r="O68">
        <v>0</v>
      </c>
      <c r="P68">
        <v>0</v>
      </c>
      <c r="Q68">
        <v>-3</v>
      </c>
      <c r="R68">
        <v>-3</v>
      </c>
      <c r="S68">
        <v>0</v>
      </c>
      <c r="T68">
        <v>10</v>
      </c>
      <c r="U68">
        <v>0</v>
      </c>
      <c r="V68">
        <v>0</v>
      </c>
      <c r="W68">
        <v>0</v>
      </c>
      <c r="X68">
        <v>1</v>
      </c>
      <c r="Y68">
        <v>1</v>
      </c>
      <c r="Z68">
        <v>0</v>
      </c>
      <c r="AA68">
        <v>0</v>
      </c>
      <c r="AB68">
        <v>80</v>
      </c>
      <c r="AC68">
        <v>2</v>
      </c>
      <c r="AD68">
        <v>-3</v>
      </c>
      <c r="AE68">
        <v>-3</v>
      </c>
      <c r="AF68">
        <v>130</v>
      </c>
      <c r="AG68">
        <v>0</v>
      </c>
      <c r="AH68">
        <v>1</v>
      </c>
      <c r="AI68">
        <v>0</v>
      </c>
      <c r="AJ68">
        <v>50</v>
      </c>
      <c r="AK68">
        <v>-3</v>
      </c>
      <c r="AL68">
        <v>-3</v>
      </c>
      <c r="AM68">
        <v>-3</v>
      </c>
      <c r="AN68">
        <v>0</v>
      </c>
      <c r="AO68">
        <v>0</v>
      </c>
      <c r="AP68">
        <v>0</v>
      </c>
      <c r="AQ68">
        <v>0</v>
      </c>
      <c r="AR68">
        <v>0</v>
      </c>
      <c r="AS68">
        <v>0</v>
      </c>
      <c r="AT68">
        <v>0</v>
      </c>
      <c r="AU68">
        <v>0</v>
      </c>
      <c r="AV68">
        <v>80</v>
      </c>
      <c r="AW68">
        <v>2</v>
      </c>
      <c r="AX68">
        <v>2</v>
      </c>
      <c r="AY68">
        <v>-3</v>
      </c>
      <c r="AZ68">
        <v>-3</v>
      </c>
      <c r="BA68">
        <v>0</v>
      </c>
      <c r="BB68">
        <v>140</v>
      </c>
      <c r="BC68">
        <v>140</v>
      </c>
      <c r="BD68">
        <v>0</v>
      </c>
      <c r="BE68">
        <v>-40</v>
      </c>
      <c r="BH68">
        <v>10</v>
      </c>
      <c r="BI68">
        <v>0</v>
      </c>
      <c r="BJ68">
        <v>0</v>
      </c>
      <c r="BK68">
        <v>0</v>
      </c>
      <c r="BL68">
        <v>0</v>
      </c>
      <c r="BM68">
        <v>0</v>
      </c>
      <c r="BN68">
        <v>0</v>
      </c>
      <c r="BO68">
        <v>0</v>
      </c>
      <c r="BP68">
        <v>-3</v>
      </c>
      <c r="BQ68">
        <v>-3</v>
      </c>
      <c r="BR68">
        <v>0</v>
      </c>
      <c r="BS68">
        <v>10</v>
      </c>
      <c r="BT68">
        <v>0</v>
      </c>
      <c r="BU68">
        <v>0</v>
      </c>
      <c r="BV68">
        <v>0</v>
      </c>
      <c r="BW68">
        <v>1</v>
      </c>
      <c r="BX68">
        <v>1</v>
      </c>
      <c r="BY68">
        <v>1</v>
      </c>
      <c r="BZ68">
        <v>0</v>
      </c>
      <c r="CA68">
        <v>120</v>
      </c>
      <c r="CB68">
        <v>6</v>
      </c>
      <c r="CC68">
        <v>-3</v>
      </c>
      <c r="CD68">
        <v>-3</v>
      </c>
      <c r="CE68">
        <v>170</v>
      </c>
      <c r="CF68">
        <v>0</v>
      </c>
      <c r="CG68">
        <v>0</v>
      </c>
      <c r="CH68">
        <v>1</v>
      </c>
      <c r="CI68">
        <v>50</v>
      </c>
      <c r="CJ68">
        <v>-3</v>
      </c>
      <c r="CK68">
        <v>-3</v>
      </c>
      <c r="CL68">
        <v>-3</v>
      </c>
      <c r="CM68">
        <v>0</v>
      </c>
      <c r="CN68">
        <v>0</v>
      </c>
      <c r="CO68">
        <v>0</v>
      </c>
      <c r="CP68">
        <v>0</v>
      </c>
      <c r="CQ68">
        <v>0</v>
      </c>
      <c r="CR68">
        <v>0</v>
      </c>
      <c r="CS68">
        <v>0</v>
      </c>
      <c r="CT68">
        <v>0</v>
      </c>
      <c r="CU68">
        <v>120</v>
      </c>
      <c r="CV68">
        <v>3</v>
      </c>
      <c r="CW68">
        <v>6</v>
      </c>
      <c r="CX68">
        <v>-3</v>
      </c>
      <c r="CY68">
        <v>-3</v>
      </c>
      <c r="CZ68">
        <v>0</v>
      </c>
      <c r="DA68">
        <v>180</v>
      </c>
      <c r="DB68">
        <v>180</v>
      </c>
      <c r="DC68">
        <v>1</v>
      </c>
      <c r="DD68">
        <v>40</v>
      </c>
    </row>
    <row r="69" spans="1:108" x14ac:dyDescent="0.25">
      <c r="A69" t="s">
        <v>3668</v>
      </c>
      <c r="B69">
        <v>64</v>
      </c>
      <c r="C69">
        <v>2264</v>
      </c>
      <c r="D69">
        <v>4480</v>
      </c>
      <c r="E69">
        <v>2977</v>
      </c>
      <c r="F69">
        <v>6146</v>
      </c>
      <c r="G69">
        <v>5464</v>
      </c>
      <c r="H69">
        <v>6720</v>
      </c>
      <c r="I69">
        <v>15</v>
      </c>
      <c r="J69">
        <v>0</v>
      </c>
      <c r="K69">
        <v>0</v>
      </c>
      <c r="L69">
        <v>0</v>
      </c>
      <c r="M69">
        <v>1</v>
      </c>
      <c r="N69">
        <v>0</v>
      </c>
      <c r="O69">
        <v>60</v>
      </c>
      <c r="P69">
        <v>1</v>
      </c>
      <c r="Q69">
        <v>-3</v>
      </c>
      <c r="R69">
        <v>-3</v>
      </c>
      <c r="S69">
        <v>20</v>
      </c>
      <c r="T69">
        <v>75</v>
      </c>
      <c r="U69">
        <v>0</v>
      </c>
      <c r="V69">
        <v>0</v>
      </c>
      <c r="W69">
        <v>0</v>
      </c>
      <c r="X69">
        <v>1</v>
      </c>
      <c r="Y69">
        <v>1</v>
      </c>
      <c r="Z69">
        <v>0</v>
      </c>
      <c r="AA69">
        <v>0</v>
      </c>
      <c r="AB69">
        <v>40</v>
      </c>
      <c r="AC69">
        <v>1</v>
      </c>
      <c r="AD69">
        <v>-3</v>
      </c>
      <c r="AE69">
        <v>-3</v>
      </c>
      <c r="AF69">
        <v>190</v>
      </c>
      <c r="AG69">
        <v>1</v>
      </c>
      <c r="AH69">
        <v>1</v>
      </c>
      <c r="AI69">
        <v>1</v>
      </c>
      <c r="AJ69">
        <v>150</v>
      </c>
      <c r="AK69">
        <v>-3</v>
      </c>
      <c r="AL69">
        <v>-3</v>
      </c>
      <c r="AM69">
        <v>-3</v>
      </c>
      <c r="AN69">
        <v>0</v>
      </c>
      <c r="AO69">
        <v>0</v>
      </c>
      <c r="AP69">
        <v>0</v>
      </c>
      <c r="AQ69">
        <v>0</v>
      </c>
      <c r="AR69">
        <v>1</v>
      </c>
      <c r="AS69">
        <v>0</v>
      </c>
      <c r="AT69">
        <v>25</v>
      </c>
      <c r="AU69">
        <v>0</v>
      </c>
      <c r="AV69">
        <v>100</v>
      </c>
      <c r="AW69">
        <v>2</v>
      </c>
      <c r="AX69">
        <v>2</v>
      </c>
      <c r="AY69">
        <v>-3</v>
      </c>
      <c r="AZ69">
        <v>-3</v>
      </c>
      <c r="BA69">
        <v>0</v>
      </c>
      <c r="BB69">
        <v>265</v>
      </c>
      <c r="BC69">
        <v>265</v>
      </c>
      <c r="BD69">
        <v>1</v>
      </c>
      <c r="BE69">
        <v>91</v>
      </c>
      <c r="BH69">
        <v>15</v>
      </c>
      <c r="BI69">
        <v>10</v>
      </c>
      <c r="BJ69">
        <v>0</v>
      </c>
      <c r="BK69">
        <v>3</v>
      </c>
      <c r="BL69">
        <v>0</v>
      </c>
      <c r="BM69">
        <v>0</v>
      </c>
      <c r="BN69">
        <v>0</v>
      </c>
      <c r="BO69">
        <v>0</v>
      </c>
      <c r="BP69">
        <v>-3</v>
      </c>
      <c r="BQ69">
        <v>-3</v>
      </c>
      <c r="BR69">
        <v>0</v>
      </c>
      <c r="BS69">
        <v>18</v>
      </c>
      <c r="BT69">
        <v>10</v>
      </c>
      <c r="BU69">
        <v>0</v>
      </c>
      <c r="BV69">
        <v>1</v>
      </c>
      <c r="BW69">
        <v>1</v>
      </c>
      <c r="BX69">
        <v>1</v>
      </c>
      <c r="BY69">
        <v>0</v>
      </c>
      <c r="BZ69">
        <v>0</v>
      </c>
      <c r="CA69">
        <v>80</v>
      </c>
      <c r="CB69">
        <v>2</v>
      </c>
      <c r="CC69">
        <v>-3</v>
      </c>
      <c r="CD69">
        <v>-3</v>
      </c>
      <c r="CE69">
        <v>131</v>
      </c>
      <c r="CF69">
        <v>1</v>
      </c>
      <c r="CG69">
        <v>0</v>
      </c>
      <c r="CH69">
        <v>0</v>
      </c>
      <c r="CI69">
        <v>50</v>
      </c>
      <c r="CJ69">
        <v>-3</v>
      </c>
      <c r="CK69">
        <v>-3</v>
      </c>
      <c r="CL69">
        <v>-3</v>
      </c>
      <c r="CM69">
        <v>0</v>
      </c>
      <c r="CN69">
        <v>0</v>
      </c>
      <c r="CO69">
        <v>0</v>
      </c>
      <c r="CP69">
        <v>0</v>
      </c>
      <c r="CQ69">
        <v>0</v>
      </c>
      <c r="CR69">
        <v>1</v>
      </c>
      <c r="CS69">
        <v>0</v>
      </c>
      <c r="CT69">
        <v>25</v>
      </c>
      <c r="CU69">
        <v>80</v>
      </c>
      <c r="CV69">
        <v>2</v>
      </c>
      <c r="CW69">
        <v>2</v>
      </c>
      <c r="CX69">
        <v>-3</v>
      </c>
      <c r="CY69">
        <v>-3</v>
      </c>
      <c r="CZ69">
        <v>4</v>
      </c>
      <c r="DA69">
        <v>174</v>
      </c>
      <c r="DB69">
        <v>174</v>
      </c>
      <c r="DC69">
        <v>0</v>
      </c>
      <c r="DD69">
        <v>-91</v>
      </c>
    </row>
    <row r="70" spans="1:108" x14ac:dyDescent="0.25">
      <c r="A70" t="s">
        <v>3668</v>
      </c>
      <c r="B70">
        <v>65</v>
      </c>
      <c r="C70">
        <v>4166</v>
      </c>
      <c r="D70">
        <v>4845</v>
      </c>
      <c r="E70">
        <v>3102</v>
      </c>
      <c r="F70">
        <v>2531</v>
      </c>
      <c r="G70">
        <v>3294</v>
      </c>
      <c r="H70">
        <v>4217</v>
      </c>
      <c r="I70">
        <v>15</v>
      </c>
      <c r="J70">
        <v>1</v>
      </c>
      <c r="K70">
        <v>0</v>
      </c>
      <c r="L70">
        <v>0</v>
      </c>
      <c r="M70">
        <v>0</v>
      </c>
      <c r="N70">
        <v>0</v>
      </c>
      <c r="O70">
        <v>0</v>
      </c>
      <c r="P70">
        <v>0</v>
      </c>
      <c r="Q70">
        <v>-3</v>
      </c>
      <c r="R70">
        <v>-3</v>
      </c>
      <c r="S70">
        <v>0</v>
      </c>
      <c r="T70">
        <v>15</v>
      </c>
      <c r="U70">
        <v>0</v>
      </c>
      <c r="V70">
        <v>0</v>
      </c>
      <c r="W70">
        <v>0</v>
      </c>
      <c r="X70">
        <v>1</v>
      </c>
      <c r="Y70">
        <v>1</v>
      </c>
      <c r="Z70">
        <v>0</v>
      </c>
      <c r="AA70">
        <v>0</v>
      </c>
      <c r="AB70">
        <v>80</v>
      </c>
      <c r="AC70">
        <v>2</v>
      </c>
      <c r="AD70">
        <v>-3</v>
      </c>
      <c r="AE70">
        <v>-3</v>
      </c>
      <c r="AF70">
        <v>130</v>
      </c>
      <c r="AG70">
        <v>1</v>
      </c>
      <c r="AH70">
        <v>0</v>
      </c>
      <c r="AI70">
        <v>0</v>
      </c>
      <c r="AJ70">
        <v>50</v>
      </c>
      <c r="AK70">
        <v>-3</v>
      </c>
      <c r="AL70">
        <v>-3</v>
      </c>
      <c r="AM70">
        <v>-3</v>
      </c>
      <c r="AN70">
        <v>0</v>
      </c>
      <c r="AO70">
        <v>0</v>
      </c>
      <c r="AP70">
        <v>0</v>
      </c>
      <c r="AQ70">
        <v>0</v>
      </c>
      <c r="AR70">
        <v>0</v>
      </c>
      <c r="AS70">
        <v>0</v>
      </c>
      <c r="AT70">
        <v>0</v>
      </c>
      <c r="AU70">
        <v>0</v>
      </c>
      <c r="AV70">
        <v>80</v>
      </c>
      <c r="AW70">
        <v>2</v>
      </c>
      <c r="AX70">
        <v>2</v>
      </c>
      <c r="AY70">
        <v>-3</v>
      </c>
      <c r="AZ70">
        <v>-3</v>
      </c>
      <c r="BA70">
        <v>0</v>
      </c>
      <c r="BB70">
        <v>145</v>
      </c>
      <c r="BC70">
        <v>145</v>
      </c>
      <c r="BD70">
        <v>1</v>
      </c>
      <c r="BE70">
        <v>5</v>
      </c>
      <c r="BH70">
        <v>10</v>
      </c>
      <c r="BI70">
        <v>0</v>
      </c>
      <c r="BJ70">
        <v>0</v>
      </c>
      <c r="BK70">
        <v>0</v>
      </c>
      <c r="BL70">
        <v>0</v>
      </c>
      <c r="BM70">
        <v>0</v>
      </c>
      <c r="BN70">
        <v>0</v>
      </c>
      <c r="BO70">
        <v>0</v>
      </c>
      <c r="BP70">
        <v>-3</v>
      </c>
      <c r="BQ70">
        <v>-3</v>
      </c>
      <c r="BR70">
        <v>0</v>
      </c>
      <c r="BS70">
        <v>10</v>
      </c>
      <c r="BT70">
        <v>0</v>
      </c>
      <c r="BU70">
        <v>0</v>
      </c>
      <c r="BV70">
        <v>0</v>
      </c>
      <c r="BW70">
        <v>1</v>
      </c>
      <c r="BX70">
        <v>1</v>
      </c>
      <c r="BY70">
        <v>0</v>
      </c>
      <c r="BZ70">
        <v>0</v>
      </c>
      <c r="CA70">
        <v>80</v>
      </c>
      <c r="CB70">
        <v>2</v>
      </c>
      <c r="CC70">
        <v>-3</v>
      </c>
      <c r="CD70">
        <v>-3</v>
      </c>
      <c r="CE70">
        <v>130</v>
      </c>
      <c r="CF70">
        <v>0</v>
      </c>
      <c r="CG70">
        <v>0</v>
      </c>
      <c r="CH70">
        <v>1</v>
      </c>
      <c r="CI70">
        <v>50</v>
      </c>
      <c r="CJ70">
        <v>-3</v>
      </c>
      <c r="CK70">
        <v>-3</v>
      </c>
      <c r="CL70">
        <v>-3</v>
      </c>
      <c r="CM70">
        <v>0</v>
      </c>
      <c r="CN70">
        <v>0</v>
      </c>
      <c r="CO70">
        <v>0</v>
      </c>
      <c r="CP70">
        <v>0</v>
      </c>
      <c r="CQ70">
        <v>0</v>
      </c>
      <c r="CR70">
        <v>0</v>
      </c>
      <c r="CS70">
        <v>0</v>
      </c>
      <c r="CT70">
        <v>0</v>
      </c>
      <c r="CU70">
        <v>80</v>
      </c>
      <c r="CV70">
        <v>2</v>
      </c>
      <c r="CW70">
        <v>2</v>
      </c>
      <c r="CX70">
        <v>-3</v>
      </c>
      <c r="CY70">
        <v>-3</v>
      </c>
      <c r="CZ70">
        <v>0</v>
      </c>
      <c r="DA70">
        <v>140</v>
      </c>
      <c r="DB70">
        <v>140</v>
      </c>
      <c r="DC70">
        <v>0</v>
      </c>
      <c r="DD70">
        <v>-5</v>
      </c>
    </row>
    <row r="71" spans="1:108" x14ac:dyDescent="0.25">
      <c r="A71" t="s">
        <v>3668</v>
      </c>
      <c r="B71">
        <v>66</v>
      </c>
      <c r="C71">
        <v>3840</v>
      </c>
      <c r="D71">
        <v>2052</v>
      </c>
      <c r="E71">
        <v>6453</v>
      </c>
      <c r="F71">
        <v>5542</v>
      </c>
      <c r="G71">
        <v>3054</v>
      </c>
      <c r="H71">
        <v>6056</v>
      </c>
      <c r="I71">
        <v>15</v>
      </c>
      <c r="J71">
        <v>0</v>
      </c>
      <c r="K71">
        <v>0</v>
      </c>
      <c r="L71">
        <v>0</v>
      </c>
      <c r="M71">
        <v>1</v>
      </c>
      <c r="N71">
        <v>0</v>
      </c>
      <c r="O71">
        <v>60</v>
      </c>
      <c r="P71">
        <v>1</v>
      </c>
      <c r="Q71">
        <v>-3</v>
      </c>
      <c r="R71">
        <v>-3</v>
      </c>
      <c r="S71">
        <v>20</v>
      </c>
      <c r="T71">
        <v>75</v>
      </c>
      <c r="U71">
        <v>0</v>
      </c>
      <c r="V71">
        <v>13</v>
      </c>
      <c r="W71">
        <v>4</v>
      </c>
      <c r="X71">
        <v>1</v>
      </c>
      <c r="Y71">
        <v>1</v>
      </c>
      <c r="Z71">
        <v>1</v>
      </c>
      <c r="AA71">
        <v>0</v>
      </c>
      <c r="AB71">
        <v>80</v>
      </c>
      <c r="AC71">
        <v>5</v>
      </c>
      <c r="AD71">
        <v>-3</v>
      </c>
      <c r="AE71">
        <v>-3</v>
      </c>
      <c r="AF71">
        <v>234</v>
      </c>
      <c r="AG71">
        <v>1</v>
      </c>
      <c r="AH71">
        <v>1</v>
      </c>
      <c r="AI71">
        <v>1</v>
      </c>
      <c r="AJ71">
        <v>150</v>
      </c>
      <c r="AK71">
        <v>-3</v>
      </c>
      <c r="AL71">
        <v>-3</v>
      </c>
      <c r="AM71">
        <v>-3</v>
      </c>
      <c r="AN71">
        <v>0</v>
      </c>
      <c r="AO71">
        <v>0</v>
      </c>
      <c r="AP71">
        <v>0</v>
      </c>
      <c r="AQ71">
        <v>0</v>
      </c>
      <c r="AR71">
        <v>0</v>
      </c>
      <c r="AS71">
        <v>0</v>
      </c>
      <c r="AT71">
        <v>0</v>
      </c>
      <c r="AU71">
        <v>0</v>
      </c>
      <c r="AV71">
        <v>140</v>
      </c>
      <c r="AW71">
        <v>3</v>
      </c>
      <c r="AX71">
        <v>6</v>
      </c>
      <c r="AY71">
        <v>-3</v>
      </c>
      <c r="AZ71">
        <v>-3</v>
      </c>
      <c r="BA71">
        <v>4</v>
      </c>
      <c r="BB71">
        <v>309</v>
      </c>
      <c r="BC71">
        <v>309</v>
      </c>
      <c r="BD71">
        <v>1</v>
      </c>
      <c r="BE71">
        <v>114</v>
      </c>
      <c r="BH71">
        <v>15</v>
      </c>
      <c r="BI71">
        <v>0</v>
      </c>
      <c r="BJ71">
        <v>0</v>
      </c>
      <c r="BK71">
        <v>0</v>
      </c>
      <c r="BL71">
        <v>0</v>
      </c>
      <c r="BM71">
        <v>0</v>
      </c>
      <c r="BN71">
        <v>0</v>
      </c>
      <c r="BO71">
        <v>0</v>
      </c>
      <c r="BP71">
        <v>-3</v>
      </c>
      <c r="BQ71">
        <v>-3</v>
      </c>
      <c r="BR71">
        <v>0</v>
      </c>
      <c r="BS71">
        <v>15</v>
      </c>
      <c r="BT71">
        <v>0</v>
      </c>
      <c r="BU71">
        <v>0</v>
      </c>
      <c r="BV71">
        <v>0</v>
      </c>
      <c r="BW71">
        <v>1</v>
      </c>
      <c r="BX71">
        <v>1</v>
      </c>
      <c r="BY71">
        <v>0</v>
      </c>
      <c r="BZ71">
        <v>0</v>
      </c>
      <c r="CA71">
        <v>80</v>
      </c>
      <c r="CB71">
        <v>2</v>
      </c>
      <c r="CC71">
        <v>-3</v>
      </c>
      <c r="CD71">
        <v>-3</v>
      </c>
      <c r="CE71">
        <v>180</v>
      </c>
      <c r="CF71">
        <v>1</v>
      </c>
      <c r="CG71">
        <v>0</v>
      </c>
      <c r="CH71">
        <v>1</v>
      </c>
      <c r="CI71">
        <v>100</v>
      </c>
      <c r="CJ71">
        <v>-3</v>
      </c>
      <c r="CK71">
        <v>-3</v>
      </c>
      <c r="CL71">
        <v>-3</v>
      </c>
      <c r="CM71">
        <v>0</v>
      </c>
      <c r="CN71">
        <v>0</v>
      </c>
      <c r="CO71">
        <v>0</v>
      </c>
      <c r="CP71">
        <v>0</v>
      </c>
      <c r="CQ71">
        <v>0</v>
      </c>
      <c r="CR71">
        <v>0</v>
      </c>
      <c r="CS71">
        <v>0</v>
      </c>
      <c r="CT71">
        <v>0</v>
      </c>
      <c r="CU71">
        <v>80</v>
      </c>
      <c r="CV71">
        <v>2</v>
      </c>
      <c r="CW71">
        <v>2</v>
      </c>
      <c r="CX71">
        <v>-3</v>
      </c>
      <c r="CY71">
        <v>-3</v>
      </c>
      <c r="CZ71">
        <v>0</v>
      </c>
      <c r="DA71">
        <v>195</v>
      </c>
      <c r="DB71">
        <v>195</v>
      </c>
      <c r="DC71">
        <v>0</v>
      </c>
      <c r="DD71">
        <v>-114</v>
      </c>
    </row>
    <row r="72" spans="1:108" x14ac:dyDescent="0.25">
      <c r="A72" t="s">
        <v>3668</v>
      </c>
      <c r="B72">
        <v>67</v>
      </c>
      <c r="C72">
        <v>4260</v>
      </c>
      <c r="D72">
        <v>4009</v>
      </c>
      <c r="E72">
        <v>4818</v>
      </c>
      <c r="F72">
        <v>4511</v>
      </c>
      <c r="G72">
        <v>3277</v>
      </c>
      <c r="H72">
        <v>3740</v>
      </c>
      <c r="I72">
        <v>5</v>
      </c>
      <c r="J72">
        <v>0</v>
      </c>
      <c r="K72">
        <v>2</v>
      </c>
      <c r="L72">
        <v>2</v>
      </c>
      <c r="M72">
        <v>0</v>
      </c>
      <c r="N72">
        <v>0</v>
      </c>
      <c r="O72">
        <v>0</v>
      </c>
      <c r="P72">
        <v>0</v>
      </c>
      <c r="Q72">
        <v>-3</v>
      </c>
      <c r="R72">
        <v>-3</v>
      </c>
      <c r="S72">
        <v>0</v>
      </c>
      <c r="T72">
        <v>7</v>
      </c>
      <c r="U72">
        <v>0</v>
      </c>
      <c r="V72">
        <v>2</v>
      </c>
      <c r="W72">
        <v>0</v>
      </c>
      <c r="X72">
        <v>1</v>
      </c>
      <c r="Y72">
        <v>1</v>
      </c>
      <c r="Z72">
        <v>0</v>
      </c>
      <c r="AA72">
        <v>0</v>
      </c>
      <c r="AB72">
        <v>80</v>
      </c>
      <c r="AC72">
        <v>2</v>
      </c>
      <c r="AD72">
        <v>-3</v>
      </c>
      <c r="AE72">
        <v>-3</v>
      </c>
      <c r="AF72">
        <v>130</v>
      </c>
      <c r="AG72">
        <v>1</v>
      </c>
      <c r="AH72">
        <v>0</v>
      </c>
      <c r="AI72">
        <v>0</v>
      </c>
      <c r="AJ72">
        <v>50</v>
      </c>
      <c r="AK72">
        <v>-3</v>
      </c>
      <c r="AL72">
        <v>-3</v>
      </c>
      <c r="AM72">
        <v>-3</v>
      </c>
      <c r="AN72">
        <v>0</v>
      </c>
      <c r="AO72">
        <v>0</v>
      </c>
      <c r="AP72">
        <v>0</v>
      </c>
      <c r="AQ72">
        <v>0</v>
      </c>
      <c r="AR72">
        <v>0</v>
      </c>
      <c r="AS72">
        <v>0</v>
      </c>
      <c r="AT72">
        <v>0</v>
      </c>
      <c r="AU72">
        <v>0</v>
      </c>
      <c r="AV72">
        <v>80</v>
      </c>
      <c r="AW72">
        <v>2</v>
      </c>
      <c r="AX72">
        <v>2</v>
      </c>
      <c r="AY72">
        <v>-3</v>
      </c>
      <c r="AZ72">
        <v>-3</v>
      </c>
      <c r="BA72">
        <v>2</v>
      </c>
      <c r="BB72">
        <v>137</v>
      </c>
      <c r="BC72">
        <v>137</v>
      </c>
      <c r="BD72">
        <v>0</v>
      </c>
      <c r="BE72">
        <v>-157</v>
      </c>
      <c r="BH72">
        <v>15</v>
      </c>
      <c r="BI72">
        <v>0</v>
      </c>
      <c r="BJ72">
        <v>10</v>
      </c>
      <c r="BK72">
        <v>10</v>
      </c>
      <c r="BL72">
        <v>1</v>
      </c>
      <c r="BM72">
        <v>0</v>
      </c>
      <c r="BN72">
        <v>60</v>
      </c>
      <c r="BO72">
        <v>1</v>
      </c>
      <c r="BP72">
        <v>-3</v>
      </c>
      <c r="BQ72">
        <v>-3</v>
      </c>
      <c r="BR72">
        <v>20</v>
      </c>
      <c r="BS72">
        <v>85</v>
      </c>
      <c r="BT72">
        <v>0</v>
      </c>
      <c r="BU72">
        <v>87</v>
      </c>
      <c r="BV72">
        <v>29</v>
      </c>
      <c r="BW72">
        <v>1</v>
      </c>
      <c r="BX72">
        <v>1</v>
      </c>
      <c r="BY72">
        <v>1</v>
      </c>
      <c r="BZ72">
        <v>0</v>
      </c>
      <c r="CA72">
        <v>80</v>
      </c>
      <c r="CB72">
        <v>5</v>
      </c>
      <c r="CC72">
        <v>-3</v>
      </c>
      <c r="CD72">
        <v>-3</v>
      </c>
      <c r="CE72">
        <v>209</v>
      </c>
      <c r="CF72">
        <v>1</v>
      </c>
      <c r="CG72">
        <v>1</v>
      </c>
      <c r="CH72">
        <v>0</v>
      </c>
      <c r="CI72">
        <v>100</v>
      </c>
      <c r="CJ72">
        <v>-3</v>
      </c>
      <c r="CK72">
        <v>-3</v>
      </c>
      <c r="CL72">
        <v>-3</v>
      </c>
      <c r="CM72">
        <v>0</v>
      </c>
      <c r="CN72">
        <v>0</v>
      </c>
      <c r="CO72">
        <v>0</v>
      </c>
      <c r="CP72">
        <v>0</v>
      </c>
      <c r="CQ72">
        <v>0</v>
      </c>
      <c r="CR72">
        <v>0</v>
      </c>
      <c r="CS72">
        <v>0</v>
      </c>
      <c r="CT72">
        <v>0</v>
      </c>
      <c r="CU72">
        <v>140</v>
      </c>
      <c r="CV72">
        <v>3</v>
      </c>
      <c r="CW72">
        <v>6</v>
      </c>
      <c r="CX72">
        <v>-3</v>
      </c>
      <c r="CY72">
        <v>-3</v>
      </c>
      <c r="CZ72">
        <v>39</v>
      </c>
      <c r="DA72">
        <v>294</v>
      </c>
      <c r="DB72">
        <v>294</v>
      </c>
      <c r="DC72">
        <v>1</v>
      </c>
      <c r="DD72">
        <v>157</v>
      </c>
    </row>
    <row r="73" spans="1:108" x14ac:dyDescent="0.25">
      <c r="A73" t="s">
        <v>3668</v>
      </c>
      <c r="B73">
        <v>68</v>
      </c>
      <c r="C73">
        <v>3755</v>
      </c>
      <c r="D73">
        <v>4741</v>
      </c>
      <c r="E73">
        <v>5999</v>
      </c>
      <c r="F73">
        <v>5253</v>
      </c>
      <c r="G73">
        <v>1714</v>
      </c>
      <c r="H73">
        <v>5299</v>
      </c>
      <c r="I73">
        <v>15</v>
      </c>
      <c r="J73">
        <v>0</v>
      </c>
      <c r="K73">
        <v>0</v>
      </c>
      <c r="L73">
        <v>0</v>
      </c>
      <c r="M73">
        <v>1</v>
      </c>
      <c r="N73">
        <v>0</v>
      </c>
      <c r="O73">
        <v>60</v>
      </c>
      <c r="P73">
        <v>1</v>
      </c>
      <c r="Q73">
        <v>-3</v>
      </c>
      <c r="R73">
        <v>-3</v>
      </c>
      <c r="S73">
        <v>20</v>
      </c>
      <c r="T73">
        <v>75</v>
      </c>
      <c r="U73">
        <v>0</v>
      </c>
      <c r="V73">
        <v>0</v>
      </c>
      <c r="W73">
        <v>0</v>
      </c>
      <c r="X73">
        <v>1</v>
      </c>
      <c r="Y73">
        <v>1</v>
      </c>
      <c r="Z73">
        <v>0</v>
      </c>
      <c r="AA73">
        <v>0</v>
      </c>
      <c r="AB73">
        <v>40</v>
      </c>
      <c r="AC73">
        <v>1</v>
      </c>
      <c r="AD73">
        <v>-3</v>
      </c>
      <c r="AE73">
        <v>-3</v>
      </c>
      <c r="AF73">
        <v>140</v>
      </c>
      <c r="AG73">
        <v>0</v>
      </c>
      <c r="AH73">
        <v>1</v>
      </c>
      <c r="AI73">
        <v>1</v>
      </c>
      <c r="AJ73">
        <v>100</v>
      </c>
      <c r="AK73">
        <v>-3</v>
      </c>
      <c r="AL73">
        <v>-3</v>
      </c>
      <c r="AM73">
        <v>-3</v>
      </c>
      <c r="AN73">
        <v>0</v>
      </c>
      <c r="AO73">
        <v>0</v>
      </c>
      <c r="AP73">
        <v>0</v>
      </c>
      <c r="AQ73">
        <v>0</v>
      </c>
      <c r="AR73">
        <v>0</v>
      </c>
      <c r="AS73">
        <v>0</v>
      </c>
      <c r="AT73">
        <v>0</v>
      </c>
      <c r="AU73">
        <v>0</v>
      </c>
      <c r="AV73">
        <v>100</v>
      </c>
      <c r="AW73">
        <v>2</v>
      </c>
      <c r="AX73">
        <v>2</v>
      </c>
      <c r="AY73">
        <v>-3</v>
      </c>
      <c r="AZ73">
        <v>-3</v>
      </c>
      <c r="BA73">
        <v>0</v>
      </c>
      <c r="BB73">
        <v>215</v>
      </c>
      <c r="BC73">
        <v>215</v>
      </c>
      <c r="BD73">
        <v>0</v>
      </c>
      <c r="BE73">
        <v>-45</v>
      </c>
      <c r="BH73">
        <v>10</v>
      </c>
      <c r="BI73">
        <v>0</v>
      </c>
      <c r="BJ73">
        <v>0</v>
      </c>
      <c r="BK73">
        <v>0</v>
      </c>
      <c r="BL73">
        <v>1</v>
      </c>
      <c r="BM73">
        <v>0</v>
      </c>
      <c r="BN73">
        <v>60</v>
      </c>
      <c r="BO73">
        <v>1</v>
      </c>
      <c r="BP73">
        <v>-3</v>
      </c>
      <c r="BQ73">
        <v>-3</v>
      </c>
      <c r="BR73">
        <v>20</v>
      </c>
      <c r="BS73">
        <v>70</v>
      </c>
      <c r="BT73">
        <v>0</v>
      </c>
      <c r="BU73">
        <v>0</v>
      </c>
      <c r="BV73">
        <v>0</v>
      </c>
      <c r="BW73">
        <v>1</v>
      </c>
      <c r="BX73">
        <v>1</v>
      </c>
      <c r="BY73">
        <v>0</v>
      </c>
      <c r="BZ73">
        <v>0</v>
      </c>
      <c r="CA73">
        <v>40</v>
      </c>
      <c r="CB73">
        <v>1</v>
      </c>
      <c r="CC73">
        <v>-3</v>
      </c>
      <c r="CD73">
        <v>-3</v>
      </c>
      <c r="CE73">
        <v>190</v>
      </c>
      <c r="CF73">
        <v>1</v>
      </c>
      <c r="CG73">
        <v>1</v>
      </c>
      <c r="CH73">
        <v>1</v>
      </c>
      <c r="CI73">
        <v>150</v>
      </c>
      <c r="CJ73">
        <v>-3</v>
      </c>
      <c r="CK73">
        <v>-3</v>
      </c>
      <c r="CL73">
        <v>-3</v>
      </c>
      <c r="CM73">
        <v>0</v>
      </c>
      <c r="CN73">
        <v>0</v>
      </c>
      <c r="CO73">
        <v>0</v>
      </c>
      <c r="CP73">
        <v>0</v>
      </c>
      <c r="CQ73">
        <v>0</v>
      </c>
      <c r="CR73">
        <v>0</v>
      </c>
      <c r="CS73">
        <v>0</v>
      </c>
      <c r="CT73">
        <v>0</v>
      </c>
      <c r="CU73">
        <v>100</v>
      </c>
      <c r="CV73">
        <v>2</v>
      </c>
      <c r="CW73">
        <v>2</v>
      </c>
      <c r="CX73">
        <v>-3</v>
      </c>
      <c r="CY73">
        <v>-3</v>
      </c>
      <c r="CZ73">
        <v>0</v>
      </c>
      <c r="DA73">
        <v>260</v>
      </c>
      <c r="DB73">
        <v>260</v>
      </c>
      <c r="DC73">
        <v>1</v>
      </c>
      <c r="DD73">
        <v>45</v>
      </c>
    </row>
    <row r="74" spans="1:108" x14ac:dyDescent="0.25">
      <c r="A74" t="s">
        <v>3668</v>
      </c>
      <c r="B74">
        <v>69</v>
      </c>
      <c r="C74">
        <v>4397</v>
      </c>
      <c r="D74">
        <v>4181</v>
      </c>
      <c r="E74">
        <v>2503</v>
      </c>
      <c r="F74">
        <v>6160</v>
      </c>
      <c r="G74">
        <v>2855</v>
      </c>
      <c r="H74">
        <v>93</v>
      </c>
      <c r="I74">
        <v>15</v>
      </c>
      <c r="J74">
        <v>0</v>
      </c>
      <c r="K74">
        <v>3</v>
      </c>
      <c r="L74">
        <v>3</v>
      </c>
      <c r="M74">
        <v>0</v>
      </c>
      <c r="N74">
        <v>0</v>
      </c>
      <c r="O74">
        <v>0</v>
      </c>
      <c r="P74">
        <v>0</v>
      </c>
      <c r="Q74">
        <v>-3</v>
      </c>
      <c r="R74">
        <v>-3</v>
      </c>
      <c r="S74">
        <v>0</v>
      </c>
      <c r="T74">
        <v>18</v>
      </c>
      <c r="U74">
        <v>0</v>
      </c>
      <c r="V74">
        <v>0</v>
      </c>
      <c r="W74">
        <v>0</v>
      </c>
      <c r="X74">
        <v>1</v>
      </c>
      <c r="Y74">
        <v>1</v>
      </c>
      <c r="Z74">
        <v>1</v>
      </c>
      <c r="AA74">
        <v>0</v>
      </c>
      <c r="AB74">
        <v>120</v>
      </c>
      <c r="AC74">
        <v>6</v>
      </c>
      <c r="AD74">
        <v>-3</v>
      </c>
      <c r="AE74">
        <v>-3</v>
      </c>
      <c r="AF74">
        <v>220</v>
      </c>
      <c r="AG74">
        <v>0</v>
      </c>
      <c r="AH74">
        <v>1</v>
      </c>
      <c r="AI74">
        <v>1</v>
      </c>
      <c r="AJ74">
        <v>100</v>
      </c>
      <c r="AK74">
        <v>-3</v>
      </c>
      <c r="AL74">
        <v>-3</v>
      </c>
      <c r="AM74">
        <v>-3</v>
      </c>
      <c r="AN74">
        <v>0</v>
      </c>
      <c r="AO74">
        <v>0</v>
      </c>
      <c r="AP74">
        <v>0</v>
      </c>
      <c r="AQ74">
        <v>0</v>
      </c>
      <c r="AR74">
        <v>0</v>
      </c>
      <c r="AS74">
        <v>0</v>
      </c>
      <c r="AT74">
        <v>0</v>
      </c>
      <c r="AU74">
        <v>0</v>
      </c>
      <c r="AV74">
        <v>120</v>
      </c>
      <c r="AW74">
        <v>3</v>
      </c>
      <c r="AX74">
        <v>6</v>
      </c>
      <c r="AY74">
        <v>-3</v>
      </c>
      <c r="AZ74">
        <v>-3</v>
      </c>
      <c r="BA74">
        <v>3</v>
      </c>
      <c r="BB74">
        <v>238</v>
      </c>
      <c r="BC74">
        <v>238</v>
      </c>
      <c r="BD74">
        <v>1</v>
      </c>
      <c r="BE74">
        <v>93</v>
      </c>
      <c r="BH74">
        <v>15</v>
      </c>
      <c r="BI74">
        <v>0</v>
      </c>
      <c r="BJ74">
        <v>0</v>
      </c>
      <c r="BK74">
        <v>0</v>
      </c>
      <c r="BL74">
        <v>0</v>
      </c>
      <c r="BM74">
        <v>0</v>
      </c>
      <c r="BN74">
        <v>0</v>
      </c>
      <c r="BO74">
        <v>0</v>
      </c>
      <c r="BP74">
        <v>-3</v>
      </c>
      <c r="BQ74">
        <v>-3</v>
      </c>
      <c r="BR74">
        <v>0</v>
      </c>
      <c r="BS74">
        <v>15</v>
      </c>
      <c r="BT74">
        <v>0</v>
      </c>
      <c r="BU74">
        <v>0</v>
      </c>
      <c r="BV74">
        <v>0</v>
      </c>
      <c r="BW74">
        <v>1</v>
      </c>
      <c r="BX74">
        <v>1</v>
      </c>
      <c r="BY74">
        <v>0</v>
      </c>
      <c r="BZ74">
        <v>0</v>
      </c>
      <c r="CA74">
        <v>80</v>
      </c>
      <c r="CB74">
        <v>2</v>
      </c>
      <c r="CC74">
        <v>-3</v>
      </c>
      <c r="CD74">
        <v>-3</v>
      </c>
      <c r="CE74">
        <v>130</v>
      </c>
      <c r="CF74">
        <v>0</v>
      </c>
      <c r="CG74">
        <v>0</v>
      </c>
      <c r="CH74">
        <v>1</v>
      </c>
      <c r="CI74">
        <v>50</v>
      </c>
      <c r="CJ74">
        <v>-3</v>
      </c>
      <c r="CK74">
        <v>-3</v>
      </c>
      <c r="CL74">
        <v>-3</v>
      </c>
      <c r="CM74">
        <v>0</v>
      </c>
      <c r="CN74">
        <v>0</v>
      </c>
      <c r="CO74">
        <v>0</v>
      </c>
      <c r="CP74">
        <v>0</v>
      </c>
      <c r="CQ74">
        <v>0</v>
      </c>
      <c r="CR74">
        <v>0</v>
      </c>
      <c r="CS74">
        <v>0</v>
      </c>
      <c r="CT74">
        <v>0</v>
      </c>
      <c r="CU74">
        <v>80</v>
      </c>
      <c r="CV74">
        <v>2</v>
      </c>
      <c r="CW74">
        <v>2</v>
      </c>
      <c r="CX74">
        <v>-3</v>
      </c>
      <c r="CY74">
        <v>-3</v>
      </c>
      <c r="CZ74">
        <v>0</v>
      </c>
      <c r="DA74">
        <v>145</v>
      </c>
      <c r="DB74">
        <v>145</v>
      </c>
      <c r="DC74">
        <v>0</v>
      </c>
      <c r="DD74">
        <v>-93</v>
      </c>
    </row>
    <row r="75" spans="1:108" x14ac:dyDescent="0.25">
      <c r="A75" t="s">
        <v>3668</v>
      </c>
      <c r="B75">
        <v>70</v>
      </c>
      <c r="C75">
        <v>1816</v>
      </c>
      <c r="D75">
        <v>3275</v>
      </c>
      <c r="E75">
        <v>2526</v>
      </c>
      <c r="F75">
        <v>5998</v>
      </c>
      <c r="G75">
        <v>4539</v>
      </c>
      <c r="H75">
        <v>4360</v>
      </c>
      <c r="I75">
        <v>15</v>
      </c>
      <c r="J75">
        <v>0</v>
      </c>
      <c r="K75">
        <v>0</v>
      </c>
      <c r="L75">
        <v>0</v>
      </c>
      <c r="M75">
        <v>0</v>
      </c>
      <c r="N75">
        <v>0</v>
      </c>
      <c r="O75">
        <v>0</v>
      </c>
      <c r="P75">
        <v>0</v>
      </c>
      <c r="Q75">
        <v>-3</v>
      </c>
      <c r="R75">
        <v>-3</v>
      </c>
      <c r="S75">
        <v>0</v>
      </c>
      <c r="T75">
        <v>15</v>
      </c>
      <c r="U75">
        <v>0</v>
      </c>
      <c r="V75">
        <v>2</v>
      </c>
      <c r="W75">
        <v>0</v>
      </c>
      <c r="X75">
        <v>1</v>
      </c>
      <c r="Y75">
        <v>1</v>
      </c>
      <c r="Z75">
        <v>0</v>
      </c>
      <c r="AA75">
        <v>0</v>
      </c>
      <c r="AB75">
        <v>80</v>
      </c>
      <c r="AC75">
        <v>2</v>
      </c>
      <c r="AD75">
        <v>-3</v>
      </c>
      <c r="AE75">
        <v>-3</v>
      </c>
      <c r="AF75">
        <v>130</v>
      </c>
      <c r="AG75">
        <v>1</v>
      </c>
      <c r="AH75">
        <v>0</v>
      </c>
      <c r="AI75">
        <v>0</v>
      </c>
      <c r="AJ75">
        <v>50</v>
      </c>
      <c r="AK75">
        <v>-3</v>
      </c>
      <c r="AL75">
        <v>-3</v>
      </c>
      <c r="AM75">
        <v>-3</v>
      </c>
      <c r="AN75">
        <v>0</v>
      </c>
      <c r="AO75">
        <v>0</v>
      </c>
      <c r="AP75">
        <v>0</v>
      </c>
      <c r="AQ75">
        <v>0</v>
      </c>
      <c r="AR75">
        <v>0</v>
      </c>
      <c r="AS75">
        <v>0</v>
      </c>
      <c r="AT75">
        <v>0</v>
      </c>
      <c r="AU75">
        <v>0</v>
      </c>
      <c r="AV75">
        <v>80</v>
      </c>
      <c r="AW75">
        <v>2</v>
      </c>
      <c r="AX75">
        <v>2</v>
      </c>
      <c r="AY75">
        <v>-3</v>
      </c>
      <c r="AZ75">
        <v>-3</v>
      </c>
      <c r="BA75">
        <v>0</v>
      </c>
      <c r="BB75">
        <v>145</v>
      </c>
      <c r="BC75">
        <v>145</v>
      </c>
      <c r="BD75">
        <v>1</v>
      </c>
      <c r="BE75">
        <v>45</v>
      </c>
      <c r="BH75">
        <v>10</v>
      </c>
      <c r="BI75">
        <v>0</v>
      </c>
      <c r="BJ75">
        <v>0</v>
      </c>
      <c r="BK75">
        <v>0</v>
      </c>
      <c r="BL75">
        <v>0</v>
      </c>
      <c r="BM75">
        <v>0</v>
      </c>
      <c r="BN75">
        <v>0</v>
      </c>
      <c r="BO75">
        <v>0</v>
      </c>
      <c r="BP75">
        <v>-3</v>
      </c>
      <c r="BQ75">
        <v>-3</v>
      </c>
      <c r="BR75">
        <v>0</v>
      </c>
      <c r="BS75">
        <v>10</v>
      </c>
      <c r="BT75">
        <v>0</v>
      </c>
      <c r="BU75">
        <v>0</v>
      </c>
      <c r="BV75">
        <v>0</v>
      </c>
      <c r="BW75">
        <v>1</v>
      </c>
      <c r="BX75">
        <v>0</v>
      </c>
      <c r="BY75">
        <v>0</v>
      </c>
      <c r="BZ75">
        <v>0</v>
      </c>
      <c r="CA75">
        <v>40</v>
      </c>
      <c r="CB75">
        <v>0</v>
      </c>
      <c r="CC75">
        <v>-3</v>
      </c>
      <c r="CD75">
        <v>-3</v>
      </c>
      <c r="CE75">
        <v>90</v>
      </c>
      <c r="CF75">
        <v>0</v>
      </c>
      <c r="CG75">
        <v>1</v>
      </c>
      <c r="CH75">
        <v>0</v>
      </c>
      <c r="CI75">
        <v>50</v>
      </c>
      <c r="CJ75">
        <v>-3</v>
      </c>
      <c r="CK75">
        <v>-3</v>
      </c>
      <c r="CL75">
        <v>-3</v>
      </c>
      <c r="CM75">
        <v>0</v>
      </c>
      <c r="CN75">
        <v>0</v>
      </c>
      <c r="CO75">
        <v>0</v>
      </c>
      <c r="CP75">
        <v>0</v>
      </c>
      <c r="CQ75">
        <v>0</v>
      </c>
      <c r="CR75">
        <v>0</v>
      </c>
      <c r="CS75">
        <v>0</v>
      </c>
      <c r="CT75">
        <v>0</v>
      </c>
      <c r="CU75">
        <v>40</v>
      </c>
      <c r="CV75">
        <v>1</v>
      </c>
      <c r="CW75">
        <v>0</v>
      </c>
      <c r="CX75">
        <v>-3</v>
      </c>
      <c r="CY75">
        <v>-3</v>
      </c>
      <c r="CZ75">
        <v>0</v>
      </c>
      <c r="DA75">
        <v>100</v>
      </c>
      <c r="DB75">
        <v>100</v>
      </c>
      <c r="DC75">
        <v>0</v>
      </c>
      <c r="DD75">
        <v>-45</v>
      </c>
    </row>
    <row r="76" spans="1:108" x14ac:dyDescent="0.25">
      <c r="A76" t="s">
        <v>3668</v>
      </c>
      <c r="B76">
        <v>71</v>
      </c>
      <c r="C76">
        <v>5690</v>
      </c>
      <c r="D76">
        <v>4238</v>
      </c>
      <c r="E76">
        <v>6663</v>
      </c>
      <c r="F76">
        <v>4728</v>
      </c>
      <c r="G76">
        <v>5913</v>
      </c>
      <c r="H76">
        <v>3134</v>
      </c>
      <c r="I76">
        <v>15</v>
      </c>
      <c r="J76">
        <v>0</v>
      </c>
      <c r="K76">
        <v>0</v>
      </c>
      <c r="L76">
        <v>0</v>
      </c>
      <c r="M76">
        <v>0</v>
      </c>
      <c r="N76">
        <v>0</v>
      </c>
      <c r="O76">
        <v>0</v>
      </c>
      <c r="P76">
        <v>0</v>
      </c>
      <c r="Q76">
        <v>-3</v>
      </c>
      <c r="R76">
        <v>-3</v>
      </c>
      <c r="S76">
        <v>0</v>
      </c>
      <c r="T76">
        <v>15</v>
      </c>
      <c r="U76">
        <v>0</v>
      </c>
      <c r="V76">
        <v>0</v>
      </c>
      <c r="W76">
        <v>0</v>
      </c>
      <c r="X76">
        <v>1</v>
      </c>
      <c r="Y76">
        <v>1</v>
      </c>
      <c r="Z76">
        <v>1</v>
      </c>
      <c r="AA76">
        <v>0</v>
      </c>
      <c r="AB76">
        <v>120</v>
      </c>
      <c r="AC76">
        <v>6</v>
      </c>
      <c r="AD76">
        <v>-3</v>
      </c>
      <c r="AE76">
        <v>-3</v>
      </c>
      <c r="AF76">
        <v>170</v>
      </c>
      <c r="AG76">
        <v>0</v>
      </c>
      <c r="AH76">
        <v>0</v>
      </c>
      <c r="AI76">
        <v>1</v>
      </c>
      <c r="AJ76">
        <v>50</v>
      </c>
      <c r="AK76">
        <v>-3</v>
      </c>
      <c r="AL76">
        <v>-3</v>
      </c>
      <c r="AM76">
        <v>-3</v>
      </c>
      <c r="AN76">
        <v>0</v>
      </c>
      <c r="AO76">
        <v>0</v>
      </c>
      <c r="AP76">
        <v>1</v>
      </c>
      <c r="AQ76">
        <v>0</v>
      </c>
      <c r="AR76">
        <v>0</v>
      </c>
      <c r="AS76">
        <v>0</v>
      </c>
      <c r="AT76">
        <v>5</v>
      </c>
      <c r="AU76">
        <v>0</v>
      </c>
      <c r="AV76">
        <v>120</v>
      </c>
      <c r="AW76">
        <v>3</v>
      </c>
      <c r="AX76">
        <v>6</v>
      </c>
      <c r="AY76">
        <v>-3</v>
      </c>
      <c r="AZ76">
        <v>-3</v>
      </c>
      <c r="BA76">
        <v>0</v>
      </c>
      <c r="BB76">
        <v>185</v>
      </c>
      <c r="BC76">
        <v>185</v>
      </c>
      <c r="BD76">
        <v>0</v>
      </c>
      <c r="BE76">
        <v>-91</v>
      </c>
      <c r="BH76">
        <v>10</v>
      </c>
      <c r="BI76">
        <v>0</v>
      </c>
      <c r="BJ76">
        <v>2</v>
      </c>
      <c r="BK76">
        <v>2</v>
      </c>
      <c r="BL76">
        <v>1</v>
      </c>
      <c r="BM76">
        <v>0</v>
      </c>
      <c r="BN76">
        <v>60</v>
      </c>
      <c r="BO76">
        <v>1</v>
      </c>
      <c r="BP76">
        <v>-3</v>
      </c>
      <c r="BQ76">
        <v>-3</v>
      </c>
      <c r="BR76">
        <v>20</v>
      </c>
      <c r="BS76">
        <v>72</v>
      </c>
      <c r="BT76">
        <v>0</v>
      </c>
      <c r="BU76">
        <v>27</v>
      </c>
      <c r="BV76">
        <v>9</v>
      </c>
      <c r="BW76">
        <v>1</v>
      </c>
      <c r="BX76">
        <v>1</v>
      </c>
      <c r="BY76">
        <v>0</v>
      </c>
      <c r="BZ76">
        <v>0</v>
      </c>
      <c r="CA76">
        <v>40</v>
      </c>
      <c r="CB76">
        <v>1</v>
      </c>
      <c r="CC76">
        <v>-3</v>
      </c>
      <c r="CD76">
        <v>-3</v>
      </c>
      <c r="CE76">
        <v>199</v>
      </c>
      <c r="CF76">
        <v>1</v>
      </c>
      <c r="CG76">
        <v>1</v>
      </c>
      <c r="CH76">
        <v>1</v>
      </c>
      <c r="CI76">
        <v>150</v>
      </c>
      <c r="CJ76">
        <v>-3</v>
      </c>
      <c r="CK76">
        <v>-3</v>
      </c>
      <c r="CL76">
        <v>-3</v>
      </c>
      <c r="CM76">
        <v>0</v>
      </c>
      <c r="CN76">
        <v>0</v>
      </c>
      <c r="CO76">
        <v>0</v>
      </c>
      <c r="CP76">
        <v>1</v>
      </c>
      <c r="CQ76">
        <v>0</v>
      </c>
      <c r="CR76">
        <v>0</v>
      </c>
      <c r="CS76">
        <v>0</v>
      </c>
      <c r="CT76">
        <v>5</v>
      </c>
      <c r="CU76">
        <v>100</v>
      </c>
      <c r="CV76">
        <v>2</v>
      </c>
      <c r="CW76">
        <v>2</v>
      </c>
      <c r="CX76">
        <v>-3</v>
      </c>
      <c r="CY76">
        <v>-3</v>
      </c>
      <c r="CZ76">
        <v>11</v>
      </c>
      <c r="DA76">
        <v>276</v>
      </c>
      <c r="DB76">
        <v>276</v>
      </c>
      <c r="DC76">
        <v>1</v>
      </c>
      <c r="DD76">
        <v>91</v>
      </c>
    </row>
    <row r="77" spans="1:108" x14ac:dyDescent="0.25">
      <c r="A77" t="s">
        <v>3668</v>
      </c>
      <c r="B77">
        <v>72</v>
      </c>
      <c r="C77">
        <v>2227</v>
      </c>
      <c r="D77">
        <v>3293</v>
      </c>
      <c r="E77">
        <v>3042</v>
      </c>
      <c r="F77">
        <v>3750</v>
      </c>
      <c r="G77">
        <v>6217</v>
      </c>
      <c r="H77">
        <v>6022</v>
      </c>
      <c r="I77">
        <v>15</v>
      </c>
      <c r="J77">
        <v>0</v>
      </c>
      <c r="K77">
        <v>0</v>
      </c>
      <c r="L77">
        <v>0</v>
      </c>
      <c r="M77">
        <v>1</v>
      </c>
      <c r="N77">
        <v>0</v>
      </c>
      <c r="O77">
        <v>60</v>
      </c>
      <c r="P77">
        <v>1</v>
      </c>
      <c r="Q77">
        <v>-3</v>
      </c>
      <c r="R77">
        <v>-3</v>
      </c>
      <c r="S77">
        <v>20</v>
      </c>
      <c r="T77">
        <v>75</v>
      </c>
      <c r="U77">
        <v>0</v>
      </c>
      <c r="V77">
        <v>0</v>
      </c>
      <c r="W77">
        <v>0</v>
      </c>
      <c r="X77">
        <v>1</v>
      </c>
      <c r="Y77">
        <v>1</v>
      </c>
      <c r="Z77">
        <v>1</v>
      </c>
      <c r="AA77">
        <v>0</v>
      </c>
      <c r="AB77">
        <v>80</v>
      </c>
      <c r="AC77">
        <v>5</v>
      </c>
      <c r="AD77">
        <v>-3</v>
      </c>
      <c r="AE77">
        <v>-3</v>
      </c>
      <c r="AF77">
        <v>180</v>
      </c>
      <c r="AG77">
        <v>0</v>
      </c>
      <c r="AH77">
        <v>1</v>
      </c>
      <c r="AI77">
        <v>1</v>
      </c>
      <c r="AJ77">
        <v>100</v>
      </c>
      <c r="AK77">
        <v>-3</v>
      </c>
      <c r="AL77">
        <v>-3</v>
      </c>
      <c r="AM77">
        <v>-3</v>
      </c>
      <c r="AN77">
        <v>0</v>
      </c>
      <c r="AO77">
        <v>0</v>
      </c>
      <c r="AP77">
        <v>0</v>
      </c>
      <c r="AQ77">
        <v>1</v>
      </c>
      <c r="AR77">
        <v>0</v>
      </c>
      <c r="AS77">
        <v>2</v>
      </c>
      <c r="AT77">
        <v>0</v>
      </c>
      <c r="AU77">
        <v>55</v>
      </c>
      <c r="AV77">
        <v>140</v>
      </c>
      <c r="AW77">
        <v>3</v>
      </c>
      <c r="AX77">
        <v>6</v>
      </c>
      <c r="AY77">
        <v>-3</v>
      </c>
      <c r="AZ77">
        <v>-3</v>
      </c>
      <c r="BA77">
        <v>0</v>
      </c>
      <c r="BB77">
        <v>310</v>
      </c>
      <c r="BC77">
        <v>310</v>
      </c>
      <c r="BD77">
        <v>1</v>
      </c>
      <c r="BE77">
        <v>105</v>
      </c>
      <c r="BH77">
        <v>15</v>
      </c>
      <c r="BI77">
        <v>0</v>
      </c>
      <c r="BJ77">
        <v>0</v>
      </c>
      <c r="BK77">
        <v>0</v>
      </c>
      <c r="BL77">
        <v>1</v>
      </c>
      <c r="BM77">
        <v>0</v>
      </c>
      <c r="BN77">
        <v>60</v>
      </c>
      <c r="BO77">
        <v>1</v>
      </c>
      <c r="BP77">
        <v>-3</v>
      </c>
      <c r="BQ77">
        <v>-3</v>
      </c>
      <c r="BR77">
        <v>20</v>
      </c>
      <c r="BS77">
        <v>75</v>
      </c>
      <c r="BT77">
        <v>0</v>
      </c>
      <c r="BU77">
        <v>0</v>
      </c>
      <c r="BV77">
        <v>0</v>
      </c>
      <c r="BW77">
        <v>1</v>
      </c>
      <c r="BX77">
        <v>1</v>
      </c>
      <c r="BY77">
        <v>1</v>
      </c>
      <c r="BZ77">
        <v>0</v>
      </c>
      <c r="CA77">
        <v>80</v>
      </c>
      <c r="CB77">
        <v>5</v>
      </c>
      <c r="CC77">
        <v>-3</v>
      </c>
      <c r="CD77">
        <v>-3</v>
      </c>
      <c r="CE77">
        <v>130</v>
      </c>
      <c r="CF77">
        <v>0</v>
      </c>
      <c r="CG77">
        <v>0</v>
      </c>
      <c r="CH77">
        <v>1</v>
      </c>
      <c r="CI77">
        <v>50</v>
      </c>
      <c r="CJ77">
        <v>-3</v>
      </c>
      <c r="CK77">
        <v>-3</v>
      </c>
      <c r="CL77">
        <v>-3</v>
      </c>
      <c r="CM77">
        <v>0</v>
      </c>
      <c r="CN77">
        <v>0</v>
      </c>
      <c r="CO77">
        <v>1</v>
      </c>
      <c r="CP77">
        <v>0</v>
      </c>
      <c r="CQ77">
        <v>2</v>
      </c>
      <c r="CR77">
        <v>0</v>
      </c>
      <c r="CS77">
        <v>55</v>
      </c>
      <c r="CT77">
        <v>0</v>
      </c>
      <c r="CU77">
        <v>140</v>
      </c>
      <c r="CV77">
        <v>3</v>
      </c>
      <c r="CW77">
        <v>6</v>
      </c>
      <c r="CX77">
        <v>-3</v>
      </c>
      <c r="CY77">
        <v>-3</v>
      </c>
      <c r="CZ77">
        <v>0</v>
      </c>
      <c r="DA77">
        <v>205</v>
      </c>
      <c r="DB77">
        <v>205</v>
      </c>
      <c r="DC77">
        <v>0</v>
      </c>
      <c r="DD77">
        <v>-105</v>
      </c>
    </row>
    <row r="78" spans="1:108" x14ac:dyDescent="0.25">
      <c r="A78" t="s">
        <v>3668</v>
      </c>
      <c r="B78">
        <v>73</v>
      </c>
      <c r="C78">
        <v>3276</v>
      </c>
      <c r="D78">
        <v>3291</v>
      </c>
      <c r="E78">
        <v>6318</v>
      </c>
      <c r="F78">
        <v>4182</v>
      </c>
      <c r="G78">
        <v>4674</v>
      </c>
      <c r="H78">
        <v>6047</v>
      </c>
      <c r="I78">
        <v>10</v>
      </c>
      <c r="J78">
        <v>0</v>
      </c>
      <c r="K78">
        <v>8</v>
      </c>
      <c r="L78">
        <v>8</v>
      </c>
      <c r="M78">
        <v>0</v>
      </c>
      <c r="N78">
        <v>0</v>
      </c>
      <c r="O78">
        <v>0</v>
      </c>
      <c r="P78">
        <v>0</v>
      </c>
      <c r="Q78">
        <v>-3</v>
      </c>
      <c r="R78">
        <v>-3</v>
      </c>
      <c r="S78">
        <v>0</v>
      </c>
      <c r="T78">
        <v>18</v>
      </c>
      <c r="U78">
        <v>0</v>
      </c>
      <c r="V78">
        <v>0</v>
      </c>
      <c r="W78">
        <v>0</v>
      </c>
      <c r="X78">
        <v>1</v>
      </c>
      <c r="Y78">
        <v>1</v>
      </c>
      <c r="Z78">
        <v>1</v>
      </c>
      <c r="AA78">
        <v>0</v>
      </c>
      <c r="AB78">
        <v>120</v>
      </c>
      <c r="AC78">
        <v>6</v>
      </c>
      <c r="AD78">
        <v>-3</v>
      </c>
      <c r="AE78">
        <v>-3</v>
      </c>
      <c r="AF78">
        <v>170</v>
      </c>
      <c r="AG78">
        <v>1</v>
      </c>
      <c r="AH78">
        <v>0</v>
      </c>
      <c r="AI78">
        <v>0</v>
      </c>
      <c r="AJ78">
        <v>50</v>
      </c>
      <c r="AK78">
        <v>-3</v>
      </c>
      <c r="AL78">
        <v>-3</v>
      </c>
      <c r="AM78">
        <v>-3</v>
      </c>
      <c r="AN78">
        <v>0</v>
      </c>
      <c r="AO78">
        <v>0</v>
      </c>
      <c r="AP78">
        <v>0</v>
      </c>
      <c r="AQ78">
        <v>0</v>
      </c>
      <c r="AR78">
        <v>0</v>
      </c>
      <c r="AS78">
        <v>0</v>
      </c>
      <c r="AT78">
        <v>0</v>
      </c>
      <c r="AU78">
        <v>0</v>
      </c>
      <c r="AV78">
        <v>120</v>
      </c>
      <c r="AW78">
        <v>3</v>
      </c>
      <c r="AX78">
        <v>6</v>
      </c>
      <c r="AY78">
        <v>-3</v>
      </c>
      <c r="AZ78">
        <v>-3</v>
      </c>
      <c r="BA78">
        <v>8</v>
      </c>
      <c r="BB78">
        <v>188</v>
      </c>
      <c r="BC78">
        <v>188</v>
      </c>
      <c r="BD78">
        <v>0</v>
      </c>
      <c r="BE78">
        <v>-7</v>
      </c>
      <c r="BH78">
        <v>15</v>
      </c>
      <c r="BI78">
        <v>0</v>
      </c>
      <c r="BJ78">
        <v>0</v>
      </c>
      <c r="BK78">
        <v>0</v>
      </c>
      <c r="BL78">
        <v>0</v>
      </c>
      <c r="BM78">
        <v>0</v>
      </c>
      <c r="BN78">
        <v>0</v>
      </c>
      <c r="BO78">
        <v>0</v>
      </c>
      <c r="BP78">
        <v>-3</v>
      </c>
      <c r="BQ78">
        <v>-3</v>
      </c>
      <c r="BR78">
        <v>0</v>
      </c>
      <c r="BS78">
        <v>15</v>
      </c>
      <c r="BT78">
        <v>0</v>
      </c>
      <c r="BU78">
        <v>0</v>
      </c>
      <c r="BV78">
        <v>0</v>
      </c>
      <c r="BW78">
        <v>1</v>
      </c>
      <c r="BX78">
        <v>1</v>
      </c>
      <c r="BY78">
        <v>0</v>
      </c>
      <c r="BZ78">
        <v>0</v>
      </c>
      <c r="CA78">
        <v>80</v>
      </c>
      <c r="CB78">
        <v>2</v>
      </c>
      <c r="CC78">
        <v>-3</v>
      </c>
      <c r="CD78">
        <v>-3</v>
      </c>
      <c r="CE78">
        <v>180</v>
      </c>
      <c r="CF78">
        <v>1</v>
      </c>
      <c r="CG78">
        <v>0</v>
      </c>
      <c r="CH78">
        <v>1</v>
      </c>
      <c r="CI78">
        <v>100</v>
      </c>
      <c r="CJ78">
        <v>-3</v>
      </c>
      <c r="CK78">
        <v>-3</v>
      </c>
      <c r="CL78">
        <v>-3</v>
      </c>
      <c r="CM78">
        <v>0</v>
      </c>
      <c r="CN78">
        <v>0</v>
      </c>
      <c r="CO78">
        <v>0</v>
      </c>
      <c r="CP78">
        <v>0</v>
      </c>
      <c r="CQ78">
        <v>0</v>
      </c>
      <c r="CR78">
        <v>0</v>
      </c>
      <c r="CS78">
        <v>0</v>
      </c>
      <c r="CT78">
        <v>0</v>
      </c>
      <c r="CU78">
        <v>80</v>
      </c>
      <c r="CV78">
        <v>2</v>
      </c>
      <c r="CW78">
        <v>2</v>
      </c>
      <c r="CX78">
        <v>-3</v>
      </c>
      <c r="CY78">
        <v>-3</v>
      </c>
      <c r="CZ78">
        <v>0</v>
      </c>
      <c r="DA78">
        <v>195</v>
      </c>
      <c r="DB78">
        <v>195</v>
      </c>
      <c r="DC78">
        <v>1</v>
      </c>
      <c r="DD78">
        <v>7</v>
      </c>
    </row>
    <row r="79" spans="1:108" x14ac:dyDescent="0.25">
      <c r="A79" t="s">
        <v>3668</v>
      </c>
      <c r="B79">
        <v>74</v>
      </c>
      <c r="C79">
        <v>2052</v>
      </c>
      <c r="D79">
        <v>5658</v>
      </c>
      <c r="E79">
        <v>4260</v>
      </c>
      <c r="F79">
        <v>2538</v>
      </c>
      <c r="G79">
        <v>4230</v>
      </c>
      <c r="H79">
        <v>6160</v>
      </c>
      <c r="I79">
        <v>10</v>
      </c>
      <c r="J79">
        <v>0</v>
      </c>
      <c r="K79">
        <v>0</v>
      </c>
      <c r="L79">
        <v>0</v>
      </c>
      <c r="M79">
        <v>1</v>
      </c>
      <c r="N79">
        <v>0</v>
      </c>
      <c r="O79">
        <v>60</v>
      </c>
      <c r="P79">
        <v>1</v>
      </c>
      <c r="Q79">
        <v>-3</v>
      </c>
      <c r="R79">
        <v>-3</v>
      </c>
      <c r="S79">
        <v>20</v>
      </c>
      <c r="T79">
        <v>70</v>
      </c>
      <c r="U79">
        <v>0</v>
      </c>
      <c r="V79">
        <v>12</v>
      </c>
      <c r="W79">
        <v>4</v>
      </c>
      <c r="X79">
        <v>1</v>
      </c>
      <c r="Y79">
        <v>1</v>
      </c>
      <c r="Z79">
        <v>1</v>
      </c>
      <c r="AA79">
        <v>0</v>
      </c>
      <c r="AB79">
        <v>80</v>
      </c>
      <c r="AC79">
        <v>5</v>
      </c>
      <c r="AD79">
        <v>-3</v>
      </c>
      <c r="AE79">
        <v>-3</v>
      </c>
      <c r="AF79">
        <v>184</v>
      </c>
      <c r="AG79">
        <v>0</v>
      </c>
      <c r="AH79">
        <v>1</v>
      </c>
      <c r="AI79">
        <v>1</v>
      </c>
      <c r="AJ79">
        <v>100</v>
      </c>
      <c r="AK79">
        <v>-3</v>
      </c>
      <c r="AL79">
        <v>-3</v>
      </c>
      <c r="AM79">
        <v>-3</v>
      </c>
      <c r="AN79">
        <v>0</v>
      </c>
      <c r="AO79">
        <v>0</v>
      </c>
      <c r="AP79">
        <v>0</v>
      </c>
      <c r="AQ79">
        <v>0</v>
      </c>
      <c r="AR79">
        <v>0</v>
      </c>
      <c r="AS79">
        <v>0</v>
      </c>
      <c r="AT79">
        <v>0</v>
      </c>
      <c r="AU79">
        <v>0</v>
      </c>
      <c r="AV79">
        <v>140</v>
      </c>
      <c r="AW79">
        <v>3</v>
      </c>
      <c r="AX79">
        <v>6</v>
      </c>
      <c r="AY79">
        <v>-3</v>
      </c>
      <c r="AZ79">
        <v>-3</v>
      </c>
      <c r="BA79">
        <v>4</v>
      </c>
      <c r="BB79">
        <v>254</v>
      </c>
      <c r="BC79">
        <v>254</v>
      </c>
      <c r="BD79">
        <v>1</v>
      </c>
      <c r="BE79">
        <v>89</v>
      </c>
      <c r="BH79">
        <v>15</v>
      </c>
      <c r="BI79">
        <v>0</v>
      </c>
      <c r="BJ79">
        <v>0</v>
      </c>
      <c r="BK79">
        <v>0</v>
      </c>
      <c r="BL79">
        <v>1</v>
      </c>
      <c r="BM79">
        <v>0</v>
      </c>
      <c r="BN79">
        <v>60</v>
      </c>
      <c r="BO79">
        <v>1</v>
      </c>
      <c r="BP79">
        <v>-3</v>
      </c>
      <c r="BQ79">
        <v>-3</v>
      </c>
      <c r="BR79">
        <v>20</v>
      </c>
      <c r="BS79">
        <v>75</v>
      </c>
      <c r="BT79">
        <v>1</v>
      </c>
      <c r="BU79">
        <v>0</v>
      </c>
      <c r="BV79">
        <v>0</v>
      </c>
      <c r="BW79">
        <v>1</v>
      </c>
      <c r="BX79">
        <v>1</v>
      </c>
      <c r="BY79">
        <v>0</v>
      </c>
      <c r="BZ79">
        <v>0</v>
      </c>
      <c r="CA79">
        <v>40</v>
      </c>
      <c r="CB79">
        <v>1</v>
      </c>
      <c r="CC79">
        <v>-3</v>
      </c>
      <c r="CD79">
        <v>-3</v>
      </c>
      <c r="CE79">
        <v>90</v>
      </c>
      <c r="CF79">
        <v>1</v>
      </c>
      <c r="CG79">
        <v>0</v>
      </c>
      <c r="CH79">
        <v>0</v>
      </c>
      <c r="CI79">
        <v>50</v>
      </c>
      <c r="CJ79">
        <v>-3</v>
      </c>
      <c r="CK79">
        <v>-3</v>
      </c>
      <c r="CL79">
        <v>-3</v>
      </c>
      <c r="CM79">
        <v>0</v>
      </c>
      <c r="CN79">
        <v>0</v>
      </c>
      <c r="CO79">
        <v>0</v>
      </c>
      <c r="CP79">
        <v>0</v>
      </c>
      <c r="CQ79">
        <v>0</v>
      </c>
      <c r="CR79">
        <v>0</v>
      </c>
      <c r="CS79">
        <v>0</v>
      </c>
      <c r="CT79">
        <v>0</v>
      </c>
      <c r="CU79">
        <v>100</v>
      </c>
      <c r="CV79">
        <v>2</v>
      </c>
      <c r="CW79">
        <v>2</v>
      </c>
      <c r="CX79">
        <v>-3</v>
      </c>
      <c r="CY79">
        <v>-3</v>
      </c>
      <c r="CZ79">
        <v>0</v>
      </c>
      <c r="DA79">
        <v>165</v>
      </c>
      <c r="DB79">
        <v>165</v>
      </c>
      <c r="DC79">
        <v>0</v>
      </c>
      <c r="DD79">
        <v>-89</v>
      </c>
    </row>
    <row r="80" spans="1:108" x14ac:dyDescent="0.25">
      <c r="A80" t="s">
        <v>3668</v>
      </c>
      <c r="B80">
        <v>75</v>
      </c>
      <c r="C80">
        <v>4741</v>
      </c>
      <c r="D80">
        <v>3275</v>
      </c>
      <c r="E80">
        <v>2264</v>
      </c>
      <c r="F80">
        <v>4397</v>
      </c>
      <c r="G80">
        <v>3054</v>
      </c>
      <c r="H80">
        <v>2531</v>
      </c>
      <c r="I80">
        <v>15</v>
      </c>
      <c r="J80">
        <v>0</v>
      </c>
      <c r="K80">
        <v>0</v>
      </c>
      <c r="L80">
        <v>0</v>
      </c>
      <c r="M80">
        <v>0</v>
      </c>
      <c r="N80">
        <v>0</v>
      </c>
      <c r="O80">
        <v>0</v>
      </c>
      <c r="P80">
        <v>0</v>
      </c>
      <c r="Q80">
        <v>-3</v>
      </c>
      <c r="R80">
        <v>-3</v>
      </c>
      <c r="S80">
        <v>0</v>
      </c>
      <c r="T80">
        <v>15</v>
      </c>
      <c r="U80">
        <v>0</v>
      </c>
      <c r="V80">
        <v>0</v>
      </c>
      <c r="W80">
        <v>0</v>
      </c>
      <c r="X80">
        <v>1</v>
      </c>
      <c r="Y80">
        <v>1</v>
      </c>
      <c r="Z80">
        <v>1</v>
      </c>
      <c r="AA80">
        <v>0</v>
      </c>
      <c r="AB80">
        <v>120</v>
      </c>
      <c r="AC80">
        <v>6</v>
      </c>
      <c r="AD80">
        <v>-3</v>
      </c>
      <c r="AE80">
        <v>-3</v>
      </c>
      <c r="AF80">
        <v>270</v>
      </c>
      <c r="AG80">
        <v>1</v>
      </c>
      <c r="AH80">
        <v>1</v>
      </c>
      <c r="AI80">
        <v>1</v>
      </c>
      <c r="AJ80">
        <v>150</v>
      </c>
      <c r="AK80">
        <v>-3</v>
      </c>
      <c r="AL80">
        <v>-3</v>
      </c>
      <c r="AM80">
        <v>-3</v>
      </c>
      <c r="AN80">
        <v>0</v>
      </c>
      <c r="AO80">
        <v>0</v>
      </c>
      <c r="AP80">
        <v>0</v>
      </c>
      <c r="AQ80">
        <v>1</v>
      </c>
      <c r="AR80">
        <v>0</v>
      </c>
      <c r="AS80">
        <v>0</v>
      </c>
      <c r="AT80">
        <v>0</v>
      </c>
      <c r="AU80">
        <v>5</v>
      </c>
      <c r="AV80">
        <v>120</v>
      </c>
      <c r="AW80">
        <v>3</v>
      </c>
      <c r="AX80">
        <v>6</v>
      </c>
      <c r="AY80">
        <v>-3</v>
      </c>
      <c r="AZ80">
        <v>-3</v>
      </c>
      <c r="BA80">
        <v>0</v>
      </c>
      <c r="BB80">
        <v>290</v>
      </c>
      <c r="BC80">
        <v>290</v>
      </c>
      <c r="BD80">
        <v>1</v>
      </c>
      <c r="BE80">
        <v>145</v>
      </c>
      <c r="BH80">
        <v>15</v>
      </c>
      <c r="BI80">
        <v>0</v>
      </c>
      <c r="BJ80">
        <v>0</v>
      </c>
      <c r="BK80">
        <v>0</v>
      </c>
      <c r="BL80">
        <v>0</v>
      </c>
      <c r="BM80">
        <v>0</v>
      </c>
      <c r="BN80">
        <v>0</v>
      </c>
      <c r="BO80">
        <v>0</v>
      </c>
      <c r="BP80">
        <v>-3</v>
      </c>
      <c r="BQ80">
        <v>-3</v>
      </c>
      <c r="BR80">
        <v>0</v>
      </c>
      <c r="BS80">
        <v>15</v>
      </c>
      <c r="BT80">
        <v>0</v>
      </c>
      <c r="BU80">
        <v>0</v>
      </c>
      <c r="BV80">
        <v>0</v>
      </c>
      <c r="BW80">
        <v>1</v>
      </c>
      <c r="BX80">
        <v>1</v>
      </c>
      <c r="BY80">
        <v>0</v>
      </c>
      <c r="BZ80">
        <v>0</v>
      </c>
      <c r="CA80">
        <v>80</v>
      </c>
      <c r="CB80">
        <v>2</v>
      </c>
      <c r="CC80">
        <v>-3</v>
      </c>
      <c r="CD80">
        <v>-3</v>
      </c>
      <c r="CE80">
        <v>130</v>
      </c>
      <c r="CF80">
        <v>0</v>
      </c>
      <c r="CG80">
        <v>0</v>
      </c>
      <c r="CH80">
        <v>1</v>
      </c>
      <c r="CI80">
        <v>50</v>
      </c>
      <c r="CJ80">
        <v>-3</v>
      </c>
      <c r="CK80">
        <v>-3</v>
      </c>
      <c r="CL80">
        <v>-3</v>
      </c>
      <c r="CM80">
        <v>0</v>
      </c>
      <c r="CN80">
        <v>0</v>
      </c>
      <c r="CO80">
        <v>1</v>
      </c>
      <c r="CP80">
        <v>0</v>
      </c>
      <c r="CQ80">
        <v>0</v>
      </c>
      <c r="CR80">
        <v>0</v>
      </c>
      <c r="CS80">
        <v>5</v>
      </c>
      <c r="CT80">
        <v>0</v>
      </c>
      <c r="CU80">
        <v>80</v>
      </c>
      <c r="CV80">
        <v>2</v>
      </c>
      <c r="CW80">
        <v>2</v>
      </c>
      <c r="CX80">
        <v>-3</v>
      </c>
      <c r="CY80">
        <v>-3</v>
      </c>
      <c r="CZ80">
        <v>0</v>
      </c>
      <c r="DA80">
        <v>145</v>
      </c>
      <c r="DB80">
        <v>145</v>
      </c>
      <c r="DC80">
        <v>0</v>
      </c>
      <c r="DD80">
        <v>-145</v>
      </c>
    </row>
    <row r="81" spans="1:108" x14ac:dyDescent="0.25">
      <c r="A81" t="s">
        <v>3668</v>
      </c>
      <c r="B81">
        <v>76</v>
      </c>
      <c r="C81">
        <v>5913</v>
      </c>
      <c r="D81">
        <v>1714</v>
      </c>
      <c r="E81">
        <v>6720</v>
      </c>
      <c r="F81">
        <v>2503</v>
      </c>
      <c r="G81">
        <v>4845</v>
      </c>
      <c r="H81">
        <v>4818</v>
      </c>
      <c r="I81">
        <v>15</v>
      </c>
      <c r="J81">
        <v>0</v>
      </c>
      <c r="K81">
        <v>3</v>
      </c>
      <c r="L81">
        <v>3</v>
      </c>
      <c r="M81">
        <v>0</v>
      </c>
      <c r="N81">
        <v>0</v>
      </c>
      <c r="O81">
        <v>0</v>
      </c>
      <c r="P81">
        <v>0</v>
      </c>
      <c r="Q81">
        <v>-3</v>
      </c>
      <c r="R81">
        <v>-3</v>
      </c>
      <c r="S81">
        <v>0</v>
      </c>
      <c r="T81">
        <v>18</v>
      </c>
      <c r="U81">
        <v>1</v>
      </c>
      <c r="V81">
        <v>51</v>
      </c>
      <c r="W81">
        <v>17</v>
      </c>
      <c r="X81">
        <v>1</v>
      </c>
      <c r="Y81">
        <v>1</v>
      </c>
      <c r="Z81">
        <v>0</v>
      </c>
      <c r="AA81">
        <v>0</v>
      </c>
      <c r="AB81">
        <v>80</v>
      </c>
      <c r="AC81">
        <v>2</v>
      </c>
      <c r="AD81">
        <v>-3</v>
      </c>
      <c r="AE81">
        <v>-3</v>
      </c>
      <c r="AF81">
        <v>197</v>
      </c>
      <c r="AG81">
        <v>1</v>
      </c>
      <c r="AH81">
        <v>1</v>
      </c>
      <c r="AI81">
        <v>0</v>
      </c>
      <c r="AJ81">
        <v>100</v>
      </c>
      <c r="AK81">
        <v>-3</v>
      </c>
      <c r="AL81">
        <v>-3</v>
      </c>
      <c r="AM81">
        <v>-3</v>
      </c>
      <c r="AN81">
        <v>0</v>
      </c>
      <c r="AO81">
        <v>0</v>
      </c>
      <c r="AP81">
        <v>0</v>
      </c>
      <c r="AQ81">
        <v>0</v>
      </c>
      <c r="AR81">
        <v>1</v>
      </c>
      <c r="AS81">
        <v>0</v>
      </c>
      <c r="AT81">
        <v>25</v>
      </c>
      <c r="AU81">
        <v>0</v>
      </c>
      <c r="AV81">
        <v>80</v>
      </c>
      <c r="AW81">
        <v>2</v>
      </c>
      <c r="AX81">
        <v>2</v>
      </c>
      <c r="AY81">
        <v>-3</v>
      </c>
      <c r="AZ81">
        <v>-3</v>
      </c>
      <c r="BA81">
        <v>20</v>
      </c>
      <c r="BB81">
        <v>215</v>
      </c>
      <c r="BC81">
        <v>215</v>
      </c>
      <c r="BD81">
        <v>0</v>
      </c>
      <c r="BE81">
        <v>-90</v>
      </c>
      <c r="BH81">
        <v>10</v>
      </c>
      <c r="BI81">
        <v>0</v>
      </c>
      <c r="BJ81">
        <v>0</v>
      </c>
      <c r="BK81">
        <v>0</v>
      </c>
      <c r="BL81">
        <v>0</v>
      </c>
      <c r="BM81">
        <v>0</v>
      </c>
      <c r="BN81">
        <v>0</v>
      </c>
      <c r="BO81">
        <v>0</v>
      </c>
      <c r="BP81">
        <v>-3</v>
      </c>
      <c r="BQ81">
        <v>-3</v>
      </c>
      <c r="BR81">
        <v>0</v>
      </c>
      <c r="BS81">
        <v>10</v>
      </c>
      <c r="BT81">
        <v>0</v>
      </c>
      <c r="BU81">
        <v>0</v>
      </c>
      <c r="BV81">
        <v>0</v>
      </c>
      <c r="BW81">
        <v>1</v>
      </c>
      <c r="BX81">
        <v>1</v>
      </c>
      <c r="BY81">
        <v>1</v>
      </c>
      <c r="BZ81">
        <v>0</v>
      </c>
      <c r="CA81">
        <v>120</v>
      </c>
      <c r="CB81">
        <v>6</v>
      </c>
      <c r="CC81">
        <v>-3</v>
      </c>
      <c r="CD81">
        <v>-3</v>
      </c>
      <c r="CE81">
        <v>270</v>
      </c>
      <c r="CF81">
        <v>1</v>
      </c>
      <c r="CG81">
        <v>1</v>
      </c>
      <c r="CH81">
        <v>1</v>
      </c>
      <c r="CI81">
        <v>150</v>
      </c>
      <c r="CJ81">
        <v>-3</v>
      </c>
      <c r="CK81">
        <v>-3</v>
      </c>
      <c r="CL81">
        <v>-3</v>
      </c>
      <c r="CM81">
        <v>0</v>
      </c>
      <c r="CN81">
        <v>0</v>
      </c>
      <c r="CO81">
        <v>0</v>
      </c>
      <c r="CP81">
        <v>0</v>
      </c>
      <c r="CQ81">
        <v>0</v>
      </c>
      <c r="CR81">
        <v>1</v>
      </c>
      <c r="CS81">
        <v>0</v>
      </c>
      <c r="CT81">
        <v>25</v>
      </c>
      <c r="CU81">
        <v>120</v>
      </c>
      <c r="CV81">
        <v>3</v>
      </c>
      <c r="CW81">
        <v>6</v>
      </c>
      <c r="CX81">
        <v>-3</v>
      </c>
      <c r="CY81">
        <v>-3</v>
      </c>
      <c r="CZ81">
        <v>0</v>
      </c>
      <c r="DA81">
        <v>305</v>
      </c>
      <c r="DB81">
        <v>305</v>
      </c>
      <c r="DC81">
        <v>1</v>
      </c>
      <c r="DD81">
        <v>90</v>
      </c>
    </row>
    <row r="82" spans="1:108" x14ac:dyDescent="0.25">
      <c r="A82" t="s">
        <v>3668</v>
      </c>
      <c r="B82">
        <v>77</v>
      </c>
      <c r="C82">
        <v>5253</v>
      </c>
      <c r="D82">
        <v>2227</v>
      </c>
      <c r="E82">
        <v>3277</v>
      </c>
      <c r="F82">
        <v>4217</v>
      </c>
      <c r="G82">
        <v>3840</v>
      </c>
      <c r="H82">
        <v>5690</v>
      </c>
      <c r="I82">
        <v>10</v>
      </c>
      <c r="J82">
        <v>0</v>
      </c>
      <c r="K82">
        <v>10</v>
      </c>
      <c r="L82">
        <v>10</v>
      </c>
      <c r="M82">
        <v>0</v>
      </c>
      <c r="N82">
        <v>0</v>
      </c>
      <c r="O82">
        <v>0</v>
      </c>
      <c r="P82">
        <v>0</v>
      </c>
      <c r="Q82">
        <v>-3</v>
      </c>
      <c r="R82">
        <v>-3</v>
      </c>
      <c r="S82">
        <v>0</v>
      </c>
      <c r="T82">
        <v>20</v>
      </c>
      <c r="U82">
        <v>0</v>
      </c>
      <c r="V82">
        <v>24</v>
      </c>
      <c r="W82">
        <v>8</v>
      </c>
      <c r="X82">
        <v>1</v>
      </c>
      <c r="Y82">
        <v>1</v>
      </c>
      <c r="Z82">
        <v>0</v>
      </c>
      <c r="AA82">
        <v>0</v>
      </c>
      <c r="AB82">
        <v>80</v>
      </c>
      <c r="AC82">
        <v>2</v>
      </c>
      <c r="AD82">
        <v>-3</v>
      </c>
      <c r="AE82">
        <v>-3</v>
      </c>
      <c r="AF82">
        <v>238</v>
      </c>
      <c r="AG82">
        <v>1</v>
      </c>
      <c r="AH82">
        <v>1</v>
      </c>
      <c r="AI82">
        <v>1</v>
      </c>
      <c r="AJ82">
        <v>150</v>
      </c>
      <c r="AK82">
        <v>-3</v>
      </c>
      <c r="AL82">
        <v>-3</v>
      </c>
      <c r="AM82">
        <v>-3</v>
      </c>
      <c r="AN82">
        <v>0</v>
      </c>
      <c r="AO82">
        <v>0</v>
      </c>
      <c r="AP82">
        <v>0</v>
      </c>
      <c r="AQ82">
        <v>0</v>
      </c>
      <c r="AR82">
        <v>0</v>
      </c>
      <c r="AS82">
        <v>0</v>
      </c>
      <c r="AT82">
        <v>0</v>
      </c>
      <c r="AU82">
        <v>0</v>
      </c>
      <c r="AV82">
        <v>80</v>
      </c>
      <c r="AW82">
        <v>2</v>
      </c>
      <c r="AX82">
        <v>2</v>
      </c>
      <c r="AY82">
        <v>-3</v>
      </c>
      <c r="AZ82">
        <v>-3</v>
      </c>
      <c r="BA82">
        <v>18</v>
      </c>
      <c r="BB82">
        <v>258</v>
      </c>
      <c r="BC82">
        <v>258</v>
      </c>
      <c r="BD82">
        <v>1</v>
      </c>
      <c r="BE82">
        <v>73</v>
      </c>
      <c r="BH82">
        <v>15</v>
      </c>
      <c r="BI82">
        <v>0</v>
      </c>
      <c r="BJ82">
        <v>0</v>
      </c>
      <c r="BK82">
        <v>0</v>
      </c>
      <c r="BL82">
        <v>0</v>
      </c>
      <c r="BM82">
        <v>0</v>
      </c>
      <c r="BN82">
        <v>0</v>
      </c>
      <c r="BO82">
        <v>0</v>
      </c>
      <c r="BP82">
        <v>-3</v>
      </c>
      <c r="BQ82">
        <v>-3</v>
      </c>
      <c r="BR82">
        <v>0</v>
      </c>
      <c r="BS82">
        <v>15</v>
      </c>
      <c r="BT82">
        <v>0</v>
      </c>
      <c r="BU82">
        <v>0</v>
      </c>
      <c r="BV82">
        <v>0</v>
      </c>
      <c r="BW82">
        <v>1</v>
      </c>
      <c r="BX82">
        <v>1</v>
      </c>
      <c r="BY82">
        <v>1</v>
      </c>
      <c r="BZ82">
        <v>0</v>
      </c>
      <c r="CA82">
        <v>120</v>
      </c>
      <c r="CB82">
        <v>6</v>
      </c>
      <c r="CC82">
        <v>-3</v>
      </c>
      <c r="CD82">
        <v>-3</v>
      </c>
      <c r="CE82">
        <v>170</v>
      </c>
      <c r="CF82">
        <v>0</v>
      </c>
      <c r="CG82">
        <v>1</v>
      </c>
      <c r="CH82">
        <v>0</v>
      </c>
      <c r="CI82">
        <v>50</v>
      </c>
      <c r="CJ82">
        <v>-3</v>
      </c>
      <c r="CK82">
        <v>-3</v>
      </c>
      <c r="CL82">
        <v>-3</v>
      </c>
      <c r="CM82">
        <v>0</v>
      </c>
      <c r="CN82">
        <v>0</v>
      </c>
      <c r="CO82">
        <v>0</v>
      </c>
      <c r="CP82">
        <v>0</v>
      </c>
      <c r="CQ82">
        <v>0</v>
      </c>
      <c r="CR82">
        <v>0</v>
      </c>
      <c r="CS82">
        <v>0</v>
      </c>
      <c r="CT82">
        <v>0</v>
      </c>
      <c r="CU82">
        <v>120</v>
      </c>
      <c r="CV82">
        <v>3</v>
      </c>
      <c r="CW82">
        <v>6</v>
      </c>
      <c r="CX82">
        <v>-3</v>
      </c>
      <c r="CY82">
        <v>-3</v>
      </c>
      <c r="CZ82">
        <v>0</v>
      </c>
      <c r="DA82">
        <v>185</v>
      </c>
      <c r="DB82">
        <v>185</v>
      </c>
      <c r="DC82">
        <v>0</v>
      </c>
      <c r="DD82">
        <v>-73</v>
      </c>
    </row>
    <row r="83" spans="1:108" x14ac:dyDescent="0.25">
      <c r="A83" t="s">
        <v>3668</v>
      </c>
      <c r="B83">
        <v>78</v>
      </c>
      <c r="C83">
        <v>4238</v>
      </c>
      <c r="D83">
        <v>93</v>
      </c>
      <c r="E83">
        <v>3294</v>
      </c>
      <c r="F83">
        <v>4480</v>
      </c>
      <c r="G83">
        <v>3750</v>
      </c>
      <c r="H83">
        <v>4539</v>
      </c>
      <c r="I83">
        <v>15</v>
      </c>
      <c r="J83">
        <v>0</v>
      </c>
      <c r="K83">
        <v>0</v>
      </c>
      <c r="L83">
        <v>0</v>
      </c>
      <c r="M83">
        <v>0</v>
      </c>
      <c r="N83">
        <v>0</v>
      </c>
      <c r="O83">
        <v>0</v>
      </c>
      <c r="P83">
        <v>0</v>
      </c>
      <c r="Q83">
        <v>-3</v>
      </c>
      <c r="R83">
        <v>-3</v>
      </c>
      <c r="S83">
        <v>0</v>
      </c>
      <c r="T83">
        <v>15</v>
      </c>
      <c r="U83">
        <v>0</v>
      </c>
      <c r="V83">
        <v>0</v>
      </c>
      <c r="W83">
        <v>0</v>
      </c>
      <c r="X83">
        <v>1</v>
      </c>
      <c r="Y83">
        <v>1</v>
      </c>
      <c r="Z83">
        <v>1</v>
      </c>
      <c r="AA83">
        <v>0</v>
      </c>
      <c r="AB83">
        <v>120</v>
      </c>
      <c r="AC83">
        <v>6</v>
      </c>
      <c r="AD83">
        <v>-3</v>
      </c>
      <c r="AE83">
        <v>-3</v>
      </c>
      <c r="AF83">
        <v>120</v>
      </c>
      <c r="AG83">
        <v>0</v>
      </c>
      <c r="AH83">
        <v>0</v>
      </c>
      <c r="AI83">
        <v>0</v>
      </c>
      <c r="AJ83">
        <v>0</v>
      </c>
      <c r="AK83">
        <v>-3</v>
      </c>
      <c r="AL83">
        <v>-3</v>
      </c>
      <c r="AM83">
        <v>-3</v>
      </c>
      <c r="AN83">
        <v>0</v>
      </c>
      <c r="AO83">
        <v>0</v>
      </c>
      <c r="AP83">
        <v>0</v>
      </c>
      <c r="AQ83">
        <v>0</v>
      </c>
      <c r="AR83">
        <v>0</v>
      </c>
      <c r="AS83">
        <v>0</v>
      </c>
      <c r="AT83">
        <v>0</v>
      </c>
      <c r="AU83">
        <v>0</v>
      </c>
      <c r="AV83">
        <v>120</v>
      </c>
      <c r="AW83">
        <v>3</v>
      </c>
      <c r="AX83">
        <v>6</v>
      </c>
      <c r="AY83">
        <v>-3</v>
      </c>
      <c r="AZ83">
        <v>-3</v>
      </c>
      <c r="BA83">
        <v>0</v>
      </c>
      <c r="BB83">
        <v>135</v>
      </c>
      <c r="BC83">
        <v>135</v>
      </c>
      <c r="BD83">
        <v>0</v>
      </c>
      <c r="BE83">
        <v>-90</v>
      </c>
      <c r="BH83">
        <v>15</v>
      </c>
      <c r="BI83">
        <v>0</v>
      </c>
      <c r="BJ83">
        <v>0</v>
      </c>
      <c r="BK83">
        <v>0</v>
      </c>
      <c r="BL83">
        <v>0</v>
      </c>
      <c r="BM83">
        <v>0</v>
      </c>
      <c r="BN83">
        <v>0</v>
      </c>
      <c r="BO83">
        <v>0</v>
      </c>
      <c r="BP83">
        <v>-3</v>
      </c>
      <c r="BQ83">
        <v>-3</v>
      </c>
      <c r="BR83">
        <v>0</v>
      </c>
      <c r="BS83">
        <v>15</v>
      </c>
      <c r="BT83">
        <v>7</v>
      </c>
      <c r="BU83">
        <v>0</v>
      </c>
      <c r="BV83">
        <v>0</v>
      </c>
      <c r="BW83">
        <v>1</v>
      </c>
      <c r="BX83">
        <v>1</v>
      </c>
      <c r="BY83">
        <v>1</v>
      </c>
      <c r="BZ83">
        <v>1</v>
      </c>
      <c r="CA83">
        <v>160</v>
      </c>
      <c r="CB83">
        <v>12</v>
      </c>
      <c r="CC83">
        <v>-3</v>
      </c>
      <c r="CD83">
        <v>-3</v>
      </c>
      <c r="CE83">
        <v>210</v>
      </c>
      <c r="CF83">
        <v>1</v>
      </c>
      <c r="CG83">
        <v>0</v>
      </c>
      <c r="CH83">
        <v>0</v>
      </c>
      <c r="CI83">
        <v>50</v>
      </c>
      <c r="CJ83">
        <v>-3</v>
      </c>
      <c r="CK83">
        <v>-3</v>
      </c>
      <c r="CL83">
        <v>-3</v>
      </c>
      <c r="CM83">
        <v>0</v>
      </c>
      <c r="CN83">
        <v>1</v>
      </c>
      <c r="CO83">
        <v>0</v>
      </c>
      <c r="CP83">
        <v>0</v>
      </c>
      <c r="CQ83">
        <v>0</v>
      </c>
      <c r="CR83">
        <v>0</v>
      </c>
      <c r="CS83">
        <v>0</v>
      </c>
      <c r="CT83">
        <v>0</v>
      </c>
      <c r="CU83">
        <v>160</v>
      </c>
      <c r="CV83">
        <v>4</v>
      </c>
      <c r="CW83">
        <v>12</v>
      </c>
      <c r="CX83">
        <v>-3</v>
      </c>
      <c r="CY83">
        <v>-3</v>
      </c>
      <c r="CZ83">
        <v>0</v>
      </c>
      <c r="DA83">
        <v>225</v>
      </c>
      <c r="DB83">
        <v>325</v>
      </c>
      <c r="DC83">
        <v>1</v>
      </c>
      <c r="DD83">
        <v>90</v>
      </c>
    </row>
    <row r="84" spans="1:108" x14ac:dyDescent="0.25">
      <c r="A84" t="s">
        <v>3668</v>
      </c>
      <c r="B84">
        <v>79</v>
      </c>
      <c r="C84">
        <v>5999</v>
      </c>
      <c r="D84">
        <v>4360</v>
      </c>
      <c r="E84">
        <v>5658</v>
      </c>
      <c r="F84">
        <v>4674</v>
      </c>
      <c r="G84">
        <v>4181</v>
      </c>
      <c r="H84">
        <v>3134</v>
      </c>
      <c r="I84">
        <v>15</v>
      </c>
      <c r="J84">
        <v>0</v>
      </c>
      <c r="K84">
        <v>0</v>
      </c>
      <c r="L84">
        <v>0</v>
      </c>
      <c r="M84">
        <v>0</v>
      </c>
      <c r="N84">
        <v>0</v>
      </c>
      <c r="O84">
        <v>0</v>
      </c>
      <c r="P84">
        <v>0</v>
      </c>
      <c r="Q84">
        <v>-3</v>
      </c>
      <c r="R84">
        <v>-3</v>
      </c>
      <c r="S84">
        <v>0</v>
      </c>
      <c r="T84">
        <v>15</v>
      </c>
      <c r="U84">
        <v>6</v>
      </c>
      <c r="V84">
        <v>0</v>
      </c>
      <c r="W84">
        <v>0</v>
      </c>
      <c r="X84">
        <v>1</v>
      </c>
      <c r="Y84">
        <v>1</v>
      </c>
      <c r="Z84">
        <v>0</v>
      </c>
      <c r="AA84">
        <v>0</v>
      </c>
      <c r="AB84">
        <v>80</v>
      </c>
      <c r="AC84">
        <v>2</v>
      </c>
      <c r="AD84">
        <v>-3</v>
      </c>
      <c r="AE84">
        <v>-3</v>
      </c>
      <c r="AF84">
        <v>80</v>
      </c>
      <c r="AG84">
        <v>0</v>
      </c>
      <c r="AH84">
        <v>0</v>
      </c>
      <c r="AI84">
        <v>0</v>
      </c>
      <c r="AJ84">
        <v>0</v>
      </c>
      <c r="AK84">
        <v>-3</v>
      </c>
      <c r="AL84">
        <v>-3</v>
      </c>
      <c r="AM84">
        <v>-3</v>
      </c>
      <c r="AN84">
        <v>0</v>
      </c>
      <c r="AO84">
        <v>0</v>
      </c>
      <c r="AP84">
        <v>1</v>
      </c>
      <c r="AQ84">
        <v>0</v>
      </c>
      <c r="AR84">
        <v>1</v>
      </c>
      <c r="AS84">
        <v>0</v>
      </c>
      <c r="AT84">
        <v>30</v>
      </c>
      <c r="AU84">
        <v>0</v>
      </c>
      <c r="AV84">
        <v>80</v>
      </c>
      <c r="AW84">
        <v>2</v>
      </c>
      <c r="AX84">
        <v>2</v>
      </c>
      <c r="AY84">
        <v>-3</v>
      </c>
      <c r="AZ84">
        <v>-3</v>
      </c>
      <c r="BA84">
        <v>0</v>
      </c>
      <c r="BB84">
        <v>95</v>
      </c>
      <c r="BC84">
        <v>95</v>
      </c>
      <c r="BD84">
        <v>0</v>
      </c>
      <c r="BE84">
        <v>-85</v>
      </c>
      <c r="BH84">
        <v>15</v>
      </c>
      <c r="BI84">
        <v>0</v>
      </c>
      <c r="BJ84">
        <v>5</v>
      </c>
      <c r="BK84">
        <v>5</v>
      </c>
      <c r="BL84">
        <v>0</v>
      </c>
      <c r="BM84">
        <v>0</v>
      </c>
      <c r="BN84">
        <v>0</v>
      </c>
      <c r="BO84">
        <v>0</v>
      </c>
      <c r="BP84">
        <v>-3</v>
      </c>
      <c r="BQ84">
        <v>-3</v>
      </c>
      <c r="BR84">
        <v>0</v>
      </c>
      <c r="BS84">
        <v>20</v>
      </c>
      <c r="BT84">
        <v>0</v>
      </c>
      <c r="BU84">
        <v>0</v>
      </c>
      <c r="BV84">
        <v>0</v>
      </c>
      <c r="BW84">
        <v>1</v>
      </c>
      <c r="BX84">
        <v>1</v>
      </c>
      <c r="BY84">
        <v>0</v>
      </c>
      <c r="BZ84">
        <v>0</v>
      </c>
      <c r="CA84">
        <v>80</v>
      </c>
      <c r="CB84">
        <v>2</v>
      </c>
      <c r="CC84">
        <v>-3</v>
      </c>
      <c r="CD84">
        <v>-3</v>
      </c>
      <c r="CE84">
        <v>130</v>
      </c>
      <c r="CF84">
        <v>0</v>
      </c>
      <c r="CG84">
        <v>1</v>
      </c>
      <c r="CH84">
        <v>0</v>
      </c>
      <c r="CI84">
        <v>50</v>
      </c>
      <c r="CJ84">
        <v>-3</v>
      </c>
      <c r="CK84">
        <v>-3</v>
      </c>
      <c r="CL84">
        <v>-3</v>
      </c>
      <c r="CM84">
        <v>0</v>
      </c>
      <c r="CN84">
        <v>0</v>
      </c>
      <c r="CO84">
        <v>0</v>
      </c>
      <c r="CP84">
        <v>1</v>
      </c>
      <c r="CQ84">
        <v>0</v>
      </c>
      <c r="CR84">
        <v>1</v>
      </c>
      <c r="CS84">
        <v>0</v>
      </c>
      <c r="CT84">
        <v>30</v>
      </c>
      <c r="CU84">
        <v>80</v>
      </c>
      <c r="CV84">
        <v>2</v>
      </c>
      <c r="CW84">
        <v>2</v>
      </c>
      <c r="CX84">
        <v>-3</v>
      </c>
      <c r="CY84">
        <v>-3</v>
      </c>
      <c r="CZ84">
        <v>5</v>
      </c>
      <c r="DA84">
        <v>180</v>
      </c>
      <c r="DB84">
        <v>180</v>
      </c>
      <c r="DC84">
        <v>1</v>
      </c>
      <c r="DD84">
        <v>85</v>
      </c>
    </row>
    <row r="85" spans="1:108" x14ac:dyDescent="0.25">
      <c r="A85" t="s">
        <v>3668</v>
      </c>
      <c r="B85">
        <v>80</v>
      </c>
      <c r="C85">
        <v>5464</v>
      </c>
      <c r="D85">
        <v>3740</v>
      </c>
      <c r="E85">
        <v>5998</v>
      </c>
      <c r="F85">
        <v>6217</v>
      </c>
      <c r="G85">
        <v>6047</v>
      </c>
      <c r="H85">
        <v>6663</v>
      </c>
      <c r="I85">
        <v>15</v>
      </c>
      <c r="J85">
        <v>0</v>
      </c>
      <c r="K85">
        <v>0</v>
      </c>
      <c r="L85">
        <v>0</v>
      </c>
      <c r="M85">
        <v>1</v>
      </c>
      <c r="N85">
        <v>0</v>
      </c>
      <c r="O85">
        <v>60</v>
      </c>
      <c r="P85">
        <v>1</v>
      </c>
      <c r="Q85">
        <v>-3</v>
      </c>
      <c r="R85">
        <v>-3</v>
      </c>
      <c r="S85">
        <v>20</v>
      </c>
      <c r="T85">
        <v>75</v>
      </c>
      <c r="U85">
        <v>0</v>
      </c>
      <c r="V85">
        <v>0</v>
      </c>
      <c r="W85">
        <v>0</v>
      </c>
      <c r="X85">
        <v>1</v>
      </c>
      <c r="Y85">
        <v>1</v>
      </c>
      <c r="Z85">
        <v>0</v>
      </c>
      <c r="AA85">
        <v>0</v>
      </c>
      <c r="AB85">
        <v>40</v>
      </c>
      <c r="AC85">
        <v>1</v>
      </c>
      <c r="AD85">
        <v>-3</v>
      </c>
      <c r="AE85">
        <v>-3</v>
      </c>
      <c r="AF85">
        <v>140</v>
      </c>
      <c r="AG85">
        <v>0</v>
      </c>
      <c r="AH85">
        <v>1</v>
      </c>
      <c r="AI85">
        <v>1</v>
      </c>
      <c r="AJ85">
        <v>100</v>
      </c>
      <c r="AK85">
        <v>-3</v>
      </c>
      <c r="AL85">
        <v>-3</v>
      </c>
      <c r="AM85">
        <v>-3</v>
      </c>
      <c r="AN85">
        <v>0</v>
      </c>
      <c r="AO85">
        <v>0</v>
      </c>
      <c r="AP85">
        <v>0</v>
      </c>
      <c r="AQ85">
        <v>0</v>
      </c>
      <c r="AR85">
        <v>1</v>
      </c>
      <c r="AS85">
        <v>1</v>
      </c>
      <c r="AT85">
        <v>25</v>
      </c>
      <c r="AU85">
        <v>25</v>
      </c>
      <c r="AV85">
        <v>100</v>
      </c>
      <c r="AW85">
        <v>2</v>
      </c>
      <c r="AX85">
        <v>2</v>
      </c>
      <c r="AY85">
        <v>-3</v>
      </c>
      <c r="AZ85">
        <v>-3</v>
      </c>
      <c r="BA85">
        <v>0</v>
      </c>
      <c r="BB85">
        <v>240</v>
      </c>
      <c r="BC85">
        <v>240</v>
      </c>
      <c r="BD85">
        <v>1</v>
      </c>
      <c r="BE85">
        <v>55</v>
      </c>
      <c r="BH85">
        <v>10</v>
      </c>
      <c r="BI85">
        <v>0</v>
      </c>
      <c r="BJ85">
        <v>0</v>
      </c>
      <c r="BK85">
        <v>0</v>
      </c>
      <c r="BL85">
        <v>1</v>
      </c>
      <c r="BM85">
        <v>0</v>
      </c>
      <c r="BN85">
        <v>60</v>
      </c>
      <c r="BO85">
        <v>1</v>
      </c>
      <c r="BP85">
        <v>-3</v>
      </c>
      <c r="BQ85">
        <v>-3</v>
      </c>
      <c r="BR85">
        <v>20</v>
      </c>
      <c r="BS85">
        <v>70</v>
      </c>
      <c r="BT85">
        <v>0</v>
      </c>
      <c r="BU85">
        <v>0</v>
      </c>
      <c r="BV85">
        <v>0</v>
      </c>
      <c r="BW85">
        <v>1</v>
      </c>
      <c r="BX85">
        <v>1</v>
      </c>
      <c r="BY85">
        <v>0</v>
      </c>
      <c r="BZ85">
        <v>0</v>
      </c>
      <c r="CA85">
        <v>40</v>
      </c>
      <c r="CB85">
        <v>1</v>
      </c>
      <c r="CC85">
        <v>-3</v>
      </c>
      <c r="CD85">
        <v>-3</v>
      </c>
      <c r="CE85">
        <v>90</v>
      </c>
      <c r="CF85">
        <v>1</v>
      </c>
      <c r="CG85">
        <v>0</v>
      </c>
      <c r="CH85">
        <v>0</v>
      </c>
      <c r="CI85">
        <v>50</v>
      </c>
      <c r="CJ85">
        <v>-3</v>
      </c>
      <c r="CK85">
        <v>-3</v>
      </c>
      <c r="CL85">
        <v>-3</v>
      </c>
      <c r="CM85">
        <v>0</v>
      </c>
      <c r="CN85">
        <v>0</v>
      </c>
      <c r="CO85">
        <v>0</v>
      </c>
      <c r="CP85">
        <v>0</v>
      </c>
      <c r="CQ85">
        <v>1</v>
      </c>
      <c r="CR85">
        <v>1</v>
      </c>
      <c r="CS85">
        <v>25</v>
      </c>
      <c r="CT85">
        <v>25</v>
      </c>
      <c r="CU85">
        <v>100</v>
      </c>
      <c r="CV85">
        <v>2</v>
      </c>
      <c r="CW85">
        <v>2</v>
      </c>
      <c r="CX85">
        <v>-3</v>
      </c>
      <c r="CY85">
        <v>-3</v>
      </c>
      <c r="CZ85">
        <v>0</v>
      </c>
      <c r="DA85">
        <v>185</v>
      </c>
      <c r="DB85">
        <v>185</v>
      </c>
      <c r="DC85">
        <v>0</v>
      </c>
      <c r="DD85">
        <v>-55</v>
      </c>
    </row>
    <row r="86" spans="1:108" x14ac:dyDescent="0.25">
      <c r="A86" t="s">
        <v>3668</v>
      </c>
      <c r="B86">
        <v>81</v>
      </c>
      <c r="C86">
        <v>6146</v>
      </c>
      <c r="D86">
        <v>4166</v>
      </c>
      <c r="E86">
        <v>5542</v>
      </c>
      <c r="F86">
        <v>5299</v>
      </c>
      <c r="G86">
        <v>3276</v>
      </c>
      <c r="H86">
        <v>4728</v>
      </c>
      <c r="I86">
        <v>15</v>
      </c>
      <c r="J86">
        <v>0</v>
      </c>
      <c r="K86">
        <v>0</v>
      </c>
      <c r="L86">
        <v>0</v>
      </c>
      <c r="M86">
        <v>0</v>
      </c>
      <c r="N86">
        <v>0</v>
      </c>
      <c r="O86">
        <v>0</v>
      </c>
      <c r="P86">
        <v>0</v>
      </c>
      <c r="Q86">
        <v>-3</v>
      </c>
      <c r="R86">
        <v>-3</v>
      </c>
      <c r="S86">
        <v>0</v>
      </c>
      <c r="T86">
        <v>15</v>
      </c>
      <c r="U86">
        <v>1</v>
      </c>
      <c r="V86">
        <v>3</v>
      </c>
      <c r="W86">
        <v>1</v>
      </c>
      <c r="X86">
        <v>1</v>
      </c>
      <c r="Y86">
        <v>1</v>
      </c>
      <c r="Z86">
        <v>0</v>
      </c>
      <c r="AA86">
        <v>0</v>
      </c>
      <c r="AB86">
        <v>80</v>
      </c>
      <c r="AC86">
        <v>2</v>
      </c>
      <c r="AD86">
        <v>-3</v>
      </c>
      <c r="AE86">
        <v>-3</v>
      </c>
      <c r="AF86">
        <v>131</v>
      </c>
      <c r="AG86">
        <v>1</v>
      </c>
      <c r="AH86">
        <v>0</v>
      </c>
      <c r="AI86">
        <v>0</v>
      </c>
      <c r="AJ86">
        <v>50</v>
      </c>
      <c r="AK86">
        <v>-3</v>
      </c>
      <c r="AL86">
        <v>-3</v>
      </c>
      <c r="AM86">
        <v>-3</v>
      </c>
      <c r="AN86">
        <v>0</v>
      </c>
      <c r="AO86">
        <v>0</v>
      </c>
      <c r="AP86">
        <v>1</v>
      </c>
      <c r="AQ86">
        <v>0</v>
      </c>
      <c r="AR86">
        <v>0</v>
      </c>
      <c r="AS86">
        <v>0</v>
      </c>
      <c r="AT86">
        <v>5</v>
      </c>
      <c r="AU86">
        <v>0</v>
      </c>
      <c r="AV86">
        <v>80</v>
      </c>
      <c r="AW86">
        <v>2</v>
      </c>
      <c r="AX86">
        <v>2</v>
      </c>
      <c r="AY86">
        <v>-3</v>
      </c>
      <c r="AZ86">
        <v>-3</v>
      </c>
      <c r="BA86">
        <v>1</v>
      </c>
      <c r="BB86">
        <v>146</v>
      </c>
      <c r="BC86">
        <v>146</v>
      </c>
      <c r="BD86">
        <v>0</v>
      </c>
      <c r="BE86">
        <v>-27</v>
      </c>
      <c r="BH86">
        <v>10</v>
      </c>
      <c r="BI86">
        <v>0</v>
      </c>
      <c r="BJ86">
        <v>8</v>
      </c>
      <c r="BK86">
        <v>8</v>
      </c>
      <c r="BL86">
        <v>1</v>
      </c>
      <c r="BM86">
        <v>0</v>
      </c>
      <c r="BN86">
        <v>60</v>
      </c>
      <c r="BO86">
        <v>1</v>
      </c>
      <c r="BP86">
        <v>-3</v>
      </c>
      <c r="BQ86">
        <v>-3</v>
      </c>
      <c r="BR86">
        <v>20</v>
      </c>
      <c r="BS86">
        <v>78</v>
      </c>
      <c r="BT86">
        <v>0</v>
      </c>
      <c r="BU86">
        <v>0</v>
      </c>
      <c r="BV86">
        <v>0</v>
      </c>
      <c r="BW86">
        <v>1</v>
      </c>
      <c r="BX86">
        <v>1</v>
      </c>
      <c r="BY86">
        <v>0</v>
      </c>
      <c r="BZ86">
        <v>0</v>
      </c>
      <c r="CA86">
        <v>40</v>
      </c>
      <c r="CB86">
        <v>1</v>
      </c>
      <c r="CC86">
        <v>-3</v>
      </c>
      <c r="CD86">
        <v>-3</v>
      </c>
      <c r="CE86">
        <v>90</v>
      </c>
      <c r="CF86">
        <v>0</v>
      </c>
      <c r="CG86">
        <v>0</v>
      </c>
      <c r="CH86">
        <v>1</v>
      </c>
      <c r="CI86">
        <v>50</v>
      </c>
      <c r="CJ86">
        <v>-3</v>
      </c>
      <c r="CK86">
        <v>-3</v>
      </c>
      <c r="CL86">
        <v>-3</v>
      </c>
      <c r="CM86">
        <v>0</v>
      </c>
      <c r="CN86">
        <v>0</v>
      </c>
      <c r="CO86">
        <v>0</v>
      </c>
      <c r="CP86">
        <v>1</v>
      </c>
      <c r="CQ86">
        <v>0</v>
      </c>
      <c r="CR86">
        <v>0</v>
      </c>
      <c r="CS86">
        <v>0</v>
      </c>
      <c r="CT86">
        <v>5</v>
      </c>
      <c r="CU86">
        <v>100</v>
      </c>
      <c r="CV86">
        <v>2</v>
      </c>
      <c r="CW86">
        <v>2</v>
      </c>
      <c r="CX86">
        <v>-3</v>
      </c>
      <c r="CY86">
        <v>-3</v>
      </c>
      <c r="CZ86">
        <v>8</v>
      </c>
      <c r="DA86">
        <v>173</v>
      </c>
      <c r="DB86">
        <v>173</v>
      </c>
      <c r="DC86">
        <v>1</v>
      </c>
      <c r="DD86">
        <v>27</v>
      </c>
    </row>
    <row r="87" spans="1:108" x14ac:dyDescent="0.25">
      <c r="A87" t="s">
        <v>3668</v>
      </c>
      <c r="B87">
        <v>82</v>
      </c>
      <c r="C87">
        <v>3291</v>
      </c>
      <c r="D87">
        <v>2977</v>
      </c>
      <c r="E87">
        <v>3755</v>
      </c>
      <c r="F87">
        <v>6453</v>
      </c>
      <c r="G87">
        <v>2855</v>
      </c>
      <c r="H87">
        <v>3042</v>
      </c>
      <c r="I87">
        <v>15</v>
      </c>
      <c r="J87">
        <v>0</v>
      </c>
      <c r="K87">
        <v>0</v>
      </c>
      <c r="L87">
        <v>0</v>
      </c>
      <c r="M87">
        <v>0</v>
      </c>
      <c r="N87">
        <v>0</v>
      </c>
      <c r="O87">
        <v>0</v>
      </c>
      <c r="P87">
        <v>0</v>
      </c>
      <c r="Q87">
        <v>-3</v>
      </c>
      <c r="R87">
        <v>-3</v>
      </c>
      <c r="S87">
        <v>0</v>
      </c>
      <c r="T87">
        <v>15</v>
      </c>
      <c r="U87">
        <v>0</v>
      </c>
      <c r="V87">
        <v>0</v>
      </c>
      <c r="W87">
        <v>0</v>
      </c>
      <c r="X87">
        <v>1</v>
      </c>
      <c r="Y87">
        <v>1</v>
      </c>
      <c r="Z87">
        <v>0</v>
      </c>
      <c r="AA87">
        <v>0</v>
      </c>
      <c r="AB87">
        <v>80</v>
      </c>
      <c r="AC87">
        <v>2</v>
      </c>
      <c r="AD87">
        <v>-3</v>
      </c>
      <c r="AE87">
        <v>-3</v>
      </c>
      <c r="AF87">
        <v>130</v>
      </c>
      <c r="AG87">
        <v>1</v>
      </c>
      <c r="AH87">
        <v>0</v>
      </c>
      <c r="AI87">
        <v>0</v>
      </c>
      <c r="AJ87">
        <v>50</v>
      </c>
      <c r="AK87">
        <v>-3</v>
      </c>
      <c r="AL87">
        <v>-3</v>
      </c>
      <c r="AM87">
        <v>-3</v>
      </c>
      <c r="AN87">
        <v>0</v>
      </c>
      <c r="AO87">
        <v>0</v>
      </c>
      <c r="AP87">
        <v>0</v>
      </c>
      <c r="AQ87">
        <v>0</v>
      </c>
      <c r="AR87">
        <v>0</v>
      </c>
      <c r="AS87">
        <v>0</v>
      </c>
      <c r="AT87">
        <v>0</v>
      </c>
      <c r="AU87">
        <v>0</v>
      </c>
      <c r="AV87">
        <v>80</v>
      </c>
      <c r="AW87">
        <v>2</v>
      </c>
      <c r="AX87">
        <v>2</v>
      </c>
      <c r="AY87">
        <v>-3</v>
      </c>
      <c r="AZ87">
        <v>-3</v>
      </c>
      <c r="BA87">
        <v>0</v>
      </c>
      <c r="BB87">
        <v>145</v>
      </c>
      <c r="BC87">
        <v>145</v>
      </c>
      <c r="BD87">
        <v>0</v>
      </c>
      <c r="BE87">
        <v>-120</v>
      </c>
      <c r="BH87">
        <v>15</v>
      </c>
      <c r="BI87">
        <v>0</v>
      </c>
      <c r="BJ87">
        <v>0</v>
      </c>
      <c r="BK87">
        <v>0</v>
      </c>
      <c r="BL87">
        <v>1</v>
      </c>
      <c r="BM87">
        <v>0</v>
      </c>
      <c r="BN87">
        <v>60</v>
      </c>
      <c r="BO87">
        <v>1</v>
      </c>
      <c r="BP87">
        <v>-3</v>
      </c>
      <c r="BQ87">
        <v>-3</v>
      </c>
      <c r="BR87">
        <v>20</v>
      </c>
      <c r="BS87">
        <v>75</v>
      </c>
      <c r="BT87">
        <v>0</v>
      </c>
      <c r="BU87">
        <v>0</v>
      </c>
      <c r="BV87">
        <v>0</v>
      </c>
      <c r="BW87">
        <v>1</v>
      </c>
      <c r="BX87">
        <v>1</v>
      </c>
      <c r="BY87">
        <v>0</v>
      </c>
      <c r="BZ87">
        <v>0</v>
      </c>
      <c r="CA87">
        <v>40</v>
      </c>
      <c r="CB87">
        <v>1</v>
      </c>
      <c r="CC87">
        <v>-3</v>
      </c>
      <c r="CD87">
        <v>-3</v>
      </c>
      <c r="CE87">
        <v>190</v>
      </c>
      <c r="CF87">
        <v>1</v>
      </c>
      <c r="CG87">
        <v>1</v>
      </c>
      <c r="CH87">
        <v>1</v>
      </c>
      <c r="CI87">
        <v>150</v>
      </c>
      <c r="CJ87">
        <v>-3</v>
      </c>
      <c r="CK87">
        <v>-3</v>
      </c>
      <c r="CL87">
        <v>-3</v>
      </c>
      <c r="CM87">
        <v>0</v>
      </c>
      <c r="CN87">
        <v>0</v>
      </c>
      <c r="CO87">
        <v>0</v>
      </c>
      <c r="CP87">
        <v>0</v>
      </c>
      <c r="CQ87">
        <v>0</v>
      </c>
      <c r="CR87">
        <v>0</v>
      </c>
      <c r="CS87">
        <v>0</v>
      </c>
      <c r="CT87">
        <v>0</v>
      </c>
      <c r="CU87">
        <v>100</v>
      </c>
      <c r="CV87">
        <v>2</v>
      </c>
      <c r="CW87">
        <v>2</v>
      </c>
      <c r="CX87">
        <v>-3</v>
      </c>
      <c r="CY87">
        <v>-3</v>
      </c>
      <c r="CZ87">
        <v>0</v>
      </c>
      <c r="DA87">
        <v>265</v>
      </c>
      <c r="DB87">
        <v>265</v>
      </c>
      <c r="DC87">
        <v>1</v>
      </c>
      <c r="DD87">
        <v>120</v>
      </c>
    </row>
    <row r="88" spans="1:108" x14ac:dyDescent="0.25">
      <c r="A88" t="s">
        <v>3668</v>
      </c>
      <c r="B88">
        <v>83</v>
      </c>
      <c r="C88">
        <v>4182</v>
      </c>
      <c r="D88">
        <v>1816</v>
      </c>
      <c r="E88">
        <v>6318</v>
      </c>
      <c r="F88">
        <v>4230</v>
      </c>
      <c r="G88">
        <v>4009</v>
      </c>
      <c r="H88">
        <v>6022</v>
      </c>
      <c r="I88">
        <v>15</v>
      </c>
      <c r="J88">
        <v>0</v>
      </c>
      <c r="K88">
        <v>0</v>
      </c>
      <c r="L88">
        <v>0</v>
      </c>
      <c r="M88">
        <v>0</v>
      </c>
      <c r="N88">
        <v>0</v>
      </c>
      <c r="O88">
        <v>0</v>
      </c>
      <c r="P88">
        <v>0</v>
      </c>
      <c r="Q88">
        <v>-3</v>
      </c>
      <c r="R88">
        <v>-3</v>
      </c>
      <c r="S88">
        <v>0</v>
      </c>
      <c r="T88">
        <v>15</v>
      </c>
      <c r="U88">
        <v>0</v>
      </c>
      <c r="V88">
        <v>6</v>
      </c>
      <c r="W88">
        <v>2</v>
      </c>
      <c r="X88">
        <v>1</v>
      </c>
      <c r="Y88">
        <v>1</v>
      </c>
      <c r="Z88">
        <v>1</v>
      </c>
      <c r="AA88">
        <v>0</v>
      </c>
      <c r="AB88">
        <v>120</v>
      </c>
      <c r="AC88">
        <v>6</v>
      </c>
      <c r="AD88">
        <v>-3</v>
      </c>
      <c r="AE88">
        <v>-3</v>
      </c>
      <c r="AF88">
        <v>222</v>
      </c>
      <c r="AG88">
        <v>0</v>
      </c>
      <c r="AH88">
        <v>1</v>
      </c>
      <c r="AI88">
        <v>1</v>
      </c>
      <c r="AJ88">
        <v>100</v>
      </c>
      <c r="AK88">
        <v>-3</v>
      </c>
      <c r="AL88">
        <v>-3</v>
      </c>
      <c r="AM88">
        <v>-3</v>
      </c>
      <c r="AN88">
        <v>0</v>
      </c>
      <c r="AO88">
        <v>0</v>
      </c>
      <c r="AP88">
        <v>0</v>
      </c>
      <c r="AQ88">
        <v>0</v>
      </c>
      <c r="AR88">
        <v>0</v>
      </c>
      <c r="AS88">
        <v>0</v>
      </c>
      <c r="AT88">
        <v>0</v>
      </c>
      <c r="AU88">
        <v>0</v>
      </c>
      <c r="AV88">
        <v>120</v>
      </c>
      <c r="AW88">
        <v>3</v>
      </c>
      <c r="AX88">
        <v>6</v>
      </c>
      <c r="AY88">
        <v>-3</v>
      </c>
      <c r="AZ88">
        <v>-3</v>
      </c>
      <c r="BA88">
        <v>2</v>
      </c>
      <c r="BB88">
        <v>237</v>
      </c>
      <c r="BC88">
        <v>237</v>
      </c>
      <c r="BD88">
        <v>1</v>
      </c>
      <c r="BE88">
        <v>147</v>
      </c>
      <c r="BH88">
        <v>10</v>
      </c>
      <c r="BI88">
        <v>0</v>
      </c>
      <c r="BJ88">
        <v>0</v>
      </c>
      <c r="BK88">
        <v>0</v>
      </c>
      <c r="BL88">
        <v>0</v>
      </c>
      <c r="BM88">
        <v>0</v>
      </c>
      <c r="BN88">
        <v>0</v>
      </c>
      <c r="BO88">
        <v>0</v>
      </c>
      <c r="BP88">
        <v>-3</v>
      </c>
      <c r="BQ88">
        <v>-3</v>
      </c>
      <c r="BR88">
        <v>0</v>
      </c>
      <c r="BS88">
        <v>10</v>
      </c>
      <c r="BT88">
        <v>0</v>
      </c>
      <c r="BU88">
        <v>0</v>
      </c>
      <c r="BV88">
        <v>0</v>
      </c>
      <c r="BW88">
        <v>1</v>
      </c>
      <c r="BX88">
        <v>1</v>
      </c>
      <c r="BY88">
        <v>0</v>
      </c>
      <c r="BZ88">
        <v>0</v>
      </c>
      <c r="CA88">
        <v>80</v>
      </c>
      <c r="CB88">
        <v>2</v>
      </c>
      <c r="CC88">
        <v>-3</v>
      </c>
      <c r="CD88">
        <v>-3</v>
      </c>
      <c r="CE88">
        <v>80</v>
      </c>
      <c r="CF88">
        <v>0</v>
      </c>
      <c r="CG88">
        <v>0</v>
      </c>
      <c r="CH88">
        <v>0</v>
      </c>
      <c r="CI88">
        <v>0</v>
      </c>
      <c r="CJ88">
        <v>-3</v>
      </c>
      <c r="CK88">
        <v>-3</v>
      </c>
      <c r="CL88">
        <v>-3</v>
      </c>
      <c r="CM88">
        <v>0</v>
      </c>
      <c r="CN88">
        <v>0</v>
      </c>
      <c r="CO88">
        <v>0</v>
      </c>
      <c r="CP88">
        <v>0</v>
      </c>
      <c r="CQ88">
        <v>0</v>
      </c>
      <c r="CR88">
        <v>0</v>
      </c>
      <c r="CS88">
        <v>0</v>
      </c>
      <c r="CT88">
        <v>0</v>
      </c>
      <c r="CU88">
        <v>80</v>
      </c>
      <c r="CV88">
        <v>2</v>
      </c>
      <c r="CW88">
        <v>2</v>
      </c>
      <c r="CX88">
        <v>-3</v>
      </c>
      <c r="CY88">
        <v>-3</v>
      </c>
      <c r="CZ88">
        <v>0</v>
      </c>
      <c r="DA88">
        <v>90</v>
      </c>
      <c r="DB88">
        <v>90</v>
      </c>
      <c r="DC88">
        <v>0</v>
      </c>
      <c r="DD88">
        <v>-147</v>
      </c>
    </row>
    <row r="89" spans="1:108" x14ac:dyDescent="0.25">
      <c r="A89" t="s">
        <v>3668</v>
      </c>
      <c r="B89">
        <v>84</v>
      </c>
      <c r="C89">
        <v>2526</v>
      </c>
      <c r="D89">
        <v>4511</v>
      </c>
      <c r="E89">
        <v>6056</v>
      </c>
      <c r="F89">
        <v>3293</v>
      </c>
      <c r="G89">
        <v>2538</v>
      </c>
      <c r="H89">
        <v>3102</v>
      </c>
      <c r="I89">
        <v>15</v>
      </c>
      <c r="J89">
        <v>0</v>
      </c>
      <c r="K89">
        <v>0</v>
      </c>
      <c r="L89">
        <v>0</v>
      </c>
      <c r="M89">
        <v>1</v>
      </c>
      <c r="N89">
        <v>0</v>
      </c>
      <c r="O89">
        <v>60</v>
      </c>
      <c r="P89">
        <v>1</v>
      </c>
      <c r="Q89">
        <v>-3</v>
      </c>
      <c r="R89">
        <v>-3</v>
      </c>
      <c r="S89">
        <v>20</v>
      </c>
      <c r="T89">
        <v>75</v>
      </c>
      <c r="U89">
        <v>0</v>
      </c>
      <c r="V89">
        <v>0</v>
      </c>
      <c r="W89">
        <v>0</v>
      </c>
      <c r="X89">
        <v>1</v>
      </c>
      <c r="Y89">
        <v>1</v>
      </c>
      <c r="Z89">
        <v>1</v>
      </c>
      <c r="AA89">
        <v>0</v>
      </c>
      <c r="AB89">
        <v>80</v>
      </c>
      <c r="AC89">
        <v>5</v>
      </c>
      <c r="AD89">
        <v>-3</v>
      </c>
      <c r="AE89">
        <v>-3</v>
      </c>
      <c r="AF89">
        <v>130</v>
      </c>
      <c r="AG89">
        <v>1</v>
      </c>
      <c r="AH89">
        <v>0</v>
      </c>
      <c r="AI89">
        <v>0</v>
      </c>
      <c r="AJ89">
        <v>50</v>
      </c>
      <c r="AK89">
        <v>-3</v>
      </c>
      <c r="AL89">
        <v>-3</v>
      </c>
      <c r="AM89">
        <v>-3</v>
      </c>
      <c r="AN89">
        <v>0</v>
      </c>
      <c r="AO89">
        <v>0</v>
      </c>
      <c r="AP89">
        <v>0</v>
      </c>
      <c r="AQ89">
        <v>0</v>
      </c>
      <c r="AR89">
        <v>0</v>
      </c>
      <c r="AS89">
        <v>0</v>
      </c>
      <c r="AT89">
        <v>0</v>
      </c>
      <c r="AU89">
        <v>0</v>
      </c>
      <c r="AV89">
        <v>140</v>
      </c>
      <c r="AW89">
        <v>3</v>
      </c>
      <c r="AX89">
        <v>6</v>
      </c>
      <c r="AY89">
        <v>-3</v>
      </c>
      <c r="AZ89">
        <v>-3</v>
      </c>
      <c r="BA89">
        <v>0</v>
      </c>
      <c r="BB89">
        <v>205</v>
      </c>
      <c r="BC89">
        <v>205</v>
      </c>
      <c r="BD89">
        <v>0</v>
      </c>
      <c r="BE89">
        <v>-11</v>
      </c>
      <c r="BH89">
        <v>15</v>
      </c>
      <c r="BI89">
        <v>0</v>
      </c>
      <c r="BJ89">
        <v>1</v>
      </c>
      <c r="BK89">
        <v>1</v>
      </c>
      <c r="BL89">
        <v>1</v>
      </c>
      <c r="BM89">
        <v>0</v>
      </c>
      <c r="BN89">
        <v>60</v>
      </c>
      <c r="BO89">
        <v>1</v>
      </c>
      <c r="BP89">
        <v>-3</v>
      </c>
      <c r="BQ89">
        <v>-3</v>
      </c>
      <c r="BR89">
        <v>20</v>
      </c>
      <c r="BS89">
        <v>76</v>
      </c>
      <c r="BT89">
        <v>0</v>
      </c>
      <c r="BU89">
        <v>0</v>
      </c>
      <c r="BV89">
        <v>0</v>
      </c>
      <c r="BW89">
        <v>1</v>
      </c>
      <c r="BX89">
        <v>1</v>
      </c>
      <c r="BY89">
        <v>0</v>
      </c>
      <c r="BZ89">
        <v>0</v>
      </c>
      <c r="CA89">
        <v>40</v>
      </c>
      <c r="CB89">
        <v>1</v>
      </c>
      <c r="CC89">
        <v>-3</v>
      </c>
      <c r="CD89">
        <v>-3</v>
      </c>
      <c r="CE89">
        <v>140</v>
      </c>
      <c r="CF89">
        <v>1</v>
      </c>
      <c r="CG89">
        <v>0</v>
      </c>
      <c r="CH89">
        <v>1</v>
      </c>
      <c r="CI89">
        <v>100</v>
      </c>
      <c r="CJ89">
        <v>-3</v>
      </c>
      <c r="CK89">
        <v>-3</v>
      </c>
      <c r="CL89">
        <v>-3</v>
      </c>
      <c r="CM89">
        <v>0</v>
      </c>
      <c r="CN89">
        <v>0</v>
      </c>
      <c r="CO89">
        <v>0</v>
      </c>
      <c r="CP89">
        <v>0</v>
      </c>
      <c r="CQ89">
        <v>0</v>
      </c>
      <c r="CR89">
        <v>0</v>
      </c>
      <c r="CS89">
        <v>0</v>
      </c>
      <c r="CT89">
        <v>0</v>
      </c>
      <c r="CU89">
        <v>100</v>
      </c>
      <c r="CV89">
        <v>2</v>
      </c>
      <c r="CW89">
        <v>2</v>
      </c>
      <c r="CX89">
        <v>-3</v>
      </c>
      <c r="CY89">
        <v>-3</v>
      </c>
      <c r="CZ89">
        <v>1</v>
      </c>
      <c r="DA89">
        <v>216</v>
      </c>
      <c r="DB89">
        <v>216</v>
      </c>
      <c r="DC89">
        <v>1</v>
      </c>
      <c r="DD89">
        <v>11</v>
      </c>
    </row>
    <row r="90" spans="1:108" x14ac:dyDescent="0.25">
      <c r="A90" t="s">
        <v>3681</v>
      </c>
      <c r="B90">
        <v>1</v>
      </c>
      <c r="C90">
        <v>3275</v>
      </c>
      <c r="D90">
        <v>4181</v>
      </c>
      <c r="E90">
        <v>5299</v>
      </c>
      <c r="F90">
        <v>93</v>
      </c>
      <c r="G90">
        <v>4539</v>
      </c>
      <c r="H90">
        <v>2052</v>
      </c>
      <c r="I90">
        <v>15</v>
      </c>
      <c r="J90">
        <v>0</v>
      </c>
      <c r="K90">
        <v>3</v>
      </c>
      <c r="L90">
        <v>3</v>
      </c>
      <c r="M90">
        <v>0</v>
      </c>
      <c r="N90">
        <v>0</v>
      </c>
      <c r="O90">
        <v>0</v>
      </c>
      <c r="P90">
        <v>0</v>
      </c>
      <c r="Q90">
        <v>-3</v>
      </c>
      <c r="R90">
        <v>-3</v>
      </c>
      <c r="S90">
        <v>0</v>
      </c>
      <c r="T90">
        <v>18</v>
      </c>
      <c r="U90">
        <v>0</v>
      </c>
      <c r="V90">
        <v>0</v>
      </c>
      <c r="W90">
        <v>0</v>
      </c>
      <c r="X90">
        <v>1</v>
      </c>
      <c r="Y90">
        <v>1</v>
      </c>
      <c r="Z90">
        <v>0</v>
      </c>
      <c r="AA90">
        <v>0</v>
      </c>
      <c r="AB90">
        <v>80</v>
      </c>
      <c r="AC90">
        <v>2</v>
      </c>
      <c r="AD90">
        <v>-3</v>
      </c>
      <c r="AE90">
        <v>-3</v>
      </c>
      <c r="AF90">
        <v>180</v>
      </c>
      <c r="AG90">
        <v>0</v>
      </c>
      <c r="AH90">
        <v>1</v>
      </c>
      <c r="AI90">
        <v>1</v>
      </c>
      <c r="AJ90">
        <v>100</v>
      </c>
      <c r="AK90">
        <v>-3</v>
      </c>
      <c r="AL90">
        <v>-3</v>
      </c>
      <c r="AM90">
        <v>-3</v>
      </c>
      <c r="AN90">
        <v>0</v>
      </c>
      <c r="AO90">
        <v>0</v>
      </c>
      <c r="AP90">
        <v>1</v>
      </c>
      <c r="AQ90">
        <v>0</v>
      </c>
      <c r="AR90">
        <v>0</v>
      </c>
      <c r="AS90">
        <v>0</v>
      </c>
      <c r="AT90">
        <v>5</v>
      </c>
      <c r="AU90">
        <v>0</v>
      </c>
      <c r="AV90">
        <v>80</v>
      </c>
      <c r="AW90">
        <v>2</v>
      </c>
      <c r="AX90">
        <v>2</v>
      </c>
      <c r="AY90">
        <v>-3</v>
      </c>
      <c r="AZ90">
        <v>-3</v>
      </c>
      <c r="BA90">
        <v>3</v>
      </c>
      <c r="BB90">
        <v>198</v>
      </c>
      <c r="BC90">
        <v>198</v>
      </c>
      <c r="BD90">
        <v>0</v>
      </c>
      <c r="BE90">
        <v>-98</v>
      </c>
      <c r="BH90">
        <v>15</v>
      </c>
      <c r="BI90">
        <v>8</v>
      </c>
      <c r="BJ90">
        <v>0</v>
      </c>
      <c r="BK90">
        <v>2</v>
      </c>
      <c r="BL90">
        <v>0</v>
      </c>
      <c r="BM90">
        <v>0</v>
      </c>
      <c r="BN90">
        <v>0</v>
      </c>
      <c r="BO90">
        <v>0</v>
      </c>
      <c r="BP90">
        <v>-3</v>
      </c>
      <c r="BQ90">
        <v>-3</v>
      </c>
      <c r="BR90">
        <v>0</v>
      </c>
      <c r="BS90">
        <v>17</v>
      </c>
      <c r="BT90">
        <v>0</v>
      </c>
      <c r="BU90">
        <v>10</v>
      </c>
      <c r="BV90">
        <v>4</v>
      </c>
      <c r="BW90">
        <v>1</v>
      </c>
      <c r="BX90">
        <v>1</v>
      </c>
      <c r="BY90">
        <v>1</v>
      </c>
      <c r="BZ90">
        <v>0</v>
      </c>
      <c r="CA90">
        <v>120</v>
      </c>
      <c r="CB90">
        <v>6</v>
      </c>
      <c r="CC90">
        <v>-3</v>
      </c>
      <c r="CD90">
        <v>-3</v>
      </c>
      <c r="CE90">
        <v>274</v>
      </c>
      <c r="CF90">
        <v>1</v>
      </c>
      <c r="CG90">
        <v>1</v>
      </c>
      <c r="CH90">
        <v>1</v>
      </c>
      <c r="CI90">
        <v>150</v>
      </c>
      <c r="CJ90">
        <v>-3</v>
      </c>
      <c r="CK90">
        <v>-3</v>
      </c>
      <c r="CL90">
        <v>-3</v>
      </c>
      <c r="CM90">
        <v>0</v>
      </c>
      <c r="CN90">
        <v>0</v>
      </c>
      <c r="CO90">
        <v>0</v>
      </c>
      <c r="CP90">
        <v>1</v>
      </c>
      <c r="CQ90">
        <v>0</v>
      </c>
      <c r="CR90">
        <v>0</v>
      </c>
      <c r="CS90">
        <v>0</v>
      </c>
      <c r="CT90">
        <v>5</v>
      </c>
      <c r="CU90">
        <v>120</v>
      </c>
      <c r="CV90">
        <v>3</v>
      </c>
      <c r="CW90">
        <v>6</v>
      </c>
      <c r="CX90">
        <v>-3</v>
      </c>
      <c r="CY90">
        <v>-3</v>
      </c>
      <c r="CZ90">
        <v>6</v>
      </c>
      <c r="DA90">
        <v>296</v>
      </c>
      <c r="DB90">
        <v>296</v>
      </c>
      <c r="DC90">
        <v>1</v>
      </c>
      <c r="DD90">
        <v>98</v>
      </c>
    </row>
    <row r="91" spans="1:108" x14ac:dyDescent="0.25">
      <c r="A91" t="s">
        <v>3681</v>
      </c>
      <c r="B91">
        <v>1</v>
      </c>
      <c r="C91">
        <v>6318</v>
      </c>
      <c r="D91">
        <v>4728</v>
      </c>
      <c r="E91">
        <v>5913</v>
      </c>
      <c r="F91">
        <v>4480</v>
      </c>
      <c r="G91">
        <v>4397</v>
      </c>
      <c r="H91">
        <v>3840</v>
      </c>
      <c r="I91">
        <v>15</v>
      </c>
      <c r="J91">
        <v>0</v>
      </c>
      <c r="K91">
        <v>3</v>
      </c>
      <c r="L91">
        <v>3</v>
      </c>
      <c r="M91">
        <v>1</v>
      </c>
      <c r="N91">
        <v>0</v>
      </c>
      <c r="O91">
        <v>60</v>
      </c>
      <c r="P91">
        <v>1</v>
      </c>
      <c r="Q91">
        <v>-3</v>
      </c>
      <c r="R91">
        <v>-3</v>
      </c>
      <c r="S91">
        <v>20</v>
      </c>
      <c r="T91">
        <v>78</v>
      </c>
      <c r="U91">
        <v>1</v>
      </c>
      <c r="V91">
        <v>27</v>
      </c>
      <c r="W91">
        <v>9</v>
      </c>
      <c r="X91">
        <v>1</v>
      </c>
      <c r="Y91">
        <v>1</v>
      </c>
      <c r="Z91">
        <v>1</v>
      </c>
      <c r="AA91">
        <v>0</v>
      </c>
      <c r="AB91">
        <v>80</v>
      </c>
      <c r="AC91">
        <v>5</v>
      </c>
      <c r="AD91">
        <v>-3</v>
      </c>
      <c r="AE91">
        <v>-3</v>
      </c>
      <c r="AF91">
        <v>239</v>
      </c>
      <c r="AG91">
        <v>1</v>
      </c>
      <c r="AH91">
        <v>1</v>
      </c>
      <c r="AI91">
        <v>1</v>
      </c>
      <c r="AJ91">
        <v>150</v>
      </c>
      <c r="AK91">
        <v>-3</v>
      </c>
      <c r="AL91">
        <v>-3</v>
      </c>
      <c r="AM91">
        <v>-3</v>
      </c>
      <c r="AN91">
        <v>0</v>
      </c>
      <c r="AO91">
        <v>0</v>
      </c>
      <c r="AP91">
        <v>0</v>
      </c>
      <c r="AQ91">
        <v>0</v>
      </c>
      <c r="AR91">
        <v>0</v>
      </c>
      <c r="AS91">
        <v>1</v>
      </c>
      <c r="AT91">
        <v>0</v>
      </c>
      <c r="AU91">
        <v>25</v>
      </c>
      <c r="AV91">
        <v>140</v>
      </c>
      <c r="AW91">
        <v>3</v>
      </c>
      <c r="AX91">
        <v>6</v>
      </c>
      <c r="AY91">
        <v>-3</v>
      </c>
      <c r="AZ91">
        <v>-3</v>
      </c>
      <c r="BA91">
        <v>12</v>
      </c>
      <c r="BB91">
        <v>342</v>
      </c>
      <c r="BC91">
        <v>342</v>
      </c>
      <c r="BD91">
        <v>1</v>
      </c>
      <c r="BE91">
        <v>87</v>
      </c>
      <c r="BH91">
        <v>15</v>
      </c>
      <c r="BI91">
        <v>0</v>
      </c>
      <c r="BJ91">
        <v>0</v>
      </c>
      <c r="BK91">
        <v>0</v>
      </c>
      <c r="BL91">
        <v>1</v>
      </c>
      <c r="BM91">
        <v>0</v>
      </c>
      <c r="BN91">
        <v>60</v>
      </c>
      <c r="BO91">
        <v>1</v>
      </c>
      <c r="BP91">
        <v>-3</v>
      </c>
      <c r="BQ91">
        <v>-3</v>
      </c>
      <c r="BR91">
        <v>20</v>
      </c>
      <c r="BS91">
        <v>75</v>
      </c>
      <c r="BT91">
        <v>0</v>
      </c>
      <c r="BU91">
        <v>0</v>
      </c>
      <c r="BV91">
        <v>0</v>
      </c>
      <c r="BW91">
        <v>1</v>
      </c>
      <c r="BX91">
        <v>1</v>
      </c>
      <c r="BY91">
        <v>1</v>
      </c>
      <c r="BZ91">
        <v>0</v>
      </c>
      <c r="CA91">
        <v>80</v>
      </c>
      <c r="CB91">
        <v>5</v>
      </c>
      <c r="CC91">
        <v>-3</v>
      </c>
      <c r="CD91">
        <v>-3</v>
      </c>
      <c r="CE91">
        <v>180</v>
      </c>
      <c r="CF91">
        <v>0</v>
      </c>
      <c r="CG91">
        <v>1</v>
      </c>
      <c r="CH91">
        <v>1</v>
      </c>
      <c r="CI91">
        <v>100</v>
      </c>
      <c r="CJ91">
        <v>-3</v>
      </c>
      <c r="CK91">
        <v>-3</v>
      </c>
      <c r="CL91">
        <v>-3</v>
      </c>
      <c r="CM91">
        <v>0</v>
      </c>
      <c r="CN91">
        <v>0</v>
      </c>
      <c r="CO91">
        <v>0</v>
      </c>
      <c r="CP91">
        <v>0</v>
      </c>
      <c r="CQ91">
        <v>1</v>
      </c>
      <c r="CR91">
        <v>0</v>
      </c>
      <c r="CS91">
        <v>25</v>
      </c>
      <c r="CT91">
        <v>0</v>
      </c>
      <c r="CU91">
        <v>140</v>
      </c>
      <c r="CV91">
        <v>3</v>
      </c>
      <c r="CW91">
        <v>6</v>
      </c>
      <c r="CX91">
        <v>-3</v>
      </c>
      <c r="CY91">
        <v>-3</v>
      </c>
      <c r="CZ91">
        <v>0</v>
      </c>
      <c r="DA91">
        <v>255</v>
      </c>
      <c r="DB91">
        <v>255</v>
      </c>
      <c r="DC91">
        <v>0</v>
      </c>
      <c r="DD91">
        <v>-87</v>
      </c>
    </row>
    <row r="92" spans="1:108" x14ac:dyDescent="0.25">
      <c r="A92" t="s">
        <v>3681</v>
      </c>
      <c r="B92">
        <v>1</v>
      </c>
      <c r="C92">
        <v>4845</v>
      </c>
      <c r="D92">
        <v>2227</v>
      </c>
      <c r="E92">
        <v>2264</v>
      </c>
      <c r="F92">
        <v>5690</v>
      </c>
      <c r="G92">
        <v>3293</v>
      </c>
      <c r="H92">
        <v>3755</v>
      </c>
      <c r="I92">
        <v>15</v>
      </c>
      <c r="J92">
        <v>0</v>
      </c>
      <c r="K92">
        <v>0</v>
      </c>
      <c r="L92">
        <v>0</v>
      </c>
      <c r="M92">
        <v>1</v>
      </c>
      <c r="N92">
        <v>0</v>
      </c>
      <c r="O92">
        <v>60</v>
      </c>
      <c r="P92">
        <v>1</v>
      </c>
      <c r="Q92">
        <v>-3</v>
      </c>
      <c r="R92">
        <v>-3</v>
      </c>
      <c r="S92">
        <v>20</v>
      </c>
      <c r="T92">
        <v>75</v>
      </c>
      <c r="U92">
        <v>1</v>
      </c>
      <c r="V92">
        <v>0</v>
      </c>
      <c r="W92">
        <v>0</v>
      </c>
      <c r="X92">
        <v>1</v>
      </c>
      <c r="Y92">
        <v>1</v>
      </c>
      <c r="Z92">
        <v>0</v>
      </c>
      <c r="AA92">
        <v>0</v>
      </c>
      <c r="AB92">
        <v>40</v>
      </c>
      <c r="AC92">
        <v>1</v>
      </c>
      <c r="AD92">
        <v>-3</v>
      </c>
      <c r="AE92">
        <v>-3</v>
      </c>
      <c r="AF92">
        <v>190</v>
      </c>
      <c r="AG92">
        <v>1</v>
      </c>
      <c r="AH92">
        <v>1</v>
      </c>
      <c r="AI92">
        <v>1</v>
      </c>
      <c r="AJ92">
        <v>150</v>
      </c>
      <c r="AK92">
        <v>-3</v>
      </c>
      <c r="AL92">
        <v>-3</v>
      </c>
      <c r="AM92">
        <v>-3</v>
      </c>
      <c r="AN92">
        <v>0</v>
      </c>
      <c r="AO92">
        <v>0</v>
      </c>
      <c r="AP92">
        <v>0</v>
      </c>
      <c r="AQ92">
        <v>0</v>
      </c>
      <c r="AR92">
        <v>0</v>
      </c>
      <c r="AS92">
        <v>0</v>
      </c>
      <c r="AT92">
        <v>0</v>
      </c>
      <c r="AU92">
        <v>0</v>
      </c>
      <c r="AV92">
        <v>100</v>
      </c>
      <c r="AW92">
        <v>2</v>
      </c>
      <c r="AX92">
        <v>2</v>
      </c>
      <c r="AY92">
        <v>-3</v>
      </c>
      <c r="AZ92">
        <v>-3</v>
      </c>
      <c r="BA92">
        <v>0</v>
      </c>
      <c r="BB92">
        <v>265</v>
      </c>
      <c r="BC92">
        <v>265</v>
      </c>
      <c r="BD92">
        <v>0</v>
      </c>
      <c r="BE92">
        <v>-40</v>
      </c>
      <c r="BH92">
        <v>15</v>
      </c>
      <c r="BI92">
        <v>0</v>
      </c>
      <c r="BJ92">
        <v>0</v>
      </c>
      <c r="BK92">
        <v>0</v>
      </c>
      <c r="BL92">
        <v>1</v>
      </c>
      <c r="BM92">
        <v>0</v>
      </c>
      <c r="BN92">
        <v>60</v>
      </c>
      <c r="BO92">
        <v>1</v>
      </c>
      <c r="BP92">
        <v>-3</v>
      </c>
      <c r="BQ92">
        <v>-3</v>
      </c>
      <c r="BR92">
        <v>20</v>
      </c>
      <c r="BS92">
        <v>75</v>
      </c>
      <c r="BT92">
        <v>0</v>
      </c>
      <c r="BU92">
        <v>0</v>
      </c>
      <c r="BV92">
        <v>0</v>
      </c>
      <c r="BW92">
        <v>1</v>
      </c>
      <c r="BX92">
        <v>1</v>
      </c>
      <c r="BY92">
        <v>1</v>
      </c>
      <c r="BZ92">
        <v>0</v>
      </c>
      <c r="CA92">
        <v>80</v>
      </c>
      <c r="CB92">
        <v>5</v>
      </c>
      <c r="CC92">
        <v>-3</v>
      </c>
      <c r="CD92">
        <v>-3</v>
      </c>
      <c r="CE92">
        <v>230</v>
      </c>
      <c r="CF92">
        <v>1</v>
      </c>
      <c r="CG92">
        <v>1</v>
      </c>
      <c r="CH92">
        <v>1</v>
      </c>
      <c r="CI92">
        <v>150</v>
      </c>
      <c r="CJ92">
        <v>-3</v>
      </c>
      <c r="CK92">
        <v>-3</v>
      </c>
      <c r="CL92">
        <v>-3</v>
      </c>
      <c r="CM92">
        <v>0</v>
      </c>
      <c r="CN92">
        <v>0</v>
      </c>
      <c r="CO92">
        <v>0</v>
      </c>
      <c r="CP92">
        <v>0</v>
      </c>
      <c r="CQ92">
        <v>0</v>
      </c>
      <c r="CR92">
        <v>0</v>
      </c>
      <c r="CS92">
        <v>0</v>
      </c>
      <c r="CT92">
        <v>0</v>
      </c>
      <c r="CU92">
        <v>140</v>
      </c>
      <c r="CV92">
        <v>3</v>
      </c>
      <c r="CW92">
        <v>6</v>
      </c>
      <c r="CX92">
        <v>-3</v>
      </c>
      <c r="CY92">
        <v>-3</v>
      </c>
      <c r="CZ92">
        <v>0</v>
      </c>
      <c r="DA92">
        <v>305</v>
      </c>
      <c r="DB92">
        <v>305</v>
      </c>
      <c r="DC92">
        <v>1</v>
      </c>
      <c r="DD92">
        <v>40</v>
      </c>
    </row>
    <row r="93" spans="1:108" x14ac:dyDescent="0.25">
      <c r="A93" t="s">
        <v>3681</v>
      </c>
      <c r="B93">
        <v>1</v>
      </c>
      <c r="C93">
        <v>3042</v>
      </c>
      <c r="D93">
        <v>2503</v>
      </c>
      <c r="E93">
        <v>3102</v>
      </c>
      <c r="F93">
        <v>3740</v>
      </c>
      <c r="G93">
        <v>3277</v>
      </c>
      <c r="H93">
        <v>2526</v>
      </c>
      <c r="I93">
        <v>15</v>
      </c>
      <c r="J93">
        <v>0</v>
      </c>
      <c r="K93">
        <v>0</v>
      </c>
      <c r="L93">
        <v>0</v>
      </c>
      <c r="M93">
        <v>0</v>
      </c>
      <c r="N93">
        <v>0</v>
      </c>
      <c r="O93">
        <v>0</v>
      </c>
      <c r="P93">
        <v>0</v>
      </c>
      <c r="Q93">
        <v>-3</v>
      </c>
      <c r="R93">
        <v>-3</v>
      </c>
      <c r="S93">
        <v>0</v>
      </c>
      <c r="T93">
        <v>15</v>
      </c>
      <c r="U93">
        <v>0</v>
      </c>
      <c r="V93">
        <v>0</v>
      </c>
      <c r="W93">
        <v>0</v>
      </c>
      <c r="X93">
        <v>1</v>
      </c>
      <c r="Y93">
        <v>1</v>
      </c>
      <c r="Z93">
        <v>0</v>
      </c>
      <c r="AA93">
        <v>0</v>
      </c>
      <c r="AB93">
        <v>80</v>
      </c>
      <c r="AC93">
        <v>2</v>
      </c>
      <c r="AD93">
        <v>-3</v>
      </c>
      <c r="AE93">
        <v>-3</v>
      </c>
      <c r="AF93">
        <v>180</v>
      </c>
      <c r="AG93">
        <v>0</v>
      </c>
      <c r="AH93">
        <v>1</v>
      </c>
      <c r="AI93">
        <v>1</v>
      </c>
      <c r="AJ93">
        <v>100</v>
      </c>
      <c r="AK93">
        <v>-3</v>
      </c>
      <c r="AL93">
        <v>-3</v>
      </c>
      <c r="AM93">
        <v>-3</v>
      </c>
      <c r="AN93">
        <v>0</v>
      </c>
      <c r="AO93">
        <v>0</v>
      </c>
      <c r="AP93">
        <v>0</v>
      </c>
      <c r="AQ93">
        <v>0</v>
      </c>
      <c r="AR93">
        <v>0</v>
      </c>
      <c r="AS93">
        <v>0</v>
      </c>
      <c r="AT93">
        <v>0</v>
      </c>
      <c r="AU93">
        <v>0</v>
      </c>
      <c r="AV93">
        <v>80</v>
      </c>
      <c r="AW93">
        <v>2</v>
      </c>
      <c r="AX93">
        <v>2</v>
      </c>
      <c r="AY93">
        <v>-3</v>
      </c>
      <c r="AZ93">
        <v>-3</v>
      </c>
      <c r="BA93">
        <v>0</v>
      </c>
      <c r="BB93">
        <v>195</v>
      </c>
      <c r="BC93">
        <v>195</v>
      </c>
      <c r="BD93">
        <v>0</v>
      </c>
      <c r="BE93">
        <v>-139</v>
      </c>
      <c r="BH93">
        <v>15</v>
      </c>
      <c r="BI93">
        <v>0</v>
      </c>
      <c r="BJ93">
        <v>8</v>
      </c>
      <c r="BK93">
        <v>8</v>
      </c>
      <c r="BL93">
        <v>1</v>
      </c>
      <c r="BM93">
        <v>0</v>
      </c>
      <c r="BN93">
        <v>60</v>
      </c>
      <c r="BO93">
        <v>1</v>
      </c>
      <c r="BP93">
        <v>-3</v>
      </c>
      <c r="BQ93">
        <v>-3</v>
      </c>
      <c r="BR93">
        <v>20</v>
      </c>
      <c r="BS93">
        <v>83</v>
      </c>
      <c r="BT93">
        <v>0</v>
      </c>
      <c r="BU93">
        <v>63</v>
      </c>
      <c r="BV93">
        <v>21</v>
      </c>
      <c r="BW93">
        <v>1</v>
      </c>
      <c r="BX93">
        <v>1</v>
      </c>
      <c r="BY93">
        <v>1</v>
      </c>
      <c r="BZ93">
        <v>0</v>
      </c>
      <c r="CA93">
        <v>80</v>
      </c>
      <c r="CB93">
        <v>5</v>
      </c>
      <c r="CC93">
        <v>-3</v>
      </c>
      <c r="CD93">
        <v>-3</v>
      </c>
      <c r="CE93">
        <v>251</v>
      </c>
      <c r="CF93">
        <v>1</v>
      </c>
      <c r="CG93">
        <v>1</v>
      </c>
      <c r="CH93">
        <v>1</v>
      </c>
      <c r="CI93">
        <v>150</v>
      </c>
      <c r="CJ93">
        <v>-3</v>
      </c>
      <c r="CK93">
        <v>-3</v>
      </c>
      <c r="CL93">
        <v>-3</v>
      </c>
      <c r="CM93">
        <v>0</v>
      </c>
      <c r="CN93">
        <v>0</v>
      </c>
      <c r="CO93">
        <v>0</v>
      </c>
      <c r="CP93">
        <v>0</v>
      </c>
      <c r="CQ93">
        <v>0</v>
      </c>
      <c r="CR93">
        <v>0</v>
      </c>
      <c r="CS93">
        <v>0</v>
      </c>
      <c r="CT93">
        <v>0</v>
      </c>
      <c r="CU93">
        <v>140</v>
      </c>
      <c r="CV93">
        <v>3</v>
      </c>
      <c r="CW93">
        <v>6</v>
      </c>
      <c r="CX93">
        <v>-3</v>
      </c>
      <c r="CY93">
        <v>-3</v>
      </c>
      <c r="CZ93">
        <v>29</v>
      </c>
      <c r="DA93">
        <v>334</v>
      </c>
      <c r="DB93">
        <v>334</v>
      </c>
      <c r="DC93">
        <v>1</v>
      </c>
      <c r="DD93">
        <v>139</v>
      </c>
    </row>
    <row r="94" spans="1:108" x14ac:dyDescent="0.25">
      <c r="A94" t="s">
        <v>3681</v>
      </c>
      <c r="B94">
        <v>2</v>
      </c>
      <c r="C94">
        <v>3275</v>
      </c>
      <c r="D94">
        <v>4181</v>
      </c>
      <c r="E94">
        <v>5299</v>
      </c>
      <c r="F94">
        <v>93</v>
      </c>
      <c r="G94">
        <v>4539</v>
      </c>
      <c r="H94">
        <v>2052</v>
      </c>
      <c r="I94">
        <v>15</v>
      </c>
      <c r="J94">
        <v>0</v>
      </c>
      <c r="K94">
        <v>0</v>
      </c>
      <c r="L94">
        <v>0</v>
      </c>
      <c r="M94">
        <v>1</v>
      </c>
      <c r="N94">
        <v>0</v>
      </c>
      <c r="O94">
        <v>60</v>
      </c>
      <c r="P94">
        <v>1</v>
      </c>
      <c r="Q94">
        <v>-3</v>
      </c>
      <c r="R94">
        <v>-3</v>
      </c>
      <c r="S94">
        <v>20</v>
      </c>
      <c r="T94">
        <v>75</v>
      </c>
      <c r="U94">
        <v>0</v>
      </c>
      <c r="V94">
        <v>0</v>
      </c>
      <c r="W94">
        <v>0</v>
      </c>
      <c r="X94">
        <v>1</v>
      </c>
      <c r="Y94">
        <v>1</v>
      </c>
      <c r="Z94">
        <v>0</v>
      </c>
      <c r="AA94">
        <v>0</v>
      </c>
      <c r="AB94">
        <v>40</v>
      </c>
      <c r="AC94">
        <v>1</v>
      </c>
      <c r="AD94">
        <v>-3</v>
      </c>
      <c r="AE94">
        <v>-3</v>
      </c>
      <c r="AF94">
        <v>190</v>
      </c>
      <c r="AG94">
        <v>1</v>
      </c>
      <c r="AH94">
        <v>1</v>
      </c>
      <c r="AI94">
        <v>1</v>
      </c>
      <c r="AJ94">
        <v>150</v>
      </c>
      <c r="AK94">
        <v>-3</v>
      </c>
      <c r="AL94">
        <v>-3</v>
      </c>
      <c r="AM94">
        <v>-3</v>
      </c>
      <c r="AN94">
        <v>0</v>
      </c>
      <c r="AO94">
        <v>0</v>
      </c>
      <c r="AP94">
        <v>0</v>
      </c>
      <c r="AQ94">
        <v>0</v>
      </c>
      <c r="AR94">
        <v>0</v>
      </c>
      <c r="AS94">
        <v>0</v>
      </c>
      <c r="AT94">
        <v>0</v>
      </c>
      <c r="AU94">
        <v>0</v>
      </c>
      <c r="AV94">
        <v>100</v>
      </c>
      <c r="AW94">
        <v>2</v>
      </c>
      <c r="AX94">
        <v>2</v>
      </c>
      <c r="AY94">
        <v>-3</v>
      </c>
      <c r="AZ94">
        <v>-3</v>
      </c>
      <c r="BA94">
        <v>0</v>
      </c>
      <c r="BB94">
        <v>265</v>
      </c>
      <c r="BC94">
        <v>265</v>
      </c>
      <c r="BD94">
        <v>1</v>
      </c>
      <c r="BE94">
        <v>1</v>
      </c>
      <c r="BH94">
        <v>15</v>
      </c>
      <c r="BI94">
        <v>7</v>
      </c>
      <c r="BJ94">
        <v>0</v>
      </c>
      <c r="BK94">
        <v>2</v>
      </c>
      <c r="BL94">
        <v>1</v>
      </c>
      <c r="BM94">
        <v>0</v>
      </c>
      <c r="BN94">
        <v>60</v>
      </c>
      <c r="BO94">
        <v>1</v>
      </c>
      <c r="BP94">
        <v>-3</v>
      </c>
      <c r="BQ94">
        <v>-3</v>
      </c>
      <c r="BR94">
        <v>20</v>
      </c>
      <c r="BS94">
        <v>77</v>
      </c>
      <c r="BT94">
        <v>18</v>
      </c>
      <c r="BU94">
        <v>15</v>
      </c>
      <c r="BV94">
        <v>7</v>
      </c>
      <c r="BW94">
        <v>1</v>
      </c>
      <c r="BX94">
        <v>1</v>
      </c>
      <c r="BY94">
        <v>1</v>
      </c>
      <c r="BZ94">
        <v>0</v>
      </c>
      <c r="CA94">
        <v>80</v>
      </c>
      <c r="CB94">
        <v>5</v>
      </c>
      <c r="CC94">
        <v>-3</v>
      </c>
      <c r="CD94">
        <v>-3</v>
      </c>
      <c r="CE94">
        <v>187</v>
      </c>
      <c r="CF94">
        <v>1</v>
      </c>
      <c r="CG94">
        <v>1</v>
      </c>
      <c r="CH94">
        <v>0</v>
      </c>
      <c r="CI94">
        <v>100</v>
      </c>
      <c r="CJ94">
        <v>-3</v>
      </c>
      <c r="CK94">
        <v>-3</v>
      </c>
      <c r="CL94">
        <v>-3</v>
      </c>
      <c r="CM94">
        <v>0</v>
      </c>
      <c r="CN94">
        <v>0</v>
      </c>
      <c r="CO94">
        <v>0</v>
      </c>
      <c r="CP94">
        <v>0</v>
      </c>
      <c r="CQ94">
        <v>0</v>
      </c>
      <c r="CR94">
        <v>0</v>
      </c>
      <c r="CS94">
        <v>0</v>
      </c>
      <c r="CT94">
        <v>0</v>
      </c>
      <c r="CU94">
        <v>140</v>
      </c>
      <c r="CV94">
        <v>3</v>
      </c>
      <c r="CW94">
        <v>6</v>
      </c>
      <c r="CX94">
        <v>-3</v>
      </c>
      <c r="CY94">
        <v>-3</v>
      </c>
      <c r="CZ94">
        <v>9</v>
      </c>
      <c r="DA94">
        <v>264</v>
      </c>
      <c r="DB94">
        <v>264</v>
      </c>
      <c r="DC94">
        <v>0</v>
      </c>
      <c r="DD94">
        <v>-1</v>
      </c>
    </row>
    <row r="95" spans="1:108" x14ac:dyDescent="0.25">
      <c r="A95" t="s">
        <v>3681</v>
      </c>
      <c r="B95">
        <v>2</v>
      </c>
      <c r="C95">
        <v>6318</v>
      </c>
      <c r="D95">
        <v>4728</v>
      </c>
      <c r="E95">
        <v>5913</v>
      </c>
      <c r="F95">
        <v>4480</v>
      </c>
      <c r="G95">
        <v>4397</v>
      </c>
      <c r="H95">
        <v>3840</v>
      </c>
      <c r="I95">
        <v>15</v>
      </c>
      <c r="J95">
        <v>0</v>
      </c>
      <c r="K95">
        <v>4</v>
      </c>
      <c r="L95">
        <v>4</v>
      </c>
      <c r="M95">
        <v>1</v>
      </c>
      <c r="N95">
        <v>0</v>
      </c>
      <c r="O95">
        <v>60</v>
      </c>
      <c r="P95">
        <v>1</v>
      </c>
      <c r="Q95">
        <v>-3</v>
      </c>
      <c r="R95">
        <v>-3</v>
      </c>
      <c r="S95">
        <v>20</v>
      </c>
      <c r="T95">
        <v>79</v>
      </c>
      <c r="U95">
        <v>1</v>
      </c>
      <c r="V95">
        <v>42</v>
      </c>
      <c r="W95">
        <v>14</v>
      </c>
      <c r="X95">
        <v>1</v>
      </c>
      <c r="Y95">
        <v>1</v>
      </c>
      <c r="Z95">
        <v>1</v>
      </c>
      <c r="AA95">
        <v>0</v>
      </c>
      <c r="AB95">
        <v>80</v>
      </c>
      <c r="AC95">
        <v>5</v>
      </c>
      <c r="AD95">
        <v>-3</v>
      </c>
      <c r="AE95">
        <v>-3</v>
      </c>
      <c r="AF95">
        <v>194</v>
      </c>
      <c r="AG95">
        <v>0</v>
      </c>
      <c r="AH95">
        <v>1</v>
      </c>
      <c r="AI95">
        <v>1</v>
      </c>
      <c r="AJ95">
        <v>100</v>
      </c>
      <c r="AK95">
        <v>-3</v>
      </c>
      <c r="AL95">
        <v>-3</v>
      </c>
      <c r="AM95">
        <v>-3</v>
      </c>
      <c r="AN95">
        <v>0</v>
      </c>
      <c r="AO95">
        <v>0</v>
      </c>
      <c r="AP95">
        <v>0</v>
      </c>
      <c r="AQ95">
        <v>0</v>
      </c>
      <c r="AR95">
        <v>0</v>
      </c>
      <c r="AS95">
        <v>0</v>
      </c>
      <c r="AT95">
        <v>0</v>
      </c>
      <c r="AU95">
        <v>0</v>
      </c>
      <c r="AV95">
        <v>140</v>
      </c>
      <c r="AW95">
        <v>3</v>
      </c>
      <c r="AX95">
        <v>6</v>
      </c>
      <c r="AY95">
        <v>-3</v>
      </c>
      <c r="AZ95">
        <v>-3</v>
      </c>
      <c r="BA95">
        <v>18</v>
      </c>
      <c r="BB95">
        <v>273</v>
      </c>
      <c r="BC95">
        <v>273</v>
      </c>
      <c r="BD95">
        <v>1</v>
      </c>
      <c r="BE95">
        <v>38</v>
      </c>
      <c r="BH95">
        <v>15</v>
      </c>
      <c r="BI95">
        <v>0</v>
      </c>
      <c r="BJ95">
        <v>0</v>
      </c>
      <c r="BK95">
        <v>0</v>
      </c>
      <c r="BL95">
        <v>0</v>
      </c>
      <c r="BM95">
        <v>0</v>
      </c>
      <c r="BN95">
        <v>0</v>
      </c>
      <c r="BO95">
        <v>0</v>
      </c>
      <c r="BP95">
        <v>-3</v>
      </c>
      <c r="BQ95">
        <v>-3</v>
      </c>
      <c r="BR95">
        <v>0</v>
      </c>
      <c r="BS95">
        <v>15</v>
      </c>
      <c r="BT95">
        <v>0</v>
      </c>
      <c r="BU95">
        <v>0</v>
      </c>
      <c r="BV95">
        <v>0</v>
      </c>
      <c r="BW95">
        <v>1</v>
      </c>
      <c r="BX95">
        <v>1</v>
      </c>
      <c r="BY95">
        <v>1</v>
      </c>
      <c r="BZ95">
        <v>0</v>
      </c>
      <c r="CA95">
        <v>120</v>
      </c>
      <c r="CB95">
        <v>6</v>
      </c>
      <c r="CC95">
        <v>-3</v>
      </c>
      <c r="CD95">
        <v>-3</v>
      </c>
      <c r="CE95">
        <v>220</v>
      </c>
      <c r="CF95">
        <v>1</v>
      </c>
      <c r="CG95">
        <v>1</v>
      </c>
      <c r="CH95">
        <v>0</v>
      </c>
      <c r="CI95">
        <v>100</v>
      </c>
      <c r="CJ95">
        <v>-3</v>
      </c>
      <c r="CK95">
        <v>-3</v>
      </c>
      <c r="CL95">
        <v>-3</v>
      </c>
      <c r="CM95">
        <v>0</v>
      </c>
      <c r="CN95">
        <v>0</v>
      </c>
      <c r="CO95">
        <v>0</v>
      </c>
      <c r="CP95">
        <v>0</v>
      </c>
      <c r="CQ95">
        <v>0</v>
      </c>
      <c r="CR95">
        <v>0</v>
      </c>
      <c r="CS95">
        <v>0</v>
      </c>
      <c r="CT95">
        <v>0</v>
      </c>
      <c r="CU95">
        <v>120</v>
      </c>
      <c r="CV95">
        <v>3</v>
      </c>
      <c r="CW95">
        <v>6</v>
      </c>
      <c r="CX95">
        <v>-3</v>
      </c>
      <c r="CY95">
        <v>-3</v>
      </c>
      <c r="CZ95">
        <v>0</v>
      </c>
      <c r="DA95">
        <v>235</v>
      </c>
      <c r="DB95">
        <v>235</v>
      </c>
      <c r="DC95">
        <v>0</v>
      </c>
      <c r="DD95">
        <v>-38</v>
      </c>
    </row>
    <row r="96" spans="1:108" x14ac:dyDescent="0.25">
      <c r="A96" t="s">
        <v>3681</v>
      </c>
      <c r="B96">
        <v>2</v>
      </c>
      <c r="C96">
        <v>4845</v>
      </c>
      <c r="D96">
        <v>2227</v>
      </c>
      <c r="E96">
        <v>2264</v>
      </c>
      <c r="F96">
        <v>5690</v>
      </c>
      <c r="G96">
        <v>3293</v>
      </c>
      <c r="H96">
        <v>3755</v>
      </c>
      <c r="I96">
        <v>15</v>
      </c>
      <c r="J96">
        <v>0</v>
      </c>
      <c r="K96">
        <v>0</v>
      </c>
      <c r="L96">
        <v>0</v>
      </c>
      <c r="M96">
        <v>0</v>
      </c>
      <c r="N96">
        <v>0</v>
      </c>
      <c r="O96">
        <v>0</v>
      </c>
      <c r="P96">
        <v>0</v>
      </c>
      <c r="Q96">
        <v>-3</v>
      </c>
      <c r="R96">
        <v>-3</v>
      </c>
      <c r="S96">
        <v>0</v>
      </c>
      <c r="T96">
        <v>15</v>
      </c>
      <c r="U96">
        <v>12</v>
      </c>
      <c r="V96">
        <v>0</v>
      </c>
      <c r="W96">
        <v>1</v>
      </c>
      <c r="X96">
        <v>1</v>
      </c>
      <c r="Y96">
        <v>1</v>
      </c>
      <c r="Z96">
        <v>0</v>
      </c>
      <c r="AA96">
        <v>0</v>
      </c>
      <c r="AB96">
        <v>80</v>
      </c>
      <c r="AC96">
        <v>2</v>
      </c>
      <c r="AD96">
        <v>-3</v>
      </c>
      <c r="AE96">
        <v>-3</v>
      </c>
      <c r="AF96">
        <v>231</v>
      </c>
      <c r="AG96">
        <v>1</v>
      </c>
      <c r="AH96">
        <v>1</v>
      </c>
      <c r="AI96">
        <v>1</v>
      </c>
      <c r="AJ96">
        <v>150</v>
      </c>
      <c r="AK96">
        <v>-3</v>
      </c>
      <c r="AL96">
        <v>-3</v>
      </c>
      <c r="AM96">
        <v>-3</v>
      </c>
      <c r="AN96">
        <v>0</v>
      </c>
      <c r="AO96">
        <v>0</v>
      </c>
      <c r="AP96">
        <v>0</v>
      </c>
      <c r="AQ96">
        <v>0</v>
      </c>
      <c r="AR96">
        <v>0</v>
      </c>
      <c r="AS96">
        <v>0</v>
      </c>
      <c r="AT96">
        <v>0</v>
      </c>
      <c r="AU96">
        <v>0</v>
      </c>
      <c r="AV96">
        <v>80</v>
      </c>
      <c r="AW96">
        <v>2</v>
      </c>
      <c r="AX96">
        <v>2</v>
      </c>
      <c r="AY96">
        <v>-3</v>
      </c>
      <c r="AZ96">
        <v>-3</v>
      </c>
      <c r="BA96">
        <v>1</v>
      </c>
      <c r="BB96">
        <v>246</v>
      </c>
      <c r="BC96">
        <v>246</v>
      </c>
      <c r="BD96">
        <v>1</v>
      </c>
      <c r="BE96">
        <v>41</v>
      </c>
      <c r="BH96">
        <v>15</v>
      </c>
      <c r="BI96">
        <v>0</v>
      </c>
      <c r="BJ96">
        <v>0</v>
      </c>
      <c r="BK96">
        <v>0</v>
      </c>
      <c r="BL96">
        <v>1</v>
      </c>
      <c r="BM96">
        <v>0</v>
      </c>
      <c r="BN96">
        <v>60</v>
      </c>
      <c r="BO96">
        <v>1</v>
      </c>
      <c r="BP96">
        <v>-3</v>
      </c>
      <c r="BQ96">
        <v>-3</v>
      </c>
      <c r="BR96">
        <v>20</v>
      </c>
      <c r="BS96">
        <v>75</v>
      </c>
      <c r="BT96">
        <v>0</v>
      </c>
      <c r="BU96">
        <v>0</v>
      </c>
      <c r="BV96">
        <v>0</v>
      </c>
      <c r="BW96">
        <v>1</v>
      </c>
      <c r="BX96">
        <v>1</v>
      </c>
      <c r="BY96">
        <v>1</v>
      </c>
      <c r="BZ96">
        <v>0</v>
      </c>
      <c r="CA96">
        <v>80</v>
      </c>
      <c r="CB96">
        <v>5</v>
      </c>
      <c r="CC96">
        <v>-3</v>
      </c>
      <c r="CD96">
        <v>-3</v>
      </c>
      <c r="CE96">
        <v>130</v>
      </c>
      <c r="CF96">
        <v>1</v>
      </c>
      <c r="CG96">
        <v>0</v>
      </c>
      <c r="CH96">
        <v>0</v>
      </c>
      <c r="CI96">
        <v>50</v>
      </c>
      <c r="CJ96">
        <v>-3</v>
      </c>
      <c r="CK96">
        <v>-3</v>
      </c>
      <c r="CL96">
        <v>-3</v>
      </c>
      <c r="CM96">
        <v>0</v>
      </c>
      <c r="CN96">
        <v>0</v>
      </c>
      <c r="CO96">
        <v>0</v>
      </c>
      <c r="CP96">
        <v>0</v>
      </c>
      <c r="CQ96">
        <v>0</v>
      </c>
      <c r="CR96">
        <v>0</v>
      </c>
      <c r="CS96">
        <v>0</v>
      </c>
      <c r="CT96">
        <v>0</v>
      </c>
      <c r="CU96">
        <v>140</v>
      </c>
      <c r="CV96">
        <v>3</v>
      </c>
      <c r="CW96">
        <v>6</v>
      </c>
      <c r="CX96">
        <v>-3</v>
      </c>
      <c r="CY96">
        <v>-3</v>
      </c>
      <c r="CZ96">
        <v>0</v>
      </c>
      <c r="DA96">
        <v>205</v>
      </c>
      <c r="DB96">
        <v>205</v>
      </c>
      <c r="DC96">
        <v>0</v>
      </c>
      <c r="DD96">
        <v>-41</v>
      </c>
    </row>
    <row r="97" spans="1:108" x14ac:dyDescent="0.25">
      <c r="A97" t="s">
        <v>3681</v>
      </c>
      <c r="B97">
        <v>2</v>
      </c>
      <c r="C97">
        <v>3042</v>
      </c>
      <c r="D97">
        <v>2503</v>
      </c>
      <c r="E97">
        <v>3102</v>
      </c>
      <c r="F97">
        <v>3740</v>
      </c>
      <c r="G97">
        <v>3277</v>
      </c>
      <c r="H97">
        <v>2526</v>
      </c>
      <c r="I97">
        <v>15</v>
      </c>
      <c r="J97">
        <v>0</v>
      </c>
      <c r="K97">
        <v>3</v>
      </c>
      <c r="L97">
        <v>3</v>
      </c>
      <c r="M97">
        <v>0</v>
      </c>
      <c r="N97">
        <v>0</v>
      </c>
      <c r="O97">
        <v>0</v>
      </c>
      <c r="P97">
        <v>0</v>
      </c>
      <c r="Q97">
        <v>-3</v>
      </c>
      <c r="R97">
        <v>-3</v>
      </c>
      <c r="S97">
        <v>0</v>
      </c>
      <c r="T97">
        <v>18</v>
      </c>
      <c r="U97">
        <v>0</v>
      </c>
      <c r="V97">
        <v>0</v>
      </c>
      <c r="W97">
        <v>0</v>
      </c>
      <c r="X97">
        <v>1</v>
      </c>
      <c r="Y97">
        <v>1</v>
      </c>
      <c r="Z97">
        <v>1</v>
      </c>
      <c r="AA97">
        <v>0</v>
      </c>
      <c r="AB97">
        <v>120</v>
      </c>
      <c r="AC97">
        <v>6</v>
      </c>
      <c r="AD97">
        <v>-3</v>
      </c>
      <c r="AE97">
        <v>-3</v>
      </c>
      <c r="AF97">
        <v>270</v>
      </c>
      <c r="AG97">
        <v>1</v>
      </c>
      <c r="AH97">
        <v>1</v>
      </c>
      <c r="AI97">
        <v>1</v>
      </c>
      <c r="AJ97">
        <v>150</v>
      </c>
      <c r="AK97">
        <v>-3</v>
      </c>
      <c r="AL97">
        <v>-3</v>
      </c>
      <c r="AM97">
        <v>-3</v>
      </c>
      <c r="AN97">
        <v>0</v>
      </c>
      <c r="AO97">
        <v>0</v>
      </c>
      <c r="AP97">
        <v>0</v>
      </c>
      <c r="AQ97">
        <v>0</v>
      </c>
      <c r="AR97">
        <v>1</v>
      </c>
      <c r="AS97">
        <v>0</v>
      </c>
      <c r="AT97">
        <v>25</v>
      </c>
      <c r="AU97">
        <v>0</v>
      </c>
      <c r="AV97">
        <v>120</v>
      </c>
      <c r="AW97">
        <v>3</v>
      </c>
      <c r="AX97">
        <v>6</v>
      </c>
      <c r="AY97">
        <v>-3</v>
      </c>
      <c r="AZ97">
        <v>-3</v>
      </c>
      <c r="BA97">
        <v>3</v>
      </c>
      <c r="BB97">
        <v>288</v>
      </c>
      <c r="BC97">
        <v>288</v>
      </c>
      <c r="BD97">
        <v>0</v>
      </c>
      <c r="BE97">
        <v>-18</v>
      </c>
      <c r="BH97">
        <v>10</v>
      </c>
      <c r="BI97">
        <v>0</v>
      </c>
      <c r="BJ97">
        <v>9</v>
      </c>
      <c r="BK97">
        <v>9</v>
      </c>
      <c r="BL97">
        <v>1</v>
      </c>
      <c r="BM97">
        <v>0</v>
      </c>
      <c r="BN97">
        <v>60</v>
      </c>
      <c r="BO97">
        <v>1</v>
      </c>
      <c r="BP97">
        <v>-3</v>
      </c>
      <c r="BQ97">
        <v>-3</v>
      </c>
      <c r="BR97">
        <v>20</v>
      </c>
      <c r="BS97">
        <v>79</v>
      </c>
      <c r="BT97">
        <v>0</v>
      </c>
      <c r="BU97">
        <v>68</v>
      </c>
      <c r="BV97">
        <v>22</v>
      </c>
      <c r="BW97">
        <v>1</v>
      </c>
      <c r="BX97">
        <v>1</v>
      </c>
      <c r="BY97">
        <v>1</v>
      </c>
      <c r="BZ97">
        <v>0</v>
      </c>
      <c r="CA97">
        <v>80</v>
      </c>
      <c r="CB97">
        <v>5</v>
      </c>
      <c r="CC97">
        <v>-3</v>
      </c>
      <c r="CD97">
        <v>-3</v>
      </c>
      <c r="CE97">
        <v>202</v>
      </c>
      <c r="CF97">
        <v>0</v>
      </c>
      <c r="CG97">
        <v>1</v>
      </c>
      <c r="CH97">
        <v>1</v>
      </c>
      <c r="CI97">
        <v>100</v>
      </c>
      <c r="CJ97">
        <v>-3</v>
      </c>
      <c r="CK97">
        <v>-3</v>
      </c>
      <c r="CL97">
        <v>-3</v>
      </c>
      <c r="CM97">
        <v>0</v>
      </c>
      <c r="CN97">
        <v>0</v>
      </c>
      <c r="CO97">
        <v>0</v>
      </c>
      <c r="CP97">
        <v>0</v>
      </c>
      <c r="CQ97">
        <v>0</v>
      </c>
      <c r="CR97">
        <v>1</v>
      </c>
      <c r="CS97">
        <v>0</v>
      </c>
      <c r="CT97">
        <v>25</v>
      </c>
      <c r="CU97">
        <v>140</v>
      </c>
      <c r="CV97">
        <v>3</v>
      </c>
      <c r="CW97">
        <v>6</v>
      </c>
      <c r="CX97">
        <v>-3</v>
      </c>
      <c r="CY97">
        <v>-3</v>
      </c>
      <c r="CZ97">
        <v>31</v>
      </c>
      <c r="DA97">
        <v>306</v>
      </c>
      <c r="DB97">
        <v>306</v>
      </c>
      <c r="DC97">
        <v>1</v>
      </c>
      <c r="DD97">
        <v>18</v>
      </c>
    </row>
    <row r="98" spans="1:108" x14ac:dyDescent="0.25">
      <c r="A98" t="s">
        <v>3681</v>
      </c>
      <c r="B98">
        <v>3</v>
      </c>
      <c r="C98">
        <v>3275</v>
      </c>
      <c r="D98">
        <v>4181</v>
      </c>
      <c r="E98">
        <v>5299</v>
      </c>
      <c r="F98">
        <v>93</v>
      </c>
      <c r="G98">
        <v>4539</v>
      </c>
      <c r="H98">
        <v>2052</v>
      </c>
      <c r="I98">
        <v>10</v>
      </c>
      <c r="J98">
        <v>0</v>
      </c>
      <c r="K98">
        <v>2</v>
      </c>
      <c r="L98">
        <v>2</v>
      </c>
      <c r="M98">
        <v>1</v>
      </c>
      <c r="N98">
        <v>0</v>
      </c>
      <c r="O98">
        <v>60</v>
      </c>
      <c r="P98">
        <v>1</v>
      </c>
      <c r="Q98">
        <v>-3</v>
      </c>
      <c r="R98">
        <v>-3</v>
      </c>
      <c r="S98">
        <v>20</v>
      </c>
      <c r="T98">
        <v>72</v>
      </c>
      <c r="U98">
        <v>0</v>
      </c>
      <c r="V98">
        <v>0</v>
      </c>
      <c r="W98">
        <v>0</v>
      </c>
      <c r="X98">
        <v>1</v>
      </c>
      <c r="Y98">
        <v>1</v>
      </c>
      <c r="Z98">
        <v>0</v>
      </c>
      <c r="AA98">
        <v>0</v>
      </c>
      <c r="AB98">
        <v>40</v>
      </c>
      <c r="AC98">
        <v>1</v>
      </c>
      <c r="AD98">
        <v>-3</v>
      </c>
      <c r="AE98">
        <v>-3</v>
      </c>
      <c r="AF98">
        <v>190</v>
      </c>
      <c r="AG98">
        <v>1</v>
      </c>
      <c r="AH98">
        <v>1</v>
      </c>
      <c r="AI98">
        <v>1</v>
      </c>
      <c r="AJ98">
        <v>150</v>
      </c>
      <c r="AK98">
        <v>-3</v>
      </c>
      <c r="AL98">
        <v>-3</v>
      </c>
      <c r="AM98">
        <v>-3</v>
      </c>
      <c r="AN98">
        <v>0</v>
      </c>
      <c r="AO98">
        <v>0</v>
      </c>
      <c r="AP98">
        <v>1</v>
      </c>
      <c r="AQ98">
        <v>1</v>
      </c>
      <c r="AR98">
        <v>0</v>
      </c>
      <c r="AS98">
        <v>0</v>
      </c>
      <c r="AT98">
        <v>5</v>
      </c>
      <c r="AU98">
        <v>5</v>
      </c>
      <c r="AV98">
        <v>100</v>
      </c>
      <c r="AW98">
        <v>2</v>
      </c>
      <c r="AX98">
        <v>2</v>
      </c>
      <c r="AY98">
        <v>-3</v>
      </c>
      <c r="AZ98">
        <v>-3</v>
      </c>
      <c r="BA98">
        <v>2</v>
      </c>
      <c r="BB98">
        <v>267</v>
      </c>
      <c r="BC98">
        <v>267</v>
      </c>
      <c r="BD98">
        <v>0</v>
      </c>
      <c r="BE98">
        <v>-49</v>
      </c>
      <c r="BH98">
        <v>15</v>
      </c>
      <c r="BI98">
        <v>6</v>
      </c>
      <c r="BJ98">
        <v>0</v>
      </c>
      <c r="BK98">
        <v>2</v>
      </c>
      <c r="BL98">
        <v>1</v>
      </c>
      <c r="BM98">
        <v>0</v>
      </c>
      <c r="BN98">
        <v>60</v>
      </c>
      <c r="BO98">
        <v>1</v>
      </c>
      <c r="BP98">
        <v>-3</v>
      </c>
      <c r="BQ98">
        <v>-3</v>
      </c>
      <c r="BR98">
        <v>20</v>
      </c>
      <c r="BS98">
        <v>77</v>
      </c>
      <c r="BT98">
        <v>0</v>
      </c>
      <c r="BU98">
        <v>14</v>
      </c>
      <c r="BV98">
        <v>4</v>
      </c>
      <c r="BW98">
        <v>1</v>
      </c>
      <c r="BX98">
        <v>1</v>
      </c>
      <c r="BY98">
        <v>1</v>
      </c>
      <c r="BZ98">
        <v>0</v>
      </c>
      <c r="CA98">
        <v>80</v>
      </c>
      <c r="CB98">
        <v>5</v>
      </c>
      <c r="CC98">
        <v>-3</v>
      </c>
      <c r="CD98">
        <v>-3</v>
      </c>
      <c r="CE98">
        <v>234</v>
      </c>
      <c r="CF98">
        <v>1</v>
      </c>
      <c r="CG98">
        <v>1</v>
      </c>
      <c r="CH98">
        <v>1</v>
      </c>
      <c r="CI98">
        <v>150</v>
      </c>
      <c r="CJ98">
        <v>-3</v>
      </c>
      <c r="CK98">
        <v>-3</v>
      </c>
      <c r="CL98">
        <v>-3</v>
      </c>
      <c r="CM98">
        <v>0</v>
      </c>
      <c r="CN98">
        <v>0</v>
      </c>
      <c r="CO98">
        <v>1</v>
      </c>
      <c r="CP98">
        <v>1</v>
      </c>
      <c r="CQ98">
        <v>0</v>
      </c>
      <c r="CR98">
        <v>0</v>
      </c>
      <c r="CS98">
        <v>5</v>
      </c>
      <c r="CT98">
        <v>5</v>
      </c>
      <c r="CU98">
        <v>140</v>
      </c>
      <c r="CV98">
        <v>3</v>
      </c>
      <c r="CW98">
        <v>6</v>
      </c>
      <c r="CX98">
        <v>-3</v>
      </c>
      <c r="CY98">
        <v>-3</v>
      </c>
      <c r="CZ98">
        <v>6</v>
      </c>
      <c r="DA98">
        <v>316</v>
      </c>
      <c r="DB98">
        <v>316</v>
      </c>
      <c r="DC98">
        <v>1</v>
      </c>
      <c r="DD98">
        <v>49</v>
      </c>
    </row>
    <row r="99" spans="1:108" x14ac:dyDescent="0.25">
      <c r="A99" t="s">
        <v>3681</v>
      </c>
      <c r="B99">
        <v>3</v>
      </c>
      <c r="C99">
        <v>4845</v>
      </c>
      <c r="D99">
        <v>2227</v>
      </c>
      <c r="E99">
        <v>2264</v>
      </c>
      <c r="F99">
        <v>5690</v>
      </c>
      <c r="G99">
        <v>3293</v>
      </c>
      <c r="H99">
        <v>3755</v>
      </c>
      <c r="I99">
        <v>15</v>
      </c>
      <c r="J99">
        <v>0</v>
      </c>
      <c r="K99">
        <v>0</v>
      </c>
      <c r="L99">
        <v>0</v>
      </c>
      <c r="M99">
        <v>0</v>
      </c>
      <c r="N99">
        <v>0</v>
      </c>
      <c r="O99">
        <v>0</v>
      </c>
      <c r="P99">
        <v>0</v>
      </c>
      <c r="Q99">
        <v>-3</v>
      </c>
      <c r="R99">
        <v>-3</v>
      </c>
      <c r="S99">
        <v>0</v>
      </c>
      <c r="T99">
        <v>15</v>
      </c>
      <c r="U99">
        <v>9</v>
      </c>
      <c r="V99">
        <v>0</v>
      </c>
      <c r="W99">
        <v>1</v>
      </c>
      <c r="X99">
        <v>1</v>
      </c>
      <c r="Y99">
        <v>1</v>
      </c>
      <c r="Z99">
        <v>1</v>
      </c>
      <c r="AA99">
        <v>0</v>
      </c>
      <c r="AB99">
        <v>120</v>
      </c>
      <c r="AC99">
        <v>6</v>
      </c>
      <c r="AD99">
        <v>-3</v>
      </c>
      <c r="AE99">
        <v>-3</v>
      </c>
      <c r="AF99">
        <v>171</v>
      </c>
      <c r="AG99">
        <v>0</v>
      </c>
      <c r="AH99">
        <v>1</v>
      </c>
      <c r="AI99">
        <v>0</v>
      </c>
      <c r="AJ99">
        <v>50</v>
      </c>
      <c r="AK99">
        <v>-3</v>
      </c>
      <c r="AL99">
        <v>-3</v>
      </c>
      <c r="AM99">
        <v>-3</v>
      </c>
      <c r="AN99">
        <v>0</v>
      </c>
      <c r="AO99">
        <v>0</v>
      </c>
      <c r="AP99">
        <v>0</v>
      </c>
      <c r="AQ99">
        <v>0</v>
      </c>
      <c r="AR99">
        <v>0</v>
      </c>
      <c r="AS99">
        <v>0</v>
      </c>
      <c r="AT99">
        <v>0</v>
      </c>
      <c r="AU99">
        <v>0</v>
      </c>
      <c r="AV99">
        <v>120</v>
      </c>
      <c r="AW99">
        <v>3</v>
      </c>
      <c r="AX99">
        <v>6</v>
      </c>
      <c r="AY99">
        <v>-3</v>
      </c>
      <c r="AZ99">
        <v>-3</v>
      </c>
      <c r="BA99">
        <v>1</v>
      </c>
      <c r="BB99">
        <v>186</v>
      </c>
      <c r="BC99">
        <v>186</v>
      </c>
      <c r="BD99">
        <v>0</v>
      </c>
      <c r="BE99">
        <v>-99</v>
      </c>
      <c r="BH99">
        <v>15</v>
      </c>
      <c r="BI99">
        <v>0</v>
      </c>
      <c r="BJ99">
        <v>0</v>
      </c>
      <c r="BK99">
        <v>0</v>
      </c>
      <c r="BL99">
        <v>0</v>
      </c>
      <c r="BM99">
        <v>0</v>
      </c>
      <c r="BN99">
        <v>0</v>
      </c>
      <c r="BO99">
        <v>0</v>
      </c>
      <c r="BP99">
        <v>-3</v>
      </c>
      <c r="BQ99">
        <v>-3</v>
      </c>
      <c r="BR99">
        <v>0</v>
      </c>
      <c r="BS99">
        <v>15</v>
      </c>
      <c r="BT99">
        <v>0</v>
      </c>
      <c r="BU99">
        <v>0</v>
      </c>
      <c r="BV99">
        <v>0</v>
      </c>
      <c r="BW99">
        <v>1</v>
      </c>
      <c r="BX99">
        <v>1</v>
      </c>
      <c r="BY99">
        <v>1</v>
      </c>
      <c r="BZ99">
        <v>0</v>
      </c>
      <c r="CA99">
        <v>120</v>
      </c>
      <c r="CB99">
        <v>6</v>
      </c>
      <c r="CC99">
        <v>-3</v>
      </c>
      <c r="CD99">
        <v>-3</v>
      </c>
      <c r="CE99">
        <v>270</v>
      </c>
      <c r="CF99">
        <v>1</v>
      </c>
      <c r="CG99">
        <v>1</v>
      </c>
      <c r="CH99">
        <v>1</v>
      </c>
      <c r="CI99">
        <v>150</v>
      </c>
      <c r="CJ99">
        <v>-3</v>
      </c>
      <c r="CK99">
        <v>-3</v>
      </c>
      <c r="CL99">
        <v>-3</v>
      </c>
      <c r="CM99">
        <v>0</v>
      </c>
      <c r="CN99">
        <v>0</v>
      </c>
      <c r="CO99">
        <v>0</v>
      </c>
      <c r="CP99">
        <v>0</v>
      </c>
      <c r="CQ99">
        <v>0</v>
      </c>
      <c r="CR99">
        <v>0</v>
      </c>
      <c r="CS99">
        <v>0</v>
      </c>
      <c r="CT99">
        <v>0</v>
      </c>
      <c r="CU99">
        <v>120</v>
      </c>
      <c r="CV99">
        <v>3</v>
      </c>
      <c r="CW99">
        <v>6</v>
      </c>
      <c r="CX99">
        <v>-3</v>
      </c>
      <c r="CY99">
        <v>-3</v>
      </c>
      <c r="CZ99">
        <v>0</v>
      </c>
      <c r="DA99">
        <v>285</v>
      </c>
      <c r="DB99">
        <v>285</v>
      </c>
      <c r="DC99">
        <v>1</v>
      </c>
      <c r="DD99">
        <v>99</v>
      </c>
    </row>
    <row r="100" spans="1:108" x14ac:dyDescent="0.25">
      <c r="A100" t="s">
        <v>3683</v>
      </c>
      <c r="B100">
        <v>1</v>
      </c>
      <c r="C100">
        <v>6318</v>
      </c>
      <c r="D100">
        <v>4728</v>
      </c>
      <c r="E100">
        <v>5913</v>
      </c>
      <c r="F100">
        <v>2052</v>
      </c>
      <c r="G100">
        <v>4539</v>
      </c>
      <c r="H100">
        <v>93</v>
      </c>
      <c r="I100">
        <v>15</v>
      </c>
      <c r="J100">
        <v>0</v>
      </c>
      <c r="K100">
        <v>4</v>
      </c>
      <c r="L100">
        <v>4</v>
      </c>
      <c r="M100">
        <v>1</v>
      </c>
      <c r="N100">
        <v>0</v>
      </c>
      <c r="O100">
        <v>60</v>
      </c>
      <c r="P100">
        <v>1</v>
      </c>
      <c r="Q100">
        <v>-3</v>
      </c>
      <c r="R100">
        <v>-3</v>
      </c>
      <c r="S100">
        <v>20</v>
      </c>
      <c r="T100">
        <v>79</v>
      </c>
      <c r="U100">
        <v>0</v>
      </c>
      <c r="V100">
        <v>2</v>
      </c>
      <c r="W100">
        <v>0</v>
      </c>
      <c r="X100">
        <v>1</v>
      </c>
      <c r="Y100">
        <v>1</v>
      </c>
      <c r="Z100">
        <v>1</v>
      </c>
      <c r="AA100">
        <v>0</v>
      </c>
      <c r="AB100">
        <v>80</v>
      </c>
      <c r="AC100">
        <v>5</v>
      </c>
      <c r="AD100">
        <v>-3</v>
      </c>
      <c r="AE100">
        <v>-3</v>
      </c>
      <c r="AF100">
        <v>180</v>
      </c>
      <c r="AG100">
        <v>1</v>
      </c>
      <c r="AH100">
        <v>0</v>
      </c>
      <c r="AI100">
        <v>1</v>
      </c>
      <c r="AJ100">
        <v>100</v>
      </c>
      <c r="AK100">
        <v>-3</v>
      </c>
      <c r="AL100">
        <v>-3</v>
      </c>
      <c r="AM100">
        <v>-3</v>
      </c>
      <c r="AN100">
        <v>0</v>
      </c>
      <c r="AO100">
        <v>0</v>
      </c>
      <c r="AP100">
        <v>0</v>
      </c>
      <c r="AQ100">
        <v>0</v>
      </c>
      <c r="AR100">
        <v>0</v>
      </c>
      <c r="AS100">
        <v>0</v>
      </c>
      <c r="AT100">
        <v>0</v>
      </c>
      <c r="AU100">
        <v>0</v>
      </c>
      <c r="AV100">
        <v>140</v>
      </c>
      <c r="AW100">
        <v>3</v>
      </c>
      <c r="AX100">
        <v>6</v>
      </c>
      <c r="AY100">
        <v>-3</v>
      </c>
      <c r="AZ100">
        <v>-3</v>
      </c>
      <c r="BA100">
        <v>4</v>
      </c>
      <c r="BB100">
        <v>259</v>
      </c>
      <c r="BC100">
        <v>259</v>
      </c>
      <c r="BD100">
        <v>0</v>
      </c>
      <c r="BE100">
        <v>-49</v>
      </c>
      <c r="BH100">
        <v>15</v>
      </c>
      <c r="BI100">
        <v>6</v>
      </c>
      <c r="BJ100">
        <v>0</v>
      </c>
      <c r="BK100">
        <v>2</v>
      </c>
      <c r="BL100">
        <v>1</v>
      </c>
      <c r="BM100">
        <v>0</v>
      </c>
      <c r="BN100">
        <v>60</v>
      </c>
      <c r="BO100">
        <v>1</v>
      </c>
      <c r="BP100">
        <v>-3</v>
      </c>
      <c r="BQ100">
        <v>-3</v>
      </c>
      <c r="BR100">
        <v>20</v>
      </c>
      <c r="BS100">
        <v>77</v>
      </c>
      <c r="BT100">
        <v>0</v>
      </c>
      <c r="BU100">
        <v>5</v>
      </c>
      <c r="BV100">
        <v>1</v>
      </c>
      <c r="BW100">
        <v>1</v>
      </c>
      <c r="BX100">
        <v>1</v>
      </c>
      <c r="BY100">
        <v>1</v>
      </c>
      <c r="BZ100">
        <v>0</v>
      </c>
      <c r="CA100">
        <v>80</v>
      </c>
      <c r="CB100">
        <v>5</v>
      </c>
      <c r="CC100">
        <v>-3</v>
      </c>
      <c r="CD100">
        <v>-3</v>
      </c>
      <c r="CE100">
        <v>231</v>
      </c>
      <c r="CF100">
        <v>1</v>
      </c>
      <c r="CG100">
        <v>1</v>
      </c>
      <c r="CH100">
        <v>1</v>
      </c>
      <c r="CI100">
        <v>150</v>
      </c>
      <c r="CJ100">
        <v>-3</v>
      </c>
      <c r="CK100">
        <v>-3</v>
      </c>
      <c r="CL100">
        <v>-3</v>
      </c>
      <c r="CM100">
        <v>0</v>
      </c>
      <c r="CN100">
        <v>0</v>
      </c>
      <c r="CO100">
        <v>0</v>
      </c>
      <c r="CP100">
        <v>0</v>
      </c>
      <c r="CQ100">
        <v>0</v>
      </c>
      <c r="CR100">
        <v>0</v>
      </c>
      <c r="CS100">
        <v>0</v>
      </c>
      <c r="CT100">
        <v>0</v>
      </c>
      <c r="CU100">
        <v>140</v>
      </c>
      <c r="CV100">
        <v>3</v>
      </c>
      <c r="CW100">
        <v>6</v>
      </c>
      <c r="CX100">
        <v>-3</v>
      </c>
      <c r="CY100">
        <v>-3</v>
      </c>
      <c r="CZ100">
        <v>3</v>
      </c>
      <c r="DA100">
        <v>308</v>
      </c>
      <c r="DB100">
        <v>308</v>
      </c>
      <c r="DC100">
        <v>1</v>
      </c>
      <c r="DD100">
        <v>49</v>
      </c>
    </row>
    <row r="101" spans="1:108" x14ac:dyDescent="0.25">
      <c r="A101" t="s">
        <v>3683</v>
      </c>
      <c r="B101">
        <v>1</v>
      </c>
      <c r="C101">
        <v>2526</v>
      </c>
      <c r="D101">
        <v>3277</v>
      </c>
      <c r="E101">
        <v>3740</v>
      </c>
      <c r="F101">
        <v>3755</v>
      </c>
      <c r="G101">
        <v>3293</v>
      </c>
      <c r="H101">
        <v>5690</v>
      </c>
      <c r="I101">
        <v>10</v>
      </c>
      <c r="J101">
        <v>0</v>
      </c>
      <c r="K101">
        <v>10</v>
      </c>
      <c r="L101">
        <v>10</v>
      </c>
      <c r="M101">
        <v>0</v>
      </c>
      <c r="N101">
        <v>0</v>
      </c>
      <c r="O101">
        <v>0</v>
      </c>
      <c r="P101">
        <v>0</v>
      </c>
      <c r="Q101">
        <v>-3</v>
      </c>
      <c r="R101">
        <v>-3</v>
      </c>
      <c r="S101">
        <v>0</v>
      </c>
      <c r="T101">
        <v>20</v>
      </c>
      <c r="U101">
        <v>0</v>
      </c>
      <c r="V101">
        <v>56</v>
      </c>
      <c r="W101">
        <v>18</v>
      </c>
      <c r="X101">
        <v>1</v>
      </c>
      <c r="Y101">
        <v>1</v>
      </c>
      <c r="Z101">
        <v>0</v>
      </c>
      <c r="AA101">
        <v>0</v>
      </c>
      <c r="AB101">
        <v>80</v>
      </c>
      <c r="AC101">
        <v>2</v>
      </c>
      <c r="AD101">
        <v>-3</v>
      </c>
      <c r="AE101">
        <v>-3</v>
      </c>
      <c r="AF101">
        <v>198</v>
      </c>
      <c r="AG101">
        <v>0</v>
      </c>
      <c r="AH101">
        <v>1</v>
      </c>
      <c r="AI101">
        <v>1</v>
      </c>
      <c r="AJ101">
        <v>100</v>
      </c>
      <c r="AK101">
        <v>-3</v>
      </c>
      <c r="AL101">
        <v>-3</v>
      </c>
      <c r="AM101">
        <v>-3</v>
      </c>
      <c r="AN101">
        <v>0</v>
      </c>
      <c r="AO101">
        <v>0</v>
      </c>
      <c r="AP101">
        <v>0</v>
      </c>
      <c r="AQ101">
        <v>0</v>
      </c>
      <c r="AR101">
        <v>0</v>
      </c>
      <c r="AS101">
        <v>0</v>
      </c>
      <c r="AT101">
        <v>0</v>
      </c>
      <c r="AU101">
        <v>0</v>
      </c>
      <c r="AV101">
        <v>80</v>
      </c>
      <c r="AW101">
        <v>2</v>
      </c>
      <c r="AX101">
        <v>2</v>
      </c>
      <c r="AY101">
        <v>-3</v>
      </c>
      <c r="AZ101">
        <v>-3</v>
      </c>
      <c r="BA101">
        <v>28</v>
      </c>
      <c r="BB101">
        <v>218</v>
      </c>
      <c r="BC101">
        <v>218</v>
      </c>
      <c r="BD101">
        <v>0</v>
      </c>
      <c r="BE101">
        <v>-207</v>
      </c>
      <c r="BH101">
        <v>15</v>
      </c>
      <c r="BI101">
        <v>0</v>
      </c>
      <c r="BJ101">
        <v>0</v>
      </c>
      <c r="BK101">
        <v>0</v>
      </c>
      <c r="BL101">
        <v>0</v>
      </c>
      <c r="BM101">
        <v>0</v>
      </c>
      <c r="BN101">
        <v>0</v>
      </c>
      <c r="BO101">
        <v>0</v>
      </c>
      <c r="BP101">
        <v>-3</v>
      </c>
      <c r="BQ101">
        <v>-3</v>
      </c>
      <c r="BR101">
        <v>0</v>
      </c>
      <c r="BS101">
        <v>15</v>
      </c>
      <c r="BT101">
        <v>0</v>
      </c>
      <c r="BU101">
        <v>0</v>
      </c>
      <c r="BV101">
        <v>0</v>
      </c>
      <c r="BW101">
        <v>1</v>
      </c>
      <c r="BX101">
        <v>1</v>
      </c>
      <c r="BY101">
        <v>1</v>
      </c>
      <c r="BZ101">
        <v>1</v>
      </c>
      <c r="CA101">
        <v>160</v>
      </c>
      <c r="CB101">
        <v>12</v>
      </c>
      <c r="CC101">
        <v>-3</v>
      </c>
      <c r="CD101">
        <v>-3</v>
      </c>
      <c r="CE101">
        <v>410</v>
      </c>
      <c r="CF101">
        <v>1</v>
      </c>
      <c r="CG101">
        <v>1</v>
      </c>
      <c r="CH101">
        <v>1</v>
      </c>
      <c r="CI101">
        <v>150</v>
      </c>
      <c r="CJ101">
        <v>-3</v>
      </c>
      <c r="CK101">
        <v>-3</v>
      </c>
      <c r="CL101">
        <v>-3</v>
      </c>
      <c r="CM101">
        <v>0</v>
      </c>
      <c r="CN101">
        <v>0</v>
      </c>
      <c r="CO101">
        <v>0</v>
      </c>
      <c r="CP101">
        <v>0</v>
      </c>
      <c r="CQ101">
        <v>0</v>
      </c>
      <c r="CR101">
        <v>0</v>
      </c>
      <c r="CS101">
        <v>0</v>
      </c>
      <c r="CT101">
        <v>0</v>
      </c>
      <c r="CU101">
        <v>160</v>
      </c>
      <c r="CV101">
        <v>4</v>
      </c>
      <c r="CW101">
        <v>12</v>
      </c>
      <c r="CX101">
        <v>-3</v>
      </c>
      <c r="CY101">
        <v>-3</v>
      </c>
      <c r="CZ101">
        <v>0</v>
      </c>
      <c r="DA101">
        <v>425</v>
      </c>
      <c r="DB101">
        <v>425</v>
      </c>
      <c r="DC101">
        <v>1</v>
      </c>
      <c r="DD101">
        <v>207</v>
      </c>
    </row>
    <row r="102" spans="1:108" x14ac:dyDescent="0.25">
      <c r="A102" t="s">
        <v>3683</v>
      </c>
      <c r="B102">
        <v>2</v>
      </c>
      <c r="C102">
        <v>6318</v>
      </c>
      <c r="D102">
        <v>4728</v>
      </c>
      <c r="E102">
        <v>5913</v>
      </c>
      <c r="F102">
        <v>2052</v>
      </c>
      <c r="G102">
        <v>4539</v>
      </c>
      <c r="H102">
        <v>93</v>
      </c>
      <c r="I102">
        <v>15</v>
      </c>
      <c r="J102">
        <v>0</v>
      </c>
      <c r="K102">
        <v>3</v>
      </c>
      <c r="L102">
        <v>3</v>
      </c>
      <c r="M102">
        <v>0</v>
      </c>
      <c r="N102">
        <v>0</v>
      </c>
      <c r="O102">
        <v>0</v>
      </c>
      <c r="P102">
        <v>0</v>
      </c>
      <c r="Q102">
        <v>-3</v>
      </c>
      <c r="R102">
        <v>-3</v>
      </c>
      <c r="S102">
        <v>0</v>
      </c>
      <c r="T102">
        <v>18</v>
      </c>
      <c r="U102">
        <v>0</v>
      </c>
      <c r="V102">
        <v>21</v>
      </c>
      <c r="W102">
        <v>7</v>
      </c>
      <c r="X102">
        <v>1</v>
      </c>
      <c r="Y102">
        <v>1</v>
      </c>
      <c r="Z102">
        <v>1</v>
      </c>
      <c r="AA102">
        <v>0</v>
      </c>
      <c r="AB102">
        <v>120</v>
      </c>
      <c r="AC102">
        <v>6</v>
      </c>
      <c r="AD102">
        <v>-3</v>
      </c>
      <c r="AE102">
        <v>-3</v>
      </c>
      <c r="AF102">
        <v>277</v>
      </c>
      <c r="AG102">
        <v>1</v>
      </c>
      <c r="AH102">
        <v>1</v>
      </c>
      <c r="AI102">
        <v>1</v>
      </c>
      <c r="AJ102">
        <v>150</v>
      </c>
      <c r="AK102">
        <v>-3</v>
      </c>
      <c r="AL102">
        <v>-3</v>
      </c>
      <c r="AM102">
        <v>-3</v>
      </c>
      <c r="AN102">
        <v>0</v>
      </c>
      <c r="AO102">
        <v>0</v>
      </c>
      <c r="AP102">
        <v>1</v>
      </c>
      <c r="AQ102">
        <v>0</v>
      </c>
      <c r="AR102">
        <v>0</v>
      </c>
      <c r="AS102">
        <v>0</v>
      </c>
      <c r="AT102">
        <v>5</v>
      </c>
      <c r="AU102">
        <v>0</v>
      </c>
      <c r="AV102">
        <v>120</v>
      </c>
      <c r="AW102">
        <v>3</v>
      </c>
      <c r="AX102">
        <v>6</v>
      </c>
      <c r="AY102">
        <v>-3</v>
      </c>
      <c r="AZ102">
        <v>-3</v>
      </c>
      <c r="BA102">
        <v>10</v>
      </c>
      <c r="BB102">
        <v>295</v>
      </c>
      <c r="BC102">
        <v>295</v>
      </c>
      <c r="BD102">
        <v>0</v>
      </c>
      <c r="BE102">
        <v>-1</v>
      </c>
      <c r="BH102">
        <v>15</v>
      </c>
      <c r="BI102">
        <v>4</v>
      </c>
      <c r="BJ102">
        <v>0</v>
      </c>
      <c r="BK102">
        <v>1</v>
      </c>
      <c r="BL102">
        <v>0</v>
      </c>
      <c r="BM102">
        <v>0</v>
      </c>
      <c r="BN102">
        <v>0</v>
      </c>
      <c r="BO102">
        <v>0</v>
      </c>
      <c r="BP102">
        <v>-3</v>
      </c>
      <c r="BQ102">
        <v>-3</v>
      </c>
      <c r="BR102">
        <v>0</v>
      </c>
      <c r="BS102">
        <v>16</v>
      </c>
      <c r="BT102">
        <v>27</v>
      </c>
      <c r="BU102">
        <v>6</v>
      </c>
      <c r="BV102">
        <v>5</v>
      </c>
      <c r="BW102">
        <v>1</v>
      </c>
      <c r="BX102">
        <v>1</v>
      </c>
      <c r="BY102">
        <v>1</v>
      </c>
      <c r="BZ102">
        <v>0</v>
      </c>
      <c r="CA102">
        <v>120</v>
      </c>
      <c r="CB102">
        <v>6</v>
      </c>
      <c r="CC102">
        <v>-3</v>
      </c>
      <c r="CD102">
        <v>-3</v>
      </c>
      <c r="CE102">
        <v>275</v>
      </c>
      <c r="CF102">
        <v>1</v>
      </c>
      <c r="CG102">
        <v>1</v>
      </c>
      <c r="CH102">
        <v>1</v>
      </c>
      <c r="CI102">
        <v>150</v>
      </c>
      <c r="CJ102">
        <v>-3</v>
      </c>
      <c r="CK102">
        <v>-3</v>
      </c>
      <c r="CL102">
        <v>-3</v>
      </c>
      <c r="CM102">
        <v>0</v>
      </c>
      <c r="CN102">
        <v>0</v>
      </c>
      <c r="CO102">
        <v>0</v>
      </c>
      <c r="CP102">
        <v>1</v>
      </c>
      <c r="CQ102">
        <v>0</v>
      </c>
      <c r="CR102">
        <v>0</v>
      </c>
      <c r="CS102">
        <v>0</v>
      </c>
      <c r="CT102">
        <v>5</v>
      </c>
      <c r="CU102">
        <v>120</v>
      </c>
      <c r="CV102">
        <v>3</v>
      </c>
      <c r="CW102">
        <v>6</v>
      </c>
      <c r="CX102">
        <v>-3</v>
      </c>
      <c r="CY102">
        <v>-3</v>
      </c>
      <c r="CZ102">
        <v>6</v>
      </c>
      <c r="DA102">
        <v>296</v>
      </c>
      <c r="DB102">
        <v>296</v>
      </c>
      <c r="DC102">
        <v>1</v>
      </c>
      <c r="DD102">
        <v>1</v>
      </c>
    </row>
    <row r="103" spans="1:108" x14ac:dyDescent="0.25">
      <c r="A103" t="s">
        <v>3683</v>
      </c>
      <c r="B103">
        <v>2</v>
      </c>
      <c r="C103">
        <v>2526</v>
      </c>
      <c r="D103">
        <v>3277</v>
      </c>
      <c r="E103">
        <v>3740</v>
      </c>
      <c r="F103">
        <v>3755</v>
      </c>
      <c r="G103">
        <v>3293</v>
      </c>
      <c r="H103">
        <v>5690</v>
      </c>
      <c r="I103">
        <v>10</v>
      </c>
      <c r="J103">
        <v>0</v>
      </c>
      <c r="K103">
        <v>9</v>
      </c>
      <c r="L103">
        <v>9</v>
      </c>
      <c r="M103">
        <v>0</v>
      </c>
      <c r="N103">
        <v>0</v>
      </c>
      <c r="O103">
        <v>0</v>
      </c>
      <c r="P103">
        <v>0</v>
      </c>
      <c r="Q103">
        <v>-3</v>
      </c>
      <c r="R103">
        <v>-3</v>
      </c>
      <c r="S103">
        <v>0</v>
      </c>
      <c r="T103">
        <v>19</v>
      </c>
      <c r="U103">
        <v>0</v>
      </c>
      <c r="V103">
        <v>1</v>
      </c>
      <c r="W103">
        <v>0</v>
      </c>
      <c r="X103">
        <v>1</v>
      </c>
      <c r="Y103">
        <v>1</v>
      </c>
      <c r="Z103">
        <v>0</v>
      </c>
      <c r="AA103">
        <v>0</v>
      </c>
      <c r="AB103">
        <v>80</v>
      </c>
      <c r="AC103">
        <v>2</v>
      </c>
      <c r="AD103">
        <v>-3</v>
      </c>
      <c r="AE103">
        <v>-3</v>
      </c>
      <c r="AF103">
        <v>180</v>
      </c>
      <c r="AG103">
        <v>1</v>
      </c>
      <c r="AH103">
        <v>0</v>
      </c>
      <c r="AI103">
        <v>1</v>
      </c>
      <c r="AJ103">
        <v>100</v>
      </c>
      <c r="AK103">
        <v>-3</v>
      </c>
      <c r="AL103">
        <v>-3</v>
      </c>
      <c r="AM103">
        <v>-3</v>
      </c>
      <c r="AN103">
        <v>0</v>
      </c>
      <c r="AO103">
        <v>0</v>
      </c>
      <c r="AP103">
        <v>0</v>
      </c>
      <c r="AQ103">
        <v>0</v>
      </c>
      <c r="AR103">
        <v>0</v>
      </c>
      <c r="AS103">
        <v>0</v>
      </c>
      <c r="AT103">
        <v>0</v>
      </c>
      <c r="AU103">
        <v>0</v>
      </c>
      <c r="AV103">
        <v>80</v>
      </c>
      <c r="AW103">
        <v>2</v>
      </c>
      <c r="AX103">
        <v>2</v>
      </c>
      <c r="AY103">
        <v>-3</v>
      </c>
      <c r="AZ103">
        <v>-3</v>
      </c>
      <c r="BA103">
        <v>9</v>
      </c>
      <c r="BB103">
        <v>199</v>
      </c>
      <c r="BC103">
        <v>199</v>
      </c>
      <c r="BD103">
        <v>0</v>
      </c>
      <c r="BE103">
        <v>-106</v>
      </c>
      <c r="BH103">
        <v>15</v>
      </c>
      <c r="BI103">
        <v>0</v>
      </c>
      <c r="BJ103">
        <v>0</v>
      </c>
      <c r="BK103">
        <v>0</v>
      </c>
      <c r="BL103">
        <v>1</v>
      </c>
      <c r="BM103">
        <v>0</v>
      </c>
      <c r="BN103">
        <v>60</v>
      </c>
      <c r="BO103">
        <v>1</v>
      </c>
      <c r="BP103">
        <v>-3</v>
      </c>
      <c r="BQ103">
        <v>-3</v>
      </c>
      <c r="BR103">
        <v>20</v>
      </c>
      <c r="BS103">
        <v>75</v>
      </c>
      <c r="BT103">
        <v>0</v>
      </c>
      <c r="BU103">
        <v>0</v>
      </c>
      <c r="BV103">
        <v>0</v>
      </c>
      <c r="BW103">
        <v>1</v>
      </c>
      <c r="BX103">
        <v>1</v>
      </c>
      <c r="BY103">
        <v>1</v>
      </c>
      <c r="BZ103">
        <v>0</v>
      </c>
      <c r="CA103">
        <v>80</v>
      </c>
      <c r="CB103">
        <v>5</v>
      </c>
      <c r="CC103">
        <v>-3</v>
      </c>
      <c r="CD103">
        <v>-3</v>
      </c>
      <c r="CE103">
        <v>230</v>
      </c>
      <c r="CF103">
        <v>1</v>
      </c>
      <c r="CG103">
        <v>1</v>
      </c>
      <c r="CH103">
        <v>1</v>
      </c>
      <c r="CI103">
        <v>150</v>
      </c>
      <c r="CJ103">
        <v>-3</v>
      </c>
      <c r="CK103">
        <v>-3</v>
      </c>
      <c r="CL103">
        <v>-3</v>
      </c>
      <c r="CM103">
        <v>0</v>
      </c>
      <c r="CN103">
        <v>0</v>
      </c>
      <c r="CO103">
        <v>0</v>
      </c>
      <c r="CP103">
        <v>0</v>
      </c>
      <c r="CQ103">
        <v>0</v>
      </c>
      <c r="CR103">
        <v>0</v>
      </c>
      <c r="CS103">
        <v>0</v>
      </c>
      <c r="CT103">
        <v>0</v>
      </c>
      <c r="CU103">
        <v>140</v>
      </c>
      <c r="CV103">
        <v>3</v>
      </c>
      <c r="CW103">
        <v>6</v>
      </c>
      <c r="CX103">
        <v>-3</v>
      </c>
      <c r="CY103">
        <v>-3</v>
      </c>
      <c r="CZ103">
        <v>0</v>
      </c>
      <c r="DA103">
        <v>305</v>
      </c>
      <c r="DB103">
        <v>305</v>
      </c>
      <c r="DC103">
        <v>1</v>
      </c>
      <c r="DD103">
        <v>106</v>
      </c>
    </row>
    <row r="104" spans="1:108" x14ac:dyDescent="0.25">
      <c r="A104" t="s">
        <v>3682</v>
      </c>
      <c r="B104">
        <v>1</v>
      </c>
      <c r="C104">
        <v>3755</v>
      </c>
      <c r="D104">
        <v>3293</v>
      </c>
      <c r="E104">
        <v>5690</v>
      </c>
      <c r="F104">
        <v>2052</v>
      </c>
      <c r="G104">
        <v>4539</v>
      </c>
      <c r="H104">
        <v>93</v>
      </c>
      <c r="I104">
        <v>15</v>
      </c>
      <c r="J104">
        <v>0</v>
      </c>
      <c r="K104">
        <v>0</v>
      </c>
      <c r="L104">
        <v>0</v>
      </c>
      <c r="M104">
        <v>1</v>
      </c>
      <c r="N104">
        <v>0</v>
      </c>
      <c r="O104">
        <v>60</v>
      </c>
      <c r="P104">
        <v>1</v>
      </c>
      <c r="Q104">
        <v>-3</v>
      </c>
      <c r="R104">
        <v>-3</v>
      </c>
      <c r="S104">
        <v>20</v>
      </c>
      <c r="T104">
        <v>75</v>
      </c>
      <c r="U104">
        <v>0</v>
      </c>
      <c r="V104">
        <v>0</v>
      </c>
      <c r="W104">
        <v>0</v>
      </c>
      <c r="X104">
        <v>1</v>
      </c>
      <c r="Y104">
        <v>1</v>
      </c>
      <c r="Z104">
        <v>0</v>
      </c>
      <c r="AA104">
        <v>0</v>
      </c>
      <c r="AB104">
        <v>40</v>
      </c>
      <c r="AC104">
        <v>1</v>
      </c>
      <c r="AD104">
        <v>-3</v>
      </c>
      <c r="AE104">
        <v>-3</v>
      </c>
      <c r="AF104">
        <v>140</v>
      </c>
      <c r="AG104">
        <v>1</v>
      </c>
      <c r="AH104">
        <v>1</v>
      </c>
      <c r="AI104">
        <v>0</v>
      </c>
      <c r="AJ104">
        <v>100</v>
      </c>
      <c r="AK104">
        <v>-3</v>
      </c>
      <c r="AL104">
        <v>-3</v>
      </c>
      <c r="AM104">
        <v>-3</v>
      </c>
      <c r="AN104">
        <v>0</v>
      </c>
      <c r="AO104">
        <v>0</v>
      </c>
      <c r="AP104">
        <v>0</v>
      </c>
      <c r="AQ104">
        <v>0</v>
      </c>
      <c r="AR104">
        <v>0</v>
      </c>
      <c r="AS104">
        <v>0</v>
      </c>
      <c r="AT104">
        <v>0</v>
      </c>
      <c r="AU104">
        <v>0</v>
      </c>
      <c r="AV104">
        <v>100</v>
      </c>
      <c r="AW104">
        <v>2</v>
      </c>
      <c r="AX104">
        <v>2</v>
      </c>
      <c r="AY104">
        <v>-3</v>
      </c>
      <c r="AZ104">
        <v>-3</v>
      </c>
      <c r="BA104">
        <v>0</v>
      </c>
      <c r="BB104">
        <v>215</v>
      </c>
      <c r="BC104">
        <v>215</v>
      </c>
      <c r="BD104">
        <v>0</v>
      </c>
      <c r="BE104">
        <v>-76</v>
      </c>
      <c r="BH104">
        <v>15</v>
      </c>
      <c r="BI104">
        <v>5</v>
      </c>
      <c r="BJ104">
        <v>0</v>
      </c>
      <c r="BK104">
        <v>1</v>
      </c>
      <c r="BL104">
        <v>0</v>
      </c>
      <c r="BM104">
        <v>0</v>
      </c>
      <c r="BN104">
        <v>0</v>
      </c>
      <c r="BO104">
        <v>0</v>
      </c>
      <c r="BP104">
        <v>-3</v>
      </c>
      <c r="BQ104">
        <v>-3</v>
      </c>
      <c r="BR104">
        <v>0</v>
      </c>
      <c r="BS104">
        <v>16</v>
      </c>
      <c r="BT104">
        <v>0</v>
      </c>
      <c r="BU104">
        <v>15</v>
      </c>
      <c r="BV104">
        <v>5</v>
      </c>
      <c r="BW104">
        <v>1</v>
      </c>
      <c r="BX104">
        <v>1</v>
      </c>
      <c r="BY104">
        <v>1</v>
      </c>
      <c r="BZ104">
        <v>0</v>
      </c>
      <c r="CA104">
        <v>120</v>
      </c>
      <c r="CB104">
        <v>6</v>
      </c>
      <c r="CC104">
        <v>-3</v>
      </c>
      <c r="CD104">
        <v>-3</v>
      </c>
      <c r="CE104">
        <v>275</v>
      </c>
      <c r="CF104">
        <v>1</v>
      </c>
      <c r="CG104">
        <v>1</v>
      </c>
      <c r="CH104">
        <v>1</v>
      </c>
      <c r="CI104">
        <v>150</v>
      </c>
      <c r="CJ104">
        <v>-3</v>
      </c>
      <c r="CK104">
        <v>-3</v>
      </c>
      <c r="CL104">
        <v>-3</v>
      </c>
      <c r="CM104">
        <v>0</v>
      </c>
      <c r="CN104">
        <v>0</v>
      </c>
      <c r="CO104">
        <v>0</v>
      </c>
      <c r="CP104">
        <v>0</v>
      </c>
      <c r="CQ104">
        <v>0</v>
      </c>
      <c r="CR104">
        <v>0</v>
      </c>
      <c r="CS104">
        <v>0</v>
      </c>
      <c r="CT104">
        <v>0</v>
      </c>
      <c r="CU104">
        <v>120</v>
      </c>
      <c r="CV104">
        <v>3</v>
      </c>
      <c r="CW104">
        <v>6</v>
      </c>
      <c r="CX104">
        <v>-3</v>
      </c>
      <c r="CY104">
        <v>-3</v>
      </c>
      <c r="CZ104">
        <v>6</v>
      </c>
      <c r="DA104">
        <v>291</v>
      </c>
      <c r="DB104">
        <v>291</v>
      </c>
      <c r="DC104">
        <v>1</v>
      </c>
      <c r="DD104">
        <v>76</v>
      </c>
    </row>
    <row r="105" spans="1:108" x14ac:dyDescent="0.25">
      <c r="A105" t="s">
        <v>3682</v>
      </c>
      <c r="B105">
        <v>2</v>
      </c>
      <c r="C105">
        <v>3755</v>
      </c>
      <c r="D105">
        <v>3293</v>
      </c>
      <c r="E105">
        <v>5690</v>
      </c>
      <c r="F105">
        <v>2052</v>
      </c>
      <c r="G105">
        <v>4539</v>
      </c>
      <c r="H105">
        <v>93</v>
      </c>
      <c r="I105">
        <v>15</v>
      </c>
      <c r="J105">
        <v>0</v>
      </c>
      <c r="K105">
        <v>0</v>
      </c>
      <c r="L105">
        <v>0</v>
      </c>
      <c r="M105">
        <v>1</v>
      </c>
      <c r="N105">
        <v>0</v>
      </c>
      <c r="O105">
        <v>60</v>
      </c>
      <c r="P105">
        <v>1</v>
      </c>
      <c r="Q105">
        <v>-3</v>
      </c>
      <c r="R105">
        <v>-3</v>
      </c>
      <c r="S105">
        <v>20</v>
      </c>
      <c r="T105">
        <v>75</v>
      </c>
      <c r="U105">
        <v>0</v>
      </c>
      <c r="V105">
        <v>0</v>
      </c>
      <c r="W105">
        <v>0</v>
      </c>
      <c r="X105">
        <v>1</v>
      </c>
      <c r="Y105">
        <v>1</v>
      </c>
      <c r="Z105">
        <v>1</v>
      </c>
      <c r="AA105">
        <v>0</v>
      </c>
      <c r="AB105">
        <v>80</v>
      </c>
      <c r="AC105">
        <v>5</v>
      </c>
      <c r="AD105">
        <v>-3</v>
      </c>
      <c r="AE105">
        <v>-3</v>
      </c>
      <c r="AF105">
        <v>130</v>
      </c>
      <c r="AG105">
        <v>0</v>
      </c>
      <c r="AH105">
        <v>1</v>
      </c>
      <c r="AI105">
        <v>0</v>
      </c>
      <c r="AJ105">
        <v>50</v>
      </c>
      <c r="AK105">
        <v>-3</v>
      </c>
      <c r="AL105">
        <v>-3</v>
      </c>
      <c r="AM105">
        <v>-3</v>
      </c>
      <c r="AN105">
        <v>0</v>
      </c>
      <c r="AO105">
        <v>0</v>
      </c>
      <c r="AP105">
        <v>1</v>
      </c>
      <c r="AQ105">
        <v>0</v>
      </c>
      <c r="AR105">
        <v>0</v>
      </c>
      <c r="AS105">
        <v>0</v>
      </c>
      <c r="AT105">
        <v>5</v>
      </c>
      <c r="AU105">
        <v>0</v>
      </c>
      <c r="AV105">
        <v>140</v>
      </c>
      <c r="AW105">
        <v>3</v>
      </c>
      <c r="AX105">
        <v>6</v>
      </c>
      <c r="AY105">
        <v>-3</v>
      </c>
      <c r="AZ105">
        <v>-3</v>
      </c>
      <c r="BA105">
        <v>0</v>
      </c>
      <c r="BB105">
        <v>205</v>
      </c>
      <c r="BC105">
        <v>205</v>
      </c>
      <c r="BD105">
        <v>1</v>
      </c>
      <c r="BE105">
        <v>14</v>
      </c>
      <c r="BH105">
        <v>15</v>
      </c>
      <c r="BI105">
        <v>4</v>
      </c>
      <c r="BJ105">
        <v>0</v>
      </c>
      <c r="BK105">
        <v>1</v>
      </c>
      <c r="BL105">
        <v>0</v>
      </c>
      <c r="BM105">
        <v>0</v>
      </c>
      <c r="BN105">
        <v>0</v>
      </c>
      <c r="BO105">
        <v>0</v>
      </c>
      <c r="BP105">
        <v>-3</v>
      </c>
      <c r="BQ105">
        <v>-3</v>
      </c>
      <c r="BR105">
        <v>0</v>
      </c>
      <c r="BS105">
        <v>16</v>
      </c>
      <c r="BT105">
        <v>0</v>
      </c>
      <c r="BU105">
        <v>0</v>
      </c>
      <c r="BV105">
        <v>0</v>
      </c>
      <c r="BW105">
        <v>1</v>
      </c>
      <c r="BX105">
        <v>1</v>
      </c>
      <c r="BY105">
        <v>1</v>
      </c>
      <c r="BZ105">
        <v>0</v>
      </c>
      <c r="CA105">
        <v>120</v>
      </c>
      <c r="CB105">
        <v>6</v>
      </c>
      <c r="CC105">
        <v>-3</v>
      </c>
      <c r="CD105">
        <v>-3</v>
      </c>
      <c r="CE105">
        <v>170</v>
      </c>
      <c r="CF105">
        <v>1</v>
      </c>
      <c r="CG105">
        <v>0</v>
      </c>
      <c r="CH105">
        <v>0</v>
      </c>
      <c r="CI105">
        <v>50</v>
      </c>
      <c r="CJ105">
        <v>-3</v>
      </c>
      <c r="CK105">
        <v>-3</v>
      </c>
      <c r="CL105">
        <v>-3</v>
      </c>
      <c r="CM105">
        <v>0</v>
      </c>
      <c r="CN105">
        <v>0</v>
      </c>
      <c r="CO105">
        <v>0</v>
      </c>
      <c r="CP105">
        <v>1</v>
      </c>
      <c r="CQ105">
        <v>0</v>
      </c>
      <c r="CR105">
        <v>0</v>
      </c>
      <c r="CS105">
        <v>0</v>
      </c>
      <c r="CT105">
        <v>5</v>
      </c>
      <c r="CU105">
        <v>120</v>
      </c>
      <c r="CV105">
        <v>3</v>
      </c>
      <c r="CW105">
        <v>6</v>
      </c>
      <c r="CX105">
        <v>-3</v>
      </c>
      <c r="CY105">
        <v>-3</v>
      </c>
      <c r="CZ105">
        <v>1</v>
      </c>
      <c r="DA105">
        <v>191</v>
      </c>
      <c r="DB105">
        <v>191</v>
      </c>
      <c r="DC105">
        <v>0</v>
      </c>
      <c r="DD105">
        <v>-14</v>
      </c>
    </row>
    <row r="106" spans="1:108" x14ac:dyDescent="0.25">
      <c r="A106" t="s">
        <v>3682</v>
      </c>
      <c r="B106">
        <v>3</v>
      </c>
      <c r="C106">
        <v>5253</v>
      </c>
      <c r="D106">
        <v>3293</v>
      </c>
      <c r="E106">
        <v>5690</v>
      </c>
      <c r="F106">
        <v>2052</v>
      </c>
      <c r="G106">
        <v>4539</v>
      </c>
      <c r="H106">
        <v>93</v>
      </c>
      <c r="I106">
        <v>15</v>
      </c>
      <c r="J106">
        <v>0</v>
      </c>
      <c r="K106">
        <v>0</v>
      </c>
      <c r="L106">
        <v>0</v>
      </c>
      <c r="M106">
        <v>1</v>
      </c>
      <c r="N106">
        <v>0</v>
      </c>
      <c r="O106">
        <v>60</v>
      </c>
      <c r="P106">
        <v>1</v>
      </c>
      <c r="Q106">
        <v>-3</v>
      </c>
      <c r="R106">
        <v>-3</v>
      </c>
      <c r="S106">
        <v>20</v>
      </c>
      <c r="T106">
        <v>75</v>
      </c>
      <c r="U106">
        <v>0</v>
      </c>
      <c r="V106">
        <v>0</v>
      </c>
      <c r="W106">
        <v>0</v>
      </c>
      <c r="X106">
        <v>1</v>
      </c>
      <c r="Y106">
        <v>1</v>
      </c>
      <c r="Z106">
        <v>0</v>
      </c>
      <c r="AA106">
        <v>0</v>
      </c>
      <c r="AB106">
        <v>40</v>
      </c>
      <c r="AC106">
        <v>1</v>
      </c>
      <c r="AD106">
        <v>-3</v>
      </c>
      <c r="AE106">
        <v>-3</v>
      </c>
      <c r="AF106">
        <v>90</v>
      </c>
      <c r="AG106">
        <v>0</v>
      </c>
      <c r="AH106">
        <v>1</v>
      </c>
      <c r="AI106">
        <v>0</v>
      </c>
      <c r="AJ106">
        <v>50</v>
      </c>
      <c r="AK106">
        <v>-3</v>
      </c>
      <c r="AL106">
        <v>-3</v>
      </c>
      <c r="AM106">
        <v>-3</v>
      </c>
      <c r="AN106">
        <v>0</v>
      </c>
      <c r="AO106">
        <v>0</v>
      </c>
      <c r="AP106">
        <v>0</v>
      </c>
      <c r="AQ106">
        <v>0</v>
      </c>
      <c r="AR106">
        <v>0</v>
      </c>
      <c r="AS106">
        <v>0</v>
      </c>
      <c r="AT106">
        <v>0</v>
      </c>
      <c r="AU106">
        <v>0</v>
      </c>
      <c r="AV106">
        <v>100</v>
      </c>
      <c r="AW106">
        <v>2</v>
      </c>
      <c r="AX106">
        <v>2</v>
      </c>
      <c r="AY106">
        <v>-3</v>
      </c>
      <c r="AZ106">
        <v>-3</v>
      </c>
      <c r="BA106">
        <v>0</v>
      </c>
      <c r="BB106">
        <v>165</v>
      </c>
      <c r="BC106">
        <v>165</v>
      </c>
      <c r="BD106">
        <v>0</v>
      </c>
      <c r="BE106">
        <v>-144</v>
      </c>
      <c r="BH106">
        <v>15</v>
      </c>
      <c r="BI106">
        <v>6</v>
      </c>
      <c r="BJ106">
        <v>0</v>
      </c>
      <c r="BK106">
        <v>2</v>
      </c>
      <c r="BL106">
        <v>1</v>
      </c>
      <c r="BM106">
        <v>0</v>
      </c>
      <c r="BN106">
        <v>60</v>
      </c>
      <c r="BO106">
        <v>1</v>
      </c>
      <c r="BP106">
        <v>-3</v>
      </c>
      <c r="BQ106">
        <v>-3</v>
      </c>
      <c r="BR106">
        <v>20</v>
      </c>
      <c r="BS106">
        <v>77</v>
      </c>
      <c r="BT106">
        <v>7</v>
      </c>
      <c r="BU106">
        <v>6</v>
      </c>
      <c r="BV106">
        <v>2</v>
      </c>
      <c r="BW106">
        <v>1</v>
      </c>
      <c r="BX106">
        <v>1</v>
      </c>
      <c r="BY106">
        <v>1</v>
      </c>
      <c r="BZ106">
        <v>0</v>
      </c>
      <c r="CA106">
        <v>80</v>
      </c>
      <c r="CB106">
        <v>5</v>
      </c>
      <c r="CC106">
        <v>-3</v>
      </c>
      <c r="CD106">
        <v>-3</v>
      </c>
      <c r="CE106">
        <v>232</v>
      </c>
      <c r="CF106">
        <v>1</v>
      </c>
      <c r="CG106">
        <v>1</v>
      </c>
      <c r="CH106">
        <v>1</v>
      </c>
      <c r="CI106">
        <v>150</v>
      </c>
      <c r="CJ106">
        <v>-3</v>
      </c>
      <c r="CK106">
        <v>-3</v>
      </c>
      <c r="CL106">
        <v>-3</v>
      </c>
      <c r="CM106">
        <v>0</v>
      </c>
      <c r="CN106">
        <v>0</v>
      </c>
      <c r="CO106">
        <v>0</v>
      </c>
      <c r="CP106">
        <v>0</v>
      </c>
      <c r="CQ106">
        <v>0</v>
      </c>
      <c r="CR106">
        <v>0</v>
      </c>
      <c r="CS106">
        <v>0</v>
      </c>
      <c r="CT106">
        <v>0</v>
      </c>
      <c r="CU106">
        <v>140</v>
      </c>
      <c r="CV106">
        <v>3</v>
      </c>
      <c r="CW106">
        <v>6</v>
      </c>
      <c r="CX106">
        <v>-3</v>
      </c>
      <c r="CY106">
        <v>-3</v>
      </c>
      <c r="CZ106">
        <v>4</v>
      </c>
      <c r="DA106">
        <v>309</v>
      </c>
      <c r="DB106">
        <v>309</v>
      </c>
      <c r="DC106">
        <v>1</v>
      </c>
      <c r="DD106">
        <v>144</v>
      </c>
    </row>
  </sheetData>
  <autoFilter ref="A5:DC5"/>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9" width="6.28515625" customWidth="1"/>
  </cols>
  <sheetData>
    <row r="1" spans="1:74" ht="15.75" thickBot="1" x14ac:dyDescent="0.3">
      <c r="A1" t="s">
        <v>425</v>
      </c>
      <c r="G1" t="s">
        <v>3591</v>
      </c>
      <c r="J1" t="s">
        <v>3678</v>
      </c>
      <c r="N1" t="s">
        <v>3676</v>
      </c>
    </row>
    <row r="2" spans="1:74" ht="16.5" thickTop="1" thickBot="1" x14ac:dyDescent="0.3">
      <c r="A2" s="8">
        <v>2052</v>
      </c>
      <c r="G2">
        <f>_xlfn.IFNA(VLOOKUP('team lookup'!A2,'rankings sorted'!A3:ZZ10000,3,FALSE),"")</f>
        <v>4</v>
      </c>
      <c r="J2">
        <f>_xlfn.IFNA(VLOOKUP('team lookup'!A2,'rankings sorted'!A3:ZZ10000,4,),"")</f>
        <v>1.5</v>
      </c>
      <c r="N2">
        <f>_xlfn.IFNA(VLOOKUP('team lookup'!A2,'rankings sorted'!A3:ZZ10000,5,),"")</f>
        <v>1843</v>
      </c>
    </row>
    <row r="3" spans="1:74" ht="15.75" thickTop="1" x14ac:dyDescent="0.25"/>
    <row r="4" spans="1:74" x14ac:dyDescent="0.25">
      <c r="A4" t="s">
        <v>1</v>
      </c>
      <c r="J4" t="s">
        <v>3679</v>
      </c>
      <c r="N4" t="s">
        <v>3677</v>
      </c>
    </row>
    <row r="5" spans="1:74" x14ac:dyDescent="0.25">
      <c r="A5" t="str">
        <f>_xlfn.IFNA(VLOOKUP('team lookup'!A2,'seed values sorted'!A3:ZZ10000,2,FALSE),"Invalid team number")</f>
        <v>KnightKrawler</v>
      </c>
    </row>
    <row r="8" spans="1:74" x14ac:dyDescent="0.25">
      <c r="A8" t="s">
        <v>60</v>
      </c>
      <c r="T8" t="s">
        <v>2</v>
      </c>
      <c r="AF8" t="s">
        <v>12</v>
      </c>
      <c r="AR8" t="s">
        <v>28</v>
      </c>
      <c r="AV8" t="s">
        <v>42</v>
      </c>
      <c r="AY8" t="s">
        <v>33</v>
      </c>
      <c r="BG8" t="s">
        <v>46</v>
      </c>
    </row>
    <row r="9" spans="1:74" s="3" customFormat="1" ht="112.5" customHeight="1" x14ac:dyDescent="0.25">
      <c r="A9" s="2" t="s">
        <v>79</v>
      </c>
      <c r="B9" s="2" t="s">
        <v>62</v>
      </c>
      <c r="C9" s="2" t="s">
        <v>63</v>
      </c>
      <c r="D9" s="2" t="s">
        <v>64</v>
      </c>
      <c r="E9" s="2" t="s">
        <v>65</v>
      </c>
      <c r="F9" s="2" t="s">
        <v>66</v>
      </c>
      <c r="G9" s="2" t="s">
        <v>67</v>
      </c>
      <c r="H9" s="2" t="s">
        <v>68</v>
      </c>
      <c r="I9" s="2" t="s">
        <v>3671</v>
      </c>
      <c r="J9" s="2" t="s">
        <v>3673</v>
      </c>
      <c r="K9" s="2" t="s">
        <v>80</v>
      </c>
      <c r="L9" s="2" t="s">
        <v>81</v>
      </c>
      <c r="M9" s="2" t="s">
        <v>73</v>
      </c>
      <c r="N9" s="2" t="s">
        <v>82</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5"/>
      <c r="BU9" s="15" t="s">
        <v>3595</v>
      </c>
      <c r="BV9" s="15"/>
    </row>
    <row r="10" spans="1:74" x14ac:dyDescent="0.25">
      <c r="A10">
        <f ca="1">IF(BU10&lt;='data import sorted'!$A$4,BU10,"")</f>
        <v>2</v>
      </c>
      <c r="B10" t="str">
        <f ca="1">_xlfn.IFNA(IF(OR($A$2=VLOOKUP('team lookup'!$A10,q_match_data,2),$A$2=VLOOKUP('team lookup'!$A10,q_match_data,3),$A$2=VLOOKUP('team lookup'!$A10,q_match_data,4)),"Blue","Red"),"")</f>
        <v>Red</v>
      </c>
      <c r="C10">
        <f ca="1">_xlfn.IFNA(IF(OR($A$2=VLOOKUP('team lookup'!$A10,q_match_data,2),$A$2=VLOOKUP('team lookup'!$A10,q_match_data,5)),1,IF(OR($A$2=VLOOKUP('team lookup'!$A10,q_match_data,3),$A$2=VLOOKUP('team lookup'!$A10,q_match_data,6)),2,IF(OR($A$2=VLOOKUP('team lookup'!$A10,q_match_data,4),$A$2=VLOOKUP('team lookup'!$A10,q_match_data,7)),3))),"")</f>
        <v>3</v>
      </c>
      <c r="D10">
        <f ca="1">_xlfn.IFNA(IF($C10=1,IF($B10="Blue",VLOOKUP('team lookup'!$A10,q_match_data,3),VLOOKUP('team lookup'!$A10,q_match_data,6)),IF($B10="Blue",VLOOKUP('team lookup'!$A10,q_match_data,2),VLOOKUP('team lookup'!$A10,q_match_data,5))),"")</f>
        <v>6318</v>
      </c>
      <c r="E10">
        <f ca="1">_xlfn.IFNA(IF($C10=3,IF($B10="Blue",VLOOKUP('team lookup'!$A10,q_match_data,3),VLOOKUP('team lookup'!$A10,q_match_data,6)),IF($B10="Blue",VLOOKUP('team lookup'!$A10,q_match_data,4),VLOOKUP('team lookup'!$A10,q_match_data,7))),"")</f>
        <v>2503</v>
      </c>
      <c r="F10">
        <f ca="1">_xlfn.IFNA(IF($B10="Blue",VLOOKUP('team lookup'!$A10,q_match_data,5),VLOOKUP('team lookup'!$A10,q_match_data,2)),"")</f>
        <v>2227</v>
      </c>
      <c r="G10">
        <f ca="1">_xlfn.IFNA(IF($B10="Blue",VLOOKUP('team lookup'!$A10,q_match_data,6),VLOOKUP('team lookup'!$A10,q_match_data,3)),"")</f>
        <v>3134</v>
      </c>
      <c r="H10">
        <f ca="1">_xlfn.IFNA(IF($B10="Blue",VLOOKUP('team lookup'!$A10,q_match_data,7),VLOOKUP('team lookup'!$A10,q_match_data,4)),"")</f>
        <v>4511</v>
      </c>
      <c r="I10">
        <f ca="1">_xlfn.IFNA(IF($B10="Blue",VLOOKUP('team lookup'!$A10,q_match_data,56),VLOOKUP('team lookup'!$A10,q_match_data,107)),"")</f>
        <v>90</v>
      </c>
      <c r="J10">
        <f ca="1">_xlfn.IFNA(IF($B10="Blue",VLOOKUP('team lookup'!$A10,q_match_data,53),VLOOKUP('team lookup'!$A10,q_match_data,104)),"")</f>
        <v>255</v>
      </c>
      <c r="K10">
        <f ca="1">_xlfn.IFNA(IF($B10="Blue",VLOOKUP('team lookup'!$A10,q_match_data,55),VLOOKUP('team lookup'!$A10,q_match_data,106)),"")</f>
        <v>1</v>
      </c>
      <c r="L10">
        <f ca="1">_xlfn.IFNA(IF($B10="Blue",VLOOKUP('team lookup'!$A10,q_match_data,40),VLOOKUP('team lookup'!$A10,q_match_data,91)),"")</f>
        <v>0</v>
      </c>
      <c r="M10">
        <f ca="1">_xlfn.IFNA(IF($B10="Blue",VLOOKUP('team lookup'!$A10,q_match_data,39),VLOOKUP('team lookup'!$A10,q_match_data,90)),"")</f>
        <v>0</v>
      </c>
      <c r="N10">
        <f ca="1">IFERROR(2*K10+L10+M10,"")</f>
        <v>2</v>
      </c>
      <c r="S10" t="s">
        <v>75</v>
      </c>
      <c r="T10" s="22">
        <f>VLOOKUP($A$2,'calculated contributions sorted'!$A$3:$CZ$200,3,FALSE)</f>
        <v>3.9181014418345459</v>
      </c>
      <c r="U10" s="22">
        <f>VLOOKUP($A$2,'calculated contributions sorted'!$A$3:$CZ$200,4,FALSE)</f>
        <v>-0.13396300380282825</v>
      </c>
      <c r="V10" s="22">
        <f>VLOOKUP($A$2,'calculated contributions sorted'!$A$3:$CZ$200,5,FALSE)</f>
        <v>-1.2949169992315244E-2</v>
      </c>
      <c r="W10" s="22">
        <f>VLOOKUP($A$2,'calculated contributions sorted'!$A$3:$CZ$200,6,FALSE)</f>
        <v>-5.0316879726990199E-2</v>
      </c>
      <c r="X10" s="22">
        <f>VLOOKUP($A$2,'calculated contributions sorted'!$A$3:$CZ$200,7,FALSE)</f>
        <v>0.50015219453710469</v>
      </c>
      <c r="Y10" s="22">
        <f>VLOOKUP($A$2,'calculated contributions sorted'!$A$3:$CZ$200,8,FALSE)</f>
        <v>0</v>
      </c>
      <c r="Z10" s="22">
        <f>VLOOKUP($A$2,'calculated contributions sorted'!$A$3:$CZ$200,9,FALSE)</f>
        <v>30.009131672226275</v>
      </c>
      <c r="AA10" s="22">
        <f>VLOOKUP($A$2,'calculated contributions sorted'!$A$3:$CZ$200,10,FALSE)</f>
        <v>0.50015219453710469</v>
      </c>
      <c r="AB10" s="22">
        <f>VLOOKUP($A$2,'calculated contributions sorted'!$A$3:$CZ$200,11,FALSE)</f>
        <v>-0.99999999999999956</v>
      </c>
      <c r="AC10" s="22">
        <f>VLOOKUP($A$2,'calculated contributions sorted'!$A$3:$CZ$200,12,FALSE)</f>
        <v>-0.99999999999999956</v>
      </c>
      <c r="AD10" s="22">
        <f>VLOOKUP($A$2,'calculated contributions sorted'!$A$3:$CZ$200,13,FALSE)</f>
        <v>10.003043890742088</v>
      </c>
      <c r="AE10" s="22">
        <f>VLOOKUP($A$2,'calculated contributions sorted'!$A$3:$CZ$200,14,FALSE)</f>
        <v>33.876916234333834</v>
      </c>
      <c r="AF10" s="22">
        <f>VLOOKUP($A$2,'calculated contributions sorted'!$A$3:$CZ$200,15,FALSE)</f>
        <v>-0.9331783716335269</v>
      </c>
      <c r="AG10" s="22">
        <f>VLOOKUP($A$2,'calculated contributions sorted'!$A$3:$CZ$200,16,FALSE)</f>
        <v>3.5131740175846522</v>
      </c>
      <c r="AH10" s="22">
        <f>VLOOKUP($A$2,'calculated contributions sorted'!$A$3:$CZ$200,17,FALSE)</f>
        <v>0.77080327171685936</v>
      </c>
      <c r="AI10" s="22">
        <f>VLOOKUP($A$2,'calculated contributions sorted'!$A$3:$CZ$200,18,FALSE)</f>
        <v>0.33333333333333315</v>
      </c>
      <c r="AJ10" s="22">
        <f>VLOOKUP($A$2,'calculated contributions sorted'!$A$3:$CZ$200,19,FALSE)</f>
        <v>0.39597569033419971</v>
      </c>
      <c r="AK10" s="22">
        <f>VLOOKUP($A$2,'calculated contributions sorted'!$A$3:$CZ$200,20,FALSE)</f>
        <v>0.1916212239748343</v>
      </c>
      <c r="AL10" s="22">
        <f>VLOOKUP($A$2,'calculated contributions sorted'!$A$3:$CZ$200,21,FALSE)</f>
        <v>1.8029096944025273E-2</v>
      </c>
      <c r="AM10" s="22">
        <f>VLOOKUP($A$2,'calculated contributions sorted'!$A$3:$CZ$200,22,FALSE)</f>
        <v>17.552286001971513</v>
      </c>
      <c r="AN10" s="22">
        <f>VLOOKUP($A$2,'calculated contributions sorted'!$A$3:$CZ$200,23,FALSE)</f>
        <v>1.1455046604289674</v>
      </c>
      <c r="AO10" s="22">
        <f>VLOOKUP($A$2,'calculated contributions sorted'!$A$3:$CZ$200,24,FALSE)</f>
        <v>-0.99999999999999956</v>
      </c>
      <c r="AP10" s="22">
        <f>VLOOKUP($A$2,'calculated contributions sorted'!$A$3:$CZ$200,25,FALSE)</f>
        <v>-0.99999999999999956</v>
      </c>
      <c r="AQ10" s="22">
        <f>VLOOKUP($A$2,'calculated contributions sorted'!$A$3:$CZ$200,26,FALSE)</f>
        <v>64.39416040119049</v>
      </c>
      <c r="AR10" s="22">
        <f>VLOOKUP($A$2,'calculated contributions sorted'!$A$3:$CZ$200,27,FALSE)</f>
        <v>0.20459551902858436</v>
      </c>
      <c r="AS10" s="22">
        <f>VLOOKUP($A$2,'calculated contributions sorted'!$A$3:$CZ$200,28,FALSE)</f>
        <v>0.28510927299391342</v>
      </c>
      <c r="AT10" s="22">
        <f>VLOOKUP($A$2,'calculated contributions sorted'!$A$3:$CZ$200,29,FALSE)</f>
        <v>0.43171663052754444</v>
      </c>
      <c r="AU10" s="22">
        <f>VLOOKUP($A$2,'calculated contributions sorted'!$A$3:$CZ$200,30,FALSE)</f>
        <v>46.071071127502123</v>
      </c>
      <c r="AV10" s="22">
        <f>VLOOKUP($A$2,'calculated contributions sorted'!$A$3:$CZ$200,31,FALSE)</f>
        <v>-0.99999999999999956</v>
      </c>
      <c r="AW10" s="22">
        <f>VLOOKUP($A$2,'calculated contributions sorted'!$A$3:$CZ$200,32,FALSE)</f>
        <v>-0.99999999999999956</v>
      </c>
      <c r="AX10" s="22">
        <f>VLOOKUP($A$2,'calculated contributions sorted'!$A$3:$CZ$200,33,FALSE)</f>
        <v>-0.99999999999999956</v>
      </c>
      <c r="AY10" s="22">
        <f>VLOOKUP($A$2,'calculated contributions sorted'!$A$3:$CZ$200,34,FALSE)</f>
        <v>0</v>
      </c>
      <c r="AZ10" s="22">
        <f>VLOOKUP($A$2,'calculated contributions sorted'!$A$3:$CZ$200,35,FALSE)</f>
        <v>1.8029096944025273E-2</v>
      </c>
      <c r="BA10" s="22">
        <f>VLOOKUP($A$2,'calculated contributions sorted'!$A$3:$CZ$200,36,FALSE)</f>
        <v>5.1427326781975743E-2</v>
      </c>
      <c r="BB10" s="22">
        <f>VLOOKUP($A$2,'calculated contributions sorted'!$A$3:$CZ$200,37,FALSE)</f>
        <v>7.2561410036635021E-2</v>
      </c>
      <c r="BC10" s="22">
        <f>VLOOKUP($A$2,'calculated contributions sorted'!$A$3:$CZ$200,38,FALSE)</f>
        <v>-9.2058745000602099E-2</v>
      </c>
      <c r="BD10" s="22">
        <f>VLOOKUP($A$2,'calculated contributions sorted'!$A$3:$CZ$200,39,FALSE)</f>
        <v>5.140678685277749E-2</v>
      </c>
      <c r="BE10" s="22">
        <f>VLOOKUP($A$2,'calculated contributions sorted'!$A$3:$CZ$200,40,FALSE)</f>
        <v>-2.0443319911051727</v>
      </c>
      <c r="BF10" s="22">
        <f>VLOOKUP($A$2,'calculated contributions sorted'!$A$3:$CZ$200,41,FALSE)</f>
        <v>1.6479767215026135</v>
      </c>
      <c r="BG10" s="22">
        <f>VLOOKUP($A$2,'calculated contributions sorted'!$A$3:$CZ$200,42,FALSE)</f>
        <v>47.561417674197834</v>
      </c>
      <c r="BH10" s="22">
        <f>VLOOKUP($A$2,'calculated contributions sorted'!$A$3:$CZ$200,43,FALSE)</f>
        <v>0.9389593445863933</v>
      </c>
      <c r="BI10" s="22">
        <f>VLOOKUP($A$2,'calculated contributions sorted'!$A$3:$CZ$200,44,FALSE)</f>
        <v>1.6456568549660722</v>
      </c>
      <c r="BJ10" s="22">
        <f>VLOOKUP($A$2,'calculated contributions sorted'!$A$3:$CZ$200,45,FALSE)</f>
        <v>-0.99999999999999956</v>
      </c>
      <c r="BK10" s="22">
        <f>VLOOKUP($A$2,'calculated contributions sorted'!$A$3:$CZ$200,46,FALSE)</f>
        <v>-0.99999999999999956</v>
      </c>
      <c r="BL10" s="22">
        <f>VLOOKUP($A$2,'calculated contributions sorted'!$A$3:$CZ$200,47,FALSE)</f>
        <v>0.7204863919898693</v>
      </c>
      <c r="BM10" s="22">
        <f>VLOOKUP($A$2,'calculated contributions sorted'!$A$3:$CZ$200,48,FALSE)</f>
        <v>99.919053357026925</v>
      </c>
      <c r="BN10" s="22">
        <f>VLOOKUP($A$2,'calculated contributions sorted'!$A$3:$CZ$200,49,FALSE)</f>
        <v>101.72196305142946</v>
      </c>
      <c r="BO10" s="22">
        <f>VLOOKUP($A$2,'calculated contributions sorted'!$A$3:$CZ$200,50,FALSE)</f>
        <v>0.42841196717647573</v>
      </c>
      <c r="BP10" s="22">
        <f>VLOOKUP($A$2,'calculated contributions sorted'!$A$3:$CZ$200,51,FALSE)</f>
        <v>64.807101740095817</v>
      </c>
      <c r="BT10" s="16"/>
      <c r="BU10" s="16">
        <f ca="1">_xlfn.IFNA(FLOOR((MATCH(1,INDIRECT(_xlfn.CONCAT("'team match array'!",ADDRESS(2,1+MATCH('team lookup'!A2,'team match array'!B1:SL1,0)),":",ADDRESS(1000,1+MATCH('team lookup'!A2,'team match array'!B1:SL1,0)))),0)+1)/2,1),"")</f>
        <v>2</v>
      </c>
      <c r="BV10" s="16"/>
    </row>
    <row r="11" spans="1:74" x14ac:dyDescent="0.25">
      <c r="A11">
        <f ca="1">IF(BU11&lt;='data import sorted'!$A$4,BU11,"")</f>
        <v>21</v>
      </c>
      <c r="B11" t="str">
        <f ca="1">_xlfn.IFNA(IF(OR($A$2=VLOOKUP('team lookup'!$A11,q_match_data,2),$A$2=VLOOKUP('team lookup'!$A11,q_match_data,3),$A$2=VLOOKUP('team lookup'!$A11,q_match_data,4)),"Blue","Red"),"")</f>
        <v>Blue</v>
      </c>
      <c r="C11">
        <f ca="1">_xlfn.IFNA(IF(OR($A$2=VLOOKUP('team lookup'!$A11,q_match_data,2),$A$2=VLOOKUP('team lookup'!$A11,q_match_data,5)),1,IF(OR($A$2=VLOOKUP('team lookup'!$A11,q_match_data,3),$A$2=VLOOKUP('team lookup'!$A11,q_match_data,6)),2,IF(OR($A$2=VLOOKUP('team lookup'!$A11,q_match_data,4),$A$2=VLOOKUP('team lookup'!$A11,q_match_data,7)),3))),"")</f>
        <v>1</v>
      </c>
      <c r="D11">
        <f ca="1">_xlfn.IFNA(IF($C11=1,IF($B11="Blue",VLOOKUP('team lookup'!$A11,q_match_data,3),VLOOKUP('team lookup'!$A11,q_match_data,6)),IF($B11="Blue",VLOOKUP('team lookup'!$A11,q_match_data,2),VLOOKUP('team lookup'!$A11,q_match_data,5))),"")</f>
        <v>3291</v>
      </c>
      <c r="E11">
        <f ca="1">_xlfn.IFNA(IF($C11=3,IF($B11="Blue",VLOOKUP('team lookup'!$A11,q_match_data,3),VLOOKUP('team lookup'!$A11,q_match_data,6)),IF($B11="Blue",VLOOKUP('team lookup'!$A11,q_match_data,4),VLOOKUP('team lookup'!$A11,q_match_data,7))),"")</f>
        <v>5690</v>
      </c>
      <c r="F11">
        <f ca="1">_xlfn.IFNA(IF($B11="Blue",VLOOKUP('team lookup'!$A11,q_match_data,5),VLOOKUP('team lookup'!$A11,q_match_data,2)),"")</f>
        <v>3275</v>
      </c>
      <c r="G11">
        <f ca="1">_xlfn.IFNA(IF($B11="Blue",VLOOKUP('team lookup'!$A11,q_match_data,6),VLOOKUP('team lookup'!$A11,q_match_data,3)),"")</f>
        <v>4009</v>
      </c>
      <c r="H11">
        <f ca="1">_xlfn.IFNA(IF($B11="Blue",VLOOKUP('team lookup'!$A11,q_match_data,7),VLOOKUP('team lookup'!$A11,q_match_data,4)),"")</f>
        <v>6146</v>
      </c>
      <c r="I11">
        <f ca="1">_xlfn.IFNA(IF($B11="Blue",VLOOKUP('team lookup'!$A11,q_match_data,56),VLOOKUP('team lookup'!$A11,q_match_data,107)),"")</f>
        <v>-48</v>
      </c>
      <c r="J11">
        <f ca="1">_xlfn.IFNA(IF($B11="Blue",VLOOKUP('team lookup'!$A11,q_match_data,53),VLOOKUP('team lookup'!$A11,q_match_data,104)),"")</f>
        <v>192</v>
      </c>
      <c r="K11">
        <f ca="1">_xlfn.IFNA(IF($B11="Blue",VLOOKUP('team lookup'!$A11,q_match_data,55),VLOOKUP('team lookup'!$A11,q_match_data,106)),"")</f>
        <v>0</v>
      </c>
      <c r="L11">
        <f ca="1">_xlfn.IFNA(IF($B11="Blue",VLOOKUP('team lookup'!$A11,q_match_data,40),VLOOKUP('team lookup'!$A11,q_match_data,91)),"")</f>
        <v>0</v>
      </c>
      <c r="M11">
        <f ca="1">_xlfn.IFNA(IF($B11="Blue",VLOOKUP('team lookup'!$A11,q_match_data,39),VLOOKUP('team lookup'!$A11,q_match_data,90)),"")</f>
        <v>0</v>
      </c>
      <c r="N11">
        <f ca="1">IFERROR(2*K11+L11+M11,"")</f>
        <v>0</v>
      </c>
      <c r="S11" t="s">
        <v>76</v>
      </c>
      <c r="T11" s="22">
        <f>VLOOKUP($A$2,'predicted contributions sorted'!$A$3:$CZ$201,3,FALSE)</f>
        <v>3.9181014418345459</v>
      </c>
      <c r="U11" s="22">
        <f>VLOOKUP($A$2,'predicted contributions sorted'!$A$3:$CZ$201,4,FALSE)</f>
        <v>-0.13396300380282825</v>
      </c>
      <c r="V11" s="22">
        <f>VLOOKUP($A$2,'predicted contributions sorted'!$A$3:$CZ$201,5,FALSE)</f>
        <v>-1.2949169992315244E-2</v>
      </c>
      <c r="W11" s="22">
        <f>VLOOKUP($A$2,'predicted contributions sorted'!$A$3:$CZ$201,6,FALSE)</f>
        <v>-5.0316879726990199E-2</v>
      </c>
      <c r="X11" s="22">
        <f>VLOOKUP($A$2,'predicted contributions sorted'!$A$3:$CZ$201,7,FALSE)</f>
        <v>0.50015219453710469</v>
      </c>
      <c r="Y11" s="22">
        <f>VLOOKUP($A$2,'predicted contributions sorted'!$A$3:$CZ$201,8,FALSE)</f>
        <v>0</v>
      </c>
      <c r="Z11" s="22">
        <f>VLOOKUP($A$2,'predicted contributions sorted'!$A$3:$CZ$201,9,FALSE)</f>
        <v>30.009131672226275</v>
      </c>
      <c r="AA11" s="22">
        <f>VLOOKUP($A$2,'predicted contributions sorted'!$A$3:$CZ$201,10,FALSE)</f>
        <v>0.50015219453710469</v>
      </c>
      <c r="AB11" s="22">
        <f>VLOOKUP($A$2,'predicted contributions sorted'!$A$3:$CZ$201,11,FALSE)</f>
        <v>-0.99999999999999956</v>
      </c>
      <c r="AC11" s="22">
        <f>VLOOKUP($A$2,'predicted contributions sorted'!$A$3:$CZ$201,12,FALSE)</f>
        <v>-0.99999999999999956</v>
      </c>
      <c r="AD11" s="22">
        <f>VLOOKUP($A$2,'predicted contributions sorted'!$A$3:$CZ$201,13,FALSE)</f>
        <v>10.003043890742088</v>
      </c>
      <c r="AE11" s="22">
        <f>VLOOKUP($A$2,'predicted contributions sorted'!$A$3:$CZ$201,14,FALSE)</f>
        <v>33.876916234333834</v>
      </c>
      <c r="AF11" s="22">
        <f>VLOOKUP($A$2,'predicted contributions sorted'!$A$3:$CZ$201,15,FALSE)</f>
        <v>-0.9331783716335269</v>
      </c>
      <c r="AG11" s="22">
        <f>VLOOKUP($A$2,'predicted contributions sorted'!$A$3:$CZ$201,16,FALSE)</f>
        <v>3.5131740175846522</v>
      </c>
      <c r="AH11" s="22">
        <f>VLOOKUP($A$2,'predicted contributions sorted'!$A$3:$CZ$201,17,FALSE)</f>
        <v>0.77080327171685936</v>
      </c>
      <c r="AI11" s="22">
        <f>VLOOKUP($A$2,'predicted contributions sorted'!$A$3:$CZ$201,18,FALSE)</f>
        <v>0.33333333333333315</v>
      </c>
      <c r="AJ11" s="22">
        <f>VLOOKUP($A$2,'predicted contributions sorted'!$A$3:$CZ$201,19,FALSE)</f>
        <v>0.39597569033419971</v>
      </c>
      <c r="AK11" s="22">
        <f>VLOOKUP($A$2,'predicted contributions sorted'!$A$3:$CZ$201,20,FALSE)</f>
        <v>0.1916212239748343</v>
      </c>
      <c r="AL11" s="22">
        <f>VLOOKUP($A$2,'predicted contributions sorted'!$A$3:$CZ$201,21,FALSE)</f>
        <v>1.8029096944025273E-2</v>
      </c>
      <c r="AM11" s="22">
        <f>VLOOKUP($A$2,'predicted contributions sorted'!$A$3:$CZ$201,22,FALSE)</f>
        <v>17.552286001971513</v>
      </c>
      <c r="AN11" s="22">
        <f>VLOOKUP($A$2,'predicted contributions sorted'!$A$3:$CZ$201,23,FALSE)</f>
        <v>1.1455046604289674</v>
      </c>
      <c r="AO11" s="22">
        <f>VLOOKUP($A$2,'predicted contributions sorted'!$A$3:$CZ$201,24,FALSE)</f>
        <v>-0.99999999999999956</v>
      </c>
      <c r="AP11" s="22">
        <f>VLOOKUP($A$2,'predicted contributions sorted'!$A$3:$CZ$201,25,FALSE)</f>
        <v>-0.99999999999999956</v>
      </c>
      <c r="AQ11" s="22">
        <f>VLOOKUP($A$2,'predicted contributions sorted'!$A$3:$CZ$201,26,FALSE)</f>
        <v>64.39416040119049</v>
      </c>
      <c r="AR11" s="22">
        <f>VLOOKUP($A$2,'predicted contributions sorted'!$A$3:$CZ$201,27,FALSE)</f>
        <v>0.20459551902858436</v>
      </c>
      <c r="AS11" s="22">
        <f>VLOOKUP($A$2,'predicted contributions sorted'!$A$3:$CZ$201,28,FALSE)</f>
        <v>0.28510927299391342</v>
      </c>
      <c r="AT11" s="22">
        <f>VLOOKUP($A$2,'predicted contributions sorted'!$A$3:$CZ$201,29,FALSE)</f>
        <v>0.43171663052754444</v>
      </c>
      <c r="AU11" s="22">
        <f>VLOOKUP($A$2,'predicted contributions sorted'!$A$3:$CZ$201,30,FALSE)</f>
        <v>46.071071127502123</v>
      </c>
      <c r="AV11" s="22">
        <f>VLOOKUP($A$2,'predicted contributions sorted'!$A$3:$CZ$201,31,FALSE)</f>
        <v>-0.99999999999999956</v>
      </c>
      <c r="AW11" s="22">
        <f>VLOOKUP($A$2,'predicted contributions sorted'!$A$3:$CZ$201,32,FALSE)</f>
        <v>-0.99999999999999956</v>
      </c>
      <c r="AX11" s="22">
        <f>VLOOKUP($A$2,'predicted contributions sorted'!$A$3:$CZ$201,33,FALSE)</f>
        <v>-0.99999999999999956</v>
      </c>
      <c r="AY11" s="22">
        <f>VLOOKUP($A$2,'predicted contributions sorted'!$A$3:$CZ$201,34,FALSE)</f>
        <v>0</v>
      </c>
      <c r="AZ11" s="22">
        <f>VLOOKUP($A$2,'predicted contributions sorted'!$A$3:$CZ$201,35,FALSE)</f>
        <v>1.8029096944025273E-2</v>
      </c>
      <c r="BA11" s="22">
        <f>VLOOKUP($A$2,'predicted contributions sorted'!$A$3:$CZ$201,36,FALSE)</f>
        <v>5.1427326781975743E-2</v>
      </c>
      <c r="BB11" s="22">
        <f>VLOOKUP($A$2,'predicted contributions sorted'!$A$3:$CZ$201,37,FALSE)</f>
        <v>7.2561410036635021E-2</v>
      </c>
      <c r="BC11" s="22">
        <f>VLOOKUP($A$2,'predicted contributions sorted'!$A$3:$CZ$201,38,FALSE)</f>
        <v>-9.2058745000602099E-2</v>
      </c>
      <c r="BD11" s="22">
        <f>VLOOKUP($A$2,'predicted contributions sorted'!$A$3:$CZ$201,39,FALSE)</f>
        <v>5.140678685277749E-2</v>
      </c>
      <c r="BE11" s="22">
        <f>VLOOKUP($A$2,'predicted contributions sorted'!$A$3:$CZ$201,40,FALSE)</f>
        <v>-2.0443319911051727</v>
      </c>
      <c r="BF11" s="22">
        <f>VLOOKUP($A$2,'predicted contributions sorted'!$A$3:$CZ$201,41,FALSE)</f>
        <v>1.6479767215026135</v>
      </c>
      <c r="BG11" s="22">
        <f>VLOOKUP($A$2,'predicted contributions sorted'!$A$3:$CZ$201,42,FALSE)</f>
        <v>47.561417674197834</v>
      </c>
      <c r="BH11" s="22">
        <f>VLOOKUP($A$2,'predicted contributions sorted'!$A$3:$CZ$201,43,FALSE)</f>
        <v>0.9389593445863933</v>
      </c>
      <c r="BI11" s="22">
        <f>VLOOKUP($A$2,'predicted contributions sorted'!$A$3:$CZ$201,44,FALSE)</f>
        <v>1.6456568549660722</v>
      </c>
      <c r="BJ11" s="22">
        <f>VLOOKUP($A$2,'predicted contributions sorted'!$A$3:$CZ$201,45,FALSE)</f>
        <v>-0.99999999999999956</v>
      </c>
      <c r="BK11" s="22">
        <f>VLOOKUP($A$2,'predicted contributions sorted'!$A$3:$CZ$201,46,FALSE)</f>
        <v>-0.99999999999999956</v>
      </c>
      <c r="BL11" s="22">
        <f>VLOOKUP($A$2,'predicted contributions sorted'!$A$3:$CZ$201,47,FALSE)</f>
        <v>0.7204863919898693</v>
      </c>
      <c r="BM11" s="22">
        <f>VLOOKUP($A$2,'predicted contributions sorted'!$A$3:$CZ$201,48,FALSE)</f>
        <v>99.919053357026925</v>
      </c>
      <c r="BN11" s="22">
        <f>VLOOKUP($A$2,'predicted contributions sorted'!$A$3:$CZ$201,49,FALSE)</f>
        <v>101.72196305142946</v>
      </c>
      <c r="BO11" s="22">
        <f>VLOOKUP($A$2,'predicted contributions sorted'!$A$3:$CZ$201,50,FALSE)</f>
        <v>0.42841196717647573</v>
      </c>
      <c r="BP11" s="22">
        <f>VLOOKUP($A$2,'predicted contributions sorted'!$A$3:$CZ$201,51,FALSE)</f>
        <v>64.807101740095817</v>
      </c>
      <c r="BT11" s="16"/>
      <c r="BU11" s="16">
        <f ca="1">IFERROR(BU10+FLOOR((MATCH(1,INDIRECT(_xlfn.CONCAT("'team match array'!",ADDRESS(2+2*BU10,1+MATCH('team lookup'!$A$2,'team match array'!$B$1:$SL$1)),":",ADDRESS(1000,1+MATCH('team lookup'!$A$2,'team match array'!$B$1:$SL$1)))),0)+1)/2,1),"")</f>
        <v>21</v>
      </c>
      <c r="BV11" s="16"/>
    </row>
    <row r="12" spans="1:74" x14ac:dyDescent="0.25">
      <c r="A12">
        <f ca="1">IF(BU12&lt;='data import sorted'!$A$4,BU12,"")</f>
        <v>31</v>
      </c>
      <c r="B12" t="str">
        <f ca="1">_xlfn.IFNA(IF(OR($A$2=VLOOKUP('team lookup'!$A12,q_match_data,2),$A$2=VLOOKUP('team lookup'!$A12,q_match_data,3),$A$2=VLOOKUP('team lookup'!$A12,q_match_data,4)),"Blue","Red"),"")</f>
        <v>Red</v>
      </c>
      <c r="C12">
        <f ca="1">_xlfn.IFNA(IF(OR($A$2=VLOOKUP('team lookup'!$A12,q_match_data,2),$A$2=VLOOKUP('team lookup'!$A12,q_match_data,5)),1,IF(OR($A$2=VLOOKUP('team lookup'!$A12,q_match_data,3),$A$2=VLOOKUP('team lookup'!$A12,q_match_data,6)),2,IF(OR($A$2=VLOOKUP('team lookup'!$A12,q_match_data,4),$A$2=VLOOKUP('team lookup'!$A12,q_match_data,7)),3))),"")</f>
        <v>1</v>
      </c>
      <c r="D12">
        <f ca="1">_xlfn.IFNA(IF($C12=1,IF($B12="Blue",VLOOKUP('team lookup'!$A12,q_match_data,3),VLOOKUP('team lookup'!$A12,q_match_data,6)),IF($B12="Blue",VLOOKUP('team lookup'!$A12,q_match_data,2),VLOOKUP('team lookup'!$A12,q_match_data,5))),"")</f>
        <v>4674</v>
      </c>
      <c r="E12">
        <f ca="1">_xlfn.IFNA(IF($C12=3,IF($B12="Blue",VLOOKUP('team lookup'!$A12,q_match_data,3),VLOOKUP('team lookup'!$A12,q_match_data,6)),IF($B12="Blue",VLOOKUP('team lookup'!$A12,q_match_data,4),VLOOKUP('team lookup'!$A12,q_match_data,7))),"")</f>
        <v>2977</v>
      </c>
      <c r="F12">
        <f ca="1">_xlfn.IFNA(IF($B12="Blue",VLOOKUP('team lookup'!$A12,q_match_data,5),VLOOKUP('team lookup'!$A12,q_match_data,2)),"")</f>
        <v>2531</v>
      </c>
      <c r="G12">
        <f ca="1">_xlfn.IFNA(IF($B12="Blue",VLOOKUP('team lookup'!$A12,q_match_data,6),VLOOKUP('team lookup'!$A12,q_match_data,3)),"")</f>
        <v>6022</v>
      </c>
      <c r="H12">
        <f ca="1">_xlfn.IFNA(IF($B12="Blue",VLOOKUP('team lookup'!$A12,q_match_data,7),VLOOKUP('team lookup'!$A12,q_match_data,4)),"")</f>
        <v>5299</v>
      </c>
      <c r="I12">
        <f ca="1">_xlfn.IFNA(IF($B12="Blue",VLOOKUP('team lookup'!$A12,q_match_data,56),VLOOKUP('team lookup'!$A12,q_match_data,107)),"")</f>
        <v>106</v>
      </c>
      <c r="J12">
        <f ca="1">_xlfn.IFNA(IF($B12="Blue",VLOOKUP('team lookup'!$A12,q_match_data,53),VLOOKUP('team lookup'!$A12,q_match_data,104)),"")</f>
        <v>202</v>
      </c>
      <c r="K12">
        <f ca="1">_xlfn.IFNA(IF($B12="Blue",VLOOKUP('team lookup'!$A12,q_match_data,55),VLOOKUP('team lookup'!$A12,q_match_data,106)),"")</f>
        <v>1</v>
      </c>
      <c r="L12">
        <f ca="1">_xlfn.IFNA(IF($B12="Blue",VLOOKUP('team lookup'!$A12,q_match_data,40),VLOOKUP('team lookup'!$A12,q_match_data,91)),"")</f>
        <v>0</v>
      </c>
      <c r="M12">
        <f ca="1">_xlfn.IFNA(IF($B12="Blue",VLOOKUP('team lookup'!$A12,q_match_data,39),VLOOKUP('team lookup'!$A12,q_match_data,90)),"")</f>
        <v>0</v>
      </c>
      <c r="N12">
        <f ca="1">IFERROR(2*K12+L12+M12,"")</f>
        <v>2</v>
      </c>
      <c r="BT12" s="16"/>
      <c r="BU12" s="16">
        <f ca="1">IFERROR(BU11+FLOOR((MATCH(1,INDIRECT(_xlfn.CONCAT("'team match array'!",ADDRESS(2+2*BU11,1+MATCH('team lookup'!$A$2,'team match array'!$B$1:$SL$1)),":",ADDRESS(1000,1+MATCH('team lookup'!$A$2,'team match array'!$B$1:$SL$1)))),0)+1)/2,1),"")</f>
        <v>31</v>
      </c>
      <c r="BV12" s="16"/>
    </row>
    <row r="13" spans="1:74" x14ac:dyDescent="0.25">
      <c r="A13">
        <f ca="1">IF(BU13&lt;='data import sorted'!$A$4,BU13,"")</f>
        <v>36</v>
      </c>
      <c r="B13" t="str">
        <f ca="1">_xlfn.IFNA(IF(OR($A$2=VLOOKUP('team lookup'!$A13,q_match_data,2),$A$2=VLOOKUP('team lookup'!$A13,q_match_data,3),$A$2=VLOOKUP('team lookup'!$A13,q_match_data,4)),"Blue","Red"),"")</f>
        <v>Blue</v>
      </c>
      <c r="C13">
        <f ca="1">_xlfn.IFNA(IF(OR($A$2=VLOOKUP('team lookup'!$A13,q_match_data,2),$A$2=VLOOKUP('team lookup'!$A13,q_match_data,5)),1,IF(OR($A$2=VLOOKUP('team lookup'!$A13,q_match_data,3),$A$2=VLOOKUP('team lookup'!$A13,q_match_data,6)),2,IF(OR($A$2=VLOOKUP('team lookup'!$A13,q_match_data,4),$A$2=VLOOKUP('team lookup'!$A13,q_match_data,7)),3))),"")</f>
        <v>3</v>
      </c>
      <c r="D13">
        <f ca="1">_xlfn.IFNA(IF($C13=1,IF($B13="Blue",VLOOKUP('team lookup'!$A13,q_match_data,3),VLOOKUP('team lookup'!$A13,q_match_data,6)),IF($B13="Blue",VLOOKUP('team lookup'!$A13,q_match_data,2),VLOOKUP('team lookup'!$A13,q_match_data,5))),"")</f>
        <v>6663</v>
      </c>
      <c r="E13">
        <f ca="1">_xlfn.IFNA(IF($C13=3,IF($B13="Blue",VLOOKUP('team lookup'!$A13,q_match_data,3),VLOOKUP('team lookup'!$A13,q_match_data,6)),IF($B13="Blue",VLOOKUP('team lookup'!$A13,q_match_data,4),VLOOKUP('team lookup'!$A13,q_match_data,7))),"")</f>
        <v>3102</v>
      </c>
      <c r="F13">
        <f ca="1">_xlfn.IFNA(IF($B13="Blue",VLOOKUP('team lookup'!$A13,q_match_data,5),VLOOKUP('team lookup'!$A13,q_match_data,2)),"")</f>
        <v>4181</v>
      </c>
      <c r="G13">
        <f ca="1">_xlfn.IFNA(IF($B13="Blue",VLOOKUP('team lookup'!$A13,q_match_data,6),VLOOKUP('team lookup'!$A13,q_match_data,3)),"")</f>
        <v>6720</v>
      </c>
      <c r="H13">
        <f ca="1">_xlfn.IFNA(IF($B13="Blue",VLOOKUP('team lookup'!$A13,q_match_data,7),VLOOKUP('team lookup'!$A13,q_match_data,4)),"")</f>
        <v>3750</v>
      </c>
      <c r="I13">
        <f ca="1">_xlfn.IFNA(IF($B13="Blue",VLOOKUP('team lookup'!$A13,q_match_data,56),VLOOKUP('team lookup'!$A13,q_match_data,107)),"")</f>
        <v>-50</v>
      </c>
      <c r="J13">
        <f ca="1">_xlfn.IFNA(IF($B13="Blue",VLOOKUP('team lookup'!$A13,q_match_data,53),VLOOKUP('team lookup'!$A13,q_match_data,104)),"")</f>
        <v>90</v>
      </c>
      <c r="K13">
        <f ca="1">_xlfn.IFNA(IF($B13="Blue",VLOOKUP('team lookup'!$A13,q_match_data,55),VLOOKUP('team lookup'!$A13,q_match_data,106)),"")</f>
        <v>0</v>
      </c>
      <c r="L13">
        <f ca="1">_xlfn.IFNA(IF($B13="Blue",VLOOKUP('team lookup'!$A13,q_match_data,40),VLOOKUP('team lookup'!$A13,q_match_data,91)),"")</f>
        <v>0</v>
      </c>
      <c r="M13">
        <f ca="1">_xlfn.IFNA(IF($B13="Blue",VLOOKUP('team lookup'!$A13,q_match_data,39),VLOOKUP('team lookup'!$A13,q_match_data,90)),"")</f>
        <v>0</v>
      </c>
      <c r="N13">
        <f ca="1">IFERROR(2*K13+L13+M13,"")</f>
        <v>0</v>
      </c>
      <c r="BT13" s="16"/>
      <c r="BU13" s="16">
        <f ca="1">IFERROR(BU12+FLOOR((MATCH(1,INDIRECT(_xlfn.CONCAT("'team match array'!",ADDRESS(2+2*BU12,1+MATCH('team lookup'!$A$2,'team match array'!$B$1:$SL$1)),":",ADDRESS(1000,1+MATCH('team lookup'!$A$2,'team match array'!$B$1:$SL$1)))),0)+1)/2,1),"")</f>
        <v>36</v>
      </c>
      <c r="BV13" s="16"/>
    </row>
    <row r="14" spans="1:74" x14ac:dyDescent="0.25">
      <c r="A14">
        <f ca="1">IF(BU14&lt;='data import sorted'!$A$4,BU14,"")</f>
        <v>51</v>
      </c>
      <c r="B14" t="str">
        <f ca="1">_xlfn.IFNA(IF(OR($A$2=VLOOKUP('team lookup'!$A14,q_match_data,2),$A$2=VLOOKUP('team lookup'!$A14,q_match_data,3),$A$2=VLOOKUP('team lookup'!$A14,q_match_data,4)),"Blue","Red"),"")</f>
        <v>Blue</v>
      </c>
      <c r="C14">
        <f ca="1">_xlfn.IFNA(IF(OR($A$2=VLOOKUP('team lookup'!$A14,q_match_data,2),$A$2=VLOOKUP('team lookup'!$A14,q_match_data,5)),1,IF(OR($A$2=VLOOKUP('team lookup'!$A14,q_match_data,3),$A$2=VLOOKUP('team lookup'!$A14,q_match_data,6)),2,IF(OR($A$2=VLOOKUP('team lookup'!$A14,q_match_data,4),$A$2=VLOOKUP('team lookup'!$A14,q_match_data,7)),3))),"")</f>
        <v>2</v>
      </c>
      <c r="D14">
        <f ca="1">_xlfn.IFNA(IF($C14=1,IF($B14="Blue",VLOOKUP('team lookup'!$A14,q_match_data,3),VLOOKUP('team lookup'!$A14,q_match_data,6)),IF($B14="Blue",VLOOKUP('team lookup'!$A14,q_match_data,2),VLOOKUP('team lookup'!$A14,q_match_data,5))),"")</f>
        <v>3042</v>
      </c>
      <c r="E14">
        <f ca="1">_xlfn.IFNA(IF($C14=3,IF($B14="Blue",VLOOKUP('team lookup'!$A14,q_match_data,3),VLOOKUP('team lookup'!$A14,q_match_data,6)),IF($B14="Blue",VLOOKUP('team lookup'!$A14,q_match_data,4),VLOOKUP('team lookup'!$A14,q_match_data,7))),"")</f>
        <v>3277</v>
      </c>
      <c r="F14">
        <f ca="1">_xlfn.IFNA(IF($B14="Blue",VLOOKUP('team lookup'!$A14,q_match_data,5),VLOOKUP('team lookup'!$A14,q_match_data,2)),"")</f>
        <v>4845</v>
      </c>
      <c r="G14">
        <f ca="1">_xlfn.IFNA(IF($B14="Blue",VLOOKUP('team lookup'!$A14,q_match_data,6),VLOOKUP('team lookup'!$A14,q_match_data,3)),"")</f>
        <v>1816</v>
      </c>
      <c r="H14">
        <f ca="1">_xlfn.IFNA(IF($B14="Blue",VLOOKUP('team lookup'!$A14,q_match_data,7),VLOOKUP('team lookup'!$A14,q_match_data,4)),"")</f>
        <v>3276</v>
      </c>
      <c r="I14">
        <f ca="1">_xlfn.IFNA(IF($B14="Blue",VLOOKUP('team lookup'!$A14,q_match_data,56),VLOOKUP('team lookup'!$A14,q_match_data,107)),"")</f>
        <v>102</v>
      </c>
      <c r="J14">
        <f ca="1">_xlfn.IFNA(IF($B14="Blue",VLOOKUP('team lookup'!$A14,q_match_data,53),VLOOKUP('team lookup'!$A14,q_match_data,104)),"")</f>
        <v>301</v>
      </c>
      <c r="K14">
        <f ca="1">_xlfn.IFNA(IF($B14="Blue",VLOOKUP('team lookup'!$A14,q_match_data,55),VLOOKUP('team lookup'!$A14,q_match_data,106)),"")</f>
        <v>1</v>
      </c>
      <c r="L14">
        <f ca="1">_xlfn.IFNA(IF($B14="Blue",VLOOKUP('team lookup'!$A14,q_match_data,40),VLOOKUP('team lookup'!$A14,q_match_data,91)),"")</f>
        <v>0</v>
      </c>
      <c r="M14">
        <f ca="1">_xlfn.IFNA(IF($B14="Blue",VLOOKUP('team lookup'!$A14,q_match_data,39),VLOOKUP('team lookup'!$A14,q_match_data,90)),"")</f>
        <v>0</v>
      </c>
      <c r="N14">
        <f ca="1">IFERROR(2*K14+L14+M14,"")</f>
        <v>2</v>
      </c>
      <c r="BT14" s="16"/>
      <c r="BU14" s="16">
        <f ca="1">IFERROR(BU13+FLOOR((MATCH(1,INDIRECT(_xlfn.CONCAT("'team match array'!",ADDRESS(2+2*BU13,1+MATCH('team lookup'!$A$2,'team match array'!$B$1:$SL$1)),":",ADDRESS(1000,1+MATCH('team lookup'!$A$2,'team match array'!$B$1:$SL$1)))),0)+1)/2,1),"")</f>
        <v>51</v>
      </c>
      <c r="BV14" s="16"/>
    </row>
    <row r="15" spans="1:74" x14ac:dyDescent="0.25">
      <c r="A15">
        <f ca="1">IF(BU15&lt;='data import sorted'!$A$4,BU15,"")</f>
        <v>61</v>
      </c>
      <c r="B15" t="str">
        <f ca="1">_xlfn.IFNA(IF(OR($A$2=VLOOKUP('team lookup'!$A15,q_match_data,2),$A$2=VLOOKUP('team lookup'!$A15,q_match_data,3),$A$2=VLOOKUP('team lookup'!$A15,q_match_data,4)),"Blue","Red"),"")</f>
        <v>Red</v>
      </c>
      <c r="C15">
        <f ca="1">_xlfn.IFNA(IF(OR($A$2=VLOOKUP('team lookup'!$A15,q_match_data,2),$A$2=VLOOKUP('team lookup'!$A15,q_match_data,5)),1,IF(OR($A$2=VLOOKUP('team lookup'!$A15,q_match_data,3),$A$2=VLOOKUP('team lookup'!$A15,q_match_data,6)),2,IF(OR($A$2=VLOOKUP('team lookup'!$A15,q_match_data,4),$A$2=VLOOKUP('team lookup'!$A15,q_match_data,7)),3))),"")</f>
        <v>1</v>
      </c>
      <c r="D15">
        <f ca="1">_xlfn.IFNA(IF($C15=1,IF($B15="Blue",VLOOKUP('team lookup'!$A15,q_match_data,3),VLOOKUP('team lookup'!$A15,q_match_data,6)),IF($B15="Blue",VLOOKUP('team lookup'!$A15,q_match_data,2),VLOOKUP('team lookup'!$A15,q_match_data,5))),"")</f>
        <v>5253</v>
      </c>
      <c r="E15">
        <f ca="1">_xlfn.IFNA(IF($C15=3,IF($B15="Blue",VLOOKUP('team lookup'!$A15,q_match_data,3),VLOOKUP('team lookup'!$A15,q_match_data,6)),IF($B15="Blue",VLOOKUP('team lookup'!$A15,q_match_data,4),VLOOKUP('team lookup'!$A15,q_match_data,7))),"")</f>
        <v>4397</v>
      </c>
      <c r="F15">
        <f ca="1">_xlfn.IFNA(IF($B15="Blue",VLOOKUP('team lookup'!$A15,q_match_data,5),VLOOKUP('team lookup'!$A15,q_match_data,2)),"")</f>
        <v>4360</v>
      </c>
      <c r="G15">
        <f ca="1">_xlfn.IFNA(IF($B15="Blue",VLOOKUP('team lookup'!$A15,q_match_data,6),VLOOKUP('team lookup'!$A15,q_match_data,3)),"")</f>
        <v>6047</v>
      </c>
      <c r="H15">
        <f ca="1">_xlfn.IFNA(IF($B15="Blue",VLOOKUP('team lookup'!$A15,q_match_data,7),VLOOKUP('team lookup'!$A15,q_match_data,4)),"")</f>
        <v>4818</v>
      </c>
      <c r="I15">
        <f ca="1">_xlfn.IFNA(IF($B15="Blue",VLOOKUP('team lookup'!$A15,q_match_data,56),VLOOKUP('team lookup'!$A15,q_match_data,107)),"")</f>
        <v>184</v>
      </c>
      <c r="J15">
        <f ca="1">_xlfn.IFNA(IF($B15="Blue",VLOOKUP('team lookup'!$A15,q_match_data,53),VLOOKUP('team lookup'!$A15,q_match_data,104)),"")</f>
        <v>240</v>
      </c>
      <c r="K15">
        <f ca="1">_xlfn.IFNA(IF($B15="Blue",VLOOKUP('team lookup'!$A15,q_match_data,55),VLOOKUP('team lookup'!$A15,q_match_data,106)),"")</f>
        <v>1</v>
      </c>
      <c r="L15">
        <f ca="1">_xlfn.IFNA(IF($B15="Blue",VLOOKUP('team lookup'!$A15,q_match_data,40),VLOOKUP('team lookup'!$A15,q_match_data,91)),"")</f>
        <v>0</v>
      </c>
      <c r="M15">
        <f ca="1">_xlfn.IFNA(IF($B15="Blue",VLOOKUP('team lookup'!$A15,q_match_data,39),VLOOKUP('team lookup'!$A15,q_match_data,90)),"")</f>
        <v>0</v>
      </c>
      <c r="N15">
        <f ca="1">IFERROR(2*K15+L15+M15,"")</f>
        <v>2</v>
      </c>
      <c r="BT15" s="16"/>
      <c r="BU15" s="16">
        <f ca="1">IFERROR(BU14+FLOOR((MATCH(1,INDIRECT(_xlfn.CONCAT("'team match array'!",ADDRESS(2+2*BU14,1+MATCH('team lookup'!$A$2,'team match array'!$B$1:$SL$1)),":",ADDRESS(1000,1+MATCH('team lookup'!$A$2,'team match array'!$B$1:$SL$1)))),0)+1)/2,1),"")</f>
        <v>61</v>
      </c>
      <c r="BV15" s="16"/>
    </row>
    <row r="16" spans="1:74" x14ac:dyDescent="0.25">
      <c r="A16">
        <f ca="1">IF(BU16&lt;='data import sorted'!$A$4,BU16,"")</f>
        <v>66</v>
      </c>
      <c r="B16" t="str">
        <f ca="1">_xlfn.IFNA(IF(OR($A$2=VLOOKUP('team lookup'!$A16,q_match_data,2),$A$2=VLOOKUP('team lookup'!$A16,q_match_data,3),$A$2=VLOOKUP('team lookup'!$A16,q_match_data,4)),"Blue","Red"),"")</f>
        <v>Blue</v>
      </c>
      <c r="C16">
        <f ca="1">_xlfn.IFNA(IF(OR($A$2=VLOOKUP('team lookup'!$A16,q_match_data,2),$A$2=VLOOKUP('team lookup'!$A16,q_match_data,5)),1,IF(OR($A$2=VLOOKUP('team lookup'!$A16,q_match_data,3),$A$2=VLOOKUP('team lookup'!$A16,q_match_data,6)),2,IF(OR($A$2=VLOOKUP('team lookup'!$A16,q_match_data,4),$A$2=VLOOKUP('team lookup'!$A16,q_match_data,7)),3))),"")</f>
        <v>2</v>
      </c>
      <c r="D16">
        <f ca="1">_xlfn.IFNA(IF($C16=1,IF($B16="Blue",VLOOKUP('team lookup'!$A16,q_match_data,3),VLOOKUP('team lookup'!$A16,q_match_data,6)),IF($B16="Blue",VLOOKUP('team lookup'!$A16,q_match_data,2),VLOOKUP('team lookup'!$A16,q_match_data,5))),"")</f>
        <v>3840</v>
      </c>
      <c r="E16">
        <f ca="1">_xlfn.IFNA(IF($C16=3,IF($B16="Blue",VLOOKUP('team lookup'!$A16,q_match_data,3),VLOOKUP('team lookup'!$A16,q_match_data,6)),IF($B16="Blue",VLOOKUP('team lookup'!$A16,q_match_data,4),VLOOKUP('team lookup'!$A16,q_match_data,7))),"")</f>
        <v>6453</v>
      </c>
      <c r="F16">
        <f ca="1">_xlfn.IFNA(IF($B16="Blue",VLOOKUP('team lookup'!$A16,q_match_data,5),VLOOKUP('team lookup'!$A16,q_match_data,2)),"")</f>
        <v>5542</v>
      </c>
      <c r="G16">
        <f ca="1">_xlfn.IFNA(IF($B16="Blue",VLOOKUP('team lookup'!$A16,q_match_data,6),VLOOKUP('team lookup'!$A16,q_match_data,3)),"")</f>
        <v>3054</v>
      </c>
      <c r="H16">
        <f ca="1">_xlfn.IFNA(IF($B16="Blue",VLOOKUP('team lookup'!$A16,q_match_data,7),VLOOKUP('team lookup'!$A16,q_match_data,4)),"")</f>
        <v>6056</v>
      </c>
      <c r="I16">
        <f ca="1">_xlfn.IFNA(IF($B16="Blue",VLOOKUP('team lookup'!$A16,q_match_data,56),VLOOKUP('team lookup'!$A16,q_match_data,107)),"")</f>
        <v>114</v>
      </c>
      <c r="J16">
        <f ca="1">_xlfn.IFNA(IF($B16="Blue",VLOOKUP('team lookup'!$A16,q_match_data,53),VLOOKUP('team lookup'!$A16,q_match_data,104)),"")</f>
        <v>309</v>
      </c>
      <c r="K16">
        <f ca="1">_xlfn.IFNA(IF($B16="Blue",VLOOKUP('team lookup'!$A16,q_match_data,55),VLOOKUP('team lookup'!$A16,q_match_data,106)),"")</f>
        <v>1</v>
      </c>
      <c r="L16">
        <f ca="1">_xlfn.IFNA(IF($B16="Blue",VLOOKUP('team lookup'!$A16,q_match_data,40),VLOOKUP('team lookup'!$A16,q_match_data,91)),"")</f>
        <v>0</v>
      </c>
      <c r="M16">
        <f ca="1">_xlfn.IFNA(IF($B16="Blue",VLOOKUP('team lookup'!$A16,q_match_data,39),VLOOKUP('team lookup'!$A16,q_match_data,90)),"")</f>
        <v>0</v>
      </c>
      <c r="N16">
        <f ca="1">IFERROR(2*K16+L16+M16,"")</f>
        <v>2</v>
      </c>
      <c r="BT16" s="16"/>
      <c r="BU16" s="16">
        <f ca="1">IFERROR(BU15+FLOOR((MATCH(1,INDIRECT(_xlfn.CONCAT("'team match array'!",ADDRESS(2+2*BU15,1+MATCH('team lookup'!$A$2,'team match array'!$B$1:$SL$1)),":",ADDRESS(1000,1+MATCH('team lookup'!$A$2,'team match array'!$B$1:$SL$1)))),0)+1)/2,1),"")</f>
        <v>66</v>
      </c>
      <c r="BV16" s="16"/>
    </row>
    <row r="17" spans="1:74" x14ac:dyDescent="0.25">
      <c r="A17">
        <f ca="1">IF(BU17&lt;='data import sorted'!$A$4,BU17,"")</f>
        <v>74</v>
      </c>
      <c r="B17" t="str">
        <f ca="1">_xlfn.IFNA(IF(OR($A$2=VLOOKUP('team lookup'!$A17,q_match_data,2),$A$2=VLOOKUP('team lookup'!$A17,q_match_data,3),$A$2=VLOOKUP('team lookup'!$A17,q_match_data,4)),"Blue","Red"),"")</f>
        <v>Blue</v>
      </c>
      <c r="C17">
        <f ca="1">_xlfn.IFNA(IF(OR($A$2=VLOOKUP('team lookup'!$A17,q_match_data,2),$A$2=VLOOKUP('team lookup'!$A17,q_match_data,5)),1,IF(OR($A$2=VLOOKUP('team lookup'!$A17,q_match_data,3),$A$2=VLOOKUP('team lookup'!$A17,q_match_data,6)),2,IF(OR($A$2=VLOOKUP('team lookup'!$A17,q_match_data,4),$A$2=VLOOKUP('team lookup'!$A17,q_match_data,7)),3))),"")</f>
        <v>1</v>
      </c>
      <c r="D17">
        <f ca="1">_xlfn.IFNA(IF($C17=1,IF($B17="Blue",VLOOKUP('team lookup'!$A17,q_match_data,3),VLOOKUP('team lookup'!$A17,q_match_data,6)),IF($B17="Blue",VLOOKUP('team lookup'!$A17,q_match_data,2),VLOOKUP('team lookup'!$A17,q_match_data,5))),"")</f>
        <v>5658</v>
      </c>
      <c r="E17">
        <f ca="1">_xlfn.IFNA(IF($C17=3,IF($B17="Blue",VLOOKUP('team lookup'!$A17,q_match_data,3),VLOOKUP('team lookup'!$A17,q_match_data,6)),IF($B17="Blue",VLOOKUP('team lookup'!$A17,q_match_data,4),VLOOKUP('team lookup'!$A17,q_match_data,7))),"")</f>
        <v>4260</v>
      </c>
      <c r="F17">
        <f ca="1">_xlfn.IFNA(IF($B17="Blue",VLOOKUP('team lookup'!$A17,q_match_data,5),VLOOKUP('team lookup'!$A17,q_match_data,2)),"")</f>
        <v>2538</v>
      </c>
      <c r="G17">
        <f ca="1">_xlfn.IFNA(IF($B17="Blue",VLOOKUP('team lookup'!$A17,q_match_data,6),VLOOKUP('team lookup'!$A17,q_match_data,3)),"")</f>
        <v>4230</v>
      </c>
      <c r="H17">
        <f ca="1">_xlfn.IFNA(IF($B17="Blue",VLOOKUP('team lookup'!$A17,q_match_data,7),VLOOKUP('team lookup'!$A17,q_match_data,4)),"")</f>
        <v>6160</v>
      </c>
      <c r="I17">
        <f ca="1">_xlfn.IFNA(IF($B17="Blue",VLOOKUP('team lookup'!$A17,q_match_data,56),VLOOKUP('team lookup'!$A17,q_match_data,107)),"")</f>
        <v>89</v>
      </c>
      <c r="J17">
        <f ca="1">_xlfn.IFNA(IF($B17="Blue",VLOOKUP('team lookup'!$A17,q_match_data,53),VLOOKUP('team lookup'!$A17,q_match_data,104)),"")</f>
        <v>254</v>
      </c>
      <c r="K17">
        <f ca="1">_xlfn.IFNA(IF($B17="Blue",VLOOKUP('team lookup'!$A17,q_match_data,55),VLOOKUP('team lookup'!$A17,q_match_data,106)),"")</f>
        <v>1</v>
      </c>
      <c r="L17">
        <f ca="1">_xlfn.IFNA(IF($B17="Blue",VLOOKUP('team lookup'!$A17,q_match_data,40),VLOOKUP('team lookup'!$A17,q_match_data,91)),"")</f>
        <v>0</v>
      </c>
      <c r="M17">
        <f ca="1">_xlfn.IFNA(IF($B17="Blue",VLOOKUP('team lookup'!$A17,q_match_data,39),VLOOKUP('team lookup'!$A17,q_match_data,90)),"")</f>
        <v>0</v>
      </c>
      <c r="N17">
        <f ca="1">IFERROR(2*K17+L17+M17,"")</f>
        <v>2</v>
      </c>
      <c r="BT17" s="16"/>
      <c r="BU17" s="16">
        <f ca="1">IFERROR(BU16+FLOOR((MATCH(1,INDIRECT(_xlfn.CONCAT("'team match array'!",ADDRESS(2+2*BU16,1+MATCH('team lookup'!$A$2,'team match array'!$B$1:$SL$1)),":",ADDRESS(1000,1+MATCH('team lookup'!$A$2,'team match array'!$B$1:$SL$1)))),0)+1)/2,1),"")</f>
        <v>74</v>
      </c>
      <c r="BV17" s="16"/>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lookup'!$A18,q_match_data,55),VLOOKUP('team lookup'!$A18,q_match_data,106)),"")</f>
        <v/>
      </c>
      <c r="L18" t="str">
        <f ca="1">_xlfn.IFNA(IF($B18="Blue",VLOOKUP('team lookup'!$A18,q_match_data,40),VLOOKUP('team lookup'!$A18,q_match_data,91)),"")</f>
        <v/>
      </c>
      <c r="M18" t="str">
        <f ca="1">_xlfn.IFNA(IF($B18="Blue",VLOOKUP('team lookup'!$A18,q_match_data,39),VLOOKUP('team lookup'!$A18,q_match_data,90)),"")</f>
        <v/>
      </c>
      <c r="N18" t="str">
        <f ca="1">IFERROR(2*K18+L18+M18,"")</f>
        <v/>
      </c>
      <c r="BT18" s="16"/>
      <c r="BU18" s="16" t="str">
        <f ca="1">IFERROR(BU17+FLOOR((MATCH(1,INDIRECT(_xlfn.CONCAT("'team match array'!",ADDRESS(2+2*BU17,1+MATCH('team lookup'!$A$2,'team match array'!$B$1:$SL$1)),":",ADDRESS(1000,1+MATCH('team lookup'!$A$2,'team match array'!$B$1:$SL$1)))),0)+1)/2,1),"")</f>
        <v/>
      </c>
      <c r="BV18" s="16"/>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ca="1">IFERROR(2*K19+L19+M19,"")</f>
        <v/>
      </c>
      <c r="BT19" s="16"/>
      <c r="BU19" s="16" t="str">
        <f ca="1">IFERROR(BU18+FLOOR((MATCH(1,INDIRECT(_xlfn.CONCAT("'team match array'!",ADDRESS(2+2*BU18,1+MATCH('team lookup'!$A$2,'team match array'!$B$1:$SL$1)),":",ADDRESS(1000,1+MATCH('team lookup'!$A$2,'team match array'!$B$1:$SL$1)))),0)+1)/2,1),"")</f>
        <v/>
      </c>
      <c r="BV19" s="16"/>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ca="1">IFERROR(2*K20+L20+M20,"")</f>
        <v/>
      </c>
      <c r="BT20" s="16"/>
      <c r="BU20" s="16" t="str">
        <f ca="1">IFERROR(BU19+FLOOR((MATCH(1,INDIRECT(_xlfn.CONCAT("'team match array'!",ADDRESS(2+2*BU19,1+MATCH('team lookup'!$A$2,'team match array'!$B$1:$SL$1)),":",ADDRESS(1000,1+MATCH('team lookup'!$A$2,'team match array'!$B$1:$SL$1)))),0)+1)/2,1),"")</f>
        <v/>
      </c>
      <c r="BV20" s="16"/>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ca="1">IFERROR(2*K21+L21+M21,"")</f>
        <v/>
      </c>
      <c r="BT21" s="16"/>
      <c r="BU21" s="16" t="str">
        <f ca="1">IFERROR(BU20+FLOOR((MATCH(1,INDIRECT(_xlfn.CONCAT("'team match array'!",ADDRESS(2+2*BU20,1+MATCH('team lookup'!$A$2,'team match array'!$B$1:$SL$1)),":",ADDRESS(1000,1+MATCH('team lookup'!$A$2,'team match array'!$B$1:$SL$1)))),0)+1)/2,1),"")</f>
        <v/>
      </c>
      <c r="BV21" s="16"/>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0">IFERROR(2*K22+L22+M22,"")</f>
        <v/>
      </c>
      <c r="BT22" s="16"/>
      <c r="BU22" s="16" t="str">
        <f ca="1">IFERROR(BU21+FLOOR((MATCH(1,INDIRECT(_xlfn.CONCAT("'team match array'!",ADDRESS(2+2*BU21,1+MATCH('team lookup'!$A$2,'team match array'!$B$1:$SL$1)),":",ADDRESS(1000,1+MATCH('team lookup'!$A$2,'team match array'!$B$1:$SL$1)))),0)+1)/2,1),"")</f>
        <v/>
      </c>
      <c r="BV22" s="16"/>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0"/>
        <v/>
      </c>
      <c r="BT23" s="16"/>
      <c r="BU23" s="16" t="str">
        <f ca="1">IFERROR(BU22+FLOOR((MATCH(1,INDIRECT(_xlfn.CONCAT("'team match array'!",ADDRESS(2+2*BU22,1+MATCH('team lookup'!$A$2,'team match array'!$B$1:$SL$1)),":",ADDRESS(1000,1+MATCH('team lookup'!$A$2,'team match array'!$B$1:$SL$1)))),0)+1)/2,1),"")</f>
        <v/>
      </c>
      <c r="BV23" s="16"/>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0"/>
        <v/>
      </c>
      <c r="BT24" s="16"/>
      <c r="BU24" s="16" t="str">
        <f ca="1">IFERROR(BU23+FLOOR((MATCH(1,INDIRECT(_xlfn.CONCAT("'team match array'!",ADDRESS(2+2*BU23,1+MATCH('team lookup'!$A$2,'team match array'!$B$1:$SL$1)),":",ADDRESS(1000,1+MATCH('team lookup'!$A$2,'team match array'!$B$1:$SL$1)))),0)+1)/2,1),"")</f>
        <v/>
      </c>
      <c r="BV24" s="16"/>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0"/>
        <v/>
      </c>
      <c r="BT25" s="16"/>
      <c r="BU25" s="16" t="str">
        <f ca="1">IFERROR(BU24+FLOOR((MATCH(1,INDIRECT(_xlfn.CONCAT("'team match array'!",ADDRESS(2+2*BU24,1+MATCH('team lookup'!$A$2,'team match array'!$B$1:$SL$1)),":",ADDRESS(1000,1+MATCH('team lookup'!$A$2,'team match array'!$B$1:$SL$1)))),0)+1)/2,1),"")</f>
        <v/>
      </c>
      <c r="BV25" s="16"/>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0"/>
        <v/>
      </c>
      <c r="BT26" s="16"/>
      <c r="BU26" s="16" t="str">
        <f ca="1">IFERROR(BU25+FLOOR((MATCH(1,INDIRECT(_xlfn.CONCAT("'team match array'!",ADDRESS(2+2*BU25,1+MATCH('team lookup'!$A$2,'team match array'!$B$1:$SL$1)),":",ADDRESS(1000,1+MATCH('team lookup'!$A$2,'team match array'!$B$1:$SL$1)))),0)+1)/2,1),"")</f>
        <v/>
      </c>
      <c r="BV26" s="16"/>
    </row>
    <row r="27" spans="1:74" x14ac:dyDescent="0.25">
      <c r="BT27" s="16"/>
      <c r="BU27" s="16" t="str">
        <f ca="1">IFERROR(BU26+FLOOR((MATCH(1,INDIRECT(_xlfn.CONCAT("'team match array'!",ADDRESS(2+2*BU26,1+MATCH('team lookup'!$A$2,'team match array'!$B$1:$SL$1)),":",ADDRESS(1000,1+MATCH('team lookup'!$A$2,'team match array'!$B$1:$SL$1)))),0)+1)/2,1),"")</f>
        <v/>
      </c>
      <c r="BV27" s="16"/>
    </row>
    <row r="28" spans="1:74" x14ac:dyDescent="0.25">
      <c r="A28" t="s">
        <v>61</v>
      </c>
      <c r="BT28" s="16"/>
      <c r="BU28" s="16" t="str">
        <f ca="1">IFERROR(BU27+FLOOR((MATCH(1,INDIRECT(_xlfn.CONCAT("'team match array'!",ADDRESS(2+2*BU27,1+MATCH('team lookup'!$A$2,'team match array'!$B$1:$AC$1)),":",ADDRESS(1000,1+MATCH('team lookup'!$A$2,'team match array'!$B$1:$AC$1)))),0)+1)/2,1),"")</f>
        <v/>
      </c>
      <c r="BV28" s="16"/>
    </row>
    <row r="29" spans="1:74" s="3" customFormat="1" ht="110.25" customHeight="1" x14ac:dyDescent="0.25">
      <c r="A29" s="2" t="s">
        <v>79</v>
      </c>
      <c r="B29" s="2" t="s">
        <v>62</v>
      </c>
      <c r="C29" s="2" t="s">
        <v>63</v>
      </c>
      <c r="D29" s="2" t="s">
        <v>64</v>
      </c>
      <c r="E29" s="2" t="s">
        <v>65</v>
      </c>
      <c r="F29" s="2" t="s">
        <v>66</v>
      </c>
      <c r="G29" s="2" t="s">
        <v>67</v>
      </c>
      <c r="H29" s="2" t="s">
        <v>68</v>
      </c>
      <c r="I29" s="2" t="s">
        <v>3672</v>
      </c>
      <c r="J29" s="2" t="s">
        <v>3587</v>
      </c>
      <c r="K29" s="2" t="s">
        <v>69</v>
      </c>
      <c r="L29" s="2" t="s">
        <v>71</v>
      </c>
      <c r="M29" s="2" t="s">
        <v>70</v>
      </c>
      <c r="N29" s="2" t="s">
        <v>72</v>
      </c>
      <c r="O29" s="2" t="s">
        <v>3596</v>
      </c>
      <c r="P29" s="2" t="s">
        <v>74</v>
      </c>
      <c r="Q29" s="2"/>
      <c r="R29" s="2"/>
      <c r="BT29" s="15"/>
      <c r="BU29" s="15"/>
      <c r="BV29" s="15"/>
    </row>
    <row r="30" spans="1:74" x14ac:dyDescent="0.25">
      <c r="A30" t="str">
        <f ca="1">IF(_xlfn.MINIFS(BU10:BU26,BU10:BU26,_xlfn.CONCAT("&gt;",'data import sorted'!$A$4))=0,"",_xlfn.MINIFS(BU10:BU26,BU10:BU26,_xlfn.CONCAT("&gt;",'data import sorted'!$A$4)))</f>
        <v/>
      </c>
      <c r="B30" t="str">
        <f ca="1">_xlfn.IFNA(IF(OR($A$2=VLOOKUP('team lookup'!$A30,q_match_data,2),$A$2=VLOOKUP('team lookup'!$A30,q_match_data,3),$A$2=VLOOKUP('team lookup'!$A30,q_match_data,4)),"Blue","Red"),"")</f>
        <v/>
      </c>
      <c r="C30" t="str">
        <f ca="1">_xlfn.IFNA(IF(OR($A$2=VLOOKUP('team lookup'!$A30,q_match_data,2),$A$2=VLOOKUP('team lookup'!$A30,q_match_data,5)),1,IF(OR($A$2=VLOOKUP('team lookup'!$A30,q_match_data,3),$A$2=VLOOKUP('team lookup'!$A30,q_match_data,6)),2,IF(OR($A$2=VLOOKUP('team lookup'!$A30,q_match_data,4),$A$2=VLOOKUP('team lookup'!$A30,q_match_data,7)),3))),"")</f>
        <v/>
      </c>
      <c r="D30" t="str">
        <f ca="1">_xlfn.IFNA(IF($C30=1,IF($B30="Blue",VLOOKUP('team lookup'!$A30,q_match_data,3),VLOOKUP('team lookup'!$A30,q_match_data,6)),IF($B30="Blue",VLOOKUP('team lookup'!$A30,q_match_data,2),VLOOKUP('team lookup'!$A30,q_match_data,5))),"")</f>
        <v/>
      </c>
      <c r="E30" t="str">
        <f ca="1">_xlfn.IFNA(IF($C30=3,IF($B30="Blue",VLOOKUP('team lookup'!$A30,q_match_data,3),VLOOKUP('team lookup'!$A30,q_match_data,6)),IF($B30="Blue",VLOOKUP('team lookup'!$A30,q_match_data,4),VLOOKUP('team lookup'!$A30,q_match_data,7))),"")</f>
        <v/>
      </c>
      <c r="F30" t="str">
        <f ca="1">_xlfn.IFNA(IF($B30="Blue",VLOOKUP('team lookup'!$A30,q_match_data,5),VLOOKUP('team lookup'!$A30,q_match_data,2)),"")</f>
        <v/>
      </c>
      <c r="G30" t="str">
        <f ca="1">_xlfn.IFNA(IF($B30="Blue",VLOOKUP('team lookup'!$A30,q_match_data,6),VLOOKUP('team lookup'!$A30,q_match_data,3)),"")</f>
        <v/>
      </c>
      <c r="H30" t="str">
        <f ca="1">_xlfn.IFNA(IF($B30="Blue",VLOOKUP('team lookup'!$A30,q_match_data,7),VLOOKUP('team lookup'!$A30,q_match_data,4)),"")</f>
        <v/>
      </c>
    </row>
    <row r="31" spans="1:74" x14ac:dyDescent="0.25">
      <c r="A31" t="str">
        <f t="shared" ref="A31:A47" ca="1" si="1">IF(_xlfn.MINIFS($BU$10:$BU$26,$BU$10:$BU$26,_xlfn.CONCAT("&gt;",A30))=0,"",_xlfn.MINIFS($BU$10:$BU$26,$BU$10:$BU$26,_xlfn.CONCAT("&gt;",A30)))</f>
        <v/>
      </c>
      <c r="B31" t="str">
        <f ca="1">_xlfn.IFNA(IF(OR($A$2=VLOOKUP('team lookup'!$A31,q_match_data,2),$A$2=VLOOKUP('team lookup'!$A31,q_match_data,3),$A$2=VLOOKUP('team lookup'!$A31,q_match_data,4)),"Blue","Red"),"")</f>
        <v/>
      </c>
      <c r="C31" t="str">
        <f ca="1">_xlfn.IFNA(IF(OR($A$2=VLOOKUP('team lookup'!$A31,q_match_data,2),$A$2=VLOOKUP('team lookup'!$A31,q_match_data,5)),1,IF(OR($A$2=VLOOKUP('team lookup'!$A31,q_match_data,3),$A$2=VLOOKUP('team lookup'!$A31,q_match_data,6)),2,IF(OR($A$2=VLOOKUP('team lookup'!$A31,q_match_data,4),$A$2=VLOOKUP('team lookup'!$A31,q_match_data,7)),3))),"")</f>
        <v/>
      </c>
      <c r="D31" t="str">
        <f ca="1">_xlfn.IFNA(IF($C31=1,IF($B31="Blue",VLOOKUP('team lookup'!$A31,q_match_data,3),VLOOKUP('team lookup'!$A31,q_match_data,6)),IF($B31="Blue",VLOOKUP('team lookup'!$A31,q_match_data,2),VLOOKUP('team lookup'!$A31,q_match_data,5))),"")</f>
        <v/>
      </c>
      <c r="E31" t="str">
        <f ca="1">_xlfn.IFNA(IF($C31=3,IF($B31="Blue",VLOOKUP('team lookup'!$A31,q_match_data,3),VLOOKUP('team lookup'!$A31,q_match_data,6)),IF($B31="Blue",VLOOKUP('team lookup'!$A31,q_match_data,4),VLOOKUP('team lookup'!$A31,q_match_data,7))),"")</f>
        <v/>
      </c>
      <c r="F31" t="str">
        <f ca="1">_xlfn.IFNA(IF($B31="Blue",VLOOKUP('team lookup'!$A31,q_match_data,5),VLOOKUP('team lookup'!$A31,q_match_data,2)),"")</f>
        <v/>
      </c>
      <c r="G31" t="str">
        <f ca="1">_xlfn.IFNA(IF($B31="Blue",VLOOKUP('team lookup'!$A31,q_match_data,6),VLOOKUP('team lookup'!$A31,q_match_data,3)),"")</f>
        <v/>
      </c>
      <c r="H31" t="str">
        <f ca="1">_xlfn.IFNA(IF($B31="Blue",VLOOKUP('team lookup'!$A31,q_match_data,7),VLOOKUP('team lookup'!$A31,q_match_data,4)),"")</f>
        <v/>
      </c>
    </row>
    <row r="32" spans="1:74" x14ac:dyDescent="0.25">
      <c r="A32" t="str">
        <f t="shared" ca="1" si="1"/>
        <v/>
      </c>
      <c r="B32" t="str">
        <f ca="1">_xlfn.IFNA(IF(OR($A$2=VLOOKUP('team lookup'!$A32,q_match_data,2),$A$2=VLOOKUP('team lookup'!$A32,q_match_data,3),$A$2=VLOOKUP('team lookup'!$A32,q_match_data,4)),"Blue","Red"),"")</f>
        <v/>
      </c>
      <c r="C32" t="str">
        <f ca="1">_xlfn.IFNA(IF(OR($A$2=VLOOKUP('team lookup'!$A32,q_match_data,2),$A$2=VLOOKUP('team lookup'!$A32,q_match_data,5)),1,IF(OR($A$2=VLOOKUP('team lookup'!$A32,q_match_data,3),$A$2=VLOOKUP('team lookup'!$A32,q_match_data,6)),2,IF(OR($A$2=VLOOKUP('team lookup'!$A32,q_match_data,4),$A$2=VLOOKUP('team lookup'!$A32,q_match_data,7)),3))),"")</f>
        <v/>
      </c>
      <c r="D32" t="str">
        <f ca="1">_xlfn.IFNA(IF($C32=1,IF($B32="Blue",VLOOKUP('team lookup'!$A32,q_match_data,3),VLOOKUP('team lookup'!$A32,q_match_data,6)),IF($B32="Blue",VLOOKUP('team lookup'!$A32,q_match_data,2),VLOOKUP('team lookup'!$A32,q_match_data,5))),"")</f>
        <v/>
      </c>
      <c r="E32" t="str">
        <f ca="1">_xlfn.IFNA(IF($C32=3,IF($B32="Blue",VLOOKUP('team lookup'!$A32,q_match_data,3),VLOOKUP('team lookup'!$A32,q_match_data,6)),IF($B32="Blue",VLOOKUP('team lookup'!$A32,q_match_data,4),VLOOKUP('team lookup'!$A32,q_match_data,7))),"")</f>
        <v/>
      </c>
      <c r="F32" t="str">
        <f ca="1">_xlfn.IFNA(IF($B32="Blue",VLOOKUP('team lookup'!$A32,q_match_data,5),VLOOKUP('team lookup'!$A32,q_match_data,2)),"")</f>
        <v/>
      </c>
      <c r="G32" t="str">
        <f ca="1">_xlfn.IFNA(IF($B32="Blue",VLOOKUP('team lookup'!$A32,q_match_data,6),VLOOKUP('team lookup'!$A32,q_match_data,3)),"")</f>
        <v/>
      </c>
      <c r="H32" t="str">
        <f ca="1">_xlfn.IFNA(IF($B32="Blue",VLOOKUP('team lookup'!$A32,q_match_data,7),VLOOKUP('team lookup'!$A32,q_match_data,4)),"")</f>
        <v/>
      </c>
    </row>
    <row r="33" spans="1:8" x14ac:dyDescent="0.25">
      <c r="A33" t="str">
        <f t="shared" ca="1" si="1"/>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row>
    <row r="34" spans="1:8" x14ac:dyDescent="0.25">
      <c r="A34" t="str">
        <f t="shared" ca="1" si="1"/>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row>
    <row r="35" spans="1:8" x14ac:dyDescent="0.25">
      <c r="A35" t="str">
        <f t="shared" ca="1" si="1"/>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row>
    <row r="36" spans="1:8" x14ac:dyDescent="0.25">
      <c r="A36" t="str">
        <f t="shared" ca="1" si="1"/>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row>
    <row r="37" spans="1:8" x14ac:dyDescent="0.25">
      <c r="A37" t="str">
        <f t="shared" ca="1" si="1"/>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row>
    <row r="38" spans="1:8" x14ac:dyDescent="0.25">
      <c r="A38" t="str">
        <f t="shared" ca="1" si="1"/>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row>
    <row r="39" spans="1:8" x14ac:dyDescent="0.25">
      <c r="A39" t="str">
        <f t="shared" ca="1" si="1"/>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row>
    <row r="40" spans="1:8" x14ac:dyDescent="0.25">
      <c r="A40" t="str">
        <f t="shared" ca="1" si="1"/>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row>
    <row r="41" spans="1:8" x14ac:dyDescent="0.25">
      <c r="A41" t="str">
        <f t="shared" ca="1" si="1"/>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row>
    <row r="42" spans="1:8" x14ac:dyDescent="0.25">
      <c r="A42" t="str">
        <f t="shared" ca="1" si="1"/>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row>
    <row r="43" spans="1:8" x14ac:dyDescent="0.25">
      <c r="A43" t="str">
        <f t="shared" ca="1" si="1"/>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row>
    <row r="44" spans="1:8" x14ac:dyDescent="0.25">
      <c r="A44" t="str">
        <f t="shared" ca="1" si="1"/>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row>
    <row r="45" spans="1:8" x14ac:dyDescent="0.25">
      <c r="A45" t="str">
        <f t="shared" ca="1" si="1"/>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row>
    <row r="46" spans="1:8" x14ac:dyDescent="0.25">
      <c r="A46" t="str">
        <f t="shared" ca="1" si="1"/>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row>
    <row r="47" spans="1:8" x14ac:dyDescent="0.25">
      <c r="A47" t="str">
        <f t="shared" ca="1" si="1"/>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row>
    <row r="49" spans="1:2" x14ac:dyDescent="0.25">
      <c r="A49" t="s">
        <v>77</v>
      </c>
      <c r="B49" t="s">
        <v>78</v>
      </c>
    </row>
    <row r="50" spans="1:2" x14ac:dyDescent="0.25">
      <c r="A50" t="s">
        <v>83</v>
      </c>
      <c r="B50" t="e">
        <f>VLOOKUP($A$2,'predicted rankings sorted'!$A$3:$GZ$200,3)</f>
        <v>#N/A</v>
      </c>
    </row>
    <row r="51" spans="1:2" x14ac:dyDescent="0.25">
      <c r="A51" t="s">
        <v>84</v>
      </c>
      <c r="B51" t="e">
        <f>VLOOKUP($A$2,'predicted rankings sorted'!$A$3:$GZ$200,4)</f>
        <v>#N/A</v>
      </c>
    </row>
    <row r="52" spans="1:2" x14ac:dyDescent="0.25">
      <c r="A52" t="s">
        <v>85</v>
      </c>
      <c r="B52" t="e">
        <f>VLOOKUP($A$2,'predicted rankings sorted'!$A$3:$GZ$200,5)</f>
        <v>#N/A</v>
      </c>
    </row>
    <row r="53" spans="1:2" x14ac:dyDescent="0.25">
      <c r="A53" t="s">
        <v>86</v>
      </c>
      <c r="B53" t="e">
        <f>VLOOKUP($A$2,'predicted rankings sorted'!$A$3:$GZ$200,6)</f>
        <v>#N/A</v>
      </c>
    </row>
    <row r="54" spans="1:2" x14ac:dyDescent="0.25">
      <c r="A54">
        <v>1</v>
      </c>
      <c r="B54" t="e">
        <f>VLOOKUP($A$2,'predicted rankings sorted'!$A$3:$GZ$200,A54+6)</f>
        <v>#N/A</v>
      </c>
    </row>
    <row r="55" spans="1:2" x14ac:dyDescent="0.25">
      <c r="A55">
        <v>2</v>
      </c>
      <c r="B55" t="e">
        <f>VLOOKUP($A$2,'predicted rankings sorted'!$A$3:$GZ$200,A55+6)</f>
        <v>#N/A</v>
      </c>
    </row>
    <row r="56" spans="1:2" x14ac:dyDescent="0.25">
      <c r="A56">
        <v>3</v>
      </c>
      <c r="B56" t="e">
        <f>VLOOKUP($A$2,'predicted rankings sorted'!$A$3:$GZ$200,A56+6)</f>
        <v>#N/A</v>
      </c>
    </row>
    <row r="57" spans="1:2" x14ac:dyDescent="0.25">
      <c r="A57">
        <v>4</v>
      </c>
      <c r="B57" t="e">
        <f>VLOOKUP($A$2,'predicted rankings sorted'!$A$3:$GZ$200,A57+6)</f>
        <v>#N/A</v>
      </c>
    </row>
    <row r="58" spans="1:2" x14ac:dyDescent="0.25">
      <c r="A58">
        <v>5</v>
      </c>
      <c r="B58" t="e">
        <f>VLOOKUP($A$2,'predicted rankings sorted'!$A$3:$GZ$200,A58+6)</f>
        <v>#N/A</v>
      </c>
    </row>
    <row r="59" spans="1:2" x14ac:dyDescent="0.25">
      <c r="A59">
        <v>6</v>
      </c>
      <c r="B59" t="e">
        <f>VLOOKUP($A$2,'predicted rankings sorted'!$A$3:$GZ$200,A59+6)</f>
        <v>#N/A</v>
      </c>
    </row>
    <row r="60" spans="1:2" x14ac:dyDescent="0.25">
      <c r="A60">
        <v>7</v>
      </c>
      <c r="B60" t="e">
        <f>VLOOKUP($A$2,'predicted rankings sorted'!$A$3:$GZ$200,A60+6)</f>
        <v>#N/A</v>
      </c>
    </row>
    <row r="61" spans="1:2" x14ac:dyDescent="0.25">
      <c r="A61">
        <v>8</v>
      </c>
      <c r="B61" t="e">
        <f>VLOOKUP($A$2,'predicted rankings sorted'!$A$3:$GZ$200,A61+6)</f>
        <v>#N/A</v>
      </c>
    </row>
    <row r="62" spans="1:2" x14ac:dyDescent="0.25">
      <c r="A62">
        <v>9</v>
      </c>
      <c r="B62" t="e">
        <f>VLOOKUP($A$2,'predicted rankings sorted'!$A$3:$GZ$200,A62+6)</f>
        <v>#N/A</v>
      </c>
    </row>
    <row r="63" spans="1:2" x14ac:dyDescent="0.25">
      <c r="A63">
        <v>10</v>
      </c>
      <c r="B63" t="e">
        <f>VLOOKUP($A$2,'predicted rankings sorted'!$A$3:$GZ$200,A63+6)</f>
        <v>#N/A</v>
      </c>
    </row>
    <row r="64" spans="1:2" x14ac:dyDescent="0.25">
      <c r="A64">
        <v>11</v>
      </c>
      <c r="B64" t="e">
        <f>VLOOKUP($A$2,'predicted rankings sorted'!$A$3:$GZ$200,A64+6)</f>
        <v>#N/A</v>
      </c>
    </row>
    <row r="65" spans="1:2" x14ac:dyDescent="0.25">
      <c r="A65">
        <v>12</v>
      </c>
      <c r="B65" t="e">
        <f>VLOOKUP($A$2,'predicted rankings sorted'!$A$3:$GZ$200,A65+6)</f>
        <v>#N/A</v>
      </c>
    </row>
    <row r="66" spans="1:2" x14ac:dyDescent="0.25">
      <c r="A66">
        <v>13</v>
      </c>
      <c r="B66" t="e">
        <f>VLOOKUP($A$2,'predicted rankings sorted'!$A$3:$GZ$200,A66+6)</f>
        <v>#N/A</v>
      </c>
    </row>
    <row r="67" spans="1:2" x14ac:dyDescent="0.25">
      <c r="A67">
        <v>14</v>
      </c>
      <c r="B67" t="e">
        <f>VLOOKUP($A$2,'predicted rankings sorted'!$A$3:$GZ$200,A67+6)</f>
        <v>#N/A</v>
      </c>
    </row>
    <row r="68" spans="1:2" x14ac:dyDescent="0.25">
      <c r="A68">
        <v>15</v>
      </c>
      <c r="B68" t="e">
        <f>VLOOKUP($A$2,'predicted rankings sorted'!$A$3:$GZ$200,A68+6)</f>
        <v>#N/A</v>
      </c>
    </row>
    <row r="69" spans="1:2" x14ac:dyDescent="0.25">
      <c r="A69">
        <v>16</v>
      </c>
      <c r="B69" t="e">
        <f>VLOOKUP($A$2,'predicted rankings sorted'!$A$3:$GZ$200,A69+6)</f>
        <v>#N/A</v>
      </c>
    </row>
    <row r="70" spans="1:2" x14ac:dyDescent="0.25">
      <c r="A70">
        <v>17</v>
      </c>
      <c r="B70" t="e">
        <f>VLOOKUP($A$2,'predicted rankings sorted'!$A$3:$GZ$200,A70+6)</f>
        <v>#N/A</v>
      </c>
    </row>
    <row r="71" spans="1:2" x14ac:dyDescent="0.25">
      <c r="A71">
        <v>18</v>
      </c>
      <c r="B71" t="e">
        <f>VLOOKUP($A$2,'predicted rankings sorted'!$A$3:$GZ$200,A71+6)</f>
        <v>#N/A</v>
      </c>
    </row>
    <row r="72" spans="1:2" x14ac:dyDescent="0.25">
      <c r="A72">
        <v>19</v>
      </c>
      <c r="B72" t="e">
        <f>VLOOKUP($A$2,'predicted rankings sorted'!$A$3:$GZ$200,A72+6)</f>
        <v>#N/A</v>
      </c>
    </row>
    <row r="73" spans="1:2" x14ac:dyDescent="0.25">
      <c r="A73">
        <v>20</v>
      </c>
      <c r="B73" t="e">
        <f>VLOOKUP($A$2,'predicted rankings sorted'!$A$3:$GZ$200,A73+6)</f>
        <v>#N/A</v>
      </c>
    </row>
    <row r="74" spans="1:2" x14ac:dyDescent="0.25">
      <c r="A74">
        <v>21</v>
      </c>
      <c r="B74" t="e">
        <f>VLOOKUP($A$2,'predicted rankings sorted'!$A$3:$GZ$200,A74+6)</f>
        <v>#N/A</v>
      </c>
    </row>
    <row r="75" spans="1:2" x14ac:dyDescent="0.25">
      <c r="A75">
        <v>22</v>
      </c>
      <c r="B75" t="e">
        <f>VLOOKUP($A$2,'predicted rankings sorted'!$A$3:$GZ$200,A75+6)</f>
        <v>#N/A</v>
      </c>
    </row>
    <row r="76" spans="1:2" x14ac:dyDescent="0.25">
      <c r="A76">
        <v>23</v>
      </c>
      <c r="B76" t="e">
        <f>VLOOKUP($A$2,'predicted rankings sorted'!$A$3:$GZ$200,A76+6)</f>
        <v>#N/A</v>
      </c>
    </row>
    <row r="77" spans="1:2" x14ac:dyDescent="0.25">
      <c r="A77">
        <v>24</v>
      </c>
      <c r="B77" t="e">
        <f>VLOOKUP($A$2,'predicted rankings sorted'!$A$3:$GZ$200,A77+6)</f>
        <v>#N/A</v>
      </c>
    </row>
    <row r="78" spans="1:2" x14ac:dyDescent="0.25">
      <c r="A78">
        <v>25</v>
      </c>
      <c r="B78" t="e">
        <f>VLOOKUP($A$2,'predicted rankings sorted'!$A$3:$GZ$200,A78+6)</f>
        <v>#N/A</v>
      </c>
    </row>
    <row r="79" spans="1:2" x14ac:dyDescent="0.25">
      <c r="A79">
        <v>26</v>
      </c>
      <c r="B79" t="e">
        <f>VLOOKUP($A$2,'predicted rankings sorted'!$A$3:$GZ$200,A79+6)</f>
        <v>#N/A</v>
      </c>
    </row>
    <row r="80" spans="1:2" x14ac:dyDescent="0.25">
      <c r="A80">
        <v>27</v>
      </c>
      <c r="B80" t="e">
        <f>VLOOKUP($A$2,'predicted rankings sorted'!$A$3:$GZ$200,A80+6)</f>
        <v>#N/A</v>
      </c>
    </row>
    <row r="81" spans="1:2" x14ac:dyDescent="0.25">
      <c r="A81">
        <v>28</v>
      </c>
      <c r="B81" t="e">
        <f>VLOOKUP($A$2,'predicted rankings sorted'!$A$3:$GZ$200,A81+6)</f>
        <v>#N/A</v>
      </c>
    </row>
    <row r="82" spans="1:2" x14ac:dyDescent="0.25">
      <c r="A82">
        <v>29</v>
      </c>
      <c r="B82" t="e">
        <f>VLOOKUP($A$2,'predicted rankings sorted'!$A$3:$GZ$200,A82+6)</f>
        <v>#N/A</v>
      </c>
    </row>
    <row r="83" spans="1:2" x14ac:dyDescent="0.25">
      <c r="A83">
        <v>30</v>
      </c>
      <c r="B83" t="e">
        <f>VLOOKUP($A$2,'predicted rankings sorted'!$A$3:$GZ$200,A83+6)</f>
        <v>#N/A</v>
      </c>
    </row>
    <row r="84" spans="1:2" x14ac:dyDescent="0.25">
      <c r="A84">
        <v>31</v>
      </c>
      <c r="B84" t="e">
        <f>VLOOKUP($A$2,'predicted rankings sorted'!$A$3:$GZ$200,A84+6)</f>
        <v>#N/A</v>
      </c>
    </row>
    <row r="85" spans="1:2" x14ac:dyDescent="0.25">
      <c r="A85">
        <v>32</v>
      </c>
      <c r="B85" t="e">
        <f>VLOOKUP($A$2,'predicted rankings sorted'!$A$3:$GZ$200,A85+6)</f>
        <v>#N/A</v>
      </c>
    </row>
    <row r="86" spans="1:2" x14ac:dyDescent="0.25">
      <c r="A86">
        <v>33</v>
      </c>
      <c r="B86" t="e">
        <f>VLOOKUP($A$2,'predicted rankings sorted'!$A$3:$GZ$200,A86+6)</f>
        <v>#N/A</v>
      </c>
    </row>
    <row r="87" spans="1:2" x14ac:dyDescent="0.25">
      <c r="A87">
        <v>34</v>
      </c>
      <c r="B87" t="e">
        <f>VLOOKUP($A$2,'predicted rankings sorted'!$A$3:$GZ$200,A87+6)</f>
        <v>#N/A</v>
      </c>
    </row>
    <row r="88" spans="1:2" x14ac:dyDescent="0.25">
      <c r="A88">
        <v>35</v>
      </c>
      <c r="B88" t="e">
        <f>VLOOKUP($A$2,'predicted rankings sorted'!$A$3:$GZ$200,A88+6)</f>
        <v>#N/A</v>
      </c>
    </row>
    <row r="89" spans="1:2" x14ac:dyDescent="0.25">
      <c r="A89">
        <v>36</v>
      </c>
      <c r="B89" t="e">
        <f>VLOOKUP($A$2,'predicted rankings sorted'!$A$3:$GZ$200,A89+6)</f>
        <v>#N/A</v>
      </c>
    </row>
    <row r="90" spans="1:2" x14ac:dyDescent="0.25">
      <c r="A90">
        <v>37</v>
      </c>
      <c r="B90" t="e">
        <f>VLOOKUP($A$2,'predicted rankings sorted'!$A$3:$GZ$200,A90+6)</f>
        <v>#N/A</v>
      </c>
    </row>
    <row r="91" spans="1:2" x14ac:dyDescent="0.25">
      <c r="A91">
        <v>38</v>
      </c>
      <c r="B91" t="e">
        <f>VLOOKUP($A$2,'predicted rankings sorted'!$A$3:$GZ$200,A91+6)</f>
        <v>#N/A</v>
      </c>
    </row>
    <row r="92" spans="1:2" x14ac:dyDescent="0.25">
      <c r="A92">
        <v>39</v>
      </c>
      <c r="B92" t="e">
        <f>VLOOKUP($A$2,'predicted rankings sorted'!$A$3:$GZ$200,A92+6)</f>
        <v>#N/A</v>
      </c>
    </row>
    <row r="93" spans="1:2" x14ac:dyDescent="0.25">
      <c r="A93">
        <v>40</v>
      </c>
      <c r="B93" t="e">
        <f>VLOOKUP($A$2,'predicted rankings sorted'!$A$3:$GZ$200,A93+6)</f>
        <v>#N/A</v>
      </c>
    </row>
    <row r="94" spans="1:2" x14ac:dyDescent="0.25">
      <c r="A94">
        <v>41</v>
      </c>
      <c r="B94" t="e">
        <f>VLOOKUP($A$2,'predicted rankings sorted'!$A$3:$GZ$200,A94+6)</f>
        <v>#N/A</v>
      </c>
    </row>
    <row r="95" spans="1:2" x14ac:dyDescent="0.25">
      <c r="A95">
        <v>42</v>
      </c>
      <c r="B95" t="e">
        <f>VLOOKUP($A$2,'predicted rankings sorted'!$A$3:$GZ$200,A95+6)</f>
        <v>#N/A</v>
      </c>
    </row>
    <row r="96" spans="1:2" x14ac:dyDescent="0.25">
      <c r="A96">
        <v>43</v>
      </c>
      <c r="B96" t="e">
        <f>VLOOKUP($A$2,'predicted rankings sorted'!$A$3:$GZ$200,A96+6)</f>
        <v>#N/A</v>
      </c>
    </row>
    <row r="97" spans="1:2" x14ac:dyDescent="0.25">
      <c r="A97">
        <v>44</v>
      </c>
      <c r="B97" t="e">
        <f>VLOOKUP($A$2,'predicted rankings sorted'!$A$3:$GZ$200,A97+6)</f>
        <v>#N/A</v>
      </c>
    </row>
    <row r="98" spans="1:2" x14ac:dyDescent="0.25">
      <c r="A98">
        <v>45</v>
      </c>
      <c r="B98" t="e">
        <f>VLOOKUP($A$2,'predicted rankings sorted'!$A$3:$GZ$200,A98+6)</f>
        <v>#N/A</v>
      </c>
    </row>
    <row r="99" spans="1:2" x14ac:dyDescent="0.25">
      <c r="A99">
        <v>46</v>
      </c>
      <c r="B99" t="e">
        <f>VLOOKUP($A$2,'predicted rankings sorted'!$A$3:$GZ$200,A99+6)</f>
        <v>#N/A</v>
      </c>
    </row>
    <row r="100" spans="1:2" x14ac:dyDescent="0.25">
      <c r="A100">
        <v>47</v>
      </c>
      <c r="B100" t="e">
        <f>VLOOKUP($A$2,'predicted rankings sorted'!$A$3:$GZ$200,A100+6)</f>
        <v>#N/A</v>
      </c>
    </row>
    <row r="101" spans="1:2" x14ac:dyDescent="0.25">
      <c r="A101">
        <v>48</v>
      </c>
      <c r="B101" t="e">
        <f>VLOOKUP($A$2,'predicted rankings sorted'!$A$3:$GZ$200,A101+6)</f>
        <v>#N/A</v>
      </c>
    </row>
    <row r="102" spans="1:2" x14ac:dyDescent="0.25">
      <c r="A102">
        <v>49</v>
      </c>
      <c r="B102" t="e">
        <f>VLOOKUP($A$2,'predicted rankings sorted'!$A$3:$GZ$200,A102+6)</f>
        <v>#N/A</v>
      </c>
    </row>
    <row r="103" spans="1:2" x14ac:dyDescent="0.25">
      <c r="A103">
        <v>50</v>
      </c>
      <c r="B103" t="e">
        <f>VLOOKUP($A$2,'predicted rankings sorted'!$A$3:$GZ$200,A103+6)</f>
        <v>#N/A</v>
      </c>
    </row>
    <row r="104" spans="1:2" x14ac:dyDescent="0.25">
      <c r="A104">
        <v>51</v>
      </c>
      <c r="B104" t="e">
        <f>VLOOKUP($A$2,'predicted rankings sorted'!$A$3:$GZ$200,A104+6)</f>
        <v>#N/A</v>
      </c>
    </row>
    <row r="105" spans="1:2" x14ac:dyDescent="0.25">
      <c r="A105">
        <v>52</v>
      </c>
      <c r="B105" t="e">
        <f>VLOOKUP($A$2,'predicted rankings sorted'!$A$3:$GZ$200,A105+6)</f>
        <v>#N/A</v>
      </c>
    </row>
    <row r="106" spans="1:2" x14ac:dyDescent="0.25">
      <c r="A106">
        <v>53</v>
      </c>
      <c r="B106" t="e">
        <f>VLOOKUP($A$2,'predicted rankings sorted'!$A$3:$GZ$200,A106+6)</f>
        <v>#N/A</v>
      </c>
    </row>
    <row r="107" spans="1:2" x14ac:dyDescent="0.25">
      <c r="A107">
        <v>54</v>
      </c>
      <c r="B107" t="e">
        <f>VLOOKUP($A$2,'predicted rankings sorted'!$A$3:$GZ$200,A107+6)</f>
        <v>#N/A</v>
      </c>
    </row>
    <row r="108" spans="1:2" x14ac:dyDescent="0.25">
      <c r="A108">
        <v>55</v>
      </c>
      <c r="B108" t="e">
        <f>VLOOKUP($A$2,'predicted rankings sorted'!$A$3:$GZ$200,A108+6)</f>
        <v>#N/A</v>
      </c>
    </row>
    <row r="109" spans="1:2" x14ac:dyDescent="0.25">
      <c r="A109">
        <v>56</v>
      </c>
      <c r="B109" t="e">
        <f>VLOOKUP($A$2,'predicted rankings sorted'!$A$3:$GZ$200,A109+6)</f>
        <v>#N/A</v>
      </c>
    </row>
    <row r="110" spans="1:2" x14ac:dyDescent="0.25">
      <c r="A110">
        <v>57</v>
      </c>
      <c r="B110" t="e">
        <f>VLOOKUP($A$2,'predicted rankings sorted'!$A$3:$GZ$200,A110+6)</f>
        <v>#N/A</v>
      </c>
    </row>
    <row r="111" spans="1:2" x14ac:dyDescent="0.25">
      <c r="A111">
        <v>58</v>
      </c>
      <c r="B111" t="e">
        <f>VLOOKUP($A$2,'predicted rankings sorted'!$A$3:$GZ$200,A111+6)</f>
        <v>#N/A</v>
      </c>
    </row>
    <row r="112" spans="1:2" x14ac:dyDescent="0.25">
      <c r="A112">
        <v>59</v>
      </c>
      <c r="B112" t="e">
        <f>VLOOKUP($A$2,'predicted rankings sorted'!$A$3:$GZ$200,A112+6)</f>
        <v>#N/A</v>
      </c>
    </row>
    <row r="113" spans="1:2" x14ac:dyDescent="0.25">
      <c r="A113">
        <v>60</v>
      </c>
      <c r="B113" t="e">
        <f>VLOOKUP($A$2,'predicted rankings sorted'!$A$3:$GZ$200,A113+6)</f>
        <v>#N/A</v>
      </c>
    </row>
    <row r="114" spans="1:2" x14ac:dyDescent="0.25">
      <c r="A114">
        <v>61</v>
      </c>
      <c r="B114" t="e">
        <f>VLOOKUP($A$2,'predicted rankings sorted'!$A$3:$GZ$200,A114+6)</f>
        <v>#N/A</v>
      </c>
    </row>
    <row r="115" spans="1:2" x14ac:dyDescent="0.25">
      <c r="A115">
        <v>62</v>
      </c>
      <c r="B115" t="e">
        <f>VLOOKUP($A$2,'predicted rankings sorted'!$A$3:$GZ$200,A115+6)</f>
        <v>#N/A</v>
      </c>
    </row>
    <row r="116" spans="1:2" x14ac:dyDescent="0.25">
      <c r="A116">
        <v>63</v>
      </c>
      <c r="B116" t="e">
        <f>VLOOKUP($A$2,'predicted rankings sorted'!$A$3:$GZ$200,A116+6)</f>
        <v>#N/A</v>
      </c>
    </row>
    <row r="117" spans="1:2" x14ac:dyDescent="0.25">
      <c r="A117">
        <v>64</v>
      </c>
      <c r="B117" t="e">
        <f>VLOOKUP($A$2,'predicted rankings sorted'!$A$3:$GZ$200,A117+6)</f>
        <v>#N/A</v>
      </c>
    </row>
    <row r="118" spans="1:2" x14ac:dyDescent="0.25">
      <c r="A118">
        <v>65</v>
      </c>
      <c r="B118" t="e">
        <f>VLOOKUP($A$2,'predicted rankings sorted'!$A$3:$GZ$200,A118+6)</f>
        <v>#N/A</v>
      </c>
    </row>
    <row r="119" spans="1:2" x14ac:dyDescent="0.25">
      <c r="A119">
        <v>66</v>
      </c>
      <c r="B119" t="e">
        <f>VLOOKUP($A$2,'predicted rankings sorted'!$A$3:$GZ$200,A119+6)</f>
        <v>#N/A</v>
      </c>
    </row>
    <row r="120" spans="1:2" x14ac:dyDescent="0.25">
      <c r="A120">
        <v>67</v>
      </c>
      <c r="B120" t="e">
        <f>VLOOKUP($A$2,'predicted rankings sorted'!$A$3:$GZ$200,A120+6)</f>
        <v>#N/A</v>
      </c>
    </row>
    <row r="121" spans="1:2" x14ac:dyDescent="0.25">
      <c r="A121">
        <v>68</v>
      </c>
      <c r="B121" t="e">
        <f>VLOOKUP($A$2,'predicted rankings sorted'!$A$3:$GZ$200,A121+6)</f>
        <v>#N/A</v>
      </c>
    </row>
    <row r="122" spans="1:2" x14ac:dyDescent="0.25">
      <c r="A122">
        <v>69</v>
      </c>
      <c r="B122" t="e">
        <f>VLOOKUP($A$2,'predicted rankings sorted'!$A$3:$GZ$200,A122+6)</f>
        <v>#N/A</v>
      </c>
    </row>
    <row r="123" spans="1:2" x14ac:dyDescent="0.25">
      <c r="A123">
        <v>70</v>
      </c>
      <c r="B123" t="e">
        <f>VLOOKUP($A$2,'predicted rankings sorted'!$A$3:$GZ$200,A123+6)</f>
        <v>#N/A</v>
      </c>
    </row>
    <row r="124" spans="1:2" x14ac:dyDescent="0.25">
      <c r="A124">
        <v>71</v>
      </c>
      <c r="B124" t="e">
        <f>VLOOKUP($A$2,'predicted rankings sorted'!$A$3:$GZ$200,A124+6)</f>
        <v>#N/A</v>
      </c>
    </row>
    <row r="125" spans="1:2" x14ac:dyDescent="0.25">
      <c r="A125">
        <v>72</v>
      </c>
      <c r="B125" t="e">
        <f>VLOOKUP($A$2,'predicted rankings sorted'!$A$3:$GZ$200,A125+6)</f>
        <v>#N/A</v>
      </c>
    </row>
    <row r="126" spans="1:2" x14ac:dyDescent="0.25">
      <c r="A126">
        <v>73</v>
      </c>
      <c r="B126" t="e">
        <f>VLOOKUP($A$2,'predicted rankings sorted'!$A$3:$GZ$200,A126+6)</f>
        <v>#N/A</v>
      </c>
    </row>
    <row r="127" spans="1:2" x14ac:dyDescent="0.25">
      <c r="A127">
        <v>74</v>
      </c>
      <c r="B127" t="e">
        <f>VLOOKUP($A$2,'predicted rankings sorted'!$A$3:$GZ$200,A127+6)</f>
        <v>#N/A</v>
      </c>
    </row>
    <row r="128" spans="1:2" x14ac:dyDescent="0.25">
      <c r="A128">
        <v>75</v>
      </c>
      <c r="B128" t="e">
        <f>VLOOKUP($A$2,'predicted rankings sorted'!$A$3:$GZ$200,A128+6)</f>
        <v>#N/A</v>
      </c>
    </row>
    <row r="129" spans="1:2" x14ac:dyDescent="0.25">
      <c r="A129">
        <v>76</v>
      </c>
      <c r="B129" t="e">
        <f>VLOOKUP($A$2,'predicted rankings sorted'!$A$3:$GZ$200,A129+6)</f>
        <v>#N/A</v>
      </c>
    </row>
    <row r="130" spans="1:2" x14ac:dyDescent="0.25">
      <c r="A130">
        <v>77</v>
      </c>
      <c r="B130" t="e">
        <f>VLOOKUP($A$2,'predicted rankings sorted'!$A$3:$GZ$200,A130+6)</f>
        <v>#N/A</v>
      </c>
    </row>
    <row r="131" spans="1:2" x14ac:dyDescent="0.25">
      <c r="A131">
        <v>78</v>
      </c>
      <c r="B131" t="e">
        <f>VLOOKUP($A$2,'predicted rankings sorted'!$A$3:$GZ$200,A131+6)</f>
        <v>#N/A</v>
      </c>
    </row>
    <row r="132" spans="1:2" x14ac:dyDescent="0.25">
      <c r="A132">
        <v>79</v>
      </c>
      <c r="B132" t="e">
        <f>VLOOKUP($A$2,'predicted rankings sorted'!$A$3:$GZ$200,A132+6)</f>
        <v>#N/A</v>
      </c>
    </row>
    <row r="133" spans="1:2" x14ac:dyDescent="0.25">
      <c r="A133">
        <v>80</v>
      </c>
      <c r="B133" t="e">
        <f>VLOOKUP($A$2,'predicted rankings sorted'!$A$3:$GZ$200,A133+6)</f>
        <v>#N/A</v>
      </c>
    </row>
    <row r="134" spans="1:2" x14ac:dyDescent="0.25">
      <c r="A134">
        <v>81</v>
      </c>
      <c r="B134" t="e">
        <f>VLOOKUP($A$2,'predicted rankings sorted'!$A$3:$GZ$200,A134+6)</f>
        <v>#N/A</v>
      </c>
    </row>
    <row r="135" spans="1:2" x14ac:dyDescent="0.25">
      <c r="A135">
        <v>82</v>
      </c>
      <c r="B135" t="e">
        <f>VLOOKUP($A$2,'predicted rankings sorted'!$A$3:$GZ$200,A135+6)</f>
        <v>#N/A</v>
      </c>
    </row>
    <row r="136" spans="1:2" x14ac:dyDescent="0.25">
      <c r="A136">
        <v>83</v>
      </c>
      <c r="B136" t="e">
        <f>VLOOKUP($A$2,'predicted rankings sorted'!$A$3:$GZ$200,A136+6)</f>
        <v>#N/A</v>
      </c>
    </row>
    <row r="137" spans="1:2" x14ac:dyDescent="0.25">
      <c r="A137">
        <v>84</v>
      </c>
      <c r="B137" t="e">
        <f>VLOOKUP($A$2,'predicted rankings sorted'!$A$3:$GZ$200,A137+6)</f>
        <v>#N/A</v>
      </c>
    </row>
    <row r="138" spans="1:2" x14ac:dyDescent="0.25">
      <c r="A138">
        <v>85</v>
      </c>
      <c r="B138" t="e">
        <f>VLOOKUP($A$2,'predicted rankings sorted'!$A$3:$GZ$200,A138+6)</f>
        <v>#N/A</v>
      </c>
    </row>
    <row r="139" spans="1:2" x14ac:dyDescent="0.25">
      <c r="A139">
        <v>86</v>
      </c>
      <c r="B139" t="e">
        <f>VLOOKUP($A$2,'predicted rankings sorted'!$A$3:$GZ$200,A139+6)</f>
        <v>#N/A</v>
      </c>
    </row>
    <row r="140" spans="1:2" x14ac:dyDescent="0.25">
      <c r="A140">
        <v>87</v>
      </c>
      <c r="B140" t="e">
        <f>VLOOKUP($A$2,'predicted rankings sorted'!$A$3:$GZ$200,A140+6)</f>
        <v>#N/A</v>
      </c>
    </row>
    <row r="141" spans="1:2" x14ac:dyDescent="0.25">
      <c r="A141">
        <v>88</v>
      </c>
      <c r="B141" t="e">
        <f>VLOOKUP($A$2,'predicted rankings sorted'!$A$3:$GZ$200,A141+6)</f>
        <v>#N/A</v>
      </c>
    </row>
    <row r="142" spans="1:2" x14ac:dyDescent="0.25">
      <c r="A142">
        <v>89</v>
      </c>
      <c r="B142" t="e">
        <f>VLOOKUP($A$2,'predicted rankings sorted'!$A$3:$GZ$200,A142+6)</f>
        <v>#N/A</v>
      </c>
    </row>
    <row r="143" spans="1:2" x14ac:dyDescent="0.25">
      <c r="A143">
        <v>90</v>
      </c>
      <c r="B143" t="e">
        <f>VLOOKUP($A$2,'predicted rankings sorted'!$A$3:$GZ$200,A143+6)</f>
        <v>#N/A</v>
      </c>
    </row>
    <row r="144" spans="1:2" x14ac:dyDescent="0.25">
      <c r="A144">
        <v>91</v>
      </c>
      <c r="B144" t="e">
        <f>VLOOKUP($A$2,'predicted rankings sorted'!$A$3:$GZ$200,A144+6)</f>
        <v>#N/A</v>
      </c>
    </row>
    <row r="145" spans="1:2" x14ac:dyDescent="0.25">
      <c r="A145">
        <v>92</v>
      </c>
      <c r="B145" t="e">
        <f>VLOOKUP($A$2,'predicted rankings sorted'!$A$3:$GZ$200,A145+6)</f>
        <v>#N/A</v>
      </c>
    </row>
    <row r="146" spans="1:2" x14ac:dyDescent="0.25">
      <c r="A146">
        <v>93</v>
      </c>
      <c r="B146" t="e">
        <f>VLOOKUP($A$2,'predicted rankings sorted'!$A$3:$GZ$200,A146+6)</f>
        <v>#N/A</v>
      </c>
    </row>
    <row r="147" spans="1:2" x14ac:dyDescent="0.25">
      <c r="A147">
        <v>94</v>
      </c>
      <c r="B147" t="e">
        <f>VLOOKUP($A$2,'predicted rankings sorted'!$A$3:$GZ$200,A147+6)</f>
        <v>#N/A</v>
      </c>
    </row>
    <row r="148" spans="1:2" x14ac:dyDescent="0.25">
      <c r="A148">
        <v>95</v>
      </c>
      <c r="B148" t="e">
        <f>VLOOKUP($A$2,'predicted rankings sorted'!$A$3:$GZ$200,A148+6)</f>
        <v>#N/A</v>
      </c>
    </row>
    <row r="149" spans="1:2" x14ac:dyDescent="0.25">
      <c r="A149">
        <v>96</v>
      </c>
      <c r="B149" t="e">
        <f>VLOOKUP($A$2,'predicted rankings sorted'!$A$3:$GZ$200,A149+6)</f>
        <v>#N/A</v>
      </c>
    </row>
    <row r="150" spans="1:2" x14ac:dyDescent="0.25">
      <c r="A150">
        <v>97</v>
      </c>
      <c r="B150" t="e">
        <f>VLOOKUP($A$2,'predicted rankings sorted'!$A$3:$GZ$200,A150+6)</f>
        <v>#N/A</v>
      </c>
    </row>
    <row r="151" spans="1:2" x14ac:dyDescent="0.25">
      <c r="A151">
        <v>98</v>
      </c>
      <c r="B151" t="e">
        <f>VLOOKUP($A$2,'predicted rankings sorted'!$A$3:$GZ$200,A151+6)</f>
        <v>#N/A</v>
      </c>
    </row>
    <row r="152" spans="1:2" x14ac:dyDescent="0.25">
      <c r="A152">
        <v>99</v>
      </c>
      <c r="B152" t="e">
        <f>VLOOKUP($A$2,'predicted rankings sorted'!$A$3:$GZ$200,A152+6)</f>
        <v>#N/A</v>
      </c>
    </row>
    <row r="153" spans="1:2" x14ac:dyDescent="0.25">
      <c r="A153">
        <v>100</v>
      </c>
      <c r="B153" t="e">
        <f>VLOOKUP($A$2,'predicted rankings sorted'!$A$3:$GZ$200,A153+6)</f>
        <v>#N/A</v>
      </c>
    </row>
    <row r="154" spans="1:2" x14ac:dyDescent="0.25">
      <c r="A154">
        <v>101</v>
      </c>
      <c r="B154" t="e">
        <f>VLOOKUP($A$2,'predicted rankings sorted'!$A$3:$GZ$200,A154+6)</f>
        <v>#N/A</v>
      </c>
    </row>
    <row r="155" spans="1:2" x14ac:dyDescent="0.25">
      <c r="A155">
        <v>102</v>
      </c>
      <c r="B155" t="e">
        <f>VLOOKUP($A$2,'predicted rankings sorted'!$A$3:$GZ$200,A155+6)</f>
        <v>#N/A</v>
      </c>
    </row>
    <row r="156" spans="1:2" x14ac:dyDescent="0.25">
      <c r="A156">
        <v>103</v>
      </c>
      <c r="B156" t="e">
        <f>VLOOKUP($A$2,'predicted rankings sorted'!$A$3:$GZ$200,A156+6)</f>
        <v>#N/A</v>
      </c>
    </row>
    <row r="157" spans="1:2" x14ac:dyDescent="0.25">
      <c r="A157">
        <v>104</v>
      </c>
      <c r="B157" t="e">
        <f>VLOOKUP($A$2,'predicted rankings sorted'!$A$3:$GZ$200,A157+6)</f>
        <v>#N/A</v>
      </c>
    </row>
    <row r="158" spans="1:2" x14ac:dyDescent="0.25">
      <c r="A158">
        <v>105</v>
      </c>
      <c r="B158" t="e">
        <f>VLOOKUP($A$2,'predicted rankings sorted'!$A$3:$GZ$200,A158+6)</f>
        <v>#N/A</v>
      </c>
    </row>
    <row r="159" spans="1:2" x14ac:dyDescent="0.25">
      <c r="A159">
        <v>106</v>
      </c>
      <c r="B159" t="e">
        <f>VLOOKUP($A$2,'predicted rankings sorted'!$A$3:$GZ$200,A159+6)</f>
        <v>#N/A</v>
      </c>
    </row>
    <row r="160" spans="1:2" x14ac:dyDescent="0.25">
      <c r="A160">
        <v>107</v>
      </c>
      <c r="B160" t="e">
        <f>VLOOKUP($A$2,'predicted rankings sorted'!$A$3:$GZ$200,A160+6)</f>
        <v>#N/A</v>
      </c>
    </row>
    <row r="161" spans="1:2" x14ac:dyDescent="0.25">
      <c r="A161">
        <v>108</v>
      </c>
      <c r="B161" t="e">
        <f>VLOOKUP($A$2,'predicted rankings sorted'!$A$3:$GZ$200,A161+6)</f>
        <v>#N/A</v>
      </c>
    </row>
    <row r="162" spans="1:2" x14ac:dyDescent="0.25">
      <c r="A162">
        <v>109</v>
      </c>
      <c r="B162" t="e">
        <f>VLOOKUP($A$2,'predicted rankings sorted'!$A$3:$GZ$200,A162+6)</f>
        <v>#N/A</v>
      </c>
    </row>
    <row r="163" spans="1:2" x14ac:dyDescent="0.25">
      <c r="A163">
        <v>110</v>
      </c>
      <c r="B163" t="e">
        <f>VLOOKUP($A$2,'predicted rankings sorted'!$A$3:$GZ$200,A163+6)</f>
        <v>#N/A</v>
      </c>
    </row>
    <row r="164" spans="1:2" x14ac:dyDescent="0.25">
      <c r="A164">
        <v>111</v>
      </c>
      <c r="B164" t="e">
        <f>VLOOKUP($A$2,'predicted rankings sorted'!$A$3:$GZ$200,A164+6)</f>
        <v>#N/A</v>
      </c>
    </row>
    <row r="165" spans="1:2" x14ac:dyDescent="0.25">
      <c r="A165">
        <v>112</v>
      </c>
      <c r="B165" t="e">
        <f>VLOOKUP($A$2,'predicted rankings sorted'!$A$3:$GZ$200,A165+6)</f>
        <v>#N/A</v>
      </c>
    </row>
    <row r="166" spans="1:2" x14ac:dyDescent="0.25">
      <c r="A166">
        <v>113</v>
      </c>
      <c r="B166" t="e">
        <f>VLOOKUP($A$2,'predicted rankings sorted'!$A$3:$GZ$200,A166+6)</f>
        <v>#N/A</v>
      </c>
    </row>
    <row r="167" spans="1:2" x14ac:dyDescent="0.25">
      <c r="A167">
        <v>114</v>
      </c>
      <c r="B167" t="e">
        <f>VLOOKUP($A$2,'predicted rankings sorted'!$A$3:$GZ$200,A167+6)</f>
        <v>#N/A</v>
      </c>
    </row>
    <row r="168" spans="1:2" x14ac:dyDescent="0.25">
      <c r="A168">
        <v>115</v>
      </c>
      <c r="B168" t="e">
        <f>VLOOKUP($A$2,'predicted rankings sorted'!$A$3:$GZ$200,A168+6)</f>
        <v>#N/A</v>
      </c>
    </row>
    <row r="169" spans="1:2" x14ac:dyDescent="0.25">
      <c r="A169">
        <v>116</v>
      </c>
      <c r="B169" t="e">
        <f>VLOOKUP($A$2,'predicted rankings sorted'!$A$3:$GZ$200,A169+6)</f>
        <v>#N/A</v>
      </c>
    </row>
    <row r="170" spans="1:2" x14ac:dyDescent="0.25">
      <c r="A170">
        <v>117</v>
      </c>
      <c r="B170" t="e">
        <f>VLOOKUP($A$2,'predicted rankings sorted'!$A$3:$GZ$200,A170+6)</f>
        <v>#N/A</v>
      </c>
    </row>
    <row r="171" spans="1:2" x14ac:dyDescent="0.25">
      <c r="A171">
        <v>118</v>
      </c>
      <c r="B171" t="e">
        <f>VLOOKUP($A$2,'predicted rankings sorted'!$A$3:$GZ$200,A171+6)</f>
        <v>#N/A</v>
      </c>
    </row>
    <row r="172" spans="1:2" x14ac:dyDescent="0.25">
      <c r="A172">
        <v>119</v>
      </c>
      <c r="B172" t="e">
        <f>VLOOKUP($A$2,'predicted rankings sorted'!$A$3:$GZ$200,A172+6)</f>
        <v>#N/A</v>
      </c>
    </row>
    <row r="173" spans="1:2" x14ac:dyDescent="0.25">
      <c r="A173">
        <v>120</v>
      </c>
      <c r="B173" t="e">
        <f>VLOOKUP($A$2,'predicted rankings sorted'!$A$3:$GZ$200,A173+6)</f>
        <v>#N/A</v>
      </c>
    </row>
    <row r="174" spans="1:2" x14ac:dyDescent="0.25">
      <c r="A174">
        <v>121</v>
      </c>
      <c r="B174" t="e">
        <f>VLOOKUP($A$2,'predicted rankings sorted'!$A$3:$GZ$200,A174+6)</f>
        <v>#N/A</v>
      </c>
    </row>
    <row r="175" spans="1:2" x14ac:dyDescent="0.25">
      <c r="A175">
        <v>122</v>
      </c>
      <c r="B175" t="e">
        <f>VLOOKUP($A$2,'predicted rankings sorted'!$A$3:$GZ$200,A175+6)</f>
        <v>#N/A</v>
      </c>
    </row>
    <row r="176" spans="1:2" x14ac:dyDescent="0.25">
      <c r="A176">
        <v>123</v>
      </c>
      <c r="B176" t="e">
        <f>VLOOKUP($A$2,'predicted rankings sorted'!$A$3:$GZ$200,A176+6)</f>
        <v>#N/A</v>
      </c>
    </row>
    <row r="177" spans="1:2" x14ac:dyDescent="0.25">
      <c r="A177">
        <v>124</v>
      </c>
      <c r="B177" t="e">
        <f>VLOOKUP($A$2,'predicted rankings sorted'!$A$3:$GZ$200,A177+6)</f>
        <v>#N/A</v>
      </c>
    </row>
    <row r="178" spans="1:2" x14ac:dyDescent="0.25">
      <c r="A178">
        <v>125</v>
      </c>
      <c r="B178" t="e">
        <f>VLOOKUP($A$2,'predicted rankings sorted'!$A$3:$GZ$200,A178+6)</f>
        <v>#N/A</v>
      </c>
    </row>
    <row r="179" spans="1:2" x14ac:dyDescent="0.25">
      <c r="A179">
        <v>126</v>
      </c>
      <c r="B179" t="e">
        <f>VLOOKUP($A$2,'predicted rankings sorted'!$A$3:$GZ$200,A179+6)</f>
        <v>#N/A</v>
      </c>
    </row>
    <row r="180" spans="1:2" x14ac:dyDescent="0.25">
      <c r="A180">
        <v>127</v>
      </c>
      <c r="B180" t="e">
        <f>VLOOKUP($A$2,'predicted rankings sorted'!$A$3:$GZ$200,A180+6)</f>
        <v>#N/A</v>
      </c>
    </row>
    <row r="181" spans="1:2" x14ac:dyDescent="0.25">
      <c r="A181">
        <v>128</v>
      </c>
      <c r="B181" t="e">
        <f>VLOOKUP($A$2,'predicted rankings sorted'!$A$3:$GZ$200,A181+6)</f>
        <v>#N/A</v>
      </c>
    </row>
    <row r="182" spans="1:2" x14ac:dyDescent="0.25">
      <c r="A182">
        <v>129</v>
      </c>
      <c r="B182" t="e">
        <f>VLOOKUP($A$2,'predicted rankings sorted'!$A$3:$GZ$200,A182+6)</f>
        <v>#N/A</v>
      </c>
    </row>
    <row r="183" spans="1:2" x14ac:dyDescent="0.25">
      <c r="A183">
        <v>130</v>
      </c>
      <c r="B183" t="e">
        <f>VLOOKUP($A$2,'predicted rankings sorted'!$A$3:$GZ$200,A183+6)</f>
        <v>#N/A</v>
      </c>
    </row>
    <row r="184" spans="1:2" x14ac:dyDescent="0.25">
      <c r="A184">
        <v>131</v>
      </c>
      <c r="B184" t="e">
        <f>VLOOKUP($A$2,'predicted rankings sorted'!$A$3:$GZ$200,A184+6)</f>
        <v>#N/A</v>
      </c>
    </row>
    <row r="185" spans="1:2" x14ac:dyDescent="0.25">
      <c r="A185">
        <v>132</v>
      </c>
      <c r="B185" t="e">
        <f>VLOOKUP($A$2,'predicted rankings sorted'!$A$3:$GZ$200,A185+6)</f>
        <v>#N/A</v>
      </c>
    </row>
    <row r="186" spans="1:2" x14ac:dyDescent="0.25">
      <c r="A186">
        <v>133</v>
      </c>
      <c r="B186" t="e">
        <f>VLOOKUP($A$2,'predicted rankings sorted'!$A$3:$GZ$200,A186+6)</f>
        <v>#N/A</v>
      </c>
    </row>
    <row r="187" spans="1:2" x14ac:dyDescent="0.25">
      <c r="A187">
        <v>134</v>
      </c>
      <c r="B187" t="e">
        <f>VLOOKUP($A$2,'predicted rankings sorted'!$A$3:$GZ$200,A187+6)</f>
        <v>#N/A</v>
      </c>
    </row>
    <row r="188" spans="1:2" x14ac:dyDescent="0.25">
      <c r="A188">
        <v>135</v>
      </c>
      <c r="B188" t="e">
        <f>VLOOKUP($A$2,'predicted rankings sorted'!$A$3:$GZ$200,A188+6)</f>
        <v>#N/A</v>
      </c>
    </row>
    <row r="189" spans="1:2" x14ac:dyDescent="0.25">
      <c r="A189">
        <v>136</v>
      </c>
      <c r="B189" t="e">
        <f>VLOOKUP($A$2,'predicted rankings sorted'!$A$3:$GZ$200,A189+6)</f>
        <v>#N/A</v>
      </c>
    </row>
    <row r="190" spans="1:2" x14ac:dyDescent="0.25">
      <c r="A190">
        <v>137</v>
      </c>
      <c r="B190" t="e">
        <f>VLOOKUP($A$2,'predicted rankings sorted'!$A$3:$GZ$200,A190+6)</f>
        <v>#N/A</v>
      </c>
    </row>
    <row r="191" spans="1:2" x14ac:dyDescent="0.25">
      <c r="A191">
        <v>138</v>
      </c>
      <c r="B191" t="e">
        <f>VLOOKUP($A$2,'predicted rankings sorted'!$A$3:$GZ$200,A191+6)</f>
        <v>#N/A</v>
      </c>
    </row>
    <row r="192" spans="1:2" x14ac:dyDescent="0.25">
      <c r="A192">
        <v>139</v>
      </c>
      <c r="B192" t="e">
        <f>VLOOKUP($A$2,'predicted rankings sorted'!$A$3:$GZ$200,A192+6)</f>
        <v>#N/A</v>
      </c>
    </row>
    <row r="193" spans="1:2" x14ac:dyDescent="0.25">
      <c r="A193">
        <v>140</v>
      </c>
      <c r="B193" t="e">
        <f>VLOOKUP($A$2,'predicted rankings sorted'!$A$3:$GZ$200,A193+6)</f>
        <v>#N/A</v>
      </c>
    </row>
    <row r="194" spans="1:2" x14ac:dyDescent="0.25">
      <c r="A194">
        <v>141</v>
      </c>
      <c r="B194" t="e">
        <f>VLOOKUP($A$2,'predicted rankings sorted'!$A$3:$GZ$200,A194+6)</f>
        <v>#N/A</v>
      </c>
    </row>
    <row r="195" spans="1:2" x14ac:dyDescent="0.25">
      <c r="A195">
        <v>142</v>
      </c>
      <c r="B195" t="e">
        <f>VLOOKUP($A$2,'predicted rankings sorted'!$A$3:$GZ$200,A195+6)</f>
        <v>#N/A</v>
      </c>
    </row>
    <row r="196" spans="1:2" x14ac:dyDescent="0.25">
      <c r="A196">
        <v>143</v>
      </c>
      <c r="B196" t="e">
        <f>VLOOKUP($A$2,'predicted rankings sorted'!$A$3:$GZ$200,A196+6)</f>
        <v>#N/A</v>
      </c>
    </row>
    <row r="197" spans="1:2" x14ac:dyDescent="0.25">
      <c r="A197">
        <v>144</v>
      </c>
      <c r="B197" t="e">
        <f>VLOOKUP($A$2,'predicted rankings sorted'!$A$3:$GZ$200,A197+6)</f>
        <v>#N/A</v>
      </c>
    </row>
    <row r="198" spans="1:2" x14ac:dyDescent="0.25">
      <c r="A198">
        <v>145</v>
      </c>
      <c r="B198" t="e">
        <f>VLOOKUP($A$2,'predicted rankings sorted'!$A$3:$GZ$200,A198+6)</f>
        <v>#N/A</v>
      </c>
    </row>
    <row r="199" spans="1:2" x14ac:dyDescent="0.25">
      <c r="A199">
        <v>146</v>
      </c>
      <c r="B199" t="e">
        <f>VLOOKUP($A$2,'predicted rankings sorted'!$A$3:$GZ$200,A199+6)</f>
        <v>#N/A</v>
      </c>
    </row>
    <row r="200" spans="1:2" x14ac:dyDescent="0.25">
      <c r="A200">
        <v>147</v>
      </c>
      <c r="B200" t="e">
        <f>VLOOKUP($A$2,'predicted rankings sorted'!$A$3:$GZ$200,A200+6)</f>
        <v>#N/A</v>
      </c>
    </row>
    <row r="201" spans="1:2" x14ac:dyDescent="0.25">
      <c r="A201">
        <v>148</v>
      </c>
      <c r="B201" t="e">
        <f>VLOOKUP($A$2,'predicted rankings sorted'!$A$3:$GZ$200,A201+6)</f>
        <v>#N/A</v>
      </c>
    </row>
    <row r="202" spans="1:2" x14ac:dyDescent="0.25">
      <c r="A202">
        <v>149</v>
      </c>
      <c r="B202" t="e">
        <f>VLOOKUP($A$2,'predicted rankings sorted'!$A$3:$GZ$200,A202+6)</f>
        <v>#N/A</v>
      </c>
    </row>
    <row r="203" spans="1:2" x14ac:dyDescent="0.25">
      <c r="A203">
        <v>150</v>
      </c>
      <c r="B203" t="e">
        <f>VLOOKUP($A$2,'predicted rankings sorted'!$A$3:$GZ$200,A203+6)</f>
        <v>#N/A</v>
      </c>
    </row>
    <row r="204" spans="1:2" x14ac:dyDescent="0.25">
      <c r="A204">
        <v>151</v>
      </c>
      <c r="B204" t="e">
        <f>VLOOKUP($A$2,'predicted rankings sorted'!$A$3:$GZ$200,A204+6)</f>
        <v>#N/A</v>
      </c>
    </row>
    <row r="205" spans="1:2" x14ac:dyDescent="0.25">
      <c r="A205">
        <v>152</v>
      </c>
      <c r="B205" t="e">
        <f>VLOOKUP($A$2,'predicted rankings sorted'!$A$3:$GZ$200,A205+6)</f>
        <v>#N/A</v>
      </c>
    </row>
    <row r="206" spans="1:2" x14ac:dyDescent="0.25">
      <c r="A206">
        <v>153</v>
      </c>
      <c r="B206" t="e">
        <f>VLOOKUP($A$2,'predicted rankings sorted'!$A$3:$GZ$200,A206+6)</f>
        <v>#N/A</v>
      </c>
    </row>
    <row r="207" spans="1:2" x14ac:dyDescent="0.25">
      <c r="A207">
        <v>154</v>
      </c>
      <c r="B207" t="e">
        <f>VLOOKUP($A$2,'predicted rankings sorted'!$A$3:$GZ$200,A207+6)</f>
        <v>#N/A</v>
      </c>
    </row>
    <row r="208" spans="1:2" x14ac:dyDescent="0.25">
      <c r="A208">
        <v>155</v>
      </c>
      <c r="B208" t="e">
        <f>VLOOKUP($A$2,'predicted rankings sorted'!$A$3:$GZ$200,A208+6)</f>
        <v>#N/A</v>
      </c>
    </row>
    <row r="209" spans="1:2" x14ac:dyDescent="0.25">
      <c r="A209">
        <v>156</v>
      </c>
      <c r="B209" t="e">
        <f>VLOOKUP($A$2,'predicted rankings sorted'!$A$3:$GZ$200,A209+6)</f>
        <v>#N/A</v>
      </c>
    </row>
    <row r="210" spans="1:2" x14ac:dyDescent="0.25">
      <c r="A210">
        <v>157</v>
      </c>
      <c r="B210" t="e">
        <f>VLOOKUP($A$2,'predicted rankings sorted'!$A$3:$GZ$200,A210+6)</f>
        <v>#N/A</v>
      </c>
    </row>
    <row r="211" spans="1:2" x14ac:dyDescent="0.25">
      <c r="A211">
        <v>158</v>
      </c>
      <c r="B211" t="e">
        <f>VLOOKUP($A$2,'predicted rankings sorted'!$A$3:$GZ$200,A211+6)</f>
        <v>#N/A</v>
      </c>
    </row>
    <row r="212" spans="1:2" x14ac:dyDescent="0.25">
      <c r="A212">
        <v>159</v>
      </c>
      <c r="B212" t="e">
        <f>VLOOKUP($A$2,'predicted rankings sorted'!$A$3:$GZ$200,A212+6)</f>
        <v>#N/A</v>
      </c>
    </row>
    <row r="213" spans="1:2" x14ac:dyDescent="0.25">
      <c r="A213">
        <v>160</v>
      </c>
      <c r="B213" t="e">
        <f>VLOOKUP($A$2,'predicted rankings sorted'!$A$3:$GZ$200,A213+6)</f>
        <v>#N/A</v>
      </c>
    </row>
    <row r="214" spans="1:2" x14ac:dyDescent="0.25">
      <c r="A214">
        <v>161</v>
      </c>
      <c r="B214" t="e">
        <f>VLOOKUP($A$2,'predicted rankings sorted'!$A$3:$GZ$200,A214+6)</f>
        <v>#N/A</v>
      </c>
    </row>
    <row r="215" spans="1:2" x14ac:dyDescent="0.25">
      <c r="A215">
        <v>162</v>
      </c>
      <c r="B215" t="e">
        <f>VLOOKUP($A$2,'predicted rankings sorted'!$A$3:$GZ$200,A215+6)</f>
        <v>#N/A</v>
      </c>
    </row>
    <row r="216" spans="1:2" x14ac:dyDescent="0.25">
      <c r="A216">
        <v>163</v>
      </c>
      <c r="B216" t="e">
        <f>VLOOKUP($A$2,'predicted rankings sorted'!$A$3:$GZ$200,A216+6)</f>
        <v>#N/A</v>
      </c>
    </row>
    <row r="217" spans="1:2" x14ac:dyDescent="0.25">
      <c r="A217">
        <v>164</v>
      </c>
      <c r="B217" t="e">
        <f>VLOOKUP($A$2,'predicted rankings sorted'!$A$3:$GZ$200,A217+6)</f>
        <v>#N/A</v>
      </c>
    </row>
    <row r="218" spans="1:2" x14ac:dyDescent="0.25">
      <c r="A218">
        <v>165</v>
      </c>
      <c r="B218" t="e">
        <f>VLOOKUP($A$2,'predicted rankings sorted'!$A$3:$GZ$200,A218+6)</f>
        <v>#N/A</v>
      </c>
    </row>
    <row r="219" spans="1:2" x14ac:dyDescent="0.25">
      <c r="A219">
        <v>166</v>
      </c>
      <c r="B219" t="e">
        <f>VLOOKUP($A$2,'predicted rankings sorted'!$A$3:$GZ$200,A219+6)</f>
        <v>#N/A</v>
      </c>
    </row>
    <row r="220" spans="1:2" x14ac:dyDescent="0.25">
      <c r="A220">
        <v>167</v>
      </c>
      <c r="B220" t="e">
        <f>VLOOKUP($A$2,'predicted rankings sorted'!$A$3:$GZ$200,A220+6)</f>
        <v>#N/A</v>
      </c>
    </row>
    <row r="221" spans="1:2" x14ac:dyDescent="0.25">
      <c r="A221">
        <v>168</v>
      </c>
      <c r="B221" t="e">
        <f>VLOOKUP($A$2,'predicted rankings sorted'!$A$3:$GZ$200,A221+6)</f>
        <v>#N/A</v>
      </c>
    </row>
    <row r="222" spans="1:2" x14ac:dyDescent="0.25">
      <c r="A222">
        <v>169</v>
      </c>
      <c r="B222" t="e">
        <f>VLOOKUP($A$2,'predicted rankings sorted'!$A$3:$GZ$200,A222+6)</f>
        <v>#N/A</v>
      </c>
    </row>
    <row r="223" spans="1:2" x14ac:dyDescent="0.25">
      <c r="A223">
        <v>170</v>
      </c>
      <c r="B223" t="e">
        <f>VLOOKUP($A$2,'predicted rankings sorted'!$A$3:$GZ$200,A223+6)</f>
        <v>#N/A</v>
      </c>
    </row>
    <row r="224" spans="1:2" x14ac:dyDescent="0.25">
      <c r="A224">
        <v>171</v>
      </c>
      <c r="B224" t="e">
        <f>VLOOKUP($A$2,'predicted rankings sorted'!$A$3:$GZ$200,A224+6)</f>
        <v>#N/A</v>
      </c>
    </row>
    <row r="225" spans="1:2" x14ac:dyDescent="0.25">
      <c r="A225">
        <v>172</v>
      </c>
      <c r="B225" t="e">
        <f>VLOOKUP($A$2,'predicted rankings sorted'!$A$3:$GZ$200,A225+6)</f>
        <v>#N/A</v>
      </c>
    </row>
    <row r="226" spans="1:2" x14ac:dyDescent="0.25">
      <c r="A226">
        <v>173</v>
      </c>
      <c r="B226" t="e">
        <f>VLOOKUP($A$2,'predicted rankings sorted'!$A$3:$GZ$200,A226+6)</f>
        <v>#N/A</v>
      </c>
    </row>
    <row r="227" spans="1:2" x14ac:dyDescent="0.25">
      <c r="A227">
        <v>174</v>
      </c>
      <c r="B227" t="e">
        <f>VLOOKUP($A$2,'predicted rankings sorted'!$A$3:$GZ$200,A227+6)</f>
        <v>#N/A</v>
      </c>
    </row>
    <row r="228" spans="1:2" x14ac:dyDescent="0.25">
      <c r="A228">
        <v>175</v>
      </c>
      <c r="B228" t="e">
        <f>VLOOKUP($A$2,'predicted rankings sorted'!$A$3:$GZ$200,A228+6)</f>
        <v>#N/A</v>
      </c>
    </row>
    <row r="229" spans="1:2" x14ac:dyDescent="0.25">
      <c r="A229">
        <v>176</v>
      </c>
      <c r="B229" t="e">
        <f>VLOOKUP($A$2,'predicted rankings sorted'!$A$3:$GZ$200,A229+6)</f>
        <v>#N/A</v>
      </c>
    </row>
    <row r="230" spans="1:2" x14ac:dyDescent="0.25">
      <c r="A230">
        <v>177</v>
      </c>
      <c r="B230" t="e">
        <f>VLOOKUP($A$2,'predicted rankings sorted'!$A$3:$GZ$200,A230+6)</f>
        <v>#N/A</v>
      </c>
    </row>
    <row r="231" spans="1:2" x14ac:dyDescent="0.25">
      <c r="A231">
        <v>178</v>
      </c>
      <c r="B231" t="e">
        <f>VLOOKUP($A$2,'predicted rankings sorted'!$A$3:$GZ$200,A231+6)</f>
        <v>#N/A</v>
      </c>
    </row>
    <row r="232" spans="1:2" x14ac:dyDescent="0.25">
      <c r="A232">
        <v>179</v>
      </c>
      <c r="B232" t="e">
        <f>VLOOKUP($A$2,'predicted rankings sorted'!$A$3:$GZ$200,A232+6)</f>
        <v>#N/A</v>
      </c>
    </row>
    <row r="233" spans="1:2" x14ac:dyDescent="0.25">
      <c r="A233">
        <v>180</v>
      </c>
      <c r="B233" t="e">
        <f>VLOOKUP($A$2,'predicted rankings sorted'!$A$3:$GZ$200,A233+6)</f>
        <v>#N/A</v>
      </c>
    </row>
    <row r="234" spans="1:2" x14ac:dyDescent="0.25">
      <c r="A234">
        <v>181</v>
      </c>
      <c r="B234" t="e">
        <f>VLOOKUP($A$2,'predicted rankings sorted'!$A$3:$GZ$200,A234+6)</f>
        <v>#N/A</v>
      </c>
    </row>
    <row r="235" spans="1:2" x14ac:dyDescent="0.25">
      <c r="A235">
        <v>182</v>
      </c>
      <c r="B235" t="e">
        <f>VLOOKUP($A$2,'predicted rankings sorted'!$A$3:$GZ$200,A235+6)</f>
        <v>#N/A</v>
      </c>
    </row>
    <row r="236" spans="1:2" x14ac:dyDescent="0.25">
      <c r="A236">
        <v>183</v>
      </c>
      <c r="B236" t="e">
        <f>VLOOKUP($A$2,'predicted rankings sorted'!$A$3:$GZ$200,A236+6)</f>
        <v>#N/A</v>
      </c>
    </row>
    <row r="237" spans="1:2" x14ac:dyDescent="0.25">
      <c r="A237">
        <v>184</v>
      </c>
      <c r="B237" t="e">
        <f>VLOOKUP($A$2,'predicted rankings sorted'!$A$3:$GZ$200,A237+6)</f>
        <v>#N/A</v>
      </c>
    </row>
    <row r="238" spans="1:2" x14ac:dyDescent="0.25">
      <c r="A238">
        <v>185</v>
      </c>
      <c r="B238" t="e">
        <f>VLOOKUP($A$2,'predicted rankings sorted'!$A$3:$GZ$200,A238+6)</f>
        <v>#N/A</v>
      </c>
    </row>
    <row r="239" spans="1:2" x14ac:dyDescent="0.25">
      <c r="A239">
        <v>186</v>
      </c>
      <c r="B239" t="e">
        <f>VLOOKUP($A$2,'predicted rankings sorted'!$A$3:$GZ$200,A239+6)</f>
        <v>#N/A</v>
      </c>
    </row>
    <row r="240" spans="1:2" x14ac:dyDescent="0.25">
      <c r="A240">
        <v>187</v>
      </c>
      <c r="B240" t="e">
        <f>VLOOKUP($A$2,'predicted rankings sorted'!$A$3:$GZ$200,A240+6)</f>
        <v>#N/A</v>
      </c>
    </row>
    <row r="241" spans="1:2" x14ac:dyDescent="0.25">
      <c r="A241">
        <v>188</v>
      </c>
      <c r="B241" t="e">
        <f>VLOOKUP($A$2,'predicted rankings sorted'!$A$3:$GZ$200,A241+6)</f>
        <v>#N/A</v>
      </c>
    </row>
    <row r="242" spans="1:2" x14ac:dyDescent="0.25">
      <c r="A242">
        <v>189</v>
      </c>
      <c r="B242" t="e">
        <f>VLOOKUP($A$2,'predicted rankings sorted'!$A$3:$GZ$200,A242+6)</f>
        <v>#N/A</v>
      </c>
    </row>
    <row r="243" spans="1:2" x14ac:dyDescent="0.25">
      <c r="A243">
        <v>190</v>
      </c>
      <c r="B243" t="e">
        <f>VLOOKUP($A$2,'predicted rankings sorted'!$A$3:$GZ$200,A243+6)</f>
        <v>#N/A</v>
      </c>
    </row>
    <row r="244" spans="1:2" x14ac:dyDescent="0.25">
      <c r="A244">
        <v>191</v>
      </c>
      <c r="B244" t="e">
        <f>VLOOKUP($A$2,'predicted rankings sorted'!$A$3:$GZ$200,A244+6)</f>
        <v>#N/A</v>
      </c>
    </row>
    <row r="245" spans="1:2" x14ac:dyDescent="0.25">
      <c r="A245">
        <v>192</v>
      </c>
      <c r="B245" t="e">
        <f>VLOOKUP($A$2,'predicted rankings sorted'!$A$3:$GZ$200,A245+6)</f>
        <v>#N/A</v>
      </c>
    </row>
    <row r="246" spans="1:2" x14ac:dyDescent="0.25">
      <c r="A246">
        <v>193</v>
      </c>
      <c r="B246" t="e">
        <f>VLOOKUP($A$2,'predicted rankings sorted'!$A$3:$GZ$200,A246+6)</f>
        <v>#N/A</v>
      </c>
    </row>
    <row r="247" spans="1:2" x14ac:dyDescent="0.25">
      <c r="A247">
        <v>194</v>
      </c>
      <c r="B247" t="e">
        <f>VLOOKUP($A$2,'predicted rankings sorted'!$A$3:$GZ$200,A247+6)</f>
        <v>#N/A</v>
      </c>
    </row>
    <row r="248" spans="1:2" x14ac:dyDescent="0.25">
      <c r="A248">
        <v>195</v>
      </c>
      <c r="B248" t="e">
        <f>VLOOKUP($A$2,'predicted rankings sorted'!$A$3:$GZ$200,A248+6)</f>
        <v>#N/A</v>
      </c>
    </row>
    <row r="249" spans="1:2" x14ac:dyDescent="0.25">
      <c r="A249">
        <v>196</v>
      </c>
      <c r="B249" t="e">
        <f>VLOOKUP($A$2,'predicted rankings sorted'!$A$3:$GZ$200,A249+6)</f>
        <v>#N/A</v>
      </c>
    </row>
    <row r="250" spans="1:2" x14ac:dyDescent="0.25">
      <c r="A250">
        <v>197</v>
      </c>
      <c r="B250" t="e">
        <f>VLOOKUP($A$2,'predicted rankings sorted'!$A$3:$GZ$200,A250+6)</f>
        <v>#N/A</v>
      </c>
    </row>
    <row r="251" spans="1:2" x14ac:dyDescent="0.25">
      <c r="A251">
        <v>198</v>
      </c>
      <c r="B251" t="e">
        <f>VLOOKUP($A$2,'predicted rankings sorted'!$A$3:$GZ$200,A251+6)</f>
        <v>#N/A</v>
      </c>
    </row>
    <row r="252" spans="1:2" x14ac:dyDescent="0.25">
      <c r="A252">
        <v>199</v>
      </c>
      <c r="B252" t="e">
        <f>VLOOKUP($A$2,'predicted rankings sorted'!$A$3:$GZ$200,A252+6)</f>
        <v>#N/A</v>
      </c>
    </row>
    <row r="253" spans="1:2" x14ac:dyDescent="0.25">
      <c r="A253">
        <v>200</v>
      </c>
      <c r="B253" t="e">
        <f>VLOOKUP($A$2,'predicted rankings sorted'!$A$3:$GZ$200,A253+6)</f>
        <v>#N/A</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A28"/>
  <sheetViews>
    <sheetView workbookViewId="0">
      <selection activeCell="A2" sqref="A2"/>
    </sheetView>
  </sheetViews>
  <sheetFormatPr defaultRowHeight="15" x14ac:dyDescent="0.25"/>
  <cols>
    <col min="2" max="2" width="15" customWidth="1"/>
    <col min="3" max="3" width="22.140625" customWidth="1"/>
    <col min="4" max="4" width="20.7109375" customWidth="1"/>
    <col min="5" max="5" width="9.140625" customWidth="1"/>
    <col min="6" max="6" width="7.5703125" customWidth="1"/>
    <col min="7" max="7" width="17.42578125" customWidth="1"/>
    <col min="8" max="8" width="6.28515625" customWidth="1"/>
    <col min="10" max="10" width="15" customWidth="1"/>
    <col min="11" max="11" width="22.140625" customWidth="1"/>
    <col min="12" max="12" width="20.7109375" customWidth="1"/>
    <col min="13" max="13" width="9.140625" customWidth="1"/>
    <col min="14" max="14" width="7.5703125" customWidth="1"/>
    <col min="15" max="15" width="31.7109375" customWidth="1"/>
    <col min="16" max="26" width="6.28515625" customWidth="1"/>
    <col min="27" max="27" width="19" customWidth="1"/>
    <col min="28" max="28" width="6.28515625" customWidth="1"/>
    <col min="29" max="29" width="36.140625" customWidth="1"/>
    <col min="30" max="56" width="6.28515625" customWidth="1"/>
  </cols>
  <sheetData>
    <row r="1" spans="1:79" ht="15.75" thickBot="1" x14ac:dyDescent="0.3">
      <c r="A1" t="s">
        <v>426</v>
      </c>
      <c r="C1" t="s">
        <v>441</v>
      </c>
    </row>
    <row r="2" spans="1:79" ht="16.5" thickTop="1" thickBot="1" x14ac:dyDescent="0.3">
      <c r="A2" s="8">
        <v>78</v>
      </c>
      <c r="C2" t="b">
        <f>_xlfn.IFNA(NOT(VLOOKUP(A2,'data import sorted'!B6:ZZ1000,53,FALSE) = -1),"Invalid match number")</f>
        <v>1</v>
      </c>
    </row>
    <row r="3" spans="1:79" ht="15.75" thickTop="1" x14ac:dyDescent="0.25">
      <c r="AC3" t="s">
        <v>3592</v>
      </c>
    </row>
    <row r="4" spans="1:79" x14ac:dyDescent="0.25">
      <c r="AD4" t="s">
        <v>2</v>
      </c>
      <c r="AP4" t="s">
        <v>12</v>
      </c>
      <c r="BB4" t="s">
        <v>28</v>
      </c>
      <c r="BF4" t="s">
        <v>42</v>
      </c>
      <c r="BI4" t="s">
        <v>33</v>
      </c>
      <c r="BQ4" t="s">
        <v>46</v>
      </c>
    </row>
    <row r="5" spans="1:79" ht="103.5" customHeight="1" x14ac:dyDescent="0.25">
      <c r="AB5" s="14" t="s">
        <v>425</v>
      </c>
      <c r="AC5" s="14" t="s">
        <v>428</v>
      </c>
      <c r="AD5" s="1" t="s">
        <v>3</v>
      </c>
      <c r="AE5" s="1" t="s">
        <v>4</v>
      </c>
      <c r="AF5" s="1" t="s">
        <v>5</v>
      </c>
      <c r="AG5" s="1" t="s">
        <v>6</v>
      </c>
      <c r="AH5" s="1" t="s">
        <v>7</v>
      </c>
      <c r="AI5" s="1" t="s">
        <v>8</v>
      </c>
      <c r="AJ5" s="1" t="s">
        <v>9</v>
      </c>
      <c r="AK5" s="1" t="s">
        <v>16</v>
      </c>
      <c r="AL5" s="1" t="s">
        <v>17</v>
      </c>
      <c r="AM5" s="1" t="s">
        <v>18</v>
      </c>
      <c r="AN5" s="1" t="s">
        <v>10</v>
      </c>
      <c r="AO5" s="1" t="s">
        <v>11</v>
      </c>
      <c r="AP5" s="1" t="s">
        <v>13</v>
      </c>
      <c r="AQ5" s="1" t="s">
        <v>14</v>
      </c>
      <c r="AR5" s="1" t="s">
        <v>15</v>
      </c>
      <c r="AS5" s="1" t="s">
        <v>19</v>
      </c>
      <c r="AT5" s="1" t="s">
        <v>20</v>
      </c>
      <c r="AU5" s="1" t="s">
        <v>21</v>
      </c>
      <c r="AV5" s="1" t="s">
        <v>22</v>
      </c>
      <c r="AW5" s="1" t="s">
        <v>23</v>
      </c>
      <c r="AX5" s="1" t="s">
        <v>24</v>
      </c>
      <c r="AY5" s="1" t="s">
        <v>25</v>
      </c>
      <c r="AZ5" s="1" t="s">
        <v>26</v>
      </c>
      <c r="BA5" s="1" t="s">
        <v>27</v>
      </c>
      <c r="BB5" s="1" t="s">
        <v>29</v>
      </c>
      <c r="BC5" s="1" t="s">
        <v>30</v>
      </c>
      <c r="BD5" s="1" t="s">
        <v>31</v>
      </c>
      <c r="BE5" s="1" t="s">
        <v>32</v>
      </c>
      <c r="BF5" s="1" t="s">
        <v>43</v>
      </c>
      <c r="BG5" s="1" t="s">
        <v>44</v>
      </c>
      <c r="BH5" s="1" t="s">
        <v>45</v>
      </c>
      <c r="BI5" s="1" t="s">
        <v>34</v>
      </c>
      <c r="BJ5" s="1" t="s">
        <v>35</v>
      </c>
      <c r="BK5" s="1" t="s">
        <v>36</v>
      </c>
      <c r="BL5" s="1" t="s">
        <v>37</v>
      </c>
      <c r="BM5" s="1" t="s">
        <v>38</v>
      </c>
      <c r="BN5" s="1" t="s">
        <v>39</v>
      </c>
      <c r="BO5" s="1" t="s">
        <v>40</v>
      </c>
      <c r="BP5" s="1" t="s">
        <v>41</v>
      </c>
      <c r="BQ5" s="1" t="s">
        <v>48</v>
      </c>
      <c r="BR5" s="1" t="s">
        <v>49</v>
      </c>
      <c r="BS5" s="1" t="s">
        <v>57</v>
      </c>
      <c r="BT5" s="1" t="s">
        <v>58</v>
      </c>
      <c r="BU5" s="1" t="s">
        <v>59</v>
      </c>
      <c r="BV5" s="1" t="s">
        <v>50</v>
      </c>
      <c r="BW5" s="1" t="s">
        <v>51</v>
      </c>
      <c r="BX5" s="1" t="s">
        <v>52</v>
      </c>
      <c r="BY5" s="1" t="s">
        <v>47</v>
      </c>
      <c r="BZ5" s="1" t="s">
        <v>54</v>
      </c>
      <c r="CA5" s="1" t="s">
        <v>53</v>
      </c>
    </row>
    <row r="6" spans="1:79" x14ac:dyDescent="0.25">
      <c r="A6" t="s">
        <v>88</v>
      </c>
      <c r="C6" t="s">
        <v>90</v>
      </c>
      <c r="D6" t="s">
        <v>91</v>
      </c>
      <c r="E6" t="s">
        <v>92</v>
      </c>
      <c r="I6" t="s">
        <v>89</v>
      </c>
      <c r="K6" t="s">
        <v>93</v>
      </c>
      <c r="L6" t="s">
        <v>94</v>
      </c>
      <c r="M6" t="s">
        <v>95</v>
      </c>
      <c r="AA6" s="19" t="s">
        <v>90</v>
      </c>
      <c r="AB6" s="19">
        <f>C7</f>
        <v>4238</v>
      </c>
      <c r="AC6" s="19" t="str">
        <f>VLOOKUP(AB6,'seed values sorted'!$A$3:$ZZ$10000,2)</f>
        <v>BBE Resistance Robotics</v>
      </c>
      <c r="AD6" s="23">
        <f>VLOOKUP($AB6,'predicted contributions sorted'!$A$3:$CZ$201,3)</f>
        <v>1.2122859474879673</v>
      </c>
      <c r="AE6" s="23">
        <f>VLOOKUP($AB6,'predicted contributions sorted'!$A$3:$CZ$201,4)</f>
        <v>-0.10984289494711115</v>
      </c>
      <c r="AF6" s="23">
        <f>VLOOKUP($AB6,'predicted contributions sorted'!$A$3:$CZ$201,5)</f>
        <v>-0.10646810106674415</v>
      </c>
      <c r="AG6" s="23">
        <f>VLOOKUP($AB6,'predicted contributions sorted'!$A$3:$CZ$201,6)</f>
        <v>-0.14602064183070546</v>
      </c>
      <c r="AH6" s="23">
        <f>VLOOKUP($AB6,'predicted contributions sorted'!$A$3:$CZ$201,7)</f>
        <v>0.11840966455505958</v>
      </c>
      <c r="AI6" s="23">
        <f>VLOOKUP($AB6,'predicted contributions sorted'!$A$3:$CZ$201,8)</f>
        <v>0</v>
      </c>
      <c r="AJ6" s="23">
        <f>VLOOKUP($AB6,'predicted contributions sorted'!$A$3:$CZ$201,9)</f>
        <v>7.1045798733035763</v>
      </c>
      <c r="AK6" s="23">
        <f>VLOOKUP($AB6,'predicted contributions sorted'!$A$3:$CZ$201,10)</f>
        <v>0.11840966455505958</v>
      </c>
      <c r="AL6" s="23">
        <f>VLOOKUP($AB6,'predicted contributions sorted'!$A$3:$CZ$201,11)</f>
        <v>-0.999999999999999</v>
      </c>
      <c r="AM6" s="23">
        <f>VLOOKUP($AB6,'predicted contributions sorted'!$A$3:$CZ$201,12)</f>
        <v>-0.999999999999999</v>
      </c>
      <c r="AN6" s="23">
        <f>VLOOKUP($AB6,'predicted contributions sorted'!$A$3:$CZ$201,13)</f>
        <v>2.3681932911011909</v>
      </c>
      <c r="AO6" s="23">
        <f>VLOOKUP($AB6,'predicted contributions sorted'!$A$3:$CZ$201,14)</f>
        <v>8.170845178960839</v>
      </c>
      <c r="AP6" s="23">
        <f>VLOOKUP($AB6,'predicted contributions sorted'!$A$3:$CZ$201,15)</f>
        <v>-0.82338553096079248</v>
      </c>
      <c r="AQ6" s="23">
        <f>VLOOKUP($AB6,'predicted contributions sorted'!$A$3:$CZ$201,16)</f>
        <v>0.46905654565365845</v>
      </c>
      <c r="AR6" s="23">
        <f>VLOOKUP($AB6,'predicted contributions sorted'!$A$3:$CZ$201,17)</f>
        <v>0.12049194585483924</v>
      </c>
      <c r="AS6" s="23">
        <f>VLOOKUP($AB6,'predicted contributions sorted'!$A$3:$CZ$201,18)</f>
        <v>0.33333333333333304</v>
      </c>
      <c r="AT6" s="23">
        <f>VLOOKUP($AB6,'predicted contributions sorted'!$A$3:$CZ$201,19)</f>
        <v>0.23094513497975788</v>
      </c>
      <c r="AU6" s="23">
        <f>VLOOKUP($AB6,'predicted contributions sorted'!$A$3:$CZ$201,20)</f>
        <v>0.46246801354990058</v>
      </c>
      <c r="AV6" s="23">
        <f>VLOOKUP($AB6,'predicted contributions sorted'!$A$3:$CZ$201,21)</f>
        <v>-2.4436835366853423E-2</v>
      </c>
      <c r="AW6" s="23">
        <f>VLOOKUP($AB6,'predicted contributions sorted'!$A$3:$CZ$201,22)</f>
        <v>35.35599927764315</v>
      </c>
      <c r="AX6" s="23">
        <f>VLOOKUP($AB6,'predicted contributions sorted'!$A$3:$CZ$201,23)</f>
        <v>2.0487669848545504</v>
      </c>
      <c r="AY6" s="23">
        <f>VLOOKUP($AB6,'predicted contributions sorted'!$A$3:$CZ$201,24)</f>
        <v>-0.999999999999999</v>
      </c>
      <c r="AZ6" s="23">
        <f>VLOOKUP($AB6,'predicted contributions sorted'!$A$3:$CZ$201,25)</f>
        <v>-0.999999999999999</v>
      </c>
      <c r="BA6" s="23">
        <f>VLOOKUP($AB6,'predicted contributions sorted'!$A$3:$CZ$201,26)</f>
        <v>16.253942003595331</v>
      </c>
      <c r="BB6" s="23">
        <f>VLOOKUP($AB6,'predicted contributions sorted'!$A$3:$CZ$201,27)</f>
        <v>-0.23842186617650901</v>
      </c>
      <c r="BC6" s="23">
        <f>VLOOKUP($AB6,'predicted contributions sorted'!$A$3:$CZ$201,28)</f>
        <v>4.5365923731480032E-2</v>
      </c>
      <c r="BD6" s="23">
        <f>VLOOKUP($AB6,'predicted contributions sorted'!$A$3:$CZ$201,29)</f>
        <v>-0.19139504195302409</v>
      </c>
      <c r="BE6" s="23">
        <f>VLOOKUP($AB6,'predicted contributions sorted'!$A$3:$CZ$201,30)</f>
        <v>-19.222549219902657</v>
      </c>
      <c r="BF6" s="23">
        <f>VLOOKUP($AB6,'predicted contributions sorted'!$A$3:$CZ$201,31)</f>
        <v>-0.999999999999999</v>
      </c>
      <c r="BG6" s="23">
        <f>VLOOKUP($AB6,'predicted contributions sorted'!$A$3:$CZ$201,32)</f>
        <v>-0.999999999999999</v>
      </c>
      <c r="BH6" s="23">
        <f>VLOOKUP($AB6,'predicted contributions sorted'!$A$3:$CZ$201,33)</f>
        <v>-0.999999999999999</v>
      </c>
      <c r="BI6" s="23">
        <f>VLOOKUP($AB6,'predicted contributions sorted'!$A$3:$CZ$201,34)</f>
        <v>0</v>
      </c>
      <c r="BJ6" s="23">
        <f>VLOOKUP($AB6,'predicted contributions sorted'!$A$3:$CZ$201,35)</f>
        <v>-2.4436835366853423E-2</v>
      </c>
      <c r="BK6" s="23">
        <f>VLOOKUP($AB6,'predicted contributions sorted'!$A$3:$CZ$201,36)</f>
        <v>3.1012286451138911E-2</v>
      </c>
      <c r="BL6" s="23">
        <f>VLOOKUP($AB6,'predicted contributions sorted'!$A$3:$CZ$201,37)</f>
        <v>1.9199943476537151E-2</v>
      </c>
      <c r="BM6" s="23">
        <f>VLOOKUP($AB6,'predicted contributions sorted'!$A$3:$CZ$201,38)</f>
        <v>-1.9635475764604025E-2</v>
      </c>
      <c r="BN6" s="23">
        <f>VLOOKUP($AB6,'predicted contributions sorted'!$A$3:$CZ$201,39)</f>
        <v>0.39185437356993519</v>
      </c>
      <c r="BO6" s="23">
        <f>VLOOKUP($AB6,'predicted contributions sorted'!$A$3:$CZ$201,40)</f>
        <v>-0.33582546185940643</v>
      </c>
      <c r="BP6" s="23">
        <f>VLOOKUP($AB6,'predicted contributions sorted'!$A$3:$CZ$201,41)</f>
        <v>9.8923590566310651</v>
      </c>
      <c r="BQ6" s="23">
        <f>VLOOKUP($AB6,'predicted contributions sorted'!$A$3:$CZ$201,42)</f>
        <v>42.460579150946728</v>
      </c>
      <c r="BR6" s="23">
        <f>VLOOKUP($AB6,'predicted contributions sorted'!$A$3:$CZ$201,43)</f>
        <v>1.0023096464961381</v>
      </c>
      <c r="BS6" s="23">
        <f>VLOOKUP($AB6,'predicted contributions sorted'!$A$3:$CZ$201,44)</f>
        <v>2.1671766494096105</v>
      </c>
      <c r="BT6" s="23">
        <f>VLOOKUP($AB6,'predicted contributions sorted'!$A$3:$CZ$201,45)</f>
        <v>-0.999999999999999</v>
      </c>
      <c r="BU6" s="23">
        <f>VLOOKUP($AB6,'predicted contributions sorted'!$A$3:$CZ$201,46)</f>
        <v>-0.999999999999999</v>
      </c>
      <c r="BV6" s="23">
        <f>VLOOKUP($AB6,'predicted contributions sorted'!$A$3:$CZ$201,47)</f>
        <v>-2.5528695975866312E-2</v>
      </c>
      <c r="BW6" s="23">
        <f>VLOOKUP($AB6,'predicted contributions sorted'!$A$3:$CZ$201,48)</f>
        <v>34.317146239187224</v>
      </c>
      <c r="BX6" s="23">
        <f>VLOOKUP($AB6,'predicted contributions sorted'!$A$3:$CZ$201,49)</f>
        <v>31.873462702501882</v>
      </c>
      <c r="BY6" s="23">
        <f>VLOOKUP($AB6,'predicted contributions sorted'!$A$3:$CZ$201,50)</f>
        <v>0.16581906423052079</v>
      </c>
      <c r="BZ6" s="23">
        <f>VLOOKUP($AB6,'predicted contributions sorted'!$A$3:$CZ$201,51)</f>
        <v>-10.357200735587281</v>
      </c>
      <c r="CA6" s="19"/>
    </row>
    <row r="7" spans="1:79" x14ac:dyDescent="0.25">
      <c r="C7">
        <f>VLOOKUP($A$2,q_match_data,2,FALSE)</f>
        <v>4238</v>
      </c>
      <c r="D7">
        <f>VLOOKUP($A$2,q_match_data,3,FALSE)</f>
        <v>93</v>
      </c>
      <c r="E7">
        <f>VLOOKUP($A$2,q_match_data,4,FALSE)</f>
        <v>3294</v>
      </c>
      <c r="H7" s="9"/>
      <c r="K7">
        <f>VLOOKUP($A$2,q_match_data,5,FALSE)</f>
        <v>4480</v>
      </c>
      <c r="L7">
        <f>VLOOKUP($A$2,q_match_data,6,FALSE)</f>
        <v>3750</v>
      </c>
      <c r="M7">
        <f>VLOOKUP($A$2,q_match_data,7,FALSE)</f>
        <v>4539</v>
      </c>
      <c r="AA7" s="19" t="s">
        <v>91</v>
      </c>
      <c r="AB7" s="19">
        <f>D7</f>
        <v>93</v>
      </c>
      <c r="AC7" s="19" t="str">
        <f>VLOOKUP(AB7,'seed values sorted'!$A$3:$ZZ$10000,2)</f>
        <v>NEW Apple Corps</v>
      </c>
      <c r="AD7" s="23">
        <f>VLOOKUP($AB7,'predicted contributions sorted'!$A$3:$CZ$201,3)</f>
        <v>4.338449270894194</v>
      </c>
      <c r="AE7" s="23">
        <f>VLOOKUP($AB7,'predicted contributions sorted'!$A$3:$CZ$201,4)</f>
        <v>0.29028746308661302</v>
      </c>
      <c r="AF7" s="23">
        <f>VLOOKUP($AB7,'predicted contributions sorted'!$A$3:$CZ$201,5)</f>
        <v>0.30122200397274135</v>
      </c>
      <c r="AG7" s="23">
        <f>VLOOKUP($AB7,'predicted contributions sorted'!$A$3:$CZ$201,6)</f>
        <v>0.39582845932622612</v>
      </c>
      <c r="AH7" s="23">
        <f>VLOOKUP($AB7,'predicted contributions sorted'!$A$3:$CZ$201,7)</f>
        <v>-0.10857153330104144</v>
      </c>
      <c r="AI7" s="23">
        <f>VLOOKUP($AB7,'predicted contributions sorted'!$A$3:$CZ$201,8)</f>
        <v>0</v>
      </c>
      <c r="AJ7" s="23">
        <f>VLOOKUP($AB7,'predicted contributions sorted'!$A$3:$CZ$201,9)</f>
        <v>-6.5142919980624878</v>
      </c>
      <c r="AK7" s="23">
        <f>VLOOKUP($AB7,'predicted contributions sorted'!$A$3:$CZ$201,10)</f>
        <v>-0.10857153330104144</v>
      </c>
      <c r="AL7" s="23">
        <f>VLOOKUP($AB7,'predicted contributions sorted'!$A$3:$CZ$201,11)</f>
        <v>-1.0000000000000002</v>
      </c>
      <c r="AM7" s="23">
        <f>VLOOKUP($AB7,'predicted contributions sorted'!$A$3:$CZ$201,12)</f>
        <v>-1.0000000000000002</v>
      </c>
      <c r="AN7" s="23">
        <f>VLOOKUP($AB7,'predicted contributions sorted'!$A$3:$CZ$201,13)</f>
        <v>-2.1714306660208296</v>
      </c>
      <c r="AO7" s="23">
        <f>VLOOKUP($AB7,'predicted contributions sorted'!$A$3:$CZ$201,14)</f>
        <v>-1.7800142678420636</v>
      </c>
      <c r="AP7" s="23">
        <f>VLOOKUP($AB7,'predicted contributions sorted'!$A$3:$CZ$201,15)</f>
        <v>-0.98504032029370259</v>
      </c>
      <c r="AQ7" s="23">
        <f>VLOOKUP($AB7,'predicted contributions sorted'!$A$3:$CZ$201,16)</f>
        <v>-1.9350033962961695</v>
      </c>
      <c r="AR7" s="23">
        <f>VLOOKUP($AB7,'predicted contributions sorted'!$A$3:$CZ$201,17)</f>
        <v>-0.73164100756562644</v>
      </c>
      <c r="AS7" s="23">
        <f>VLOOKUP($AB7,'predicted contributions sorted'!$A$3:$CZ$201,18)</f>
        <v>0.33333333333333337</v>
      </c>
      <c r="AT7" s="23">
        <f>VLOOKUP($AB7,'predicted contributions sorted'!$A$3:$CZ$201,19)</f>
        <v>0.52721538656503164</v>
      </c>
      <c r="AU7" s="23">
        <f>VLOOKUP($AB7,'predicted contributions sorted'!$A$3:$CZ$201,20)</f>
        <v>0.2366452943864483</v>
      </c>
      <c r="AV7" s="23">
        <f>VLOOKUP($AB7,'predicted contributions sorted'!$A$3:$CZ$201,21)</f>
        <v>1.5800245108580684E-2</v>
      </c>
      <c r="AW7" s="23">
        <f>VLOOKUP($AB7,'predicted contributions sorted'!$A$3:$CZ$201,22)</f>
        <v>48.862631707777432</v>
      </c>
      <c r="AX7" s="23">
        <f>VLOOKUP($AB7,'predicted contributions sorted'!$A$3:$CZ$201,23)</f>
        <v>2.122706006998424</v>
      </c>
      <c r="AY7" s="23">
        <f>VLOOKUP($AB7,'predicted contributions sorted'!$A$3:$CZ$201,24)</f>
        <v>-1.0000000000000002</v>
      </c>
      <c r="AZ7" s="23">
        <f>VLOOKUP($AB7,'predicted contributions sorted'!$A$3:$CZ$201,25)</f>
        <v>-1.0000000000000002</v>
      </c>
      <c r="BA7" s="23">
        <f>VLOOKUP($AB7,'predicted contributions sorted'!$A$3:$CZ$201,26)</f>
        <v>90.748694281846454</v>
      </c>
      <c r="BB7" s="23">
        <f>VLOOKUP($AB7,'predicted contributions sorted'!$A$3:$CZ$201,27)</f>
        <v>0.13990913637236049</v>
      </c>
      <c r="BC7" s="23">
        <f>VLOOKUP($AB7,'predicted contributions sorted'!$A$3:$CZ$201,28)</f>
        <v>0.28741173898192529</v>
      </c>
      <c r="BD7" s="23">
        <f>VLOOKUP($AB7,'predicted contributions sorted'!$A$3:$CZ$201,29)</f>
        <v>0.42503319627840708</v>
      </c>
      <c r="BE7" s="23">
        <f>VLOOKUP($AB7,'predicted contributions sorted'!$A$3:$CZ$201,30)</f>
        <v>42.61770358163465</v>
      </c>
      <c r="BF7" s="23">
        <f>VLOOKUP($AB7,'predicted contributions sorted'!$A$3:$CZ$201,31)</f>
        <v>-1.0000000000000002</v>
      </c>
      <c r="BG7" s="23">
        <f>VLOOKUP($AB7,'predicted contributions sorted'!$A$3:$CZ$201,32)</f>
        <v>-1.0000000000000002</v>
      </c>
      <c r="BH7" s="23">
        <f>VLOOKUP($AB7,'predicted contributions sorted'!$A$3:$CZ$201,33)</f>
        <v>-1.0000000000000002</v>
      </c>
      <c r="BI7" s="23">
        <f>VLOOKUP($AB7,'predicted contributions sorted'!$A$3:$CZ$201,34)</f>
        <v>0</v>
      </c>
      <c r="BJ7" s="23">
        <f>VLOOKUP($AB7,'predicted contributions sorted'!$A$3:$CZ$201,35)</f>
        <v>1.5800245108580684E-2</v>
      </c>
      <c r="BK7" s="23">
        <f>VLOOKUP($AB7,'predicted contributions sorted'!$A$3:$CZ$201,36)</f>
        <v>0.51693409319262595</v>
      </c>
      <c r="BL7" s="23">
        <f>VLOOKUP($AB7,'predicted contributions sorted'!$A$3:$CZ$201,37)</f>
        <v>-2.6405638809114385E-2</v>
      </c>
      <c r="BM7" s="23">
        <f>VLOOKUP($AB7,'predicted contributions sorted'!$A$3:$CZ$201,38)</f>
        <v>6.2556750262175748E-2</v>
      </c>
      <c r="BN7" s="23">
        <f>VLOOKUP($AB7,'predicted contributions sorted'!$A$3:$CZ$201,39)</f>
        <v>-2.7899095505933575E-2</v>
      </c>
      <c r="BO7" s="23">
        <f>VLOOKUP($AB7,'predicted contributions sorted'!$A$3:$CZ$201,40)</f>
        <v>4.1485892225175238</v>
      </c>
      <c r="BP7" s="23">
        <f>VLOOKUP($AB7,'predicted contributions sorted'!$A$3:$CZ$201,41)</f>
        <v>-0.82950558169391164</v>
      </c>
      <c r="BQ7" s="23">
        <f>VLOOKUP($AB7,'predicted contributions sorted'!$A$3:$CZ$201,42)</f>
        <v>42.348339709714935</v>
      </c>
      <c r="BR7" s="23">
        <f>VLOOKUP($AB7,'predicted contributions sorted'!$A$3:$CZ$201,43)</f>
        <v>1.1129942593933939</v>
      </c>
      <c r="BS7" s="23">
        <f>VLOOKUP($AB7,'predicted contributions sorted'!$A$3:$CZ$201,44)</f>
        <v>2.0141344736973812</v>
      </c>
      <c r="BT7" s="23">
        <f>VLOOKUP($AB7,'predicted contributions sorted'!$A$3:$CZ$201,45)</f>
        <v>-1.0000000000000002</v>
      </c>
      <c r="BU7" s="23">
        <f>VLOOKUP($AB7,'predicted contributions sorted'!$A$3:$CZ$201,46)</f>
        <v>-1.0000000000000002</v>
      </c>
      <c r="BV7" s="23">
        <f>VLOOKUP($AB7,'predicted contributions sorted'!$A$3:$CZ$201,47)</f>
        <v>-0.33581254823940032</v>
      </c>
      <c r="BW7" s="23">
        <f>VLOOKUP($AB7,'predicted contributions sorted'!$A$3:$CZ$201,48)</f>
        <v>88.139174432310512</v>
      </c>
      <c r="BX7" s="23">
        <f>VLOOKUP($AB7,'predicted contributions sorted'!$A$3:$CZ$201,49)</f>
        <v>89.719198943168578</v>
      </c>
      <c r="BY7" s="23">
        <f>VLOOKUP($AB7,'predicted contributions sorted'!$A$3:$CZ$201,50)</f>
        <v>7.0033606016924627E-2</v>
      </c>
      <c r="BZ7" s="23">
        <f>VLOOKUP($AB7,'predicted contributions sorted'!$A$3:$CZ$201,51)</f>
        <v>-23.516644430320262</v>
      </c>
      <c r="CA7" s="19"/>
    </row>
    <row r="8" spans="1:79" x14ac:dyDescent="0.25">
      <c r="H8" s="9"/>
      <c r="AA8" s="19" t="s">
        <v>92</v>
      </c>
      <c r="AB8" s="19">
        <f>E7</f>
        <v>3294</v>
      </c>
      <c r="AC8" s="19" t="str">
        <f>VLOOKUP(AB8,'seed values sorted'!$A$3:$ZZ$10000,2)</f>
        <v>Backwoods Engineers</v>
      </c>
      <c r="AD8" s="23">
        <f>VLOOKUP($AB8,'predicted contributions sorted'!$A$3:$CZ$201,3)</f>
        <v>4.7651427935216777</v>
      </c>
      <c r="AE8" s="23">
        <f>VLOOKUP($AB8,'predicted contributions sorted'!$A$3:$CZ$201,4)</f>
        <v>6.4272032641598614E-2</v>
      </c>
      <c r="AF8" s="23">
        <f>VLOOKUP($AB8,'predicted contributions sorted'!$A$3:$CZ$201,5)</f>
        <v>-1.3994656489799968</v>
      </c>
      <c r="AG8" s="23">
        <f>VLOOKUP($AB8,'predicted contributions sorted'!$A$3:$CZ$201,6)</f>
        <v>-1.3688504891401945</v>
      </c>
      <c r="AH8" s="23">
        <f>VLOOKUP($AB8,'predicted contributions sorted'!$A$3:$CZ$201,7)</f>
        <v>-9.2581556062917666E-2</v>
      </c>
      <c r="AI8" s="23">
        <f>VLOOKUP($AB8,'predicted contributions sorted'!$A$3:$CZ$201,8)</f>
        <v>0</v>
      </c>
      <c r="AJ8" s="23">
        <f>VLOOKUP($AB8,'predicted contributions sorted'!$A$3:$CZ$201,9)</f>
        <v>-5.5548933637750615</v>
      </c>
      <c r="AK8" s="23">
        <f>VLOOKUP($AB8,'predicted contributions sorted'!$A$3:$CZ$201,10)</f>
        <v>-9.2581556062917666E-2</v>
      </c>
      <c r="AL8" s="23">
        <f>VLOOKUP($AB8,'predicted contributions sorted'!$A$3:$CZ$201,11)</f>
        <v>-0.99999999999999822</v>
      </c>
      <c r="AM8" s="23">
        <f>VLOOKUP($AB8,'predicted contributions sorted'!$A$3:$CZ$201,12)</f>
        <v>-0.99999999999999822</v>
      </c>
      <c r="AN8" s="23">
        <f>VLOOKUP($AB8,'predicted contributions sorted'!$A$3:$CZ$201,13)</f>
        <v>-1.8516311212583538</v>
      </c>
      <c r="AO8" s="23">
        <f>VLOOKUP($AB8,'predicted contributions sorted'!$A$3:$CZ$201,14)</f>
        <v>-2.1586010593935758</v>
      </c>
      <c r="AP8" s="23">
        <f>VLOOKUP($AB8,'predicted contributions sorted'!$A$3:$CZ$201,15)</f>
        <v>1.4391333890681952</v>
      </c>
      <c r="AQ8" s="23">
        <f>VLOOKUP($AB8,'predicted contributions sorted'!$A$3:$CZ$201,16)</f>
        <v>-0.94724395136666184</v>
      </c>
      <c r="AR8" s="23">
        <f>VLOOKUP($AB8,'predicted contributions sorted'!$A$3:$CZ$201,17)</f>
        <v>-0.33327671887122645</v>
      </c>
      <c r="AS8" s="23">
        <f>VLOOKUP($AB8,'predicted contributions sorted'!$A$3:$CZ$201,18)</f>
        <v>0.33333333333333315</v>
      </c>
      <c r="AT8" s="23">
        <f>VLOOKUP($AB8,'predicted contributions sorted'!$A$3:$CZ$201,19)</f>
        <v>-2.4251732787020464E-2</v>
      </c>
      <c r="AU8" s="23">
        <f>VLOOKUP($AB8,'predicted contributions sorted'!$A$3:$CZ$201,20)</f>
        <v>1.0011990730857722E-2</v>
      </c>
      <c r="AV8" s="23">
        <f>VLOOKUP($AB8,'predicted contributions sorted'!$A$3:$CZ$201,21)</f>
        <v>6.4949920531082823E-4</v>
      </c>
      <c r="AW8" s="23">
        <f>VLOOKUP($AB8,'predicted contributions sorted'!$A$3:$CZ$201,22)</f>
        <v>16.492985861815946</v>
      </c>
      <c r="AX8" s="23">
        <f>VLOOKUP($AB8,'predicted contributions sorted'!$A$3:$CZ$201,23)</f>
        <v>0.1068133758893112</v>
      </c>
      <c r="AY8" s="23">
        <f>VLOOKUP($AB8,'predicted contributions sorted'!$A$3:$CZ$201,24)</f>
        <v>-0.99999999999999822</v>
      </c>
      <c r="AZ8" s="23">
        <f>VLOOKUP($AB8,'predicted contributions sorted'!$A$3:$CZ$201,25)</f>
        <v>-0.99999999999999822</v>
      </c>
      <c r="BA8" s="23">
        <f>VLOOKUP($AB8,'predicted contributions sorted'!$A$3:$CZ$201,26)</f>
        <v>44.121456892531313</v>
      </c>
      <c r="BB8" s="23">
        <f>VLOOKUP($AB8,'predicted contributions sorted'!$A$3:$CZ$201,27)</f>
        <v>0.38612328267007828</v>
      </c>
      <c r="BC8" s="23">
        <f>VLOOKUP($AB8,'predicted contributions sorted'!$A$3:$CZ$201,28)</f>
        <v>-0.10924953428445729</v>
      </c>
      <c r="BD8" s="23">
        <f>VLOOKUP($AB8,'predicted contributions sorted'!$A$3:$CZ$201,29)</f>
        <v>0.28236120660611047</v>
      </c>
      <c r="BE8" s="23">
        <f>VLOOKUP($AB8,'predicted contributions sorted'!$A$3:$CZ$201,30)</f>
        <v>27.961747749586586</v>
      </c>
      <c r="BF8" s="23">
        <f>VLOOKUP($AB8,'predicted contributions sorted'!$A$3:$CZ$201,31)</f>
        <v>-0.99999999999999822</v>
      </c>
      <c r="BG8" s="23">
        <f>VLOOKUP($AB8,'predicted contributions sorted'!$A$3:$CZ$201,32)</f>
        <v>-0.99999999999999822</v>
      </c>
      <c r="BH8" s="23">
        <f>VLOOKUP($AB8,'predicted contributions sorted'!$A$3:$CZ$201,33)</f>
        <v>-0.99999999999999822</v>
      </c>
      <c r="BI8" s="23">
        <f>VLOOKUP($AB8,'predicted contributions sorted'!$A$3:$CZ$201,34)</f>
        <v>0</v>
      </c>
      <c r="BJ8" s="23">
        <f>VLOOKUP($AB8,'predicted contributions sorted'!$A$3:$CZ$201,35)</f>
        <v>6.4949920531082823E-4</v>
      </c>
      <c r="BK8" s="23">
        <f>VLOOKUP($AB8,'predicted contributions sorted'!$A$3:$CZ$201,36)</f>
        <v>-1.1110733493025271E-2</v>
      </c>
      <c r="BL8" s="23">
        <f>VLOOKUP($AB8,'predicted contributions sorted'!$A$3:$CZ$201,37)</f>
        <v>-0.17276474313153864</v>
      </c>
      <c r="BM8" s="23">
        <f>VLOOKUP($AB8,'predicted contributions sorted'!$A$3:$CZ$201,38)</f>
        <v>-7.1580370553604361E-2</v>
      </c>
      <c r="BN8" s="23">
        <f>VLOOKUP($AB8,'predicted contributions sorted'!$A$3:$CZ$201,39)</f>
        <v>-0.2284273620815554</v>
      </c>
      <c r="BO8" s="23">
        <f>VLOOKUP($AB8,'predicted contributions sorted'!$A$3:$CZ$201,40)</f>
        <v>-1.8450629313052351</v>
      </c>
      <c r="BP8" s="23">
        <f>VLOOKUP($AB8,'predicted contributions sorted'!$A$3:$CZ$201,41)</f>
        <v>-6.5745077676965806</v>
      </c>
      <c r="BQ8" s="23">
        <f>VLOOKUP($AB8,'predicted contributions sorted'!$A$3:$CZ$201,42)</f>
        <v>10.93809249804089</v>
      </c>
      <c r="BR8" s="23">
        <f>VLOOKUP($AB8,'predicted contributions sorted'!$A$3:$CZ$201,43)</f>
        <v>0.31974309048248101</v>
      </c>
      <c r="BS8" s="23">
        <f>VLOOKUP($AB8,'predicted contributions sorted'!$A$3:$CZ$201,44)</f>
        <v>1.4231819826393585E-2</v>
      </c>
      <c r="BT8" s="23">
        <f>VLOOKUP($AB8,'predicted contributions sorted'!$A$3:$CZ$201,45)</f>
        <v>-0.99999999999999822</v>
      </c>
      <c r="BU8" s="23">
        <f>VLOOKUP($AB8,'predicted contributions sorted'!$A$3:$CZ$201,46)</f>
        <v>-0.99999999999999822</v>
      </c>
      <c r="BV8" s="23">
        <f>VLOOKUP($AB8,'predicted contributions sorted'!$A$3:$CZ$201,47)</f>
        <v>-1.7021272080114207</v>
      </c>
      <c r="BW8" s="23">
        <f>VLOOKUP($AB8,'predicted contributions sorted'!$A$3:$CZ$201,48)</f>
        <v>35.388348065441114</v>
      </c>
      <c r="BX8" s="23">
        <f>VLOOKUP($AB8,'predicted contributions sorted'!$A$3:$CZ$201,49)</f>
        <v>35.453297985972199</v>
      </c>
      <c r="BY8" s="23">
        <f>VLOOKUP($AB8,'predicted contributions sorted'!$A$3:$CZ$201,50)</f>
        <v>0.11663785403456065</v>
      </c>
      <c r="BZ8" s="23">
        <f>VLOOKUP($AB8,'predicted contributions sorted'!$A$3:$CZ$201,51)</f>
        <v>7.9168238618760309</v>
      </c>
      <c r="CA8" s="19"/>
    </row>
    <row r="9" spans="1:79" x14ac:dyDescent="0.25">
      <c r="B9" t="s">
        <v>431</v>
      </c>
      <c r="C9" t="s">
        <v>432</v>
      </c>
      <c r="D9" t="s">
        <v>433</v>
      </c>
      <c r="H9" s="9"/>
      <c r="J9" t="s">
        <v>431</v>
      </c>
      <c r="K9" t="s">
        <v>432</v>
      </c>
      <c r="L9" t="s">
        <v>433</v>
      </c>
      <c r="AA9" s="18" t="s">
        <v>93</v>
      </c>
      <c r="AB9" s="18">
        <f>K7</f>
        <v>4480</v>
      </c>
      <c r="AC9" s="18" t="str">
        <f>VLOOKUP(AB9,'seed values sorted'!$A$3:$ZZ$10000,2)</f>
        <v>UC-Botics</v>
      </c>
      <c r="AD9" s="24">
        <f>VLOOKUP($AB9,'predicted contributions sorted'!$A$3:$CZ$201,3)</f>
        <v>4.3275447740473654</v>
      </c>
      <c r="AE9" s="24">
        <f>VLOOKUP($AB9,'predicted contributions sorted'!$A$3:$CZ$201,4)</f>
        <v>-7.5360932162266796E-3</v>
      </c>
      <c r="AF9" s="24">
        <f>VLOOKUP($AB9,'predicted contributions sorted'!$A$3:$CZ$201,5)</f>
        <v>-9.9604317419152738E-2</v>
      </c>
      <c r="AG9" s="24">
        <f>VLOOKUP($AB9,'predicted contributions sorted'!$A$3:$CZ$201,6)</f>
        <v>-0.10182651403100004</v>
      </c>
      <c r="AH9" s="24">
        <f>VLOOKUP($AB9,'predicted contributions sorted'!$A$3:$CZ$201,7)</f>
        <v>0.20540133207152758</v>
      </c>
      <c r="AI9" s="24">
        <f>VLOOKUP($AB9,'predicted contributions sorted'!$A$3:$CZ$201,8)</f>
        <v>0</v>
      </c>
      <c r="AJ9" s="24">
        <f>VLOOKUP($AB9,'predicted contributions sorted'!$A$3:$CZ$201,9)</f>
        <v>12.324079924291654</v>
      </c>
      <c r="AK9" s="24">
        <f>VLOOKUP($AB9,'predicted contributions sorted'!$A$3:$CZ$201,10)</f>
        <v>0.20540133207152758</v>
      </c>
      <c r="AL9" s="24">
        <f>VLOOKUP($AB9,'predicted contributions sorted'!$A$3:$CZ$201,11)</f>
        <v>-0.99999999999999989</v>
      </c>
      <c r="AM9" s="24">
        <f>VLOOKUP($AB9,'predicted contributions sorted'!$A$3:$CZ$201,12)</f>
        <v>-0.99999999999999989</v>
      </c>
      <c r="AN9" s="24">
        <f>VLOOKUP($AB9,'predicted contributions sorted'!$A$3:$CZ$201,13)</f>
        <v>4.1080266414305528</v>
      </c>
      <c r="AO9" s="24">
        <f>VLOOKUP($AB9,'predicted contributions sorted'!$A$3:$CZ$201,14)</f>
        <v>16.549798184308024</v>
      </c>
      <c r="AP9" s="24">
        <f>VLOOKUP($AB9,'predicted contributions sorted'!$A$3:$CZ$201,15)</f>
        <v>-3.2680078595192605</v>
      </c>
      <c r="AQ9" s="24">
        <f>VLOOKUP($AB9,'predicted contributions sorted'!$A$3:$CZ$201,16)</f>
        <v>-2.5299130948313104</v>
      </c>
      <c r="AR9" s="24">
        <f>VLOOKUP($AB9,'predicted contributions sorted'!$A$3:$CZ$201,17)</f>
        <v>-1.131496537002868</v>
      </c>
      <c r="AS9" s="24">
        <f>VLOOKUP($AB9,'predicted contributions sorted'!$A$3:$CZ$201,18)</f>
        <v>0.33333333333333331</v>
      </c>
      <c r="AT9" s="24">
        <f>VLOOKUP($AB9,'predicted contributions sorted'!$A$3:$CZ$201,19)</f>
        <v>0.38698735130724987</v>
      </c>
      <c r="AU9" s="24">
        <f>VLOOKUP($AB9,'predicted contributions sorted'!$A$3:$CZ$201,20)</f>
        <v>0.21757150777527406</v>
      </c>
      <c r="AV9" s="24">
        <f>VLOOKUP($AB9,'predicted contributions sorted'!$A$3:$CZ$201,21)</f>
        <v>0.12992490771918649</v>
      </c>
      <c r="AW9" s="24">
        <f>VLOOKUP($AB9,'predicted contributions sorted'!$A$3:$CZ$201,22)</f>
        <v>34.496630722540615</v>
      </c>
      <c r="AX9" s="24">
        <f>VLOOKUP($AB9,'predicted contributions sorted'!$A$3:$CZ$201,23)</f>
        <v>2.1731335196455532</v>
      </c>
      <c r="AY9" s="24">
        <f>VLOOKUP($AB9,'predicted contributions sorted'!$A$3:$CZ$201,24)</f>
        <v>-0.99999999999999989</v>
      </c>
      <c r="AZ9" s="24">
        <f>VLOOKUP($AB9,'predicted contributions sorted'!$A$3:$CZ$201,25)</f>
        <v>-0.99999999999999989</v>
      </c>
      <c r="BA9" s="24">
        <f>VLOOKUP($AB9,'predicted contributions sorted'!$A$3:$CZ$201,26)</f>
        <v>54.389932101661771</v>
      </c>
      <c r="BB9" s="24">
        <f>VLOOKUP($AB9,'predicted contributions sorted'!$A$3:$CZ$201,27)</f>
        <v>-3.5157715863859781E-2</v>
      </c>
      <c r="BC9" s="24">
        <f>VLOOKUP($AB9,'predicted contributions sorted'!$A$3:$CZ$201,28)</f>
        <v>-1.7356758545108646E-2</v>
      </c>
      <c r="BD9" s="24">
        <f>VLOOKUP($AB9,'predicted contributions sorted'!$A$3:$CZ$201,29)</f>
        <v>0.47301043273144866</v>
      </c>
      <c r="BE9" s="24">
        <f>VLOOKUP($AB9,'predicted contributions sorted'!$A$3:$CZ$201,30)</f>
        <v>21.024797916124005</v>
      </c>
      <c r="BF9" s="24">
        <f>VLOOKUP($AB9,'predicted contributions sorted'!$A$3:$CZ$201,31)</f>
        <v>-0.99999999999999989</v>
      </c>
      <c r="BG9" s="24">
        <f>VLOOKUP($AB9,'predicted contributions sorted'!$A$3:$CZ$201,32)</f>
        <v>-0.99999999999999989</v>
      </c>
      <c r="BH9" s="24">
        <f>VLOOKUP($AB9,'predicted contributions sorted'!$A$3:$CZ$201,33)</f>
        <v>-0.99999999999999989</v>
      </c>
      <c r="BI9" s="24">
        <f>VLOOKUP($AB9,'predicted contributions sorted'!$A$3:$CZ$201,34)</f>
        <v>0</v>
      </c>
      <c r="BJ9" s="24">
        <f>VLOOKUP($AB9,'predicted contributions sorted'!$A$3:$CZ$201,35)</f>
        <v>0.12992490771918649</v>
      </c>
      <c r="BK9" s="24">
        <f>VLOOKUP($AB9,'predicted contributions sorted'!$A$3:$CZ$201,36)</f>
        <v>0.41284458804320628</v>
      </c>
      <c r="BL9" s="24">
        <f>VLOOKUP($AB9,'predicted contributions sorted'!$A$3:$CZ$201,37)</f>
        <v>2.4050105905751355E-2</v>
      </c>
      <c r="BM9" s="24">
        <f>VLOOKUP($AB9,'predicted contributions sorted'!$A$3:$CZ$201,38)</f>
        <v>0.13748643199362945</v>
      </c>
      <c r="BN9" s="24">
        <f>VLOOKUP($AB9,'predicted contributions sorted'!$A$3:$CZ$201,39)</f>
        <v>-7.4760543565931523E-2</v>
      </c>
      <c r="BO9" s="24">
        <f>VLOOKUP($AB9,'predicted contributions sorted'!$A$3:$CZ$201,40)</f>
        <v>5.5013837400567649</v>
      </c>
      <c r="BP9" s="24">
        <f>VLOOKUP($AB9,'predicted contributions sorted'!$A$3:$CZ$201,41)</f>
        <v>-1.7487630596195312</v>
      </c>
      <c r="BQ9" s="24">
        <f>VLOOKUP($AB9,'predicted contributions sorted'!$A$3:$CZ$201,42)</f>
        <v>46.820710646832261</v>
      </c>
      <c r="BR9" s="24">
        <f>VLOOKUP($AB9,'predicted contributions sorted'!$A$3:$CZ$201,43)</f>
        <v>1.0678171001350441</v>
      </c>
      <c r="BS9" s="24">
        <f>VLOOKUP($AB9,'predicted contributions sorted'!$A$3:$CZ$201,44)</f>
        <v>2.3785348517170806</v>
      </c>
      <c r="BT9" s="24">
        <f>VLOOKUP($AB9,'predicted contributions sorted'!$A$3:$CZ$201,45)</f>
        <v>-0.99999999999999989</v>
      </c>
      <c r="BU9" s="24">
        <f>VLOOKUP($AB9,'predicted contributions sorted'!$A$3:$CZ$201,46)</f>
        <v>-0.99999999999999989</v>
      </c>
      <c r="BV9" s="24">
        <f>VLOOKUP($AB9,'predicted contributions sorted'!$A$3:$CZ$201,47)</f>
        <v>-1.2333230510338684</v>
      </c>
      <c r="BW9" s="24">
        <f>VLOOKUP($AB9,'predicted contributions sorted'!$A$3:$CZ$201,48)</f>
        <v>69.190967226350239</v>
      </c>
      <c r="BX9" s="24">
        <f>VLOOKUP($AB9,'predicted contributions sorted'!$A$3:$CZ$201,49)</f>
        <v>82.183457998268892</v>
      </c>
      <c r="BY9" s="24">
        <f>VLOOKUP($AB9,'predicted contributions sorted'!$A$3:$CZ$201,50)</f>
        <v>0.21628623725506246</v>
      </c>
      <c r="BZ9" s="24">
        <f>VLOOKUP($AB9,'predicted contributions sorted'!$A$3:$CZ$201,51)</f>
        <v>5.0622170230987908</v>
      </c>
      <c r="CA9" s="18"/>
    </row>
    <row r="10" spans="1:79" x14ac:dyDescent="0.25">
      <c r="B10" s="17">
        <f>BY14</f>
        <v>0</v>
      </c>
      <c r="C10">
        <f>BI14</f>
        <v>0</v>
      </c>
      <c r="D10">
        <f>BJ14</f>
        <v>0</v>
      </c>
      <c r="H10" s="9"/>
      <c r="J10" s="17">
        <f>BY15</f>
        <v>1</v>
      </c>
      <c r="K10">
        <f>BI15</f>
        <v>0</v>
      </c>
      <c r="L10">
        <f>BJ15</f>
        <v>1</v>
      </c>
      <c r="AA10" s="18" t="s">
        <v>94</v>
      </c>
      <c r="AB10" s="18">
        <f>L7</f>
        <v>3750</v>
      </c>
      <c r="AC10" s="18" t="str">
        <f>VLOOKUP(AB10,'seed values sorted'!$A$3:$ZZ$10000,2)</f>
        <v>Gator Robotics</v>
      </c>
      <c r="AD10" s="24">
        <f>VLOOKUP($AB10,'predicted contributions sorted'!$A$3:$CZ$201,3)</f>
        <v>5.3313473969573684</v>
      </c>
      <c r="AE10" s="24">
        <f>VLOOKUP($AB10,'predicted contributions sorted'!$A$3:$CZ$201,4)</f>
        <v>-0.13399938880766959</v>
      </c>
      <c r="AF10" s="24">
        <f>VLOOKUP($AB10,'predicted contributions sorted'!$A$3:$CZ$201,5)</f>
        <v>0.40953245284571854</v>
      </c>
      <c r="AG10" s="24">
        <f>VLOOKUP($AB10,'predicted contributions sorted'!$A$3:$CZ$201,6)</f>
        <v>0.37281964721722788</v>
      </c>
      <c r="AH10" s="24">
        <f>VLOOKUP($AB10,'predicted contributions sorted'!$A$3:$CZ$201,7)</f>
        <v>0.1987243754123835</v>
      </c>
      <c r="AI10" s="24">
        <f>VLOOKUP($AB10,'predicted contributions sorted'!$A$3:$CZ$201,8)</f>
        <v>0</v>
      </c>
      <c r="AJ10" s="24">
        <f>VLOOKUP($AB10,'predicted contributions sorted'!$A$3:$CZ$201,9)</f>
        <v>11.923462524743016</v>
      </c>
      <c r="AK10" s="24">
        <f>VLOOKUP($AB10,'predicted contributions sorted'!$A$3:$CZ$201,10)</f>
        <v>0.1987243754123835</v>
      </c>
      <c r="AL10" s="24">
        <f>VLOOKUP($AB10,'predicted contributions sorted'!$A$3:$CZ$201,11)</f>
        <v>-1.0000000000000011</v>
      </c>
      <c r="AM10" s="24">
        <f>VLOOKUP($AB10,'predicted contributions sorted'!$A$3:$CZ$201,12)</f>
        <v>-1.0000000000000011</v>
      </c>
      <c r="AN10" s="24">
        <f>VLOOKUP($AB10,'predicted contributions sorted'!$A$3:$CZ$201,13)</f>
        <v>3.9744875082476705</v>
      </c>
      <c r="AO10" s="24">
        <f>VLOOKUP($AB10,'predicted contributions sorted'!$A$3:$CZ$201,14)</f>
        <v>17.627629568917627</v>
      </c>
      <c r="AP10" s="24">
        <f>VLOOKUP($AB10,'predicted contributions sorted'!$A$3:$CZ$201,15)</f>
        <v>2.1013236218714422</v>
      </c>
      <c r="AQ10" s="24">
        <f>VLOOKUP($AB10,'predicted contributions sorted'!$A$3:$CZ$201,16)</f>
        <v>-1.4431275167574988</v>
      </c>
      <c r="AR10" s="24">
        <f>VLOOKUP($AB10,'predicted contributions sorted'!$A$3:$CZ$201,17)</f>
        <v>-0.45954508910375341</v>
      </c>
      <c r="AS10" s="24">
        <f>VLOOKUP($AB10,'predicted contributions sorted'!$A$3:$CZ$201,18)</f>
        <v>0.33333333333333348</v>
      </c>
      <c r="AT10" s="24">
        <f>VLOOKUP($AB10,'predicted contributions sorted'!$A$3:$CZ$201,19)</f>
        <v>0.45462849571264585</v>
      </c>
      <c r="AU10" s="24">
        <f>VLOOKUP($AB10,'predicted contributions sorted'!$A$3:$CZ$201,20)</f>
        <v>6.9607133935566487E-2</v>
      </c>
      <c r="AV10" s="24">
        <f>VLOOKUP($AB10,'predicted contributions sorted'!$A$3:$CZ$201,21)</f>
        <v>0.12804573997736357</v>
      </c>
      <c r="AW10" s="24">
        <f>VLOOKUP($AB10,'predicted contributions sorted'!$A$3:$CZ$201,22)</f>
        <v>31.475613101861047</v>
      </c>
      <c r="AX10" s="24">
        <f>VLOOKUP($AB10,'predicted contributions sorted'!$A$3:$CZ$201,23)</f>
        <v>1.7460632719418128</v>
      </c>
      <c r="AY10" s="24">
        <f>VLOOKUP($AB10,'predicted contributions sorted'!$A$3:$CZ$201,24)</f>
        <v>-1.0000000000000011</v>
      </c>
      <c r="AZ10" s="24">
        <f>VLOOKUP($AB10,'predicted contributions sorted'!$A$3:$CZ$201,25)</f>
        <v>-1.0000000000000011</v>
      </c>
      <c r="BA10" s="24">
        <f>VLOOKUP($AB10,'predicted contributions sorted'!$A$3:$CZ$201,26)</f>
        <v>48.655225474723913</v>
      </c>
      <c r="BB10" s="24">
        <f>VLOOKUP($AB10,'predicted contributions sorted'!$A$3:$CZ$201,27)</f>
        <v>0.46321574199561077</v>
      </c>
      <c r="BC10" s="24">
        <f>VLOOKUP($AB10,'predicted contributions sorted'!$A$3:$CZ$201,28)</f>
        <v>-0.28716660736812194</v>
      </c>
      <c r="BD10" s="24">
        <f>VLOOKUP($AB10,'predicted contributions sorted'!$A$3:$CZ$201,29)</f>
        <v>0.17673401461184288</v>
      </c>
      <c r="BE10" s="24">
        <f>VLOOKUP($AB10,'predicted contributions sorted'!$A$3:$CZ$201,30)</f>
        <v>17.639157461966587</v>
      </c>
      <c r="BF10" s="24">
        <f>VLOOKUP($AB10,'predicted contributions sorted'!$A$3:$CZ$201,31)</f>
        <v>-1.0000000000000011</v>
      </c>
      <c r="BG10" s="24">
        <f>VLOOKUP($AB10,'predicted contributions sorted'!$A$3:$CZ$201,32)</f>
        <v>-1.0000000000000011</v>
      </c>
      <c r="BH10" s="24">
        <f>VLOOKUP($AB10,'predicted contributions sorted'!$A$3:$CZ$201,33)</f>
        <v>-1.0000000000000011</v>
      </c>
      <c r="BI10" s="24">
        <f>VLOOKUP($AB10,'predicted contributions sorted'!$A$3:$CZ$201,34)</f>
        <v>0</v>
      </c>
      <c r="BJ10" s="24">
        <f>VLOOKUP($AB10,'predicted contributions sorted'!$A$3:$CZ$201,35)</f>
        <v>0.12804573997736357</v>
      </c>
      <c r="BK10" s="24">
        <f>VLOOKUP($AB10,'predicted contributions sorted'!$A$3:$CZ$201,36)</f>
        <v>6.3058279660439406E-2</v>
      </c>
      <c r="BL10" s="24">
        <f>VLOOKUP($AB10,'predicted contributions sorted'!$A$3:$CZ$201,37)</f>
        <v>-0.16806011844321667</v>
      </c>
      <c r="BM10" s="24">
        <f>VLOOKUP($AB10,'predicted contributions sorted'!$A$3:$CZ$201,38)</f>
        <v>0.28998742237419495</v>
      </c>
      <c r="BN10" s="24">
        <f>VLOOKUP($AB10,'predicted contributions sorted'!$A$3:$CZ$201,39)</f>
        <v>-2.2075327370353739E-2</v>
      </c>
      <c r="BO10" s="24">
        <f>VLOOKUP($AB10,'predicted contributions sorted'!$A$3:$CZ$201,40)</f>
        <v>7.5649769576570698</v>
      </c>
      <c r="BP10" s="24">
        <f>VLOOKUP($AB10,'predicted contributions sorted'!$A$3:$CZ$201,41)</f>
        <v>-1.3921837764749272</v>
      </c>
      <c r="BQ10" s="24">
        <f>VLOOKUP($AB10,'predicted contributions sorted'!$A$3:$CZ$201,42)</f>
        <v>43.399075626604066</v>
      </c>
      <c r="BR10" s="24">
        <f>VLOOKUP($AB10,'predicted contributions sorted'!$A$3:$CZ$201,43)</f>
        <v>0.98561470295891029</v>
      </c>
      <c r="BS10" s="24">
        <f>VLOOKUP($AB10,'predicted contributions sorted'!$A$3:$CZ$201,44)</f>
        <v>1.944787647354197</v>
      </c>
      <c r="BT10" s="24">
        <f>VLOOKUP($AB10,'predicted contributions sorted'!$A$3:$CZ$201,45)</f>
        <v>-1.0000000000000011</v>
      </c>
      <c r="BU10" s="24">
        <f>VLOOKUP($AB10,'predicted contributions sorted'!$A$3:$CZ$201,46)</f>
        <v>-1.0000000000000011</v>
      </c>
      <c r="BV10" s="24">
        <f>VLOOKUP($AB10,'predicted contributions sorted'!$A$3:$CZ$201,47)</f>
        <v>-8.6725441886526033E-2</v>
      </c>
      <c r="BW10" s="24">
        <f>VLOOKUP($AB10,'predicted contributions sorted'!$A$3:$CZ$201,48)</f>
        <v>64.890671267166539</v>
      </c>
      <c r="BX10" s="24">
        <f>VLOOKUP($AB10,'predicted contributions sorted'!$A$3:$CZ$201,49)</f>
        <v>77.695245264902894</v>
      </c>
      <c r="BY10" s="24">
        <f>VLOOKUP($AB10,'predicted contributions sorted'!$A$3:$CZ$201,50)</f>
        <v>0.23060024354293313</v>
      </c>
      <c r="BZ10" s="24">
        <f>VLOOKUP($AB10,'predicted contributions sorted'!$A$3:$CZ$201,51)</f>
        <v>-8.5499159473669337</v>
      </c>
      <c r="CA10" s="18"/>
    </row>
    <row r="11" spans="1:79" x14ac:dyDescent="0.25">
      <c r="H11" s="9"/>
      <c r="AA11" s="18" t="s">
        <v>95</v>
      </c>
      <c r="AB11" s="18">
        <f>M7</f>
        <v>4539</v>
      </c>
      <c r="AC11" s="18" t="str">
        <f>VLOOKUP(AB11,'seed values sorted'!$A$3:$ZZ$10000,2)</f>
        <v>KAOTIC Robotics</v>
      </c>
      <c r="AD11" s="24">
        <f>VLOOKUP($AB11,'predicted contributions sorted'!$A$3:$CZ$201,3)</f>
        <v>4.8639078552684216</v>
      </c>
      <c r="AE11" s="24">
        <f>VLOOKUP($AB11,'predicted contributions sorted'!$A$3:$CZ$201,4)</f>
        <v>0.43650109321608821</v>
      </c>
      <c r="AF11" s="24">
        <f>VLOOKUP($AB11,'predicted contributions sorted'!$A$3:$CZ$201,5)</f>
        <v>-0.2195655352422769</v>
      </c>
      <c r="AG11" s="24">
        <f>VLOOKUP($AB11,'predicted contributions sorted'!$A$3:$CZ$201,6)</f>
        <v>-8.6621846113806078E-2</v>
      </c>
      <c r="AH11" s="24">
        <f>VLOOKUP($AB11,'predicted contributions sorted'!$A$3:$CZ$201,7)</f>
        <v>-4.1712468325597371E-2</v>
      </c>
      <c r="AI11" s="24">
        <f>VLOOKUP($AB11,'predicted contributions sorted'!$A$3:$CZ$201,8)</f>
        <v>0</v>
      </c>
      <c r="AJ11" s="24">
        <f>VLOOKUP($AB11,'predicted contributions sorted'!$A$3:$CZ$201,9)</f>
        <v>-2.5027480995358413</v>
      </c>
      <c r="AK11" s="24">
        <f>VLOOKUP($AB11,'predicted contributions sorted'!$A$3:$CZ$201,10)</f>
        <v>-4.1712468325597371E-2</v>
      </c>
      <c r="AL11" s="24">
        <f>VLOOKUP($AB11,'predicted contributions sorted'!$A$3:$CZ$201,11)</f>
        <v>-0.99999999999999978</v>
      </c>
      <c r="AM11" s="24">
        <f>VLOOKUP($AB11,'predicted contributions sorted'!$A$3:$CZ$201,12)</f>
        <v>-0.99999999999999978</v>
      </c>
      <c r="AN11" s="24">
        <f>VLOOKUP($AB11,'predicted contributions sorted'!$A$3:$CZ$201,13)</f>
        <v>-0.83424936651194714</v>
      </c>
      <c r="AO11" s="24">
        <f>VLOOKUP($AB11,'predicted contributions sorted'!$A$3:$CZ$201,14)</f>
        <v>2.2745379096187683</v>
      </c>
      <c r="AP11" s="24">
        <f>VLOOKUP($AB11,'predicted contributions sorted'!$A$3:$CZ$201,15)</f>
        <v>16.646611820797784</v>
      </c>
      <c r="AQ11" s="24">
        <f>VLOOKUP($AB11,'predicted contributions sorted'!$A$3:$CZ$201,16)</f>
        <v>0.63209164965286313</v>
      </c>
      <c r="AR11" s="24">
        <f>VLOOKUP($AB11,'predicted contributions sorted'!$A$3:$CZ$201,17)</f>
        <v>1.7271090130364617</v>
      </c>
      <c r="AS11" s="24">
        <f>VLOOKUP($AB11,'predicted contributions sorted'!$A$3:$CZ$201,18)</f>
        <v>0.3333333333333327</v>
      </c>
      <c r="AT11" s="24">
        <f>VLOOKUP($AB11,'predicted contributions sorted'!$A$3:$CZ$201,19)</f>
        <v>0.26767271612737831</v>
      </c>
      <c r="AU11" s="24">
        <f>VLOOKUP($AB11,'predicted contributions sorted'!$A$3:$CZ$201,20)</f>
        <v>0.56204105402729776</v>
      </c>
      <c r="AV11" s="24">
        <f>VLOOKUP($AB11,'predicted contributions sorted'!$A$3:$CZ$201,21)</f>
        <v>0.1297797695105809</v>
      </c>
      <c r="AW11" s="24">
        <f>VLOOKUP($AB11,'predicted contributions sorted'!$A$3:$CZ$201,22)</f>
        <v>53.381573652967525</v>
      </c>
      <c r="AX11" s="24">
        <f>VLOOKUP($AB11,'predicted contributions sorted'!$A$3:$CZ$201,23)</f>
        <v>3.6085624163421235</v>
      </c>
      <c r="AY11" s="24">
        <f>VLOOKUP($AB11,'predicted contributions sorted'!$A$3:$CZ$201,24)</f>
        <v>-0.99999999999999978</v>
      </c>
      <c r="AZ11" s="24">
        <f>VLOOKUP($AB11,'predicted contributions sorted'!$A$3:$CZ$201,25)</f>
        <v>-0.99999999999999978</v>
      </c>
      <c r="BA11" s="24">
        <f>VLOOKUP($AB11,'predicted contributions sorted'!$A$3:$CZ$201,26)</f>
        <v>105.30204218910271</v>
      </c>
      <c r="BB11" s="24">
        <f>VLOOKUP($AB11,'predicted contributions sorted'!$A$3:$CZ$201,27)</f>
        <v>0.29518113050013506</v>
      </c>
      <c r="BC11" s="24">
        <f>VLOOKUP($AB11,'predicted contributions sorted'!$A$3:$CZ$201,28)</f>
        <v>0.55408322120619646</v>
      </c>
      <c r="BD11" s="24">
        <f>VLOOKUP($AB11,'predicted contributions sorted'!$A$3:$CZ$201,29)</f>
        <v>0.15460283875564412</v>
      </c>
      <c r="BE11" s="24">
        <f>VLOOKUP($AB11,'predicted contributions sorted'!$A$3:$CZ$201,30)</f>
        <v>50.193359523098827</v>
      </c>
      <c r="BF11" s="24">
        <f>VLOOKUP($AB11,'predicted contributions sorted'!$A$3:$CZ$201,31)</f>
        <v>-0.99999999999999978</v>
      </c>
      <c r="BG11" s="24">
        <f>VLOOKUP($AB11,'predicted contributions sorted'!$A$3:$CZ$201,32)</f>
        <v>-0.99999999999999978</v>
      </c>
      <c r="BH11" s="24">
        <f>VLOOKUP($AB11,'predicted contributions sorted'!$A$3:$CZ$201,33)</f>
        <v>-0.99999999999999978</v>
      </c>
      <c r="BI11" s="24">
        <f>VLOOKUP($AB11,'predicted contributions sorted'!$A$3:$CZ$201,34)</f>
        <v>0</v>
      </c>
      <c r="BJ11" s="24">
        <f>VLOOKUP($AB11,'predicted contributions sorted'!$A$3:$CZ$201,35)</f>
        <v>0.1297797695105809</v>
      </c>
      <c r="BK11" s="24">
        <f>VLOOKUP($AB11,'predicted contributions sorted'!$A$3:$CZ$201,36)</f>
        <v>0.32514292443522119</v>
      </c>
      <c r="BL11" s="24">
        <f>VLOOKUP($AB11,'predicted contributions sorted'!$A$3:$CZ$201,37)</f>
        <v>-0.14403693610283722</v>
      </c>
      <c r="BM11" s="24">
        <f>VLOOKUP($AB11,'predicted contributions sorted'!$A$3:$CZ$201,38)</f>
        <v>-0.19951670070914587</v>
      </c>
      <c r="BN11" s="24">
        <f>VLOOKUP($AB11,'predicted contributions sorted'!$A$3:$CZ$201,39)</f>
        <v>0.2127236814180429</v>
      </c>
      <c r="BO11" s="24">
        <f>VLOOKUP($AB11,'predicted contributions sorted'!$A$3:$CZ$201,40)</f>
        <v>-3.3622028955525405</v>
      </c>
      <c r="BP11" s="24">
        <f>VLOOKUP($AB11,'predicted contributions sorted'!$A$3:$CZ$201,41)</f>
        <v>4.5979073549368854</v>
      </c>
      <c r="BQ11" s="24">
        <f>VLOOKUP($AB11,'predicted contributions sorted'!$A$3:$CZ$201,42)</f>
        <v>50.878825553431696</v>
      </c>
      <c r="BR11" s="24">
        <f>VLOOKUP($AB11,'predicted contributions sorted'!$A$3:$CZ$201,43)</f>
        <v>1.2928268729985906</v>
      </c>
      <c r="BS11" s="24">
        <f>VLOOKUP($AB11,'predicted contributions sorted'!$A$3:$CZ$201,44)</f>
        <v>3.5668499480165266</v>
      </c>
      <c r="BT11" s="24">
        <f>VLOOKUP($AB11,'predicted contributions sorted'!$A$3:$CZ$201,45)</f>
        <v>-0.99999999999999978</v>
      </c>
      <c r="BU11" s="24">
        <f>VLOOKUP($AB11,'predicted contributions sorted'!$A$3:$CZ$201,46)</f>
        <v>-0.99999999999999978</v>
      </c>
      <c r="BV11" s="24">
        <f>VLOOKUP($AB11,'predicted contributions sorted'!$A$3:$CZ$201,47)</f>
        <v>1.6404871669226553</v>
      </c>
      <c r="BW11" s="24">
        <f>VLOOKUP($AB11,'predicted contributions sorted'!$A$3:$CZ$201,48)</f>
        <v>112.1744874536584</v>
      </c>
      <c r="BX11" s="24">
        <f>VLOOKUP($AB11,'predicted contributions sorted'!$A$3:$CZ$201,49)</f>
        <v>125.15246440471654</v>
      </c>
      <c r="BY11" s="24">
        <f>VLOOKUP($AB11,'predicted contributions sorted'!$A$3:$CZ$201,50)</f>
        <v>0.44727847113914571</v>
      </c>
      <c r="BZ11" s="24">
        <f>VLOOKUP($AB11,'predicted contributions sorted'!$A$3:$CZ$201,51)</f>
        <v>70.099200089135365</v>
      </c>
      <c r="CA11" s="18"/>
    </row>
    <row r="12" spans="1:79" x14ac:dyDescent="0.25">
      <c r="E12" t="s">
        <v>433</v>
      </c>
      <c r="H12" s="9"/>
      <c r="M12" t="s">
        <v>433</v>
      </c>
      <c r="AA12" s="19" t="s">
        <v>429</v>
      </c>
      <c r="AB12" s="19" t="s">
        <v>3593</v>
      </c>
      <c r="AC12" s="19" t="s">
        <v>3593</v>
      </c>
      <c r="AD12" s="23">
        <f>IF(AD6="","",SUM(AD6:AD8))</f>
        <v>10.315878011903839</v>
      </c>
      <c r="AE12" s="23">
        <f t="shared" ref="AE12:BZ12" si="0">IF(AE6="","",SUM(AE6:AE8))</f>
        <v>0.2447166007811005</v>
      </c>
      <c r="AF12" s="23">
        <f t="shared" si="0"/>
        <v>-1.2047117460739996</v>
      </c>
      <c r="AG12" s="23">
        <f t="shared" si="0"/>
        <v>-1.1190426716446737</v>
      </c>
      <c r="AH12" s="23">
        <f t="shared" si="0"/>
        <v>-8.2743424808899527E-2</v>
      </c>
      <c r="AI12" s="23">
        <f t="shared" si="0"/>
        <v>0</v>
      </c>
      <c r="AJ12" s="23">
        <f t="shared" si="0"/>
        <v>-4.964605488533973</v>
      </c>
      <c r="AK12" s="23">
        <f t="shared" si="0"/>
        <v>-8.2743424808899527E-2</v>
      </c>
      <c r="AL12" s="23">
        <f t="shared" si="0"/>
        <v>-2.9999999999999973</v>
      </c>
      <c r="AM12" s="23">
        <f t="shared" si="0"/>
        <v>-2.9999999999999973</v>
      </c>
      <c r="AN12" s="23">
        <f t="shared" si="0"/>
        <v>-1.6548684961779925</v>
      </c>
      <c r="AO12" s="23">
        <f t="shared" si="0"/>
        <v>4.2322298517251991</v>
      </c>
      <c r="AP12" s="23">
        <f t="shared" si="0"/>
        <v>-0.36929246218629985</v>
      </c>
      <c r="AQ12" s="23">
        <f t="shared" si="0"/>
        <v>-2.413190802009173</v>
      </c>
      <c r="AR12" s="23">
        <f t="shared" si="0"/>
        <v>-0.94442578058201365</v>
      </c>
      <c r="AS12" s="23">
        <f t="shared" si="0"/>
        <v>0.99999999999999956</v>
      </c>
      <c r="AT12" s="23">
        <f t="shared" si="0"/>
        <v>0.7339087887577691</v>
      </c>
      <c r="AU12" s="23">
        <f t="shared" si="0"/>
        <v>0.70912529866720653</v>
      </c>
      <c r="AV12" s="23">
        <f t="shared" si="0"/>
        <v>-7.9870910529619109E-3</v>
      </c>
      <c r="AW12" s="23">
        <f t="shared" si="0"/>
        <v>100.71161684723654</v>
      </c>
      <c r="AX12" s="23">
        <f t="shared" si="0"/>
        <v>4.278286367742286</v>
      </c>
      <c r="AY12" s="23">
        <f t="shared" si="0"/>
        <v>-2.9999999999999973</v>
      </c>
      <c r="AZ12" s="23">
        <f t="shared" si="0"/>
        <v>-2.9999999999999973</v>
      </c>
      <c r="BA12" s="23">
        <f t="shared" si="0"/>
        <v>151.12409317797309</v>
      </c>
      <c r="BB12" s="23">
        <f t="shared" si="0"/>
        <v>0.28761055286592974</v>
      </c>
      <c r="BC12" s="23">
        <f t="shared" si="0"/>
        <v>0.22352812842894804</v>
      </c>
      <c r="BD12" s="23">
        <f t="shared" si="0"/>
        <v>0.51599936093149346</v>
      </c>
      <c r="BE12" s="23">
        <f t="shared" si="0"/>
        <v>51.356902111318576</v>
      </c>
      <c r="BF12" s="23">
        <f t="shared" si="0"/>
        <v>-2.9999999999999973</v>
      </c>
      <c r="BG12" s="23">
        <f t="shared" si="0"/>
        <v>-2.9999999999999973</v>
      </c>
      <c r="BH12" s="23">
        <f t="shared" si="0"/>
        <v>-2.9999999999999973</v>
      </c>
      <c r="BI12" s="23">
        <f t="shared" si="0"/>
        <v>0</v>
      </c>
      <c r="BJ12" s="23">
        <f t="shared" si="0"/>
        <v>-7.9870910529619109E-3</v>
      </c>
      <c r="BK12" s="23">
        <f t="shared" si="0"/>
        <v>0.53683564615073964</v>
      </c>
      <c r="BL12" s="23">
        <f t="shared" si="0"/>
        <v>-0.17997043846411587</v>
      </c>
      <c r="BM12" s="23">
        <f t="shared" si="0"/>
        <v>-2.8659096056032639E-2</v>
      </c>
      <c r="BN12" s="23">
        <f t="shared" si="0"/>
        <v>0.13552791598244623</v>
      </c>
      <c r="BO12" s="23">
        <f t="shared" si="0"/>
        <v>1.9677008293528822</v>
      </c>
      <c r="BP12" s="23">
        <f t="shared" si="0"/>
        <v>2.4883457072405726</v>
      </c>
      <c r="BQ12" s="23">
        <f t="shared" si="0"/>
        <v>95.747011358702551</v>
      </c>
      <c r="BR12" s="23">
        <f t="shared" si="0"/>
        <v>2.4350469963720132</v>
      </c>
      <c r="BS12" s="23">
        <f t="shared" si="0"/>
        <v>4.1955429429333861</v>
      </c>
      <c r="BT12" s="23">
        <f t="shared" si="0"/>
        <v>-2.9999999999999973</v>
      </c>
      <c r="BU12" s="23">
        <f t="shared" si="0"/>
        <v>-2.9999999999999973</v>
      </c>
      <c r="BV12" s="23">
        <f t="shared" si="0"/>
        <v>-2.0634684522266875</v>
      </c>
      <c r="BW12" s="23">
        <f t="shared" si="0"/>
        <v>157.84466873693884</v>
      </c>
      <c r="BX12" s="23">
        <f t="shared" si="0"/>
        <v>157.04595963164266</v>
      </c>
      <c r="BY12" s="23">
        <f t="shared" si="0"/>
        <v>0.35249052428200606</v>
      </c>
      <c r="BZ12" s="23">
        <f t="shared" si="0"/>
        <v>-25.957021304031507</v>
      </c>
      <c r="CA12" s="19"/>
    </row>
    <row r="13" spans="1:79" x14ac:dyDescent="0.25">
      <c r="C13" t="s">
        <v>80</v>
      </c>
      <c r="D13" t="s">
        <v>432</v>
      </c>
      <c r="E13" t="s">
        <v>434</v>
      </c>
      <c r="F13" t="s">
        <v>435</v>
      </c>
      <c r="H13" s="9"/>
      <c r="K13" t="s">
        <v>80</v>
      </c>
      <c r="L13" t="s">
        <v>432</v>
      </c>
      <c r="M13" t="s">
        <v>434</v>
      </c>
      <c r="N13" t="s">
        <v>435</v>
      </c>
      <c r="AA13" s="18" t="s">
        <v>430</v>
      </c>
      <c r="AB13" s="18" t="s">
        <v>3593</v>
      </c>
      <c r="AC13" s="18" t="s">
        <v>3593</v>
      </c>
      <c r="AD13" s="24">
        <f>IF(AD9="","",SUM(AD9:AD11))</f>
        <v>14.522800026273156</v>
      </c>
      <c r="AE13" s="24">
        <f t="shared" ref="AE13:BZ13" si="1">IF(AE9="","",SUM(AE9:AE11))</f>
        <v>0.29496561119219195</v>
      </c>
      <c r="AF13" s="24">
        <f t="shared" si="1"/>
        <v>9.0362600184288933E-2</v>
      </c>
      <c r="AG13" s="24">
        <f t="shared" si="1"/>
        <v>0.18437128707242179</v>
      </c>
      <c r="AH13" s="24">
        <f t="shared" si="1"/>
        <v>0.36241323915831369</v>
      </c>
      <c r="AI13" s="24">
        <f t="shared" si="1"/>
        <v>0</v>
      </c>
      <c r="AJ13" s="24">
        <f t="shared" si="1"/>
        <v>21.744794349498825</v>
      </c>
      <c r="AK13" s="24">
        <f t="shared" si="1"/>
        <v>0.36241323915831369</v>
      </c>
      <c r="AL13" s="24">
        <f t="shared" si="1"/>
        <v>-3.0000000000000009</v>
      </c>
      <c r="AM13" s="24">
        <f t="shared" si="1"/>
        <v>-3.0000000000000009</v>
      </c>
      <c r="AN13" s="24">
        <f t="shared" si="1"/>
        <v>7.2482647831662765</v>
      </c>
      <c r="AO13" s="24">
        <f t="shared" si="1"/>
        <v>36.451965662844415</v>
      </c>
      <c r="AP13" s="24">
        <f t="shared" si="1"/>
        <v>15.479927583149966</v>
      </c>
      <c r="AQ13" s="24">
        <f t="shared" si="1"/>
        <v>-3.340948961935946</v>
      </c>
      <c r="AR13" s="24">
        <f t="shared" si="1"/>
        <v>0.13606738692984033</v>
      </c>
      <c r="AS13" s="24">
        <f t="shared" si="1"/>
        <v>0.99999999999999944</v>
      </c>
      <c r="AT13" s="24">
        <f t="shared" si="1"/>
        <v>1.109288563147274</v>
      </c>
      <c r="AU13" s="24">
        <f t="shared" si="1"/>
        <v>0.84921969573813838</v>
      </c>
      <c r="AV13" s="24">
        <f t="shared" si="1"/>
        <v>0.38775041720713099</v>
      </c>
      <c r="AW13" s="24">
        <f t="shared" si="1"/>
        <v>119.35381747736918</v>
      </c>
      <c r="AX13" s="24">
        <f t="shared" si="1"/>
        <v>7.5277592079294893</v>
      </c>
      <c r="AY13" s="24">
        <f t="shared" si="1"/>
        <v>-3.0000000000000009</v>
      </c>
      <c r="AZ13" s="24">
        <f t="shared" si="1"/>
        <v>-3.0000000000000009</v>
      </c>
      <c r="BA13" s="24">
        <f t="shared" si="1"/>
        <v>208.3471997654884</v>
      </c>
      <c r="BB13" s="24">
        <f t="shared" si="1"/>
        <v>0.72323915663188609</v>
      </c>
      <c r="BC13" s="24">
        <f t="shared" si="1"/>
        <v>0.24955985529296587</v>
      </c>
      <c r="BD13" s="24">
        <f t="shared" si="1"/>
        <v>0.80434728609893558</v>
      </c>
      <c r="BE13" s="24">
        <f t="shared" si="1"/>
        <v>88.857314901189426</v>
      </c>
      <c r="BF13" s="24">
        <f t="shared" si="1"/>
        <v>-3.0000000000000009</v>
      </c>
      <c r="BG13" s="24">
        <f t="shared" si="1"/>
        <v>-3.0000000000000009</v>
      </c>
      <c r="BH13" s="24">
        <f t="shared" si="1"/>
        <v>-3.0000000000000009</v>
      </c>
      <c r="BI13" s="24">
        <f t="shared" si="1"/>
        <v>0</v>
      </c>
      <c r="BJ13" s="24">
        <f t="shared" si="1"/>
        <v>0.38775041720713099</v>
      </c>
      <c r="BK13" s="24">
        <f t="shared" si="1"/>
        <v>0.80104579213886695</v>
      </c>
      <c r="BL13" s="24">
        <f t="shared" si="1"/>
        <v>-0.28804694864030256</v>
      </c>
      <c r="BM13" s="24">
        <f t="shared" si="1"/>
        <v>0.2279571536586785</v>
      </c>
      <c r="BN13" s="24">
        <f t="shared" si="1"/>
        <v>0.11588781048175764</v>
      </c>
      <c r="BO13" s="24">
        <f t="shared" si="1"/>
        <v>9.7041578021612942</v>
      </c>
      <c r="BP13" s="24">
        <f t="shared" si="1"/>
        <v>1.4569605188424273</v>
      </c>
      <c r="BQ13" s="24">
        <f t="shared" si="1"/>
        <v>141.09861182686802</v>
      </c>
      <c r="BR13" s="24">
        <f t="shared" si="1"/>
        <v>3.3462586760925448</v>
      </c>
      <c r="BS13" s="24">
        <f t="shared" si="1"/>
        <v>7.8901724470878047</v>
      </c>
      <c r="BT13" s="24">
        <f t="shared" si="1"/>
        <v>-3.0000000000000009</v>
      </c>
      <c r="BU13" s="24">
        <f t="shared" si="1"/>
        <v>-3.0000000000000009</v>
      </c>
      <c r="BV13" s="24">
        <f t="shared" si="1"/>
        <v>0.32043867400226089</v>
      </c>
      <c r="BW13" s="24">
        <f t="shared" si="1"/>
        <v>246.25612594717518</v>
      </c>
      <c r="BX13" s="24">
        <f t="shared" si="1"/>
        <v>285.03116766788833</v>
      </c>
      <c r="BY13" s="24">
        <f t="shared" si="1"/>
        <v>0.89416495193714129</v>
      </c>
      <c r="BZ13" s="24">
        <f t="shared" si="1"/>
        <v>66.611501164867221</v>
      </c>
      <c r="CA13" s="18"/>
    </row>
    <row r="14" spans="1:79" x14ac:dyDescent="0.25">
      <c r="C14" t="s">
        <v>434</v>
      </c>
      <c r="D14" t="s">
        <v>434</v>
      </c>
      <c r="E14" s="20">
        <f>IF(C2,B10*C10*D10,"")</f>
        <v>0</v>
      </c>
      <c r="F14" s="20">
        <f>IF(C2,B10*C10*(1-D10),"")</f>
        <v>0</v>
      </c>
      <c r="H14" s="9"/>
      <c r="K14" t="s">
        <v>434</v>
      </c>
      <c r="L14" t="s">
        <v>434</v>
      </c>
      <c r="M14" s="20">
        <f>IF(C2,J10*K10*L10,"")</f>
        <v>0</v>
      </c>
      <c r="N14" s="20">
        <f>IF(C2,J10*K10*(1-L10),"")</f>
        <v>0</v>
      </c>
      <c r="AA14" s="19" t="s">
        <v>442</v>
      </c>
      <c r="AB14" s="19" t="s">
        <v>3593</v>
      </c>
      <c r="AC14" s="19" t="s">
        <v>3593</v>
      </c>
      <c r="AD14" s="19">
        <f>IF($C2,VLOOKUP($A$2,q_match_data,8),"")</f>
        <v>15</v>
      </c>
      <c r="AE14" s="19">
        <f>IF($C2,VLOOKUP($A$2,q_match_data,9),"")</f>
        <v>0</v>
      </c>
      <c r="AF14" s="19">
        <f>IF($C2,VLOOKUP($A$2,q_match_data,10),"")</f>
        <v>0</v>
      </c>
      <c r="AG14" s="19">
        <f>IF($C2,VLOOKUP($A$2,q_match_data,11),"")</f>
        <v>0</v>
      </c>
      <c r="AH14" s="19">
        <f>IF($C2,VLOOKUP($A$2,q_match_data,12),"")</f>
        <v>0</v>
      </c>
      <c r="AI14" s="19">
        <f>IF($C2,VLOOKUP($A$2,q_match_data,13),"")</f>
        <v>0</v>
      </c>
      <c r="AJ14" s="19">
        <f>IF($C2,VLOOKUP($A$2,q_match_data,14),"")</f>
        <v>0</v>
      </c>
      <c r="AK14" s="19">
        <f>IF($C2,VLOOKUP($A$2,q_match_data,15),"")</f>
        <v>0</v>
      </c>
      <c r="AL14" s="19">
        <f>IF($C2,VLOOKUP($A$2,q_match_data,16),"")</f>
        <v>-3</v>
      </c>
      <c r="AM14" s="19">
        <f>IF($C2,VLOOKUP($A$2,q_match_data,17),"")</f>
        <v>-3</v>
      </c>
      <c r="AN14" s="19">
        <f>IF($C2,VLOOKUP($A$2,q_match_data,18),"")</f>
        <v>0</v>
      </c>
      <c r="AO14" s="19">
        <f>IF($C2,VLOOKUP($A$2,q_match_data,19),"")</f>
        <v>15</v>
      </c>
      <c r="AP14" s="19">
        <f>IF($C2,VLOOKUP($A$2,q_match_data,20),"")</f>
        <v>0</v>
      </c>
      <c r="AQ14" s="19">
        <f>IF($C2,VLOOKUP($A$2,q_match_data,21),"")</f>
        <v>0</v>
      </c>
      <c r="AR14" s="19">
        <f>IF($C2,VLOOKUP($A$2,q_match_data,22),"")</f>
        <v>0</v>
      </c>
      <c r="AS14" s="19">
        <f>IF($C2,VLOOKUP($A$2,q_match_data,23),"")</f>
        <v>1</v>
      </c>
      <c r="AT14" s="19">
        <f>IF($C2,VLOOKUP($A$2,q_match_data,24),"")</f>
        <v>1</v>
      </c>
      <c r="AU14" s="19">
        <f>IF($C2,VLOOKUP($A$2,q_match_data,25),"")</f>
        <v>1</v>
      </c>
      <c r="AV14" s="19">
        <f>IF($C2,VLOOKUP($A$2,q_match_data,26),"")</f>
        <v>0</v>
      </c>
      <c r="AW14" s="19">
        <f>IF($C2,VLOOKUP($A$2,q_match_data,27),"")</f>
        <v>120</v>
      </c>
      <c r="AX14" s="19">
        <f>IF($C2,VLOOKUP($A$2,q_match_data,28),"")</f>
        <v>6</v>
      </c>
      <c r="AY14" s="19">
        <f>IF($C2,VLOOKUP($A$2,q_match_data,29),"")</f>
        <v>-3</v>
      </c>
      <c r="AZ14" s="19">
        <f>IF($C2,VLOOKUP($A$2,q_match_data,30),"")</f>
        <v>-3</v>
      </c>
      <c r="BA14" s="19">
        <f>IF($C2,VLOOKUP($A$2,q_match_data,31),"")</f>
        <v>120</v>
      </c>
      <c r="BB14" s="19">
        <f>IF($C2,VLOOKUP($A$2,q_match_data,32),"")</f>
        <v>0</v>
      </c>
      <c r="BC14" s="19">
        <f>IF($C2,VLOOKUP($A$2,q_match_data,33),"")</f>
        <v>0</v>
      </c>
      <c r="BD14" s="19">
        <f>IF($C2,VLOOKUP($A$2,q_match_data,34),"")</f>
        <v>0</v>
      </c>
      <c r="BE14" s="19">
        <f>IF($C2,VLOOKUP($A$2,q_match_data,35),"")</f>
        <v>0</v>
      </c>
      <c r="BF14" s="19">
        <f>IF($C2,VLOOKUP($A$2,q_match_data,36),"")</f>
        <v>-3</v>
      </c>
      <c r="BG14" s="19">
        <f>IF($C2,VLOOKUP($A$2,q_match_data,37),"")</f>
        <v>-3</v>
      </c>
      <c r="BH14" s="19">
        <f>IF($C2,VLOOKUP($A$2,q_match_data,38),"")</f>
        <v>-3</v>
      </c>
      <c r="BI14" s="19">
        <f>IF($C2,VLOOKUP($A$2,q_match_data,39),"")</f>
        <v>0</v>
      </c>
      <c r="BJ14" s="19">
        <f>IF($C2,VLOOKUP($A$2,q_match_data,40),"")</f>
        <v>0</v>
      </c>
      <c r="BK14" s="19">
        <f>IF($C2,VLOOKUP($A$2,q_match_data,41),"")</f>
        <v>0</v>
      </c>
      <c r="BL14" s="19">
        <f>IF($C2,VLOOKUP($A$2,q_match_data,42),"")</f>
        <v>0</v>
      </c>
      <c r="BM14" s="19">
        <f>IF($C2,VLOOKUP($A$2,q_match_data,43),"")</f>
        <v>0</v>
      </c>
      <c r="BN14" s="19">
        <f>IF($C2,VLOOKUP($A$2,q_match_data,44),"")</f>
        <v>0</v>
      </c>
      <c r="BO14" s="19">
        <f>IF($C2,VLOOKUP($A$2,q_match_data,45),"")</f>
        <v>0</v>
      </c>
      <c r="BP14" s="19">
        <f>IF($C2,VLOOKUP($A$2,q_match_data,46),"")</f>
        <v>0</v>
      </c>
      <c r="BQ14" s="19">
        <f>IF($C2,VLOOKUP($A$2,q_match_data,47),"")</f>
        <v>120</v>
      </c>
      <c r="BR14" s="19">
        <f>IF($C2,VLOOKUP($A$2,q_match_data,48),"")</f>
        <v>3</v>
      </c>
      <c r="BS14" s="19">
        <f>IF($C2,VLOOKUP($A$2,q_match_data,49),"")</f>
        <v>6</v>
      </c>
      <c r="BT14" s="19">
        <f>IF($C2,VLOOKUP($A$2,q_match_data,50),"")</f>
        <v>-3</v>
      </c>
      <c r="BU14" s="19">
        <f>IF($C2,VLOOKUP($A$2,q_match_data,51),"")</f>
        <v>-3</v>
      </c>
      <c r="BV14" s="19">
        <f>IF($C2,VLOOKUP($A$2,q_match_data,52),"")</f>
        <v>0</v>
      </c>
      <c r="BW14" s="19">
        <f>IF($C2,VLOOKUP($A$2,q_match_data,53),"")</f>
        <v>135</v>
      </c>
      <c r="BX14" s="19">
        <f>IF($C2,VLOOKUP($A$2,q_match_data,54),"")</f>
        <v>135</v>
      </c>
      <c r="BY14" s="19">
        <f>IF($C2,VLOOKUP($A$2,q_match_data,55),"")</f>
        <v>0</v>
      </c>
      <c r="BZ14" s="19">
        <f>IF($C2,VLOOKUP($A$2,q_match_data,56),"")</f>
        <v>-90</v>
      </c>
      <c r="CA14" s="19" t="s">
        <v>3593</v>
      </c>
    </row>
    <row r="15" spans="1:79" x14ac:dyDescent="0.25">
      <c r="C15" t="s">
        <v>434</v>
      </c>
      <c r="D15" t="s">
        <v>435</v>
      </c>
      <c r="E15" s="20">
        <f>IF(C2,B10*(1-C10)*D10,"")</f>
        <v>0</v>
      </c>
      <c r="F15" s="20">
        <f>IF(C2,B10*(1-C10)*(1-D10),"")</f>
        <v>0</v>
      </c>
      <c r="H15" s="9"/>
      <c r="K15" t="s">
        <v>434</v>
      </c>
      <c r="L15" t="s">
        <v>435</v>
      </c>
      <c r="M15" s="20">
        <f>IF(C2,J10*(1-K10)*L10,"")</f>
        <v>1</v>
      </c>
      <c r="N15" s="20">
        <f>IF(C2,J10*(1-K10)*(1-L10),"")</f>
        <v>0</v>
      </c>
      <c r="AA15" s="18" t="s">
        <v>443</v>
      </c>
      <c r="AB15" s="18" t="s">
        <v>3593</v>
      </c>
      <c r="AC15" s="18" t="s">
        <v>3593</v>
      </c>
      <c r="AD15" s="18">
        <f>IF($C2,VLOOKUP($A$2,q_match_data,59),"")</f>
        <v>15</v>
      </c>
      <c r="AE15" s="18">
        <f>IF($C2,VLOOKUP($A$2,q_match_data,60),"")</f>
        <v>0</v>
      </c>
      <c r="AF15" s="18">
        <f>IF($C2,VLOOKUP($A$2,q_match_data,61),"")</f>
        <v>0</v>
      </c>
      <c r="AG15" s="18">
        <f>IF($C2,VLOOKUP($A$2,q_match_data,62),"")</f>
        <v>0</v>
      </c>
      <c r="AH15" s="18">
        <f>IF($C2,VLOOKUP($A$2,q_match_data,63),"")</f>
        <v>0</v>
      </c>
      <c r="AI15" s="18">
        <f>IF($C2,VLOOKUP($A$2,q_match_data,64),"")</f>
        <v>0</v>
      </c>
      <c r="AJ15" s="18">
        <f>IF($C2,VLOOKUP($A$2,q_match_data,65),"")</f>
        <v>0</v>
      </c>
      <c r="AK15" s="18">
        <f>IF($C2,VLOOKUP($A$2,q_match_data,66),"")</f>
        <v>0</v>
      </c>
      <c r="AL15" s="18">
        <f>IF($C2,VLOOKUP($A$2,q_match_data,67),"")</f>
        <v>-3</v>
      </c>
      <c r="AM15" s="18">
        <f>IF($C2,VLOOKUP($A$2,q_match_data,68),"")</f>
        <v>-3</v>
      </c>
      <c r="AN15" s="18">
        <f>IF($C2,VLOOKUP($A$2,q_match_data,69),"")</f>
        <v>0</v>
      </c>
      <c r="AO15" s="18">
        <f>IF($C2,VLOOKUP($A$2,q_match_data,70),"")</f>
        <v>15</v>
      </c>
      <c r="AP15" s="18">
        <f>IF($C2,VLOOKUP($A$2,q_match_data,71),"")</f>
        <v>7</v>
      </c>
      <c r="AQ15" s="18">
        <f>IF($C2,VLOOKUP($A$2,q_match_data,72),"")</f>
        <v>0</v>
      </c>
      <c r="AR15" s="18">
        <f>IF($C2,VLOOKUP($A$2,q_match_data,73),"")</f>
        <v>0</v>
      </c>
      <c r="AS15" s="18">
        <f>IF($C2,VLOOKUP($A$2,q_match_data,74),"")</f>
        <v>1</v>
      </c>
      <c r="AT15" s="18">
        <f>IF($C2,VLOOKUP($A$2,q_match_data,75),"")</f>
        <v>1</v>
      </c>
      <c r="AU15" s="18">
        <f>IF($C2,VLOOKUP($A$2,q_match_data,76),"")</f>
        <v>1</v>
      </c>
      <c r="AV15" s="18">
        <f>IF($C2,VLOOKUP($A$2,q_match_data,77),"")</f>
        <v>1</v>
      </c>
      <c r="AW15" s="18">
        <f>IF($C2,VLOOKUP($A$2,q_match_data,78),"")</f>
        <v>160</v>
      </c>
      <c r="AX15" s="18">
        <f>IF($C2,VLOOKUP($A$2,q_match_data,79),"")</f>
        <v>12</v>
      </c>
      <c r="AY15" s="18">
        <f>IF($C2,VLOOKUP($A$2,q_match_data,80),"")</f>
        <v>-3</v>
      </c>
      <c r="AZ15" s="18">
        <f>IF($C2,VLOOKUP($A$2,q_match_data,81),"")</f>
        <v>-3</v>
      </c>
      <c r="BA15" s="18">
        <f>IF($C2,VLOOKUP($A$2,q_match_data,82),"")</f>
        <v>210</v>
      </c>
      <c r="BB15" s="18">
        <f>IF($C2,VLOOKUP($A$2,q_match_data,83),"")</f>
        <v>1</v>
      </c>
      <c r="BC15" s="18">
        <f>IF($C2,VLOOKUP($A$2,q_match_data,84),"")</f>
        <v>0</v>
      </c>
      <c r="BD15" s="18">
        <f>IF($C2,VLOOKUP($A$2,q_match_data,85),"")</f>
        <v>0</v>
      </c>
      <c r="BE15" s="18">
        <f>IF($C2,VLOOKUP($A$2,q_match_data,86),"")</f>
        <v>50</v>
      </c>
      <c r="BF15" s="18">
        <f>IF($C2,VLOOKUP($A$2,q_match_data,87),"")</f>
        <v>-3</v>
      </c>
      <c r="BG15" s="18">
        <f>IF($C2,VLOOKUP($A$2,q_match_data,88),"")</f>
        <v>-3</v>
      </c>
      <c r="BH15" s="18">
        <f>IF($C2,VLOOKUP($A$2,q_match_data,89),"")</f>
        <v>-3</v>
      </c>
      <c r="BI15" s="18">
        <f>IF($C2,VLOOKUP($A$2,q_match_data,90),"")</f>
        <v>0</v>
      </c>
      <c r="BJ15" s="18">
        <f>IF($C2,VLOOKUP($A$2,q_match_data,91),"")</f>
        <v>1</v>
      </c>
      <c r="BK15" s="18">
        <f>IF($C2,VLOOKUP($A$2,q_match_data,92),"")</f>
        <v>0</v>
      </c>
      <c r="BL15" s="18">
        <f>IF($C2,VLOOKUP($A$2,q_match_data,93),"")</f>
        <v>0</v>
      </c>
      <c r="BM15" s="18">
        <f>IF($C2,VLOOKUP($A$2,q_match_data,94),"")</f>
        <v>0</v>
      </c>
      <c r="BN15" s="18">
        <f>IF($C2,VLOOKUP($A$2,q_match_data,95),"")</f>
        <v>0</v>
      </c>
      <c r="BO15" s="18">
        <f>IF($C2,VLOOKUP($A$2,q_match_data,96),"")</f>
        <v>0</v>
      </c>
      <c r="BP15" s="18">
        <f>IF($C2,VLOOKUP($A$2,q_match_data,97),"")</f>
        <v>0</v>
      </c>
      <c r="BQ15" s="18">
        <f>IF($C2,VLOOKUP($A$2,q_match_data,98),"")</f>
        <v>160</v>
      </c>
      <c r="BR15" s="18">
        <f>IF($C2,VLOOKUP($A$2,q_match_data,99),"")</f>
        <v>4</v>
      </c>
      <c r="BS15" s="18">
        <f>IF($C2,VLOOKUP($A$2,q_match_data,100),"")</f>
        <v>12</v>
      </c>
      <c r="BT15" s="18">
        <f>IF($C2,VLOOKUP($A$2,q_match_data,101),"")</f>
        <v>-3</v>
      </c>
      <c r="BU15" s="18">
        <f>IF($C2,VLOOKUP($A$2,q_match_data,102),"")</f>
        <v>-3</v>
      </c>
      <c r="BV15" s="18">
        <f>IF($C2,VLOOKUP($A$2,q_match_data,103),"")</f>
        <v>0</v>
      </c>
      <c r="BW15" s="18">
        <f>IF($C2,VLOOKUP($A$2,q_match_data,104),"")</f>
        <v>225</v>
      </c>
      <c r="BX15" s="18">
        <f>IF($C2,VLOOKUP($A$2,q_match_data,105),"")</f>
        <v>325</v>
      </c>
      <c r="BY15" s="18">
        <f>IF($C2,VLOOKUP($A$2,q_match_data,106),"")</f>
        <v>1</v>
      </c>
      <c r="BZ15" s="18">
        <f>IF($C2,VLOOKUP($A$2,q_match_data,107),"")</f>
        <v>90</v>
      </c>
      <c r="CA15" s="18" t="s">
        <v>3593</v>
      </c>
    </row>
    <row r="16" spans="1:79" x14ac:dyDescent="0.25">
      <c r="C16" t="s">
        <v>435</v>
      </c>
      <c r="D16" t="s">
        <v>434</v>
      </c>
      <c r="E16" s="20">
        <f>IF(C2,(1-B10)*C10*D10,"")</f>
        <v>0</v>
      </c>
      <c r="F16" s="20">
        <f>IF(C2,(1-B10)*C10*(1-D10),"")</f>
        <v>0</v>
      </c>
      <c r="H16" s="9"/>
      <c r="K16" t="s">
        <v>435</v>
      </c>
      <c r="L16" t="s">
        <v>434</v>
      </c>
      <c r="M16" s="20">
        <f>IF(C2,(1-J10)*K10*L10,"")</f>
        <v>0</v>
      </c>
      <c r="N16" s="20">
        <f>IF(C2,(1-J10)*K10*(1-L10),"")</f>
        <v>0</v>
      </c>
    </row>
    <row r="17" spans="1:14" x14ac:dyDescent="0.25">
      <c r="C17" t="s">
        <v>435</v>
      </c>
      <c r="D17" t="s">
        <v>435</v>
      </c>
      <c r="E17" s="20">
        <f>IF(C2,(1-B10)*(1-C10)*D10,"")</f>
        <v>0</v>
      </c>
      <c r="F17" s="20">
        <f>IF(C2,(1-B10)*(1-C10)*(1-D10),"")</f>
        <v>1</v>
      </c>
      <c r="H17" s="9"/>
      <c r="K17" t="s">
        <v>435</v>
      </c>
      <c r="L17" t="s">
        <v>435</v>
      </c>
      <c r="M17" s="20">
        <f>IF(C2,(1-J10)*(1-K10)*L10,"")</f>
        <v>0</v>
      </c>
      <c r="N17" s="20">
        <f>IF(C2,(1-J10)*(1-K10)*(1-L10),"")</f>
        <v>0</v>
      </c>
    </row>
    <row r="18" spans="1:14" x14ac:dyDescent="0.25">
      <c r="H18" s="9"/>
    </row>
    <row r="19" spans="1:14" x14ac:dyDescent="0.25">
      <c r="A19" s="10"/>
      <c r="H19" s="9"/>
      <c r="I19" s="10"/>
    </row>
    <row r="20" spans="1:14" x14ac:dyDescent="0.25">
      <c r="H20" s="9"/>
    </row>
    <row r="21" spans="1:14" x14ac:dyDescent="0.25">
      <c r="C21" t="s">
        <v>436</v>
      </c>
      <c r="D21" t="s">
        <v>438</v>
      </c>
      <c r="E21" t="s">
        <v>439</v>
      </c>
      <c r="H21" s="9"/>
      <c r="K21" t="s">
        <v>436</v>
      </c>
      <c r="L21" t="s">
        <v>438</v>
      </c>
      <c r="M21" t="s">
        <v>439</v>
      </c>
    </row>
    <row r="22" spans="1:14" x14ac:dyDescent="0.25">
      <c r="C22">
        <f>IF(C2,2*B10+C10+D10,"")</f>
        <v>0</v>
      </c>
      <c r="D22">
        <f>IF(C2,2*B10+C10+D10,"")</f>
        <v>0</v>
      </c>
      <c r="E22">
        <f>IF(C2,2*B10+C10+D10,"")</f>
        <v>0</v>
      </c>
      <c r="H22" s="9"/>
      <c r="K22">
        <f>IF(C2,2*J10+K10+L10,"")</f>
        <v>3</v>
      </c>
      <c r="L22">
        <f>IF(C2,2*J10+K10+L10,"")</f>
        <v>3</v>
      </c>
      <c r="M22">
        <f>IF(C2,2*J10+K10+L10,"")</f>
        <v>3</v>
      </c>
    </row>
    <row r="23" spans="1:14" x14ac:dyDescent="0.25">
      <c r="H23" s="9"/>
    </row>
    <row r="24" spans="1:14" x14ac:dyDescent="0.25">
      <c r="B24" t="s">
        <v>69</v>
      </c>
      <c r="H24" s="9"/>
      <c r="J24" t="s">
        <v>69</v>
      </c>
    </row>
    <row r="25" spans="1:14" x14ac:dyDescent="0.25">
      <c r="H25" s="9"/>
    </row>
    <row r="26" spans="1:14" x14ac:dyDescent="0.25">
      <c r="H26" s="9"/>
    </row>
    <row r="27" spans="1:14" x14ac:dyDescent="0.25">
      <c r="B27" t="s">
        <v>437</v>
      </c>
      <c r="H27" s="9"/>
      <c r="J27" t="s">
        <v>437</v>
      </c>
    </row>
    <row r="28" spans="1:14" x14ac:dyDescent="0.25">
      <c r="H28" s="9"/>
    </row>
  </sheetData>
  <conditionalFormatting sqref="E14:F17">
    <cfRule type="colorScale" priority="2">
      <colorScale>
        <cfvo type="num" val="0"/>
        <cfvo type="num" val="0.5"/>
        <cfvo type="num" val="1"/>
        <color rgb="FFF8696B"/>
        <color rgb="FFFFEB84"/>
        <color rgb="FF63BE7B"/>
      </colorScale>
    </cfRule>
  </conditionalFormatting>
  <conditionalFormatting sqref="M14:N17">
    <cfRule type="colorScale" priority="1">
      <colorScale>
        <cfvo type="num" val="0"/>
        <cfvo type="num" val="0.5"/>
        <cfvo type="num" val="1"/>
        <color rgb="FFF8696B"/>
        <color rgb="FFFFEB84"/>
        <color rgb="FF63BE7B"/>
      </colorScale>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A3360"/>
  <sheetViews>
    <sheetView workbookViewId="0">
      <pane xSplit="2" ySplit="2" topLeftCell="C2267" activePane="bottomRight" state="frozen"/>
      <selection pane="topRight" activeCell="C1" sqref="C1"/>
      <selection pane="bottomLeft" activeCell="A3" sqref="A3"/>
      <selection pane="bottomRight" activeCell="E2271" sqref="E2271"/>
    </sheetView>
  </sheetViews>
  <sheetFormatPr defaultRowHeight="15" x14ac:dyDescent="0.25"/>
  <cols>
    <col min="1" max="1" width="6.28515625" customWidth="1"/>
    <col min="2" max="2" width="36.140625" customWidth="1"/>
    <col min="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v>
      </c>
      <c r="B3" t="s">
        <v>448</v>
      </c>
      <c r="C3">
        <v>0</v>
      </c>
      <c r="D3">
        <v>1.58</v>
      </c>
      <c r="E3">
        <v>0</v>
      </c>
      <c r="F3">
        <v>0</v>
      </c>
      <c r="G3">
        <v>0</v>
      </c>
      <c r="H3">
        <v>0.03</v>
      </c>
      <c r="I3">
        <v>0</v>
      </c>
      <c r="J3">
        <v>2</v>
      </c>
      <c r="K3">
        <v>0.03</v>
      </c>
      <c r="L3">
        <v>-1</v>
      </c>
      <c r="M3">
        <v>-1</v>
      </c>
      <c r="N3">
        <v>0.67</v>
      </c>
      <c r="O3">
        <v>3.58</v>
      </c>
      <c r="P3">
        <v>0.03</v>
      </c>
      <c r="Q3">
        <v>0.28000000000000003</v>
      </c>
      <c r="R3">
        <v>0.05</v>
      </c>
      <c r="S3">
        <v>0.32</v>
      </c>
      <c r="T3">
        <v>0.23</v>
      </c>
      <c r="U3">
        <v>0</v>
      </c>
      <c r="V3">
        <v>0</v>
      </c>
      <c r="W3">
        <v>20.67</v>
      </c>
      <c r="X3">
        <v>0.6</v>
      </c>
      <c r="Y3">
        <v>-1</v>
      </c>
      <c r="Z3">
        <v>-1</v>
      </c>
      <c r="AA3">
        <v>24.88</v>
      </c>
      <c r="AB3">
        <v>0.03</v>
      </c>
      <c r="AC3">
        <v>0.02</v>
      </c>
      <c r="AD3">
        <v>0.03</v>
      </c>
      <c r="AE3">
        <v>4.17</v>
      </c>
      <c r="AF3">
        <v>-1</v>
      </c>
      <c r="AG3">
        <v>-1</v>
      </c>
      <c r="AH3">
        <v>-1</v>
      </c>
      <c r="AI3">
        <v>0</v>
      </c>
      <c r="AJ3">
        <v>0</v>
      </c>
      <c r="AK3">
        <v>0.03</v>
      </c>
      <c r="AL3">
        <v>0.03</v>
      </c>
      <c r="AM3">
        <v>0.05</v>
      </c>
      <c r="AN3">
        <v>0.05</v>
      </c>
      <c r="AO3">
        <v>1.42</v>
      </c>
      <c r="AP3">
        <v>1.42</v>
      </c>
      <c r="AQ3">
        <v>22.67</v>
      </c>
      <c r="AR3">
        <v>0.53</v>
      </c>
      <c r="AS3">
        <v>0.68</v>
      </c>
      <c r="AT3">
        <v>-1</v>
      </c>
      <c r="AU3">
        <v>-1</v>
      </c>
      <c r="AV3">
        <v>0.05</v>
      </c>
      <c r="AW3">
        <v>29.88</v>
      </c>
      <c r="AX3">
        <v>29.88</v>
      </c>
      <c r="AY3">
        <v>0.17</v>
      </c>
      <c r="AZ3">
        <v>0</v>
      </c>
      <c r="BA3">
        <v>1475.916659216887</v>
      </c>
    </row>
    <row r="4" spans="1:53" x14ac:dyDescent="0.25">
      <c r="A4">
        <v>4</v>
      </c>
      <c r="B4" t="s">
        <v>449</v>
      </c>
      <c r="C4">
        <v>0</v>
      </c>
      <c r="D4">
        <v>1.58</v>
      </c>
      <c r="E4">
        <v>0</v>
      </c>
      <c r="F4">
        <v>0</v>
      </c>
      <c r="G4">
        <v>0</v>
      </c>
      <c r="H4">
        <v>0.03</v>
      </c>
      <c r="I4">
        <v>0</v>
      </c>
      <c r="J4">
        <v>2</v>
      </c>
      <c r="K4">
        <v>0.03</v>
      </c>
      <c r="L4">
        <v>-1</v>
      </c>
      <c r="M4">
        <v>-1</v>
      </c>
      <c r="N4">
        <v>0.67</v>
      </c>
      <c r="O4">
        <v>3.58</v>
      </c>
      <c r="P4">
        <v>0.03</v>
      </c>
      <c r="Q4">
        <v>0.28000000000000003</v>
      </c>
      <c r="R4">
        <v>0.05</v>
      </c>
      <c r="S4">
        <v>0.32</v>
      </c>
      <c r="T4">
        <v>0.23</v>
      </c>
      <c r="U4">
        <v>0</v>
      </c>
      <c r="V4">
        <v>0</v>
      </c>
      <c r="W4">
        <v>20.67</v>
      </c>
      <c r="X4">
        <v>0.6</v>
      </c>
      <c r="Y4">
        <v>-1</v>
      </c>
      <c r="Z4">
        <v>-1</v>
      </c>
      <c r="AA4">
        <v>24.88</v>
      </c>
      <c r="AB4">
        <v>0.03</v>
      </c>
      <c r="AC4">
        <v>0.02</v>
      </c>
      <c r="AD4">
        <v>0.03</v>
      </c>
      <c r="AE4">
        <v>4.17</v>
      </c>
      <c r="AF4">
        <v>-1</v>
      </c>
      <c r="AG4">
        <v>-1</v>
      </c>
      <c r="AH4">
        <v>-1</v>
      </c>
      <c r="AI4">
        <v>0</v>
      </c>
      <c r="AJ4">
        <v>0</v>
      </c>
      <c r="AK4">
        <v>0.03</v>
      </c>
      <c r="AL4">
        <v>0.03</v>
      </c>
      <c r="AM4">
        <v>0.05</v>
      </c>
      <c r="AN4">
        <v>0.05</v>
      </c>
      <c r="AO4">
        <v>1.42</v>
      </c>
      <c r="AP4">
        <v>1.42</v>
      </c>
      <c r="AQ4">
        <v>22.67</v>
      </c>
      <c r="AR4">
        <v>0.53</v>
      </c>
      <c r="AS4">
        <v>0.68</v>
      </c>
      <c r="AT4">
        <v>-1</v>
      </c>
      <c r="AU4">
        <v>-1</v>
      </c>
      <c r="AV4">
        <v>0.05</v>
      </c>
      <c r="AW4">
        <v>29.88</v>
      </c>
      <c r="AX4">
        <v>29.88</v>
      </c>
      <c r="AY4">
        <v>0.17</v>
      </c>
      <c r="AZ4">
        <v>0</v>
      </c>
      <c r="BA4">
        <v>1470.9517849116012</v>
      </c>
    </row>
    <row r="5" spans="1:53" x14ac:dyDescent="0.25">
      <c r="A5">
        <v>8</v>
      </c>
      <c r="B5" t="s">
        <v>450</v>
      </c>
      <c r="C5">
        <v>0</v>
      </c>
      <c r="D5">
        <v>1.58</v>
      </c>
      <c r="E5">
        <v>0</v>
      </c>
      <c r="F5">
        <v>0</v>
      </c>
      <c r="G5">
        <v>0</v>
      </c>
      <c r="H5">
        <v>0.03</v>
      </c>
      <c r="I5">
        <v>0</v>
      </c>
      <c r="J5">
        <v>2</v>
      </c>
      <c r="K5">
        <v>0.03</v>
      </c>
      <c r="L5">
        <v>-1</v>
      </c>
      <c r="M5">
        <v>-1</v>
      </c>
      <c r="N5">
        <v>0.67</v>
      </c>
      <c r="O5">
        <v>3.58</v>
      </c>
      <c r="P5">
        <v>0.03</v>
      </c>
      <c r="Q5">
        <v>0.28000000000000003</v>
      </c>
      <c r="R5">
        <v>0.05</v>
      </c>
      <c r="S5">
        <v>0.32</v>
      </c>
      <c r="T5">
        <v>0.23</v>
      </c>
      <c r="U5">
        <v>0</v>
      </c>
      <c r="V5">
        <v>0</v>
      </c>
      <c r="W5">
        <v>20.67</v>
      </c>
      <c r="X5">
        <v>0.6</v>
      </c>
      <c r="Y5">
        <v>-1</v>
      </c>
      <c r="Z5">
        <v>-1</v>
      </c>
      <c r="AA5">
        <v>24.88</v>
      </c>
      <c r="AB5">
        <v>0.03</v>
      </c>
      <c r="AC5">
        <v>0.02</v>
      </c>
      <c r="AD5">
        <v>0.03</v>
      </c>
      <c r="AE5">
        <v>4.17</v>
      </c>
      <c r="AF5">
        <v>-1</v>
      </c>
      <c r="AG5">
        <v>-1</v>
      </c>
      <c r="AH5">
        <v>-1</v>
      </c>
      <c r="AI5">
        <v>0</v>
      </c>
      <c r="AJ5">
        <v>0</v>
      </c>
      <c r="AK5">
        <v>0.03</v>
      </c>
      <c r="AL5">
        <v>0.03</v>
      </c>
      <c r="AM5">
        <v>0.05</v>
      </c>
      <c r="AN5">
        <v>0.05</v>
      </c>
      <c r="AO5">
        <v>1.42</v>
      </c>
      <c r="AP5">
        <v>1.42</v>
      </c>
      <c r="AQ5">
        <v>22.67</v>
      </c>
      <c r="AR5">
        <v>0.53</v>
      </c>
      <c r="AS5">
        <v>0.68</v>
      </c>
      <c r="AT5">
        <v>-1</v>
      </c>
      <c r="AU5">
        <v>-1</v>
      </c>
      <c r="AV5">
        <v>0.05</v>
      </c>
      <c r="AW5">
        <v>29.88</v>
      </c>
      <c r="AX5">
        <v>29.88</v>
      </c>
      <c r="AY5">
        <v>0.17</v>
      </c>
      <c r="AZ5">
        <v>0</v>
      </c>
      <c r="BA5">
        <v>1453.6081543708419</v>
      </c>
    </row>
    <row r="6" spans="1:53" x14ac:dyDescent="0.25">
      <c r="A6">
        <v>11</v>
      </c>
      <c r="B6" t="s">
        <v>451</v>
      </c>
      <c r="C6">
        <v>0</v>
      </c>
      <c r="D6">
        <v>1.58</v>
      </c>
      <c r="E6">
        <v>0</v>
      </c>
      <c r="F6">
        <v>0</v>
      </c>
      <c r="G6">
        <v>0</v>
      </c>
      <c r="H6">
        <v>0.03</v>
      </c>
      <c r="I6">
        <v>0</v>
      </c>
      <c r="J6">
        <v>2</v>
      </c>
      <c r="K6">
        <v>0.03</v>
      </c>
      <c r="L6">
        <v>-1</v>
      </c>
      <c r="M6">
        <v>-1</v>
      </c>
      <c r="N6">
        <v>0.67</v>
      </c>
      <c r="O6">
        <v>3.58</v>
      </c>
      <c r="P6">
        <v>0.03</v>
      </c>
      <c r="Q6">
        <v>0.28000000000000003</v>
      </c>
      <c r="R6">
        <v>0.05</v>
      </c>
      <c r="S6">
        <v>0.32</v>
      </c>
      <c r="T6">
        <v>0.23</v>
      </c>
      <c r="U6">
        <v>0</v>
      </c>
      <c r="V6">
        <v>0</v>
      </c>
      <c r="W6">
        <v>20.67</v>
      </c>
      <c r="X6">
        <v>0.6</v>
      </c>
      <c r="Y6">
        <v>-1</v>
      </c>
      <c r="Z6">
        <v>-1</v>
      </c>
      <c r="AA6">
        <v>24.88</v>
      </c>
      <c r="AB6">
        <v>0.03</v>
      </c>
      <c r="AC6">
        <v>0.02</v>
      </c>
      <c r="AD6">
        <v>0.03</v>
      </c>
      <c r="AE6">
        <v>4.17</v>
      </c>
      <c r="AF6">
        <v>-1</v>
      </c>
      <c r="AG6">
        <v>-1</v>
      </c>
      <c r="AH6">
        <v>-1</v>
      </c>
      <c r="AI6">
        <v>0</v>
      </c>
      <c r="AJ6">
        <v>0</v>
      </c>
      <c r="AK6">
        <v>0.03</v>
      </c>
      <c r="AL6">
        <v>0.03</v>
      </c>
      <c r="AM6">
        <v>0.05</v>
      </c>
      <c r="AN6">
        <v>0.05</v>
      </c>
      <c r="AO6">
        <v>1.42</v>
      </c>
      <c r="AP6">
        <v>1.42</v>
      </c>
      <c r="AQ6">
        <v>22.67</v>
      </c>
      <c r="AR6">
        <v>0.53</v>
      </c>
      <c r="AS6">
        <v>0.68</v>
      </c>
      <c r="AT6">
        <v>-1</v>
      </c>
      <c r="AU6">
        <v>-1</v>
      </c>
      <c r="AV6">
        <v>0.05</v>
      </c>
      <c r="AW6">
        <v>29.88</v>
      </c>
      <c r="AX6">
        <v>29.88</v>
      </c>
      <c r="AY6">
        <v>0.17</v>
      </c>
      <c r="AZ6">
        <v>0</v>
      </c>
      <c r="BA6">
        <v>1463.4508888811565</v>
      </c>
    </row>
    <row r="7" spans="1:53" x14ac:dyDescent="0.25">
      <c r="A7">
        <v>16</v>
      </c>
      <c r="B7" t="s">
        <v>452</v>
      </c>
      <c r="C7">
        <v>0</v>
      </c>
      <c r="D7">
        <v>1.58</v>
      </c>
      <c r="E7">
        <v>0</v>
      </c>
      <c r="F7">
        <v>0</v>
      </c>
      <c r="G7">
        <v>0</v>
      </c>
      <c r="H7">
        <v>0.03</v>
      </c>
      <c r="I7">
        <v>0</v>
      </c>
      <c r="J7">
        <v>2</v>
      </c>
      <c r="K7">
        <v>0.03</v>
      </c>
      <c r="L7">
        <v>-1</v>
      </c>
      <c r="M7">
        <v>-1</v>
      </c>
      <c r="N7">
        <v>0.67</v>
      </c>
      <c r="O7">
        <v>3.58</v>
      </c>
      <c r="P7">
        <v>0.03</v>
      </c>
      <c r="Q7">
        <v>0.28000000000000003</v>
      </c>
      <c r="R7">
        <v>0.05</v>
      </c>
      <c r="S7">
        <v>0.32</v>
      </c>
      <c r="T7">
        <v>0.23</v>
      </c>
      <c r="U7">
        <v>0</v>
      </c>
      <c r="V7">
        <v>0</v>
      </c>
      <c r="W7">
        <v>20.67</v>
      </c>
      <c r="X7">
        <v>0.6</v>
      </c>
      <c r="Y7">
        <v>-1</v>
      </c>
      <c r="Z7">
        <v>-1</v>
      </c>
      <c r="AA7">
        <v>24.88</v>
      </c>
      <c r="AB7">
        <v>0.03</v>
      </c>
      <c r="AC7">
        <v>0.02</v>
      </c>
      <c r="AD7">
        <v>0.03</v>
      </c>
      <c r="AE7">
        <v>4.17</v>
      </c>
      <c r="AF7">
        <v>-1</v>
      </c>
      <c r="AG7">
        <v>-1</v>
      </c>
      <c r="AH7">
        <v>-1</v>
      </c>
      <c r="AI7">
        <v>0</v>
      </c>
      <c r="AJ7">
        <v>0</v>
      </c>
      <c r="AK7">
        <v>0.03</v>
      </c>
      <c r="AL7">
        <v>0.03</v>
      </c>
      <c r="AM7">
        <v>0.05</v>
      </c>
      <c r="AN7">
        <v>0.05</v>
      </c>
      <c r="AO7">
        <v>1.42</v>
      </c>
      <c r="AP7">
        <v>1.42</v>
      </c>
      <c r="AQ7">
        <v>22.67</v>
      </c>
      <c r="AR7">
        <v>0.53</v>
      </c>
      <c r="AS7">
        <v>0.68</v>
      </c>
      <c r="AT7">
        <v>-1</v>
      </c>
      <c r="AU7">
        <v>-1</v>
      </c>
      <c r="AV7">
        <v>0.05</v>
      </c>
      <c r="AW7">
        <v>29.88</v>
      </c>
      <c r="AX7">
        <v>29.88</v>
      </c>
      <c r="AY7">
        <v>0.17</v>
      </c>
      <c r="AZ7">
        <v>0</v>
      </c>
      <c r="BA7">
        <v>1686.0376260462574</v>
      </c>
    </row>
    <row r="8" spans="1:53" x14ac:dyDescent="0.25">
      <c r="A8">
        <v>20</v>
      </c>
      <c r="B8" t="s">
        <v>453</v>
      </c>
      <c r="C8">
        <v>0</v>
      </c>
      <c r="D8">
        <v>1.58</v>
      </c>
      <c r="E8">
        <v>0</v>
      </c>
      <c r="F8">
        <v>0</v>
      </c>
      <c r="G8">
        <v>0</v>
      </c>
      <c r="H8">
        <v>0.03</v>
      </c>
      <c r="I8">
        <v>0</v>
      </c>
      <c r="J8">
        <v>2</v>
      </c>
      <c r="K8">
        <v>0.03</v>
      </c>
      <c r="L8">
        <v>-1</v>
      </c>
      <c r="M8">
        <v>-1</v>
      </c>
      <c r="N8">
        <v>0.67</v>
      </c>
      <c r="O8">
        <v>3.58</v>
      </c>
      <c r="P8">
        <v>0.03</v>
      </c>
      <c r="Q8">
        <v>0.28000000000000003</v>
      </c>
      <c r="R8">
        <v>0.05</v>
      </c>
      <c r="S8">
        <v>0.32</v>
      </c>
      <c r="T8">
        <v>0.23</v>
      </c>
      <c r="U8">
        <v>0</v>
      </c>
      <c r="V8">
        <v>0</v>
      </c>
      <c r="W8">
        <v>20.67</v>
      </c>
      <c r="X8">
        <v>0.6</v>
      </c>
      <c r="Y8">
        <v>-1</v>
      </c>
      <c r="Z8">
        <v>-1</v>
      </c>
      <c r="AA8">
        <v>24.88</v>
      </c>
      <c r="AB8">
        <v>0.03</v>
      </c>
      <c r="AC8">
        <v>0.02</v>
      </c>
      <c r="AD8">
        <v>0.03</v>
      </c>
      <c r="AE8">
        <v>4.17</v>
      </c>
      <c r="AF8">
        <v>-1</v>
      </c>
      <c r="AG8">
        <v>-1</v>
      </c>
      <c r="AH8">
        <v>-1</v>
      </c>
      <c r="AI8">
        <v>0</v>
      </c>
      <c r="AJ8">
        <v>0</v>
      </c>
      <c r="AK8">
        <v>0.03</v>
      </c>
      <c r="AL8">
        <v>0.03</v>
      </c>
      <c r="AM8">
        <v>0.05</v>
      </c>
      <c r="AN8">
        <v>0.05</v>
      </c>
      <c r="AO8">
        <v>1.42</v>
      </c>
      <c r="AP8">
        <v>1.42</v>
      </c>
      <c r="AQ8">
        <v>22.67</v>
      </c>
      <c r="AR8">
        <v>0.53</v>
      </c>
      <c r="AS8">
        <v>0.68</v>
      </c>
      <c r="AT8">
        <v>-1</v>
      </c>
      <c r="AU8">
        <v>-1</v>
      </c>
      <c r="AV8">
        <v>0.05</v>
      </c>
      <c r="AW8">
        <v>29.88</v>
      </c>
      <c r="AX8">
        <v>29.88</v>
      </c>
      <c r="AY8">
        <v>0.17</v>
      </c>
      <c r="AZ8">
        <v>0</v>
      </c>
      <c r="BA8">
        <v>1601.6067230073693</v>
      </c>
    </row>
    <row r="9" spans="1:53" x14ac:dyDescent="0.25">
      <c r="A9">
        <v>21</v>
      </c>
      <c r="B9" t="s">
        <v>454</v>
      </c>
      <c r="C9">
        <v>0</v>
      </c>
      <c r="D9">
        <v>1.58</v>
      </c>
      <c r="E9">
        <v>0</v>
      </c>
      <c r="F9">
        <v>0</v>
      </c>
      <c r="G9">
        <v>0</v>
      </c>
      <c r="H9">
        <v>0.03</v>
      </c>
      <c r="I9">
        <v>0</v>
      </c>
      <c r="J9">
        <v>2</v>
      </c>
      <c r="K9">
        <v>0.03</v>
      </c>
      <c r="L9">
        <v>-1</v>
      </c>
      <c r="M9">
        <v>-1</v>
      </c>
      <c r="N9">
        <v>0.67</v>
      </c>
      <c r="O9">
        <v>3.58</v>
      </c>
      <c r="P9">
        <v>0.03</v>
      </c>
      <c r="Q9">
        <v>0.28000000000000003</v>
      </c>
      <c r="R9">
        <v>0.05</v>
      </c>
      <c r="S9">
        <v>0.32</v>
      </c>
      <c r="T9">
        <v>0.23</v>
      </c>
      <c r="U9">
        <v>0</v>
      </c>
      <c r="V9">
        <v>0</v>
      </c>
      <c r="W9">
        <v>20.67</v>
      </c>
      <c r="X9">
        <v>0.6</v>
      </c>
      <c r="Y9">
        <v>-1</v>
      </c>
      <c r="Z9">
        <v>-1</v>
      </c>
      <c r="AA9">
        <v>24.88</v>
      </c>
      <c r="AB9">
        <v>0.03</v>
      </c>
      <c r="AC9">
        <v>0.02</v>
      </c>
      <c r="AD9">
        <v>0.03</v>
      </c>
      <c r="AE9">
        <v>4.17</v>
      </c>
      <c r="AF9">
        <v>-1</v>
      </c>
      <c r="AG9">
        <v>-1</v>
      </c>
      <c r="AH9">
        <v>-1</v>
      </c>
      <c r="AI9">
        <v>0</v>
      </c>
      <c r="AJ9">
        <v>0</v>
      </c>
      <c r="AK9">
        <v>0.03</v>
      </c>
      <c r="AL9">
        <v>0.03</v>
      </c>
      <c r="AM9">
        <v>0.05</v>
      </c>
      <c r="AN9">
        <v>0.05</v>
      </c>
      <c r="AO9">
        <v>1.42</v>
      </c>
      <c r="AP9">
        <v>1.42</v>
      </c>
      <c r="AQ9">
        <v>22.67</v>
      </c>
      <c r="AR9">
        <v>0.53</v>
      </c>
      <c r="AS9">
        <v>0.68</v>
      </c>
      <c r="AT9">
        <v>-1</v>
      </c>
      <c r="AU9">
        <v>-1</v>
      </c>
      <c r="AV9">
        <v>0.05</v>
      </c>
      <c r="AW9">
        <v>29.88</v>
      </c>
      <c r="AX9">
        <v>29.88</v>
      </c>
      <c r="AY9">
        <v>0.17</v>
      </c>
      <c r="AZ9">
        <v>0</v>
      </c>
      <c r="BA9">
        <v>1529.5622011194325</v>
      </c>
    </row>
    <row r="10" spans="1:53" x14ac:dyDescent="0.25">
      <c r="A10">
        <v>25</v>
      </c>
      <c r="B10" t="s">
        <v>455</v>
      </c>
      <c r="C10">
        <v>0</v>
      </c>
      <c r="D10">
        <v>1.58</v>
      </c>
      <c r="E10">
        <v>0</v>
      </c>
      <c r="F10">
        <v>0</v>
      </c>
      <c r="G10">
        <v>0</v>
      </c>
      <c r="H10">
        <v>0.03</v>
      </c>
      <c r="I10">
        <v>0</v>
      </c>
      <c r="J10">
        <v>2</v>
      </c>
      <c r="K10">
        <v>0.03</v>
      </c>
      <c r="L10">
        <v>-1</v>
      </c>
      <c r="M10">
        <v>-1</v>
      </c>
      <c r="N10">
        <v>0.67</v>
      </c>
      <c r="O10">
        <v>3.58</v>
      </c>
      <c r="P10">
        <v>0.03</v>
      </c>
      <c r="Q10">
        <v>0.28000000000000003</v>
      </c>
      <c r="R10">
        <v>0.05</v>
      </c>
      <c r="S10">
        <v>0.32</v>
      </c>
      <c r="T10">
        <v>0.23</v>
      </c>
      <c r="U10">
        <v>0</v>
      </c>
      <c r="V10">
        <v>0</v>
      </c>
      <c r="W10">
        <v>20.67</v>
      </c>
      <c r="X10">
        <v>0.6</v>
      </c>
      <c r="Y10">
        <v>-1</v>
      </c>
      <c r="Z10">
        <v>-1</v>
      </c>
      <c r="AA10">
        <v>24.88</v>
      </c>
      <c r="AB10">
        <v>0.03</v>
      </c>
      <c r="AC10">
        <v>0.02</v>
      </c>
      <c r="AD10">
        <v>0.03</v>
      </c>
      <c r="AE10">
        <v>4.17</v>
      </c>
      <c r="AF10">
        <v>-1</v>
      </c>
      <c r="AG10">
        <v>-1</v>
      </c>
      <c r="AH10">
        <v>-1</v>
      </c>
      <c r="AI10">
        <v>0</v>
      </c>
      <c r="AJ10">
        <v>0</v>
      </c>
      <c r="AK10">
        <v>0.03</v>
      </c>
      <c r="AL10">
        <v>0.03</v>
      </c>
      <c r="AM10">
        <v>0.05</v>
      </c>
      <c r="AN10">
        <v>0.05</v>
      </c>
      <c r="AO10">
        <v>1.42</v>
      </c>
      <c r="AP10">
        <v>1.42</v>
      </c>
      <c r="AQ10">
        <v>22.67</v>
      </c>
      <c r="AR10">
        <v>0.53</v>
      </c>
      <c r="AS10">
        <v>0.68</v>
      </c>
      <c r="AT10">
        <v>-1</v>
      </c>
      <c r="AU10">
        <v>-1</v>
      </c>
      <c r="AV10">
        <v>0.05</v>
      </c>
      <c r="AW10">
        <v>29.88</v>
      </c>
      <c r="AX10">
        <v>29.88</v>
      </c>
      <c r="AY10">
        <v>0.17</v>
      </c>
      <c r="AZ10">
        <v>0</v>
      </c>
      <c r="BA10">
        <v>1628.4192421833434</v>
      </c>
    </row>
    <row r="11" spans="1:53" x14ac:dyDescent="0.25">
      <c r="A11">
        <v>27</v>
      </c>
      <c r="B11" t="s">
        <v>456</v>
      </c>
      <c r="C11">
        <v>0</v>
      </c>
      <c r="D11">
        <v>1.58</v>
      </c>
      <c r="E11">
        <v>0</v>
      </c>
      <c r="F11">
        <v>0</v>
      </c>
      <c r="G11">
        <v>0</v>
      </c>
      <c r="H11">
        <v>0.03</v>
      </c>
      <c r="I11">
        <v>0</v>
      </c>
      <c r="J11">
        <v>2</v>
      </c>
      <c r="K11">
        <v>0.03</v>
      </c>
      <c r="L11">
        <v>-1</v>
      </c>
      <c r="M11">
        <v>-1</v>
      </c>
      <c r="N11">
        <v>0.67</v>
      </c>
      <c r="O11">
        <v>3.58</v>
      </c>
      <c r="P11">
        <v>0.03</v>
      </c>
      <c r="Q11">
        <v>0.28000000000000003</v>
      </c>
      <c r="R11">
        <v>0.05</v>
      </c>
      <c r="S11">
        <v>0.32</v>
      </c>
      <c r="T11">
        <v>0.23</v>
      </c>
      <c r="U11">
        <v>0</v>
      </c>
      <c r="V11">
        <v>0</v>
      </c>
      <c r="W11">
        <v>20.67</v>
      </c>
      <c r="X11">
        <v>0.6</v>
      </c>
      <c r="Y11">
        <v>-1</v>
      </c>
      <c r="Z11">
        <v>-1</v>
      </c>
      <c r="AA11">
        <v>24.88</v>
      </c>
      <c r="AB11">
        <v>0.03</v>
      </c>
      <c r="AC11">
        <v>0.02</v>
      </c>
      <c r="AD11">
        <v>0.03</v>
      </c>
      <c r="AE11">
        <v>4.17</v>
      </c>
      <c r="AF11">
        <v>-1</v>
      </c>
      <c r="AG11">
        <v>-1</v>
      </c>
      <c r="AH11">
        <v>-1</v>
      </c>
      <c r="AI11">
        <v>0</v>
      </c>
      <c r="AJ11">
        <v>0</v>
      </c>
      <c r="AK11">
        <v>0.03</v>
      </c>
      <c r="AL11">
        <v>0.03</v>
      </c>
      <c r="AM11">
        <v>0.05</v>
      </c>
      <c r="AN11">
        <v>0.05</v>
      </c>
      <c r="AO11">
        <v>1.42</v>
      </c>
      <c r="AP11">
        <v>1.42</v>
      </c>
      <c r="AQ11">
        <v>22.67</v>
      </c>
      <c r="AR11">
        <v>0.53</v>
      </c>
      <c r="AS11">
        <v>0.68</v>
      </c>
      <c r="AT11">
        <v>-1</v>
      </c>
      <c r="AU11">
        <v>-1</v>
      </c>
      <c r="AV11">
        <v>0.05</v>
      </c>
      <c r="AW11">
        <v>29.88</v>
      </c>
      <c r="AX11">
        <v>29.88</v>
      </c>
      <c r="AY11">
        <v>0.17</v>
      </c>
      <c r="AZ11">
        <v>0</v>
      </c>
      <c r="BA11">
        <v>1618.7359693316464</v>
      </c>
    </row>
    <row r="12" spans="1:53" x14ac:dyDescent="0.25">
      <c r="A12">
        <v>28</v>
      </c>
      <c r="B12" t="s">
        <v>457</v>
      </c>
      <c r="C12">
        <v>0</v>
      </c>
      <c r="D12">
        <v>1.58</v>
      </c>
      <c r="E12">
        <v>0</v>
      </c>
      <c r="F12">
        <v>0</v>
      </c>
      <c r="G12">
        <v>0</v>
      </c>
      <c r="H12">
        <v>0.03</v>
      </c>
      <c r="I12">
        <v>0</v>
      </c>
      <c r="J12">
        <v>2</v>
      </c>
      <c r="K12">
        <v>0.03</v>
      </c>
      <c r="L12">
        <v>-1</v>
      </c>
      <c r="M12">
        <v>-1</v>
      </c>
      <c r="N12">
        <v>0.67</v>
      </c>
      <c r="O12">
        <v>3.58</v>
      </c>
      <c r="P12">
        <v>0.03</v>
      </c>
      <c r="Q12">
        <v>0.28000000000000003</v>
      </c>
      <c r="R12">
        <v>0.05</v>
      </c>
      <c r="S12">
        <v>0.32</v>
      </c>
      <c r="T12">
        <v>0.23</v>
      </c>
      <c r="U12">
        <v>0</v>
      </c>
      <c r="V12">
        <v>0</v>
      </c>
      <c r="W12">
        <v>20.67</v>
      </c>
      <c r="X12">
        <v>0.6</v>
      </c>
      <c r="Y12">
        <v>-1</v>
      </c>
      <c r="Z12">
        <v>-1</v>
      </c>
      <c r="AA12">
        <v>24.88</v>
      </c>
      <c r="AB12">
        <v>0.03</v>
      </c>
      <c r="AC12">
        <v>0.02</v>
      </c>
      <c r="AD12">
        <v>0.03</v>
      </c>
      <c r="AE12">
        <v>4.17</v>
      </c>
      <c r="AF12">
        <v>-1</v>
      </c>
      <c r="AG12">
        <v>-1</v>
      </c>
      <c r="AH12">
        <v>-1</v>
      </c>
      <c r="AI12">
        <v>0</v>
      </c>
      <c r="AJ12">
        <v>0</v>
      </c>
      <c r="AK12">
        <v>0.03</v>
      </c>
      <c r="AL12">
        <v>0.03</v>
      </c>
      <c r="AM12">
        <v>0.05</v>
      </c>
      <c r="AN12">
        <v>0.05</v>
      </c>
      <c r="AO12">
        <v>1.42</v>
      </c>
      <c r="AP12">
        <v>1.42</v>
      </c>
      <c r="AQ12">
        <v>22.67</v>
      </c>
      <c r="AR12">
        <v>0.53</v>
      </c>
      <c r="AS12">
        <v>0.68</v>
      </c>
      <c r="AT12">
        <v>-1</v>
      </c>
      <c r="AU12">
        <v>-1</v>
      </c>
      <c r="AV12">
        <v>0.05</v>
      </c>
      <c r="AW12">
        <v>29.88</v>
      </c>
      <c r="AX12">
        <v>29.88</v>
      </c>
      <c r="AY12">
        <v>0.17</v>
      </c>
      <c r="AZ12">
        <v>0</v>
      </c>
      <c r="BA12">
        <v>1473.4657221740986</v>
      </c>
    </row>
    <row r="13" spans="1:53" x14ac:dyDescent="0.25">
      <c r="A13">
        <v>31</v>
      </c>
      <c r="B13" t="s">
        <v>458</v>
      </c>
      <c r="C13">
        <v>0</v>
      </c>
      <c r="D13">
        <v>1.58</v>
      </c>
      <c r="E13">
        <v>0</v>
      </c>
      <c r="F13">
        <v>0</v>
      </c>
      <c r="G13">
        <v>0</v>
      </c>
      <c r="H13">
        <v>0.03</v>
      </c>
      <c r="I13">
        <v>0</v>
      </c>
      <c r="J13">
        <v>2</v>
      </c>
      <c r="K13">
        <v>0.03</v>
      </c>
      <c r="L13">
        <v>-1</v>
      </c>
      <c r="M13">
        <v>-1</v>
      </c>
      <c r="N13">
        <v>0.67</v>
      </c>
      <c r="O13">
        <v>3.58</v>
      </c>
      <c r="P13">
        <v>0.03</v>
      </c>
      <c r="Q13">
        <v>0.28000000000000003</v>
      </c>
      <c r="R13">
        <v>0.05</v>
      </c>
      <c r="S13">
        <v>0.32</v>
      </c>
      <c r="T13">
        <v>0.23</v>
      </c>
      <c r="U13">
        <v>0</v>
      </c>
      <c r="V13">
        <v>0</v>
      </c>
      <c r="W13">
        <v>20.67</v>
      </c>
      <c r="X13">
        <v>0.6</v>
      </c>
      <c r="Y13">
        <v>-1</v>
      </c>
      <c r="Z13">
        <v>-1</v>
      </c>
      <c r="AA13">
        <v>24.88</v>
      </c>
      <c r="AB13">
        <v>0.03</v>
      </c>
      <c r="AC13">
        <v>0.02</v>
      </c>
      <c r="AD13">
        <v>0.03</v>
      </c>
      <c r="AE13">
        <v>4.17</v>
      </c>
      <c r="AF13">
        <v>-1</v>
      </c>
      <c r="AG13">
        <v>-1</v>
      </c>
      <c r="AH13">
        <v>-1</v>
      </c>
      <c r="AI13">
        <v>0</v>
      </c>
      <c r="AJ13">
        <v>0</v>
      </c>
      <c r="AK13">
        <v>0.03</v>
      </c>
      <c r="AL13">
        <v>0.03</v>
      </c>
      <c r="AM13">
        <v>0.05</v>
      </c>
      <c r="AN13">
        <v>0.05</v>
      </c>
      <c r="AO13">
        <v>1.42</v>
      </c>
      <c r="AP13">
        <v>1.42</v>
      </c>
      <c r="AQ13">
        <v>22.67</v>
      </c>
      <c r="AR13">
        <v>0.53</v>
      </c>
      <c r="AS13">
        <v>0.68</v>
      </c>
      <c r="AT13">
        <v>-1</v>
      </c>
      <c r="AU13">
        <v>-1</v>
      </c>
      <c r="AV13">
        <v>0.05</v>
      </c>
      <c r="AW13">
        <v>29.88</v>
      </c>
      <c r="AX13">
        <v>29.88</v>
      </c>
      <c r="AY13">
        <v>0.17</v>
      </c>
      <c r="AZ13">
        <v>0</v>
      </c>
      <c r="BA13">
        <v>1351.3236869194898</v>
      </c>
    </row>
    <row r="14" spans="1:53" x14ac:dyDescent="0.25">
      <c r="A14">
        <v>33</v>
      </c>
      <c r="B14" t="s">
        <v>459</v>
      </c>
      <c r="C14">
        <v>0</v>
      </c>
      <c r="D14">
        <v>1.58</v>
      </c>
      <c r="E14">
        <v>0</v>
      </c>
      <c r="F14">
        <v>0</v>
      </c>
      <c r="G14">
        <v>0</v>
      </c>
      <c r="H14">
        <v>0.03</v>
      </c>
      <c r="I14">
        <v>0</v>
      </c>
      <c r="J14">
        <v>2</v>
      </c>
      <c r="K14">
        <v>0.03</v>
      </c>
      <c r="L14">
        <v>-1</v>
      </c>
      <c r="M14">
        <v>-1</v>
      </c>
      <c r="N14">
        <v>0.67</v>
      </c>
      <c r="O14">
        <v>3.58</v>
      </c>
      <c r="P14">
        <v>0.03</v>
      </c>
      <c r="Q14">
        <v>0.28000000000000003</v>
      </c>
      <c r="R14">
        <v>0.05</v>
      </c>
      <c r="S14">
        <v>0.32</v>
      </c>
      <c r="T14">
        <v>0.23</v>
      </c>
      <c r="U14">
        <v>0</v>
      </c>
      <c r="V14">
        <v>0</v>
      </c>
      <c r="W14">
        <v>20.67</v>
      </c>
      <c r="X14">
        <v>0.6</v>
      </c>
      <c r="Y14">
        <v>-1</v>
      </c>
      <c r="Z14">
        <v>-1</v>
      </c>
      <c r="AA14">
        <v>24.88</v>
      </c>
      <c r="AB14">
        <v>0.03</v>
      </c>
      <c r="AC14">
        <v>0.02</v>
      </c>
      <c r="AD14">
        <v>0.03</v>
      </c>
      <c r="AE14">
        <v>4.17</v>
      </c>
      <c r="AF14">
        <v>-1</v>
      </c>
      <c r="AG14">
        <v>-1</v>
      </c>
      <c r="AH14">
        <v>-1</v>
      </c>
      <c r="AI14">
        <v>0</v>
      </c>
      <c r="AJ14">
        <v>0</v>
      </c>
      <c r="AK14">
        <v>0.03</v>
      </c>
      <c r="AL14">
        <v>0.03</v>
      </c>
      <c r="AM14">
        <v>0.05</v>
      </c>
      <c r="AN14">
        <v>0.05</v>
      </c>
      <c r="AO14">
        <v>1.42</v>
      </c>
      <c r="AP14">
        <v>1.42</v>
      </c>
      <c r="AQ14">
        <v>22.67</v>
      </c>
      <c r="AR14">
        <v>0.53</v>
      </c>
      <c r="AS14">
        <v>0.68</v>
      </c>
      <c r="AT14">
        <v>-1</v>
      </c>
      <c r="AU14">
        <v>-1</v>
      </c>
      <c r="AV14">
        <v>0.05</v>
      </c>
      <c r="AW14">
        <v>29.88</v>
      </c>
      <c r="AX14">
        <v>29.88</v>
      </c>
      <c r="AY14">
        <v>0.17</v>
      </c>
      <c r="AZ14">
        <v>0</v>
      </c>
      <c r="BA14">
        <v>1695.2223306456967</v>
      </c>
    </row>
    <row r="15" spans="1:53" x14ac:dyDescent="0.25">
      <c r="A15">
        <v>34</v>
      </c>
      <c r="B15" t="s">
        <v>460</v>
      </c>
      <c r="C15">
        <v>0</v>
      </c>
      <c r="D15">
        <v>1.58</v>
      </c>
      <c r="E15">
        <v>0</v>
      </c>
      <c r="F15">
        <v>0</v>
      </c>
      <c r="G15">
        <v>0</v>
      </c>
      <c r="H15">
        <v>0.03</v>
      </c>
      <c r="I15">
        <v>0</v>
      </c>
      <c r="J15">
        <v>2</v>
      </c>
      <c r="K15">
        <v>0.03</v>
      </c>
      <c r="L15">
        <v>-1</v>
      </c>
      <c r="M15">
        <v>-1</v>
      </c>
      <c r="N15">
        <v>0.67</v>
      </c>
      <c r="O15">
        <v>3.58</v>
      </c>
      <c r="P15">
        <v>0.03</v>
      </c>
      <c r="Q15">
        <v>0.28000000000000003</v>
      </c>
      <c r="R15">
        <v>0.05</v>
      </c>
      <c r="S15">
        <v>0.32</v>
      </c>
      <c r="T15">
        <v>0.23</v>
      </c>
      <c r="U15">
        <v>0</v>
      </c>
      <c r="V15">
        <v>0</v>
      </c>
      <c r="W15">
        <v>20.67</v>
      </c>
      <c r="X15">
        <v>0.6</v>
      </c>
      <c r="Y15">
        <v>-1</v>
      </c>
      <c r="Z15">
        <v>-1</v>
      </c>
      <c r="AA15">
        <v>24.88</v>
      </c>
      <c r="AB15">
        <v>0.03</v>
      </c>
      <c r="AC15">
        <v>0.02</v>
      </c>
      <c r="AD15">
        <v>0.03</v>
      </c>
      <c r="AE15">
        <v>4.17</v>
      </c>
      <c r="AF15">
        <v>-1</v>
      </c>
      <c r="AG15">
        <v>-1</v>
      </c>
      <c r="AH15">
        <v>-1</v>
      </c>
      <c r="AI15">
        <v>0</v>
      </c>
      <c r="AJ15">
        <v>0</v>
      </c>
      <c r="AK15">
        <v>0.03</v>
      </c>
      <c r="AL15">
        <v>0.03</v>
      </c>
      <c r="AM15">
        <v>0.05</v>
      </c>
      <c r="AN15">
        <v>0.05</v>
      </c>
      <c r="AO15">
        <v>1.42</v>
      </c>
      <c r="AP15">
        <v>1.42</v>
      </c>
      <c r="AQ15">
        <v>22.67</v>
      </c>
      <c r="AR15">
        <v>0.53</v>
      </c>
      <c r="AS15">
        <v>0.68</v>
      </c>
      <c r="AT15">
        <v>-1</v>
      </c>
      <c r="AU15">
        <v>-1</v>
      </c>
      <c r="AV15">
        <v>0.05</v>
      </c>
      <c r="AW15">
        <v>29.88</v>
      </c>
      <c r="AX15">
        <v>29.88</v>
      </c>
      <c r="AY15">
        <v>0.17</v>
      </c>
      <c r="AZ15">
        <v>0</v>
      </c>
      <c r="BA15">
        <v>1469.3435044501496</v>
      </c>
    </row>
    <row r="16" spans="1:53" x14ac:dyDescent="0.25">
      <c r="A16">
        <v>41</v>
      </c>
      <c r="B16" t="s">
        <v>461</v>
      </c>
      <c r="C16">
        <v>0</v>
      </c>
      <c r="D16">
        <v>1.58</v>
      </c>
      <c r="E16">
        <v>0</v>
      </c>
      <c r="F16">
        <v>0</v>
      </c>
      <c r="G16">
        <v>0</v>
      </c>
      <c r="H16">
        <v>0.03</v>
      </c>
      <c r="I16">
        <v>0</v>
      </c>
      <c r="J16">
        <v>2</v>
      </c>
      <c r="K16">
        <v>0.03</v>
      </c>
      <c r="L16">
        <v>-1</v>
      </c>
      <c r="M16">
        <v>-1</v>
      </c>
      <c r="N16">
        <v>0.67</v>
      </c>
      <c r="O16">
        <v>3.58</v>
      </c>
      <c r="P16">
        <v>0.03</v>
      </c>
      <c r="Q16">
        <v>0.28000000000000003</v>
      </c>
      <c r="R16">
        <v>0.05</v>
      </c>
      <c r="S16">
        <v>0.32</v>
      </c>
      <c r="T16">
        <v>0.23</v>
      </c>
      <c r="U16">
        <v>0</v>
      </c>
      <c r="V16">
        <v>0</v>
      </c>
      <c r="W16">
        <v>20.67</v>
      </c>
      <c r="X16">
        <v>0.6</v>
      </c>
      <c r="Y16">
        <v>-1</v>
      </c>
      <c r="Z16">
        <v>-1</v>
      </c>
      <c r="AA16">
        <v>24.88</v>
      </c>
      <c r="AB16">
        <v>0.03</v>
      </c>
      <c r="AC16">
        <v>0.02</v>
      </c>
      <c r="AD16">
        <v>0.03</v>
      </c>
      <c r="AE16">
        <v>4.17</v>
      </c>
      <c r="AF16">
        <v>-1</v>
      </c>
      <c r="AG16">
        <v>-1</v>
      </c>
      <c r="AH16">
        <v>-1</v>
      </c>
      <c r="AI16">
        <v>0</v>
      </c>
      <c r="AJ16">
        <v>0</v>
      </c>
      <c r="AK16">
        <v>0.03</v>
      </c>
      <c r="AL16">
        <v>0.03</v>
      </c>
      <c r="AM16">
        <v>0.05</v>
      </c>
      <c r="AN16">
        <v>0.05</v>
      </c>
      <c r="AO16">
        <v>1.42</v>
      </c>
      <c r="AP16">
        <v>1.42</v>
      </c>
      <c r="AQ16">
        <v>22.67</v>
      </c>
      <c r="AR16">
        <v>0.53</v>
      </c>
      <c r="AS16">
        <v>0.68</v>
      </c>
      <c r="AT16">
        <v>-1</v>
      </c>
      <c r="AU16">
        <v>-1</v>
      </c>
      <c r="AV16">
        <v>0.05</v>
      </c>
      <c r="AW16">
        <v>29.88</v>
      </c>
      <c r="AX16">
        <v>29.88</v>
      </c>
      <c r="AY16">
        <v>0.17</v>
      </c>
      <c r="AZ16">
        <v>0</v>
      </c>
      <c r="BA16">
        <v>1597.1941321485399</v>
      </c>
    </row>
    <row r="17" spans="1:53" x14ac:dyDescent="0.25">
      <c r="A17">
        <v>45</v>
      </c>
      <c r="B17" t="s">
        <v>462</v>
      </c>
      <c r="C17">
        <v>0</v>
      </c>
      <c r="D17">
        <v>1.58</v>
      </c>
      <c r="E17">
        <v>0</v>
      </c>
      <c r="F17">
        <v>0</v>
      </c>
      <c r="G17">
        <v>0</v>
      </c>
      <c r="H17">
        <v>0.03</v>
      </c>
      <c r="I17">
        <v>0</v>
      </c>
      <c r="J17">
        <v>2</v>
      </c>
      <c r="K17">
        <v>0.03</v>
      </c>
      <c r="L17">
        <v>-1</v>
      </c>
      <c r="M17">
        <v>-1</v>
      </c>
      <c r="N17">
        <v>0.67</v>
      </c>
      <c r="O17">
        <v>3.58</v>
      </c>
      <c r="P17">
        <v>0.03</v>
      </c>
      <c r="Q17">
        <v>0.28000000000000003</v>
      </c>
      <c r="R17">
        <v>0.05</v>
      </c>
      <c r="S17">
        <v>0.32</v>
      </c>
      <c r="T17">
        <v>0.23</v>
      </c>
      <c r="U17">
        <v>0</v>
      </c>
      <c r="V17">
        <v>0</v>
      </c>
      <c r="W17">
        <v>20.67</v>
      </c>
      <c r="X17">
        <v>0.6</v>
      </c>
      <c r="Y17">
        <v>-1</v>
      </c>
      <c r="Z17">
        <v>-1</v>
      </c>
      <c r="AA17">
        <v>24.88</v>
      </c>
      <c r="AB17">
        <v>0.03</v>
      </c>
      <c r="AC17">
        <v>0.02</v>
      </c>
      <c r="AD17">
        <v>0.03</v>
      </c>
      <c r="AE17">
        <v>4.17</v>
      </c>
      <c r="AF17">
        <v>-1</v>
      </c>
      <c r="AG17">
        <v>-1</v>
      </c>
      <c r="AH17">
        <v>-1</v>
      </c>
      <c r="AI17">
        <v>0</v>
      </c>
      <c r="AJ17">
        <v>0</v>
      </c>
      <c r="AK17">
        <v>0.03</v>
      </c>
      <c r="AL17">
        <v>0.03</v>
      </c>
      <c r="AM17">
        <v>0.05</v>
      </c>
      <c r="AN17">
        <v>0.05</v>
      </c>
      <c r="AO17">
        <v>1.42</v>
      </c>
      <c r="AP17">
        <v>1.42</v>
      </c>
      <c r="AQ17">
        <v>22.67</v>
      </c>
      <c r="AR17">
        <v>0.53</v>
      </c>
      <c r="AS17">
        <v>0.68</v>
      </c>
      <c r="AT17">
        <v>-1</v>
      </c>
      <c r="AU17">
        <v>-1</v>
      </c>
      <c r="AV17">
        <v>0.05</v>
      </c>
      <c r="AW17">
        <v>29.88</v>
      </c>
      <c r="AX17">
        <v>29.88</v>
      </c>
      <c r="AY17">
        <v>0.17</v>
      </c>
      <c r="AZ17">
        <v>0</v>
      </c>
      <c r="BA17">
        <v>1566.2977806954711</v>
      </c>
    </row>
    <row r="18" spans="1:53" x14ac:dyDescent="0.25">
      <c r="A18">
        <v>48</v>
      </c>
      <c r="B18" t="s">
        <v>463</v>
      </c>
      <c r="C18">
        <v>0</v>
      </c>
      <c r="D18">
        <v>1.58</v>
      </c>
      <c r="E18">
        <v>0</v>
      </c>
      <c r="F18">
        <v>0</v>
      </c>
      <c r="G18">
        <v>0</v>
      </c>
      <c r="H18">
        <v>0.03</v>
      </c>
      <c r="I18">
        <v>0</v>
      </c>
      <c r="J18">
        <v>2</v>
      </c>
      <c r="K18">
        <v>0.03</v>
      </c>
      <c r="L18">
        <v>-1</v>
      </c>
      <c r="M18">
        <v>-1</v>
      </c>
      <c r="N18">
        <v>0.67</v>
      </c>
      <c r="O18">
        <v>3.58</v>
      </c>
      <c r="P18">
        <v>0.03</v>
      </c>
      <c r="Q18">
        <v>0.28000000000000003</v>
      </c>
      <c r="R18">
        <v>0.05</v>
      </c>
      <c r="S18">
        <v>0.32</v>
      </c>
      <c r="T18">
        <v>0.23</v>
      </c>
      <c r="U18">
        <v>0</v>
      </c>
      <c r="V18">
        <v>0</v>
      </c>
      <c r="W18">
        <v>20.67</v>
      </c>
      <c r="X18">
        <v>0.6</v>
      </c>
      <c r="Y18">
        <v>-1</v>
      </c>
      <c r="Z18">
        <v>-1</v>
      </c>
      <c r="AA18">
        <v>24.88</v>
      </c>
      <c r="AB18">
        <v>0.03</v>
      </c>
      <c r="AC18">
        <v>0.02</v>
      </c>
      <c r="AD18">
        <v>0.03</v>
      </c>
      <c r="AE18">
        <v>4.17</v>
      </c>
      <c r="AF18">
        <v>-1</v>
      </c>
      <c r="AG18">
        <v>-1</v>
      </c>
      <c r="AH18">
        <v>-1</v>
      </c>
      <c r="AI18">
        <v>0</v>
      </c>
      <c r="AJ18">
        <v>0</v>
      </c>
      <c r="AK18">
        <v>0.03</v>
      </c>
      <c r="AL18">
        <v>0.03</v>
      </c>
      <c r="AM18">
        <v>0.05</v>
      </c>
      <c r="AN18">
        <v>0.05</v>
      </c>
      <c r="AO18">
        <v>1.42</v>
      </c>
      <c r="AP18">
        <v>1.42</v>
      </c>
      <c r="AQ18">
        <v>22.67</v>
      </c>
      <c r="AR18">
        <v>0.53</v>
      </c>
      <c r="AS18">
        <v>0.68</v>
      </c>
      <c r="AT18">
        <v>-1</v>
      </c>
      <c r="AU18">
        <v>-1</v>
      </c>
      <c r="AV18">
        <v>0.05</v>
      </c>
      <c r="AW18">
        <v>29.88</v>
      </c>
      <c r="AX18">
        <v>29.88</v>
      </c>
      <c r="AY18">
        <v>0.17</v>
      </c>
      <c r="AZ18">
        <v>0</v>
      </c>
      <c r="BA18">
        <v>1585.3867547610894</v>
      </c>
    </row>
    <row r="19" spans="1:53" x14ac:dyDescent="0.25">
      <c r="A19">
        <v>51</v>
      </c>
      <c r="B19" t="s">
        <v>464</v>
      </c>
      <c r="C19">
        <v>0</v>
      </c>
      <c r="D19">
        <v>1.58</v>
      </c>
      <c r="E19">
        <v>0</v>
      </c>
      <c r="F19">
        <v>0</v>
      </c>
      <c r="G19">
        <v>0</v>
      </c>
      <c r="H19">
        <v>0.03</v>
      </c>
      <c r="I19">
        <v>0</v>
      </c>
      <c r="J19">
        <v>2</v>
      </c>
      <c r="K19">
        <v>0.03</v>
      </c>
      <c r="L19">
        <v>-1</v>
      </c>
      <c r="M19">
        <v>-1</v>
      </c>
      <c r="N19">
        <v>0.67</v>
      </c>
      <c r="O19">
        <v>3.58</v>
      </c>
      <c r="P19">
        <v>0.03</v>
      </c>
      <c r="Q19">
        <v>0.28000000000000003</v>
      </c>
      <c r="R19">
        <v>0.05</v>
      </c>
      <c r="S19">
        <v>0.32</v>
      </c>
      <c r="T19">
        <v>0.23</v>
      </c>
      <c r="U19">
        <v>0</v>
      </c>
      <c r="V19">
        <v>0</v>
      </c>
      <c r="W19">
        <v>20.67</v>
      </c>
      <c r="X19">
        <v>0.6</v>
      </c>
      <c r="Y19">
        <v>-1</v>
      </c>
      <c r="Z19">
        <v>-1</v>
      </c>
      <c r="AA19">
        <v>24.88</v>
      </c>
      <c r="AB19">
        <v>0.03</v>
      </c>
      <c r="AC19">
        <v>0.02</v>
      </c>
      <c r="AD19">
        <v>0.03</v>
      </c>
      <c r="AE19">
        <v>4.17</v>
      </c>
      <c r="AF19">
        <v>-1</v>
      </c>
      <c r="AG19">
        <v>-1</v>
      </c>
      <c r="AH19">
        <v>-1</v>
      </c>
      <c r="AI19">
        <v>0</v>
      </c>
      <c r="AJ19">
        <v>0</v>
      </c>
      <c r="AK19">
        <v>0.03</v>
      </c>
      <c r="AL19">
        <v>0.03</v>
      </c>
      <c r="AM19">
        <v>0.05</v>
      </c>
      <c r="AN19">
        <v>0.05</v>
      </c>
      <c r="AO19">
        <v>1.42</v>
      </c>
      <c r="AP19">
        <v>1.42</v>
      </c>
      <c r="AQ19">
        <v>22.67</v>
      </c>
      <c r="AR19">
        <v>0.53</v>
      </c>
      <c r="AS19">
        <v>0.68</v>
      </c>
      <c r="AT19">
        <v>-1</v>
      </c>
      <c r="AU19">
        <v>-1</v>
      </c>
      <c r="AV19">
        <v>0.05</v>
      </c>
      <c r="AW19">
        <v>29.88</v>
      </c>
      <c r="AX19">
        <v>29.88</v>
      </c>
      <c r="AY19">
        <v>0.17</v>
      </c>
      <c r="AZ19">
        <v>0</v>
      </c>
      <c r="BA19">
        <v>1494.0176825391845</v>
      </c>
    </row>
    <row r="20" spans="1:53" x14ac:dyDescent="0.25">
      <c r="A20">
        <v>56</v>
      </c>
      <c r="B20" t="s">
        <v>465</v>
      </c>
      <c r="C20">
        <v>0</v>
      </c>
      <c r="D20">
        <v>1.58</v>
      </c>
      <c r="E20">
        <v>0</v>
      </c>
      <c r="F20">
        <v>0</v>
      </c>
      <c r="G20">
        <v>0</v>
      </c>
      <c r="H20">
        <v>0.03</v>
      </c>
      <c r="I20">
        <v>0</v>
      </c>
      <c r="J20">
        <v>2</v>
      </c>
      <c r="K20">
        <v>0.03</v>
      </c>
      <c r="L20">
        <v>-1</v>
      </c>
      <c r="M20">
        <v>-1</v>
      </c>
      <c r="N20">
        <v>0.67</v>
      </c>
      <c r="O20">
        <v>3.58</v>
      </c>
      <c r="P20">
        <v>0.03</v>
      </c>
      <c r="Q20">
        <v>0.28000000000000003</v>
      </c>
      <c r="R20">
        <v>0.05</v>
      </c>
      <c r="S20">
        <v>0.32</v>
      </c>
      <c r="T20">
        <v>0.23</v>
      </c>
      <c r="U20">
        <v>0</v>
      </c>
      <c r="V20">
        <v>0</v>
      </c>
      <c r="W20">
        <v>20.67</v>
      </c>
      <c r="X20">
        <v>0.6</v>
      </c>
      <c r="Y20">
        <v>-1</v>
      </c>
      <c r="Z20">
        <v>-1</v>
      </c>
      <c r="AA20">
        <v>24.88</v>
      </c>
      <c r="AB20">
        <v>0.03</v>
      </c>
      <c r="AC20">
        <v>0.02</v>
      </c>
      <c r="AD20">
        <v>0.03</v>
      </c>
      <c r="AE20">
        <v>4.17</v>
      </c>
      <c r="AF20">
        <v>-1</v>
      </c>
      <c r="AG20">
        <v>-1</v>
      </c>
      <c r="AH20">
        <v>-1</v>
      </c>
      <c r="AI20">
        <v>0</v>
      </c>
      <c r="AJ20">
        <v>0</v>
      </c>
      <c r="AK20">
        <v>0.03</v>
      </c>
      <c r="AL20">
        <v>0.03</v>
      </c>
      <c r="AM20">
        <v>0.05</v>
      </c>
      <c r="AN20">
        <v>0.05</v>
      </c>
      <c r="AO20">
        <v>1.42</v>
      </c>
      <c r="AP20">
        <v>1.42</v>
      </c>
      <c r="AQ20">
        <v>22.67</v>
      </c>
      <c r="AR20">
        <v>0.53</v>
      </c>
      <c r="AS20">
        <v>0.68</v>
      </c>
      <c r="AT20">
        <v>-1</v>
      </c>
      <c r="AU20">
        <v>-1</v>
      </c>
      <c r="AV20">
        <v>0.05</v>
      </c>
      <c r="AW20">
        <v>29.88</v>
      </c>
      <c r="AX20">
        <v>29.88</v>
      </c>
      <c r="AY20">
        <v>0.17</v>
      </c>
      <c r="AZ20">
        <v>0</v>
      </c>
      <c r="BA20">
        <v>1600.1670887232974</v>
      </c>
    </row>
    <row r="21" spans="1:53" x14ac:dyDescent="0.25">
      <c r="A21">
        <v>58</v>
      </c>
      <c r="B21" t="s">
        <v>466</v>
      </c>
      <c r="C21">
        <v>0</v>
      </c>
      <c r="D21">
        <v>1.58</v>
      </c>
      <c r="E21">
        <v>0</v>
      </c>
      <c r="F21">
        <v>0</v>
      </c>
      <c r="G21">
        <v>0</v>
      </c>
      <c r="H21">
        <v>0.03</v>
      </c>
      <c r="I21">
        <v>0</v>
      </c>
      <c r="J21">
        <v>2</v>
      </c>
      <c r="K21">
        <v>0.03</v>
      </c>
      <c r="L21">
        <v>-1</v>
      </c>
      <c r="M21">
        <v>-1</v>
      </c>
      <c r="N21">
        <v>0.67</v>
      </c>
      <c r="O21">
        <v>3.58</v>
      </c>
      <c r="P21">
        <v>0.03</v>
      </c>
      <c r="Q21">
        <v>0.28000000000000003</v>
      </c>
      <c r="R21">
        <v>0.05</v>
      </c>
      <c r="S21">
        <v>0.32</v>
      </c>
      <c r="T21">
        <v>0.23</v>
      </c>
      <c r="U21">
        <v>0</v>
      </c>
      <c r="V21">
        <v>0</v>
      </c>
      <c r="W21">
        <v>20.67</v>
      </c>
      <c r="X21">
        <v>0.6</v>
      </c>
      <c r="Y21">
        <v>-1</v>
      </c>
      <c r="Z21">
        <v>-1</v>
      </c>
      <c r="AA21">
        <v>24.88</v>
      </c>
      <c r="AB21">
        <v>0.03</v>
      </c>
      <c r="AC21">
        <v>0.02</v>
      </c>
      <c r="AD21">
        <v>0.03</v>
      </c>
      <c r="AE21">
        <v>4.17</v>
      </c>
      <c r="AF21">
        <v>-1</v>
      </c>
      <c r="AG21">
        <v>-1</v>
      </c>
      <c r="AH21">
        <v>-1</v>
      </c>
      <c r="AI21">
        <v>0</v>
      </c>
      <c r="AJ21">
        <v>0</v>
      </c>
      <c r="AK21">
        <v>0.03</v>
      </c>
      <c r="AL21">
        <v>0.03</v>
      </c>
      <c r="AM21">
        <v>0.05</v>
      </c>
      <c r="AN21">
        <v>0.05</v>
      </c>
      <c r="AO21">
        <v>1.42</v>
      </c>
      <c r="AP21">
        <v>1.42</v>
      </c>
      <c r="AQ21">
        <v>22.67</v>
      </c>
      <c r="AR21">
        <v>0.53</v>
      </c>
      <c r="AS21">
        <v>0.68</v>
      </c>
      <c r="AT21">
        <v>-1</v>
      </c>
      <c r="AU21">
        <v>-1</v>
      </c>
      <c r="AV21">
        <v>0.05</v>
      </c>
      <c r="AW21">
        <v>29.88</v>
      </c>
      <c r="AX21">
        <v>29.88</v>
      </c>
      <c r="AY21">
        <v>0.17</v>
      </c>
      <c r="AZ21">
        <v>0</v>
      </c>
      <c r="BA21">
        <v>1425.8108941922737</v>
      </c>
    </row>
    <row r="22" spans="1:53" x14ac:dyDescent="0.25">
      <c r="A22">
        <v>59</v>
      </c>
      <c r="B22" t="s">
        <v>467</v>
      </c>
      <c r="C22">
        <v>0</v>
      </c>
      <c r="D22">
        <v>1.58</v>
      </c>
      <c r="E22">
        <v>0</v>
      </c>
      <c r="F22">
        <v>0</v>
      </c>
      <c r="G22">
        <v>0</v>
      </c>
      <c r="H22">
        <v>0.03</v>
      </c>
      <c r="I22">
        <v>0</v>
      </c>
      <c r="J22">
        <v>2</v>
      </c>
      <c r="K22">
        <v>0.03</v>
      </c>
      <c r="L22">
        <v>-1</v>
      </c>
      <c r="M22">
        <v>-1</v>
      </c>
      <c r="N22">
        <v>0.67</v>
      </c>
      <c r="O22">
        <v>3.58</v>
      </c>
      <c r="P22">
        <v>0.03</v>
      </c>
      <c r="Q22">
        <v>0.28000000000000003</v>
      </c>
      <c r="R22">
        <v>0.05</v>
      </c>
      <c r="S22">
        <v>0.32</v>
      </c>
      <c r="T22">
        <v>0.23</v>
      </c>
      <c r="U22">
        <v>0</v>
      </c>
      <c r="V22">
        <v>0</v>
      </c>
      <c r="W22">
        <v>20.67</v>
      </c>
      <c r="X22">
        <v>0.6</v>
      </c>
      <c r="Y22">
        <v>-1</v>
      </c>
      <c r="Z22">
        <v>-1</v>
      </c>
      <c r="AA22">
        <v>24.88</v>
      </c>
      <c r="AB22">
        <v>0.03</v>
      </c>
      <c r="AC22">
        <v>0.02</v>
      </c>
      <c r="AD22">
        <v>0.03</v>
      </c>
      <c r="AE22">
        <v>4.17</v>
      </c>
      <c r="AF22">
        <v>-1</v>
      </c>
      <c r="AG22">
        <v>-1</v>
      </c>
      <c r="AH22">
        <v>-1</v>
      </c>
      <c r="AI22">
        <v>0</v>
      </c>
      <c r="AJ22">
        <v>0</v>
      </c>
      <c r="AK22">
        <v>0.03</v>
      </c>
      <c r="AL22">
        <v>0.03</v>
      </c>
      <c r="AM22">
        <v>0.05</v>
      </c>
      <c r="AN22">
        <v>0.05</v>
      </c>
      <c r="AO22">
        <v>1.42</v>
      </c>
      <c r="AP22">
        <v>1.42</v>
      </c>
      <c r="AQ22">
        <v>22.67</v>
      </c>
      <c r="AR22">
        <v>0.53</v>
      </c>
      <c r="AS22">
        <v>0.68</v>
      </c>
      <c r="AT22">
        <v>-1</v>
      </c>
      <c r="AU22">
        <v>-1</v>
      </c>
      <c r="AV22">
        <v>0.05</v>
      </c>
      <c r="AW22">
        <v>29.88</v>
      </c>
      <c r="AX22">
        <v>29.88</v>
      </c>
      <c r="AY22">
        <v>0.17</v>
      </c>
      <c r="AZ22">
        <v>0</v>
      </c>
      <c r="BA22">
        <v>1457.0819841392263</v>
      </c>
    </row>
    <row r="23" spans="1:53" x14ac:dyDescent="0.25">
      <c r="A23">
        <v>60</v>
      </c>
      <c r="B23" t="s">
        <v>468</v>
      </c>
      <c r="C23">
        <v>0</v>
      </c>
      <c r="D23">
        <v>1.58</v>
      </c>
      <c r="E23">
        <v>0</v>
      </c>
      <c r="F23">
        <v>0</v>
      </c>
      <c r="G23">
        <v>0</v>
      </c>
      <c r="H23">
        <v>0.03</v>
      </c>
      <c r="I23">
        <v>0</v>
      </c>
      <c r="J23">
        <v>2</v>
      </c>
      <c r="K23">
        <v>0.03</v>
      </c>
      <c r="L23">
        <v>-1</v>
      </c>
      <c r="M23">
        <v>-1</v>
      </c>
      <c r="N23">
        <v>0.67</v>
      </c>
      <c r="O23">
        <v>3.58</v>
      </c>
      <c r="P23">
        <v>0.03</v>
      </c>
      <c r="Q23">
        <v>0.28000000000000003</v>
      </c>
      <c r="R23">
        <v>0.05</v>
      </c>
      <c r="S23">
        <v>0.32</v>
      </c>
      <c r="T23">
        <v>0.23</v>
      </c>
      <c r="U23">
        <v>0</v>
      </c>
      <c r="V23">
        <v>0</v>
      </c>
      <c r="W23">
        <v>20.67</v>
      </c>
      <c r="X23">
        <v>0.6</v>
      </c>
      <c r="Y23">
        <v>-1</v>
      </c>
      <c r="Z23">
        <v>-1</v>
      </c>
      <c r="AA23">
        <v>24.88</v>
      </c>
      <c r="AB23">
        <v>0.03</v>
      </c>
      <c r="AC23">
        <v>0.02</v>
      </c>
      <c r="AD23">
        <v>0.03</v>
      </c>
      <c r="AE23">
        <v>4.17</v>
      </c>
      <c r="AF23">
        <v>-1</v>
      </c>
      <c r="AG23">
        <v>-1</v>
      </c>
      <c r="AH23">
        <v>-1</v>
      </c>
      <c r="AI23">
        <v>0</v>
      </c>
      <c r="AJ23">
        <v>0</v>
      </c>
      <c r="AK23">
        <v>0.03</v>
      </c>
      <c r="AL23">
        <v>0.03</v>
      </c>
      <c r="AM23">
        <v>0.05</v>
      </c>
      <c r="AN23">
        <v>0.05</v>
      </c>
      <c r="AO23">
        <v>1.42</v>
      </c>
      <c r="AP23">
        <v>1.42</v>
      </c>
      <c r="AQ23">
        <v>22.67</v>
      </c>
      <c r="AR23">
        <v>0.53</v>
      </c>
      <c r="AS23">
        <v>0.68</v>
      </c>
      <c r="AT23">
        <v>-1</v>
      </c>
      <c r="AU23">
        <v>-1</v>
      </c>
      <c r="AV23">
        <v>0.05</v>
      </c>
      <c r="AW23">
        <v>29.88</v>
      </c>
      <c r="AX23">
        <v>29.88</v>
      </c>
      <c r="AY23">
        <v>0.17</v>
      </c>
      <c r="AZ23">
        <v>0</v>
      </c>
      <c r="BA23">
        <v>1535.6867103257739</v>
      </c>
    </row>
    <row r="24" spans="1:53" x14ac:dyDescent="0.25">
      <c r="A24">
        <v>63</v>
      </c>
      <c r="B24" t="s">
        <v>469</v>
      </c>
      <c r="C24">
        <v>0</v>
      </c>
      <c r="D24">
        <v>1.58</v>
      </c>
      <c r="E24">
        <v>0</v>
      </c>
      <c r="F24">
        <v>0</v>
      </c>
      <c r="G24">
        <v>0</v>
      </c>
      <c r="H24">
        <v>0.03</v>
      </c>
      <c r="I24">
        <v>0</v>
      </c>
      <c r="J24">
        <v>2</v>
      </c>
      <c r="K24">
        <v>0.03</v>
      </c>
      <c r="L24">
        <v>-1</v>
      </c>
      <c r="M24">
        <v>-1</v>
      </c>
      <c r="N24">
        <v>0.67</v>
      </c>
      <c r="O24">
        <v>3.58</v>
      </c>
      <c r="P24">
        <v>0.03</v>
      </c>
      <c r="Q24">
        <v>0.28000000000000003</v>
      </c>
      <c r="R24">
        <v>0.05</v>
      </c>
      <c r="S24">
        <v>0.32</v>
      </c>
      <c r="T24">
        <v>0.23</v>
      </c>
      <c r="U24">
        <v>0</v>
      </c>
      <c r="V24">
        <v>0</v>
      </c>
      <c r="W24">
        <v>20.67</v>
      </c>
      <c r="X24">
        <v>0.6</v>
      </c>
      <c r="Y24">
        <v>-1</v>
      </c>
      <c r="Z24">
        <v>-1</v>
      </c>
      <c r="AA24">
        <v>24.88</v>
      </c>
      <c r="AB24">
        <v>0.03</v>
      </c>
      <c r="AC24">
        <v>0.02</v>
      </c>
      <c r="AD24">
        <v>0.03</v>
      </c>
      <c r="AE24">
        <v>4.17</v>
      </c>
      <c r="AF24">
        <v>-1</v>
      </c>
      <c r="AG24">
        <v>-1</v>
      </c>
      <c r="AH24">
        <v>-1</v>
      </c>
      <c r="AI24">
        <v>0</v>
      </c>
      <c r="AJ24">
        <v>0</v>
      </c>
      <c r="AK24">
        <v>0.03</v>
      </c>
      <c r="AL24">
        <v>0.03</v>
      </c>
      <c r="AM24">
        <v>0.05</v>
      </c>
      <c r="AN24">
        <v>0.05</v>
      </c>
      <c r="AO24">
        <v>1.42</v>
      </c>
      <c r="AP24">
        <v>1.42</v>
      </c>
      <c r="AQ24">
        <v>22.67</v>
      </c>
      <c r="AR24">
        <v>0.53</v>
      </c>
      <c r="AS24">
        <v>0.68</v>
      </c>
      <c r="AT24">
        <v>-1</v>
      </c>
      <c r="AU24">
        <v>-1</v>
      </c>
      <c r="AV24">
        <v>0.05</v>
      </c>
      <c r="AW24">
        <v>29.88</v>
      </c>
      <c r="AX24">
        <v>29.88</v>
      </c>
      <c r="AY24">
        <v>0.17</v>
      </c>
      <c r="AZ24">
        <v>0</v>
      </c>
      <c r="BA24">
        <v>1480.1081896075407</v>
      </c>
    </row>
    <row r="25" spans="1:53" x14ac:dyDescent="0.25">
      <c r="A25">
        <v>66</v>
      </c>
      <c r="B25" t="s">
        <v>470</v>
      </c>
      <c r="C25">
        <v>0</v>
      </c>
      <c r="D25">
        <v>1.58</v>
      </c>
      <c r="E25">
        <v>0</v>
      </c>
      <c r="F25">
        <v>0</v>
      </c>
      <c r="G25">
        <v>0</v>
      </c>
      <c r="H25">
        <v>0.03</v>
      </c>
      <c r="I25">
        <v>0</v>
      </c>
      <c r="J25">
        <v>2</v>
      </c>
      <c r="K25">
        <v>0.03</v>
      </c>
      <c r="L25">
        <v>-1</v>
      </c>
      <c r="M25">
        <v>-1</v>
      </c>
      <c r="N25">
        <v>0.67</v>
      </c>
      <c r="O25">
        <v>3.58</v>
      </c>
      <c r="P25">
        <v>0.03</v>
      </c>
      <c r="Q25">
        <v>0.28000000000000003</v>
      </c>
      <c r="R25">
        <v>0.05</v>
      </c>
      <c r="S25">
        <v>0.32</v>
      </c>
      <c r="T25">
        <v>0.23</v>
      </c>
      <c r="U25">
        <v>0</v>
      </c>
      <c r="V25">
        <v>0</v>
      </c>
      <c r="W25">
        <v>20.67</v>
      </c>
      <c r="X25">
        <v>0.6</v>
      </c>
      <c r="Y25">
        <v>-1</v>
      </c>
      <c r="Z25">
        <v>-1</v>
      </c>
      <c r="AA25">
        <v>24.88</v>
      </c>
      <c r="AB25">
        <v>0.03</v>
      </c>
      <c r="AC25">
        <v>0.02</v>
      </c>
      <c r="AD25">
        <v>0.03</v>
      </c>
      <c r="AE25">
        <v>4.17</v>
      </c>
      <c r="AF25">
        <v>-1</v>
      </c>
      <c r="AG25">
        <v>-1</v>
      </c>
      <c r="AH25">
        <v>-1</v>
      </c>
      <c r="AI25">
        <v>0</v>
      </c>
      <c r="AJ25">
        <v>0</v>
      </c>
      <c r="AK25">
        <v>0.03</v>
      </c>
      <c r="AL25">
        <v>0.03</v>
      </c>
      <c r="AM25">
        <v>0.05</v>
      </c>
      <c r="AN25">
        <v>0.05</v>
      </c>
      <c r="AO25">
        <v>1.42</v>
      </c>
      <c r="AP25">
        <v>1.42</v>
      </c>
      <c r="AQ25">
        <v>22.67</v>
      </c>
      <c r="AR25">
        <v>0.53</v>
      </c>
      <c r="AS25">
        <v>0.68</v>
      </c>
      <c r="AT25">
        <v>-1</v>
      </c>
      <c r="AU25">
        <v>-1</v>
      </c>
      <c r="AV25">
        <v>0.05</v>
      </c>
      <c r="AW25">
        <v>29.88</v>
      </c>
      <c r="AX25">
        <v>29.88</v>
      </c>
      <c r="AY25">
        <v>0.17</v>
      </c>
      <c r="AZ25">
        <v>0</v>
      </c>
      <c r="BA25">
        <v>1451.4017327436525</v>
      </c>
    </row>
    <row r="26" spans="1:53" x14ac:dyDescent="0.25">
      <c r="A26">
        <v>67</v>
      </c>
      <c r="B26" t="s">
        <v>471</v>
      </c>
      <c r="C26">
        <v>0</v>
      </c>
      <c r="D26">
        <v>1.58</v>
      </c>
      <c r="E26">
        <v>0</v>
      </c>
      <c r="F26">
        <v>0</v>
      </c>
      <c r="G26">
        <v>0</v>
      </c>
      <c r="H26">
        <v>0.03</v>
      </c>
      <c r="I26">
        <v>0</v>
      </c>
      <c r="J26">
        <v>2</v>
      </c>
      <c r="K26">
        <v>0.03</v>
      </c>
      <c r="L26">
        <v>-1</v>
      </c>
      <c r="M26">
        <v>-1</v>
      </c>
      <c r="N26">
        <v>0.67</v>
      </c>
      <c r="O26">
        <v>3.58</v>
      </c>
      <c r="P26">
        <v>0.03</v>
      </c>
      <c r="Q26">
        <v>0.28000000000000003</v>
      </c>
      <c r="R26">
        <v>0.05</v>
      </c>
      <c r="S26">
        <v>0.32</v>
      </c>
      <c r="T26">
        <v>0.23</v>
      </c>
      <c r="U26">
        <v>0</v>
      </c>
      <c r="V26">
        <v>0</v>
      </c>
      <c r="W26">
        <v>20.67</v>
      </c>
      <c r="X26">
        <v>0.6</v>
      </c>
      <c r="Y26">
        <v>-1</v>
      </c>
      <c r="Z26">
        <v>-1</v>
      </c>
      <c r="AA26">
        <v>24.88</v>
      </c>
      <c r="AB26">
        <v>0.03</v>
      </c>
      <c r="AC26">
        <v>0.02</v>
      </c>
      <c r="AD26">
        <v>0.03</v>
      </c>
      <c r="AE26">
        <v>4.17</v>
      </c>
      <c r="AF26">
        <v>-1</v>
      </c>
      <c r="AG26">
        <v>-1</v>
      </c>
      <c r="AH26">
        <v>-1</v>
      </c>
      <c r="AI26">
        <v>0</v>
      </c>
      <c r="AJ26">
        <v>0</v>
      </c>
      <c r="AK26">
        <v>0.03</v>
      </c>
      <c r="AL26">
        <v>0.03</v>
      </c>
      <c r="AM26">
        <v>0.05</v>
      </c>
      <c r="AN26">
        <v>0.05</v>
      </c>
      <c r="AO26">
        <v>1.42</v>
      </c>
      <c r="AP26">
        <v>1.42</v>
      </c>
      <c r="AQ26">
        <v>22.67</v>
      </c>
      <c r="AR26">
        <v>0.53</v>
      </c>
      <c r="AS26">
        <v>0.68</v>
      </c>
      <c r="AT26">
        <v>-1</v>
      </c>
      <c r="AU26">
        <v>-1</v>
      </c>
      <c r="AV26">
        <v>0.05</v>
      </c>
      <c r="AW26">
        <v>29.88</v>
      </c>
      <c r="AX26">
        <v>29.88</v>
      </c>
      <c r="AY26">
        <v>0.17</v>
      </c>
      <c r="AZ26">
        <v>0</v>
      </c>
      <c r="BA26">
        <v>1704.7586584372957</v>
      </c>
    </row>
    <row r="27" spans="1:53" x14ac:dyDescent="0.25">
      <c r="A27">
        <v>68</v>
      </c>
      <c r="B27" t="s">
        <v>472</v>
      </c>
      <c r="C27">
        <v>0</v>
      </c>
      <c r="D27">
        <v>1.58</v>
      </c>
      <c r="E27">
        <v>0</v>
      </c>
      <c r="F27">
        <v>0</v>
      </c>
      <c r="G27">
        <v>0</v>
      </c>
      <c r="H27">
        <v>0.03</v>
      </c>
      <c r="I27">
        <v>0</v>
      </c>
      <c r="J27">
        <v>2</v>
      </c>
      <c r="K27">
        <v>0.03</v>
      </c>
      <c r="L27">
        <v>-1</v>
      </c>
      <c r="M27">
        <v>-1</v>
      </c>
      <c r="N27">
        <v>0.67</v>
      </c>
      <c r="O27">
        <v>3.58</v>
      </c>
      <c r="P27">
        <v>0.03</v>
      </c>
      <c r="Q27">
        <v>0.28000000000000003</v>
      </c>
      <c r="R27">
        <v>0.05</v>
      </c>
      <c r="S27">
        <v>0.32</v>
      </c>
      <c r="T27">
        <v>0.23</v>
      </c>
      <c r="U27">
        <v>0</v>
      </c>
      <c r="V27">
        <v>0</v>
      </c>
      <c r="W27">
        <v>20.67</v>
      </c>
      <c r="X27">
        <v>0.6</v>
      </c>
      <c r="Y27">
        <v>-1</v>
      </c>
      <c r="Z27">
        <v>-1</v>
      </c>
      <c r="AA27">
        <v>24.88</v>
      </c>
      <c r="AB27">
        <v>0.03</v>
      </c>
      <c r="AC27">
        <v>0.02</v>
      </c>
      <c r="AD27">
        <v>0.03</v>
      </c>
      <c r="AE27">
        <v>4.17</v>
      </c>
      <c r="AF27">
        <v>-1</v>
      </c>
      <c r="AG27">
        <v>-1</v>
      </c>
      <c r="AH27">
        <v>-1</v>
      </c>
      <c r="AI27">
        <v>0</v>
      </c>
      <c r="AJ27">
        <v>0</v>
      </c>
      <c r="AK27">
        <v>0.03</v>
      </c>
      <c r="AL27">
        <v>0.03</v>
      </c>
      <c r="AM27">
        <v>0.05</v>
      </c>
      <c r="AN27">
        <v>0.05</v>
      </c>
      <c r="AO27">
        <v>1.42</v>
      </c>
      <c r="AP27">
        <v>1.42</v>
      </c>
      <c r="AQ27">
        <v>22.67</v>
      </c>
      <c r="AR27">
        <v>0.53</v>
      </c>
      <c r="AS27">
        <v>0.68</v>
      </c>
      <c r="AT27">
        <v>-1</v>
      </c>
      <c r="AU27">
        <v>-1</v>
      </c>
      <c r="AV27">
        <v>0.05</v>
      </c>
      <c r="AW27">
        <v>29.88</v>
      </c>
      <c r="AX27">
        <v>29.88</v>
      </c>
      <c r="AY27">
        <v>0.17</v>
      </c>
      <c r="AZ27">
        <v>0</v>
      </c>
      <c r="BA27">
        <v>1509.5415732389379</v>
      </c>
    </row>
    <row r="28" spans="1:53" x14ac:dyDescent="0.25">
      <c r="A28">
        <v>69</v>
      </c>
      <c r="B28" t="s">
        <v>473</v>
      </c>
      <c r="C28">
        <v>0</v>
      </c>
      <c r="D28">
        <v>1.58</v>
      </c>
      <c r="E28">
        <v>0</v>
      </c>
      <c r="F28">
        <v>0</v>
      </c>
      <c r="G28">
        <v>0</v>
      </c>
      <c r="H28">
        <v>0.03</v>
      </c>
      <c r="I28">
        <v>0</v>
      </c>
      <c r="J28">
        <v>2</v>
      </c>
      <c r="K28">
        <v>0.03</v>
      </c>
      <c r="L28">
        <v>-1</v>
      </c>
      <c r="M28">
        <v>-1</v>
      </c>
      <c r="N28">
        <v>0.67</v>
      </c>
      <c r="O28">
        <v>3.58</v>
      </c>
      <c r="P28">
        <v>0.03</v>
      </c>
      <c r="Q28">
        <v>0.28000000000000003</v>
      </c>
      <c r="R28">
        <v>0.05</v>
      </c>
      <c r="S28">
        <v>0.32</v>
      </c>
      <c r="T28">
        <v>0.23</v>
      </c>
      <c r="U28">
        <v>0</v>
      </c>
      <c r="V28">
        <v>0</v>
      </c>
      <c r="W28">
        <v>20.67</v>
      </c>
      <c r="X28">
        <v>0.6</v>
      </c>
      <c r="Y28">
        <v>-1</v>
      </c>
      <c r="Z28">
        <v>-1</v>
      </c>
      <c r="AA28">
        <v>24.88</v>
      </c>
      <c r="AB28">
        <v>0.03</v>
      </c>
      <c r="AC28">
        <v>0.02</v>
      </c>
      <c r="AD28">
        <v>0.03</v>
      </c>
      <c r="AE28">
        <v>4.17</v>
      </c>
      <c r="AF28">
        <v>-1</v>
      </c>
      <c r="AG28">
        <v>-1</v>
      </c>
      <c r="AH28">
        <v>-1</v>
      </c>
      <c r="AI28">
        <v>0</v>
      </c>
      <c r="AJ28">
        <v>0</v>
      </c>
      <c r="AK28">
        <v>0.03</v>
      </c>
      <c r="AL28">
        <v>0.03</v>
      </c>
      <c r="AM28">
        <v>0.05</v>
      </c>
      <c r="AN28">
        <v>0.05</v>
      </c>
      <c r="AO28">
        <v>1.42</v>
      </c>
      <c r="AP28">
        <v>1.42</v>
      </c>
      <c r="AQ28">
        <v>22.67</v>
      </c>
      <c r="AR28">
        <v>0.53</v>
      </c>
      <c r="AS28">
        <v>0.68</v>
      </c>
      <c r="AT28">
        <v>-1</v>
      </c>
      <c r="AU28">
        <v>-1</v>
      </c>
      <c r="AV28">
        <v>0.05</v>
      </c>
      <c r="AW28">
        <v>29.88</v>
      </c>
      <c r="AX28">
        <v>29.88</v>
      </c>
      <c r="AY28">
        <v>0.17</v>
      </c>
      <c r="AZ28">
        <v>0</v>
      </c>
      <c r="BA28">
        <v>1474.6752952180609</v>
      </c>
    </row>
    <row r="29" spans="1:53" x14ac:dyDescent="0.25">
      <c r="A29">
        <v>70</v>
      </c>
      <c r="B29" t="s">
        <v>474</v>
      </c>
      <c r="C29">
        <v>0</v>
      </c>
      <c r="D29">
        <v>1.58</v>
      </c>
      <c r="E29">
        <v>0</v>
      </c>
      <c r="F29">
        <v>0</v>
      </c>
      <c r="G29">
        <v>0</v>
      </c>
      <c r="H29">
        <v>0.03</v>
      </c>
      <c r="I29">
        <v>0</v>
      </c>
      <c r="J29">
        <v>2</v>
      </c>
      <c r="K29">
        <v>0.03</v>
      </c>
      <c r="L29">
        <v>-1</v>
      </c>
      <c r="M29">
        <v>-1</v>
      </c>
      <c r="N29">
        <v>0.67</v>
      </c>
      <c r="O29">
        <v>3.58</v>
      </c>
      <c r="P29">
        <v>0.03</v>
      </c>
      <c r="Q29">
        <v>0.28000000000000003</v>
      </c>
      <c r="R29">
        <v>0.05</v>
      </c>
      <c r="S29">
        <v>0.32</v>
      </c>
      <c r="T29">
        <v>0.23</v>
      </c>
      <c r="U29">
        <v>0</v>
      </c>
      <c r="V29">
        <v>0</v>
      </c>
      <c r="W29">
        <v>20.67</v>
      </c>
      <c r="X29">
        <v>0.6</v>
      </c>
      <c r="Y29">
        <v>-1</v>
      </c>
      <c r="Z29">
        <v>-1</v>
      </c>
      <c r="AA29">
        <v>24.88</v>
      </c>
      <c r="AB29">
        <v>0.03</v>
      </c>
      <c r="AC29">
        <v>0.02</v>
      </c>
      <c r="AD29">
        <v>0.03</v>
      </c>
      <c r="AE29">
        <v>4.17</v>
      </c>
      <c r="AF29">
        <v>-1</v>
      </c>
      <c r="AG29">
        <v>-1</v>
      </c>
      <c r="AH29">
        <v>-1</v>
      </c>
      <c r="AI29">
        <v>0</v>
      </c>
      <c r="AJ29">
        <v>0</v>
      </c>
      <c r="AK29">
        <v>0.03</v>
      </c>
      <c r="AL29">
        <v>0.03</v>
      </c>
      <c r="AM29">
        <v>0.05</v>
      </c>
      <c r="AN29">
        <v>0.05</v>
      </c>
      <c r="AO29">
        <v>1.42</v>
      </c>
      <c r="AP29">
        <v>1.42</v>
      </c>
      <c r="AQ29">
        <v>22.67</v>
      </c>
      <c r="AR29">
        <v>0.53</v>
      </c>
      <c r="AS29">
        <v>0.68</v>
      </c>
      <c r="AT29">
        <v>-1</v>
      </c>
      <c r="AU29">
        <v>-1</v>
      </c>
      <c r="AV29">
        <v>0.05</v>
      </c>
      <c r="AW29">
        <v>29.88</v>
      </c>
      <c r="AX29">
        <v>29.88</v>
      </c>
      <c r="AY29">
        <v>0.17</v>
      </c>
      <c r="AZ29">
        <v>0</v>
      </c>
      <c r="BA29">
        <v>1556.4288266959852</v>
      </c>
    </row>
    <row r="30" spans="1:53" x14ac:dyDescent="0.25">
      <c r="A30">
        <v>71</v>
      </c>
      <c r="B30" t="s">
        <v>475</v>
      </c>
      <c r="C30">
        <v>0</v>
      </c>
      <c r="D30">
        <v>1.58</v>
      </c>
      <c r="E30">
        <v>0</v>
      </c>
      <c r="F30">
        <v>0</v>
      </c>
      <c r="G30">
        <v>0</v>
      </c>
      <c r="H30">
        <v>0.03</v>
      </c>
      <c r="I30">
        <v>0</v>
      </c>
      <c r="J30">
        <v>2</v>
      </c>
      <c r="K30">
        <v>0.03</v>
      </c>
      <c r="L30">
        <v>-1</v>
      </c>
      <c r="M30">
        <v>-1</v>
      </c>
      <c r="N30">
        <v>0.67</v>
      </c>
      <c r="O30">
        <v>3.58</v>
      </c>
      <c r="P30">
        <v>0.03</v>
      </c>
      <c r="Q30">
        <v>0.28000000000000003</v>
      </c>
      <c r="R30">
        <v>0.05</v>
      </c>
      <c r="S30">
        <v>0.32</v>
      </c>
      <c r="T30">
        <v>0.23</v>
      </c>
      <c r="U30">
        <v>0</v>
      </c>
      <c r="V30">
        <v>0</v>
      </c>
      <c r="W30">
        <v>20.67</v>
      </c>
      <c r="X30">
        <v>0.6</v>
      </c>
      <c r="Y30">
        <v>-1</v>
      </c>
      <c r="Z30">
        <v>-1</v>
      </c>
      <c r="AA30">
        <v>24.88</v>
      </c>
      <c r="AB30">
        <v>0.03</v>
      </c>
      <c r="AC30">
        <v>0.02</v>
      </c>
      <c r="AD30">
        <v>0.03</v>
      </c>
      <c r="AE30">
        <v>4.17</v>
      </c>
      <c r="AF30">
        <v>-1</v>
      </c>
      <c r="AG30">
        <v>-1</v>
      </c>
      <c r="AH30">
        <v>-1</v>
      </c>
      <c r="AI30">
        <v>0</v>
      </c>
      <c r="AJ30">
        <v>0</v>
      </c>
      <c r="AK30">
        <v>0.03</v>
      </c>
      <c r="AL30">
        <v>0.03</v>
      </c>
      <c r="AM30">
        <v>0.05</v>
      </c>
      <c r="AN30">
        <v>0.05</v>
      </c>
      <c r="AO30">
        <v>1.42</v>
      </c>
      <c r="AP30">
        <v>1.42</v>
      </c>
      <c r="AQ30">
        <v>22.67</v>
      </c>
      <c r="AR30">
        <v>0.53</v>
      </c>
      <c r="AS30">
        <v>0.68</v>
      </c>
      <c r="AT30">
        <v>-1</v>
      </c>
      <c r="AU30">
        <v>-1</v>
      </c>
      <c r="AV30">
        <v>0.05</v>
      </c>
      <c r="AW30">
        <v>29.88</v>
      </c>
      <c r="AX30">
        <v>29.88</v>
      </c>
      <c r="AY30">
        <v>0.17</v>
      </c>
      <c r="AZ30">
        <v>0</v>
      </c>
      <c r="BA30">
        <v>1536.1728398698808</v>
      </c>
    </row>
    <row r="31" spans="1:53" x14ac:dyDescent="0.25">
      <c r="A31">
        <v>74</v>
      </c>
      <c r="B31" t="s">
        <v>476</v>
      </c>
      <c r="C31">
        <v>0</v>
      </c>
      <c r="D31">
        <v>1.58</v>
      </c>
      <c r="E31">
        <v>0</v>
      </c>
      <c r="F31">
        <v>0</v>
      </c>
      <c r="G31">
        <v>0</v>
      </c>
      <c r="H31">
        <v>0.03</v>
      </c>
      <c r="I31">
        <v>0</v>
      </c>
      <c r="J31">
        <v>2</v>
      </c>
      <c r="K31">
        <v>0.03</v>
      </c>
      <c r="L31">
        <v>-1</v>
      </c>
      <c r="M31">
        <v>-1</v>
      </c>
      <c r="N31">
        <v>0.67</v>
      </c>
      <c r="O31">
        <v>3.58</v>
      </c>
      <c r="P31">
        <v>0.03</v>
      </c>
      <c r="Q31">
        <v>0.28000000000000003</v>
      </c>
      <c r="R31">
        <v>0.05</v>
      </c>
      <c r="S31">
        <v>0.32</v>
      </c>
      <c r="T31">
        <v>0.23</v>
      </c>
      <c r="U31">
        <v>0</v>
      </c>
      <c r="V31">
        <v>0</v>
      </c>
      <c r="W31">
        <v>20.67</v>
      </c>
      <c r="X31">
        <v>0.6</v>
      </c>
      <c r="Y31">
        <v>-1</v>
      </c>
      <c r="Z31">
        <v>-1</v>
      </c>
      <c r="AA31">
        <v>24.88</v>
      </c>
      <c r="AB31">
        <v>0.03</v>
      </c>
      <c r="AC31">
        <v>0.02</v>
      </c>
      <c r="AD31">
        <v>0.03</v>
      </c>
      <c r="AE31">
        <v>4.17</v>
      </c>
      <c r="AF31">
        <v>-1</v>
      </c>
      <c r="AG31">
        <v>-1</v>
      </c>
      <c r="AH31">
        <v>-1</v>
      </c>
      <c r="AI31">
        <v>0</v>
      </c>
      <c r="AJ31">
        <v>0</v>
      </c>
      <c r="AK31">
        <v>0.03</v>
      </c>
      <c r="AL31">
        <v>0.03</v>
      </c>
      <c r="AM31">
        <v>0.05</v>
      </c>
      <c r="AN31">
        <v>0.05</v>
      </c>
      <c r="AO31">
        <v>1.42</v>
      </c>
      <c r="AP31">
        <v>1.42</v>
      </c>
      <c r="AQ31">
        <v>22.67</v>
      </c>
      <c r="AR31">
        <v>0.53</v>
      </c>
      <c r="AS31">
        <v>0.68</v>
      </c>
      <c r="AT31">
        <v>-1</v>
      </c>
      <c r="AU31">
        <v>-1</v>
      </c>
      <c r="AV31">
        <v>0.05</v>
      </c>
      <c r="AW31">
        <v>29.88</v>
      </c>
      <c r="AX31">
        <v>29.88</v>
      </c>
      <c r="AY31">
        <v>0.17</v>
      </c>
      <c r="AZ31">
        <v>0</v>
      </c>
      <c r="BA31">
        <v>1553.0216999629663</v>
      </c>
    </row>
    <row r="32" spans="1:53" x14ac:dyDescent="0.25">
      <c r="A32">
        <v>75</v>
      </c>
      <c r="B32" t="s">
        <v>477</v>
      </c>
      <c r="C32">
        <v>0</v>
      </c>
      <c r="D32">
        <v>1.58</v>
      </c>
      <c r="E32">
        <v>0</v>
      </c>
      <c r="F32">
        <v>0</v>
      </c>
      <c r="G32">
        <v>0</v>
      </c>
      <c r="H32">
        <v>0.03</v>
      </c>
      <c r="I32">
        <v>0</v>
      </c>
      <c r="J32">
        <v>2</v>
      </c>
      <c r="K32">
        <v>0.03</v>
      </c>
      <c r="L32">
        <v>-1</v>
      </c>
      <c r="M32">
        <v>-1</v>
      </c>
      <c r="N32">
        <v>0.67</v>
      </c>
      <c r="O32">
        <v>3.58</v>
      </c>
      <c r="P32">
        <v>0.03</v>
      </c>
      <c r="Q32">
        <v>0.28000000000000003</v>
      </c>
      <c r="R32">
        <v>0.05</v>
      </c>
      <c r="S32">
        <v>0.32</v>
      </c>
      <c r="T32">
        <v>0.23</v>
      </c>
      <c r="U32">
        <v>0</v>
      </c>
      <c r="V32">
        <v>0</v>
      </c>
      <c r="W32">
        <v>20.67</v>
      </c>
      <c r="X32">
        <v>0.6</v>
      </c>
      <c r="Y32">
        <v>-1</v>
      </c>
      <c r="Z32">
        <v>-1</v>
      </c>
      <c r="AA32">
        <v>24.88</v>
      </c>
      <c r="AB32">
        <v>0.03</v>
      </c>
      <c r="AC32">
        <v>0.02</v>
      </c>
      <c r="AD32">
        <v>0.03</v>
      </c>
      <c r="AE32">
        <v>4.17</v>
      </c>
      <c r="AF32">
        <v>-1</v>
      </c>
      <c r="AG32">
        <v>-1</v>
      </c>
      <c r="AH32">
        <v>-1</v>
      </c>
      <c r="AI32">
        <v>0</v>
      </c>
      <c r="AJ32">
        <v>0</v>
      </c>
      <c r="AK32">
        <v>0.03</v>
      </c>
      <c r="AL32">
        <v>0.03</v>
      </c>
      <c r="AM32">
        <v>0.05</v>
      </c>
      <c r="AN32">
        <v>0.05</v>
      </c>
      <c r="AO32">
        <v>1.42</v>
      </c>
      <c r="AP32">
        <v>1.42</v>
      </c>
      <c r="AQ32">
        <v>22.67</v>
      </c>
      <c r="AR32">
        <v>0.53</v>
      </c>
      <c r="AS32">
        <v>0.68</v>
      </c>
      <c r="AT32">
        <v>-1</v>
      </c>
      <c r="AU32">
        <v>-1</v>
      </c>
      <c r="AV32">
        <v>0.05</v>
      </c>
      <c r="AW32">
        <v>29.88</v>
      </c>
      <c r="AX32">
        <v>29.88</v>
      </c>
      <c r="AY32">
        <v>0.17</v>
      </c>
      <c r="AZ32">
        <v>0</v>
      </c>
      <c r="BA32">
        <v>1508.9561598105818</v>
      </c>
    </row>
    <row r="33" spans="1:53" x14ac:dyDescent="0.25">
      <c r="A33">
        <v>78</v>
      </c>
      <c r="B33" t="s">
        <v>478</v>
      </c>
      <c r="C33">
        <v>0</v>
      </c>
      <c r="D33">
        <v>1.58</v>
      </c>
      <c r="E33">
        <v>0</v>
      </c>
      <c r="F33">
        <v>0</v>
      </c>
      <c r="G33">
        <v>0</v>
      </c>
      <c r="H33">
        <v>0.03</v>
      </c>
      <c r="I33">
        <v>0</v>
      </c>
      <c r="J33">
        <v>2</v>
      </c>
      <c r="K33">
        <v>0.03</v>
      </c>
      <c r="L33">
        <v>-1</v>
      </c>
      <c r="M33">
        <v>-1</v>
      </c>
      <c r="N33">
        <v>0.67</v>
      </c>
      <c r="O33">
        <v>3.58</v>
      </c>
      <c r="P33">
        <v>0.03</v>
      </c>
      <c r="Q33">
        <v>0.28000000000000003</v>
      </c>
      <c r="R33">
        <v>0.05</v>
      </c>
      <c r="S33">
        <v>0.32</v>
      </c>
      <c r="T33">
        <v>0.23</v>
      </c>
      <c r="U33">
        <v>0</v>
      </c>
      <c r="V33">
        <v>0</v>
      </c>
      <c r="W33">
        <v>20.67</v>
      </c>
      <c r="X33">
        <v>0.6</v>
      </c>
      <c r="Y33">
        <v>-1</v>
      </c>
      <c r="Z33">
        <v>-1</v>
      </c>
      <c r="AA33">
        <v>24.88</v>
      </c>
      <c r="AB33">
        <v>0.03</v>
      </c>
      <c r="AC33">
        <v>0.02</v>
      </c>
      <c r="AD33">
        <v>0.03</v>
      </c>
      <c r="AE33">
        <v>4.17</v>
      </c>
      <c r="AF33">
        <v>-1</v>
      </c>
      <c r="AG33">
        <v>-1</v>
      </c>
      <c r="AH33">
        <v>-1</v>
      </c>
      <c r="AI33">
        <v>0</v>
      </c>
      <c r="AJ33">
        <v>0</v>
      </c>
      <c r="AK33">
        <v>0.03</v>
      </c>
      <c r="AL33">
        <v>0.03</v>
      </c>
      <c r="AM33">
        <v>0.05</v>
      </c>
      <c r="AN33">
        <v>0.05</v>
      </c>
      <c r="AO33">
        <v>1.42</v>
      </c>
      <c r="AP33">
        <v>1.42</v>
      </c>
      <c r="AQ33">
        <v>22.67</v>
      </c>
      <c r="AR33">
        <v>0.53</v>
      </c>
      <c r="AS33">
        <v>0.68</v>
      </c>
      <c r="AT33">
        <v>-1</v>
      </c>
      <c r="AU33">
        <v>-1</v>
      </c>
      <c r="AV33">
        <v>0.05</v>
      </c>
      <c r="AW33">
        <v>29.88</v>
      </c>
      <c r="AX33">
        <v>29.88</v>
      </c>
      <c r="AY33">
        <v>0.17</v>
      </c>
      <c r="AZ33">
        <v>0</v>
      </c>
      <c r="BA33">
        <v>1555.7483155552413</v>
      </c>
    </row>
    <row r="34" spans="1:53" x14ac:dyDescent="0.25">
      <c r="A34">
        <v>79</v>
      </c>
      <c r="B34" t="s">
        <v>479</v>
      </c>
      <c r="C34">
        <v>0</v>
      </c>
      <c r="D34">
        <v>1.58</v>
      </c>
      <c r="E34">
        <v>0</v>
      </c>
      <c r="F34">
        <v>0</v>
      </c>
      <c r="G34">
        <v>0</v>
      </c>
      <c r="H34">
        <v>0.03</v>
      </c>
      <c r="I34">
        <v>0</v>
      </c>
      <c r="J34">
        <v>2</v>
      </c>
      <c r="K34">
        <v>0.03</v>
      </c>
      <c r="L34">
        <v>-1</v>
      </c>
      <c r="M34">
        <v>-1</v>
      </c>
      <c r="N34">
        <v>0.67</v>
      </c>
      <c r="O34">
        <v>3.58</v>
      </c>
      <c r="P34">
        <v>0.03</v>
      </c>
      <c r="Q34">
        <v>0.28000000000000003</v>
      </c>
      <c r="R34">
        <v>0.05</v>
      </c>
      <c r="S34">
        <v>0.32</v>
      </c>
      <c r="T34">
        <v>0.23</v>
      </c>
      <c r="U34">
        <v>0</v>
      </c>
      <c r="V34">
        <v>0</v>
      </c>
      <c r="W34">
        <v>20.67</v>
      </c>
      <c r="X34">
        <v>0.6</v>
      </c>
      <c r="Y34">
        <v>-1</v>
      </c>
      <c r="Z34">
        <v>-1</v>
      </c>
      <c r="AA34">
        <v>24.88</v>
      </c>
      <c r="AB34">
        <v>0.03</v>
      </c>
      <c r="AC34">
        <v>0.02</v>
      </c>
      <c r="AD34">
        <v>0.03</v>
      </c>
      <c r="AE34">
        <v>4.17</v>
      </c>
      <c r="AF34">
        <v>-1</v>
      </c>
      <c r="AG34">
        <v>-1</v>
      </c>
      <c r="AH34">
        <v>-1</v>
      </c>
      <c r="AI34">
        <v>0</v>
      </c>
      <c r="AJ34">
        <v>0</v>
      </c>
      <c r="AK34">
        <v>0.03</v>
      </c>
      <c r="AL34">
        <v>0.03</v>
      </c>
      <c r="AM34">
        <v>0.05</v>
      </c>
      <c r="AN34">
        <v>0.05</v>
      </c>
      <c r="AO34">
        <v>1.42</v>
      </c>
      <c r="AP34">
        <v>1.42</v>
      </c>
      <c r="AQ34">
        <v>22.67</v>
      </c>
      <c r="AR34">
        <v>0.53</v>
      </c>
      <c r="AS34">
        <v>0.68</v>
      </c>
      <c r="AT34">
        <v>-1</v>
      </c>
      <c r="AU34">
        <v>-1</v>
      </c>
      <c r="AV34">
        <v>0.05</v>
      </c>
      <c r="AW34">
        <v>29.88</v>
      </c>
      <c r="AX34">
        <v>29.88</v>
      </c>
      <c r="AY34">
        <v>0.17</v>
      </c>
      <c r="AZ34">
        <v>0</v>
      </c>
      <c r="BA34">
        <v>1555.6673954047644</v>
      </c>
    </row>
    <row r="35" spans="1:53" x14ac:dyDescent="0.25">
      <c r="A35">
        <v>81</v>
      </c>
      <c r="B35" t="s">
        <v>480</v>
      </c>
      <c r="C35">
        <v>0</v>
      </c>
      <c r="D35">
        <v>1.58</v>
      </c>
      <c r="E35">
        <v>0</v>
      </c>
      <c r="F35">
        <v>0</v>
      </c>
      <c r="G35">
        <v>0</v>
      </c>
      <c r="H35">
        <v>0.03</v>
      </c>
      <c r="I35">
        <v>0</v>
      </c>
      <c r="J35">
        <v>2</v>
      </c>
      <c r="K35">
        <v>0.03</v>
      </c>
      <c r="L35">
        <v>-1</v>
      </c>
      <c r="M35">
        <v>-1</v>
      </c>
      <c r="N35">
        <v>0.67</v>
      </c>
      <c r="O35">
        <v>3.58</v>
      </c>
      <c r="P35">
        <v>0.03</v>
      </c>
      <c r="Q35">
        <v>0.28000000000000003</v>
      </c>
      <c r="R35">
        <v>0.05</v>
      </c>
      <c r="S35">
        <v>0.32</v>
      </c>
      <c r="T35">
        <v>0.23</v>
      </c>
      <c r="U35">
        <v>0</v>
      </c>
      <c r="V35">
        <v>0</v>
      </c>
      <c r="W35">
        <v>20.67</v>
      </c>
      <c r="X35">
        <v>0.6</v>
      </c>
      <c r="Y35">
        <v>-1</v>
      </c>
      <c r="Z35">
        <v>-1</v>
      </c>
      <c r="AA35">
        <v>24.88</v>
      </c>
      <c r="AB35">
        <v>0.03</v>
      </c>
      <c r="AC35">
        <v>0.02</v>
      </c>
      <c r="AD35">
        <v>0.03</v>
      </c>
      <c r="AE35">
        <v>4.17</v>
      </c>
      <c r="AF35">
        <v>-1</v>
      </c>
      <c r="AG35">
        <v>-1</v>
      </c>
      <c r="AH35">
        <v>-1</v>
      </c>
      <c r="AI35">
        <v>0</v>
      </c>
      <c r="AJ35">
        <v>0</v>
      </c>
      <c r="AK35">
        <v>0.03</v>
      </c>
      <c r="AL35">
        <v>0.03</v>
      </c>
      <c r="AM35">
        <v>0.05</v>
      </c>
      <c r="AN35">
        <v>0.05</v>
      </c>
      <c r="AO35">
        <v>1.42</v>
      </c>
      <c r="AP35">
        <v>1.42</v>
      </c>
      <c r="AQ35">
        <v>22.67</v>
      </c>
      <c r="AR35">
        <v>0.53</v>
      </c>
      <c r="AS35">
        <v>0.68</v>
      </c>
      <c r="AT35">
        <v>-1</v>
      </c>
      <c r="AU35">
        <v>-1</v>
      </c>
      <c r="AV35">
        <v>0.05</v>
      </c>
      <c r="AW35">
        <v>29.88</v>
      </c>
      <c r="AX35">
        <v>29.88</v>
      </c>
      <c r="AY35">
        <v>0.17</v>
      </c>
      <c r="AZ35">
        <v>0</v>
      </c>
      <c r="BA35">
        <v>1387.0048669547966</v>
      </c>
    </row>
    <row r="36" spans="1:53" x14ac:dyDescent="0.25">
      <c r="A36">
        <v>85</v>
      </c>
      <c r="B36" t="s">
        <v>481</v>
      </c>
      <c r="C36">
        <v>0</v>
      </c>
      <c r="D36">
        <v>1.58</v>
      </c>
      <c r="E36">
        <v>0</v>
      </c>
      <c r="F36">
        <v>0</v>
      </c>
      <c r="G36">
        <v>0</v>
      </c>
      <c r="H36">
        <v>0.03</v>
      </c>
      <c r="I36">
        <v>0</v>
      </c>
      <c r="J36">
        <v>2</v>
      </c>
      <c r="K36">
        <v>0.03</v>
      </c>
      <c r="L36">
        <v>-1</v>
      </c>
      <c r="M36">
        <v>-1</v>
      </c>
      <c r="N36">
        <v>0.67</v>
      </c>
      <c r="O36">
        <v>3.58</v>
      </c>
      <c r="P36">
        <v>0.03</v>
      </c>
      <c r="Q36">
        <v>0.28000000000000003</v>
      </c>
      <c r="R36">
        <v>0.05</v>
      </c>
      <c r="S36">
        <v>0.32</v>
      </c>
      <c r="T36">
        <v>0.23</v>
      </c>
      <c r="U36">
        <v>0</v>
      </c>
      <c r="V36">
        <v>0</v>
      </c>
      <c r="W36">
        <v>20.67</v>
      </c>
      <c r="X36">
        <v>0.6</v>
      </c>
      <c r="Y36">
        <v>-1</v>
      </c>
      <c r="Z36">
        <v>-1</v>
      </c>
      <c r="AA36">
        <v>24.88</v>
      </c>
      <c r="AB36">
        <v>0.03</v>
      </c>
      <c r="AC36">
        <v>0.02</v>
      </c>
      <c r="AD36">
        <v>0.03</v>
      </c>
      <c r="AE36">
        <v>4.17</v>
      </c>
      <c r="AF36">
        <v>-1</v>
      </c>
      <c r="AG36">
        <v>-1</v>
      </c>
      <c r="AH36">
        <v>-1</v>
      </c>
      <c r="AI36">
        <v>0</v>
      </c>
      <c r="AJ36">
        <v>0</v>
      </c>
      <c r="AK36">
        <v>0.03</v>
      </c>
      <c r="AL36">
        <v>0.03</v>
      </c>
      <c r="AM36">
        <v>0.05</v>
      </c>
      <c r="AN36">
        <v>0.05</v>
      </c>
      <c r="AO36">
        <v>1.42</v>
      </c>
      <c r="AP36">
        <v>1.42</v>
      </c>
      <c r="AQ36">
        <v>22.67</v>
      </c>
      <c r="AR36">
        <v>0.53</v>
      </c>
      <c r="AS36">
        <v>0.68</v>
      </c>
      <c r="AT36">
        <v>-1</v>
      </c>
      <c r="AU36">
        <v>-1</v>
      </c>
      <c r="AV36">
        <v>0.05</v>
      </c>
      <c r="AW36">
        <v>29.88</v>
      </c>
      <c r="AX36">
        <v>29.88</v>
      </c>
      <c r="AY36">
        <v>0.17</v>
      </c>
      <c r="AZ36">
        <v>0</v>
      </c>
      <c r="BA36">
        <v>1555.545499099258</v>
      </c>
    </row>
    <row r="37" spans="1:53" x14ac:dyDescent="0.25">
      <c r="A37">
        <v>86</v>
      </c>
      <c r="B37" t="s">
        <v>482</v>
      </c>
      <c r="C37">
        <v>0</v>
      </c>
      <c r="D37">
        <v>1.58</v>
      </c>
      <c r="E37">
        <v>0</v>
      </c>
      <c r="F37">
        <v>0</v>
      </c>
      <c r="G37">
        <v>0</v>
      </c>
      <c r="H37">
        <v>0.03</v>
      </c>
      <c r="I37">
        <v>0</v>
      </c>
      <c r="J37">
        <v>2</v>
      </c>
      <c r="K37">
        <v>0.03</v>
      </c>
      <c r="L37">
        <v>-1</v>
      </c>
      <c r="M37">
        <v>-1</v>
      </c>
      <c r="N37">
        <v>0.67</v>
      </c>
      <c r="O37">
        <v>3.58</v>
      </c>
      <c r="P37">
        <v>0.03</v>
      </c>
      <c r="Q37">
        <v>0.28000000000000003</v>
      </c>
      <c r="R37">
        <v>0.05</v>
      </c>
      <c r="S37">
        <v>0.32</v>
      </c>
      <c r="T37">
        <v>0.23</v>
      </c>
      <c r="U37">
        <v>0</v>
      </c>
      <c r="V37">
        <v>0</v>
      </c>
      <c r="W37">
        <v>20.67</v>
      </c>
      <c r="X37">
        <v>0.6</v>
      </c>
      <c r="Y37">
        <v>-1</v>
      </c>
      <c r="Z37">
        <v>-1</v>
      </c>
      <c r="AA37">
        <v>24.88</v>
      </c>
      <c r="AB37">
        <v>0.03</v>
      </c>
      <c r="AC37">
        <v>0.02</v>
      </c>
      <c r="AD37">
        <v>0.03</v>
      </c>
      <c r="AE37">
        <v>4.17</v>
      </c>
      <c r="AF37">
        <v>-1</v>
      </c>
      <c r="AG37">
        <v>-1</v>
      </c>
      <c r="AH37">
        <v>-1</v>
      </c>
      <c r="AI37">
        <v>0</v>
      </c>
      <c r="AJ37">
        <v>0</v>
      </c>
      <c r="AK37">
        <v>0.03</v>
      </c>
      <c r="AL37">
        <v>0.03</v>
      </c>
      <c r="AM37">
        <v>0.05</v>
      </c>
      <c r="AN37">
        <v>0.05</v>
      </c>
      <c r="AO37">
        <v>1.42</v>
      </c>
      <c r="AP37">
        <v>1.42</v>
      </c>
      <c r="AQ37">
        <v>22.67</v>
      </c>
      <c r="AR37">
        <v>0.53</v>
      </c>
      <c r="AS37">
        <v>0.68</v>
      </c>
      <c r="AT37">
        <v>-1</v>
      </c>
      <c r="AU37">
        <v>-1</v>
      </c>
      <c r="AV37">
        <v>0.05</v>
      </c>
      <c r="AW37">
        <v>29.88</v>
      </c>
      <c r="AX37">
        <v>29.88</v>
      </c>
      <c r="AY37">
        <v>0.17</v>
      </c>
      <c r="AZ37">
        <v>0</v>
      </c>
      <c r="BA37">
        <v>1561.5344844855863</v>
      </c>
    </row>
    <row r="38" spans="1:53" x14ac:dyDescent="0.25">
      <c r="A38">
        <v>87</v>
      </c>
      <c r="B38" t="s">
        <v>483</v>
      </c>
      <c r="C38">
        <v>0</v>
      </c>
      <c r="D38">
        <v>1.58</v>
      </c>
      <c r="E38">
        <v>0</v>
      </c>
      <c r="F38">
        <v>0</v>
      </c>
      <c r="G38">
        <v>0</v>
      </c>
      <c r="H38">
        <v>0.03</v>
      </c>
      <c r="I38">
        <v>0</v>
      </c>
      <c r="J38">
        <v>2</v>
      </c>
      <c r="K38">
        <v>0.03</v>
      </c>
      <c r="L38">
        <v>-1</v>
      </c>
      <c r="M38">
        <v>-1</v>
      </c>
      <c r="N38">
        <v>0.67</v>
      </c>
      <c r="O38">
        <v>3.58</v>
      </c>
      <c r="P38">
        <v>0.03</v>
      </c>
      <c r="Q38">
        <v>0.28000000000000003</v>
      </c>
      <c r="R38">
        <v>0.05</v>
      </c>
      <c r="S38">
        <v>0.32</v>
      </c>
      <c r="T38">
        <v>0.23</v>
      </c>
      <c r="U38">
        <v>0</v>
      </c>
      <c r="V38">
        <v>0</v>
      </c>
      <c r="W38">
        <v>20.67</v>
      </c>
      <c r="X38">
        <v>0.6</v>
      </c>
      <c r="Y38">
        <v>-1</v>
      </c>
      <c r="Z38">
        <v>-1</v>
      </c>
      <c r="AA38">
        <v>24.88</v>
      </c>
      <c r="AB38">
        <v>0.03</v>
      </c>
      <c r="AC38">
        <v>0.02</v>
      </c>
      <c r="AD38">
        <v>0.03</v>
      </c>
      <c r="AE38">
        <v>4.17</v>
      </c>
      <c r="AF38">
        <v>-1</v>
      </c>
      <c r="AG38">
        <v>-1</v>
      </c>
      <c r="AH38">
        <v>-1</v>
      </c>
      <c r="AI38">
        <v>0</v>
      </c>
      <c r="AJ38">
        <v>0</v>
      </c>
      <c r="AK38">
        <v>0.03</v>
      </c>
      <c r="AL38">
        <v>0.03</v>
      </c>
      <c r="AM38">
        <v>0.05</v>
      </c>
      <c r="AN38">
        <v>0.05</v>
      </c>
      <c r="AO38">
        <v>1.42</v>
      </c>
      <c r="AP38">
        <v>1.42</v>
      </c>
      <c r="AQ38">
        <v>22.67</v>
      </c>
      <c r="AR38">
        <v>0.53</v>
      </c>
      <c r="AS38">
        <v>0.68</v>
      </c>
      <c r="AT38">
        <v>-1</v>
      </c>
      <c r="AU38">
        <v>-1</v>
      </c>
      <c r="AV38">
        <v>0.05</v>
      </c>
      <c r="AW38">
        <v>29.88</v>
      </c>
      <c r="AX38">
        <v>29.88</v>
      </c>
      <c r="AY38">
        <v>0.17</v>
      </c>
      <c r="AZ38">
        <v>0</v>
      </c>
      <c r="BA38">
        <v>1418.8335617813423</v>
      </c>
    </row>
    <row r="39" spans="1:53" x14ac:dyDescent="0.25">
      <c r="A39">
        <v>88</v>
      </c>
      <c r="B39" t="s">
        <v>484</v>
      </c>
      <c r="C39">
        <v>0</v>
      </c>
      <c r="D39">
        <v>1.58</v>
      </c>
      <c r="E39">
        <v>0</v>
      </c>
      <c r="F39">
        <v>0</v>
      </c>
      <c r="G39">
        <v>0</v>
      </c>
      <c r="H39">
        <v>0.03</v>
      </c>
      <c r="I39">
        <v>0</v>
      </c>
      <c r="J39">
        <v>2</v>
      </c>
      <c r="K39">
        <v>0.03</v>
      </c>
      <c r="L39">
        <v>-1</v>
      </c>
      <c r="M39">
        <v>-1</v>
      </c>
      <c r="N39">
        <v>0.67</v>
      </c>
      <c r="O39">
        <v>3.58</v>
      </c>
      <c r="P39">
        <v>0.03</v>
      </c>
      <c r="Q39">
        <v>0.28000000000000003</v>
      </c>
      <c r="R39">
        <v>0.05</v>
      </c>
      <c r="S39">
        <v>0.32</v>
      </c>
      <c r="T39">
        <v>0.23</v>
      </c>
      <c r="U39">
        <v>0</v>
      </c>
      <c r="V39">
        <v>0</v>
      </c>
      <c r="W39">
        <v>20.67</v>
      </c>
      <c r="X39">
        <v>0.6</v>
      </c>
      <c r="Y39">
        <v>-1</v>
      </c>
      <c r="Z39">
        <v>-1</v>
      </c>
      <c r="AA39">
        <v>24.88</v>
      </c>
      <c r="AB39">
        <v>0.03</v>
      </c>
      <c r="AC39">
        <v>0.02</v>
      </c>
      <c r="AD39">
        <v>0.03</v>
      </c>
      <c r="AE39">
        <v>4.17</v>
      </c>
      <c r="AF39">
        <v>-1</v>
      </c>
      <c r="AG39">
        <v>-1</v>
      </c>
      <c r="AH39">
        <v>-1</v>
      </c>
      <c r="AI39">
        <v>0</v>
      </c>
      <c r="AJ39">
        <v>0</v>
      </c>
      <c r="AK39">
        <v>0.03</v>
      </c>
      <c r="AL39">
        <v>0.03</v>
      </c>
      <c r="AM39">
        <v>0.05</v>
      </c>
      <c r="AN39">
        <v>0.05</v>
      </c>
      <c r="AO39">
        <v>1.42</v>
      </c>
      <c r="AP39">
        <v>1.42</v>
      </c>
      <c r="AQ39">
        <v>22.67</v>
      </c>
      <c r="AR39">
        <v>0.53</v>
      </c>
      <c r="AS39">
        <v>0.68</v>
      </c>
      <c r="AT39">
        <v>-1</v>
      </c>
      <c r="AU39">
        <v>-1</v>
      </c>
      <c r="AV39">
        <v>0.05</v>
      </c>
      <c r="AW39">
        <v>29.88</v>
      </c>
      <c r="AX39">
        <v>29.88</v>
      </c>
      <c r="AY39">
        <v>0.17</v>
      </c>
      <c r="AZ39">
        <v>0</v>
      </c>
      <c r="BA39">
        <v>1484.8629042644422</v>
      </c>
    </row>
    <row r="40" spans="1:53" x14ac:dyDescent="0.25">
      <c r="A40">
        <v>93</v>
      </c>
      <c r="B40" t="s">
        <v>485</v>
      </c>
      <c r="C40">
        <v>0</v>
      </c>
      <c r="D40">
        <v>1.58</v>
      </c>
      <c r="E40">
        <v>0</v>
      </c>
      <c r="F40">
        <v>0</v>
      </c>
      <c r="G40">
        <v>0</v>
      </c>
      <c r="H40">
        <v>0.03</v>
      </c>
      <c r="I40">
        <v>0</v>
      </c>
      <c r="J40">
        <v>2</v>
      </c>
      <c r="K40">
        <v>0.03</v>
      </c>
      <c r="L40">
        <v>-1</v>
      </c>
      <c r="M40">
        <v>-1</v>
      </c>
      <c r="N40">
        <v>0.67</v>
      </c>
      <c r="O40">
        <v>3.58</v>
      </c>
      <c r="P40">
        <v>0.03</v>
      </c>
      <c r="Q40">
        <v>0.28000000000000003</v>
      </c>
      <c r="R40">
        <v>0.05</v>
      </c>
      <c r="S40">
        <v>0.32</v>
      </c>
      <c r="T40">
        <v>0.23</v>
      </c>
      <c r="U40">
        <v>0</v>
      </c>
      <c r="V40">
        <v>0</v>
      </c>
      <c r="W40">
        <v>20.67</v>
      </c>
      <c r="X40">
        <v>0.6</v>
      </c>
      <c r="Y40">
        <v>-1</v>
      </c>
      <c r="Z40">
        <v>-1</v>
      </c>
      <c r="AA40">
        <v>24.88</v>
      </c>
      <c r="AB40">
        <v>0.03</v>
      </c>
      <c r="AC40">
        <v>0.02</v>
      </c>
      <c r="AD40">
        <v>0.03</v>
      </c>
      <c r="AE40">
        <v>4.17</v>
      </c>
      <c r="AF40">
        <v>-1</v>
      </c>
      <c r="AG40">
        <v>-1</v>
      </c>
      <c r="AH40">
        <v>-1</v>
      </c>
      <c r="AI40">
        <v>0</v>
      </c>
      <c r="AJ40">
        <v>0</v>
      </c>
      <c r="AK40">
        <v>0.03</v>
      </c>
      <c r="AL40">
        <v>0.03</v>
      </c>
      <c r="AM40">
        <v>0.05</v>
      </c>
      <c r="AN40">
        <v>0.05</v>
      </c>
      <c r="AO40">
        <v>1.42</v>
      </c>
      <c r="AP40">
        <v>1.42</v>
      </c>
      <c r="AQ40">
        <v>22.67</v>
      </c>
      <c r="AR40">
        <v>0.53</v>
      </c>
      <c r="AS40">
        <v>0.68</v>
      </c>
      <c r="AT40">
        <v>-1</v>
      </c>
      <c r="AU40">
        <v>-1</v>
      </c>
      <c r="AV40">
        <v>0.05</v>
      </c>
      <c r="AW40">
        <v>29.88</v>
      </c>
      <c r="AX40">
        <v>29.88</v>
      </c>
      <c r="AY40">
        <v>0.17</v>
      </c>
      <c r="AZ40">
        <v>0</v>
      </c>
      <c r="BA40">
        <v>1505.5991834135239</v>
      </c>
    </row>
    <row r="41" spans="1:53" x14ac:dyDescent="0.25">
      <c r="A41">
        <v>94</v>
      </c>
      <c r="B41" t="s">
        <v>486</v>
      </c>
      <c r="C41">
        <v>0</v>
      </c>
      <c r="D41">
        <v>1.58</v>
      </c>
      <c r="E41">
        <v>0</v>
      </c>
      <c r="F41">
        <v>0</v>
      </c>
      <c r="G41">
        <v>0</v>
      </c>
      <c r="H41">
        <v>0.03</v>
      </c>
      <c r="I41">
        <v>0</v>
      </c>
      <c r="J41">
        <v>2</v>
      </c>
      <c r="K41">
        <v>0.03</v>
      </c>
      <c r="L41">
        <v>-1</v>
      </c>
      <c r="M41">
        <v>-1</v>
      </c>
      <c r="N41">
        <v>0.67</v>
      </c>
      <c r="O41">
        <v>3.58</v>
      </c>
      <c r="P41">
        <v>0.03</v>
      </c>
      <c r="Q41">
        <v>0.28000000000000003</v>
      </c>
      <c r="R41">
        <v>0.05</v>
      </c>
      <c r="S41">
        <v>0.32</v>
      </c>
      <c r="T41">
        <v>0.23</v>
      </c>
      <c r="U41">
        <v>0</v>
      </c>
      <c r="V41">
        <v>0</v>
      </c>
      <c r="W41">
        <v>20.67</v>
      </c>
      <c r="X41">
        <v>0.6</v>
      </c>
      <c r="Y41">
        <v>-1</v>
      </c>
      <c r="Z41">
        <v>-1</v>
      </c>
      <c r="AA41">
        <v>24.88</v>
      </c>
      <c r="AB41">
        <v>0.03</v>
      </c>
      <c r="AC41">
        <v>0.02</v>
      </c>
      <c r="AD41">
        <v>0.03</v>
      </c>
      <c r="AE41">
        <v>4.17</v>
      </c>
      <c r="AF41">
        <v>-1</v>
      </c>
      <c r="AG41">
        <v>-1</v>
      </c>
      <c r="AH41">
        <v>-1</v>
      </c>
      <c r="AI41">
        <v>0</v>
      </c>
      <c r="AJ41">
        <v>0</v>
      </c>
      <c r="AK41">
        <v>0.03</v>
      </c>
      <c r="AL41">
        <v>0.03</v>
      </c>
      <c r="AM41">
        <v>0.05</v>
      </c>
      <c r="AN41">
        <v>0.05</v>
      </c>
      <c r="AO41">
        <v>1.42</v>
      </c>
      <c r="AP41">
        <v>1.42</v>
      </c>
      <c r="AQ41">
        <v>22.67</v>
      </c>
      <c r="AR41">
        <v>0.53</v>
      </c>
      <c r="AS41">
        <v>0.68</v>
      </c>
      <c r="AT41">
        <v>-1</v>
      </c>
      <c r="AU41">
        <v>-1</v>
      </c>
      <c r="AV41">
        <v>0.05</v>
      </c>
      <c r="AW41">
        <v>29.88</v>
      </c>
      <c r="AX41">
        <v>29.88</v>
      </c>
      <c r="AY41">
        <v>0.17</v>
      </c>
      <c r="AZ41">
        <v>0</v>
      </c>
      <c r="BA41">
        <v>1418.9988383753489</v>
      </c>
    </row>
    <row r="42" spans="1:53" x14ac:dyDescent="0.25">
      <c r="A42">
        <v>95</v>
      </c>
      <c r="B42" t="s">
        <v>487</v>
      </c>
      <c r="C42">
        <v>0</v>
      </c>
      <c r="D42">
        <v>1.58</v>
      </c>
      <c r="E42">
        <v>0</v>
      </c>
      <c r="F42">
        <v>0</v>
      </c>
      <c r="G42">
        <v>0</v>
      </c>
      <c r="H42">
        <v>0.03</v>
      </c>
      <c r="I42">
        <v>0</v>
      </c>
      <c r="J42">
        <v>2</v>
      </c>
      <c r="K42">
        <v>0.03</v>
      </c>
      <c r="L42">
        <v>-1</v>
      </c>
      <c r="M42">
        <v>-1</v>
      </c>
      <c r="N42">
        <v>0.67</v>
      </c>
      <c r="O42">
        <v>3.58</v>
      </c>
      <c r="P42">
        <v>0.03</v>
      </c>
      <c r="Q42">
        <v>0.28000000000000003</v>
      </c>
      <c r="R42">
        <v>0.05</v>
      </c>
      <c r="S42">
        <v>0.32</v>
      </c>
      <c r="T42">
        <v>0.23</v>
      </c>
      <c r="U42">
        <v>0</v>
      </c>
      <c r="V42">
        <v>0</v>
      </c>
      <c r="W42">
        <v>20.67</v>
      </c>
      <c r="X42">
        <v>0.6</v>
      </c>
      <c r="Y42">
        <v>-1</v>
      </c>
      <c r="Z42">
        <v>-1</v>
      </c>
      <c r="AA42">
        <v>24.88</v>
      </c>
      <c r="AB42">
        <v>0.03</v>
      </c>
      <c r="AC42">
        <v>0.02</v>
      </c>
      <c r="AD42">
        <v>0.03</v>
      </c>
      <c r="AE42">
        <v>4.17</v>
      </c>
      <c r="AF42">
        <v>-1</v>
      </c>
      <c r="AG42">
        <v>-1</v>
      </c>
      <c r="AH42">
        <v>-1</v>
      </c>
      <c r="AI42">
        <v>0</v>
      </c>
      <c r="AJ42">
        <v>0</v>
      </c>
      <c r="AK42">
        <v>0.03</v>
      </c>
      <c r="AL42">
        <v>0.03</v>
      </c>
      <c r="AM42">
        <v>0.05</v>
      </c>
      <c r="AN42">
        <v>0.05</v>
      </c>
      <c r="AO42">
        <v>1.42</v>
      </c>
      <c r="AP42">
        <v>1.42</v>
      </c>
      <c r="AQ42">
        <v>22.67</v>
      </c>
      <c r="AR42">
        <v>0.53</v>
      </c>
      <c r="AS42">
        <v>0.68</v>
      </c>
      <c r="AT42">
        <v>-1</v>
      </c>
      <c r="AU42">
        <v>-1</v>
      </c>
      <c r="AV42">
        <v>0.05</v>
      </c>
      <c r="AW42">
        <v>29.88</v>
      </c>
      <c r="AX42">
        <v>29.88</v>
      </c>
      <c r="AY42">
        <v>0.17</v>
      </c>
      <c r="AZ42">
        <v>0</v>
      </c>
      <c r="BA42">
        <v>1447.3944586972925</v>
      </c>
    </row>
    <row r="43" spans="1:53" x14ac:dyDescent="0.25">
      <c r="A43">
        <v>97</v>
      </c>
      <c r="B43" t="s">
        <v>488</v>
      </c>
      <c r="C43">
        <v>0</v>
      </c>
      <c r="D43">
        <v>1.58</v>
      </c>
      <c r="E43">
        <v>0</v>
      </c>
      <c r="F43">
        <v>0</v>
      </c>
      <c r="G43">
        <v>0</v>
      </c>
      <c r="H43">
        <v>0.03</v>
      </c>
      <c r="I43">
        <v>0</v>
      </c>
      <c r="J43">
        <v>2</v>
      </c>
      <c r="K43">
        <v>0.03</v>
      </c>
      <c r="L43">
        <v>-1</v>
      </c>
      <c r="M43">
        <v>-1</v>
      </c>
      <c r="N43">
        <v>0.67</v>
      </c>
      <c r="O43">
        <v>3.58</v>
      </c>
      <c r="P43">
        <v>0.03</v>
      </c>
      <c r="Q43">
        <v>0.28000000000000003</v>
      </c>
      <c r="R43">
        <v>0.05</v>
      </c>
      <c r="S43">
        <v>0.32</v>
      </c>
      <c r="T43">
        <v>0.23</v>
      </c>
      <c r="U43">
        <v>0</v>
      </c>
      <c r="V43">
        <v>0</v>
      </c>
      <c r="W43">
        <v>20.67</v>
      </c>
      <c r="X43">
        <v>0.6</v>
      </c>
      <c r="Y43">
        <v>-1</v>
      </c>
      <c r="Z43">
        <v>-1</v>
      </c>
      <c r="AA43">
        <v>24.88</v>
      </c>
      <c r="AB43">
        <v>0.03</v>
      </c>
      <c r="AC43">
        <v>0.02</v>
      </c>
      <c r="AD43">
        <v>0.03</v>
      </c>
      <c r="AE43">
        <v>4.17</v>
      </c>
      <c r="AF43">
        <v>-1</v>
      </c>
      <c r="AG43">
        <v>-1</v>
      </c>
      <c r="AH43">
        <v>-1</v>
      </c>
      <c r="AI43">
        <v>0</v>
      </c>
      <c r="AJ43">
        <v>0</v>
      </c>
      <c r="AK43">
        <v>0.03</v>
      </c>
      <c r="AL43">
        <v>0.03</v>
      </c>
      <c r="AM43">
        <v>0.05</v>
      </c>
      <c r="AN43">
        <v>0.05</v>
      </c>
      <c r="AO43">
        <v>1.42</v>
      </c>
      <c r="AP43">
        <v>1.42</v>
      </c>
      <c r="AQ43">
        <v>22.67</v>
      </c>
      <c r="AR43">
        <v>0.53</v>
      </c>
      <c r="AS43">
        <v>0.68</v>
      </c>
      <c r="AT43">
        <v>-1</v>
      </c>
      <c r="AU43">
        <v>-1</v>
      </c>
      <c r="AV43">
        <v>0.05</v>
      </c>
      <c r="AW43">
        <v>29.88</v>
      </c>
      <c r="AX43">
        <v>29.88</v>
      </c>
      <c r="AY43">
        <v>0.17</v>
      </c>
      <c r="AZ43">
        <v>0</v>
      </c>
      <c r="BA43">
        <v>1375.0289120712368</v>
      </c>
    </row>
    <row r="44" spans="1:53" x14ac:dyDescent="0.25">
      <c r="A44">
        <v>100</v>
      </c>
      <c r="B44" t="s">
        <v>489</v>
      </c>
      <c r="C44">
        <v>0</v>
      </c>
      <c r="D44">
        <v>1.58</v>
      </c>
      <c r="E44">
        <v>0</v>
      </c>
      <c r="F44">
        <v>0</v>
      </c>
      <c r="G44">
        <v>0</v>
      </c>
      <c r="H44">
        <v>0.03</v>
      </c>
      <c r="I44">
        <v>0</v>
      </c>
      <c r="J44">
        <v>2</v>
      </c>
      <c r="K44">
        <v>0.03</v>
      </c>
      <c r="L44">
        <v>-1</v>
      </c>
      <c r="M44">
        <v>-1</v>
      </c>
      <c r="N44">
        <v>0.67</v>
      </c>
      <c r="O44">
        <v>3.58</v>
      </c>
      <c r="P44">
        <v>0.03</v>
      </c>
      <c r="Q44">
        <v>0.28000000000000003</v>
      </c>
      <c r="R44">
        <v>0.05</v>
      </c>
      <c r="S44">
        <v>0.32</v>
      </c>
      <c r="T44">
        <v>0.23</v>
      </c>
      <c r="U44">
        <v>0</v>
      </c>
      <c r="V44">
        <v>0</v>
      </c>
      <c r="W44">
        <v>20.67</v>
      </c>
      <c r="X44">
        <v>0.6</v>
      </c>
      <c r="Y44">
        <v>-1</v>
      </c>
      <c r="Z44">
        <v>-1</v>
      </c>
      <c r="AA44">
        <v>24.88</v>
      </c>
      <c r="AB44">
        <v>0.03</v>
      </c>
      <c r="AC44">
        <v>0.02</v>
      </c>
      <c r="AD44">
        <v>0.03</v>
      </c>
      <c r="AE44">
        <v>4.17</v>
      </c>
      <c r="AF44">
        <v>-1</v>
      </c>
      <c r="AG44">
        <v>-1</v>
      </c>
      <c r="AH44">
        <v>-1</v>
      </c>
      <c r="AI44">
        <v>0</v>
      </c>
      <c r="AJ44">
        <v>0</v>
      </c>
      <c r="AK44">
        <v>0.03</v>
      </c>
      <c r="AL44">
        <v>0.03</v>
      </c>
      <c r="AM44">
        <v>0.05</v>
      </c>
      <c r="AN44">
        <v>0.05</v>
      </c>
      <c r="AO44">
        <v>1.42</v>
      </c>
      <c r="AP44">
        <v>1.42</v>
      </c>
      <c r="AQ44">
        <v>22.67</v>
      </c>
      <c r="AR44">
        <v>0.53</v>
      </c>
      <c r="AS44">
        <v>0.68</v>
      </c>
      <c r="AT44">
        <v>-1</v>
      </c>
      <c r="AU44">
        <v>-1</v>
      </c>
      <c r="AV44">
        <v>0.05</v>
      </c>
      <c r="AW44">
        <v>29.88</v>
      </c>
      <c r="AX44">
        <v>29.88</v>
      </c>
      <c r="AY44">
        <v>0.17</v>
      </c>
      <c r="AZ44">
        <v>0</v>
      </c>
      <c r="BA44">
        <v>1453.7299005171049</v>
      </c>
    </row>
    <row r="45" spans="1:53" x14ac:dyDescent="0.25">
      <c r="A45">
        <v>101</v>
      </c>
      <c r="B45" t="s">
        <v>490</v>
      </c>
      <c r="C45">
        <v>0</v>
      </c>
      <c r="D45">
        <v>1.58</v>
      </c>
      <c r="E45">
        <v>0</v>
      </c>
      <c r="F45">
        <v>0</v>
      </c>
      <c r="G45">
        <v>0</v>
      </c>
      <c r="H45">
        <v>0.03</v>
      </c>
      <c r="I45">
        <v>0</v>
      </c>
      <c r="J45">
        <v>2</v>
      </c>
      <c r="K45">
        <v>0.03</v>
      </c>
      <c r="L45">
        <v>-1</v>
      </c>
      <c r="M45">
        <v>-1</v>
      </c>
      <c r="N45">
        <v>0.67</v>
      </c>
      <c r="O45">
        <v>3.58</v>
      </c>
      <c r="P45">
        <v>0.03</v>
      </c>
      <c r="Q45">
        <v>0.28000000000000003</v>
      </c>
      <c r="R45">
        <v>0.05</v>
      </c>
      <c r="S45">
        <v>0.32</v>
      </c>
      <c r="T45">
        <v>0.23</v>
      </c>
      <c r="U45">
        <v>0</v>
      </c>
      <c r="V45">
        <v>0</v>
      </c>
      <c r="W45">
        <v>20.67</v>
      </c>
      <c r="X45">
        <v>0.6</v>
      </c>
      <c r="Y45">
        <v>-1</v>
      </c>
      <c r="Z45">
        <v>-1</v>
      </c>
      <c r="AA45">
        <v>24.88</v>
      </c>
      <c r="AB45">
        <v>0.03</v>
      </c>
      <c r="AC45">
        <v>0.02</v>
      </c>
      <c r="AD45">
        <v>0.03</v>
      </c>
      <c r="AE45">
        <v>4.17</v>
      </c>
      <c r="AF45">
        <v>-1</v>
      </c>
      <c r="AG45">
        <v>-1</v>
      </c>
      <c r="AH45">
        <v>-1</v>
      </c>
      <c r="AI45">
        <v>0</v>
      </c>
      <c r="AJ45">
        <v>0</v>
      </c>
      <c r="AK45">
        <v>0.03</v>
      </c>
      <c r="AL45">
        <v>0.03</v>
      </c>
      <c r="AM45">
        <v>0.05</v>
      </c>
      <c r="AN45">
        <v>0.05</v>
      </c>
      <c r="AO45">
        <v>1.42</v>
      </c>
      <c r="AP45">
        <v>1.42</v>
      </c>
      <c r="AQ45">
        <v>22.67</v>
      </c>
      <c r="AR45">
        <v>0.53</v>
      </c>
      <c r="AS45">
        <v>0.68</v>
      </c>
      <c r="AT45">
        <v>-1</v>
      </c>
      <c r="AU45">
        <v>-1</v>
      </c>
      <c r="AV45">
        <v>0.05</v>
      </c>
      <c r="AW45">
        <v>29.88</v>
      </c>
      <c r="AX45">
        <v>29.88</v>
      </c>
      <c r="AY45">
        <v>0.17</v>
      </c>
      <c r="AZ45">
        <v>0</v>
      </c>
      <c r="BA45">
        <v>1395.8018513996647</v>
      </c>
    </row>
    <row r="46" spans="1:53" x14ac:dyDescent="0.25">
      <c r="A46">
        <v>102</v>
      </c>
      <c r="B46" t="s">
        <v>491</v>
      </c>
      <c r="C46">
        <v>0</v>
      </c>
      <c r="D46">
        <v>1.58</v>
      </c>
      <c r="E46">
        <v>0</v>
      </c>
      <c r="F46">
        <v>0</v>
      </c>
      <c r="G46">
        <v>0</v>
      </c>
      <c r="H46">
        <v>0.03</v>
      </c>
      <c r="I46">
        <v>0</v>
      </c>
      <c r="J46">
        <v>2</v>
      </c>
      <c r="K46">
        <v>0.03</v>
      </c>
      <c r="L46">
        <v>-1</v>
      </c>
      <c r="M46">
        <v>-1</v>
      </c>
      <c r="N46">
        <v>0.67</v>
      </c>
      <c r="O46">
        <v>3.58</v>
      </c>
      <c r="P46">
        <v>0.03</v>
      </c>
      <c r="Q46">
        <v>0.28000000000000003</v>
      </c>
      <c r="R46">
        <v>0.05</v>
      </c>
      <c r="S46">
        <v>0.32</v>
      </c>
      <c r="T46">
        <v>0.23</v>
      </c>
      <c r="U46">
        <v>0</v>
      </c>
      <c r="V46">
        <v>0</v>
      </c>
      <c r="W46">
        <v>20.67</v>
      </c>
      <c r="X46">
        <v>0.6</v>
      </c>
      <c r="Y46">
        <v>-1</v>
      </c>
      <c r="Z46">
        <v>-1</v>
      </c>
      <c r="AA46">
        <v>24.88</v>
      </c>
      <c r="AB46">
        <v>0.03</v>
      </c>
      <c r="AC46">
        <v>0.02</v>
      </c>
      <c r="AD46">
        <v>0.03</v>
      </c>
      <c r="AE46">
        <v>4.17</v>
      </c>
      <c r="AF46">
        <v>-1</v>
      </c>
      <c r="AG46">
        <v>-1</v>
      </c>
      <c r="AH46">
        <v>-1</v>
      </c>
      <c r="AI46">
        <v>0</v>
      </c>
      <c r="AJ46">
        <v>0</v>
      </c>
      <c r="AK46">
        <v>0.03</v>
      </c>
      <c r="AL46">
        <v>0.03</v>
      </c>
      <c r="AM46">
        <v>0.05</v>
      </c>
      <c r="AN46">
        <v>0.05</v>
      </c>
      <c r="AO46">
        <v>1.42</v>
      </c>
      <c r="AP46">
        <v>1.42</v>
      </c>
      <c r="AQ46">
        <v>22.67</v>
      </c>
      <c r="AR46">
        <v>0.53</v>
      </c>
      <c r="AS46">
        <v>0.68</v>
      </c>
      <c r="AT46">
        <v>-1</v>
      </c>
      <c r="AU46">
        <v>-1</v>
      </c>
      <c r="AV46">
        <v>0.05</v>
      </c>
      <c r="AW46">
        <v>29.88</v>
      </c>
      <c r="AX46">
        <v>29.88</v>
      </c>
      <c r="AY46">
        <v>0.17</v>
      </c>
      <c r="AZ46">
        <v>0</v>
      </c>
      <c r="BA46">
        <v>1542.5150508034653</v>
      </c>
    </row>
    <row r="47" spans="1:53" x14ac:dyDescent="0.25">
      <c r="A47">
        <v>103</v>
      </c>
      <c r="B47" t="s">
        <v>492</v>
      </c>
      <c r="C47">
        <v>0</v>
      </c>
      <c r="D47">
        <v>1.58</v>
      </c>
      <c r="E47">
        <v>0</v>
      </c>
      <c r="F47">
        <v>0</v>
      </c>
      <c r="G47">
        <v>0</v>
      </c>
      <c r="H47">
        <v>0.03</v>
      </c>
      <c r="I47">
        <v>0</v>
      </c>
      <c r="J47">
        <v>2</v>
      </c>
      <c r="K47">
        <v>0.03</v>
      </c>
      <c r="L47">
        <v>-1</v>
      </c>
      <c r="M47">
        <v>-1</v>
      </c>
      <c r="N47">
        <v>0.67</v>
      </c>
      <c r="O47">
        <v>3.58</v>
      </c>
      <c r="P47">
        <v>0.03</v>
      </c>
      <c r="Q47">
        <v>0.28000000000000003</v>
      </c>
      <c r="R47">
        <v>0.05</v>
      </c>
      <c r="S47">
        <v>0.32</v>
      </c>
      <c r="T47">
        <v>0.23</v>
      </c>
      <c r="U47">
        <v>0</v>
      </c>
      <c r="V47">
        <v>0</v>
      </c>
      <c r="W47">
        <v>20.67</v>
      </c>
      <c r="X47">
        <v>0.6</v>
      </c>
      <c r="Y47">
        <v>-1</v>
      </c>
      <c r="Z47">
        <v>-1</v>
      </c>
      <c r="AA47">
        <v>24.88</v>
      </c>
      <c r="AB47">
        <v>0.03</v>
      </c>
      <c r="AC47">
        <v>0.02</v>
      </c>
      <c r="AD47">
        <v>0.03</v>
      </c>
      <c r="AE47">
        <v>4.17</v>
      </c>
      <c r="AF47">
        <v>-1</v>
      </c>
      <c r="AG47">
        <v>-1</v>
      </c>
      <c r="AH47">
        <v>-1</v>
      </c>
      <c r="AI47">
        <v>0</v>
      </c>
      <c r="AJ47">
        <v>0</v>
      </c>
      <c r="AK47">
        <v>0.03</v>
      </c>
      <c r="AL47">
        <v>0.03</v>
      </c>
      <c r="AM47">
        <v>0.05</v>
      </c>
      <c r="AN47">
        <v>0.05</v>
      </c>
      <c r="AO47">
        <v>1.42</v>
      </c>
      <c r="AP47">
        <v>1.42</v>
      </c>
      <c r="AQ47">
        <v>22.67</v>
      </c>
      <c r="AR47">
        <v>0.53</v>
      </c>
      <c r="AS47">
        <v>0.68</v>
      </c>
      <c r="AT47">
        <v>-1</v>
      </c>
      <c r="AU47">
        <v>-1</v>
      </c>
      <c r="AV47">
        <v>0.05</v>
      </c>
      <c r="AW47">
        <v>29.88</v>
      </c>
      <c r="AX47">
        <v>29.88</v>
      </c>
      <c r="AY47">
        <v>0.17</v>
      </c>
      <c r="AZ47">
        <v>0</v>
      </c>
      <c r="BA47">
        <v>1418.7820537346004</v>
      </c>
    </row>
    <row r="48" spans="1:53" x14ac:dyDescent="0.25">
      <c r="A48">
        <v>107</v>
      </c>
      <c r="B48" t="s">
        <v>493</v>
      </c>
      <c r="C48">
        <v>0</v>
      </c>
      <c r="D48">
        <v>1.58</v>
      </c>
      <c r="E48">
        <v>0</v>
      </c>
      <c r="F48">
        <v>0</v>
      </c>
      <c r="G48">
        <v>0</v>
      </c>
      <c r="H48">
        <v>0.03</v>
      </c>
      <c r="I48">
        <v>0</v>
      </c>
      <c r="J48">
        <v>2</v>
      </c>
      <c r="K48">
        <v>0.03</v>
      </c>
      <c r="L48">
        <v>-1</v>
      </c>
      <c r="M48">
        <v>-1</v>
      </c>
      <c r="N48">
        <v>0.67</v>
      </c>
      <c r="O48">
        <v>3.58</v>
      </c>
      <c r="P48">
        <v>0.03</v>
      </c>
      <c r="Q48">
        <v>0.28000000000000003</v>
      </c>
      <c r="R48">
        <v>0.05</v>
      </c>
      <c r="S48">
        <v>0.32</v>
      </c>
      <c r="T48">
        <v>0.23</v>
      </c>
      <c r="U48">
        <v>0</v>
      </c>
      <c r="V48">
        <v>0</v>
      </c>
      <c r="W48">
        <v>20.67</v>
      </c>
      <c r="X48">
        <v>0.6</v>
      </c>
      <c r="Y48">
        <v>-1</v>
      </c>
      <c r="Z48">
        <v>-1</v>
      </c>
      <c r="AA48">
        <v>24.88</v>
      </c>
      <c r="AB48">
        <v>0.03</v>
      </c>
      <c r="AC48">
        <v>0.02</v>
      </c>
      <c r="AD48">
        <v>0.03</v>
      </c>
      <c r="AE48">
        <v>4.17</v>
      </c>
      <c r="AF48">
        <v>-1</v>
      </c>
      <c r="AG48">
        <v>-1</v>
      </c>
      <c r="AH48">
        <v>-1</v>
      </c>
      <c r="AI48">
        <v>0</v>
      </c>
      <c r="AJ48">
        <v>0</v>
      </c>
      <c r="AK48">
        <v>0.03</v>
      </c>
      <c r="AL48">
        <v>0.03</v>
      </c>
      <c r="AM48">
        <v>0.05</v>
      </c>
      <c r="AN48">
        <v>0.05</v>
      </c>
      <c r="AO48">
        <v>1.42</v>
      </c>
      <c r="AP48">
        <v>1.42</v>
      </c>
      <c r="AQ48">
        <v>22.67</v>
      </c>
      <c r="AR48">
        <v>0.53</v>
      </c>
      <c r="AS48">
        <v>0.68</v>
      </c>
      <c r="AT48">
        <v>-1</v>
      </c>
      <c r="AU48">
        <v>-1</v>
      </c>
      <c r="AV48">
        <v>0.05</v>
      </c>
      <c r="AW48">
        <v>29.88</v>
      </c>
      <c r="AX48">
        <v>29.88</v>
      </c>
      <c r="AY48">
        <v>0.17</v>
      </c>
      <c r="AZ48">
        <v>0</v>
      </c>
      <c r="BA48">
        <v>1572.0037538753336</v>
      </c>
    </row>
    <row r="49" spans="1:53" x14ac:dyDescent="0.25">
      <c r="A49">
        <v>108</v>
      </c>
      <c r="B49" t="s">
        <v>494</v>
      </c>
      <c r="C49">
        <v>0</v>
      </c>
      <c r="D49">
        <v>1.58</v>
      </c>
      <c r="E49">
        <v>0</v>
      </c>
      <c r="F49">
        <v>0</v>
      </c>
      <c r="G49">
        <v>0</v>
      </c>
      <c r="H49">
        <v>0.03</v>
      </c>
      <c r="I49">
        <v>0</v>
      </c>
      <c r="J49">
        <v>2</v>
      </c>
      <c r="K49">
        <v>0.03</v>
      </c>
      <c r="L49">
        <v>-1</v>
      </c>
      <c r="M49">
        <v>-1</v>
      </c>
      <c r="N49">
        <v>0.67</v>
      </c>
      <c r="O49">
        <v>3.58</v>
      </c>
      <c r="P49">
        <v>0.03</v>
      </c>
      <c r="Q49">
        <v>0.28000000000000003</v>
      </c>
      <c r="R49">
        <v>0.05</v>
      </c>
      <c r="S49">
        <v>0.32</v>
      </c>
      <c r="T49">
        <v>0.23</v>
      </c>
      <c r="U49">
        <v>0</v>
      </c>
      <c r="V49">
        <v>0</v>
      </c>
      <c r="W49">
        <v>20.67</v>
      </c>
      <c r="X49">
        <v>0.6</v>
      </c>
      <c r="Y49">
        <v>-1</v>
      </c>
      <c r="Z49">
        <v>-1</v>
      </c>
      <c r="AA49">
        <v>24.88</v>
      </c>
      <c r="AB49">
        <v>0.03</v>
      </c>
      <c r="AC49">
        <v>0.02</v>
      </c>
      <c r="AD49">
        <v>0.03</v>
      </c>
      <c r="AE49">
        <v>4.17</v>
      </c>
      <c r="AF49">
        <v>-1</v>
      </c>
      <c r="AG49">
        <v>-1</v>
      </c>
      <c r="AH49">
        <v>-1</v>
      </c>
      <c r="AI49">
        <v>0</v>
      </c>
      <c r="AJ49">
        <v>0</v>
      </c>
      <c r="AK49">
        <v>0.03</v>
      </c>
      <c r="AL49">
        <v>0.03</v>
      </c>
      <c r="AM49">
        <v>0.05</v>
      </c>
      <c r="AN49">
        <v>0.05</v>
      </c>
      <c r="AO49">
        <v>1.42</v>
      </c>
      <c r="AP49">
        <v>1.42</v>
      </c>
      <c r="AQ49">
        <v>22.67</v>
      </c>
      <c r="AR49">
        <v>0.53</v>
      </c>
      <c r="AS49">
        <v>0.68</v>
      </c>
      <c r="AT49">
        <v>-1</v>
      </c>
      <c r="AU49">
        <v>-1</v>
      </c>
      <c r="AV49">
        <v>0.05</v>
      </c>
      <c r="AW49">
        <v>29.88</v>
      </c>
      <c r="AX49">
        <v>29.88</v>
      </c>
      <c r="AY49">
        <v>0.17</v>
      </c>
      <c r="AZ49">
        <v>0</v>
      </c>
      <c r="BA49">
        <v>1442.4949273341258</v>
      </c>
    </row>
    <row r="50" spans="1:53" x14ac:dyDescent="0.25">
      <c r="A50">
        <v>111</v>
      </c>
      <c r="B50" t="s">
        <v>495</v>
      </c>
      <c r="C50">
        <v>0</v>
      </c>
      <c r="D50">
        <v>1.58</v>
      </c>
      <c r="E50">
        <v>0</v>
      </c>
      <c r="F50">
        <v>0</v>
      </c>
      <c r="G50">
        <v>0</v>
      </c>
      <c r="H50">
        <v>0.03</v>
      </c>
      <c r="I50">
        <v>0</v>
      </c>
      <c r="J50">
        <v>2</v>
      </c>
      <c r="K50">
        <v>0.03</v>
      </c>
      <c r="L50">
        <v>-1</v>
      </c>
      <c r="M50">
        <v>-1</v>
      </c>
      <c r="N50">
        <v>0.67</v>
      </c>
      <c r="O50">
        <v>3.58</v>
      </c>
      <c r="P50">
        <v>0.03</v>
      </c>
      <c r="Q50">
        <v>0.28000000000000003</v>
      </c>
      <c r="R50">
        <v>0.05</v>
      </c>
      <c r="S50">
        <v>0.32</v>
      </c>
      <c r="T50">
        <v>0.23</v>
      </c>
      <c r="U50">
        <v>0</v>
      </c>
      <c r="V50">
        <v>0</v>
      </c>
      <c r="W50">
        <v>20.67</v>
      </c>
      <c r="X50">
        <v>0.6</v>
      </c>
      <c r="Y50">
        <v>-1</v>
      </c>
      <c r="Z50">
        <v>-1</v>
      </c>
      <c r="AA50">
        <v>24.88</v>
      </c>
      <c r="AB50">
        <v>0.03</v>
      </c>
      <c r="AC50">
        <v>0.02</v>
      </c>
      <c r="AD50">
        <v>0.03</v>
      </c>
      <c r="AE50">
        <v>4.17</v>
      </c>
      <c r="AF50">
        <v>-1</v>
      </c>
      <c r="AG50">
        <v>-1</v>
      </c>
      <c r="AH50">
        <v>-1</v>
      </c>
      <c r="AI50">
        <v>0</v>
      </c>
      <c r="AJ50">
        <v>0</v>
      </c>
      <c r="AK50">
        <v>0.03</v>
      </c>
      <c r="AL50">
        <v>0.03</v>
      </c>
      <c r="AM50">
        <v>0.05</v>
      </c>
      <c r="AN50">
        <v>0.05</v>
      </c>
      <c r="AO50">
        <v>1.42</v>
      </c>
      <c r="AP50">
        <v>1.42</v>
      </c>
      <c r="AQ50">
        <v>22.67</v>
      </c>
      <c r="AR50">
        <v>0.53</v>
      </c>
      <c r="AS50">
        <v>0.68</v>
      </c>
      <c r="AT50">
        <v>-1</v>
      </c>
      <c r="AU50">
        <v>-1</v>
      </c>
      <c r="AV50">
        <v>0.05</v>
      </c>
      <c r="AW50">
        <v>29.88</v>
      </c>
      <c r="AX50">
        <v>29.88</v>
      </c>
      <c r="AY50">
        <v>0.17</v>
      </c>
      <c r="AZ50">
        <v>0</v>
      </c>
      <c r="BA50">
        <v>1589.9975279713162</v>
      </c>
    </row>
    <row r="51" spans="1:53" x14ac:dyDescent="0.25">
      <c r="A51">
        <v>114</v>
      </c>
      <c r="B51" t="s">
        <v>496</v>
      </c>
      <c r="C51">
        <v>0</v>
      </c>
      <c r="D51">
        <v>1.58</v>
      </c>
      <c r="E51">
        <v>0</v>
      </c>
      <c r="F51">
        <v>0</v>
      </c>
      <c r="G51">
        <v>0</v>
      </c>
      <c r="H51">
        <v>0.03</v>
      </c>
      <c r="I51">
        <v>0</v>
      </c>
      <c r="J51">
        <v>2</v>
      </c>
      <c r="K51">
        <v>0.03</v>
      </c>
      <c r="L51">
        <v>-1</v>
      </c>
      <c r="M51">
        <v>-1</v>
      </c>
      <c r="N51">
        <v>0.67</v>
      </c>
      <c r="O51">
        <v>3.58</v>
      </c>
      <c r="P51">
        <v>0.03</v>
      </c>
      <c r="Q51">
        <v>0.28000000000000003</v>
      </c>
      <c r="R51">
        <v>0.05</v>
      </c>
      <c r="S51">
        <v>0.32</v>
      </c>
      <c r="T51">
        <v>0.23</v>
      </c>
      <c r="U51">
        <v>0</v>
      </c>
      <c r="V51">
        <v>0</v>
      </c>
      <c r="W51">
        <v>20.67</v>
      </c>
      <c r="X51">
        <v>0.6</v>
      </c>
      <c r="Y51">
        <v>-1</v>
      </c>
      <c r="Z51">
        <v>-1</v>
      </c>
      <c r="AA51">
        <v>24.88</v>
      </c>
      <c r="AB51">
        <v>0.03</v>
      </c>
      <c r="AC51">
        <v>0.02</v>
      </c>
      <c r="AD51">
        <v>0.03</v>
      </c>
      <c r="AE51">
        <v>4.17</v>
      </c>
      <c r="AF51">
        <v>-1</v>
      </c>
      <c r="AG51">
        <v>-1</v>
      </c>
      <c r="AH51">
        <v>-1</v>
      </c>
      <c r="AI51">
        <v>0</v>
      </c>
      <c r="AJ51">
        <v>0</v>
      </c>
      <c r="AK51">
        <v>0.03</v>
      </c>
      <c r="AL51">
        <v>0.03</v>
      </c>
      <c r="AM51">
        <v>0.05</v>
      </c>
      <c r="AN51">
        <v>0.05</v>
      </c>
      <c r="AO51">
        <v>1.42</v>
      </c>
      <c r="AP51">
        <v>1.42</v>
      </c>
      <c r="AQ51">
        <v>22.67</v>
      </c>
      <c r="AR51">
        <v>0.53</v>
      </c>
      <c r="AS51">
        <v>0.68</v>
      </c>
      <c r="AT51">
        <v>-1</v>
      </c>
      <c r="AU51">
        <v>-1</v>
      </c>
      <c r="AV51">
        <v>0.05</v>
      </c>
      <c r="AW51">
        <v>29.88</v>
      </c>
      <c r="AX51">
        <v>29.88</v>
      </c>
      <c r="AY51">
        <v>0.17</v>
      </c>
      <c r="AZ51">
        <v>0</v>
      </c>
      <c r="BA51">
        <v>1449.8598690847848</v>
      </c>
    </row>
    <row r="52" spans="1:53" x14ac:dyDescent="0.25">
      <c r="A52">
        <v>115</v>
      </c>
      <c r="B52" t="s">
        <v>497</v>
      </c>
      <c r="C52">
        <v>0</v>
      </c>
      <c r="D52">
        <v>1.58</v>
      </c>
      <c r="E52">
        <v>0</v>
      </c>
      <c r="F52">
        <v>0</v>
      </c>
      <c r="G52">
        <v>0</v>
      </c>
      <c r="H52">
        <v>0.03</v>
      </c>
      <c r="I52">
        <v>0</v>
      </c>
      <c r="J52">
        <v>2</v>
      </c>
      <c r="K52">
        <v>0.03</v>
      </c>
      <c r="L52">
        <v>-1</v>
      </c>
      <c r="M52">
        <v>-1</v>
      </c>
      <c r="N52">
        <v>0.67</v>
      </c>
      <c r="O52">
        <v>3.58</v>
      </c>
      <c r="P52">
        <v>0.03</v>
      </c>
      <c r="Q52">
        <v>0.28000000000000003</v>
      </c>
      <c r="R52">
        <v>0.05</v>
      </c>
      <c r="S52">
        <v>0.32</v>
      </c>
      <c r="T52">
        <v>0.23</v>
      </c>
      <c r="U52">
        <v>0</v>
      </c>
      <c r="V52">
        <v>0</v>
      </c>
      <c r="W52">
        <v>20.67</v>
      </c>
      <c r="X52">
        <v>0.6</v>
      </c>
      <c r="Y52">
        <v>-1</v>
      </c>
      <c r="Z52">
        <v>-1</v>
      </c>
      <c r="AA52">
        <v>24.88</v>
      </c>
      <c r="AB52">
        <v>0.03</v>
      </c>
      <c r="AC52">
        <v>0.02</v>
      </c>
      <c r="AD52">
        <v>0.03</v>
      </c>
      <c r="AE52">
        <v>4.17</v>
      </c>
      <c r="AF52">
        <v>-1</v>
      </c>
      <c r="AG52">
        <v>-1</v>
      </c>
      <c r="AH52">
        <v>-1</v>
      </c>
      <c r="AI52">
        <v>0</v>
      </c>
      <c r="AJ52">
        <v>0</v>
      </c>
      <c r="AK52">
        <v>0.03</v>
      </c>
      <c r="AL52">
        <v>0.03</v>
      </c>
      <c r="AM52">
        <v>0.05</v>
      </c>
      <c r="AN52">
        <v>0.05</v>
      </c>
      <c r="AO52">
        <v>1.42</v>
      </c>
      <c r="AP52">
        <v>1.42</v>
      </c>
      <c r="AQ52">
        <v>22.67</v>
      </c>
      <c r="AR52">
        <v>0.53</v>
      </c>
      <c r="AS52">
        <v>0.68</v>
      </c>
      <c r="AT52">
        <v>-1</v>
      </c>
      <c r="AU52">
        <v>-1</v>
      </c>
      <c r="AV52">
        <v>0.05</v>
      </c>
      <c r="AW52">
        <v>29.88</v>
      </c>
      <c r="AX52">
        <v>29.88</v>
      </c>
      <c r="AY52">
        <v>0.17</v>
      </c>
      <c r="AZ52">
        <v>0</v>
      </c>
      <c r="BA52">
        <v>1375.0323523129321</v>
      </c>
    </row>
    <row r="53" spans="1:53" x14ac:dyDescent="0.25">
      <c r="A53">
        <v>116</v>
      </c>
      <c r="B53" t="s">
        <v>498</v>
      </c>
      <c r="C53">
        <v>0</v>
      </c>
      <c r="D53">
        <v>1.58</v>
      </c>
      <c r="E53">
        <v>0</v>
      </c>
      <c r="F53">
        <v>0</v>
      </c>
      <c r="G53">
        <v>0</v>
      </c>
      <c r="H53">
        <v>0.03</v>
      </c>
      <c r="I53">
        <v>0</v>
      </c>
      <c r="J53">
        <v>2</v>
      </c>
      <c r="K53">
        <v>0.03</v>
      </c>
      <c r="L53">
        <v>-1</v>
      </c>
      <c r="M53">
        <v>-1</v>
      </c>
      <c r="N53">
        <v>0.67</v>
      </c>
      <c r="O53">
        <v>3.58</v>
      </c>
      <c r="P53">
        <v>0.03</v>
      </c>
      <c r="Q53">
        <v>0.28000000000000003</v>
      </c>
      <c r="R53">
        <v>0.05</v>
      </c>
      <c r="S53">
        <v>0.32</v>
      </c>
      <c r="T53">
        <v>0.23</v>
      </c>
      <c r="U53">
        <v>0</v>
      </c>
      <c r="V53">
        <v>0</v>
      </c>
      <c r="W53">
        <v>20.67</v>
      </c>
      <c r="X53">
        <v>0.6</v>
      </c>
      <c r="Y53">
        <v>-1</v>
      </c>
      <c r="Z53">
        <v>-1</v>
      </c>
      <c r="AA53">
        <v>24.88</v>
      </c>
      <c r="AB53">
        <v>0.03</v>
      </c>
      <c r="AC53">
        <v>0.02</v>
      </c>
      <c r="AD53">
        <v>0.03</v>
      </c>
      <c r="AE53">
        <v>4.17</v>
      </c>
      <c r="AF53">
        <v>-1</v>
      </c>
      <c r="AG53">
        <v>-1</v>
      </c>
      <c r="AH53">
        <v>-1</v>
      </c>
      <c r="AI53">
        <v>0</v>
      </c>
      <c r="AJ53">
        <v>0</v>
      </c>
      <c r="AK53">
        <v>0.03</v>
      </c>
      <c r="AL53">
        <v>0.03</v>
      </c>
      <c r="AM53">
        <v>0.05</v>
      </c>
      <c r="AN53">
        <v>0.05</v>
      </c>
      <c r="AO53">
        <v>1.42</v>
      </c>
      <c r="AP53">
        <v>1.42</v>
      </c>
      <c r="AQ53">
        <v>22.67</v>
      </c>
      <c r="AR53">
        <v>0.53</v>
      </c>
      <c r="AS53">
        <v>0.68</v>
      </c>
      <c r="AT53">
        <v>-1</v>
      </c>
      <c r="AU53">
        <v>-1</v>
      </c>
      <c r="AV53">
        <v>0.05</v>
      </c>
      <c r="AW53">
        <v>29.88</v>
      </c>
      <c r="AX53">
        <v>29.88</v>
      </c>
      <c r="AY53">
        <v>0.17</v>
      </c>
      <c r="AZ53">
        <v>0</v>
      </c>
      <c r="BA53">
        <v>1421.0007533608618</v>
      </c>
    </row>
    <row r="54" spans="1:53" x14ac:dyDescent="0.25">
      <c r="A54">
        <v>117</v>
      </c>
      <c r="B54" t="s">
        <v>499</v>
      </c>
      <c r="C54">
        <v>0</v>
      </c>
      <c r="D54">
        <v>1.58</v>
      </c>
      <c r="E54">
        <v>0</v>
      </c>
      <c r="F54">
        <v>0</v>
      </c>
      <c r="G54">
        <v>0</v>
      </c>
      <c r="H54">
        <v>0.03</v>
      </c>
      <c r="I54">
        <v>0</v>
      </c>
      <c r="J54">
        <v>2</v>
      </c>
      <c r="K54">
        <v>0.03</v>
      </c>
      <c r="L54">
        <v>-1</v>
      </c>
      <c r="M54">
        <v>-1</v>
      </c>
      <c r="N54">
        <v>0.67</v>
      </c>
      <c r="O54">
        <v>3.58</v>
      </c>
      <c r="P54">
        <v>0.03</v>
      </c>
      <c r="Q54">
        <v>0.28000000000000003</v>
      </c>
      <c r="R54">
        <v>0.05</v>
      </c>
      <c r="S54">
        <v>0.32</v>
      </c>
      <c r="T54">
        <v>0.23</v>
      </c>
      <c r="U54">
        <v>0</v>
      </c>
      <c r="V54">
        <v>0</v>
      </c>
      <c r="W54">
        <v>20.67</v>
      </c>
      <c r="X54">
        <v>0.6</v>
      </c>
      <c r="Y54">
        <v>-1</v>
      </c>
      <c r="Z54">
        <v>-1</v>
      </c>
      <c r="AA54">
        <v>24.88</v>
      </c>
      <c r="AB54">
        <v>0.03</v>
      </c>
      <c r="AC54">
        <v>0.02</v>
      </c>
      <c r="AD54">
        <v>0.03</v>
      </c>
      <c r="AE54">
        <v>4.17</v>
      </c>
      <c r="AF54">
        <v>-1</v>
      </c>
      <c r="AG54">
        <v>-1</v>
      </c>
      <c r="AH54">
        <v>-1</v>
      </c>
      <c r="AI54">
        <v>0</v>
      </c>
      <c r="AJ54">
        <v>0</v>
      </c>
      <c r="AK54">
        <v>0.03</v>
      </c>
      <c r="AL54">
        <v>0.03</v>
      </c>
      <c r="AM54">
        <v>0.05</v>
      </c>
      <c r="AN54">
        <v>0.05</v>
      </c>
      <c r="AO54">
        <v>1.42</v>
      </c>
      <c r="AP54">
        <v>1.42</v>
      </c>
      <c r="AQ54">
        <v>22.67</v>
      </c>
      <c r="AR54">
        <v>0.53</v>
      </c>
      <c r="AS54">
        <v>0.68</v>
      </c>
      <c r="AT54">
        <v>-1</v>
      </c>
      <c r="AU54">
        <v>-1</v>
      </c>
      <c r="AV54">
        <v>0.05</v>
      </c>
      <c r="AW54">
        <v>29.88</v>
      </c>
      <c r="AX54">
        <v>29.88</v>
      </c>
      <c r="AY54">
        <v>0.17</v>
      </c>
      <c r="AZ54">
        <v>0</v>
      </c>
      <c r="BA54">
        <v>1418.8534571084324</v>
      </c>
    </row>
    <row r="55" spans="1:53" x14ac:dyDescent="0.25">
      <c r="A55">
        <v>118</v>
      </c>
      <c r="B55" t="s">
        <v>500</v>
      </c>
      <c r="C55">
        <v>0</v>
      </c>
      <c r="D55">
        <v>1.58</v>
      </c>
      <c r="E55">
        <v>0</v>
      </c>
      <c r="F55">
        <v>0</v>
      </c>
      <c r="G55">
        <v>0</v>
      </c>
      <c r="H55">
        <v>0.03</v>
      </c>
      <c r="I55">
        <v>0</v>
      </c>
      <c r="J55">
        <v>2</v>
      </c>
      <c r="K55">
        <v>0.03</v>
      </c>
      <c r="L55">
        <v>-1</v>
      </c>
      <c r="M55">
        <v>-1</v>
      </c>
      <c r="N55">
        <v>0.67</v>
      </c>
      <c r="O55">
        <v>3.58</v>
      </c>
      <c r="P55">
        <v>0.03</v>
      </c>
      <c r="Q55">
        <v>0.28000000000000003</v>
      </c>
      <c r="R55">
        <v>0.05</v>
      </c>
      <c r="S55">
        <v>0.32</v>
      </c>
      <c r="T55">
        <v>0.23</v>
      </c>
      <c r="U55">
        <v>0</v>
      </c>
      <c r="V55">
        <v>0</v>
      </c>
      <c r="W55">
        <v>20.67</v>
      </c>
      <c r="X55">
        <v>0.6</v>
      </c>
      <c r="Y55">
        <v>-1</v>
      </c>
      <c r="Z55">
        <v>-1</v>
      </c>
      <c r="AA55">
        <v>24.88</v>
      </c>
      <c r="AB55">
        <v>0.03</v>
      </c>
      <c r="AC55">
        <v>0.02</v>
      </c>
      <c r="AD55">
        <v>0.03</v>
      </c>
      <c r="AE55">
        <v>4.17</v>
      </c>
      <c r="AF55">
        <v>-1</v>
      </c>
      <c r="AG55">
        <v>-1</v>
      </c>
      <c r="AH55">
        <v>-1</v>
      </c>
      <c r="AI55">
        <v>0</v>
      </c>
      <c r="AJ55">
        <v>0</v>
      </c>
      <c r="AK55">
        <v>0.03</v>
      </c>
      <c r="AL55">
        <v>0.03</v>
      </c>
      <c r="AM55">
        <v>0.05</v>
      </c>
      <c r="AN55">
        <v>0.05</v>
      </c>
      <c r="AO55">
        <v>1.42</v>
      </c>
      <c r="AP55">
        <v>1.42</v>
      </c>
      <c r="AQ55">
        <v>22.67</v>
      </c>
      <c r="AR55">
        <v>0.53</v>
      </c>
      <c r="AS55">
        <v>0.68</v>
      </c>
      <c r="AT55">
        <v>-1</v>
      </c>
      <c r="AU55">
        <v>-1</v>
      </c>
      <c r="AV55">
        <v>0.05</v>
      </c>
      <c r="AW55">
        <v>29.88</v>
      </c>
      <c r="AX55">
        <v>29.88</v>
      </c>
      <c r="AY55">
        <v>0.17</v>
      </c>
      <c r="AZ55">
        <v>0</v>
      </c>
      <c r="BA55">
        <v>1799.713160569079</v>
      </c>
    </row>
    <row r="56" spans="1:53" x14ac:dyDescent="0.25">
      <c r="A56">
        <v>120</v>
      </c>
      <c r="B56" t="s">
        <v>501</v>
      </c>
      <c r="C56">
        <v>0</v>
      </c>
      <c r="D56">
        <v>1.58</v>
      </c>
      <c r="E56">
        <v>0</v>
      </c>
      <c r="F56">
        <v>0</v>
      </c>
      <c r="G56">
        <v>0</v>
      </c>
      <c r="H56">
        <v>0.03</v>
      </c>
      <c r="I56">
        <v>0</v>
      </c>
      <c r="J56">
        <v>2</v>
      </c>
      <c r="K56">
        <v>0.03</v>
      </c>
      <c r="L56">
        <v>-1</v>
      </c>
      <c r="M56">
        <v>-1</v>
      </c>
      <c r="N56">
        <v>0.67</v>
      </c>
      <c r="O56">
        <v>3.58</v>
      </c>
      <c r="P56">
        <v>0.03</v>
      </c>
      <c r="Q56">
        <v>0.28000000000000003</v>
      </c>
      <c r="R56">
        <v>0.05</v>
      </c>
      <c r="S56">
        <v>0.32</v>
      </c>
      <c r="T56">
        <v>0.23</v>
      </c>
      <c r="U56">
        <v>0</v>
      </c>
      <c r="V56">
        <v>0</v>
      </c>
      <c r="W56">
        <v>20.67</v>
      </c>
      <c r="X56">
        <v>0.6</v>
      </c>
      <c r="Y56">
        <v>-1</v>
      </c>
      <c r="Z56">
        <v>-1</v>
      </c>
      <c r="AA56">
        <v>24.88</v>
      </c>
      <c r="AB56">
        <v>0.03</v>
      </c>
      <c r="AC56">
        <v>0.02</v>
      </c>
      <c r="AD56">
        <v>0.03</v>
      </c>
      <c r="AE56">
        <v>4.17</v>
      </c>
      <c r="AF56">
        <v>-1</v>
      </c>
      <c r="AG56">
        <v>-1</v>
      </c>
      <c r="AH56">
        <v>-1</v>
      </c>
      <c r="AI56">
        <v>0</v>
      </c>
      <c r="AJ56">
        <v>0</v>
      </c>
      <c r="AK56">
        <v>0.03</v>
      </c>
      <c r="AL56">
        <v>0.03</v>
      </c>
      <c r="AM56">
        <v>0.05</v>
      </c>
      <c r="AN56">
        <v>0.05</v>
      </c>
      <c r="AO56">
        <v>1.42</v>
      </c>
      <c r="AP56">
        <v>1.42</v>
      </c>
      <c r="AQ56">
        <v>22.67</v>
      </c>
      <c r="AR56">
        <v>0.53</v>
      </c>
      <c r="AS56">
        <v>0.68</v>
      </c>
      <c r="AT56">
        <v>-1</v>
      </c>
      <c r="AU56">
        <v>-1</v>
      </c>
      <c r="AV56">
        <v>0.05</v>
      </c>
      <c r="AW56">
        <v>29.88</v>
      </c>
      <c r="AX56">
        <v>29.88</v>
      </c>
      <c r="AY56">
        <v>0.17</v>
      </c>
      <c r="AZ56">
        <v>0</v>
      </c>
      <c r="BA56">
        <v>1571.3502192125932</v>
      </c>
    </row>
    <row r="57" spans="1:53" x14ac:dyDescent="0.25">
      <c r="A57">
        <v>121</v>
      </c>
      <c r="B57" t="s">
        <v>502</v>
      </c>
      <c r="C57">
        <v>0</v>
      </c>
      <c r="D57">
        <v>1.58</v>
      </c>
      <c r="E57">
        <v>0</v>
      </c>
      <c r="F57">
        <v>0</v>
      </c>
      <c r="G57">
        <v>0</v>
      </c>
      <c r="H57">
        <v>0.03</v>
      </c>
      <c r="I57">
        <v>0</v>
      </c>
      <c r="J57">
        <v>2</v>
      </c>
      <c r="K57">
        <v>0.03</v>
      </c>
      <c r="L57">
        <v>-1</v>
      </c>
      <c r="M57">
        <v>-1</v>
      </c>
      <c r="N57">
        <v>0.67</v>
      </c>
      <c r="O57">
        <v>3.58</v>
      </c>
      <c r="P57">
        <v>0.03</v>
      </c>
      <c r="Q57">
        <v>0.28000000000000003</v>
      </c>
      <c r="R57">
        <v>0.05</v>
      </c>
      <c r="S57">
        <v>0.32</v>
      </c>
      <c r="T57">
        <v>0.23</v>
      </c>
      <c r="U57">
        <v>0</v>
      </c>
      <c r="V57">
        <v>0</v>
      </c>
      <c r="W57">
        <v>20.67</v>
      </c>
      <c r="X57">
        <v>0.6</v>
      </c>
      <c r="Y57">
        <v>-1</v>
      </c>
      <c r="Z57">
        <v>-1</v>
      </c>
      <c r="AA57">
        <v>24.88</v>
      </c>
      <c r="AB57">
        <v>0.03</v>
      </c>
      <c r="AC57">
        <v>0.02</v>
      </c>
      <c r="AD57">
        <v>0.03</v>
      </c>
      <c r="AE57">
        <v>4.17</v>
      </c>
      <c r="AF57">
        <v>-1</v>
      </c>
      <c r="AG57">
        <v>-1</v>
      </c>
      <c r="AH57">
        <v>-1</v>
      </c>
      <c r="AI57">
        <v>0</v>
      </c>
      <c r="AJ57">
        <v>0</v>
      </c>
      <c r="AK57">
        <v>0.03</v>
      </c>
      <c r="AL57">
        <v>0.03</v>
      </c>
      <c r="AM57">
        <v>0.05</v>
      </c>
      <c r="AN57">
        <v>0.05</v>
      </c>
      <c r="AO57">
        <v>1.42</v>
      </c>
      <c r="AP57">
        <v>1.42</v>
      </c>
      <c r="AQ57">
        <v>22.67</v>
      </c>
      <c r="AR57">
        <v>0.53</v>
      </c>
      <c r="AS57">
        <v>0.68</v>
      </c>
      <c r="AT57">
        <v>-1</v>
      </c>
      <c r="AU57">
        <v>-1</v>
      </c>
      <c r="AV57">
        <v>0.05</v>
      </c>
      <c r="AW57">
        <v>29.88</v>
      </c>
      <c r="AX57">
        <v>29.88</v>
      </c>
      <c r="AY57">
        <v>0.17</v>
      </c>
      <c r="AZ57">
        <v>0</v>
      </c>
      <c r="BA57">
        <v>1429.4875450623931</v>
      </c>
    </row>
    <row r="58" spans="1:53" x14ac:dyDescent="0.25">
      <c r="A58">
        <v>123</v>
      </c>
      <c r="B58" t="s">
        <v>503</v>
      </c>
      <c r="C58">
        <v>0</v>
      </c>
      <c r="D58">
        <v>1.58</v>
      </c>
      <c r="E58">
        <v>0</v>
      </c>
      <c r="F58">
        <v>0</v>
      </c>
      <c r="G58">
        <v>0</v>
      </c>
      <c r="H58">
        <v>0.03</v>
      </c>
      <c r="I58">
        <v>0</v>
      </c>
      <c r="J58">
        <v>2</v>
      </c>
      <c r="K58">
        <v>0.03</v>
      </c>
      <c r="L58">
        <v>-1</v>
      </c>
      <c r="M58">
        <v>-1</v>
      </c>
      <c r="N58">
        <v>0.67</v>
      </c>
      <c r="O58">
        <v>3.58</v>
      </c>
      <c r="P58">
        <v>0.03</v>
      </c>
      <c r="Q58">
        <v>0.28000000000000003</v>
      </c>
      <c r="R58">
        <v>0.05</v>
      </c>
      <c r="S58">
        <v>0.32</v>
      </c>
      <c r="T58">
        <v>0.23</v>
      </c>
      <c r="U58">
        <v>0</v>
      </c>
      <c r="V58">
        <v>0</v>
      </c>
      <c r="W58">
        <v>20.67</v>
      </c>
      <c r="X58">
        <v>0.6</v>
      </c>
      <c r="Y58">
        <v>-1</v>
      </c>
      <c r="Z58">
        <v>-1</v>
      </c>
      <c r="AA58">
        <v>24.88</v>
      </c>
      <c r="AB58">
        <v>0.03</v>
      </c>
      <c r="AC58">
        <v>0.02</v>
      </c>
      <c r="AD58">
        <v>0.03</v>
      </c>
      <c r="AE58">
        <v>4.17</v>
      </c>
      <c r="AF58">
        <v>-1</v>
      </c>
      <c r="AG58">
        <v>-1</v>
      </c>
      <c r="AH58">
        <v>-1</v>
      </c>
      <c r="AI58">
        <v>0</v>
      </c>
      <c r="AJ58">
        <v>0</v>
      </c>
      <c r="AK58">
        <v>0.03</v>
      </c>
      <c r="AL58">
        <v>0.03</v>
      </c>
      <c r="AM58">
        <v>0.05</v>
      </c>
      <c r="AN58">
        <v>0.05</v>
      </c>
      <c r="AO58">
        <v>1.42</v>
      </c>
      <c r="AP58">
        <v>1.42</v>
      </c>
      <c r="AQ58">
        <v>22.67</v>
      </c>
      <c r="AR58">
        <v>0.53</v>
      </c>
      <c r="AS58">
        <v>0.68</v>
      </c>
      <c r="AT58">
        <v>-1</v>
      </c>
      <c r="AU58">
        <v>-1</v>
      </c>
      <c r="AV58">
        <v>0.05</v>
      </c>
      <c r="AW58">
        <v>29.88</v>
      </c>
      <c r="AX58">
        <v>29.88</v>
      </c>
      <c r="AY58">
        <v>0.17</v>
      </c>
      <c r="AZ58">
        <v>0</v>
      </c>
      <c r="BA58">
        <v>1513.3958632430579</v>
      </c>
    </row>
    <row r="59" spans="1:53" x14ac:dyDescent="0.25">
      <c r="A59">
        <v>125</v>
      </c>
      <c r="B59" t="s">
        <v>504</v>
      </c>
      <c r="C59">
        <v>0</v>
      </c>
      <c r="D59">
        <v>1.58</v>
      </c>
      <c r="E59">
        <v>0</v>
      </c>
      <c r="F59">
        <v>0</v>
      </c>
      <c r="G59">
        <v>0</v>
      </c>
      <c r="H59">
        <v>0.03</v>
      </c>
      <c r="I59">
        <v>0</v>
      </c>
      <c r="J59">
        <v>2</v>
      </c>
      <c r="K59">
        <v>0.03</v>
      </c>
      <c r="L59">
        <v>-1</v>
      </c>
      <c r="M59">
        <v>-1</v>
      </c>
      <c r="N59">
        <v>0.67</v>
      </c>
      <c r="O59">
        <v>3.58</v>
      </c>
      <c r="P59">
        <v>0.03</v>
      </c>
      <c r="Q59">
        <v>0.28000000000000003</v>
      </c>
      <c r="R59">
        <v>0.05</v>
      </c>
      <c r="S59">
        <v>0.32</v>
      </c>
      <c r="T59">
        <v>0.23</v>
      </c>
      <c r="U59">
        <v>0</v>
      </c>
      <c r="V59">
        <v>0</v>
      </c>
      <c r="W59">
        <v>20.67</v>
      </c>
      <c r="X59">
        <v>0.6</v>
      </c>
      <c r="Y59">
        <v>-1</v>
      </c>
      <c r="Z59">
        <v>-1</v>
      </c>
      <c r="AA59">
        <v>24.88</v>
      </c>
      <c r="AB59">
        <v>0.03</v>
      </c>
      <c r="AC59">
        <v>0.02</v>
      </c>
      <c r="AD59">
        <v>0.03</v>
      </c>
      <c r="AE59">
        <v>4.17</v>
      </c>
      <c r="AF59">
        <v>-1</v>
      </c>
      <c r="AG59">
        <v>-1</v>
      </c>
      <c r="AH59">
        <v>-1</v>
      </c>
      <c r="AI59">
        <v>0</v>
      </c>
      <c r="AJ59">
        <v>0</v>
      </c>
      <c r="AK59">
        <v>0.03</v>
      </c>
      <c r="AL59">
        <v>0.03</v>
      </c>
      <c r="AM59">
        <v>0.05</v>
      </c>
      <c r="AN59">
        <v>0.05</v>
      </c>
      <c r="AO59">
        <v>1.42</v>
      </c>
      <c r="AP59">
        <v>1.42</v>
      </c>
      <c r="AQ59">
        <v>22.67</v>
      </c>
      <c r="AR59">
        <v>0.53</v>
      </c>
      <c r="AS59">
        <v>0.68</v>
      </c>
      <c r="AT59">
        <v>-1</v>
      </c>
      <c r="AU59">
        <v>-1</v>
      </c>
      <c r="AV59">
        <v>0.05</v>
      </c>
      <c r="AW59">
        <v>29.88</v>
      </c>
      <c r="AX59">
        <v>29.88</v>
      </c>
      <c r="AY59">
        <v>0.17</v>
      </c>
      <c r="AZ59">
        <v>0</v>
      </c>
      <c r="BA59">
        <v>1624.5946449513754</v>
      </c>
    </row>
    <row r="60" spans="1:53" x14ac:dyDescent="0.25">
      <c r="A60">
        <v>126</v>
      </c>
      <c r="B60" t="s">
        <v>505</v>
      </c>
      <c r="C60">
        <v>0</v>
      </c>
      <c r="D60">
        <v>1.58</v>
      </c>
      <c r="E60">
        <v>0</v>
      </c>
      <c r="F60">
        <v>0</v>
      </c>
      <c r="G60">
        <v>0</v>
      </c>
      <c r="H60">
        <v>0.03</v>
      </c>
      <c r="I60">
        <v>0</v>
      </c>
      <c r="J60">
        <v>2</v>
      </c>
      <c r="K60">
        <v>0.03</v>
      </c>
      <c r="L60">
        <v>-1</v>
      </c>
      <c r="M60">
        <v>-1</v>
      </c>
      <c r="N60">
        <v>0.67</v>
      </c>
      <c r="O60">
        <v>3.58</v>
      </c>
      <c r="P60">
        <v>0.03</v>
      </c>
      <c r="Q60">
        <v>0.28000000000000003</v>
      </c>
      <c r="R60">
        <v>0.05</v>
      </c>
      <c r="S60">
        <v>0.32</v>
      </c>
      <c r="T60">
        <v>0.23</v>
      </c>
      <c r="U60">
        <v>0</v>
      </c>
      <c r="V60">
        <v>0</v>
      </c>
      <c r="W60">
        <v>20.67</v>
      </c>
      <c r="X60">
        <v>0.6</v>
      </c>
      <c r="Y60">
        <v>-1</v>
      </c>
      <c r="Z60">
        <v>-1</v>
      </c>
      <c r="AA60">
        <v>24.88</v>
      </c>
      <c r="AB60">
        <v>0.03</v>
      </c>
      <c r="AC60">
        <v>0.02</v>
      </c>
      <c r="AD60">
        <v>0.03</v>
      </c>
      <c r="AE60">
        <v>4.17</v>
      </c>
      <c r="AF60">
        <v>-1</v>
      </c>
      <c r="AG60">
        <v>-1</v>
      </c>
      <c r="AH60">
        <v>-1</v>
      </c>
      <c r="AI60">
        <v>0</v>
      </c>
      <c r="AJ60">
        <v>0</v>
      </c>
      <c r="AK60">
        <v>0.03</v>
      </c>
      <c r="AL60">
        <v>0.03</v>
      </c>
      <c r="AM60">
        <v>0.05</v>
      </c>
      <c r="AN60">
        <v>0.05</v>
      </c>
      <c r="AO60">
        <v>1.42</v>
      </c>
      <c r="AP60">
        <v>1.42</v>
      </c>
      <c r="AQ60">
        <v>22.67</v>
      </c>
      <c r="AR60">
        <v>0.53</v>
      </c>
      <c r="AS60">
        <v>0.68</v>
      </c>
      <c r="AT60">
        <v>-1</v>
      </c>
      <c r="AU60">
        <v>-1</v>
      </c>
      <c r="AV60">
        <v>0.05</v>
      </c>
      <c r="AW60">
        <v>29.88</v>
      </c>
      <c r="AX60">
        <v>29.88</v>
      </c>
      <c r="AY60">
        <v>0.17</v>
      </c>
      <c r="AZ60">
        <v>0</v>
      </c>
      <c r="BA60">
        <v>1515.5820235699985</v>
      </c>
    </row>
    <row r="61" spans="1:53" x14ac:dyDescent="0.25">
      <c r="A61">
        <v>128</v>
      </c>
      <c r="B61" t="s">
        <v>506</v>
      </c>
      <c r="C61">
        <v>0</v>
      </c>
      <c r="D61">
        <v>1.58</v>
      </c>
      <c r="E61">
        <v>0</v>
      </c>
      <c r="F61">
        <v>0</v>
      </c>
      <c r="G61">
        <v>0</v>
      </c>
      <c r="H61">
        <v>0.03</v>
      </c>
      <c r="I61">
        <v>0</v>
      </c>
      <c r="J61">
        <v>2</v>
      </c>
      <c r="K61">
        <v>0.03</v>
      </c>
      <c r="L61">
        <v>-1</v>
      </c>
      <c r="M61">
        <v>-1</v>
      </c>
      <c r="N61">
        <v>0.67</v>
      </c>
      <c r="O61">
        <v>3.58</v>
      </c>
      <c r="P61">
        <v>0.03</v>
      </c>
      <c r="Q61">
        <v>0.28000000000000003</v>
      </c>
      <c r="R61">
        <v>0.05</v>
      </c>
      <c r="S61">
        <v>0.32</v>
      </c>
      <c r="T61">
        <v>0.23</v>
      </c>
      <c r="U61">
        <v>0</v>
      </c>
      <c r="V61">
        <v>0</v>
      </c>
      <c r="W61">
        <v>20.67</v>
      </c>
      <c r="X61">
        <v>0.6</v>
      </c>
      <c r="Y61">
        <v>-1</v>
      </c>
      <c r="Z61">
        <v>-1</v>
      </c>
      <c r="AA61">
        <v>24.88</v>
      </c>
      <c r="AB61">
        <v>0.03</v>
      </c>
      <c r="AC61">
        <v>0.02</v>
      </c>
      <c r="AD61">
        <v>0.03</v>
      </c>
      <c r="AE61">
        <v>4.17</v>
      </c>
      <c r="AF61">
        <v>-1</v>
      </c>
      <c r="AG61">
        <v>-1</v>
      </c>
      <c r="AH61">
        <v>-1</v>
      </c>
      <c r="AI61">
        <v>0</v>
      </c>
      <c r="AJ61">
        <v>0</v>
      </c>
      <c r="AK61">
        <v>0.03</v>
      </c>
      <c r="AL61">
        <v>0.03</v>
      </c>
      <c r="AM61">
        <v>0.05</v>
      </c>
      <c r="AN61">
        <v>0.05</v>
      </c>
      <c r="AO61">
        <v>1.42</v>
      </c>
      <c r="AP61">
        <v>1.42</v>
      </c>
      <c r="AQ61">
        <v>22.67</v>
      </c>
      <c r="AR61">
        <v>0.53</v>
      </c>
      <c r="AS61">
        <v>0.68</v>
      </c>
      <c r="AT61">
        <v>-1</v>
      </c>
      <c r="AU61">
        <v>-1</v>
      </c>
      <c r="AV61">
        <v>0.05</v>
      </c>
      <c r="AW61">
        <v>29.88</v>
      </c>
      <c r="AX61">
        <v>29.88</v>
      </c>
      <c r="AY61">
        <v>0.17</v>
      </c>
      <c r="AZ61">
        <v>0</v>
      </c>
      <c r="BA61">
        <v>1466.5863144540192</v>
      </c>
    </row>
    <row r="62" spans="1:53" x14ac:dyDescent="0.25">
      <c r="A62">
        <v>131</v>
      </c>
      <c r="B62" t="s">
        <v>507</v>
      </c>
      <c r="C62">
        <v>0</v>
      </c>
      <c r="D62">
        <v>1.58</v>
      </c>
      <c r="E62">
        <v>0</v>
      </c>
      <c r="F62">
        <v>0</v>
      </c>
      <c r="G62">
        <v>0</v>
      </c>
      <c r="H62">
        <v>0.03</v>
      </c>
      <c r="I62">
        <v>0</v>
      </c>
      <c r="J62">
        <v>2</v>
      </c>
      <c r="K62">
        <v>0.03</v>
      </c>
      <c r="L62">
        <v>-1</v>
      </c>
      <c r="M62">
        <v>-1</v>
      </c>
      <c r="N62">
        <v>0.67</v>
      </c>
      <c r="O62">
        <v>3.58</v>
      </c>
      <c r="P62">
        <v>0.03</v>
      </c>
      <c r="Q62">
        <v>0.28000000000000003</v>
      </c>
      <c r="R62">
        <v>0.05</v>
      </c>
      <c r="S62">
        <v>0.32</v>
      </c>
      <c r="T62">
        <v>0.23</v>
      </c>
      <c r="U62">
        <v>0</v>
      </c>
      <c r="V62">
        <v>0</v>
      </c>
      <c r="W62">
        <v>20.67</v>
      </c>
      <c r="X62">
        <v>0.6</v>
      </c>
      <c r="Y62">
        <v>-1</v>
      </c>
      <c r="Z62">
        <v>-1</v>
      </c>
      <c r="AA62">
        <v>24.88</v>
      </c>
      <c r="AB62">
        <v>0.03</v>
      </c>
      <c r="AC62">
        <v>0.02</v>
      </c>
      <c r="AD62">
        <v>0.03</v>
      </c>
      <c r="AE62">
        <v>4.17</v>
      </c>
      <c r="AF62">
        <v>-1</v>
      </c>
      <c r="AG62">
        <v>-1</v>
      </c>
      <c r="AH62">
        <v>-1</v>
      </c>
      <c r="AI62">
        <v>0</v>
      </c>
      <c r="AJ62">
        <v>0</v>
      </c>
      <c r="AK62">
        <v>0.03</v>
      </c>
      <c r="AL62">
        <v>0.03</v>
      </c>
      <c r="AM62">
        <v>0.05</v>
      </c>
      <c r="AN62">
        <v>0.05</v>
      </c>
      <c r="AO62">
        <v>1.42</v>
      </c>
      <c r="AP62">
        <v>1.42</v>
      </c>
      <c r="AQ62">
        <v>22.67</v>
      </c>
      <c r="AR62">
        <v>0.53</v>
      </c>
      <c r="AS62">
        <v>0.68</v>
      </c>
      <c r="AT62">
        <v>-1</v>
      </c>
      <c r="AU62">
        <v>-1</v>
      </c>
      <c r="AV62">
        <v>0.05</v>
      </c>
      <c r="AW62">
        <v>29.88</v>
      </c>
      <c r="AX62">
        <v>29.88</v>
      </c>
      <c r="AY62">
        <v>0.17</v>
      </c>
      <c r="AZ62">
        <v>0</v>
      </c>
      <c r="BA62">
        <v>1516.9979162916743</v>
      </c>
    </row>
    <row r="63" spans="1:53" x14ac:dyDescent="0.25">
      <c r="A63">
        <v>133</v>
      </c>
      <c r="B63" t="s">
        <v>508</v>
      </c>
      <c r="C63">
        <v>0</v>
      </c>
      <c r="D63">
        <v>1.58</v>
      </c>
      <c r="E63">
        <v>0</v>
      </c>
      <c r="F63">
        <v>0</v>
      </c>
      <c r="G63">
        <v>0</v>
      </c>
      <c r="H63">
        <v>0.03</v>
      </c>
      <c r="I63">
        <v>0</v>
      </c>
      <c r="J63">
        <v>2</v>
      </c>
      <c r="K63">
        <v>0.03</v>
      </c>
      <c r="L63">
        <v>-1</v>
      </c>
      <c r="M63">
        <v>-1</v>
      </c>
      <c r="N63">
        <v>0.67</v>
      </c>
      <c r="O63">
        <v>3.58</v>
      </c>
      <c r="P63">
        <v>0.03</v>
      </c>
      <c r="Q63">
        <v>0.28000000000000003</v>
      </c>
      <c r="R63">
        <v>0.05</v>
      </c>
      <c r="S63">
        <v>0.32</v>
      </c>
      <c r="T63">
        <v>0.23</v>
      </c>
      <c r="U63">
        <v>0</v>
      </c>
      <c r="V63">
        <v>0</v>
      </c>
      <c r="W63">
        <v>20.67</v>
      </c>
      <c r="X63">
        <v>0.6</v>
      </c>
      <c r="Y63">
        <v>-1</v>
      </c>
      <c r="Z63">
        <v>-1</v>
      </c>
      <c r="AA63">
        <v>24.88</v>
      </c>
      <c r="AB63">
        <v>0.03</v>
      </c>
      <c r="AC63">
        <v>0.02</v>
      </c>
      <c r="AD63">
        <v>0.03</v>
      </c>
      <c r="AE63">
        <v>4.17</v>
      </c>
      <c r="AF63">
        <v>-1</v>
      </c>
      <c r="AG63">
        <v>-1</v>
      </c>
      <c r="AH63">
        <v>-1</v>
      </c>
      <c r="AI63">
        <v>0</v>
      </c>
      <c r="AJ63">
        <v>0</v>
      </c>
      <c r="AK63">
        <v>0.03</v>
      </c>
      <c r="AL63">
        <v>0.03</v>
      </c>
      <c r="AM63">
        <v>0.05</v>
      </c>
      <c r="AN63">
        <v>0.05</v>
      </c>
      <c r="AO63">
        <v>1.42</v>
      </c>
      <c r="AP63">
        <v>1.42</v>
      </c>
      <c r="AQ63">
        <v>22.67</v>
      </c>
      <c r="AR63">
        <v>0.53</v>
      </c>
      <c r="AS63">
        <v>0.68</v>
      </c>
      <c r="AT63">
        <v>-1</v>
      </c>
      <c r="AU63">
        <v>-1</v>
      </c>
      <c r="AV63">
        <v>0.05</v>
      </c>
      <c r="AW63">
        <v>29.88</v>
      </c>
      <c r="AX63">
        <v>29.88</v>
      </c>
      <c r="AY63">
        <v>0.17</v>
      </c>
      <c r="AZ63">
        <v>0</v>
      </c>
      <c r="BA63">
        <v>1721.7057572717672</v>
      </c>
    </row>
    <row r="64" spans="1:53" x14ac:dyDescent="0.25">
      <c r="A64">
        <v>135</v>
      </c>
      <c r="B64" t="s">
        <v>509</v>
      </c>
      <c r="C64">
        <v>0</v>
      </c>
      <c r="D64">
        <v>1.58</v>
      </c>
      <c r="E64">
        <v>0</v>
      </c>
      <c r="F64">
        <v>0</v>
      </c>
      <c r="G64">
        <v>0</v>
      </c>
      <c r="H64">
        <v>0.03</v>
      </c>
      <c r="I64">
        <v>0</v>
      </c>
      <c r="J64">
        <v>2</v>
      </c>
      <c r="K64">
        <v>0.03</v>
      </c>
      <c r="L64">
        <v>-1</v>
      </c>
      <c r="M64">
        <v>-1</v>
      </c>
      <c r="N64">
        <v>0.67</v>
      </c>
      <c r="O64">
        <v>3.58</v>
      </c>
      <c r="P64">
        <v>0.03</v>
      </c>
      <c r="Q64">
        <v>0.28000000000000003</v>
      </c>
      <c r="R64">
        <v>0.05</v>
      </c>
      <c r="S64">
        <v>0.32</v>
      </c>
      <c r="T64">
        <v>0.23</v>
      </c>
      <c r="U64">
        <v>0</v>
      </c>
      <c r="V64">
        <v>0</v>
      </c>
      <c r="W64">
        <v>20.67</v>
      </c>
      <c r="X64">
        <v>0.6</v>
      </c>
      <c r="Y64">
        <v>-1</v>
      </c>
      <c r="Z64">
        <v>-1</v>
      </c>
      <c r="AA64">
        <v>24.88</v>
      </c>
      <c r="AB64">
        <v>0.03</v>
      </c>
      <c r="AC64">
        <v>0.02</v>
      </c>
      <c r="AD64">
        <v>0.03</v>
      </c>
      <c r="AE64">
        <v>4.17</v>
      </c>
      <c r="AF64">
        <v>-1</v>
      </c>
      <c r="AG64">
        <v>-1</v>
      </c>
      <c r="AH64">
        <v>-1</v>
      </c>
      <c r="AI64">
        <v>0</v>
      </c>
      <c r="AJ64">
        <v>0</v>
      </c>
      <c r="AK64">
        <v>0.03</v>
      </c>
      <c r="AL64">
        <v>0.03</v>
      </c>
      <c r="AM64">
        <v>0.05</v>
      </c>
      <c r="AN64">
        <v>0.05</v>
      </c>
      <c r="AO64">
        <v>1.42</v>
      </c>
      <c r="AP64">
        <v>1.42</v>
      </c>
      <c r="AQ64">
        <v>22.67</v>
      </c>
      <c r="AR64">
        <v>0.53</v>
      </c>
      <c r="AS64">
        <v>0.68</v>
      </c>
      <c r="AT64">
        <v>-1</v>
      </c>
      <c r="AU64">
        <v>-1</v>
      </c>
      <c r="AV64">
        <v>0.05</v>
      </c>
      <c r="AW64">
        <v>29.88</v>
      </c>
      <c r="AX64">
        <v>29.88</v>
      </c>
      <c r="AY64">
        <v>0.17</v>
      </c>
      <c r="AZ64">
        <v>0</v>
      </c>
      <c r="BA64">
        <v>1567.3562693516217</v>
      </c>
    </row>
    <row r="65" spans="1:53" x14ac:dyDescent="0.25">
      <c r="A65">
        <v>136</v>
      </c>
      <c r="B65" t="s">
        <v>510</v>
      </c>
      <c r="C65">
        <v>0</v>
      </c>
      <c r="D65">
        <v>1.58</v>
      </c>
      <c r="E65">
        <v>0</v>
      </c>
      <c r="F65">
        <v>0</v>
      </c>
      <c r="G65">
        <v>0</v>
      </c>
      <c r="H65">
        <v>0.03</v>
      </c>
      <c r="I65">
        <v>0</v>
      </c>
      <c r="J65">
        <v>2</v>
      </c>
      <c r="K65">
        <v>0.03</v>
      </c>
      <c r="L65">
        <v>-1</v>
      </c>
      <c r="M65">
        <v>-1</v>
      </c>
      <c r="N65">
        <v>0.67</v>
      </c>
      <c r="O65">
        <v>3.58</v>
      </c>
      <c r="P65">
        <v>0.03</v>
      </c>
      <c r="Q65">
        <v>0.28000000000000003</v>
      </c>
      <c r="R65">
        <v>0.05</v>
      </c>
      <c r="S65">
        <v>0.32</v>
      </c>
      <c r="T65">
        <v>0.23</v>
      </c>
      <c r="U65">
        <v>0</v>
      </c>
      <c r="V65">
        <v>0</v>
      </c>
      <c r="W65">
        <v>20.67</v>
      </c>
      <c r="X65">
        <v>0.6</v>
      </c>
      <c r="Y65">
        <v>-1</v>
      </c>
      <c r="Z65">
        <v>-1</v>
      </c>
      <c r="AA65">
        <v>24.88</v>
      </c>
      <c r="AB65">
        <v>0.03</v>
      </c>
      <c r="AC65">
        <v>0.02</v>
      </c>
      <c r="AD65">
        <v>0.03</v>
      </c>
      <c r="AE65">
        <v>4.17</v>
      </c>
      <c r="AF65">
        <v>-1</v>
      </c>
      <c r="AG65">
        <v>-1</v>
      </c>
      <c r="AH65">
        <v>-1</v>
      </c>
      <c r="AI65">
        <v>0</v>
      </c>
      <c r="AJ65">
        <v>0</v>
      </c>
      <c r="AK65">
        <v>0.03</v>
      </c>
      <c r="AL65">
        <v>0.03</v>
      </c>
      <c r="AM65">
        <v>0.05</v>
      </c>
      <c r="AN65">
        <v>0.05</v>
      </c>
      <c r="AO65">
        <v>1.42</v>
      </c>
      <c r="AP65">
        <v>1.42</v>
      </c>
      <c r="AQ65">
        <v>22.67</v>
      </c>
      <c r="AR65">
        <v>0.53</v>
      </c>
      <c r="AS65">
        <v>0.68</v>
      </c>
      <c r="AT65">
        <v>-1</v>
      </c>
      <c r="AU65">
        <v>-1</v>
      </c>
      <c r="AV65">
        <v>0.05</v>
      </c>
      <c r="AW65">
        <v>29.88</v>
      </c>
      <c r="AX65">
        <v>29.88</v>
      </c>
      <c r="AY65">
        <v>0.17</v>
      </c>
      <c r="AZ65">
        <v>0</v>
      </c>
      <c r="BA65">
        <v>1351.1667130734622</v>
      </c>
    </row>
    <row r="66" spans="1:53" x14ac:dyDescent="0.25">
      <c r="A66">
        <v>138</v>
      </c>
      <c r="B66" t="s">
        <v>511</v>
      </c>
      <c r="C66">
        <v>0</v>
      </c>
      <c r="D66">
        <v>1.58</v>
      </c>
      <c r="E66">
        <v>0</v>
      </c>
      <c r="F66">
        <v>0</v>
      </c>
      <c r="G66">
        <v>0</v>
      </c>
      <c r="H66">
        <v>0.03</v>
      </c>
      <c r="I66">
        <v>0</v>
      </c>
      <c r="J66">
        <v>2</v>
      </c>
      <c r="K66">
        <v>0.03</v>
      </c>
      <c r="L66">
        <v>-1</v>
      </c>
      <c r="M66">
        <v>-1</v>
      </c>
      <c r="N66">
        <v>0.67</v>
      </c>
      <c r="O66">
        <v>3.58</v>
      </c>
      <c r="P66">
        <v>0.03</v>
      </c>
      <c r="Q66">
        <v>0.28000000000000003</v>
      </c>
      <c r="R66">
        <v>0.05</v>
      </c>
      <c r="S66">
        <v>0.32</v>
      </c>
      <c r="T66">
        <v>0.23</v>
      </c>
      <c r="U66">
        <v>0</v>
      </c>
      <c r="V66">
        <v>0</v>
      </c>
      <c r="W66">
        <v>20.67</v>
      </c>
      <c r="X66">
        <v>0.6</v>
      </c>
      <c r="Y66">
        <v>-1</v>
      </c>
      <c r="Z66">
        <v>-1</v>
      </c>
      <c r="AA66">
        <v>24.88</v>
      </c>
      <c r="AB66">
        <v>0.03</v>
      </c>
      <c r="AC66">
        <v>0.02</v>
      </c>
      <c r="AD66">
        <v>0.03</v>
      </c>
      <c r="AE66">
        <v>4.17</v>
      </c>
      <c r="AF66">
        <v>-1</v>
      </c>
      <c r="AG66">
        <v>-1</v>
      </c>
      <c r="AH66">
        <v>-1</v>
      </c>
      <c r="AI66">
        <v>0</v>
      </c>
      <c r="AJ66">
        <v>0</v>
      </c>
      <c r="AK66">
        <v>0.03</v>
      </c>
      <c r="AL66">
        <v>0.03</v>
      </c>
      <c r="AM66">
        <v>0.05</v>
      </c>
      <c r="AN66">
        <v>0.05</v>
      </c>
      <c r="AO66">
        <v>1.42</v>
      </c>
      <c r="AP66">
        <v>1.42</v>
      </c>
      <c r="AQ66">
        <v>22.67</v>
      </c>
      <c r="AR66">
        <v>0.53</v>
      </c>
      <c r="AS66">
        <v>0.68</v>
      </c>
      <c r="AT66">
        <v>-1</v>
      </c>
      <c r="AU66">
        <v>-1</v>
      </c>
      <c r="AV66">
        <v>0.05</v>
      </c>
      <c r="AW66">
        <v>29.88</v>
      </c>
      <c r="AX66">
        <v>29.88</v>
      </c>
      <c r="AY66">
        <v>0.17</v>
      </c>
      <c r="AZ66">
        <v>0</v>
      </c>
      <c r="BA66">
        <v>1477.4333365442603</v>
      </c>
    </row>
    <row r="67" spans="1:53" x14ac:dyDescent="0.25">
      <c r="A67">
        <v>141</v>
      </c>
      <c r="B67" t="s">
        <v>512</v>
      </c>
      <c r="C67">
        <v>0</v>
      </c>
      <c r="D67">
        <v>1.58</v>
      </c>
      <c r="E67">
        <v>0</v>
      </c>
      <c r="F67">
        <v>0</v>
      </c>
      <c r="G67">
        <v>0</v>
      </c>
      <c r="H67">
        <v>0.03</v>
      </c>
      <c r="I67">
        <v>0</v>
      </c>
      <c r="J67">
        <v>2</v>
      </c>
      <c r="K67">
        <v>0.03</v>
      </c>
      <c r="L67">
        <v>-1</v>
      </c>
      <c r="M67">
        <v>-1</v>
      </c>
      <c r="N67">
        <v>0.67</v>
      </c>
      <c r="O67">
        <v>3.58</v>
      </c>
      <c r="P67">
        <v>0.03</v>
      </c>
      <c r="Q67">
        <v>0.28000000000000003</v>
      </c>
      <c r="R67">
        <v>0.05</v>
      </c>
      <c r="S67">
        <v>0.32</v>
      </c>
      <c r="T67">
        <v>0.23</v>
      </c>
      <c r="U67">
        <v>0</v>
      </c>
      <c r="V67">
        <v>0</v>
      </c>
      <c r="W67">
        <v>20.67</v>
      </c>
      <c r="X67">
        <v>0.6</v>
      </c>
      <c r="Y67">
        <v>-1</v>
      </c>
      <c r="Z67">
        <v>-1</v>
      </c>
      <c r="AA67">
        <v>24.88</v>
      </c>
      <c r="AB67">
        <v>0.03</v>
      </c>
      <c r="AC67">
        <v>0.02</v>
      </c>
      <c r="AD67">
        <v>0.03</v>
      </c>
      <c r="AE67">
        <v>4.17</v>
      </c>
      <c r="AF67">
        <v>-1</v>
      </c>
      <c r="AG67">
        <v>-1</v>
      </c>
      <c r="AH67">
        <v>-1</v>
      </c>
      <c r="AI67">
        <v>0</v>
      </c>
      <c r="AJ67">
        <v>0</v>
      </c>
      <c r="AK67">
        <v>0.03</v>
      </c>
      <c r="AL67">
        <v>0.03</v>
      </c>
      <c r="AM67">
        <v>0.05</v>
      </c>
      <c r="AN67">
        <v>0.05</v>
      </c>
      <c r="AO67">
        <v>1.42</v>
      </c>
      <c r="AP67">
        <v>1.42</v>
      </c>
      <c r="AQ67">
        <v>22.67</v>
      </c>
      <c r="AR67">
        <v>0.53</v>
      </c>
      <c r="AS67">
        <v>0.68</v>
      </c>
      <c r="AT67">
        <v>-1</v>
      </c>
      <c r="AU67">
        <v>-1</v>
      </c>
      <c r="AV67">
        <v>0.05</v>
      </c>
      <c r="AW67">
        <v>29.88</v>
      </c>
      <c r="AX67">
        <v>29.88</v>
      </c>
      <c r="AY67">
        <v>0.17</v>
      </c>
      <c r="AZ67">
        <v>0</v>
      </c>
      <c r="BA67">
        <v>1481.1142474935248</v>
      </c>
    </row>
    <row r="68" spans="1:53" x14ac:dyDescent="0.25">
      <c r="A68">
        <v>144</v>
      </c>
      <c r="B68" t="s">
        <v>513</v>
      </c>
      <c r="C68">
        <v>0</v>
      </c>
      <c r="D68">
        <v>1.58</v>
      </c>
      <c r="E68">
        <v>0</v>
      </c>
      <c r="F68">
        <v>0</v>
      </c>
      <c r="G68">
        <v>0</v>
      </c>
      <c r="H68">
        <v>0.03</v>
      </c>
      <c r="I68">
        <v>0</v>
      </c>
      <c r="J68">
        <v>2</v>
      </c>
      <c r="K68">
        <v>0.03</v>
      </c>
      <c r="L68">
        <v>-1</v>
      </c>
      <c r="M68">
        <v>-1</v>
      </c>
      <c r="N68">
        <v>0.67</v>
      </c>
      <c r="O68">
        <v>3.58</v>
      </c>
      <c r="P68">
        <v>0.03</v>
      </c>
      <c r="Q68">
        <v>0.28000000000000003</v>
      </c>
      <c r="R68">
        <v>0.05</v>
      </c>
      <c r="S68">
        <v>0.32</v>
      </c>
      <c r="T68">
        <v>0.23</v>
      </c>
      <c r="U68">
        <v>0</v>
      </c>
      <c r="V68">
        <v>0</v>
      </c>
      <c r="W68">
        <v>20.67</v>
      </c>
      <c r="X68">
        <v>0.6</v>
      </c>
      <c r="Y68">
        <v>-1</v>
      </c>
      <c r="Z68">
        <v>-1</v>
      </c>
      <c r="AA68">
        <v>24.88</v>
      </c>
      <c r="AB68">
        <v>0.03</v>
      </c>
      <c r="AC68">
        <v>0.02</v>
      </c>
      <c r="AD68">
        <v>0.03</v>
      </c>
      <c r="AE68">
        <v>4.17</v>
      </c>
      <c r="AF68">
        <v>-1</v>
      </c>
      <c r="AG68">
        <v>-1</v>
      </c>
      <c r="AH68">
        <v>-1</v>
      </c>
      <c r="AI68">
        <v>0</v>
      </c>
      <c r="AJ68">
        <v>0</v>
      </c>
      <c r="AK68">
        <v>0.03</v>
      </c>
      <c r="AL68">
        <v>0.03</v>
      </c>
      <c r="AM68">
        <v>0.05</v>
      </c>
      <c r="AN68">
        <v>0.05</v>
      </c>
      <c r="AO68">
        <v>1.42</v>
      </c>
      <c r="AP68">
        <v>1.42</v>
      </c>
      <c r="AQ68">
        <v>22.67</v>
      </c>
      <c r="AR68">
        <v>0.53</v>
      </c>
      <c r="AS68">
        <v>0.68</v>
      </c>
      <c r="AT68">
        <v>-1</v>
      </c>
      <c r="AU68">
        <v>-1</v>
      </c>
      <c r="AV68">
        <v>0.05</v>
      </c>
      <c r="AW68">
        <v>29.88</v>
      </c>
      <c r="AX68">
        <v>29.88</v>
      </c>
      <c r="AY68">
        <v>0.17</v>
      </c>
      <c r="AZ68">
        <v>0</v>
      </c>
      <c r="BA68">
        <v>1449.1135577575412</v>
      </c>
    </row>
    <row r="69" spans="1:53" x14ac:dyDescent="0.25">
      <c r="A69">
        <v>145</v>
      </c>
      <c r="B69" t="s">
        <v>514</v>
      </c>
      <c r="C69">
        <v>0</v>
      </c>
      <c r="D69">
        <v>1.58</v>
      </c>
      <c r="E69">
        <v>0</v>
      </c>
      <c r="F69">
        <v>0</v>
      </c>
      <c r="G69">
        <v>0</v>
      </c>
      <c r="H69">
        <v>0.03</v>
      </c>
      <c r="I69">
        <v>0</v>
      </c>
      <c r="J69">
        <v>2</v>
      </c>
      <c r="K69">
        <v>0.03</v>
      </c>
      <c r="L69">
        <v>-1</v>
      </c>
      <c r="M69">
        <v>-1</v>
      </c>
      <c r="N69">
        <v>0.67</v>
      </c>
      <c r="O69">
        <v>3.58</v>
      </c>
      <c r="P69">
        <v>0.03</v>
      </c>
      <c r="Q69">
        <v>0.28000000000000003</v>
      </c>
      <c r="R69">
        <v>0.05</v>
      </c>
      <c r="S69">
        <v>0.32</v>
      </c>
      <c r="T69">
        <v>0.23</v>
      </c>
      <c r="U69">
        <v>0</v>
      </c>
      <c r="V69">
        <v>0</v>
      </c>
      <c r="W69">
        <v>20.67</v>
      </c>
      <c r="X69">
        <v>0.6</v>
      </c>
      <c r="Y69">
        <v>-1</v>
      </c>
      <c r="Z69">
        <v>-1</v>
      </c>
      <c r="AA69">
        <v>24.88</v>
      </c>
      <c r="AB69">
        <v>0.03</v>
      </c>
      <c r="AC69">
        <v>0.02</v>
      </c>
      <c r="AD69">
        <v>0.03</v>
      </c>
      <c r="AE69">
        <v>4.17</v>
      </c>
      <c r="AF69">
        <v>-1</v>
      </c>
      <c r="AG69">
        <v>-1</v>
      </c>
      <c r="AH69">
        <v>-1</v>
      </c>
      <c r="AI69">
        <v>0</v>
      </c>
      <c r="AJ69">
        <v>0</v>
      </c>
      <c r="AK69">
        <v>0.03</v>
      </c>
      <c r="AL69">
        <v>0.03</v>
      </c>
      <c r="AM69">
        <v>0.05</v>
      </c>
      <c r="AN69">
        <v>0.05</v>
      </c>
      <c r="AO69">
        <v>1.42</v>
      </c>
      <c r="AP69">
        <v>1.42</v>
      </c>
      <c r="AQ69">
        <v>22.67</v>
      </c>
      <c r="AR69">
        <v>0.53</v>
      </c>
      <c r="AS69">
        <v>0.68</v>
      </c>
      <c r="AT69">
        <v>-1</v>
      </c>
      <c r="AU69">
        <v>-1</v>
      </c>
      <c r="AV69">
        <v>0.05</v>
      </c>
      <c r="AW69">
        <v>29.88</v>
      </c>
      <c r="AX69">
        <v>29.88</v>
      </c>
      <c r="AY69">
        <v>0.17</v>
      </c>
      <c r="AZ69">
        <v>0</v>
      </c>
      <c r="BA69">
        <v>1457.6464072657236</v>
      </c>
    </row>
    <row r="70" spans="1:53" x14ac:dyDescent="0.25">
      <c r="A70">
        <v>148</v>
      </c>
      <c r="B70" t="s">
        <v>515</v>
      </c>
      <c r="C70">
        <v>0</v>
      </c>
      <c r="D70">
        <v>1.58</v>
      </c>
      <c r="E70">
        <v>0</v>
      </c>
      <c r="F70">
        <v>0</v>
      </c>
      <c r="G70">
        <v>0</v>
      </c>
      <c r="H70">
        <v>0.03</v>
      </c>
      <c r="I70">
        <v>0</v>
      </c>
      <c r="J70">
        <v>2</v>
      </c>
      <c r="K70">
        <v>0.03</v>
      </c>
      <c r="L70">
        <v>-1</v>
      </c>
      <c r="M70">
        <v>-1</v>
      </c>
      <c r="N70">
        <v>0.67</v>
      </c>
      <c r="O70">
        <v>3.58</v>
      </c>
      <c r="P70">
        <v>0.03</v>
      </c>
      <c r="Q70">
        <v>0.28000000000000003</v>
      </c>
      <c r="R70">
        <v>0.05</v>
      </c>
      <c r="S70">
        <v>0.32</v>
      </c>
      <c r="T70">
        <v>0.23</v>
      </c>
      <c r="U70">
        <v>0</v>
      </c>
      <c r="V70">
        <v>0</v>
      </c>
      <c r="W70">
        <v>20.67</v>
      </c>
      <c r="X70">
        <v>0.6</v>
      </c>
      <c r="Y70">
        <v>-1</v>
      </c>
      <c r="Z70">
        <v>-1</v>
      </c>
      <c r="AA70">
        <v>24.88</v>
      </c>
      <c r="AB70">
        <v>0.03</v>
      </c>
      <c r="AC70">
        <v>0.02</v>
      </c>
      <c r="AD70">
        <v>0.03</v>
      </c>
      <c r="AE70">
        <v>4.17</v>
      </c>
      <c r="AF70">
        <v>-1</v>
      </c>
      <c r="AG70">
        <v>-1</v>
      </c>
      <c r="AH70">
        <v>-1</v>
      </c>
      <c r="AI70">
        <v>0</v>
      </c>
      <c r="AJ70">
        <v>0</v>
      </c>
      <c r="AK70">
        <v>0.03</v>
      </c>
      <c r="AL70">
        <v>0.03</v>
      </c>
      <c r="AM70">
        <v>0.05</v>
      </c>
      <c r="AN70">
        <v>0.05</v>
      </c>
      <c r="AO70">
        <v>1.42</v>
      </c>
      <c r="AP70">
        <v>1.42</v>
      </c>
      <c r="AQ70">
        <v>22.67</v>
      </c>
      <c r="AR70">
        <v>0.53</v>
      </c>
      <c r="AS70">
        <v>0.68</v>
      </c>
      <c r="AT70">
        <v>-1</v>
      </c>
      <c r="AU70">
        <v>-1</v>
      </c>
      <c r="AV70">
        <v>0.05</v>
      </c>
      <c r="AW70">
        <v>29.88</v>
      </c>
      <c r="AX70">
        <v>29.88</v>
      </c>
      <c r="AY70">
        <v>0.17</v>
      </c>
      <c r="AZ70">
        <v>0</v>
      </c>
      <c r="BA70">
        <v>1772.7760681050481</v>
      </c>
    </row>
    <row r="71" spans="1:53" x14ac:dyDescent="0.25">
      <c r="A71">
        <v>151</v>
      </c>
      <c r="B71" t="s">
        <v>516</v>
      </c>
      <c r="C71">
        <v>0</v>
      </c>
      <c r="D71">
        <v>1.58</v>
      </c>
      <c r="E71">
        <v>0</v>
      </c>
      <c r="F71">
        <v>0</v>
      </c>
      <c r="G71">
        <v>0</v>
      </c>
      <c r="H71">
        <v>0.03</v>
      </c>
      <c r="I71">
        <v>0</v>
      </c>
      <c r="J71">
        <v>2</v>
      </c>
      <c r="K71">
        <v>0.03</v>
      </c>
      <c r="L71">
        <v>-1</v>
      </c>
      <c r="M71">
        <v>-1</v>
      </c>
      <c r="N71">
        <v>0.67</v>
      </c>
      <c r="O71">
        <v>3.58</v>
      </c>
      <c r="P71">
        <v>0.03</v>
      </c>
      <c r="Q71">
        <v>0.28000000000000003</v>
      </c>
      <c r="R71">
        <v>0.05</v>
      </c>
      <c r="S71">
        <v>0.32</v>
      </c>
      <c r="T71">
        <v>0.23</v>
      </c>
      <c r="U71">
        <v>0</v>
      </c>
      <c r="V71">
        <v>0</v>
      </c>
      <c r="W71">
        <v>20.67</v>
      </c>
      <c r="X71">
        <v>0.6</v>
      </c>
      <c r="Y71">
        <v>-1</v>
      </c>
      <c r="Z71">
        <v>-1</v>
      </c>
      <c r="AA71">
        <v>24.88</v>
      </c>
      <c r="AB71">
        <v>0.03</v>
      </c>
      <c r="AC71">
        <v>0.02</v>
      </c>
      <c r="AD71">
        <v>0.03</v>
      </c>
      <c r="AE71">
        <v>4.17</v>
      </c>
      <c r="AF71">
        <v>-1</v>
      </c>
      <c r="AG71">
        <v>-1</v>
      </c>
      <c r="AH71">
        <v>-1</v>
      </c>
      <c r="AI71">
        <v>0</v>
      </c>
      <c r="AJ71">
        <v>0</v>
      </c>
      <c r="AK71">
        <v>0.03</v>
      </c>
      <c r="AL71">
        <v>0.03</v>
      </c>
      <c r="AM71">
        <v>0.05</v>
      </c>
      <c r="AN71">
        <v>0.05</v>
      </c>
      <c r="AO71">
        <v>1.42</v>
      </c>
      <c r="AP71">
        <v>1.42</v>
      </c>
      <c r="AQ71">
        <v>22.67</v>
      </c>
      <c r="AR71">
        <v>0.53</v>
      </c>
      <c r="AS71">
        <v>0.68</v>
      </c>
      <c r="AT71">
        <v>-1</v>
      </c>
      <c r="AU71">
        <v>-1</v>
      </c>
      <c r="AV71">
        <v>0.05</v>
      </c>
      <c r="AW71">
        <v>29.88</v>
      </c>
      <c r="AX71">
        <v>29.88</v>
      </c>
      <c r="AY71">
        <v>0.17</v>
      </c>
      <c r="AZ71">
        <v>0</v>
      </c>
      <c r="BA71">
        <v>1441.2583125823905</v>
      </c>
    </row>
    <row r="72" spans="1:53" x14ac:dyDescent="0.25">
      <c r="A72">
        <v>155</v>
      </c>
      <c r="B72" t="s">
        <v>517</v>
      </c>
      <c r="C72">
        <v>0</v>
      </c>
      <c r="D72">
        <v>1.58</v>
      </c>
      <c r="E72">
        <v>0</v>
      </c>
      <c r="F72">
        <v>0</v>
      </c>
      <c r="G72">
        <v>0</v>
      </c>
      <c r="H72">
        <v>0.03</v>
      </c>
      <c r="I72">
        <v>0</v>
      </c>
      <c r="J72">
        <v>2</v>
      </c>
      <c r="K72">
        <v>0.03</v>
      </c>
      <c r="L72">
        <v>-1</v>
      </c>
      <c r="M72">
        <v>-1</v>
      </c>
      <c r="N72">
        <v>0.67</v>
      </c>
      <c r="O72">
        <v>3.58</v>
      </c>
      <c r="P72">
        <v>0.03</v>
      </c>
      <c r="Q72">
        <v>0.28000000000000003</v>
      </c>
      <c r="R72">
        <v>0.05</v>
      </c>
      <c r="S72">
        <v>0.32</v>
      </c>
      <c r="T72">
        <v>0.23</v>
      </c>
      <c r="U72">
        <v>0</v>
      </c>
      <c r="V72">
        <v>0</v>
      </c>
      <c r="W72">
        <v>20.67</v>
      </c>
      <c r="X72">
        <v>0.6</v>
      </c>
      <c r="Y72">
        <v>-1</v>
      </c>
      <c r="Z72">
        <v>-1</v>
      </c>
      <c r="AA72">
        <v>24.88</v>
      </c>
      <c r="AB72">
        <v>0.03</v>
      </c>
      <c r="AC72">
        <v>0.02</v>
      </c>
      <c r="AD72">
        <v>0.03</v>
      </c>
      <c r="AE72">
        <v>4.17</v>
      </c>
      <c r="AF72">
        <v>-1</v>
      </c>
      <c r="AG72">
        <v>-1</v>
      </c>
      <c r="AH72">
        <v>-1</v>
      </c>
      <c r="AI72">
        <v>0</v>
      </c>
      <c r="AJ72">
        <v>0</v>
      </c>
      <c r="AK72">
        <v>0.03</v>
      </c>
      <c r="AL72">
        <v>0.03</v>
      </c>
      <c r="AM72">
        <v>0.05</v>
      </c>
      <c r="AN72">
        <v>0.05</v>
      </c>
      <c r="AO72">
        <v>1.42</v>
      </c>
      <c r="AP72">
        <v>1.42</v>
      </c>
      <c r="AQ72">
        <v>22.67</v>
      </c>
      <c r="AR72">
        <v>0.53</v>
      </c>
      <c r="AS72">
        <v>0.68</v>
      </c>
      <c r="AT72">
        <v>-1</v>
      </c>
      <c r="AU72">
        <v>-1</v>
      </c>
      <c r="AV72">
        <v>0.05</v>
      </c>
      <c r="AW72">
        <v>29.88</v>
      </c>
      <c r="AX72">
        <v>29.88</v>
      </c>
      <c r="AY72">
        <v>0.17</v>
      </c>
      <c r="AZ72">
        <v>0</v>
      </c>
      <c r="BA72">
        <v>1510.2954637577554</v>
      </c>
    </row>
    <row r="73" spans="1:53" x14ac:dyDescent="0.25">
      <c r="A73">
        <v>156</v>
      </c>
      <c r="B73" t="s">
        <v>518</v>
      </c>
      <c r="C73">
        <v>0</v>
      </c>
      <c r="D73">
        <v>1.58</v>
      </c>
      <c r="E73">
        <v>0</v>
      </c>
      <c r="F73">
        <v>0</v>
      </c>
      <c r="G73">
        <v>0</v>
      </c>
      <c r="H73">
        <v>0.03</v>
      </c>
      <c r="I73">
        <v>0</v>
      </c>
      <c r="J73">
        <v>2</v>
      </c>
      <c r="K73">
        <v>0.03</v>
      </c>
      <c r="L73">
        <v>-1</v>
      </c>
      <c r="M73">
        <v>-1</v>
      </c>
      <c r="N73">
        <v>0.67</v>
      </c>
      <c r="O73">
        <v>3.58</v>
      </c>
      <c r="P73">
        <v>0.03</v>
      </c>
      <c r="Q73">
        <v>0.28000000000000003</v>
      </c>
      <c r="R73">
        <v>0.05</v>
      </c>
      <c r="S73">
        <v>0.32</v>
      </c>
      <c r="T73">
        <v>0.23</v>
      </c>
      <c r="U73">
        <v>0</v>
      </c>
      <c r="V73">
        <v>0</v>
      </c>
      <c r="W73">
        <v>20.67</v>
      </c>
      <c r="X73">
        <v>0.6</v>
      </c>
      <c r="Y73">
        <v>-1</v>
      </c>
      <c r="Z73">
        <v>-1</v>
      </c>
      <c r="AA73">
        <v>24.88</v>
      </c>
      <c r="AB73">
        <v>0.03</v>
      </c>
      <c r="AC73">
        <v>0.02</v>
      </c>
      <c r="AD73">
        <v>0.03</v>
      </c>
      <c r="AE73">
        <v>4.17</v>
      </c>
      <c r="AF73">
        <v>-1</v>
      </c>
      <c r="AG73">
        <v>-1</v>
      </c>
      <c r="AH73">
        <v>-1</v>
      </c>
      <c r="AI73">
        <v>0</v>
      </c>
      <c r="AJ73">
        <v>0</v>
      </c>
      <c r="AK73">
        <v>0.03</v>
      </c>
      <c r="AL73">
        <v>0.03</v>
      </c>
      <c r="AM73">
        <v>0.05</v>
      </c>
      <c r="AN73">
        <v>0.05</v>
      </c>
      <c r="AO73">
        <v>1.42</v>
      </c>
      <c r="AP73">
        <v>1.42</v>
      </c>
      <c r="AQ73">
        <v>22.67</v>
      </c>
      <c r="AR73">
        <v>0.53</v>
      </c>
      <c r="AS73">
        <v>0.68</v>
      </c>
      <c r="AT73">
        <v>-1</v>
      </c>
      <c r="AU73">
        <v>-1</v>
      </c>
      <c r="AV73">
        <v>0.05</v>
      </c>
      <c r="AW73">
        <v>29.88</v>
      </c>
      <c r="AX73">
        <v>29.88</v>
      </c>
      <c r="AY73">
        <v>0.17</v>
      </c>
      <c r="AZ73">
        <v>0</v>
      </c>
      <c r="BA73">
        <v>1504.7745725638904</v>
      </c>
    </row>
    <row r="74" spans="1:53" x14ac:dyDescent="0.25">
      <c r="A74">
        <v>157</v>
      </c>
      <c r="B74" t="s">
        <v>519</v>
      </c>
      <c r="C74">
        <v>0</v>
      </c>
      <c r="D74">
        <v>1.58</v>
      </c>
      <c r="E74">
        <v>0</v>
      </c>
      <c r="F74">
        <v>0</v>
      </c>
      <c r="G74">
        <v>0</v>
      </c>
      <c r="H74">
        <v>0.03</v>
      </c>
      <c r="I74">
        <v>0</v>
      </c>
      <c r="J74">
        <v>2</v>
      </c>
      <c r="K74">
        <v>0.03</v>
      </c>
      <c r="L74">
        <v>-1</v>
      </c>
      <c r="M74">
        <v>-1</v>
      </c>
      <c r="N74">
        <v>0.67</v>
      </c>
      <c r="O74">
        <v>3.58</v>
      </c>
      <c r="P74">
        <v>0.03</v>
      </c>
      <c r="Q74">
        <v>0.28000000000000003</v>
      </c>
      <c r="R74">
        <v>0.05</v>
      </c>
      <c r="S74">
        <v>0.32</v>
      </c>
      <c r="T74">
        <v>0.23</v>
      </c>
      <c r="U74">
        <v>0</v>
      </c>
      <c r="V74">
        <v>0</v>
      </c>
      <c r="W74">
        <v>20.67</v>
      </c>
      <c r="X74">
        <v>0.6</v>
      </c>
      <c r="Y74">
        <v>-1</v>
      </c>
      <c r="Z74">
        <v>-1</v>
      </c>
      <c r="AA74">
        <v>24.88</v>
      </c>
      <c r="AB74">
        <v>0.03</v>
      </c>
      <c r="AC74">
        <v>0.02</v>
      </c>
      <c r="AD74">
        <v>0.03</v>
      </c>
      <c r="AE74">
        <v>4.17</v>
      </c>
      <c r="AF74">
        <v>-1</v>
      </c>
      <c r="AG74">
        <v>-1</v>
      </c>
      <c r="AH74">
        <v>-1</v>
      </c>
      <c r="AI74">
        <v>0</v>
      </c>
      <c r="AJ74">
        <v>0</v>
      </c>
      <c r="AK74">
        <v>0.03</v>
      </c>
      <c r="AL74">
        <v>0.03</v>
      </c>
      <c r="AM74">
        <v>0.05</v>
      </c>
      <c r="AN74">
        <v>0.05</v>
      </c>
      <c r="AO74">
        <v>1.42</v>
      </c>
      <c r="AP74">
        <v>1.42</v>
      </c>
      <c r="AQ74">
        <v>22.67</v>
      </c>
      <c r="AR74">
        <v>0.53</v>
      </c>
      <c r="AS74">
        <v>0.68</v>
      </c>
      <c r="AT74">
        <v>-1</v>
      </c>
      <c r="AU74">
        <v>-1</v>
      </c>
      <c r="AV74">
        <v>0.05</v>
      </c>
      <c r="AW74">
        <v>29.88</v>
      </c>
      <c r="AX74">
        <v>29.88</v>
      </c>
      <c r="AY74">
        <v>0.17</v>
      </c>
      <c r="AZ74">
        <v>0</v>
      </c>
      <c r="BA74">
        <v>1489.2874275062263</v>
      </c>
    </row>
    <row r="75" spans="1:53" x14ac:dyDescent="0.25">
      <c r="A75">
        <v>159</v>
      </c>
      <c r="B75" t="s">
        <v>520</v>
      </c>
      <c r="C75">
        <v>0</v>
      </c>
      <c r="D75">
        <v>1.58</v>
      </c>
      <c r="E75">
        <v>0</v>
      </c>
      <c r="F75">
        <v>0</v>
      </c>
      <c r="G75">
        <v>0</v>
      </c>
      <c r="H75">
        <v>0.03</v>
      </c>
      <c r="I75">
        <v>0</v>
      </c>
      <c r="J75">
        <v>2</v>
      </c>
      <c r="K75">
        <v>0.03</v>
      </c>
      <c r="L75">
        <v>-1</v>
      </c>
      <c r="M75">
        <v>-1</v>
      </c>
      <c r="N75">
        <v>0.67</v>
      </c>
      <c r="O75">
        <v>3.58</v>
      </c>
      <c r="P75">
        <v>0.03</v>
      </c>
      <c r="Q75">
        <v>0.28000000000000003</v>
      </c>
      <c r="R75">
        <v>0.05</v>
      </c>
      <c r="S75">
        <v>0.32</v>
      </c>
      <c r="T75">
        <v>0.23</v>
      </c>
      <c r="U75">
        <v>0</v>
      </c>
      <c r="V75">
        <v>0</v>
      </c>
      <c r="W75">
        <v>20.67</v>
      </c>
      <c r="X75">
        <v>0.6</v>
      </c>
      <c r="Y75">
        <v>-1</v>
      </c>
      <c r="Z75">
        <v>-1</v>
      </c>
      <c r="AA75">
        <v>24.88</v>
      </c>
      <c r="AB75">
        <v>0.03</v>
      </c>
      <c r="AC75">
        <v>0.02</v>
      </c>
      <c r="AD75">
        <v>0.03</v>
      </c>
      <c r="AE75">
        <v>4.17</v>
      </c>
      <c r="AF75">
        <v>-1</v>
      </c>
      <c r="AG75">
        <v>-1</v>
      </c>
      <c r="AH75">
        <v>-1</v>
      </c>
      <c r="AI75">
        <v>0</v>
      </c>
      <c r="AJ75">
        <v>0</v>
      </c>
      <c r="AK75">
        <v>0.03</v>
      </c>
      <c r="AL75">
        <v>0.03</v>
      </c>
      <c r="AM75">
        <v>0.05</v>
      </c>
      <c r="AN75">
        <v>0.05</v>
      </c>
      <c r="AO75">
        <v>1.42</v>
      </c>
      <c r="AP75">
        <v>1.42</v>
      </c>
      <c r="AQ75">
        <v>22.67</v>
      </c>
      <c r="AR75">
        <v>0.53</v>
      </c>
      <c r="AS75">
        <v>0.68</v>
      </c>
      <c r="AT75">
        <v>-1</v>
      </c>
      <c r="AU75">
        <v>-1</v>
      </c>
      <c r="AV75">
        <v>0.05</v>
      </c>
      <c r="AW75">
        <v>29.88</v>
      </c>
      <c r="AX75">
        <v>29.88</v>
      </c>
      <c r="AY75">
        <v>0.17</v>
      </c>
      <c r="AZ75">
        <v>0</v>
      </c>
      <c r="BA75">
        <v>1409.8432756758646</v>
      </c>
    </row>
    <row r="76" spans="1:53" x14ac:dyDescent="0.25">
      <c r="A76">
        <v>166</v>
      </c>
      <c r="B76" t="s">
        <v>521</v>
      </c>
      <c r="C76">
        <v>0</v>
      </c>
      <c r="D76">
        <v>1.58</v>
      </c>
      <c r="E76">
        <v>0</v>
      </c>
      <c r="F76">
        <v>0</v>
      </c>
      <c r="G76">
        <v>0</v>
      </c>
      <c r="H76">
        <v>0.03</v>
      </c>
      <c r="I76">
        <v>0</v>
      </c>
      <c r="J76">
        <v>2</v>
      </c>
      <c r="K76">
        <v>0.03</v>
      </c>
      <c r="L76">
        <v>-1</v>
      </c>
      <c r="M76">
        <v>-1</v>
      </c>
      <c r="N76">
        <v>0.67</v>
      </c>
      <c r="O76">
        <v>3.58</v>
      </c>
      <c r="P76">
        <v>0.03</v>
      </c>
      <c r="Q76">
        <v>0.28000000000000003</v>
      </c>
      <c r="R76">
        <v>0.05</v>
      </c>
      <c r="S76">
        <v>0.32</v>
      </c>
      <c r="T76">
        <v>0.23</v>
      </c>
      <c r="U76">
        <v>0</v>
      </c>
      <c r="V76">
        <v>0</v>
      </c>
      <c r="W76">
        <v>20.67</v>
      </c>
      <c r="X76">
        <v>0.6</v>
      </c>
      <c r="Y76">
        <v>-1</v>
      </c>
      <c r="Z76">
        <v>-1</v>
      </c>
      <c r="AA76">
        <v>24.88</v>
      </c>
      <c r="AB76">
        <v>0.03</v>
      </c>
      <c r="AC76">
        <v>0.02</v>
      </c>
      <c r="AD76">
        <v>0.03</v>
      </c>
      <c r="AE76">
        <v>4.17</v>
      </c>
      <c r="AF76">
        <v>-1</v>
      </c>
      <c r="AG76">
        <v>-1</v>
      </c>
      <c r="AH76">
        <v>-1</v>
      </c>
      <c r="AI76">
        <v>0</v>
      </c>
      <c r="AJ76">
        <v>0</v>
      </c>
      <c r="AK76">
        <v>0.03</v>
      </c>
      <c r="AL76">
        <v>0.03</v>
      </c>
      <c r="AM76">
        <v>0.05</v>
      </c>
      <c r="AN76">
        <v>0.05</v>
      </c>
      <c r="AO76">
        <v>1.42</v>
      </c>
      <c r="AP76">
        <v>1.42</v>
      </c>
      <c r="AQ76">
        <v>22.67</v>
      </c>
      <c r="AR76">
        <v>0.53</v>
      </c>
      <c r="AS76">
        <v>0.68</v>
      </c>
      <c r="AT76">
        <v>-1</v>
      </c>
      <c r="AU76">
        <v>-1</v>
      </c>
      <c r="AV76">
        <v>0.05</v>
      </c>
      <c r="AW76">
        <v>29.88</v>
      </c>
      <c r="AX76">
        <v>29.88</v>
      </c>
      <c r="AY76">
        <v>0.17</v>
      </c>
      <c r="AZ76">
        <v>0</v>
      </c>
      <c r="BA76">
        <v>1614.27401691862</v>
      </c>
    </row>
    <row r="77" spans="1:53" x14ac:dyDescent="0.25">
      <c r="A77">
        <v>167</v>
      </c>
      <c r="B77" t="s">
        <v>522</v>
      </c>
      <c r="C77">
        <v>0</v>
      </c>
      <c r="D77">
        <v>1.58</v>
      </c>
      <c r="E77">
        <v>0</v>
      </c>
      <c r="F77">
        <v>0</v>
      </c>
      <c r="G77">
        <v>0</v>
      </c>
      <c r="H77">
        <v>0.03</v>
      </c>
      <c r="I77">
        <v>0</v>
      </c>
      <c r="J77">
        <v>2</v>
      </c>
      <c r="K77">
        <v>0.03</v>
      </c>
      <c r="L77">
        <v>-1</v>
      </c>
      <c r="M77">
        <v>-1</v>
      </c>
      <c r="N77">
        <v>0.67</v>
      </c>
      <c r="O77">
        <v>3.58</v>
      </c>
      <c r="P77">
        <v>0.03</v>
      </c>
      <c r="Q77">
        <v>0.28000000000000003</v>
      </c>
      <c r="R77">
        <v>0.05</v>
      </c>
      <c r="S77">
        <v>0.32</v>
      </c>
      <c r="T77">
        <v>0.23</v>
      </c>
      <c r="U77">
        <v>0</v>
      </c>
      <c r="V77">
        <v>0</v>
      </c>
      <c r="W77">
        <v>20.67</v>
      </c>
      <c r="X77">
        <v>0.6</v>
      </c>
      <c r="Y77">
        <v>-1</v>
      </c>
      <c r="Z77">
        <v>-1</v>
      </c>
      <c r="AA77">
        <v>24.88</v>
      </c>
      <c r="AB77">
        <v>0.03</v>
      </c>
      <c r="AC77">
        <v>0.02</v>
      </c>
      <c r="AD77">
        <v>0.03</v>
      </c>
      <c r="AE77">
        <v>4.17</v>
      </c>
      <c r="AF77">
        <v>-1</v>
      </c>
      <c r="AG77">
        <v>-1</v>
      </c>
      <c r="AH77">
        <v>-1</v>
      </c>
      <c r="AI77">
        <v>0</v>
      </c>
      <c r="AJ77">
        <v>0</v>
      </c>
      <c r="AK77">
        <v>0.03</v>
      </c>
      <c r="AL77">
        <v>0.03</v>
      </c>
      <c r="AM77">
        <v>0.05</v>
      </c>
      <c r="AN77">
        <v>0.05</v>
      </c>
      <c r="AO77">
        <v>1.42</v>
      </c>
      <c r="AP77">
        <v>1.42</v>
      </c>
      <c r="AQ77">
        <v>22.67</v>
      </c>
      <c r="AR77">
        <v>0.53</v>
      </c>
      <c r="AS77">
        <v>0.68</v>
      </c>
      <c r="AT77">
        <v>-1</v>
      </c>
      <c r="AU77">
        <v>-1</v>
      </c>
      <c r="AV77">
        <v>0.05</v>
      </c>
      <c r="AW77">
        <v>29.88</v>
      </c>
      <c r="AX77">
        <v>29.88</v>
      </c>
      <c r="AY77">
        <v>0.17</v>
      </c>
      <c r="AZ77">
        <v>0</v>
      </c>
      <c r="BA77">
        <v>1522.018633752295</v>
      </c>
    </row>
    <row r="78" spans="1:53" x14ac:dyDescent="0.25">
      <c r="A78">
        <v>171</v>
      </c>
      <c r="B78" t="s">
        <v>523</v>
      </c>
      <c r="C78">
        <v>0</v>
      </c>
      <c r="D78">
        <v>1.58</v>
      </c>
      <c r="E78">
        <v>0</v>
      </c>
      <c r="F78">
        <v>0</v>
      </c>
      <c r="G78">
        <v>0</v>
      </c>
      <c r="H78">
        <v>0.03</v>
      </c>
      <c r="I78">
        <v>0</v>
      </c>
      <c r="J78">
        <v>2</v>
      </c>
      <c r="K78">
        <v>0.03</v>
      </c>
      <c r="L78">
        <v>-1</v>
      </c>
      <c r="M78">
        <v>-1</v>
      </c>
      <c r="N78">
        <v>0.67</v>
      </c>
      <c r="O78">
        <v>3.58</v>
      </c>
      <c r="P78">
        <v>0.03</v>
      </c>
      <c r="Q78">
        <v>0.28000000000000003</v>
      </c>
      <c r="R78">
        <v>0.05</v>
      </c>
      <c r="S78">
        <v>0.32</v>
      </c>
      <c r="T78">
        <v>0.23</v>
      </c>
      <c r="U78">
        <v>0</v>
      </c>
      <c r="V78">
        <v>0</v>
      </c>
      <c r="W78">
        <v>20.67</v>
      </c>
      <c r="X78">
        <v>0.6</v>
      </c>
      <c r="Y78">
        <v>-1</v>
      </c>
      <c r="Z78">
        <v>-1</v>
      </c>
      <c r="AA78">
        <v>24.88</v>
      </c>
      <c r="AB78">
        <v>0.03</v>
      </c>
      <c r="AC78">
        <v>0.02</v>
      </c>
      <c r="AD78">
        <v>0.03</v>
      </c>
      <c r="AE78">
        <v>4.17</v>
      </c>
      <c r="AF78">
        <v>-1</v>
      </c>
      <c r="AG78">
        <v>-1</v>
      </c>
      <c r="AH78">
        <v>-1</v>
      </c>
      <c r="AI78">
        <v>0</v>
      </c>
      <c r="AJ78">
        <v>0</v>
      </c>
      <c r="AK78">
        <v>0.03</v>
      </c>
      <c r="AL78">
        <v>0.03</v>
      </c>
      <c r="AM78">
        <v>0.05</v>
      </c>
      <c r="AN78">
        <v>0.05</v>
      </c>
      <c r="AO78">
        <v>1.42</v>
      </c>
      <c r="AP78">
        <v>1.42</v>
      </c>
      <c r="AQ78">
        <v>22.67</v>
      </c>
      <c r="AR78">
        <v>0.53</v>
      </c>
      <c r="AS78">
        <v>0.68</v>
      </c>
      <c r="AT78">
        <v>-1</v>
      </c>
      <c r="AU78">
        <v>-1</v>
      </c>
      <c r="AV78">
        <v>0.05</v>
      </c>
      <c r="AW78">
        <v>29.88</v>
      </c>
      <c r="AX78">
        <v>29.88</v>
      </c>
      <c r="AY78">
        <v>0.17</v>
      </c>
      <c r="AZ78">
        <v>0</v>
      </c>
      <c r="BA78">
        <v>1535.4692630661395</v>
      </c>
    </row>
    <row r="79" spans="1:53" x14ac:dyDescent="0.25">
      <c r="A79">
        <v>172</v>
      </c>
      <c r="B79" t="s">
        <v>524</v>
      </c>
      <c r="C79">
        <v>0</v>
      </c>
      <c r="D79">
        <v>1.58</v>
      </c>
      <c r="E79">
        <v>0</v>
      </c>
      <c r="F79">
        <v>0</v>
      </c>
      <c r="G79">
        <v>0</v>
      </c>
      <c r="H79">
        <v>0.03</v>
      </c>
      <c r="I79">
        <v>0</v>
      </c>
      <c r="J79">
        <v>2</v>
      </c>
      <c r="K79">
        <v>0.03</v>
      </c>
      <c r="L79">
        <v>-1</v>
      </c>
      <c r="M79">
        <v>-1</v>
      </c>
      <c r="N79">
        <v>0.67</v>
      </c>
      <c r="O79">
        <v>3.58</v>
      </c>
      <c r="P79">
        <v>0.03</v>
      </c>
      <c r="Q79">
        <v>0.28000000000000003</v>
      </c>
      <c r="R79">
        <v>0.05</v>
      </c>
      <c r="S79">
        <v>0.32</v>
      </c>
      <c r="T79">
        <v>0.23</v>
      </c>
      <c r="U79">
        <v>0</v>
      </c>
      <c r="V79">
        <v>0</v>
      </c>
      <c r="W79">
        <v>20.67</v>
      </c>
      <c r="X79">
        <v>0.6</v>
      </c>
      <c r="Y79">
        <v>-1</v>
      </c>
      <c r="Z79">
        <v>-1</v>
      </c>
      <c r="AA79">
        <v>24.88</v>
      </c>
      <c r="AB79">
        <v>0.03</v>
      </c>
      <c r="AC79">
        <v>0.02</v>
      </c>
      <c r="AD79">
        <v>0.03</v>
      </c>
      <c r="AE79">
        <v>4.17</v>
      </c>
      <c r="AF79">
        <v>-1</v>
      </c>
      <c r="AG79">
        <v>-1</v>
      </c>
      <c r="AH79">
        <v>-1</v>
      </c>
      <c r="AI79">
        <v>0</v>
      </c>
      <c r="AJ79">
        <v>0</v>
      </c>
      <c r="AK79">
        <v>0.03</v>
      </c>
      <c r="AL79">
        <v>0.03</v>
      </c>
      <c r="AM79">
        <v>0.05</v>
      </c>
      <c r="AN79">
        <v>0.05</v>
      </c>
      <c r="AO79">
        <v>1.42</v>
      </c>
      <c r="AP79">
        <v>1.42</v>
      </c>
      <c r="AQ79">
        <v>22.67</v>
      </c>
      <c r="AR79">
        <v>0.53</v>
      </c>
      <c r="AS79">
        <v>0.68</v>
      </c>
      <c r="AT79">
        <v>-1</v>
      </c>
      <c r="AU79">
        <v>-1</v>
      </c>
      <c r="AV79">
        <v>0.05</v>
      </c>
      <c r="AW79">
        <v>29.88</v>
      </c>
      <c r="AX79">
        <v>29.88</v>
      </c>
      <c r="AY79">
        <v>0.17</v>
      </c>
      <c r="AZ79">
        <v>0</v>
      </c>
      <c r="BA79">
        <v>1509.3606543609155</v>
      </c>
    </row>
    <row r="80" spans="1:53" x14ac:dyDescent="0.25">
      <c r="A80">
        <v>173</v>
      </c>
      <c r="B80" t="s">
        <v>525</v>
      </c>
      <c r="C80">
        <v>0</v>
      </c>
      <c r="D80">
        <v>1.58</v>
      </c>
      <c r="E80">
        <v>0</v>
      </c>
      <c r="F80">
        <v>0</v>
      </c>
      <c r="G80">
        <v>0</v>
      </c>
      <c r="H80">
        <v>0.03</v>
      </c>
      <c r="I80">
        <v>0</v>
      </c>
      <c r="J80">
        <v>2</v>
      </c>
      <c r="K80">
        <v>0.03</v>
      </c>
      <c r="L80">
        <v>-1</v>
      </c>
      <c r="M80">
        <v>-1</v>
      </c>
      <c r="N80">
        <v>0.67</v>
      </c>
      <c r="O80">
        <v>3.58</v>
      </c>
      <c r="P80">
        <v>0.03</v>
      </c>
      <c r="Q80">
        <v>0.28000000000000003</v>
      </c>
      <c r="R80">
        <v>0.05</v>
      </c>
      <c r="S80">
        <v>0.32</v>
      </c>
      <c r="T80">
        <v>0.23</v>
      </c>
      <c r="U80">
        <v>0</v>
      </c>
      <c r="V80">
        <v>0</v>
      </c>
      <c r="W80">
        <v>20.67</v>
      </c>
      <c r="X80">
        <v>0.6</v>
      </c>
      <c r="Y80">
        <v>-1</v>
      </c>
      <c r="Z80">
        <v>-1</v>
      </c>
      <c r="AA80">
        <v>24.88</v>
      </c>
      <c r="AB80">
        <v>0.03</v>
      </c>
      <c r="AC80">
        <v>0.02</v>
      </c>
      <c r="AD80">
        <v>0.03</v>
      </c>
      <c r="AE80">
        <v>4.17</v>
      </c>
      <c r="AF80">
        <v>-1</v>
      </c>
      <c r="AG80">
        <v>-1</v>
      </c>
      <c r="AH80">
        <v>-1</v>
      </c>
      <c r="AI80">
        <v>0</v>
      </c>
      <c r="AJ80">
        <v>0</v>
      </c>
      <c r="AK80">
        <v>0.03</v>
      </c>
      <c r="AL80">
        <v>0.03</v>
      </c>
      <c r="AM80">
        <v>0.05</v>
      </c>
      <c r="AN80">
        <v>0.05</v>
      </c>
      <c r="AO80">
        <v>1.42</v>
      </c>
      <c r="AP80">
        <v>1.42</v>
      </c>
      <c r="AQ80">
        <v>22.67</v>
      </c>
      <c r="AR80">
        <v>0.53</v>
      </c>
      <c r="AS80">
        <v>0.68</v>
      </c>
      <c r="AT80">
        <v>-1</v>
      </c>
      <c r="AU80">
        <v>-1</v>
      </c>
      <c r="AV80">
        <v>0.05</v>
      </c>
      <c r="AW80">
        <v>29.88</v>
      </c>
      <c r="AX80">
        <v>29.88</v>
      </c>
      <c r="AY80">
        <v>0.17</v>
      </c>
      <c r="AZ80">
        <v>0</v>
      </c>
      <c r="BA80">
        <v>1505.3131960423034</v>
      </c>
    </row>
    <row r="81" spans="1:53" x14ac:dyDescent="0.25">
      <c r="A81">
        <v>174</v>
      </c>
      <c r="B81" t="s">
        <v>526</v>
      </c>
      <c r="C81">
        <v>0</v>
      </c>
      <c r="D81">
        <v>1.58</v>
      </c>
      <c r="E81">
        <v>0</v>
      </c>
      <c r="F81">
        <v>0</v>
      </c>
      <c r="G81">
        <v>0</v>
      </c>
      <c r="H81">
        <v>0.03</v>
      </c>
      <c r="I81">
        <v>0</v>
      </c>
      <c r="J81">
        <v>2</v>
      </c>
      <c r="K81">
        <v>0.03</v>
      </c>
      <c r="L81">
        <v>-1</v>
      </c>
      <c r="M81">
        <v>-1</v>
      </c>
      <c r="N81">
        <v>0.67</v>
      </c>
      <c r="O81">
        <v>3.58</v>
      </c>
      <c r="P81">
        <v>0.03</v>
      </c>
      <c r="Q81">
        <v>0.28000000000000003</v>
      </c>
      <c r="R81">
        <v>0.05</v>
      </c>
      <c r="S81">
        <v>0.32</v>
      </c>
      <c r="T81">
        <v>0.23</v>
      </c>
      <c r="U81">
        <v>0</v>
      </c>
      <c r="V81">
        <v>0</v>
      </c>
      <c r="W81">
        <v>20.67</v>
      </c>
      <c r="X81">
        <v>0.6</v>
      </c>
      <c r="Y81">
        <v>-1</v>
      </c>
      <c r="Z81">
        <v>-1</v>
      </c>
      <c r="AA81">
        <v>24.88</v>
      </c>
      <c r="AB81">
        <v>0.03</v>
      </c>
      <c r="AC81">
        <v>0.02</v>
      </c>
      <c r="AD81">
        <v>0.03</v>
      </c>
      <c r="AE81">
        <v>4.17</v>
      </c>
      <c r="AF81">
        <v>-1</v>
      </c>
      <c r="AG81">
        <v>-1</v>
      </c>
      <c r="AH81">
        <v>-1</v>
      </c>
      <c r="AI81">
        <v>0</v>
      </c>
      <c r="AJ81">
        <v>0</v>
      </c>
      <c r="AK81">
        <v>0.03</v>
      </c>
      <c r="AL81">
        <v>0.03</v>
      </c>
      <c r="AM81">
        <v>0.05</v>
      </c>
      <c r="AN81">
        <v>0.05</v>
      </c>
      <c r="AO81">
        <v>1.42</v>
      </c>
      <c r="AP81">
        <v>1.42</v>
      </c>
      <c r="AQ81">
        <v>22.67</v>
      </c>
      <c r="AR81">
        <v>0.53</v>
      </c>
      <c r="AS81">
        <v>0.68</v>
      </c>
      <c r="AT81">
        <v>-1</v>
      </c>
      <c r="AU81">
        <v>-1</v>
      </c>
      <c r="AV81">
        <v>0.05</v>
      </c>
      <c r="AW81">
        <v>29.88</v>
      </c>
      <c r="AX81">
        <v>29.88</v>
      </c>
      <c r="AY81">
        <v>0.17</v>
      </c>
      <c r="AZ81">
        <v>0</v>
      </c>
      <c r="BA81">
        <v>1429.0527509781689</v>
      </c>
    </row>
    <row r="82" spans="1:53" x14ac:dyDescent="0.25">
      <c r="A82">
        <v>175</v>
      </c>
      <c r="B82" t="s">
        <v>527</v>
      </c>
      <c r="C82">
        <v>0</v>
      </c>
      <c r="D82">
        <v>1.58</v>
      </c>
      <c r="E82">
        <v>0</v>
      </c>
      <c r="F82">
        <v>0</v>
      </c>
      <c r="G82">
        <v>0</v>
      </c>
      <c r="H82">
        <v>0.03</v>
      </c>
      <c r="I82">
        <v>0</v>
      </c>
      <c r="J82">
        <v>2</v>
      </c>
      <c r="K82">
        <v>0.03</v>
      </c>
      <c r="L82">
        <v>-1</v>
      </c>
      <c r="M82">
        <v>-1</v>
      </c>
      <c r="N82">
        <v>0.67</v>
      </c>
      <c r="O82">
        <v>3.58</v>
      </c>
      <c r="P82">
        <v>0.03</v>
      </c>
      <c r="Q82">
        <v>0.28000000000000003</v>
      </c>
      <c r="R82">
        <v>0.05</v>
      </c>
      <c r="S82">
        <v>0.32</v>
      </c>
      <c r="T82">
        <v>0.23</v>
      </c>
      <c r="U82">
        <v>0</v>
      </c>
      <c r="V82">
        <v>0</v>
      </c>
      <c r="W82">
        <v>20.67</v>
      </c>
      <c r="X82">
        <v>0.6</v>
      </c>
      <c r="Y82">
        <v>-1</v>
      </c>
      <c r="Z82">
        <v>-1</v>
      </c>
      <c r="AA82">
        <v>24.88</v>
      </c>
      <c r="AB82">
        <v>0.03</v>
      </c>
      <c r="AC82">
        <v>0.02</v>
      </c>
      <c r="AD82">
        <v>0.03</v>
      </c>
      <c r="AE82">
        <v>4.17</v>
      </c>
      <c r="AF82">
        <v>-1</v>
      </c>
      <c r="AG82">
        <v>-1</v>
      </c>
      <c r="AH82">
        <v>-1</v>
      </c>
      <c r="AI82">
        <v>0</v>
      </c>
      <c r="AJ82">
        <v>0</v>
      </c>
      <c r="AK82">
        <v>0.03</v>
      </c>
      <c r="AL82">
        <v>0.03</v>
      </c>
      <c r="AM82">
        <v>0.05</v>
      </c>
      <c r="AN82">
        <v>0.05</v>
      </c>
      <c r="AO82">
        <v>1.42</v>
      </c>
      <c r="AP82">
        <v>1.42</v>
      </c>
      <c r="AQ82">
        <v>22.67</v>
      </c>
      <c r="AR82">
        <v>0.53</v>
      </c>
      <c r="AS82">
        <v>0.68</v>
      </c>
      <c r="AT82">
        <v>-1</v>
      </c>
      <c r="AU82">
        <v>-1</v>
      </c>
      <c r="AV82">
        <v>0.05</v>
      </c>
      <c r="AW82">
        <v>29.88</v>
      </c>
      <c r="AX82">
        <v>29.88</v>
      </c>
      <c r="AY82">
        <v>0.17</v>
      </c>
      <c r="AZ82">
        <v>0</v>
      </c>
      <c r="BA82">
        <v>1578.4530985462109</v>
      </c>
    </row>
    <row r="83" spans="1:53" x14ac:dyDescent="0.25">
      <c r="A83">
        <v>176</v>
      </c>
      <c r="B83" t="s">
        <v>528</v>
      </c>
      <c r="C83">
        <v>0</v>
      </c>
      <c r="D83">
        <v>1.58</v>
      </c>
      <c r="E83">
        <v>0</v>
      </c>
      <c r="F83">
        <v>0</v>
      </c>
      <c r="G83">
        <v>0</v>
      </c>
      <c r="H83">
        <v>0.03</v>
      </c>
      <c r="I83">
        <v>0</v>
      </c>
      <c r="J83">
        <v>2</v>
      </c>
      <c r="K83">
        <v>0.03</v>
      </c>
      <c r="L83">
        <v>-1</v>
      </c>
      <c r="M83">
        <v>-1</v>
      </c>
      <c r="N83">
        <v>0.67</v>
      </c>
      <c r="O83">
        <v>3.58</v>
      </c>
      <c r="P83">
        <v>0.03</v>
      </c>
      <c r="Q83">
        <v>0.28000000000000003</v>
      </c>
      <c r="R83">
        <v>0.05</v>
      </c>
      <c r="S83">
        <v>0.32</v>
      </c>
      <c r="T83">
        <v>0.23</v>
      </c>
      <c r="U83">
        <v>0</v>
      </c>
      <c r="V83">
        <v>0</v>
      </c>
      <c r="W83">
        <v>20.67</v>
      </c>
      <c r="X83">
        <v>0.6</v>
      </c>
      <c r="Y83">
        <v>-1</v>
      </c>
      <c r="Z83">
        <v>-1</v>
      </c>
      <c r="AA83">
        <v>24.88</v>
      </c>
      <c r="AB83">
        <v>0.03</v>
      </c>
      <c r="AC83">
        <v>0.02</v>
      </c>
      <c r="AD83">
        <v>0.03</v>
      </c>
      <c r="AE83">
        <v>4.17</v>
      </c>
      <c r="AF83">
        <v>-1</v>
      </c>
      <c r="AG83">
        <v>-1</v>
      </c>
      <c r="AH83">
        <v>-1</v>
      </c>
      <c r="AI83">
        <v>0</v>
      </c>
      <c r="AJ83">
        <v>0</v>
      </c>
      <c r="AK83">
        <v>0.03</v>
      </c>
      <c r="AL83">
        <v>0.03</v>
      </c>
      <c r="AM83">
        <v>0.05</v>
      </c>
      <c r="AN83">
        <v>0.05</v>
      </c>
      <c r="AO83">
        <v>1.42</v>
      </c>
      <c r="AP83">
        <v>1.42</v>
      </c>
      <c r="AQ83">
        <v>22.67</v>
      </c>
      <c r="AR83">
        <v>0.53</v>
      </c>
      <c r="AS83">
        <v>0.68</v>
      </c>
      <c r="AT83">
        <v>-1</v>
      </c>
      <c r="AU83">
        <v>-1</v>
      </c>
      <c r="AV83">
        <v>0.05</v>
      </c>
      <c r="AW83">
        <v>29.88</v>
      </c>
      <c r="AX83">
        <v>29.88</v>
      </c>
      <c r="AY83">
        <v>0.17</v>
      </c>
      <c r="AZ83">
        <v>0</v>
      </c>
      <c r="BA83">
        <v>1582.4263300706505</v>
      </c>
    </row>
    <row r="84" spans="1:53" x14ac:dyDescent="0.25">
      <c r="A84">
        <v>177</v>
      </c>
      <c r="B84" t="s">
        <v>529</v>
      </c>
      <c r="C84">
        <v>0</v>
      </c>
      <c r="D84">
        <v>1.58</v>
      </c>
      <c r="E84">
        <v>0</v>
      </c>
      <c r="F84">
        <v>0</v>
      </c>
      <c r="G84">
        <v>0</v>
      </c>
      <c r="H84">
        <v>0.03</v>
      </c>
      <c r="I84">
        <v>0</v>
      </c>
      <c r="J84">
        <v>2</v>
      </c>
      <c r="K84">
        <v>0.03</v>
      </c>
      <c r="L84">
        <v>-1</v>
      </c>
      <c r="M84">
        <v>-1</v>
      </c>
      <c r="N84">
        <v>0.67</v>
      </c>
      <c r="O84">
        <v>3.58</v>
      </c>
      <c r="P84">
        <v>0.03</v>
      </c>
      <c r="Q84">
        <v>0.28000000000000003</v>
      </c>
      <c r="R84">
        <v>0.05</v>
      </c>
      <c r="S84">
        <v>0.32</v>
      </c>
      <c r="T84">
        <v>0.23</v>
      </c>
      <c r="U84">
        <v>0</v>
      </c>
      <c r="V84">
        <v>0</v>
      </c>
      <c r="W84">
        <v>20.67</v>
      </c>
      <c r="X84">
        <v>0.6</v>
      </c>
      <c r="Y84">
        <v>-1</v>
      </c>
      <c r="Z84">
        <v>-1</v>
      </c>
      <c r="AA84">
        <v>24.88</v>
      </c>
      <c r="AB84">
        <v>0.03</v>
      </c>
      <c r="AC84">
        <v>0.02</v>
      </c>
      <c r="AD84">
        <v>0.03</v>
      </c>
      <c r="AE84">
        <v>4.17</v>
      </c>
      <c r="AF84">
        <v>-1</v>
      </c>
      <c r="AG84">
        <v>-1</v>
      </c>
      <c r="AH84">
        <v>-1</v>
      </c>
      <c r="AI84">
        <v>0</v>
      </c>
      <c r="AJ84">
        <v>0</v>
      </c>
      <c r="AK84">
        <v>0.03</v>
      </c>
      <c r="AL84">
        <v>0.03</v>
      </c>
      <c r="AM84">
        <v>0.05</v>
      </c>
      <c r="AN84">
        <v>0.05</v>
      </c>
      <c r="AO84">
        <v>1.42</v>
      </c>
      <c r="AP84">
        <v>1.42</v>
      </c>
      <c r="AQ84">
        <v>22.67</v>
      </c>
      <c r="AR84">
        <v>0.53</v>
      </c>
      <c r="AS84">
        <v>0.68</v>
      </c>
      <c r="AT84">
        <v>-1</v>
      </c>
      <c r="AU84">
        <v>-1</v>
      </c>
      <c r="AV84">
        <v>0.05</v>
      </c>
      <c r="AW84">
        <v>29.88</v>
      </c>
      <c r="AX84">
        <v>29.88</v>
      </c>
      <c r="AY84">
        <v>0.17</v>
      </c>
      <c r="AZ84">
        <v>0</v>
      </c>
      <c r="BA84">
        <v>1590.1177841587335</v>
      </c>
    </row>
    <row r="85" spans="1:53" x14ac:dyDescent="0.25">
      <c r="A85">
        <v>178</v>
      </c>
      <c r="B85" t="s">
        <v>530</v>
      </c>
      <c r="C85">
        <v>0</v>
      </c>
      <c r="D85">
        <v>1.58</v>
      </c>
      <c r="E85">
        <v>0</v>
      </c>
      <c r="F85">
        <v>0</v>
      </c>
      <c r="G85">
        <v>0</v>
      </c>
      <c r="H85">
        <v>0.03</v>
      </c>
      <c r="I85">
        <v>0</v>
      </c>
      <c r="J85">
        <v>2</v>
      </c>
      <c r="K85">
        <v>0.03</v>
      </c>
      <c r="L85">
        <v>-1</v>
      </c>
      <c r="M85">
        <v>-1</v>
      </c>
      <c r="N85">
        <v>0.67</v>
      </c>
      <c r="O85">
        <v>3.58</v>
      </c>
      <c r="P85">
        <v>0.03</v>
      </c>
      <c r="Q85">
        <v>0.28000000000000003</v>
      </c>
      <c r="R85">
        <v>0.05</v>
      </c>
      <c r="S85">
        <v>0.32</v>
      </c>
      <c r="T85">
        <v>0.23</v>
      </c>
      <c r="U85">
        <v>0</v>
      </c>
      <c r="V85">
        <v>0</v>
      </c>
      <c r="W85">
        <v>20.67</v>
      </c>
      <c r="X85">
        <v>0.6</v>
      </c>
      <c r="Y85">
        <v>-1</v>
      </c>
      <c r="Z85">
        <v>-1</v>
      </c>
      <c r="AA85">
        <v>24.88</v>
      </c>
      <c r="AB85">
        <v>0.03</v>
      </c>
      <c r="AC85">
        <v>0.02</v>
      </c>
      <c r="AD85">
        <v>0.03</v>
      </c>
      <c r="AE85">
        <v>4.17</v>
      </c>
      <c r="AF85">
        <v>-1</v>
      </c>
      <c r="AG85">
        <v>-1</v>
      </c>
      <c r="AH85">
        <v>-1</v>
      </c>
      <c r="AI85">
        <v>0</v>
      </c>
      <c r="AJ85">
        <v>0</v>
      </c>
      <c r="AK85">
        <v>0.03</v>
      </c>
      <c r="AL85">
        <v>0.03</v>
      </c>
      <c r="AM85">
        <v>0.05</v>
      </c>
      <c r="AN85">
        <v>0.05</v>
      </c>
      <c r="AO85">
        <v>1.42</v>
      </c>
      <c r="AP85">
        <v>1.42</v>
      </c>
      <c r="AQ85">
        <v>22.67</v>
      </c>
      <c r="AR85">
        <v>0.53</v>
      </c>
      <c r="AS85">
        <v>0.68</v>
      </c>
      <c r="AT85">
        <v>-1</v>
      </c>
      <c r="AU85">
        <v>-1</v>
      </c>
      <c r="AV85">
        <v>0.05</v>
      </c>
      <c r="AW85">
        <v>29.88</v>
      </c>
      <c r="AX85">
        <v>29.88</v>
      </c>
      <c r="AY85">
        <v>0.17</v>
      </c>
      <c r="AZ85">
        <v>0</v>
      </c>
      <c r="BA85">
        <v>1459.5209490835689</v>
      </c>
    </row>
    <row r="86" spans="1:53" x14ac:dyDescent="0.25">
      <c r="A86">
        <v>179</v>
      </c>
      <c r="B86" t="s">
        <v>531</v>
      </c>
      <c r="C86">
        <v>0</v>
      </c>
      <c r="D86">
        <v>1.58</v>
      </c>
      <c r="E86">
        <v>0</v>
      </c>
      <c r="F86">
        <v>0</v>
      </c>
      <c r="G86">
        <v>0</v>
      </c>
      <c r="H86">
        <v>0.03</v>
      </c>
      <c r="I86">
        <v>0</v>
      </c>
      <c r="J86">
        <v>2</v>
      </c>
      <c r="K86">
        <v>0.03</v>
      </c>
      <c r="L86">
        <v>-1</v>
      </c>
      <c r="M86">
        <v>-1</v>
      </c>
      <c r="N86">
        <v>0.67</v>
      </c>
      <c r="O86">
        <v>3.58</v>
      </c>
      <c r="P86">
        <v>0.03</v>
      </c>
      <c r="Q86">
        <v>0.28000000000000003</v>
      </c>
      <c r="R86">
        <v>0.05</v>
      </c>
      <c r="S86">
        <v>0.32</v>
      </c>
      <c r="T86">
        <v>0.23</v>
      </c>
      <c r="U86">
        <v>0</v>
      </c>
      <c r="V86">
        <v>0</v>
      </c>
      <c r="W86">
        <v>20.67</v>
      </c>
      <c r="X86">
        <v>0.6</v>
      </c>
      <c r="Y86">
        <v>-1</v>
      </c>
      <c r="Z86">
        <v>-1</v>
      </c>
      <c r="AA86">
        <v>24.88</v>
      </c>
      <c r="AB86">
        <v>0.03</v>
      </c>
      <c r="AC86">
        <v>0.02</v>
      </c>
      <c r="AD86">
        <v>0.03</v>
      </c>
      <c r="AE86">
        <v>4.17</v>
      </c>
      <c r="AF86">
        <v>-1</v>
      </c>
      <c r="AG86">
        <v>-1</v>
      </c>
      <c r="AH86">
        <v>-1</v>
      </c>
      <c r="AI86">
        <v>0</v>
      </c>
      <c r="AJ86">
        <v>0</v>
      </c>
      <c r="AK86">
        <v>0.03</v>
      </c>
      <c r="AL86">
        <v>0.03</v>
      </c>
      <c r="AM86">
        <v>0.05</v>
      </c>
      <c r="AN86">
        <v>0.05</v>
      </c>
      <c r="AO86">
        <v>1.42</v>
      </c>
      <c r="AP86">
        <v>1.42</v>
      </c>
      <c r="AQ86">
        <v>22.67</v>
      </c>
      <c r="AR86">
        <v>0.53</v>
      </c>
      <c r="AS86">
        <v>0.68</v>
      </c>
      <c r="AT86">
        <v>-1</v>
      </c>
      <c r="AU86">
        <v>-1</v>
      </c>
      <c r="AV86">
        <v>0.05</v>
      </c>
      <c r="AW86">
        <v>29.88</v>
      </c>
      <c r="AX86">
        <v>29.88</v>
      </c>
      <c r="AY86">
        <v>0.17</v>
      </c>
      <c r="AZ86">
        <v>0</v>
      </c>
      <c r="BA86">
        <v>1701.134683857277</v>
      </c>
    </row>
    <row r="87" spans="1:53" x14ac:dyDescent="0.25">
      <c r="A87">
        <v>180</v>
      </c>
      <c r="B87" t="s">
        <v>532</v>
      </c>
      <c r="C87">
        <v>0</v>
      </c>
      <c r="D87">
        <v>1.58</v>
      </c>
      <c r="E87">
        <v>0</v>
      </c>
      <c r="F87">
        <v>0</v>
      </c>
      <c r="G87">
        <v>0</v>
      </c>
      <c r="H87">
        <v>0.03</v>
      </c>
      <c r="I87">
        <v>0</v>
      </c>
      <c r="J87">
        <v>2</v>
      </c>
      <c r="K87">
        <v>0.03</v>
      </c>
      <c r="L87">
        <v>-1</v>
      </c>
      <c r="M87">
        <v>-1</v>
      </c>
      <c r="N87">
        <v>0.67</v>
      </c>
      <c r="O87">
        <v>3.58</v>
      </c>
      <c r="P87">
        <v>0.03</v>
      </c>
      <c r="Q87">
        <v>0.28000000000000003</v>
      </c>
      <c r="R87">
        <v>0.05</v>
      </c>
      <c r="S87">
        <v>0.32</v>
      </c>
      <c r="T87">
        <v>0.23</v>
      </c>
      <c r="U87">
        <v>0</v>
      </c>
      <c r="V87">
        <v>0</v>
      </c>
      <c r="W87">
        <v>20.67</v>
      </c>
      <c r="X87">
        <v>0.6</v>
      </c>
      <c r="Y87">
        <v>-1</v>
      </c>
      <c r="Z87">
        <v>-1</v>
      </c>
      <c r="AA87">
        <v>24.88</v>
      </c>
      <c r="AB87">
        <v>0.03</v>
      </c>
      <c r="AC87">
        <v>0.02</v>
      </c>
      <c r="AD87">
        <v>0.03</v>
      </c>
      <c r="AE87">
        <v>4.17</v>
      </c>
      <c r="AF87">
        <v>-1</v>
      </c>
      <c r="AG87">
        <v>-1</v>
      </c>
      <c r="AH87">
        <v>-1</v>
      </c>
      <c r="AI87">
        <v>0</v>
      </c>
      <c r="AJ87">
        <v>0</v>
      </c>
      <c r="AK87">
        <v>0.03</v>
      </c>
      <c r="AL87">
        <v>0.03</v>
      </c>
      <c r="AM87">
        <v>0.05</v>
      </c>
      <c r="AN87">
        <v>0.05</v>
      </c>
      <c r="AO87">
        <v>1.42</v>
      </c>
      <c r="AP87">
        <v>1.42</v>
      </c>
      <c r="AQ87">
        <v>22.67</v>
      </c>
      <c r="AR87">
        <v>0.53</v>
      </c>
      <c r="AS87">
        <v>0.68</v>
      </c>
      <c r="AT87">
        <v>-1</v>
      </c>
      <c r="AU87">
        <v>-1</v>
      </c>
      <c r="AV87">
        <v>0.05</v>
      </c>
      <c r="AW87">
        <v>29.88</v>
      </c>
      <c r="AX87">
        <v>29.88</v>
      </c>
      <c r="AY87">
        <v>0.17</v>
      </c>
      <c r="AZ87">
        <v>0</v>
      </c>
      <c r="BA87">
        <v>1608.0182484893519</v>
      </c>
    </row>
    <row r="88" spans="1:53" x14ac:dyDescent="0.25">
      <c r="A88">
        <v>181</v>
      </c>
      <c r="B88" t="s">
        <v>533</v>
      </c>
      <c r="C88">
        <v>0</v>
      </c>
      <c r="D88">
        <v>1.58</v>
      </c>
      <c r="E88">
        <v>0</v>
      </c>
      <c r="F88">
        <v>0</v>
      </c>
      <c r="G88">
        <v>0</v>
      </c>
      <c r="H88">
        <v>0.03</v>
      </c>
      <c r="I88">
        <v>0</v>
      </c>
      <c r="J88">
        <v>2</v>
      </c>
      <c r="K88">
        <v>0.03</v>
      </c>
      <c r="L88">
        <v>-1</v>
      </c>
      <c r="M88">
        <v>-1</v>
      </c>
      <c r="N88">
        <v>0.67</v>
      </c>
      <c r="O88">
        <v>3.58</v>
      </c>
      <c r="P88">
        <v>0.03</v>
      </c>
      <c r="Q88">
        <v>0.28000000000000003</v>
      </c>
      <c r="R88">
        <v>0.05</v>
      </c>
      <c r="S88">
        <v>0.32</v>
      </c>
      <c r="T88">
        <v>0.23</v>
      </c>
      <c r="U88">
        <v>0</v>
      </c>
      <c r="V88">
        <v>0</v>
      </c>
      <c r="W88">
        <v>20.67</v>
      </c>
      <c r="X88">
        <v>0.6</v>
      </c>
      <c r="Y88">
        <v>-1</v>
      </c>
      <c r="Z88">
        <v>-1</v>
      </c>
      <c r="AA88">
        <v>24.88</v>
      </c>
      <c r="AB88">
        <v>0.03</v>
      </c>
      <c r="AC88">
        <v>0.02</v>
      </c>
      <c r="AD88">
        <v>0.03</v>
      </c>
      <c r="AE88">
        <v>4.17</v>
      </c>
      <c r="AF88">
        <v>-1</v>
      </c>
      <c r="AG88">
        <v>-1</v>
      </c>
      <c r="AH88">
        <v>-1</v>
      </c>
      <c r="AI88">
        <v>0</v>
      </c>
      <c r="AJ88">
        <v>0</v>
      </c>
      <c r="AK88">
        <v>0.03</v>
      </c>
      <c r="AL88">
        <v>0.03</v>
      </c>
      <c r="AM88">
        <v>0.05</v>
      </c>
      <c r="AN88">
        <v>0.05</v>
      </c>
      <c r="AO88">
        <v>1.42</v>
      </c>
      <c r="AP88">
        <v>1.42</v>
      </c>
      <c r="AQ88">
        <v>22.67</v>
      </c>
      <c r="AR88">
        <v>0.53</v>
      </c>
      <c r="AS88">
        <v>0.68</v>
      </c>
      <c r="AT88">
        <v>-1</v>
      </c>
      <c r="AU88">
        <v>-1</v>
      </c>
      <c r="AV88">
        <v>0.05</v>
      </c>
      <c r="AW88">
        <v>29.88</v>
      </c>
      <c r="AX88">
        <v>29.88</v>
      </c>
      <c r="AY88">
        <v>0.17</v>
      </c>
      <c r="AZ88">
        <v>0</v>
      </c>
      <c r="BA88">
        <v>1470.9816973060899</v>
      </c>
    </row>
    <row r="89" spans="1:53" x14ac:dyDescent="0.25">
      <c r="A89">
        <v>188</v>
      </c>
      <c r="B89" t="s">
        <v>534</v>
      </c>
      <c r="C89">
        <v>0</v>
      </c>
      <c r="D89">
        <v>1.58</v>
      </c>
      <c r="E89">
        <v>0</v>
      </c>
      <c r="F89">
        <v>0</v>
      </c>
      <c r="G89">
        <v>0</v>
      </c>
      <c r="H89">
        <v>0.03</v>
      </c>
      <c r="I89">
        <v>0</v>
      </c>
      <c r="J89">
        <v>2</v>
      </c>
      <c r="K89">
        <v>0.03</v>
      </c>
      <c r="L89">
        <v>-1</v>
      </c>
      <c r="M89">
        <v>-1</v>
      </c>
      <c r="N89">
        <v>0.67</v>
      </c>
      <c r="O89">
        <v>3.58</v>
      </c>
      <c r="P89">
        <v>0.03</v>
      </c>
      <c r="Q89">
        <v>0.28000000000000003</v>
      </c>
      <c r="R89">
        <v>0.05</v>
      </c>
      <c r="S89">
        <v>0.32</v>
      </c>
      <c r="T89">
        <v>0.23</v>
      </c>
      <c r="U89">
        <v>0</v>
      </c>
      <c r="V89">
        <v>0</v>
      </c>
      <c r="W89">
        <v>20.67</v>
      </c>
      <c r="X89">
        <v>0.6</v>
      </c>
      <c r="Y89">
        <v>-1</v>
      </c>
      <c r="Z89">
        <v>-1</v>
      </c>
      <c r="AA89">
        <v>24.88</v>
      </c>
      <c r="AB89">
        <v>0.03</v>
      </c>
      <c r="AC89">
        <v>0.02</v>
      </c>
      <c r="AD89">
        <v>0.03</v>
      </c>
      <c r="AE89">
        <v>4.17</v>
      </c>
      <c r="AF89">
        <v>-1</v>
      </c>
      <c r="AG89">
        <v>-1</v>
      </c>
      <c r="AH89">
        <v>-1</v>
      </c>
      <c r="AI89">
        <v>0</v>
      </c>
      <c r="AJ89">
        <v>0</v>
      </c>
      <c r="AK89">
        <v>0.03</v>
      </c>
      <c r="AL89">
        <v>0.03</v>
      </c>
      <c r="AM89">
        <v>0.05</v>
      </c>
      <c r="AN89">
        <v>0.05</v>
      </c>
      <c r="AO89">
        <v>1.42</v>
      </c>
      <c r="AP89">
        <v>1.42</v>
      </c>
      <c r="AQ89">
        <v>22.67</v>
      </c>
      <c r="AR89">
        <v>0.53</v>
      </c>
      <c r="AS89">
        <v>0.68</v>
      </c>
      <c r="AT89">
        <v>-1</v>
      </c>
      <c r="AU89">
        <v>-1</v>
      </c>
      <c r="AV89">
        <v>0.05</v>
      </c>
      <c r="AW89">
        <v>29.88</v>
      </c>
      <c r="AX89">
        <v>29.88</v>
      </c>
      <c r="AY89">
        <v>0.17</v>
      </c>
      <c r="AZ89">
        <v>0</v>
      </c>
      <c r="BA89">
        <v>1466.9078930169931</v>
      </c>
    </row>
    <row r="90" spans="1:53" x14ac:dyDescent="0.25">
      <c r="A90">
        <v>190</v>
      </c>
      <c r="B90" t="s">
        <v>535</v>
      </c>
      <c r="C90">
        <v>0</v>
      </c>
      <c r="D90">
        <v>1.58</v>
      </c>
      <c r="E90">
        <v>0</v>
      </c>
      <c r="F90">
        <v>0</v>
      </c>
      <c r="G90">
        <v>0</v>
      </c>
      <c r="H90">
        <v>0.03</v>
      </c>
      <c r="I90">
        <v>0</v>
      </c>
      <c r="J90">
        <v>2</v>
      </c>
      <c r="K90">
        <v>0.03</v>
      </c>
      <c r="L90">
        <v>-1</v>
      </c>
      <c r="M90">
        <v>-1</v>
      </c>
      <c r="N90">
        <v>0.67</v>
      </c>
      <c r="O90">
        <v>3.58</v>
      </c>
      <c r="P90">
        <v>0.03</v>
      </c>
      <c r="Q90">
        <v>0.28000000000000003</v>
      </c>
      <c r="R90">
        <v>0.05</v>
      </c>
      <c r="S90">
        <v>0.32</v>
      </c>
      <c r="T90">
        <v>0.23</v>
      </c>
      <c r="U90">
        <v>0</v>
      </c>
      <c r="V90">
        <v>0</v>
      </c>
      <c r="W90">
        <v>20.67</v>
      </c>
      <c r="X90">
        <v>0.6</v>
      </c>
      <c r="Y90">
        <v>-1</v>
      </c>
      <c r="Z90">
        <v>-1</v>
      </c>
      <c r="AA90">
        <v>24.88</v>
      </c>
      <c r="AB90">
        <v>0.03</v>
      </c>
      <c r="AC90">
        <v>0.02</v>
      </c>
      <c r="AD90">
        <v>0.03</v>
      </c>
      <c r="AE90">
        <v>4.17</v>
      </c>
      <c r="AF90">
        <v>-1</v>
      </c>
      <c r="AG90">
        <v>-1</v>
      </c>
      <c r="AH90">
        <v>-1</v>
      </c>
      <c r="AI90">
        <v>0</v>
      </c>
      <c r="AJ90">
        <v>0</v>
      </c>
      <c r="AK90">
        <v>0.03</v>
      </c>
      <c r="AL90">
        <v>0.03</v>
      </c>
      <c r="AM90">
        <v>0.05</v>
      </c>
      <c r="AN90">
        <v>0.05</v>
      </c>
      <c r="AO90">
        <v>1.42</v>
      </c>
      <c r="AP90">
        <v>1.42</v>
      </c>
      <c r="AQ90">
        <v>22.67</v>
      </c>
      <c r="AR90">
        <v>0.53</v>
      </c>
      <c r="AS90">
        <v>0.68</v>
      </c>
      <c r="AT90">
        <v>-1</v>
      </c>
      <c r="AU90">
        <v>-1</v>
      </c>
      <c r="AV90">
        <v>0.05</v>
      </c>
      <c r="AW90">
        <v>29.88</v>
      </c>
      <c r="AX90">
        <v>29.88</v>
      </c>
      <c r="AY90">
        <v>0.17</v>
      </c>
      <c r="AZ90">
        <v>0</v>
      </c>
      <c r="BA90">
        <v>1452.339027253021</v>
      </c>
    </row>
    <row r="91" spans="1:53" x14ac:dyDescent="0.25">
      <c r="A91">
        <v>191</v>
      </c>
      <c r="B91" t="s">
        <v>536</v>
      </c>
      <c r="C91">
        <v>0</v>
      </c>
      <c r="D91">
        <v>1.58</v>
      </c>
      <c r="E91">
        <v>0</v>
      </c>
      <c r="F91">
        <v>0</v>
      </c>
      <c r="G91">
        <v>0</v>
      </c>
      <c r="H91">
        <v>0.03</v>
      </c>
      <c r="I91">
        <v>0</v>
      </c>
      <c r="J91">
        <v>2</v>
      </c>
      <c r="K91">
        <v>0.03</v>
      </c>
      <c r="L91">
        <v>-1</v>
      </c>
      <c r="M91">
        <v>-1</v>
      </c>
      <c r="N91">
        <v>0.67</v>
      </c>
      <c r="O91">
        <v>3.58</v>
      </c>
      <c r="P91">
        <v>0.03</v>
      </c>
      <c r="Q91">
        <v>0.28000000000000003</v>
      </c>
      <c r="R91">
        <v>0.05</v>
      </c>
      <c r="S91">
        <v>0.32</v>
      </c>
      <c r="T91">
        <v>0.23</v>
      </c>
      <c r="U91">
        <v>0</v>
      </c>
      <c r="V91">
        <v>0</v>
      </c>
      <c r="W91">
        <v>20.67</v>
      </c>
      <c r="X91">
        <v>0.6</v>
      </c>
      <c r="Y91">
        <v>-1</v>
      </c>
      <c r="Z91">
        <v>-1</v>
      </c>
      <c r="AA91">
        <v>24.88</v>
      </c>
      <c r="AB91">
        <v>0.03</v>
      </c>
      <c r="AC91">
        <v>0.02</v>
      </c>
      <c r="AD91">
        <v>0.03</v>
      </c>
      <c r="AE91">
        <v>4.17</v>
      </c>
      <c r="AF91">
        <v>-1</v>
      </c>
      <c r="AG91">
        <v>-1</v>
      </c>
      <c r="AH91">
        <v>-1</v>
      </c>
      <c r="AI91">
        <v>0</v>
      </c>
      <c r="AJ91">
        <v>0</v>
      </c>
      <c r="AK91">
        <v>0.03</v>
      </c>
      <c r="AL91">
        <v>0.03</v>
      </c>
      <c r="AM91">
        <v>0.05</v>
      </c>
      <c r="AN91">
        <v>0.05</v>
      </c>
      <c r="AO91">
        <v>1.42</v>
      </c>
      <c r="AP91">
        <v>1.42</v>
      </c>
      <c r="AQ91">
        <v>22.67</v>
      </c>
      <c r="AR91">
        <v>0.53</v>
      </c>
      <c r="AS91">
        <v>0.68</v>
      </c>
      <c r="AT91">
        <v>-1</v>
      </c>
      <c r="AU91">
        <v>-1</v>
      </c>
      <c r="AV91">
        <v>0.05</v>
      </c>
      <c r="AW91">
        <v>29.88</v>
      </c>
      <c r="AX91">
        <v>29.88</v>
      </c>
      <c r="AY91">
        <v>0.17</v>
      </c>
      <c r="AZ91">
        <v>0</v>
      </c>
      <c r="BA91">
        <v>1515.1633753424262</v>
      </c>
    </row>
    <row r="92" spans="1:53" x14ac:dyDescent="0.25">
      <c r="A92">
        <v>192</v>
      </c>
      <c r="B92" t="s">
        <v>537</v>
      </c>
      <c r="C92">
        <v>0</v>
      </c>
      <c r="D92">
        <v>1.58</v>
      </c>
      <c r="E92">
        <v>0</v>
      </c>
      <c r="F92">
        <v>0</v>
      </c>
      <c r="G92">
        <v>0</v>
      </c>
      <c r="H92">
        <v>0.03</v>
      </c>
      <c r="I92">
        <v>0</v>
      </c>
      <c r="J92">
        <v>2</v>
      </c>
      <c r="K92">
        <v>0.03</v>
      </c>
      <c r="L92">
        <v>-1</v>
      </c>
      <c r="M92">
        <v>-1</v>
      </c>
      <c r="N92">
        <v>0.67</v>
      </c>
      <c r="O92">
        <v>3.58</v>
      </c>
      <c r="P92">
        <v>0.03</v>
      </c>
      <c r="Q92">
        <v>0.28000000000000003</v>
      </c>
      <c r="R92">
        <v>0.05</v>
      </c>
      <c r="S92">
        <v>0.32</v>
      </c>
      <c r="T92">
        <v>0.23</v>
      </c>
      <c r="U92">
        <v>0</v>
      </c>
      <c r="V92">
        <v>0</v>
      </c>
      <c r="W92">
        <v>20.67</v>
      </c>
      <c r="X92">
        <v>0.6</v>
      </c>
      <c r="Y92">
        <v>-1</v>
      </c>
      <c r="Z92">
        <v>-1</v>
      </c>
      <c r="AA92">
        <v>24.88</v>
      </c>
      <c r="AB92">
        <v>0.03</v>
      </c>
      <c r="AC92">
        <v>0.02</v>
      </c>
      <c r="AD92">
        <v>0.03</v>
      </c>
      <c r="AE92">
        <v>4.17</v>
      </c>
      <c r="AF92">
        <v>-1</v>
      </c>
      <c r="AG92">
        <v>-1</v>
      </c>
      <c r="AH92">
        <v>-1</v>
      </c>
      <c r="AI92">
        <v>0</v>
      </c>
      <c r="AJ92">
        <v>0</v>
      </c>
      <c r="AK92">
        <v>0.03</v>
      </c>
      <c r="AL92">
        <v>0.03</v>
      </c>
      <c r="AM92">
        <v>0.05</v>
      </c>
      <c r="AN92">
        <v>0.05</v>
      </c>
      <c r="AO92">
        <v>1.42</v>
      </c>
      <c r="AP92">
        <v>1.42</v>
      </c>
      <c r="AQ92">
        <v>22.67</v>
      </c>
      <c r="AR92">
        <v>0.53</v>
      </c>
      <c r="AS92">
        <v>0.68</v>
      </c>
      <c r="AT92">
        <v>-1</v>
      </c>
      <c r="AU92">
        <v>-1</v>
      </c>
      <c r="AV92">
        <v>0.05</v>
      </c>
      <c r="AW92">
        <v>29.88</v>
      </c>
      <c r="AX92">
        <v>29.88</v>
      </c>
      <c r="AY92">
        <v>0.17</v>
      </c>
      <c r="AZ92">
        <v>0</v>
      </c>
      <c r="BA92">
        <v>1517.107214016575</v>
      </c>
    </row>
    <row r="93" spans="1:53" x14ac:dyDescent="0.25">
      <c r="A93">
        <v>193</v>
      </c>
      <c r="B93" t="s">
        <v>538</v>
      </c>
      <c r="C93">
        <v>0</v>
      </c>
      <c r="D93">
        <v>1.58</v>
      </c>
      <c r="E93">
        <v>0</v>
      </c>
      <c r="F93">
        <v>0</v>
      </c>
      <c r="G93">
        <v>0</v>
      </c>
      <c r="H93">
        <v>0.03</v>
      </c>
      <c r="I93">
        <v>0</v>
      </c>
      <c r="J93">
        <v>2</v>
      </c>
      <c r="K93">
        <v>0.03</v>
      </c>
      <c r="L93">
        <v>-1</v>
      </c>
      <c r="M93">
        <v>-1</v>
      </c>
      <c r="N93">
        <v>0.67</v>
      </c>
      <c r="O93">
        <v>3.58</v>
      </c>
      <c r="P93">
        <v>0.03</v>
      </c>
      <c r="Q93">
        <v>0.28000000000000003</v>
      </c>
      <c r="R93">
        <v>0.05</v>
      </c>
      <c r="S93">
        <v>0.32</v>
      </c>
      <c r="T93">
        <v>0.23</v>
      </c>
      <c r="U93">
        <v>0</v>
      </c>
      <c r="V93">
        <v>0</v>
      </c>
      <c r="W93">
        <v>20.67</v>
      </c>
      <c r="X93">
        <v>0.6</v>
      </c>
      <c r="Y93">
        <v>-1</v>
      </c>
      <c r="Z93">
        <v>-1</v>
      </c>
      <c r="AA93">
        <v>24.88</v>
      </c>
      <c r="AB93">
        <v>0.03</v>
      </c>
      <c r="AC93">
        <v>0.02</v>
      </c>
      <c r="AD93">
        <v>0.03</v>
      </c>
      <c r="AE93">
        <v>4.17</v>
      </c>
      <c r="AF93">
        <v>-1</v>
      </c>
      <c r="AG93">
        <v>-1</v>
      </c>
      <c r="AH93">
        <v>-1</v>
      </c>
      <c r="AI93">
        <v>0</v>
      </c>
      <c r="AJ93">
        <v>0</v>
      </c>
      <c r="AK93">
        <v>0.03</v>
      </c>
      <c r="AL93">
        <v>0.03</v>
      </c>
      <c r="AM93">
        <v>0.05</v>
      </c>
      <c r="AN93">
        <v>0.05</v>
      </c>
      <c r="AO93">
        <v>1.42</v>
      </c>
      <c r="AP93">
        <v>1.42</v>
      </c>
      <c r="AQ93">
        <v>22.67</v>
      </c>
      <c r="AR93">
        <v>0.53</v>
      </c>
      <c r="AS93">
        <v>0.68</v>
      </c>
      <c r="AT93">
        <v>-1</v>
      </c>
      <c r="AU93">
        <v>-1</v>
      </c>
      <c r="AV93">
        <v>0.05</v>
      </c>
      <c r="AW93">
        <v>29.88</v>
      </c>
      <c r="AX93">
        <v>29.88</v>
      </c>
      <c r="AY93">
        <v>0.17</v>
      </c>
      <c r="AZ93">
        <v>0</v>
      </c>
      <c r="BA93">
        <v>1546.5481607351755</v>
      </c>
    </row>
    <row r="94" spans="1:53" x14ac:dyDescent="0.25">
      <c r="A94">
        <v>195</v>
      </c>
      <c r="B94" t="s">
        <v>539</v>
      </c>
      <c r="C94">
        <v>0</v>
      </c>
      <c r="D94">
        <v>1.58</v>
      </c>
      <c r="E94">
        <v>0</v>
      </c>
      <c r="F94">
        <v>0</v>
      </c>
      <c r="G94">
        <v>0</v>
      </c>
      <c r="H94">
        <v>0.03</v>
      </c>
      <c r="I94">
        <v>0</v>
      </c>
      <c r="J94">
        <v>2</v>
      </c>
      <c r="K94">
        <v>0.03</v>
      </c>
      <c r="L94">
        <v>-1</v>
      </c>
      <c r="M94">
        <v>-1</v>
      </c>
      <c r="N94">
        <v>0.67</v>
      </c>
      <c r="O94">
        <v>3.58</v>
      </c>
      <c r="P94">
        <v>0.03</v>
      </c>
      <c r="Q94">
        <v>0.28000000000000003</v>
      </c>
      <c r="R94">
        <v>0.05</v>
      </c>
      <c r="S94">
        <v>0.32</v>
      </c>
      <c r="T94">
        <v>0.23</v>
      </c>
      <c r="U94">
        <v>0</v>
      </c>
      <c r="V94">
        <v>0</v>
      </c>
      <c r="W94">
        <v>20.67</v>
      </c>
      <c r="X94">
        <v>0.6</v>
      </c>
      <c r="Y94">
        <v>-1</v>
      </c>
      <c r="Z94">
        <v>-1</v>
      </c>
      <c r="AA94">
        <v>24.88</v>
      </c>
      <c r="AB94">
        <v>0.03</v>
      </c>
      <c r="AC94">
        <v>0.02</v>
      </c>
      <c r="AD94">
        <v>0.03</v>
      </c>
      <c r="AE94">
        <v>4.17</v>
      </c>
      <c r="AF94">
        <v>-1</v>
      </c>
      <c r="AG94">
        <v>-1</v>
      </c>
      <c r="AH94">
        <v>-1</v>
      </c>
      <c r="AI94">
        <v>0</v>
      </c>
      <c r="AJ94">
        <v>0</v>
      </c>
      <c r="AK94">
        <v>0.03</v>
      </c>
      <c r="AL94">
        <v>0.03</v>
      </c>
      <c r="AM94">
        <v>0.05</v>
      </c>
      <c r="AN94">
        <v>0.05</v>
      </c>
      <c r="AO94">
        <v>1.42</v>
      </c>
      <c r="AP94">
        <v>1.42</v>
      </c>
      <c r="AQ94">
        <v>22.67</v>
      </c>
      <c r="AR94">
        <v>0.53</v>
      </c>
      <c r="AS94">
        <v>0.68</v>
      </c>
      <c r="AT94">
        <v>-1</v>
      </c>
      <c r="AU94">
        <v>-1</v>
      </c>
      <c r="AV94">
        <v>0.05</v>
      </c>
      <c r="AW94">
        <v>29.88</v>
      </c>
      <c r="AX94">
        <v>29.88</v>
      </c>
      <c r="AY94">
        <v>0.17</v>
      </c>
      <c r="AZ94">
        <v>0</v>
      </c>
      <c r="BA94">
        <v>1803.9210750568786</v>
      </c>
    </row>
    <row r="95" spans="1:53" x14ac:dyDescent="0.25">
      <c r="A95">
        <v>199</v>
      </c>
      <c r="B95" t="s">
        <v>540</v>
      </c>
      <c r="C95">
        <v>0</v>
      </c>
      <c r="D95">
        <v>1.58</v>
      </c>
      <c r="E95">
        <v>0</v>
      </c>
      <c r="F95">
        <v>0</v>
      </c>
      <c r="G95">
        <v>0</v>
      </c>
      <c r="H95">
        <v>0.03</v>
      </c>
      <c r="I95">
        <v>0</v>
      </c>
      <c r="J95">
        <v>2</v>
      </c>
      <c r="K95">
        <v>0.03</v>
      </c>
      <c r="L95">
        <v>-1</v>
      </c>
      <c r="M95">
        <v>-1</v>
      </c>
      <c r="N95">
        <v>0.67</v>
      </c>
      <c r="O95">
        <v>3.58</v>
      </c>
      <c r="P95">
        <v>0.03</v>
      </c>
      <c r="Q95">
        <v>0.28000000000000003</v>
      </c>
      <c r="R95">
        <v>0.05</v>
      </c>
      <c r="S95">
        <v>0.32</v>
      </c>
      <c r="T95">
        <v>0.23</v>
      </c>
      <c r="U95">
        <v>0</v>
      </c>
      <c r="V95">
        <v>0</v>
      </c>
      <c r="W95">
        <v>20.67</v>
      </c>
      <c r="X95">
        <v>0.6</v>
      </c>
      <c r="Y95">
        <v>-1</v>
      </c>
      <c r="Z95">
        <v>-1</v>
      </c>
      <c r="AA95">
        <v>24.88</v>
      </c>
      <c r="AB95">
        <v>0.03</v>
      </c>
      <c r="AC95">
        <v>0.02</v>
      </c>
      <c r="AD95">
        <v>0.03</v>
      </c>
      <c r="AE95">
        <v>4.17</v>
      </c>
      <c r="AF95">
        <v>-1</v>
      </c>
      <c r="AG95">
        <v>-1</v>
      </c>
      <c r="AH95">
        <v>-1</v>
      </c>
      <c r="AI95">
        <v>0</v>
      </c>
      <c r="AJ95">
        <v>0</v>
      </c>
      <c r="AK95">
        <v>0.03</v>
      </c>
      <c r="AL95">
        <v>0.03</v>
      </c>
      <c r="AM95">
        <v>0.05</v>
      </c>
      <c r="AN95">
        <v>0.05</v>
      </c>
      <c r="AO95">
        <v>1.42</v>
      </c>
      <c r="AP95">
        <v>1.42</v>
      </c>
      <c r="AQ95">
        <v>22.67</v>
      </c>
      <c r="AR95">
        <v>0.53</v>
      </c>
      <c r="AS95">
        <v>0.68</v>
      </c>
      <c r="AT95">
        <v>-1</v>
      </c>
      <c r="AU95">
        <v>-1</v>
      </c>
      <c r="AV95">
        <v>0.05</v>
      </c>
      <c r="AW95">
        <v>29.88</v>
      </c>
      <c r="AX95">
        <v>29.88</v>
      </c>
      <c r="AY95">
        <v>0.17</v>
      </c>
      <c r="AZ95">
        <v>0</v>
      </c>
      <c r="BA95">
        <v>1343.3218043117463</v>
      </c>
    </row>
    <row r="96" spans="1:53" x14ac:dyDescent="0.25">
      <c r="A96">
        <v>201</v>
      </c>
      <c r="B96" t="s">
        <v>541</v>
      </c>
      <c r="C96">
        <v>0</v>
      </c>
      <c r="D96">
        <v>1.58</v>
      </c>
      <c r="E96">
        <v>0</v>
      </c>
      <c r="F96">
        <v>0</v>
      </c>
      <c r="G96">
        <v>0</v>
      </c>
      <c r="H96">
        <v>0.03</v>
      </c>
      <c r="I96">
        <v>0</v>
      </c>
      <c r="J96">
        <v>2</v>
      </c>
      <c r="K96">
        <v>0.03</v>
      </c>
      <c r="L96">
        <v>-1</v>
      </c>
      <c r="M96">
        <v>-1</v>
      </c>
      <c r="N96">
        <v>0.67</v>
      </c>
      <c r="O96">
        <v>3.58</v>
      </c>
      <c r="P96">
        <v>0.03</v>
      </c>
      <c r="Q96">
        <v>0.28000000000000003</v>
      </c>
      <c r="R96">
        <v>0.05</v>
      </c>
      <c r="S96">
        <v>0.32</v>
      </c>
      <c r="T96">
        <v>0.23</v>
      </c>
      <c r="U96">
        <v>0</v>
      </c>
      <c r="V96">
        <v>0</v>
      </c>
      <c r="W96">
        <v>20.67</v>
      </c>
      <c r="X96">
        <v>0.6</v>
      </c>
      <c r="Y96">
        <v>-1</v>
      </c>
      <c r="Z96">
        <v>-1</v>
      </c>
      <c r="AA96">
        <v>24.88</v>
      </c>
      <c r="AB96">
        <v>0.03</v>
      </c>
      <c r="AC96">
        <v>0.02</v>
      </c>
      <c r="AD96">
        <v>0.03</v>
      </c>
      <c r="AE96">
        <v>4.17</v>
      </c>
      <c r="AF96">
        <v>-1</v>
      </c>
      <c r="AG96">
        <v>-1</v>
      </c>
      <c r="AH96">
        <v>-1</v>
      </c>
      <c r="AI96">
        <v>0</v>
      </c>
      <c r="AJ96">
        <v>0</v>
      </c>
      <c r="AK96">
        <v>0.03</v>
      </c>
      <c r="AL96">
        <v>0.03</v>
      </c>
      <c r="AM96">
        <v>0.05</v>
      </c>
      <c r="AN96">
        <v>0.05</v>
      </c>
      <c r="AO96">
        <v>1.42</v>
      </c>
      <c r="AP96">
        <v>1.42</v>
      </c>
      <c r="AQ96">
        <v>22.67</v>
      </c>
      <c r="AR96">
        <v>0.53</v>
      </c>
      <c r="AS96">
        <v>0.68</v>
      </c>
      <c r="AT96">
        <v>-1</v>
      </c>
      <c r="AU96">
        <v>-1</v>
      </c>
      <c r="AV96">
        <v>0.05</v>
      </c>
      <c r="AW96">
        <v>29.88</v>
      </c>
      <c r="AX96">
        <v>29.88</v>
      </c>
      <c r="AY96">
        <v>0.17</v>
      </c>
      <c r="AZ96">
        <v>0</v>
      </c>
      <c r="BA96">
        <v>1508.9492188677277</v>
      </c>
    </row>
    <row r="97" spans="1:53" x14ac:dyDescent="0.25">
      <c r="A97">
        <v>203</v>
      </c>
      <c r="B97" t="s">
        <v>542</v>
      </c>
      <c r="C97">
        <v>0</v>
      </c>
      <c r="D97">
        <v>1.58</v>
      </c>
      <c r="E97">
        <v>0</v>
      </c>
      <c r="F97">
        <v>0</v>
      </c>
      <c r="G97">
        <v>0</v>
      </c>
      <c r="H97">
        <v>0.03</v>
      </c>
      <c r="I97">
        <v>0</v>
      </c>
      <c r="J97">
        <v>2</v>
      </c>
      <c r="K97">
        <v>0.03</v>
      </c>
      <c r="L97">
        <v>-1</v>
      </c>
      <c r="M97">
        <v>-1</v>
      </c>
      <c r="N97">
        <v>0.67</v>
      </c>
      <c r="O97">
        <v>3.58</v>
      </c>
      <c r="P97">
        <v>0.03</v>
      </c>
      <c r="Q97">
        <v>0.28000000000000003</v>
      </c>
      <c r="R97">
        <v>0.05</v>
      </c>
      <c r="S97">
        <v>0.32</v>
      </c>
      <c r="T97">
        <v>0.23</v>
      </c>
      <c r="U97">
        <v>0</v>
      </c>
      <c r="V97">
        <v>0</v>
      </c>
      <c r="W97">
        <v>20.67</v>
      </c>
      <c r="X97">
        <v>0.6</v>
      </c>
      <c r="Y97">
        <v>-1</v>
      </c>
      <c r="Z97">
        <v>-1</v>
      </c>
      <c r="AA97">
        <v>24.88</v>
      </c>
      <c r="AB97">
        <v>0.03</v>
      </c>
      <c r="AC97">
        <v>0.02</v>
      </c>
      <c r="AD97">
        <v>0.03</v>
      </c>
      <c r="AE97">
        <v>4.17</v>
      </c>
      <c r="AF97">
        <v>-1</v>
      </c>
      <c r="AG97">
        <v>-1</v>
      </c>
      <c r="AH97">
        <v>-1</v>
      </c>
      <c r="AI97">
        <v>0</v>
      </c>
      <c r="AJ97">
        <v>0</v>
      </c>
      <c r="AK97">
        <v>0.03</v>
      </c>
      <c r="AL97">
        <v>0.03</v>
      </c>
      <c r="AM97">
        <v>0.05</v>
      </c>
      <c r="AN97">
        <v>0.05</v>
      </c>
      <c r="AO97">
        <v>1.42</v>
      </c>
      <c r="AP97">
        <v>1.42</v>
      </c>
      <c r="AQ97">
        <v>22.67</v>
      </c>
      <c r="AR97">
        <v>0.53</v>
      </c>
      <c r="AS97">
        <v>0.68</v>
      </c>
      <c r="AT97">
        <v>-1</v>
      </c>
      <c r="AU97">
        <v>-1</v>
      </c>
      <c r="AV97">
        <v>0.05</v>
      </c>
      <c r="AW97">
        <v>29.88</v>
      </c>
      <c r="AX97">
        <v>29.88</v>
      </c>
      <c r="AY97">
        <v>0.17</v>
      </c>
      <c r="AZ97">
        <v>0</v>
      </c>
      <c r="BA97">
        <v>1492.4329414108324</v>
      </c>
    </row>
    <row r="98" spans="1:53" x14ac:dyDescent="0.25">
      <c r="A98">
        <v>204</v>
      </c>
      <c r="B98" t="s">
        <v>543</v>
      </c>
      <c r="C98">
        <v>0</v>
      </c>
      <c r="D98">
        <v>1.58</v>
      </c>
      <c r="E98">
        <v>0</v>
      </c>
      <c r="F98">
        <v>0</v>
      </c>
      <c r="G98">
        <v>0</v>
      </c>
      <c r="H98">
        <v>0.03</v>
      </c>
      <c r="I98">
        <v>0</v>
      </c>
      <c r="J98">
        <v>2</v>
      </c>
      <c r="K98">
        <v>0.03</v>
      </c>
      <c r="L98">
        <v>-1</v>
      </c>
      <c r="M98">
        <v>-1</v>
      </c>
      <c r="N98">
        <v>0.67</v>
      </c>
      <c r="O98">
        <v>3.58</v>
      </c>
      <c r="P98">
        <v>0.03</v>
      </c>
      <c r="Q98">
        <v>0.28000000000000003</v>
      </c>
      <c r="R98">
        <v>0.05</v>
      </c>
      <c r="S98">
        <v>0.32</v>
      </c>
      <c r="T98">
        <v>0.23</v>
      </c>
      <c r="U98">
        <v>0</v>
      </c>
      <c r="V98">
        <v>0</v>
      </c>
      <c r="W98">
        <v>20.67</v>
      </c>
      <c r="X98">
        <v>0.6</v>
      </c>
      <c r="Y98">
        <v>-1</v>
      </c>
      <c r="Z98">
        <v>-1</v>
      </c>
      <c r="AA98">
        <v>24.88</v>
      </c>
      <c r="AB98">
        <v>0.03</v>
      </c>
      <c r="AC98">
        <v>0.02</v>
      </c>
      <c r="AD98">
        <v>0.03</v>
      </c>
      <c r="AE98">
        <v>4.17</v>
      </c>
      <c r="AF98">
        <v>-1</v>
      </c>
      <c r="AG98">
        <v>-1</v>
      </c>
      <c r="AH98">
        <v>-1</v>
      </c>
      <c r="AI98">
        <v>0</v>
      </c>
      <c r="AJ98">
        <v>0</v>
      </c>
      <c r="AK98">
        <v>0.03</v>
      </c>
      <c r="AL98">
        <v>0.03</v>
      </c>
      <c r="AM98">
        <v>0.05</v>
      </c>
      <c r="AN98">
        <v>0.05</v>
      </c>
      <c r="AO98">
        <v>1.42</v>
      </c>
      <c r="AP98">
        <v>1.42</v>
      </c>
      <c r="AQ98">
        <v>22.67</v>
      </c>
      <c r="AR98">
        <v>0.53</v>
      </c>
      <c r="AS98">
        <v>0.68</v>
      </c>
      <c r="AT98">
        <v>-1</v>
      </c>
      <c r="AU98">
        <v>-1</v>
      </c>
      <c r="AV98">
        <v>0.05</v>
      </c>
      <c r="AW98">
        <v>29.88</v>
      </c>
      <c r="AX98">
        <v>29.88</v>
      </c>
      <c r="AY98">
        <v>0.17</v>
      </c>
      <c r="AZ98">
        <v>0</v>
      </c>
      <c r="BA98">
        <v>1424.1140289270511</v>
      </c>
    </row>
    <row r="99" spans="1:53" x14ac:dyDescent="0.25">
      <c r="A99">
        <v>207</v>
      </c>
      <c r="B99" t="s">
        <v>544</v>
      </c>
      <c r="C99">
        <v>0</v>
      </c>
      <c r="D99">
        <v>1.58</v>
      </c>
      <c r="E99">
        <v>0</v>
      </c>
      <c r="F99">
        <v>0</v>
      </c>
      <c r="G99">
        <v>0</v>
      </c>
      <c r="H99">
        <v>0.03</v>
      </c>
      <c r="I99">
        <v>0</v>
      </c>
      <c r="J99">
        <v>2</v>
      </c>
      <c r="K99">
        <v>0.03</v>
      </c>
      <c r="L99">
        <v>-1</v>
      </c>
      <c r="M99">
        <v>-1</v>
      </c>
      <c r="N99">
        <v>0.67</v>
      </c>
      <c r="O99">
        <v>3.58</v>
      </c>
      <c r="P99">
        <v>0.03</v>
      </c>
      <c r="Q99">
        <v>0.28000000000000003</v>
      </c>
      <c r="R99">
        <v>0.05</v>
      </c>
      <c r="S99">
        <v>0.32</v>
      </c>
      <c r="T99">
        <v>0.23</v>
      </c>
      <c r="U99">
        <v>0</v>
      </c>
      <c r="V99">
        <v>0</v>
      </c>
      <c r="W99">
        <v>20.67</v>
      </c>
      <c r="X99">
        <v>0.6</v>
      </c>
      <c r="Y99">
        <v>-1</v>
      </c>
      <c r="Z99">
        <v>-1</v>
      </c>
      <c r="AA99">
        <v>24.88</v>
      </c>
      <c r="AB99">
        <v>0.03</v>
      </c>
      <c r="AC99">
        <v>0.02</v>
      </c>
      <c r="AD99">
        <v>0.03</v>
      </c>
      <c r="AE99">
        <v>4.17</v>
      </c>
      <c r="AF99">
        <v>-1</v>
      </c>
      <c r="AG99">
        <v>-1</v>
      </c>
      <c r="AH99">
        <v>-1</v>
      </c>
      <c r="AI99">
        <v>0</v>
      </c>
      <c r="AJ99">
        <v>0</v>
      </c>
      <c r="AK99">
        <v>0.03</v>
      </c>
      <c r="AL99">
        <v>0.03</v>
      </c>
      <c r="AM99">
        <v>0.05</v>
      </c>
      <c r="AN99">
        <v>0.05</v>
      </c>
      <c r="AO99">
        <v>1.42</v>
      </c>
      <c r="AP99">
        <v>1.42</v>
      </c>
      <c r="AQ99">
        <v>22.67</v>
      </c>
      <c r="AR99">
        <v>0.53</v>
      </c>
      <c r="AS99">
        <v>0.68</v>
      </c>
      <c r="AT99">
        <v>-1</v>
      </c>
      <c r="AU99">
        <v>-1</v>
      </c>
      <c r="AV99">
        <v>0.05</v>
      </c>
      <c r="AW99">
        <v>29.88</v>
      </c>
      <c r="AX99">
        <v>29.88</v>
      </c>
      <c r="AY99">
        <v>0.17</v>
      </c>
      <c r="AZ99">
        <v>0</v>
      </c>
      <c r="BA99">
        <v>1584.0599962813651</v>
      </c>
    </row>
    <row r="100" spans="1:53" x14ac:dyDescent="0.25">
      <c r="A100">
        <v>213</v>
      </c>
      <c r="B100" t="s">
        <v>545</v>
      </c>
      <c r="C100">
        <v>0</v>
      </c>
      <c r="D100">
        <v>1.58</v>
      </c>
      <c r="E100">
        <v>0</v>
      </c>
      <c r="F100">
        <v>0</v>
      </c>
      <c r="G100">
        <v>0</v>
      </c>
      <c r="H100">
        <v>0.03</v>
      </c>
      <c r="I100">
        <v>0</v>
      </c>
      <c r="J100">
        <v>2</v>
      </c>
      <c r="K100">
        <v>0.03</v>
      </c>
      <c r="L100">
        <v>-1</v>
      </c>
      <c r="M100">
        <v>-1</v>
      </c>
      <c r="N100">
        <v>0.67</v>
      </c>
      <c r="O100">
        <v>3.58</v>
      </c>
      <c r="P100">
        <v>0.03</v>
      </c>
      <c r="Q100">
        <v>0.28000000000000003</v>
      </c>
      <c r="R100">
        <v>0.05</v>
      </c>
      <c r="S100">
        <v>0.32</v>
      </c>
      <c r="T100">
        <v>0.23</v>
      </c>
      <c r="U100">
        <v>0</v>
      </c>
      <c r="V100">
        <v>0</v>
      </c>
      <c r="W100">
        <v>20.67</v>
      </c>
      <c r="X100">
        <v>0.6</v>
      </c>
      <c r="Y100">
        <v>-1</v>
      </c>
      <c r="Z100">
        <v>-1</v>
      </c>
      <c r="AA100">
        <v>24.88</v>
      </c>
      <c r="AB100">
        <v>0.03</v>
      </c>
      <c r="AC100">
        <v>0.02</v>
      </c>
      <c r="AD100">
        <v>0.03</v>
      </c>
      <c r="AE100">
        <v>4.17</v>
      </c>
      <c r="AF100">
        <v>-1</v>
      </c>
      <c r="AG100">
        <v>-1</v>
      </c>
      <c r="AH100">
        <v>-1</v>
      </c>
      <c r="AI100">
        <v>0</v>
      </c>
      <c r="AJ100">
        <v>0</v>
      </c>
      <c r="AK100">
        <v>0.03</v>
      </c>
      <c r="AL100">
        <v>0.03</v>
      </c>
      <c r="AM100">
        <v>0.05</v>
      </c>
      <c r="AN100">
        <v>0.05</v>
      </c>
      <c r="AO100">
        <v>1.42</v>
      </c>
      <c r="AP100">
        <v>1.42</v>
      </c>
      <c r="AQ100">
        <v>22.67</v>
      </c>
      <c r="AR100">
        <v>0.53</v>
      </c>
      <c r="AS100">
        <v>0.68</v>
      </c>
      <c r="AT100">
        <v>-1</v>
      </c>
      <c r="AU100">
        <v>-1</v>
      </c>
      <c r="AV100">
        <v>0.05</v>
      </c>
      <c r="AW100">
        <v>29.88</v>
      </c>
      <c r="AX100">
        <v>29.88</v>
      </c>
      <c r="AY100">
        <v>0.17</v>
      </c>
      <c r="AZ100">
        <v>0</v>
      </c>
      <c r="BA100">
        <v>1452.6502645244414</v>
      </c>
    </row>
    <row r="101" spans="1:53" x14ac:dyDescent="0.25">
      <c r="A101">
        <v>216</v>
      </c>
      <c r="B101" t="s">
        <v>546</v>
      </c>
      <c r="C101">
        <v>0</v>
      </c>
      <c r="D101">
        <v>1.58</v>
      </c>
      <c r="E101">
        <v>0</v>
      </c>
      <c r="F101">
        <v>0</v>
      </c>
      <c r="G101">
        <v>0</v>
      </c>
      <c r="H101">
        <v>0.03</v>
      </c>
      <c r="I101">
        <v>0</v>
      </c>
      <c r="J101">
        <v>2</v>
      </c>
      <c r="K101">
        <v>0.03</v>
      </c>
      <c r="L101">
        <v>-1</v>
      </c>
      <c r="M101">
        <v>-1</v>
      </c>
      <c r="N101">
        <v>0.67</v>
      </c>
      <c r="O101">
        <v>3.58</v>
      </c>
      <c r="P101">
        <v>0.03</v>
      </c>
      <c r="Q101">
        <v>0.28000000000000003</v>
      </c>
      <c r="R101">
        <v>0.05</v>
      </c>
      <c r="S101">
        <v>0.32</v>
      </c>
      <c r="T101">
        <v>0.23</v>
      </c>
      <c r="U101">
        <v>0</v>
      </c>
      <c r="V101">
        <v>0</v>
      </c>
      <c r="W101">
        <v>20.67</v>
      </c>
      <c r="X101">
        <v>0.6</v>
      </c>
      <c r="Y101">
        <v>-1</v>
      </c>
      <c r="Z101">
        <v>-1</v>
      </c>
      <c r="AA101">
        <v>24.88</v>
      </c>
      <c r="AB101">
        <v>0.03</v>
      </c>
      <c r="AC101">
        <v>0.02</v>
      </c>
      <c r="AD101">
        <v>0.03</v>
      </c>
      <c r="AE101">
        <v>4.17</v>
      </c>
      <c r="AF101">
        <v>-1</v>
      </c>
      <c r="AG101">
        <v>-1</v>
      </c>
      <c r="AH101">
        <v>-1</v>
      </c>
      <c r="AI101">
        <v>0</v>
      </c>
      <c r="AJ101">
        <v>0</v>
      </c>
      <c r="AK101">
        <v>0.03</v>
      </c>
      <c r="AL101">
        <v>0.03</v>
      </c>
      <c r="AM101">
        <v>0.05</v>
      </c>
      <c r="AN101">
        <v>0.05</v>
      </c>
      <c r="AO101">
        <v>1.42</v>
      </c>
      <c r="AP101">
        <v>1.42</v>
      </c>
      <c r="AQ101">
        <v>22.67</v>
      </c>
      <c r="AR101">
        <v>0.53</v>
      </c>
      <c r="AS101">
        <v>0.68</v>
      </c>
      <c r="AT101">
        <v>-1</v>
      </c>
      <c r="AU101">
        <v>-1</v>
      </c>
      <c r="AV101">
        <v>0.05</v>
      </c>
      <c r="AW101">
        <v>29.88</v>
      </c>
      <c r="AX101">
        <v>29.88</v>
      </c>
      <c r="AY101">
        <v>0.17</v>
      </c>
      <c r="AZ101">
        <v>0</v>
      </c>
      <c r="BA101">
        <v>1448.3836407784061</v>
      </c>
    </row>
    <row r="102" spans="1:53" x14ac:dyDescent="0.25">
      <c r="A102">
        <v>217</v>
      </c>
      <c r="B102" t="s">
        <v>547</v>
      </c>
      <c r="C102">
        <v>0</v>
      </c>
      <c r="D102">
        <v>1.58</v>
      </c>
      <c r="E102">
        <v>0</v>
      </c>
      <c r="F102">
        <v>0</v>
      </c>
      <c r="G102">
        <v>0</v>
      </c>
      <c r="H102">
        <v>0.03</v>
      </c>
      <c r="I102">
        <v>0</v>
      </c>
      <c r="J102">
        <v>2</v>
      </c>
      <c r="K102">
        <v>0.03</v>
      </c>
      <c r="L102">
        <v>-1</v>
      </c>
      <c r="M102">
        <v>-1</v>
      </c>
      <c r="N102">
        <v>0.67</v>
      </c>
      <c r="O102">
        <v>3.58</v>
      </c>
      <c r="P102">
        <v>0.03</v>
      </c>
      <c r="Q102">
        <v>0.28000000000000003</v>
      </c>
      <c r="R102">
        <v>0.05</v>
      </c>
      <c r="S102">
        <v>0.32</v>
      </c>
      <c r="T102">
        <v>0.23</v>
      </c>
      <c r="U102">
        <v>0</v>
      </c>
      <c r="V102">
        <v>0</v>
      </c>
      <c r="W102">
        <v>20.67</v>
      </c>
      <c r="X102">
        <v>0.6</v>
      </c>
      <c r="Y102">
        <v>-1</v>
      </c>
      <c r="Z102">
        <v>-1</v>
      </c>
      <c r="AA102">
        <v>24.88</v>
      </c>
      <c r="AB102">
        <v>0.03</v>
      </c>
      <c r="AC102">
        <v>0.02</v>
      </c>
      <c r="AD102">
        <v>0.03</v>
      </c>
      <c r="AE102">
        <v>4.17</v>
      </c>
      <c r="AF102">
        <v>-1</v>
      </c>
      <c r="AG102">
        <v>-1</v>
      </c>
      <c r="AH102">
        <v>-1</v>
      </c>
      <c r="AI102">
        <v>0</v>
      </c>
      <c r="AJ102">
        <v>0</v>
      </c>
      <c r="AK102">
        <v>0.03</v>
      </c>
      <c r="AL102">
        <v>0.03</v>
      </c>
      <c r="AM102">
        <v>0.05</v>
      </c>
      <c r="AN102">
        <v>0.05</v>
      </c>
      <c r="AO102">
        <v>1.42</v>
      </c>
      <c r="AP102">
        <v>1.42</v>
      </c>
      <c r="AQ102">
        <v>22.67</v>
      </c>
      <c r="AR102">
        <v>0.53</v>
      </c>
      <c r="AS102">
        <v>0.68</v>
      </c>
      <c r="AT102">
        <v>-1</v>
      </c>
      <c r="AU102">
        <v>-1</v>
      </c>
      <c r="AV102">
        <v>0.05</v>
      </c>
      <c r="AW102">
        <v>29.88</v>
      </c>
      <c r="AX102">
        <v>29.88</v>
      </c>
      <c r="AY102">
        <v>0.17</v>
      </c>
      <c r="AZ102">
        <v>0</v>
      </c>
      <c r="BA102">
        <v>1687.6782457043435</v>
      </c>
    </row>
    <row r="103" spans="1:53" x14ac:dyDescent="0.25">
      <c r="A103">
        <v>219</v>
      </c>
      <c r="B103" t="s">
        <v>548</v>
      </c>
      <c r="C103">
        <v>0</v>
      </c>
      <c r="D103">
        <v>1.58</v>
      </c>
      <c r="E103">
        <v>0</v>
      </c>
      <c r="F103">
        <v>0</v>
      </c>
      <c r="G103">
        <v>0</v>
      </c>
      <c r="H103">
        <v>0.03</v>
      </c>
      <c r="I103">
        <v>0</v>
      </c>
      <c r="J103">
        <v>2</v>
      </c>
      <c r="K103">
        <v>0.03</v>
      </c>
      <c r="L103">
        <v>-1</v>
      </c>
      <c r="M103">
        <v>-1</v>
      </c>
      <c r="N103">
        <v>0.67</v>
      </c>
      <c r="O103">
        <v>3.58</v>
      </c>
      <c r="P103">
        <v>0.03</v>
      </c>
      <c r="Q103">
        <v>0.28000000000000003</v>
      </c>
      <c r="R103">
        <v>0.05</v>
      </c>
      <c r="S103">
        <v>0.32</v>
      </c>
      <c r="T103">
        <v>0.23</v>
      </c>
      <c r="U103">
        <v>0</v>
      </c>
      <c r="V103">
        <v>0</v>
      </c>
      <c r="W103">
        <v>20.67</v>
      </c>
      <c r="X103">
        <v>0.6</v>
      </c>
      <c r="Y103">
        <v>-1</v>
      </c>
      <c r="Z103">
        <v>-1</v>
      </c>
      <c r="AA103">
        <v>24.88</v>
      </c>
      <c r="AB103">
        <v>0.03</v>
      </c>
      <c r="AC103">
        <v>0.02</v>
      </c>
      <c r="AD103">
        <v>0.03</v>
      </c>
      <c r="AE103">
        <v>4.17</v>
      </c>
      <c r="AF103">
        <v>-1</v>
      </c>
      <c r="AG103">
        <v>-1</v>
      </c>
      <c r="AH103">
        <v>-1</v>
      </c>
      <c r="AI103">
        <v>0</v>
      </c>
      <c r="AJ103">
        <v>0</v>
      </c>
      <c r="AK103">
        <v>0.03</v>
      </c>
      <c r="AL103">
        <v>0.03</v>
      </c>
      <c r="AM103">
        <v>0.05</v>
      </c>
      <c r="AN103">
        <v>0.05</v>
      </c>
      <c r="AO103">
        <v>1.42</v>
      </c>
      <c r="AP103">
        <v>1.42</v>
      </c>
      <c r="AQ103">
        <v>22.67</v>
      </c>
      <c r="AR103">
        <v>0.53</v>
      </c>
      <c r="AS103">
        <v>0.68</v>
      </c>
      <c r="AT103">
        <v>-1</v>
      </c>
      <c r="AU103">
        <v>-1</v>
      </c>
      <c r="AV103">
        <v>0.05</v>
      </c>
      <c r="AW103">
        <v>29.88</v>
      </c>
      <c r="AX103">
        <v>29.88</v>
      </c>
      <c r="AY103">
        <v>0.17</v>
      </c>
      <c r="AZ103">
        <v>0</v>
      </c>
      <c r="BA103">
        <v>1499.0666788987935</v>
      </c>
    </row>
    <row r="104" spans="1:53" x14ac:dyDescent="0.25">
      <c r="A104">
        <v>222</v>
      </c>
      <c r="B104" t="s">
        <v>549</v>
      </c>
      <c r="C104">
        <v>0</v>
      </c>
      <c r="D104">
        <v>1.58</v>
      </c>
      <c r="E104">
        <v>0</v>
      </c>
      <c r="F104">
        <v>0</v>
      </c>
      <c r="G104">
        <v>0</v>
      </c>
      <c r="H104">
        <v>0.03</v>
      </c>
      <c r="I104">
        <v>0</v>
      </c>
      <c r="J104">
        <v>2</v>
      </c>
      <c r="K104">
        <v>0.03</v>
      </c>
      <c r="L104">
        <v>-1</v>
      </c>
      <c r="M104">
        <v>-1</v>
      </c>
      <c r="N104">
        <v>0.67</v>
      </c>
      <c r="O104">
        <v>3.58</v>
      </c>
      <c r="P104">
        <v>0.03</v>
      </c>
      <c r="Q104">
        <v>0.28000000000000003</v>
      </c>
      <c r="R104">
        <v>0.05</v>
      </c>
      <c r="S104">
        <v>0.32</v>
      </c>
      <c r="T104">
        <v>0.23</v>
      </c>
      <c r="U104">
        <v>0</v>
      </c>
      <c r="V104">
        <v>0</v>
      </c>
      <c r="W104">
        <v>20.67</v>
      </c>
      <c r="X104">
        <v>0.6</v>
      </c>
      <c r="Y104">
        <v>-1</v>
      </c>
      <c r="Z104">
        <v>-1</v>
      </c>
      <c r="AA104">
        <v>24.88</v>
      </c>
      <c r="AB104">
        <v>0.03</v>
      </c>
      <c r="AC104">
        <v>0.02</v>
      </c>
      <c r="AD104">
        <v>0.03</v>
      </c>
      <c r="AE104">
        <v>4.17</v>
      </c>
      <c r="AF104">
        <v>-1</v>
      </c>
      <c r="AG104">
        <v>-1</v>
      </c>
      <c r="AH104">
        <v>-1</v>
      </c>
      <c r="AI104">
        <v>0</v>
      </c>
      <c r="AJ104">
        <v>0</v>
      </c>
      <c r="AK104">
        <v>0.03</v>
      </c>
      <c r="AL104">
        <v>0.03</v>
      </c>
      <c r="AM104">
        <v>0.05</v>
      </c>
      <c r="AN104">
        <v>0.05</v>
      </c>
      <c r="AO104">
        <v>1.42</v>
      </c>
      <c r="AP104">
        <v>1.42</v>
      </c>
      <c r="AQ104">
        <v>22.67</v>
      </c>
      <c r="AR104">
        <v>0.53</v>
      </c>
      <c r="AS104">
        <v>0.68</v>
      </c>
      <c r="AT104">
        <v>-1</v>
      </c>
      <c r="AU104">
        <v>-1</v>
      </c>
      <c r="AV104">
        <v>0.05</v>
      </c>
      <c r="AW104">
        <v>29.88</v>
      </c>
      <c r="AX104">
        <v>29.88</v>
      </c>
      <c r="AY104">
        <v>0.17</v>
      </c>
      <c r="AZ104">
        <v>0</v>
      </c>
      <c r="BA104">
        <v>1516.3084474308801</v>
      </c>
    </row>
    <row r="105" spans="1:53" x14ac:dyDescent="0.25">
      <c r="A105">
        <v>223</v>
      </c>
      <c r="B105" t="s">
        <v>550</v>
      </c>
      <c r="C105">
        <v>0</v>
      </c>
      <c r="D105">
        <v>1.58</v>
      </c>
      <c r="E105">
        <v>0</v>
      </c>
      <c r="F105">
        <v>0</v>
      </c>
      <c r="G105">
        <v>0</v>
      </c>
      <c r="H105">
        <v>0.03</v>
      </c>
      <c r="I105">
        <v>0</v>
      </c>
      <c r="J105">
        <v>2</v>
      </c>
      <c r="K105">
        <v>0.03</v>
      </c>
      <c r="L105">
        <v>-1</v>
      </c>
      <c r="M105">
        <v>-1</v>
      </c>
      <c r="N105">
        <v>0.67</v>
      </c>
      <c r="O105">
        <v>3.58</v>
      </c>
      <c r="P105">
        <v>0.03</v>
      </c>
      <c r="Q105">
        <v>0.28000000000000003</v>
      </c>
      <c r="R105">
        <v>0.05</v>
      </c>
      <c r="S105">
        <v>0.32</v>
      </c>
      <c r="T105">
        <v>0.23</v>
      </c>
      <c r="U105">
        <v>0</v>
      </c>
      <c r="V105">
        <v>0</v>
      </c>
      <c r="W105">
        <v>20.67</v>
      </c>
      <c r="X105">
        <v>0.6</v>
      </c>
      <c r="Y105">
        <v>-1</v>
      </c>
      <c r="Z105">
        <v>-1</v>
      </c>
      <c r="AA105">
        <v>24.88</v>
      </c>
      <c r="AB105">
        <v>0.03</v>
      </c>
      <c r="AC105">
        <v>0.02</v>
      </c>
      <c r="AD105">
        <v>0.03</v>
      </c>
      <c r="AE105">
        <v>4.17</v>
      </c>
      <c r="AF105">
        <v>-1</v>
      </c>
      <c r="AG105">
        <v>-1</v>
      </c>
      <c r="AH105">
        <v>-1</v>
      </c>
      <c r="AI105">
        <v>0</v>
      </c>
      <c r="AJ105">
        <v>0</v>
      </c>
      <c r="AK105">
        <v>0.03</v>
      </c>
      <c r="AL105">
        <v>0.03</v>
      </c>
      <c r="AM105">
        <v>0.05</v>
      </c>
      <c r="AN105">
        <v>0.05</v>
      </c>
      <c r="AO105">
        <v>1.42</v>
      </c>
      <c r="AP105">
        <v>1.42</v>
      </c>
      <c r="AQ105">
        <v>22.67</v>
      </c>
      <c r="AR105">
        <v>0.53</v>
      </c>
      <c r="AS105">
        <v>0.68</v>
      </c>
      <c r="AT105">
        <v>-1</v>
      </c>
      <c r="AU105">
        <v>-1</v>
      </c>
      <c r="AV105">
        <v>0.05</v>
      </c>
      <c r="AW105">
        <v>29.88</v>
      </c>
      <c r="AX105">
        <v>29.88</v>
      </c>
      <c r="AY105">
        <v>0.17</v>
      </c>
      <c r="AZ105">
        <v>0</v>
      </c>
      <c r="BA105">
        <v>1450.3620314603381</v>
      </c>
    </row>
    <row r="106" spans="1:53" x14ac:dyDescent="0.25">
      <c r="A106">
        <v>224</v>
      </c>
      <c r="B106" t="s">
        <v>551</v>
      </c>
      <c r="C106">
        <v>0</v>
      </c>
      <c r="D106">
        <v>1.58</v>
      </c>
      <c r="E106">
        <v>0</v>
      </c>
      <c r="F106">
        <v>0</v>
      </c>
      <c r="G106">
        <v>0</v>
      </c>
      <c r="H106">
        <v>0.03</v>
      </c>
      <c r="I106">
        <v>0</v>
      </c>
      <c r="J106">
        <v>2</v>
      </c>
      <c r="K106">
        <v>0.03</v>
      </c>
      <c r="L106">
        <v>-1</v>
      </c>
      <c r="M106">
        <v>-1</v>
      </c>
      <c r="N106">
        <v>0.67</v>
      </c>
      <c r="O106">
        <v>3.58</v>
      </c>
      <c r="P106">
        <v>0.03</v>
      </c>
      <c r="Q106">
        <v>0.28000000000000003</v>
      </c>
      <c r="R106">
        <v>0.05</v>
      </c>
      <c r="S106">
        <v>0.32</v>
      </c>
      <c r="T106">
        <v>0.23</v>
      </c>
      <c r="U106">
        <v>0</v>
      </c>
      <c r="V106">
        <v>0</v>
      </c>
      <c r="W106">
        <v>20.67</v>
      </c>
      <c r="X106">
        <v>0.6</v>
      </c>
      <c r="Y106">
        <v>-1</v>
      </c>
      <c r="Z106">
        <v>-1</v>
      </c>
      <c r="AA106">
        <v>24.88</v>
      </c>
      <c r="AB106">
        <v>0.03</v>
      </c>
      <c r="AC106">
        <v>0.02</v>
      </c>
      <c r="AD106">
        <v>0.03</v>
      </c>
      <c r="AE106">
        <v>4.17</v>
      </c>
      <c r="AF106">
        <v>-1</v>
      </c>
      <c r="AG106">
        <v>-1</v>
      </c>
      <c r="AH106">
        <v>-1</v>
      </c>
      <c r="AI106">
        <v>0</v>
      </c>
      <c r="AJ106">
        <v>0</v>
      </c>
      <c r="AK106">
        <v>0.03</v>
      </c>
      <c r="AL106">
        <v>0.03</v>
      </c>
      <c r="AM106">
        <v>0.05</v>
      </c>
      <c r="AN106">
        <v>0.05</v>
      </c>
      <c r="AO106">
        <v>1.42</v>
      </c>
      <c r="AP106">
        <v>1.42</v>
      </c>
      <c r="AQ106">
        <v>22.67</v>
      </c>
      <c r="AR106">
        <v>0.53</v>
      </c>
      <c r="AS106">
        <v>0.68</v>
      </c>
      <c r="AT106">
        <v>-1</v>
      </c>
      <c r="AU106">
        <v>-1</v>
      </c>
      <c r="AV106">
        <v>0.05</v>
      </c>
      <c r="AW106">
        <v>29.88</v>
      </c>
      <c r="AX106">
        <v>29.88</v>
      </c>
      <c r="AY106">
        <v>0.17</v>
      </c>
      <c r="AZ106">
        <v>0</v>
      </c>
      <c r="BA106">
        <v>1430.4705958606332</v>
      </c>
    </row>
    <row r="107" spans="1:53" x14ac:dyDescent="0.25">
      <c r="A107">
        <v>225</v>
      </c>
      <c r="B107" t="s">
        <v>552</v>
      </c>
      <c r="C107">
        <v>0</v>
      </c>
      <c r="D107">
        <v>1.58</v>
      </c>
      <c r="E107">
        <v>0</v>
      </c>
      <c r="F107">
        <v>0</v>
      </c>
      <c r="G107">
        <v>0</v>
      </c>
      <c r="H107">
        <v>0.03</v>
      </c>
      <c r="I107">
        <v>0</v>
      </c>
      <c r="J107">
        <v>2</v>
      </c>
      <c r="K107">
        <v>0.03</v>
      </c>
      <c r="L107">
        <v>-1</v>
      </c>
      <c r="M107">
        <v>-1</v>
      </c>
      <c r="N107">
        <v>0.67</v>
      </c>
      <c r="O107">
        <v>3.58</v>
      </c>
      <c r="P107">
        <v>0.03</v>
      </c>
      <c r="Q107">
        <v>0.28000000000000003</v>
      </c>
      <c r="R107">
        <v>0.05</v>
      </c>
      <c r="S107">
        <v>0.32</v>
      </c>
      <c r="T107">
        <v>0.23</v>
      </c>
      <c r="U107">
        <v>0</v>
      </c>
      <c r="V107">
        <v>0</v>
      </c>
      <c r="W107">
        <v>20.67</v>
      </c>
      <c r="X107">
        <v>0.6</v>
      </c>
      <c r="Y107">
        <v>-1</v>
      </c>
      <c r="Z107">
        <v>-1</v>
      </c>
      <c r="AA107">
        <v>24.88</v>
      </c>
      <c r="AB107">
        <v>0.03</v>
      </c>
      <c r="AC107">
        <v>0.02</v>
      </c>
      <c r="AD107">
        <v>0.03</v>
      </c>
      <c r="AE107">
        <v>4.17</v>
      </c>
      <c r="AF107">
        <v>-1</v>
      </c>
      <c r="AG107">
        <v>-1</v>
      </c>
      <c r="AH107">
        <v>-1</v>
      </c>
      <c r="AI107">
        <v>0</v>
      </c>
      <c r="AJ107">
        <v>0</v>
      </c>
      <c r="AK107">
        <v>0.03</v>
      </c>
      <c r="AL107">
        <v>0.03</v>
      </c>
      <c r="AM107">
        <v>0.05</v>
      </c>
      <c r="AN107">
        <v>0.05</v>
      </c>
      <c r="AO107">
        <v>1.42</v>
      </c>
      <c r="AP107">
        <v>1.42</v>
      </c>
      <c r="AQ107">
        <v>22.67</v>
      </c>
      <c r="AR107">
        <v>0.53</v>
      </c>
      <c r="AS107">
        <v>0.68</v>
      </c>
      <c r="AT107">
        <v>-1</v>
      </c>
      <c r="AU107">
        <v>-1</v>
      </c>
      <c r="AV107">
        <v>0.05</v>
      </c>
      <c r="AW107">
        <v>29.88</v>
      </c>
      <c r="AX107">
        <v>29.88</v>
      </c>
      <c r="AY107">
        <v>0.17</v>
      </c>
      <c r="AZ107">
        <v>0</v>
      </c>
      <c r="BA107">
        <v>1732.0639374630618</v>
      </c>
    </row>
    <row r="108" spans="1:53" x14ac:dyDescent="0.25">
      <c r="A108">
        <v>226</v>
      </c>
      <c r="B108" t="s">
        <v>553</v>
      </c>
      <c r="C108">
        <v>0</v>
      </c>
      <c r="D108">
        <v>1.58</v>
      </c>
      <c r="E108">
        <v>0</v>
      </c>
      <c r="F108">
        <v>0</v>
      </c>
      <c r="G108">
        <v>0</v>
      </c>
      <c r="H108">
        <v>0.03</v>
      </c>
      <c r="I108">
        <v>0</v>
      </c>
      <c r="J108">
        <v>2</v>
      </c>
      <c r="K108">
        <v>0.03</v>
      </c>
      <c r="L108">
        <v>-1</v>
      </c>
      <c r="M108">
        <v>-1</v>
      </c>
      <c r="N108">
        <v>0.67</v>
      </c>
      <c r="O108">
        <v>3.58</v>
      </c>
      <c r="P108">
        <v>0.03</v>
      </c>
      <c r="Q108">
        <v>0.28000000000000003</v>
      </c>
      <c r="R108">
        <v>0.05</v>
      </c>
      <c r="S108">
        <v>0.32</v>
      </c>
      <c r="T108">
        <v>0.23</v>
      </c>
      <c r="U108">
        <v>0</v>
      </c>
      <c r="V108">
        <v>0</v>
      </c>
      <c r="W108">
        <v>20.67</v>
      </c>
      <c r="X108">
        <v>0.6</v>
      </c>
      <c r="Y108">
        <v>-1</v>
      </c>
      <c r="Z108">
        <v>-1</v>
      </c>
      <c r="AA108">
        <v>24.88</v>
      </c>
      <c r="AB108">
        <v>0.03</v>
      </c>
      <c r="AC108">
        <v>0.02</v>
      </c>
      <c r="AD108">
        <v>0.03</v>
      </c>
      <c r="AE108">
        <v>4.17</v>
      </c>
      <c r="AF108">
        <v>-1</v>
      </c>
      <c r="AG108">
        <v>-1</v>
      </c>
      <c r="AH108">
        <v>-1</v>
      </c>
      <c r="AI108">
        <v>0</v>
      </c>
      <c r="AJ108">
        <v>0</v>
      </c>
      <c r="AK108">
        <v>0.03</v>
      </c>
      <c r="AL108">
        <v>0.03</v>
      </c>
      <c r="AM108">
        <v>0.05</v>
      </c>
      <c r="AN108">
        <v>0.05</v>
      </c>
      <c r="AO108">
        <v>1.42</v>
      </c>
      <c r="AP108">
        <v>1.42</v>
      </c>
      <c r="AQ108">
        <v>22.67</v>
      </c>
      <c r="AR108">
        <v>0.53</v>
      </c>
      <c r="AS108">
        <v>0.68</v>
      </c>
      <c r="AT108">
        <v>-1</v>
      </c>
      <c r="AU108">
        <v>-1</v>
      </c>
      <c r="AV108">
        <v>0.05</v>
      </c>
      <c r="AW108">
        <v>29.88</v>
      </c>
      <c r="AX108">
        <v>29.88</v>
      </c>
      <c r="AY108">
        <v>0.17</v>
      </c>
      <c r="AZ108">
        <v>0</v>
      </c>
      <c r="BA108">
        <v>1477.8857533917951</v>
      </c>
    </row>
    <row r="109" spans="1:53" x14ac:dyDescent="0.25">
      <c r="A109">
        <v>228</v>
      </c>
      <c r="B109" t="s">
        <v>554</v>
      </c>
      <c r="C109">
        <v>0</v>
      </c>
      <c r="D109">
        <v>1.58</v>
      </c>
      <c r="E109">
        <v>0</v>
      </c>
      <c r="F109">
        <v>0</v>
      </c>
      <c r="G109">
        <v>0</v>
      </c>
      <c r="H109">
        <v>0.03</v>
      </c>
      <c r="I109">
        <v>0</v>
      </c>
      <c r="J109">
        <v>2</v>
      </c>
      <c r="K109">
        <v>0.03</v>
      </c>
      <c r="L109">
        <v>-1</v>
      </c>
      <c r="M109">
        <v>-1</v>
      </c>
      <c r="N109">
        <v>0.67</v>
      </c>
      <c r="O109">
        <v>3.58</v>
      </c>
      <c r="P109">
        <v>0.03</v>
      </c>
      <c r="Q109">
        <v>0.28000000000000003</v>
      </c>
      <c r="R109">
        <v>0.05</v>
      </c>
      <c r="S109">
        <v>0.32</v>
      </c>
      <c r="T109">
        <v>0.23</v>
      </c>
      <c r="U109">
        <v>0</v>
      </c>
      <c r="V109">
        <v>0</v>
      </c>
      <c r="W109">
        <v>20.67</v>
      </c>
      <c r="X109">
        <v>0.6</v>
      </c>
      <c r="Y109">
        <v>-1</v>
      </c>
      <c r="Z109">
        <v>-1</v>
      </c>
      <c r="AA109">
        <v>24.88</v>
      </c>
      <c r="AB109">
        <v>0.03</v>
      </c>
      <c r="AC109">
        <v>0.02</v>
      </c>
      <c r="AD109">
        <v>0.03</v>
      </c>
      <c r="AE109">
        <v>4.17</v>
      </c>
      <c r="AF109">
        <v>-1</v>
      </c>
      <c r="AG109">
        <v>-1</v>
      </c>
      <c r="AH109">
        <v>-1</v>
      </c>
      <c r="AI109">
        <v>0</v>
      </c>
      <c r="AJ109">
        <v>0</v>
      </c>
      <c r="AK109">
        <v>0.03</v>
      </c>
      <c r="AL109">
        <v>0.03</v>
      </c>
      <c r="AM109">
        <v>0.05</v>
      </c>
      <c r="AN109">
        <v>0.05</v>
      </c>
      <c r="AO109">
        <v>1.42</v>
      </c>
      <c r="AP109">
        <v>1.42</v>
      </c>
      <c r="AQ109">
        <v>22.67</v>
      </c>
      <c r="AR109">
        <v>0.53</v>
      </c>
      <c r="AS109">
        <v>0.68</v>
      </c>
      <c r="AT109">
        <v>-1</v>
      </c>
      <c r="AU109">
        <v>-1</v>
      </c>
      <c r="AV109">
        <v>0.05</v>
      </c>
      <c r="AW109">
        <v>29.88</v>
      </c>
      <c r="AX109">
        <v>29.88</v>
      </c>
      <c r="AY109">
        <v>0.17</v>
      </c>
      <c r="AZ109">
        <v>0</v>
      </c>
      <c r="BA109">
        <v>1551.1886600174255</v>
      </c>
    </row>
    <row r="110" spans="1:53" x14ac:dyDescent="0.25">
      <c r="A110">
        <v>229</v>
      </c>
      <c r="B110" t="s">
        <v>555</v>
      </c>
      <c r="C110">
        <v>0</v>
      </c>
      <c r="D110">
        <v>1.58</v>
      </c>
      <c r="E110">
        <v>0</v>
      </c>
      <c r="F110">
        <v>0</v>
      </c>
      <c r="G110">
        <v>0</v>
      </c>
      <c r="H110">
        <v>0.03</v>
      </c>
      <c r="I110">
        <v>0</v>
      </c>
      <c r="J110">
        <v>2</v>
      </c>
      <c r="K110">
        <v>0.03</v>
      </c>
      <c r="L110">
        <v>-1</v>
      </c>
      <c r="M110">
        <v>-1</v>
      </c>
      <c r="N110">
        <v>0.67</v>
      </c>
      <c r="O110">
        <v>3.58</v>
      </c>
      <c r="P110">
        <v>0.03</v>
      </c>
      <c r="Q110">
        <v>0.28000000000000003</v>
      </c>
      <c r="R110">
        <v>0.05</v>
      </c>
      <c r="S110">
        <v>0.32</v>
      </c>
      <c r="T110">
        <v>0.23</v>
      </c>
      <c r="U110">
        <v>0</v>
      </c>
      <c r="V110">
        <v>0</v>
      </c>
      <c r="W110">
        <v>20.67</v>
      </c>
      <c r="X110">
        <v>0.6</v>
      </c>
      <c r="Y110">
        <v>-1</v>
      </c>
      <c r="Z110">
        <v>-1</v>
      </c>
      <c r="AA110">
        <v>24.88</v>
      </c>
      <c r="AB110">
        <v>0.03</v>
      </c>
      <c r="AC110">
        <v>0.02</v>
      </c>
      <c r="AD110">
        <v>0.03</v>
      </c>
      <c r="AE110">
        <v>4.17</v>
      </c>
      <c r="AF110">
        <v>-1</v>
      </c>
      <c r="AG110">
        <v>-1</v>
      </c>
      <c r="AH110">
        <v>-1</v>
      </c>
      <c r="AI110">
        <v>0</v>
      </c>
      <c r="AJ110">
        <v>0</v>
      </c>
      <c r="AK110">
        <v>0.03</v>
      </c>
      <c r="AL110">
        <v>0.03</v>
      </c>
      <c r="AM110">
        <v>0.05</v>
      </c>
      <c r="AN110">
        <v>0.05</v>
      </c>
      <c r="AO110">
        <v>1.42</v>
      </c>
      <c r="AP110">
        <v>1.42</v>
      </c>
      <c r="AQ110">
        <v>22.67</v>
      </c>
      <c r="AR110">
        <v>0.53</v>
      </c>
      <c r="AS110">
        <v>0.68</v>
      </c>
      <c r="AT110">
        <v>-1</v>
      </c>
      <c r="AU110">
        <v>-1</v>
      </c>
      <c r="AV110">
        <v>0.05</v>
      </c>
      <c r="AW110">
        <v>29.88</v>
      </c>
      <c r="AX110">
        <v>29.88</v>
      </c>
      <c r="AY110">
        <v>0.17</v>
      </c>
      <c r="AZ110">
        <v>0</v>
      </c>
      <c r="BA110">
        <v>1523.5306393656306</v>
      </c>
    </row>
    <row r="111" spans="1:53" x14ac:dyDescent="0.25">
      <c r="A111">
        <v>230</v>
      </c>
      <c r="B111" t="s">
        <v>556</v>
      </c>
      <c r="C111">
        <v>0</v>
      </c>
      <c r="D111">
        <v>1.58</v>
      </c>
      <c r="E111">
        <v>0</v>
      </c>
      <c r="F111">
        <v>0</v>
      </c>
      <c r="G111">
        <v>0</v>
      </c>
      <c r="H111">
        <v>0.03</v>
      </c>
      <c r="I111">
        <v>0</v>
      </c>
      <c r="J111">
        <v>2</v>
      </c>
      <c r="K111">
        <v>0.03</v>
      </c>
      <c r="L111">
        <v>-1</v>
      </c>
      <c r="M111">
        <v>-1</v>
      </c>
      <c r="N111">
        <v>0.67</v>
      </c>
      <c r="O111">
        <v>3.58</v>
      </c>
      <c r="P111">
        <v>0.03</v>
      </c>
      <c r="Q111">
        <v>0.28000000000000003</v>
      </c>
      <c r="R111">
        <v>0.05</v>
      </c>
      <c r="S111">
        <v>0.32</v>
      </c>
      <c r="T111">
        <v>0.23</v>
      </c>
      <c r="U111">
        <v>0</v>
      </c>
      <c r="V111">
        <v>0</v>
      </c>
      <c r="W111">
        <v>20.67</v>
      </c>
      <c r="X111">
        <v>0.6</v>
      </c>
      <c r="Y111">
        <v>-1</v>
      </c>
      <c r="Z111">
        <v>-1</v>
      </c>
      <c r="AA111">
        <v>24.88</v>
      </c>
      <c r="AB111">
        <v>0.03</v>
      </c>
      <c r="AC111">
        <v>0.02</v>
      </c>
      <c r="AD111">
        <v>0.03</v>
      </c>
      <c r="AE111">
        <v>4.17</v>
      </c>
      <c r="AF111">
        <v>-1</v>
      </c>
      <c r="AG111">
        <v>-1</v>
      </c>
      <c r="AH111">
        <v>-1</v>
      </c>
      <c r="AI111">
        <v>0</v>
      </c>
      <c r="AJ111">
        <v>0</v>
      </c>
      <c r="AK111">
        <v>0.03</v>
      </c>
      <c r="AL111">
        <v>0.03</v>
      </c>
      <c r="AM111">
        <v>0.05</v>
      </c>
      <c r="AN111">
        <v>0.05</v>
      </c>
      <c r="AO111">
        <v>1.42</v>
      </c>
      <c r="AP111">
        <v>1.42</v>
      </c>
      <c r="AQ111">
        <v>22.67</v>
      </c>
      <c r="AR111">
        <v>0.53</v>
      </c>
      <c r="AS111">
        <v>0.68</v>
      </c>
      <c r="AT111">
        <v>-1</v>
      </c>
      <c r="AU111">
        <v>-1</v>
      </c>
      <c r="AV111">
        <v>0.05</v>
      </c>
      <c r="AW111">
        <v>29.88</v>
      </c>
      <c r="AX111">
        <v>29.88</v>
      </c>
      <c r="AY111">
        <v>0.17</v>
      </c>
      <c r="AZ111">
        <v>0</v>
      </c>
      <c r="BA111">
        <v>1733.0343896985596</v>
      </c>
    </row>
    <row r="112" spans="1:53" x14ac:dyDescent="0.25">
      <c r="A112">
        <v>231</v>
      </c>
      <c r="B112" t="s">
        <v>557</v>
      </c>
      <c r="C112">
        <v>0</v>
      </c>
      <c r="D112">
        <v>1.58</v>
      </c>
      <c r="E112">
        <v>0</v>
      </c>
      <c r="F112">
        <v>0</v>
      </c>
      <c r="G112">
        <v>0</v>
      </c>
      <c r="H112">
        <v>0.03</v>
      </c>
      <c r="I112">
        <v>0</v>
      </c>
      <c r="J112">
        <v>2</v>
      </c>
      <c r="K112">
        <v>0.03</v>
      </c>
      <c r="L112">
        <v>-1</v>
      </c>
      <c r="M112">
        <v>-1</v>
      </c>
      <c r="N112">
        <v>0.67</v>
      </c>
      <c r="O112">
        <v>3.58</v>
      </c>
      <c r="P112">
        <v>0.03</v>
      </c>
      <c r="Q112">
        <v>0.28000000000000003</v>
      </c>
      <c r="R112">
        <v>0.05</v>
      </c>
      <c r="S112">
        <v>0.32</v>
      </c>
      <c r="T112">
        <v>0.23</v>
      </c>
      <c r="U112">
        <v>0</v>
      </c>
      <c r="V112">
        <v>0</v>
      </c>
      <c r="W112">
        <v>20.67</v>
      </c>
      <c r="X112">
        <v>0.6</v>
      </c>
      <c r="Y112">
        <v>-1</v>
      </c>
      <c r="Z112">
        <v>-1</v>
      </c>
      <c r="AA112">
        <v>24.88</v>
      </c>
      <c r="AB112">
        <v>0.03</v>
      </c>
      <c r="AC112">
        <v>0.02</v>
      </c>
      <c r="AD112">
        <v>0.03</v>
      </c>
      <c r="AE112">
        <v>4.17</v>
      </c>
      <c r="AF112">
        <v>-1</v>
      </c>
      <c r="AG112">
        <v>-1</v>
      </c>
      <c r="AH112">
        <v>-1</v>
      </c>
      <c r="AI112">
        <v>0</v>
      </c>
      <c r="AJ112">
        <v>0</v>
      </c>
      <c r="AK112">
        <v>0.03</v>
      </c>
      <c r="AL112">
        <v>0.03</v>
      </c>
      <c r="AM112">
        <v>0.05</v>
      </c>
      <c r="AN112">
        <v>0.05</v>
      </c>
      <c r="AO112">
        <v>1.42</v>
      </c>
      <c r="AP112">
        <v>1.42</v>
      </c>
      <c r="AQ112">
        <v>22.67</v>
      </c>
      <c r="AR112">
        <v>0.53</v>
      </c>
      <c r="AS112">
        <v>0.68</v>
      </c>
      <c r="AT112">
        <v>-1</v>
      </c>
      <c r="AU112">
        <v>-1</v>
      </c>
      <c r="AV112">
        <v>0.05</v>
      </c>
      <c r="AW112">
        <v>29.88</v>
      </c>
      <c r="AX112">
        <v>29.88</v>
      </c>
      <c r="AY112">
        <v>0.17</v>
      </c>
      <c r="AZ112">
        <v>0</v>
      </c>
      <c r="BA112">
        <v>1547.6282188382006</v>
      </c>
    </row>
    <row r="113" spans="1:53" x14ac:dyDescent="0.25">
      <c r="A113">
        <v>233</v>
      </c>
      <c r="B113" t="s">
        <v>558</v>
      </c>
      <c r="C113">
        <v>0</v>
      </c>
      <c r="D113">
        <v>1.58</v>
      </c>
      <c r="E113">
        <v>0</v>
      </c>
      <c r="F113">
        <v>0</v>
      </c>
      <c r="G113">
        <v>0</v>
      </c>
      <c r="H113">
        <v>0.03</v>
      </c>
      <c r="I113">
        <v>0</v>
      </c>
      <c r="J113">
        <v>2</v>
      </c>
      <c r="K113">
        <v>0.03</v>
      </c>
      <c r="L113">
        <v>-1</v>
      </c>
      <c r="M113">
        <v>-1</v>
      </c>
      <c r="N113">
        <v>0.67</v>
      </c>
      <c r="O113">
        <v>3.58</v>
      </c>
      <c r="P113">
        <v>0.03</v>
      </c>
      <c r="Q113">
        <v>0.28000000000000003</v>
      </c>
      <c r="R113">
        <v>0.05</v>
      </c>
      <c r="S113">
        <v>0.32</v>
      </c>
      <c r="T113">
        <v>0.23</v>
      </c>
      <c r="U113">
        <v>0</v>
      </c>
      <c r="V113">
        <v>0</v>
      </c>
      <c r="W113">
        <v>20.67</v>
      </c>
      <c r="X113">
        <v>0.6</v>
      </c>
      <c r="Y113">
        <v>-1</v>
      </c>
      <c r="Z113">
        <v>-1</v>
      </c>
      <c r="AA113">
        <v>24.88</v>
      </c>
      <c r="AB113">
        <v>0.03</v>
      </c>
      <c r="AC113">
        <v>0.02</v>
      </c>
      <c r="AD113">
        <v>0.03</v>
      </c>
      <c r="AE113">
        <v>4.17</v>
      </c>
      <c r="AF113">
        <v>-1</v>
      </c>
      <c r="AG113">
        <v>-1</v>
      </c>
      <c r="AH113">
        <v>-1</v>
      </c>
      <c r="AI113">
        <v>0</v>
      </c>
      <c r="AJ113">
        <v>0</v>
      </c>
      <c r="AK113">
        <v>0.03</v>
      </c>
      <c r="AL113">
        <v>0.03</v>
      </c>
      <c r="AM113">
        <v>0.05</v>
      </c>
      <c r="AN113">
        <v>0.05</v>
      </c>
      <c r="AO113">
        <v>1.42</v>
      </c>
      <c r="AP113">
        <v>1.42</v>
      </c>
      <c r="AQ113">
        <v>22.67</v>
      </c>
      <c r="AR113">
        <v>0.53</v>
      </c>
      <c r="AS113">
        <v>0.68</v>
      </c>
      <c r="AT113">
        <v>-1</v>
      </c>
      <c r="AU113">
        <v>-1</v>
      </c>
      <c r="AV113">
        <v>0.05</v>
      </c>
      <c r="AW113">
        <v>29.88</v>
      </c>
      <c r="AX113">
        <v>29.88</v>
      </c>
      <c r="AY113">
        <v>0.17</v>
      </c>
      <c r="AZ113">
        <v>0</v>
      </c>
      <c r="BA113">
        <v>1523.168135695011</v>
      </c>
    </row>
    <row r="114" spans="1:53" x14ac:dyDescent="0.25">
      <c r="A114">
        <v>234</v>
      </c>
      <c r="B114" t="s">
        <v>559</v>
      </c>
      <c r="C114">
        <v>0</v>
      </c>
      <c r="D114">
        <v>1.58</v>
      </c>
      <c r="E114">
        <v>0</v>
      </c>
      <c r="F114">
        <v>0</v>
      </c>
      <c r="G114">
        <v>0</v>
      </c>
      <c r="H114">
        <v>0.03</v>
      </c>
      <c r="I114">
        <v>0</v>
      </c>
      <c r="J114">
        <v>2</v>
      </c>
      <c r="K114">
        <v>0.03</v>
      </c>
      <c r="L114">
        <v>-1</v>
      </c>
      <c r="M114">
        <v>-1</v>
      </c>
      <c r="N114">
        <v>0.67</v>
      </c>
      <c r="O114">
        <v>3.58</v>
      </c>
      <c r="P114">
        <v>0.03</v>
      </c>
      <c r="Q114">
        <v>0.28000000000000003</v>
      </c>
      <c r="R114">
        <v>0.05</v>
      </c>
      <c r="S114">
        <v>0.32</v>
      </c>
      <c r="T114">
        <v>0.23</v>
      </c>
      <c r="U114">
        <v>0</v>
      </c>
      <c r="V114">
        <v>0</v>
      </c>
      <c r="W114">
        <v>20.67</v>
      </c>
      <c r="X114">
        <v>0.6</v>
      </c>
      <c r="Y114">
        <v>-1</v>
      </c>
      <c r="Z114">
        <v>-1</v>
      </c>
      <c r="AA114">
        <v>24.88</v>
      </c>
      <c r="AB114">
        <v>0.03</v>
      </c>
      <c r="AC114">
        <v>0.02</v>
      </c>
      <c r="AD114">
        <v>0.03</v>
      </c>
      <c r="AE114">
        <v>4.17</v>
      </c>
      <c r="AF114">
        <v>-1</v>
      </c>
      <c r="AG114">
        <v>-1</v>
      </c>
      <c r="AH114">
        <v>-1</v>
      </c>
      <c r="AI114">
        <v>0</v>
      </c>
      <c r="AJ114">
        <v>0</v>
      </c>
      <c r="AK114">
        <v>0.03</v>
      </c>
      <c r="AL114">
        <v>0.03</v>
      </c>
      <c r="AM114">
        <v>0.05</v>
      </c>
      <c r="AN114">
        <v>0.05</v>
      </c>
      <c r="AO114">
        <v>1.42</v>
      </c>
      <c r="AP114">
        <v>1.42</v>
      </c>
      <c r="AQ114">
        <v>22.67</v>
      </c>
      <c r="AR114">
        <v>0.53</v>
      </c>
      <c r="AS114">
        <v>0.68</v>
      </c>
      <c r="AT114">
        <v>-1</v>
      </c>
      <c r="AU114">
        <v>-1</v>
      </c>
      <c r="AV114">
        <v>0.05</v>
      </c>
      <c r="AW114">
        <v>29.88</v>
      </c>
      <c r="AX114">
        <v>29.88</v>
      </c>
      <c r="AY114">
        <v>0.17</v>
      </c>
      <c r="AZ114">
        <v>0</v>
      </c>
      <c r="BA114">
        <v>1580.7072660948875</v>
      </c>
    </row>
    <row r="115" spans="1:53" x14ac:dyDescent="0.25">
      <c r="A115">
        <v>236</v>
      </c>
      <c r="B115" t="s">
        <v>560</v>
      </c>
      <c r="C115">
        <v>0</v>
      </c>
      <c r="D115">
        <v>1.58</v>
      </c>
      <c r="E115">
        <v>0</v>
      </c>
      <c r="F115">
        <v>0</v>
      </c>
      <c r="G115">
        <v>0</v>
      </c>
      <c r="H115">
        <v>0.03</v>
      </c>
      <c r="I115">
        <v>0</v>
      </c>
      <c r="J115">
        <v>2</v>
      </c>
      <c r="K115">
        <v>0.03</v>
      </c>
      <c r="L115">
        <v>-1</v>
      </c>
      <c r="M115">
        <v>-1</v>
      </c>
      <c r="N115">
        <v>0.67</v>
      </c>
      <c r="O115">
        <v>3.58</v>
      </c>
      <c r="P115">
        <v>0.03</v>
      </c>
      <c r="Q115">
        <v>0.28000000000000003</v>
      </c>
      <c r="R115">
        <v>0.05</v>
      </c>
      <c r="S115">
        <v>0.32</v>
      </c>
      <c r="T115">
        <v>0.23</v>
      </c>
      <c r="U115">
        <v>0</v>
      </c>
      <c r="V115">
        <v>0</v>
      </c>
      <c r="W115">
        <v>20.67</v>
      </c>
      <c r="X115">
        <v>0.6</v>
      </c>
      <c r="Y115">
        <v>-1</v>
      </c>
      <c r="Z115">
        <v>-1</v>
      </c>
      <c r="AA115">
        <v>24.88</v>
      </c>
      <c r="AB115">
        <v>0.03</v>
      </c>
      <c r="AC115">
        <v>0.02</v>
      </c>
      <c r="AD115">
        <v>0.03</v>
      </c>
      <c r="AE115">
        <v>4.17</v>
      </c>
      <c r="AF115">
        <v>-1</v>
      </c>
      <c r="AG115">
        <v>-1</v>
      </c>
      <c r="AH115">
        <v>-1</v>
      </c>
      <c r="AI115">
        <v>0</v>
      </c>
      <c r="AJ115">
        <v>0</v>
      </c>
      <c r="AK115">
        <v>0.03</v>
      </c>
      <c r="AL115">
        <v>0.03</v>
      </c>
      <c r="AM115">
        <v>0.05</v>
      </c>
      <c r="AN115">
        <v>0.05</v>
      </c>
      <c r="AO115">
        <v>1.42</v>
      </c>
      <c r="AP115">
        <v>1.42</v>
      </c>
      <c r="AQ115">
        <v>22.67</v>
      </c>
      <c r="AR115">
        <v>0.53</v>
      </c>
      <c r="AS115">
        <v>0.68</v>
      </c>
      <c r="AT115">
        <v>-1</v>
      </c>
      <c r="AU115">
        <v>-1</v>
      </c>
      <c r="AV115">
        <v>0.05</v>
      </c>
      <c r="AW115">
        <v>29.88</v>
      </c>
      <c r="AX115">
        <v>29.88</v>
      </c>
      <c r="AY115">
        <v>0.17</v>
      </c>
      <c r="AZ115">
        <v>0</v>
      </c>
      <c r="BA115">
        <v>1511.8407233818641</v>
      </c>
    </row>
    <row r="116" spans="1:53" x14ac:dyDescent="0.25">
      <c r="A116">
        <v>237</v>
      </c>
      <c r="B116" t="s">
        <v>561</v>
      </c>
      <c r="C116">
        <v>0</v>
      </c>
      <c r="D116">
        <v>1.58</v>
      </c>
      <c r="E116">
        <v>0</v>
      </c>
      <c r="F116">
        <v>0</v>
      </c>
      <c r="G116">
        <v>0</v>
      </c>
      <c r="H116">
        <v>0.03</v>
      </c>
      <c r="I116">
        <v>0</v>
      </c>
      <c r="J116">
        <v>2</v>
      </c>
      <c r="K116">
        <v>0.03</v>
      </c>
      <c r="L116">
        <v>-1</v>
      </c>
      <c r="M116">
        <v>-1</v>
      </c>
      <c r="N116">
        <v>0.67</v>
      </c>
      <c r="O116">
        <v>3.58</v>
      </c>
      <c r="P116">
        <v>0.03</v>
      </c>
      <c r="Q116">
        <v>0.28000000000000003</v>
      </c>
      <c r="R116">
        <v>0.05</v>
      </c>
      <c r="S116">
        <v>0.32</v>
      </c>
      <c r="T116">
        <v>0.23</v>
      </c>
      <c r="U116">
        <v>0</v>
      </c>
      <c r="V116">
        <v>0</v>
      </c>
      <c r="W116">
        <v>20.67</v>
      </c>
      <c r="X116">
        <v>0.6</v>
      </c>
      <c r="Y116">
        <v>-1</v>
      </c>
      <c r="Z116">
        <v>-1</v>
      </c>
      <c r="AA116">
        <v>24.88</v>
      </c>
      <c r="AB116">
        <v>0.03</v>
      </c>
      <c r="AC116">
        <v>0.02</v>
      </c>
      <c r="AD116">
        <v>0.03</v>
      </c>
      <c r="AE116">
        <v>4.17</v>
      </c>
      <c r="AF116">
        <v>-1</v>
      </c>
      <c r="AG116">
        <v>-1</v>
      </c>
      <c r="AH116">
        <v>-1</v>
      </c>
      <c r="AI116">
        <v>0</v>
      </c>
      <c r="AJ116">
        <v>0</v>
      </c>
      <c r="AK116">
        <v>0.03</v>
      </c>
      <c r="AL116">
        <v>0.03</v>
      </c>
      <c r="AM116">
        <v>0.05</v>
      </c>
      <c r="AN116">
        <v>0.05</v>
      </c>
      <c r="AO116">
        <v>1.42</v>
      </c>
      <c r="AP116">
        <v>1.42</v>
      </c>
      <c r="AQ116">
        <v>22.67</v>
      </c>
      <c r="AR116">
        <v>0.53</v>
      </c>
      <c r="AS116">
        <v>0.68</v>
      </c>
      <c r="AT116">
        <v>-1</v>
      </c>
      <c r="AU116">
        <v>-1</v>
      </c>
      <c r="AV116">
        <v>0.05</v>
      </c>
      <c r="AW116">
        <v>29.88</v>
      </c>
      <c r="AX116">
        <v>29.88</v>
      </c>
      <c r="AY116">
        <v>0.17</v>
      </c>
      <c r="AZ116">
        <v>0</v>
      </c>
      <c r="BA116">
        <v>1503.9556012989021</v>
      </c>
    </row>
    <row r="117" spans="1:53" x14ac:dyDescent="0.25">
      <c r="A117">
        <v>238</v>
      </c>
      <c r="B117" t="s">
        <v>562</v>
      </c>
      <c r="C117">
        <v>0</v>
      </c>
      <c r="D117">
        <v>1.58</v>
      </c>
      <c r="E117">
        <v>0</v>
      </c>
      <c r="F117">
        <v>0</v>
      </c>
      <c r="G117">
        <v>0</v>
      </c>
      <c r="H117">
        <v>0.03</v>
      </c>
      <c r="I117">
        <v>0</v>
      </c>
      <c r="J117">
        <v>2</v>
      </c>
      <c r="K117">
        <v>0.03</v>
      </c>
      <c r="L117">
        <v>-1</v>
      </c>
      <c r="M117">
        <v>-1</v>
      </c>
      <c r="N117">
        <v>0.67</v>
      </c>
      <c r="O117">
        <v>3.58</v>
      </c>
      <c r="P117">
        <v>0.03</v>
      </c>
      <c r="Q117">
        <v>0.28000000000000003</v>
      </c>
      <c r="R117">
        <v>0.05</v>
      </c>
      <c r="S117">
        <v>0.32</v>
      </c>
      <c r="T117">
        <v>0.23</v>
      </c>
      <c r="U117">
        <v>0</v>
      </c>
      <c r="V117">
        <v>0</v>
      </c>
      <c r="W117">
        <v>20.67</v>
      </c>
      <c r="X117">
        <v>0.6</v>
      </c>
      <c r="Y117">
        <v>-1</v>
      </c>
      <c r="Z117">
        <v>-1</v>
      </c>
      <c r="AA117">
        <v>24.88</v>
      </c>
      <c r="AB117">
        <v>0.03</v>
      </c>
      <c r="AC117">
        <v>0.02</v>
      </c>
      <c r="AD117">
        <v>0.03</v>
      </c>
      <c r="AE117">
        <v>4.17</v>
      </c>
      <c r="AF117">
        <v>-1</v>
      </c>
      <c r="AG117">
        <v>-1</v>
      </c>
      <c r="AH117">
        <v>-1</v>
      </c>
      <c r="AI117">
        <v>0</v>
      </c>
      <c r="AJ117">
        <v>0</v>
      </c>
      <c r="AK117">
        <v>0.03</v>
      </c>
      <c r="AL117">
        <v>0.03</v>
      </c>
      <c r="AM117">
        <v>0.05</v>
      </c>
      <c r="AN117">
        <v>0.05</v>
      </c>
      <c r="AO117">
        <v>1.42</v>
      </c>
      <c r="AP117">
        <v>1.42</v>
      </c>
      <c r="AQ117">
        <v>22.67</v>
      </c>
      <c r="AR117">
        <v>0.53</v>
      </c>
      <c r="AS117">
        <v>0.68</v>
      </c>
      <c r="AT117">
        <v>-1</v>
      </c>
      <c r="AU117">
        <v>-1</v>
      </c>
      <c r="AV117">
        <v>0.05</v>
      </c>
      <c r="AW117">
        <v>29.88</v>
      </c>
      <c r="AX117">
        <v>29.88</v>
      </c>
      <c r="AY117">
        <v>0.17</v>
      </c>
      <c r="AZ117">
        <v>0</v>
      </c>
      <c r="BA117">
        <v>1552.0383636297352</v>
      </c>
    </row>
    <row r="118" spans="1:53" x14ac:dyDescent="0.25">
      <c r="A118">
        <v>240</v>
      </c>
      <c r="B118" t="s">
        <v>563</v>
      </c>
      <c r="C118">
        <v>0</v>
      </c>
      <c r="D118">
        <v>1.58</v>
      </c>
      <c r="E118">
        <v>0</v>
      </c>
      <c r="F118">
        <v>0</v>
      </c>
      <c r="G118">
        <v>0</v>
      </c>
      <c r="H118">
        <v>0.03</v>
      </c>
      <c r="I118">
        <v>0</v>
      </c>
      <c r="J118">
        <v>2</v>
      </c>
      <c r="K118">
        <v>0.03</v>
      </c>
      <c r="L118">
        <v>-1</v>
      </c>
      <c r="M118">
        <v>-1</v>
      </c>
      <c r="N118">
        <v>0.67</v>
      </c>
      <c r="O118">
        <v>3.58</v>
      </c>
      <c r="P118">
        <v>0.03</v>
      </c>
      <c r="Q118">
        <v>0.28000000000000003</v>
      </c>
      <c r="R118">
        <v>0.05</v>
      </c>
      <c r="S118">
        <v>0.32</v>
      </c>
      <c r="T118">
        <v>0.23</v>
      </c>
      <c r="U118">
        <v>0</v>
      </c>
      <c r="V118">
        <v>0</v>
      </c>
      <c r="W118">
        <v>20.67</v>
      </c>
      <c r="X118">
        <v>0.6</v>
      </c>
      <c r="Y118">
        <v>-1</v>
      </c>
      <c r="Z118">
        <v>-1</v>
      </c>
      <c r="AA118">
        <v>24.88</v>
      </c>
      <c r="AB118">
        <v>0.03</v>
      </c>
      <c r="AC118">
        <v>0.02</v>
      </c>
      <c r="AD118">
        <v>0.03</v>
      </c>
      <c r="AE118">
        <v>4.17</v>
      </c>
      <c r="AF118">
        <v>-1</v>
      </c>
      <c r="AG118">
        <v>-1</v>
      </c>
      <c r="AH118">
        <v>-1</v>
      </c>
      <c r="AI118">
        <v>0</v>
      </c>
      <c r="AJ118">
        <v>0</v>
      </c>
      <c r="AK118">
        <v>0.03</v>
      </c>
      <c r="AL118">
        <v>0.03</v>
      </c>
      <c r="AM118">
        <v>0.05</v>
      </c>
      <c r="AN118">
        <v>0.05</v>
      </c>
      <c r="AO118">
        <v>1.42</v>
      </c>
      <c r="AP118">
        <v>1.42</v>
      </c>
      <c r="AQ118">
        <v>22.67</v>
      </c>
      <c r="AR118">
        <v>0.53</v>
      </c>
      <c r="AS118">
        <v>0.68</v>
      </c>
      <c r="AT118">
        <v>-1</v>
      </c>
      <c r="AU118">
        <v>-1</v>
      </c>
      <c r="AV118">
        <v>0.05</v>
      </c>
      <c r="AW118">
        <v>29.88</v>
      </c>
      <c r="AX118">
        <v>29.88</v>
      </c>
      <c r="AY118">
        <v>0.17</v>
      </c>
      <c r="AZ118">
        <v>0</v>
      </c>
      <c r="BA118">
        <v>1422.2670355615685</v>
      </c>
    </row>
    <row r="119" spans="1:53" x14ac:dyDescent="0.25">
      <c r="A119">
        <v>244</v>
      </c>
      <c r="B119" t="s">
        <v>564</v>
      </c>
      <c r="C119">
        <v>0</v>
      </c>
      <c r="D119">
        <v>1.58</v>
      </c>
      <c r="E119">
        <v>0</v>
      </c>
      <c r="F119">
        <v>0</v>
      </c>
      <c r="G119">
        <v>0</v>
      </c>
      <c r="H119">
        <v>0.03</v>
      </c>
      <c r="I119">
        <v>0</v>
      </c>
      <c r="J119">
        <v>2</v>
      </c>
      <c r="K119">
        <v>0.03</v>
      </c>
      <c r="L119">
        <v>-1</v>
      </c>
      <c r="M119">
        <v>-1</v>
      </c>
      <c r="N119">
        <v>0.67</v>
      </c>
      <c r="O119">
        <v>3.58</v>
      </c>
      <c r="P119">
        <v>0.03</v>
      </c>
      <c r="Q119">
        <v>0.28000000000000003</v>
      </c>
      <c r="R119">
        <v>0.05</v>
      </c>
      <c r="S119">
        <v>0.32</v>
      </c>
      <c r="T119">
        <v>0.23</v>
      </c>
      <c r="U119">
        <v>0</v>
      </c>
      <c r="V119">
        <v>0</v>
      </c>
      <c r="W119">
        <v>20.67</v>
      </c>
      <c r="X119">
        <v>0.6</v>
      </c>
      <c r="Y119">
        <v>-1</v>
      </c>
      <c r="Z119">
        <v>-1</v>
      </c>
      <c r="AA119">
        <v>24.88</v>
      </c>
      <c r="AB119">
        <v>0.03</v>
      </c>
      <c r="AC119">
        <v>0.02</v>
      </c>
      <c r="AD119">
        <v>0.03</v>
      </c>
      <c r="AE119">
        <v>4.17</v>
      </c>
      <c r="AF119">
        <v>-1</v>
      </c>
      <c r="AG119">
        <v>-1</v>
      </c>
      <c r="AH119">
        <v>-1</v>
      </c>
      <c r="AI119">
        <v>0</v>
      </c>
      <c r="AJ119">
        <v>0</v>
      </c>
      <c r="AK119">
        <v>0.03</v>
      </c>
      <c r="AL119">
        <v>0.03</v>
      </c>
      <c r="AM119">
        <v>0.05</v>
      </c>
      <c r="AN119">
        <v>0.05</v>
      </c>
      <c r="AO119">
        <v>1.42</v>
      </c>
      <c r="AP119">
        <v>1.42</v>
      </c>
      <c r="AQ119">
        <v>22.67</v>
      </c>
      <c r="AR119">
        <v>0.53</v>
      </c>
      <c r="AS119">
        <v>0.68</v>
      </c>
      <c r="AT119">
        <v>-1</v>
      </c>
      <c r="AU119">
        <v>-1</v>
      </c>
      <c r="AV119">
        <v>0.05</v>
      </c>
      <c r="AW119">
        <v>29.88</v>
      </c>
      <c r="AX119">
        <v>29.88</v>
      </c>
      <c r="AY119">
        <v>0.17</v>
      </c>
      <c r="AZ119">
        <v>0</v>
      </c>
      <c r="BA119">
        <v>1365.0109840931759</v>
      </c>
    </row>
    <row r="120" spans="1:53" x14ac:dyDescent="0.25">
      <c r="A120">
        <v>245</v>
      </c>
      <c r="B120" t="s">
        <v>565</v>
      </c>
      <c r="C120">
        <v>0</v>
      </c>
      <c r="D120">
        <v>1.58</v>
      </c>
      <c r="E120">
        <v>0</v>
      </c>
      <c r="F120">
        <v>0</v>
      </c>
      <c r="G120">
        <v>0</v>
      </c>
      <c r="H120">
        <v>0.03</v>
      </c>
      <c r="I120">
        <v>0</v>
      </c>
      <c r="J120">
        <v>2</v>
      </c>
      <c r="K120">
        <v>0.03</v>
      </c>
      <c r="L120">
        <v>-1</v>
      </c>
      <c r="M120">
        <v>-1</v>
      </c>
      <c r="N120">
        <v>0.67</v>
      </c>
      <c r="O120">
        <v>3.58</v>
      </c>
      <c r="P120">
        <v>0.03</v>
      </c>
      <c r="Q120">
        <v>0.28000000000000003</v>
      </c>
      <c r="R120">
        <v>0.05</v>
      </c>
      <c r="S120">
        <v>0.32</v>
      </c>
      <c r="T120">
        <v>0.23</v>
      </c>
      <c r="U120">
        <v>0</v>
      </c>
      <c r="V120">
        <v>0</v>
      </c>
      <c r="W120">
        <v>20.67</v>
      </c>
      <c r="X120">
        <v>0.6</v>
      </c>
      <c r="Y120">
        <v>-1</v>
      </c>
      <c r="Z120">
        <v>-1</v>
      </c>
      <c r="AA120">
        <v>24.88</v>
      </c>
      <c r="AB120">
        <v>0.03</v>
      </c>
      <c r="AC120">
        <v>0.02</v>
      </c>
      <c r="AD120">
        <v>0.03</v>
      </c>
      <c r="AE120">
        <v>4.17</v>
      </c>
      <c r="AF120">
        <v>-1</v>
      </c>
      <c r="AG120">
        <v>-1</v>
      </c>
      <c r="AH120">
        <v>-1</v>
      </c>
      <c r="AI120">
        <v>0</v>
      </c>
      <c r="AJ120">
        <v>0</v>
      </c>
      <c r="AK120">
        <v>0.03</v>
      </c>
      <c r="AL120">
        <v>0.03</v>
      </c>
      <c r="AM120">
        <v>0.05</v>
      </c>
      <c r="AN120">
        <v>0.05</v>
      </c>
      <c r="AO120">
        <v>1.42</v>
      </c>
      <c r="AP120">
        <v>1.42</v>
      </c>
      <c r="AQ120">
        <v>22.67</v>
      </c>
      <c r="AR120">
        <v>0.53</v>
      </c>
      <c r="AS120">
        <v>0.68</v>
      </c>
      <c r="AT120">
        <v>-1</v>
      </c>
      <c r="AU120">
        <v>-1</v>
      </c>
      <c r="AV120">
        <v>0.05</v>
      </c>
      <c r="AW120">
        <v>29.88</v>
      </c>
      <c r="AX120">
        <v>29.88</v>
      </c>
      <c r="AY120">
        <v>0.17</v>
      </c>
      <c r="AZ120">
        <v>0</v>
      </c>
      <c r="BA120">
        <v>1541.2907158218991</v>
      </c>
    </row>
    <row r="121" spans="1:53" x14ac:dyDescent="0.25">
      <c r="A121">
        <v>246</v>
      </c>
      <c r="B121" t="s">
        <v>566</v>
      </c>
      <c r="C121">
        <v>0</v>
      </c>
      <c r="D121">
        <v>1.58</v>
      </c>
      <c r="E121">
        <v>0</v>
      </c>
      <c r="F121">
        <v>0</v>
      </c>
      <c r="G121">
        <v>0</v>
      </c>
      <c r="H121">
        <v>0.03</v>
      </c>
      <c r="I121">
        <v>0</v>
      </c>
      <c r="J121">
        <v>2</v>
      </c>
      <c r="K121">
        <v>0.03</v>
      </c>
      <c r="L121">
        <v>-1</v>
      </c>
      <c r="M121">
        <v>-1</v>
      </c>
      <c r="N121">
        <v>0.67</v>
      </c>
      <c r="O121">
        <v>3.58</v>
      </c>
      <c r="P121">
        <v>0.03</v>
      </c>
      <c r="Q121">
        <v>0.28000000000000003</v>
      </c>
      <c r="R121">
        <v>0.05</v>
      </c>
      <c r="S121">
        <v>0.32</v>
      </c>
      <c r="T121">
        <v>0.23</v>
      </c>
      <c r="U121">
        <v>0</v>
      </c>
      <c r="V121">
        <v>0</v>
      </c>
      <c r="W121">
        <v>20.67</v>
      </c>
      <c r="X121">
        <v>0.6</v>
      </c>
      <c r="Y121">
        <v>-1</v>
      </c>
      <c r="Z121">
        <v>-1</v>
      </c>
      <c r="AA121">
        <v>24.88</v>
      </c>
      <c r="AB121">
        <v>0.03</v>
      </c>
      <c r="AC121">
        <v>0.02</v>
      </c>
      <c r="AD121">
        <v>0.03</v>
      </c>
      <c r="AE121">
        <v>4.17</v>
      </c>
      <c r="AF121">
        <v>-1</v>
      </c>
      <c r="AG121">
        <v>-1</v>
      </c>
      <c r="AH121">
        <v>-1</v>
      </c>
      <c r="AI121">
        <v>0</v>
      </c>
      <c r="AJ121">
        <v>0</v>
      </c>
      <c r="AK121">
        <v>0.03</v>
      </c>
      <c r="AL121">
        <v>0.03</v>
      </c>
      <c r="AM121">
        <v>0.05</v>
      </c>
      <c r="AN121">
        <v>0.05</v>
      </c>
      <c r="AO121">
        <v>1.42</v>
      </c>
      <c r="AP121">
        <v>1.42</v>
      </c>
      <c r="AQ121">
        <v>22.67</v>
      </c>
      <c r="AR121">
        <v>0.53</v>
      </c>
      <c r="AS121">
        <v>0.68</v>
      </c>
      <c r="AT121">
        <v>-1</v>
      </c>
      <c r="AU121">
        <v>-1</v>
      </c>
      <c r="AV121">
        <v>0.05</v>
      </c>
      <c r="AW121">
        <v>29.88</v>
      </c>
      <c r="AX121">
        <v>29.88</v>
      </c>
      <c r="AY121">
        <v>0.17</v>
      </c>
      <c r="AZ121">
        <v>0</v>
      </c>
      <c r="BA121">
        <v>1550.8687281849097</v>
      </c>
    </row>
    <row r="122" spans="1:53" x14ac:dyDescent="0.25">
      <c r="A122">
        <v>247</v>
      </c>
      <c r="B122" t="s">
        <v>567</v>
      </c>
      <c r="C122">
        <v>0</v>
      </c>
      <c r="D122">
        <v>1.58</v>
      </c>
      <c r="E122">
        <v>0</v>
      </c>
      <c r="F122">
        <v>0</v>
      </c>
      <c r="G122">
        <v>0</v>
      </c>
      <c r="H122">
        <v>0.03</v>
      </c>
      <c r="I122">
        <v>0</v>
      </c>
      <c r="J122">
        <v>2</v>
      </c>
      <c r="K122">
        <v>0.03</v>
      </c>
      <c r="L122">
        <v>-1</v>
      </c>
      <c r="M122">
        <v>-1</v>
      </c>
      <c r="N122">
        <v>0.67</v>
      </c>
      <c r="O122">
        <v>3.58</v>
      </c>
      <c r="P122">
        <v>0.03</v>
      </c>
      <c r="Q122">
        <v>0.28000000000000003</v>
      </c>
      <c r="R122">
        <v>0.05</v>
      </c>
      <c r="S122">
        <v>0.32</v>
      </c>
      <c r="T122">
        <v>0.23</v>
      </c>
      <c r="U122">
        <v>0</v>
      </c>
      <c r="V122">
        <v>0</v>
      </c>
      <c r="W122">
        <v>20.67</v>
      </c>
      <c r="X122">
        <v>0.6</v>
      </c>
      <c r="Y122">
        <v>-1</v>
      </c>
      <c r="Z122">
        <v>-1</v>
      </c>
      <c r="AA122">
        <v>24.88</v>
      </c>
      <c r="AB122">
        <v>0.03</v>
      </c>
      <c r="AC122">
        <v>0.02</v>
      </c>
      <c r="AD122">
        <v>0.03</v>
      </c>
      <c r="AE122">
        <v>4.17</v>
      </c>
      <c r="AF122">
        <v>-1</v>
      </c>
      <c r="AG122">
        <v>-1</v>
      </c>
      <c r="AH122">
        <v>-1</v>
      </c>
      <c r="AI122">
        <v>0</v>
      </c>
      <c r="AJ122">
        <v>0</v>
      </c>
      <c r="AK122">
        <v>0.03</v>
      </c>
      <c r="AL122">
        <v>0.03</v>
      </c>
      <c r="AM122">
        <v>0.05</v>
      </c>
      <c r="AN122">
        <v>0.05</v>
      </c>
      <c r="AO122">
        <v>1.42</v>
      </c>
      <c r="AP122">
        <v>1.42</v>
      </c>
      <c r="AQ122">
        <v>22.67</v>
      </c>
      <c r="AR122">
        <v>0.53</v>
      </c>
      <c r="AS122">
        <v>0.68</v>
      </c>
      <c r="AT122">
        <v>-1</v>
      </c>
      <c r="AU122">
        <v>-1</v>
      </c>
      <c r="AV122">
        <v>0.05</v>
      </c>
      <c r="AW122">
        <v>29.88</v>
      </c>
      <c r="AX122">
        <v>29.88</v>
      </c>
      <c r="AY122">
        <v>0.17</v>
      </c>
      <c r="AZ122">
        <v>0</v>
      </c>
      <c r="BA122">
        <v>1339.0043469040102</v>
      </c>
    </row>
    <row r="123" spans="1:53" x14ac:dyDescent="0.25">
      <c r="A123">
        <v>250</v>
      </c>
      <c r="B123" t="s">
        <v>568</v>
      </c>
      <c r="C123">
        <v>0</v>
      </c>
      <c r="D123">
        <v>1.58</v>
      </c>
      <c r="E123">
        <v>0</v>
      </c>
      <c r="F123">
        <v>0</v>
      </c>
      <c r="G123">
        <v>0</v>
      </c>
      <c r="H123">
        <v>0.03</v>
      </c>
      <c r="I123">
        <v>0</v>
      </c>
      <c r="J123">
        <v>2</v>
      </c>
      <c r="K123">
        <v>0.03</v>
      </c>
      <c r="L123">
        <v>-1</v>
      </c>
      <c r="M123">
        <v>-1</v>
      </c>
      <c r="N123">
        <v>0.67</v>
      </c>
      <c r="O123">
        <v>3.58</v>
      </c>
      <c r="P123">
        <v>0.03</v>
      </c>
      <c r="Q123">
        <v>0.28000000000000003</v>
      </c>
      <c r="R123">
        <v>0.05</v>
      </c>
      <c r="S123">
        <v>0.32</v>
      </c>
      <c r="T123">
        <v>0.23</v>
      </c>
      <c r="U123">
        <v>0</v>
      </c>
      <c r="V123">
        <v>0</v>
      </c>
      <c r="W123">
        <v>20.67</v>
      </c>
      <c r="X123">
        <v>0.6</v>
      </c>
      <c r="Y123">
        <v>-1</v>
      </c>
      <c r="Z123">
        <v>-1</v>
      </c>
      <c r="AA123">
        <v>24.88</v>
      </c>
      <c r="AB123">
        <v>0.03</v>
      </c>
      <c r="AC123">
        <v>0.02</v>
      </c>
      <c r="AD123">
        <v>0.03</v>
      </c>
      <c r="AE123">
        <v>4.17</v>
      </c>
      <c r="AF123">
        <v>-1</v>
      </c>
      <c r="AG123">
        <v>-1</v>
      </c>
      <c r="AH123">
        <v>-1</v>
      </c>
      <c r="AI123">
        <v>0</v>
      </c>
      <c r="AJ123">
        <v>0</v>
      </c>
      <c r="AK123">
        <v>0.03</v>
      </c>
      <c r="AL123">
        <v>0.03</v>
      </c>
      <c r="AM123">
        <v>0.05</v>
      </c>
      <c r="AN123">
        <v>0.05</v>
      </c>
      <c r="AO123">
        <v>1.42</v>
      </c>
      <c r="AP123">
        <v>1.42</v>
      </c>
      <c r="AQ123">
        <v>22.67</v>
      </c>
      <c r="AR123">
        <v>0.53</v>
      </c>
      <c r="AS123">
        <v>0.68</v>
      </c>
      <c r="AT123">
        <v>-1</v>
      </c>
      <c r="AU123">
        <v>-1</v>
      </c>
      <c r="AV123">
        <v>0.05</v>
      </c>
      <c r="AW123">
        <v>29.88</v>
      </c>
      <c r="AX123">
        <v>29.88</v>
      </c>
      <c r="AY123">
        <v>0.17</v>
      </c>
      <c r="AZ123">
        <v>0</v>
      </c>
      <c r="BA123">
        <v>1497.8987941709788</v>
      </c>
    </row>
    <row r="124" spans="1:53" x14ac:dyDescent="0.25">
      <c r="A124">
        <v>253</v>
      </c>
      <c r="B124" t="s">
        <v>569</v>
      </c>
      <c r="C124">
        <v>0</v>
      </c>
      <c r="D124">
        <v>1.58</v>
      </c>
      <c r="E124">
        <v>0</v>
      </c>
      <c r="F124">
        <v>0</v>
      </c>
      <c r="G124">
        <v>0</v>
      </c>
      <c r="H124">
        <v>0.03</v>
      </c>
      <c r="I124">
        <v>0</v>
      </c>
      <c r="J124">
        <v>2</v>
      </c>
      <c r="K124">
        <v>0.03</v>
      </c>
      <c r="L124">
        <v>-1</v>
      </c>
      <c r="M124">
        <v>-1</v>
      </c>
      <c r="N124">
        <v>0.67</v>
      </c>
      <c r="O124">
        <v>3.58</v>
      </c>
      <c r="P124">
        <v>0.03</v>
      </c>
      <c r="Q124">
        <v>0.28000000000000003</v>
      </c>
      <c r="R124">
        <v>0.05</v>
      </c>
      <c r="S124">
        <v>0.32</v>
      </c>
      <c r="T124">
        <v>0.23</v>
      </c>
      <c r="U124">
        <v>0</v>
      </c>
      <c r="V124">
        <v>0</v>
      </c>
      <c r="W124">
        <v>20.67</v>
      </c>
      <c r="X124">
        <v>0.6</v>
      </c>
      <c r="Y124">
        <v>-1</v>
      </c>
      <c r="Z124">
        <v>-1</v>
      </c>
      <c r="AA124">
        <v>24.88</v>
      </c>
      <c r="AB124">
        <v>0.03</v>
      </c>
      <c r="AC124">
        <v>0.02</v>
      </c>
      <c r="AD124">
        <v>0.03</v>
      </c>
      <c r="AE124">
        <v>4.17</v>
      </c>
      <c r="AF124">
        <v>-1</v>
      </c>
      <c r="AG124">
        <v>-1</v>
      </c>
      <c r="AH124">
        <v>-1</v>
      </c>
      <c r="AI124">
        <v>0</v>
      </c>
      <c r="AJ124">
        <v>0</v>
      </c>
      <c r="AK124">
        <v>0.03</v>
      </c>
      <c r="AL124">
        <v>0.03</v>
      </c>
      <c r="AM124">
        <v>0.05</v>
      </c>
      <c r="AN124">
        <v>0.05</v>
      </c>
      <c r="AO124">
        <v>1.42</v>
      </c>
      <c r="AP124">
        <v>1.42</v>
      </c>
      <c r="AQ124">
        <v>22.67</v>
      </c>
      <c r="AR124">
        <v>0.53</v>
      </c>
      <c r="AS124">
        <v>0.68</v>
      </c>
      <c r="AT124">
        <v>-1</v>
      </c>
      <c r="AU124">
        <v>-1</v>
      </c>
      <c r="AV124">
        <v>0.05</v>
      </c>
      <c r="AW124">
        <v>29.88</v>
      </c>
      <c r="AX124">
        <v>29.88</v>
      </c>
      <c r="AY124">
        <v>0.17</v>
      </c>
      <c r="AZ124">
        <v>0</v>
      </c>
      <c r="BA124">
        <v>1400.5086254121741</v>
      </c>
    </row>
    <row r="125" spans="1:53" x14ac:dyDescent="0.25">
      <c r="A125">
        <v>254</v>
      </c>
      <c r="B125" t="s">
        <v>570</v>
      </c>
      <c r="C125">
        <v>0</v>
      </c>
      <c r="D125">
        <v>1.58</v>
      </c>
      <c r="E125">
        <v>0</v>
      </c>
      <c r="F125">
        <v>0</v>
      </c>
      <c r="G125">
        <v>0</v>
      </c>
      <c r="H125">
        <v>0.03</v>
      </c>
      <c r="I125">
        <v>0</v>
      </c>
      <c r="J125">
        <v>2</v>
      </c>
      <c r="K125">
        <v>0.03</v>
      </c>
      <c r="L125">
        <v>-1</v>
      </c>
      <c r="M125">
        <v>-1</v>
      </c>
      <c r="N125">
        <v>0.67</v>
      </c>
      <c r="O125">
        <v>3.58</v>
      </c>
      <c r="P125">
        <v>0.03</v>
      </c>
      <c r="Q125">
        <v>0.28000000000000003</v>
      </c>
      <c r="R125">
        <v>0.05</v>
      </c>
      <c r="S125">
        <v>0.32</v>
      </c>
      <c r="T125">
        <v>0.23</v>
      </c>
      <c r="U125">
        <v>0</v>
      </c>
      <c r="V125">
        <v>0</v>
      </c>
      <c r="W125">
        <v>20.67</v>
      </c>
      <c r="X125">
        <v>0.6</v>
      </c>
      <c r="Y125">
        <v>-1</v>
      </c>
      <c r="Z125">
        <v>-1</v>
      </c>
      <c r="AA125">
        <v>24.88</v>
      </c>
      <c r="AB125">
        <v>0.03</v>
      </c>
      <c r="AC125">
        <v>0.02</v>
      </c>
      <c r="AD125">
        <v>0.03</v>
      </c>
      <c r="AE125">
        <v>4.17</v>
      </c>
      <c r="AF125">
        <v>-1</v>
      </c>
      <c r="AG125">
        <v>-1</v>
      </c>
      <c r="AH125">
        <v>-1</v>
      </c>
      <c r="AI125">
        <v>0</v>
      </c>
      <c r="AJ125">
        <v>0</v>
      </c>
      <c r="AK125">
        <v>0.03</v>
      </c>
      <c r="AL125">
        <v>0.03</v>
      </c>
      <c r="AM125">
        <v>0.05</v>
      </c>
      <c r="AN125">
        <v>0.05</v>
      </c>
      <c r="AO125">
        <v>1.42</v>
      </c>
      <c r="AP125">
        <v>1.42</v>
      </c>
      <c r="AQ125">
        <v>22.67</v>
      </c>
      <c r="AR125">
        <v>0.53</v>
      </c>
      <c r="AS125">
        <v>0.68</v>
      </c>
      <c r="AT125">
        <v>-1</v>
      </c>
      <c r="AU125">
        <v>-1</v>
      </c>
      <c r="AV125">
        <v>0.05</v>
      </c>
      <c r="AW125">
        <v>29.88</v>
      </c>
      <c r="AX125">
        <v>29.88</v>
      </c>
      <c r="AY125">
        <v>0.17</v>
      </c>
      <c r="AZ125">
        <v>0</v>
      </c>
      <c r="BA125">
        <v>1803.2044295547773</v>
      </c>
    </row>
    <row r="126" spans="1:53" x14ac:dyDescent="0.25">
      <c r="A126">
        <v>256</v>
      </c>
      <c r="B126" t="s">
        <v>571</v>
      </c>
      <c r="C126">
        <v>0</v>
      </c>
      <c r="D126">
        <v>1.58</v>
      </c>
      <c r="E126">
        <v>0</v>
      </c>
      <c r="F126">
        <v>0</v>
      </c>
      <c r="G126">
        <v>0</v>
      </c>
      <c r="H126">
        <v>0.03</v>
      </c>
      <c r="I126">
        <v>0</v>
      </c>
      <c r="J126">
        <v>2</v>
      </c>
      <c r="K126">
        <v>0.03</v>
      </c>
      <c r="L126">
        <v>-1</v>
      </c>
      <c r="M126">
        <v>-1</v>
      </c>
      <c r="N126">
        <v>0.67</v>
      </c>
      <c r="O126">
        <v>3.58</v>
      </c>
      <c r="P126">
        <v>0.03</v>
      </c>
      <c r="Q126">
        <v>0.28000000000000003</v>
      </c>
      <c r="R126">
        <v>0.05</v>
      </c>
      <c r="S126">
        <v>0.32</v>
      </c>
      <c r="T126">
        <v>0.23</v>
      </c>
      <c r="U126">
        <v>0</v>
      </c>
      <c r="V126">
        <v>0</v>
      </c>
      <c r="W126">
        <v>20.67</v>
      </c>
      <c r="X126">
        <v>0.6</v>
      </c>
      <c r="Y126">
        <v>-1</v>
      </c>
      <c r="Z126">
        <v>-1</v>
      </c>
      <c r="AA126">
        <v>24.88</v>
      </c>
      <c r="AB126">
        <v>0.03</v>
      </c>
      <c r="AC126">
        <v>0.02</v>
      </c>
      <c r="AD126">
        <v>0.03</v>
      </c>
      <c r="AE126">
        <v>4.17</v>
      </c>
      <c r="AF126">
        <v>-1</v>
      </c>
      <c r="AG126">
        <v>-1</v>
      </c>
      <c r="AH126">
        <v>-1</v>
      </c>
      <c r="AI126">
        <v>0</v>
      </c>
      <c r="AJ126">
        <v>0</v>
      </c>
      <c r="AK126">
        <v>0.03</v>
      </c>
      <c r="AL126">
        <v>0.03</v>
      </c>
      <c r="AM126">
        <v>0.05</v>
      </c>
      <c r="AN126">
        <v>0.05</v>
      </c>
      <c r="AO126">
        <v>1.42</v>
      </c>
      <c r="AP126">
        <v>1.42</v>
      </c>
      <c r="AQ126">
        <v>22.67</v>
      </c>
      <c r="AR126">
        <v>0.53</v>
      </c>
      <c r="AS126">
        <v>0.68</v>
      </c>
      <c r="AT126">
        <v>-1</v>
      </c>
      <c r="AU126">
        <v>-1</v>
      </c>
      <c r="AV126">
        <v>0.05</v>
      </c>
      <c r="AW126">
        <v>29.88</v>
      </c>
      <c r="AX126">
        <v>29.88</v>
      </c>
      <c r="AY126">
        <v>0.17</v>
      </c>
      <c r="AZ126">
        <v>0</v>
      </c>
      <c r="BA126">
        <v>1417.3976313306794</v>
      </c>
    </row>
    <row r="127" spans="1:53" x14ac:dyDescent="0.25">
      <c r="A127">
        <v>263</v>
      </c>
      <c r="B127" t="s">
        <v>572</v>
      </c>
      <c r="C127">
        <v>0</v>
      </c>
      <c r="D127">
        <v>1.58</v>
      </c>
      <c r="E127">
        <v>0</v>
      </c>
      <c r="F127">
        <v>0</v>
      </c>
      <c r="G127">
        <v>0</v>
      </c>
      <c r="H127">
        <v>0.03</v>
      </c>
      <c r="I127">
        <v>0</v>
      </c>
      <c r="J127">
        <v>2</v>
      </c>
      <c r="K127">
        <v>0.03</v>
      </c>
      <c r="L127">
        <v>-1</v>
      </c>
      <c r="M127">
        <v>-1</v>
      </c>
      <c r="N127">
        <v>0.67</v>
      </c>
      <c r="O127">
        <v>3.58</v>
      </c>
      <c r="P127">
        <v>0.03</v>
      </c>
      <c r="Q127">
        <v>0.28000000000000003</v>
      </c>
      <c r="R127">
        <v>0.05</v>
      </c>
      <c r="S127">
        <v>0.32</v>
      </c>
      <c r="T127">
        <v>0.23</v>
      </c>
      <c r="U127">
        <v>0</v>
      </c>
      <c r="V127">
        <v>0</v>
      </c>
      <c r="W127">
        <v>20.67</v>
      </c>
      <c r="X127">
        <v>0.6</v>
      </c>
      <c r="Y127">
        <v>-1</v>
      </c>
      <c r="Z127">
        <v>-1</v>
      </c>
      <c r="AA127">
        <v>24.88</v>
      </c>
      <c r="AB127">
        <v>0.03</v>
      </c>
      <c r="AC127">
        <v>0.02</v>
      </c>
      <c r="AD127">
        <v>0.03</v>
      </c>
      <c r="AE127">
        <v>4.17</v>
      </c>
      <c r="AF127">
        <v>-1</v>
      </c>
      <c r="AG127">
        <v>-1</v>
      </c>
      <c r="AH127">
        <v>-1</v>
      </c>
      <c r="AI127">
        <v>0</v>
      </c>
      <c r="AJ127">
        <v>0</v>
      </c>
      <c r="AK127">
        <v>0.03</v>
      </c>
      <c r="AL127">
        <v>0.03</v>
      </c>
      <c r="AM127">
        <v>0.05</v>
      </c>
      <c r="AN127">
        <v>0.05</v>
      </c>
      <c r="AO127">
        <v>1.42</v>
      </c>
      <c r="AP127">
        <v>1.42</v>
      </c>
      <c r="AQ127">
        <v>22.67</v>
      </c>
      <c r="AR127">
        <v>0.53</v>
      </c>
      <c r="AS127">
        <v>0.68</v>
      </c>
      <c r="AT127">
        <v>-1</v>
      </c>
      <c r="AU127">
        <v>-1</v>
      </c>
      <c r="AV127">
        <v>0.05</v>
      </c>
      <c r="AW127">
        <v>29.88</v>
      </c>
      <c r="AX127">
        <v>29.88</v>
      </c>
      <c r="AY127">
        <v>0.17</v>
      </c>
      <c r="AZ127">
        <v>0</v>
      </c>
      <c r="BA127">
        <v>1460.4183936585964</v>
      </c>
    </row>
    <row r="128" spans="1:53" x14ac:dyDescent="0.25">
      <c r="A128">
        <v>265</v>
      </c>
      <c r="B128" t="s">
        <v>573</v>
      </c>
      <c r="C128">
        <v>0</v>
      </c>
      <c r="D128">
        <v>1.58</v>
      </c>
      <c r="E128">
        <v>0</v>
      </c>
      <c r="F128">
        <v>0</v>
      </c>
      <c r="G128">
        <v>0</v>
      </c>
      <c r="H128">
        <v>0.03</v>
      </c>
      <c r="I128">
        <v>0</v>
      </c>
      <c r="J128">
        <v>2</v>
      </c>
      <c r="K128">
        <v>0.03</v>
      </c>
      <c r="L128">
        <v>-1</v>
      </c>
      <c r="M128">
        <v>-1</v>
      </c>
      <c r="N128">
        <v>0.67</v>
      </c>
      <c r="O128">
        <v>3.58</v>
      </c>
      <c r="P128">
        <v>0.03</v>
      </c>
      <c r="Q128">
        <v>0.28000000000000003</v>
      </c>
      <c r="R128">
        <v>0.05</v>
      </c>
      <c r="S128">
        <v>0.32</v>
      </c>
      <c r="T128">
        <v>0.23</v>
      </c>
      <c r="U128">
        <v>0</v>
      </c>
      <c r="V128">
        <v>0</v>
      </c>
      <c r="W128">
        <v>20.67</v>
      </c>
      <c r="X128">
        <v>0.6</v>
      </c>
      <c r="Y128">
        <v>-1</v>
      </c>
      <c r="Z128">
        <v>-1</v>
      </c>
      <c r="AA128">
        <v>24.88</v>
      </c>
      <c r="AB128">
        <v>0.03</v>
      </c>
      <c r="AC128">
        <v>0.02</v>
      </c>
      <c r="AD128">
        <v>0.03</v>
      </c>
      <c r="AE128">
        <v>4.17</v>
      </c>
      <c r="AF128">
        <v>-1</v>
      </c>
      <c r="AG128">
        <v>-1</v>
      </c>
      <c r="AH128">
        <v>-1</v>
      </c>
      <c r="AI128">
        <v>0</v>
      </c>
      <c r="AJ128">
        <v>0</v>
      </c>
      <c r="AK128">
        <v>0.03</v>
      </c>
      <c r="AL128">
        <v>0.03</v>
      </c>
      <c r="AM128">
        <v>0.05</v>
      </c>
      <c r="AN128">
        <v>0.05</v>
      </c>
      <c r="AO128">
        <v>1.42</v>
      </c>
      <c r="AP128">
        <v>1.42</v>
      </c>
      <c r="AQ128">
        <v>22.67</v>
      </c>
      <c r="AR128">
        <v>0.53</v>
      </c>
      <c r="AS128">
        <v>0.68</v>
      </c>
      <c r="AT128">
        <v>-1</v>
      </c>
      <c r="AU128">
        <v>-1</v>
      </c>
      <c r="AV128">
        <v>0.05</v>
      </c>
      <c r="AW128">
        <v>29.88</v>
      </c>
      <c r="AX128">
        <v>29.88</v>
      </c>
      <c r="AY128">
        <v>0.17</v>
      </c>
      <c r="AZ128">
        <v>0</v>
      </c>
      <c r="BA128">
        <v>1350</v>
      </c>
    </row>
    <row r="129" spans="1:53" x14ac:dyDescent="0.25">
      <c r="A129">
        <v>269</v>
      </c>
      <c r="B129" t="s">
        <v>574</v>
      </c>
      <c r="C129">
        <v>0</v>
      </c>
      <c r="D129">
        <v>1.58</v>
      </c>
      <c r="E129">
        <v>0</v>
      </c>
      <c r="F129">
        <v>0</v>
      </c>
      <c r="G129">
        <v>0</v>
      </c>
      <c r="H129">
        <v>0.03</v>
      </c>
      <c r="I129">
        <v>0</v>
      </c>
      <c r="J129">
        <v>2</v>
      </c>
      <c r="K129">
        <v>0.03</v>
      </c>
      <c r="L129">
        <v>-1</v>
      </c>
      <c r="M129">
        <v>-1</v>
      </c>
      <c r="N129">
        <v>0.67</v>
      </c>
      <c r="O129">
        <v>3.58</v>
      </c>
      <c r="P129">
        <v>0.03</v>
      </c>
      <c r="Q129">
        <v>0.28000000000000003</v>
      </c>
      <c r="R129">
        <v>0.05</v>
      </c>
      <c r="S129">
        <v>0.32</v>
      </c>
      <c r="T129">
        <v>0.23</v>
      </c>
      <c r="U129">
        <v>0</v>
      </c>
      <c r="V129">
        <v>0</v>
      </c>
      <c r="W129">
        <v>20.67</v>
      </c>
      <c r="X129">
        <v>0.6</v>
      </c>
      <c r="Y129">
        <v>-1</v>
      </c>
      <c r="Z129">
        <v>-1</v>
      </c>
      <c r="AA129">
        <v>24.88</v>
      </c>
      <c r="AB129">
        <v>0.03</v>
      </c>
      <c r="AC129">
        <v>0.02</v>
      </c>
      <c r="AD129">
        <v>0.03</v>
      </c>
      <c r="AE129">
        <v>4.17</v>
      </c>
      <c r="AF129">
        <v>-1</v>
      </c>
      <c r="AG129">
        <v>-1</v>
      </c>
      <c r="AH129">
        <v>-1</v>
      </c>
      <c r="AI129">
        <v>0</v>
      </c>
      <c r="AJ129">
        <v>0</v>
      </c>
      <c r="AK129">
        <v>0.03</v>
      </c>
      <c r="AL129">
        <v>0.03</v>
      </c>
      <c r="AM129">
        <v>0.05</v>
      </c>
      <c r="AN129">
        <v>0.05</v>
      </c>
      <c r="AO129">
        <v>1.42</v>
      </c>
      <c r="AP129">
        <v>1.42</v>
      </c>
      <c r="AQ129">
        <v>22.67</v>
      </c>
      <c r="AR129">
        <v>0.53</v>
      </c>
      <c r="AS129">
        <v>0.68</v>
      </c>
      <c r="AT129">
        <v>-1</v>
      </c>
      <c r="AU129">
        <v>-1</v>
      </c>
      <c r="AV129">
        <v>0.05</v>
      </c>
      <c r="AW129">
        <v>29.88</v>
      </c>
      <c r="AX129">
        <v>29.88</v>
      </c>
      <c r="AY129">
        <v>0.17</v>
      </c>
      <c r="AZ129">
        <v>0</v>
      </c>
      <c r="BA129">
        <v>1462.9245640984786</v>
      </c>
    </row>
    <row r="130" spans="1:53" x14ac:dyDescent="0.25">
      <c r="A130">
        <v>271</v>
      </c>
      <c r="B130" t="s">
        <v>575</v>
      </c>
      <c r="C130">
        <v>0</v>
      </c>
      <c r="D130">
        <v>1.58</v>
      </c>
      <c r="E130">
        <v>0</v>
      </c>
      <c r="F130">
        <v>0</v>
      </c>
      <c r="G130">
        <v>0</v>
      </c>
      <c r="H130">
        <v>0.03</v>
      </c>
      <c r="I130">
        <v>0</v>
      </c>
      <c r="J130">
        <v>2</v>
      </c>
      <c r="K130">
        <v>0.03</v>
      </c>
      <c r="L130">
        <v>-1</v>
      </c>
      <c r="M130">
        <v>-1</v>
      </c>
      <c r="N130">
        <v>0.67</v>
      </c>
      <c r="O130">
        <v>3.58</v>
      </c>
      <c r="P130">
        <v>0.03</v>
      </c>
      <c r="Q130">
        <v>0.28000000000000003</v>
      </c>
      <c r="R130">
        <v>0.05</v>
      </c>
      <c r="S130">
        <v>0.32</v>
      </c>
      <c r="T130">
        <v>0.23</v>
      </c>
      <c r="U130">
        <v>0</v>
      </c>
      <c r="V130">
        <v>0</v>
      </c>
      <c r="W130">
        <v>20.67</v>
      </c>
      <c r="X130">
        <v>0.6</v>
      </c>
      <c r="Y130">
        <v>-1</v>
      </c>
      <c r="Z130">
        <v>-1</v>
      </c>
      <c r="AA130">
        <v>24.88</v>
      </c>
      <c r="AB130">
        <v>0.03</v>
      </c>
      <c r="AC130">
        <v>0.02</v>
      </c>
      <c r="AD130">
        <v>0.03</v>
      </c>
      <c r="AE130">
        <v>4.17</v>
      </c>
      <c r="AF130">
        <v>-1</v>
      </c>
      <c r="AG130">
        <v>-1</v>
      </c>
      <c r="AH130">
        <v>-1</v>
      </c>
      <c r="AI130">
        <v>0</v>
      </c>
      <c r="AJ130">
        <v>0</v>
      </c>
      <c r="AK130">
        <v>0.03</v>
      </c>
      <c r="AL130">
        <v>0.03</v>
      </c>
      <c r="AM130">
        <v>0.05</v>
      </c>
      <c r="AN130">
        <v>0.05</v>
      </c>
      <c r="AO130">
        <v>1.42</v>
      </c>
      <c r="AP130">
        <v>1.42</v>
      </c>
      <c r="AQ130">
        <v>22.67</v>
      </c>
      <c r="AR130">
        <v>0.53</v>
      </c>
      <c r="AS130">
        <v>0.68</v>
      </c>
      <c r="AT130">
        <v>-1</v>
      </c>
      <c r="AU130">
        <v>-1</v>
      </c>
      <c r="AV130">
        <v>0.05</v>
      </c>
      <c r="AW130">
        <v>29.88</v>
      </c>
      <c r="AX130">
        <v>29.88</v>
      </c>
      <c r="AY130">
        <v>0.17</v>
      </c>
      <c r="AZ130">
        <v>0</v>
      </c>
      <c r="BA130">
        <v>1481.9217015447261</v>
      </c>
    </row>
    <row r="131" spans="1:53" x14ac:dyDescent="0.25">
      <c r="A131">
        <v>272</v>
      </c>
      <c r="B131" t="s">
        <v>576</v>
      </c>
      <c r="C131">
        <v>0</v>
      </c>
      <c r="D131">
        <v>1.58</v>
      </c>
      <c r="E131">
        <v>0</v>
      </c>
      <c r="F131">
        <v>0</v>
      </c>
      <c r="G131">
        <v>0</v>
      </c>
      <c r="H131">
        <v>0.03</v>
      </c>
      <c r="I131">
        <v>0</v>
      </c>
      <c r="J131">
        <v>2</v>
      </c>
      <c r="K131">
        <v>0.03</v>
      </c>
      <c r="L131">
        <v>-1</v>
      </c>
      <c r="M131">
        <v>-1</v>
      </c>
      <c r="N131">
        <v>0.67</v>
      </c>
      <c r="O131">
        <v>3.58</v>
      </c>
      <c r="P131">
        <v>0.03</v>
      </c>
      <c r="Q131">
        <v>0.28000000000000003</v>
      </c>
      <c r="R131">
        <v>0.05</v>
      </c>
      <c r="S131">
        <v>0.32</v>
      </c>
      <c r="T131">
        <v>0.23</v>
      </c>
      <c r="U131">
        <v>0</v>
      </c>
      <c r="V131">
        <v>0</v>
      </c>
      <c r="W131">
        <v>20.67</v>
      </c>
      <c r="X131">
        <v>0.6</v>
      </c>
      <c r="Y131">
        <v>-1</v>
      </c>
      <c r="Z131">
        <v>-1</v>
      </c>
      <c r="AA131">
        <v>24.88</v>
      </c>
      <c r="AB131">
        <v>0.03</v>
      </c>
      <c r="AC131">
        <v>0.02</v>
      </c>
      <c r="AD131">
        <v>0.03</v>
      </c>
      <c r="AE131">
        <v>4.17</v>
      </c>
      <c r="AF131">
        <v>-1</v>
      </c>
      <c r="AG131">
        <v>-1</v>
      </c>
      <c r="AH131">
        <v>-1</v>
      </c>
      <c r="AI131">
        <v>0</v>
      </c>
      <c r="AJ131">
        <v>0</v>
      </c>
      <c r="AK131">
        <v>0.03</v>
      </c>
      <c r="AL131">
        <v>0.03</v>
      </c>
      <c r="AM131">
        <v>0.05</v>
      </c>
      <c r="AN131">
        <v>0.05</v>
      </c>
      <c r="AO131">
        <v>1.42</v>
      </c>
      <c r="AP131">
        <v>1.42</v>
      </c>
      <c r="AQ131">
        <v>22.67</v>
      </c>
      <c r="AR131">
        <v>0.53</v>
      </c>
      <c r="AS131">
        <v>0.68</v>
      </c>
      <c r="AT131">
        <v>-1</v>
      </c>
      <c r="AU131">
        <v>-1</v>
      </c>
      <c r="AV131">
        <v>0.05</v>
      </c>
      <c r="AW131">
        <v>29.88</v>
      </c>
      <c r="AX131">
        <v>29.88</v>
      </c>
      <c r="AY131">
        <v>0.17</v>
      </c>
      <c r="AZ131">
        <v>0</v>
      </c>
      <c r="BA131">
        <v>1488.4311577887197</v>
      </c>
    </row>
    <row r="132" spans="1:53" x14ac:dyDescent="0.25">
      <c r="A132">
        <v>279</v>
      </c>
      <c r="B132" t="s">
        <v>577</v>
      </c>
      <c r="C132">
        <v>0</v>
      </c>
      <c r="D132">
        <v>1.58</v>
      </c>
      <c r="E132">
        <v>0</v>
      </c>
      <c r="F132">
        <v>0</v>
      </c>
      <c r="G132">
        <v>0</v>
      </c>
      <c r="H132">
        <v>0.03</v>
      </c>
      <c r="I132">
        <v>0</v>
      </c>
      <c r="J132">
        <v>2</v>
      </c>
      <c r="K132">
        <v>0.03</v>
      </c>
      <c r="L132">
        <v>-1</v>
      </c>
      <c r="M132">
        <v>-1</v>
      </c>
      <c r="N132">
        <v>0.67</v>
      </c>
      <c r="O132">
        <v>3.58</v>
      </c>
      <c r="P132">
        <v>0.03</v>
      </c>
      <c r="Q132">
        <v>0.28000000000000003</v>
      </c>
      <c r="R132">
        <v>0.05</v>
      </c>
      <c r="S132">
        <v>0.32</v>
      </c>
      <c r="T132">
        <v>0.23</v>
      </c>
      <c r="U132">
        <v>0</v>
      </c>
      <c r="V132">
        <v>0</v>
      </c>
      <c r="W132">
        <v>20.67</v>
      </c>
      <c r="X132">
        <v>0.6</v>
      </c>
      <c r="Y132">
        <v>-1</v>
      </c>
      <c r="Z132">
        <v>-1</v>
      </c>
      <c r="AA132">
        <v>24.88</v>
      </c>
      <c r="AB132">
        <v>0.03</v>
      </c>
      <c r="AC132">
        <v>0.02</v>
      </c>
      <c r="AD132">
        <v>0.03</v>
      </c>
      <c r="AE132">
        <v>4.17</v>
      </c>
      <c r="AF132">
        <v>-1</v>
      </c>
      <c r="AG132">
        <v>-1</v>
      </c>
      <c r="AH132">
        <v>-1</v>
      </c>
      <c r="AI132">
        <v>0</v>
      </c>
      <c r="AJ132">
        <v>0</v>
      </c>
      <c r="AK132">
        <v>0.03</v>
      </c>
      <c r="AL132">
        <v>0.03</v>
      </c>
      <c r="AM132">
        <v>0.05</v>
      </c>
      <c r="AN132">
        <v>0.05</v>
      </c>
      <c r="AO132">
        <v>1.42</v>
      </c>
      <c r="AP132">
        <v>1.42</v>
      </c>
      <c r="AQ132">
        <v>22.67</v>
      </c>
      <c r="AR132">
        <v>0.53</v>
      </c>
      <c r="AS132">
        <v>0.68</v>
      </c>
      <c r="AT132">
        <v>-1</v>
      </c>
      <c r="AU132">
        <v>-1</v>
      </c>
      <c r="AV132">
        <v>0.05</v>
      </c>
      <c r="AW132">
        <v>29.88</v>
      </c>
      <c r="AX132">
        <v>29.88</v>
      </c>
      <c r="AY132">
        <v>0.17</v>
      </c>
      <c r="AZ132">
        <v>0</v>
      </c>
      <c r="BA132">
        <v>1473.7423091991463</v>
      </c>
    </row>
    <row r="133" spans="1:53" x14ac:dyDescent="0.25">
      <c r="A133">
        <v>280</v>
      </c>
      <c r="B133" t="s">
        <v>578</v>
      </c>
      <c r="C133">
        <v>0</v>
      </c>
      <c r="D133">
        <v>1.58</v>
      </c>
      <c r="E133">
        <v>0</v>
      </c>
      <c r="F133">
        <v>0</v>
      </c>
      <c r="G133">
        <v>0</v>
      </c>
      <c r="H133">
        <v>0.03</v>
      </c>
      <c r="I133">
        <v>0</v>
      </c>
      <c r="J133">
        <v>2</v>
      </c>
      <c r="K133">
        <v>0.03</v>
      </c>
      <c r="L133">
        <v>-1</v>
      </c>
      <c r="M133">
        <v>-1</v>
      </c>
      <c r="N133">
        <v>0.67</v>
      </c>
      <c r="O133">
        <v>3.58</v>
      </c>
      <c r="P133">
        <v>0.03</v>
      </c>
      <c r="Q133">
        <v>0.28000000000000003</v>
      </c>
      <c r="R133">
        <v>0.05</v>
      </c>
      <c r="S133">
        <v>0.32</v>
      </c>
      <c r="T133">
        <v>0.23</v>
      </c>
      <c r="U133">
        <v>0</v>
      </c>
      <c r="V133">
        <v>0</v>
      </c>
      <c r="W133">
        <v>20.67</v>
      </c>
      <c r="X133">
        <v>0.6</v>
      </c>
      <c r="Y133">
        <v>-1</v>
      </c>
      <c r="Z133">
        <v>-1</v>
      </c>
      <c r="AA133">
        <v>24.88</v>
      </c>
      <c r="AB133">
        <v>0.03</v>
      </c>
      <c r="AC133">
        <v>0.02</v>
      </c>
      <c r="AD133">
        <v>0.03</v>
      </c>
      <c r="AE133">
        <v>4.17</v>
      </c>
      <c r="AF133">
        <v>-1</v>
      </c>
      <c r="AG133">
        <v>-1</v>
      </c>
      <c r="AH133">
        <v>-1</v>
      </c>
      <c r="AI133">
        <v>0</v>
      </c>
      <c r="AJ133">
        <v>0</v>
      </c>
      <c r="AK133">
        <v>0.03</v>
      </c>
      <c r="AL133">
        <v>0.03</v>
      </c>
      <c r="AM133">
        <v>0.05</v>
      </c>
      <c r="AN133">
        <v>0.05</v>
      </c>
      <c r="AO133">
        <v>1.42</v>
      </c>
      <c r="AP133">
        <v>1.42</v>
      </c>
      <c r="AQ133">
        <v>22.67</v>
      </c>
      <c r="AR133">
        <v>0.53</v>
      </c>
      <c r="AS133">
        <v>0.68</v>
      </c>
      <c r="AT133">
        <v>-1</v>
      </c>
      <c r="AU133">
        <v>-1</v>
      </c>
      <c r="AV133">
        <v>0.05</v>
      </c>
      <c r="AW133">
        <v>29.88</v>
      </c>
      <c r="AX133">
        <v>29.88</v>
      </c>
      <c r="AY133">
        <v>0.17</v>
      </c>
      <c r="AZ133">
        <v>0</v>
      </c>
      <c r="BA133">
        <v>1418.9367362602125</v>
      </c>
    </row>
    <row r="134" spans="1:53" x14ac:dyDescent="0.25">
      <c r="A134">
        <v>281</v>
      </c>
      <c r="B134" t="s">
        <v>579</v>
      </c>
      <c r="C134">
        <v>0</v>
      </c>
      <c r="D134">
        <v>1.58</v>
      </c>
      <c r="E134">
        <v>0</v>
      </c>
      <c r="F134">
        <v>0</v>
      </c>
      <c r="G134">
        <v>0</v>
      </c>
      <c r="H134">
        <v>0.03</v>
      </c>
      <c r="I134">
        <v>0</v>
      </c>
      <c r="J134">
        <v>2</v>
      </c>
      <c r="K134">
        <v>0.03</v>
      </c>
      <c r="L134">
        <v>-1</v>
      </c>
      <c r="M134">
        <v>-1</v>
      </c>
      <c r="N134">
        <v>0.67</v>
      </c>
      <c r="O134">
        <v>3.58</v>
      </c>
      <c r="P134">
        <v>0.03</v>
      </c>
      <c r="Q134">
        <v>0.28000000000000003</v>
      </c>
      <c r="R134">
        <v>0.05</v>
      </c>
      <c r="S134">
        <v>0.32</v>
      </c>
      <c r="T134">
        <v>0.23</v>
      </c>
      <c r="U134">
        <v>0</v>
      </c>
      <c r="V134">
        <v>0</v>
      </c>
      <c r="W134">
        <v>20.67</v>
      </c>
      <c r="X134">
        <v>0.6</v>
      </c>
      <c r="Y134">
        <v>-1</v>
      </c>
      <c r="Z134">
        <v>-1</v>
      </c>
      <c r="AA134">
        <v>24.88</v>
      </c>
      <c r="AB134">
        <v>0.03</v>
      </c>
      <c r="AC134">
        <v>0.02</v>
      </c>
      <c r="AD134">
        <v>0.03</v>
      </c>
      <c r="AE134">
        <v>4.17</v>
      </c>
      <c r="AF134">
        <v>-1</v>
      </c>
      <c r="AG134">
        <v>-1</v>
      </c>
      <c r="AH134">
        <v>-1</v>
      </c>
      <c r="AI134">
        <v>0</v>
      </c>
      <c r="AJ134">
        <v>0</v>
      </c>
      <c r="AK134">
        <v>0.03</v>
      </c>
      <c r="AL134">
        <v>0.03</v>
      </c>
      <c r="AM134">
        <v>0.05</v>
      </c>
      <c r="AN134">
        <v>0.05</v>
      </c>
      <c r="AO134">
        <v>1.42</v>
      </c>
      <c r="AP134">
        <v>1.42</v>
      </c>
      <c r="AQ134">
        <v>22.67</v>
      </c>
      <c r="AR134">
        <v>0.53</v>
      </c>
      <c r="AS134">
        <v>0.68</v>
      </c>
      <c r="AT134">
        <v>-1</v>
      </c>
      <c r="AU134">
        <v>-1</v>
      </c>
      <c r="AV134">
        <v>0.05</v>
      </c>
      <c r="AW134">
        <v>29.88</v>
      </c>
      <c r="AX134">
        <v>29.88</v>
      </c>
      <c r="AY134">
        <v>0.17</v>
      </c>
      <c r="AZ134">
        <v>0</v>
      </c>
      <c r="BA134">
        <v>1450.9583467050256</v>
      </c>
    </row>
    <row r="135" spans="1:53" x14ac:dyDescent="0.25">
      <c r="A135">
        <v>283</v>
      </c>
      <c r="B135" t="s">
        <v>580</v>
      </c>
      <c r="C135">
        <v>0</v>
      </c>
      <c r="D135">
        <v>1.58</v>
      </c>
      <c r="E135">
        <v>0</v>
      </c>
      <c r="F135">
        <v>0</v>
      </c>
      <c r="G135">
        <v>0</v>
      </c>
      <c r="H135">
        <v>0.03</v>
      </c>
      <c r="I135">
        <v>0</v>
      </c>
      <c r="J135">
        <v>2</v>
      </c>
      <c r="K135">
        <v>0.03</v>
      </c>
      <c r="L135">
        <v>-1</v>
      </c>
      <c r="M135">
        <v>-1</v>
      </c>
      <c r="N135">
        <v>0.67</v>
      </c>
      <c r="O135">
        <v>3.58</v>
      </c>
      <c r="P135">
        <v>0.03</v>
      </c>
      <c r="Q135">
        <v>0.28000000000000003</v>
      </c>
      <c r="R135">
        <v>0.05</v>
      </c>
      <c r="S135">
        <v>0.32</v>
      </c>
      <c r="T135">
        <v>0.23</v>
      </c>
      <c r="U135">
        <v>0</v>
      </c>
      <c r="V135">
        <v>0</v>
      </c>
      <c r="W135">
        <v>20.67</v>
      </c>
      <c r="X135">
        <v>0.6</v>
      </c>
      <c r="Y135">
        <v>-1</v>
      </c>
      <c r="Z135">
        <v>-1</v>
      </c>
      <c r="AA135">
        <v>24.88</v>
      </c>
      <c r="AB135">
        <v>0.03</v>
      </c>
      <c r="AC135">
        <v>0.02</v>
      </c>
      <c r="AD135">
        <v>0.03</v>
      </c>
      <c r="AE135">
        <v>4.17</v>
      </c>
      <c r="AF135">
        <v>-1</v>
      </c>
      <c r="AG135">
        <v>-1</v>
      </c>
      <c r="AH135">
        <v>-1</v>
      </c>
      <c r="AI135">
        <v>0</v>
      </c>
      <c r="AJ135">
        <v>0</v>
      </c>
      <c r="AK135">
        <v>0.03</v>
      </c>
      <c r="AL135">
        <v>0.03</v>
      </c>
      <c r="AM135">
        <v>0.05</v>
      </c>
      <c r="AN135">
        <v>0.05</v>
      </c>
      <c r="AO135">
        <v>1.42</v>
      </c>
      <c r="AP135">
        <v>1.42</v>
      </c>
      <c r="AQ135">
        <v>22.67</v>
      </c>
      <c r="AR135">
        <v>0.53</v>
      </c>
      <c r="AS135">
        <v>0.68</v>
      </c>
      <c r="AT135">
        <v>-1</v>
      </c>
      <c r="AU135">
        <v>-1</v>
      </c>
      <c r="AV135">
        <v>0.05</v>
      </c>
      <c r="AW135">
        <v>29.88</v>
      </c>
      <c r="AX135">
        <v>29.88</v>
      </c>
      <c r="AY135">
        <v>0.17</v>
      </c>
      <c r="AZ135">
        <v>0</v>
      </c>
      <c r="BA135">
        <v>1490.7303059353221</v>
      </c>
    </row>
    <row r="136" spans="1:53" x14ac:dyDescent="0.25">
      <c r="A136">
        <v>287</v>
      </c>
      <c r="B136" t="s">
        <v>581</v>
      </c>
      <c r="C136">
        <v>0</v>
      </c>
      <c r="D136">
        <v>1.58</v>
      </c>
      <c r="E136">
        <v>0</v>
      </c>
      <c r="F136">
        <v>0</v>
      </c>
      <c r="G136">
        <v>0</v>
      </c>
      <c r="H136">
        <v>0.03</v>
      </c>
      <c r="I136">
        <v>0</v>
      </c>
      <c r="J136">
        <v>2</v>
      </c>
      <c r="K136">
        <v>0.03</v>
      </c>
      <c r="L136">
        <v>-1</v>
      </c>
      <c r="M136">
        <v>-1</v>
      </c>
      <c r="N136">
        <v>0.67</v>
      </c>
      <c r="O136">
        <v>3.58</v>
      </c>
      <c r="P136">
        <v>0.03</v>
      </c>
      <c r="Q136">
        <v>0.28000000000000003</v>
      </c>
      <c r="R136">
        <v>0.05</v>
      </c>
      <c r="S136">
        <v>0.32</v>
      </c>
      <c r="T136">
        <v>0.23</v>
      </c>
      <c r="U136">
        <v>0</v>
      </c>
      <c r="V136">
        <v>0</v>
      </c>
      <c r="W136">
        <v>20.67</v>
      </c>
      <c r="X136">
        <v>0.6</v>
      </c>
      <c r="Y136">
        <v>-1</v>
      </c>
      <c r="Z136">
        <v>-1</v>
      </c>
      <c r="AA136">
        <v>24.88</v>
      </c>
      <c r="AB136">
        <v>0.03</v>
      </c>
      <c r="AC136">
        <v>0.02</v>
      </c>
      <c r="AD136">
        <v>0.03</v>
      </c>
      <c r="AE136">
        <v>4.17</v>
      </c>
      <c r="AF136">
        <v>-1</v>
      </c>
      <c r="AG136">
        <v>-1</v>
      </c>
      <c r="AH136">
        <v>-1</v>
      </c>
      <c r="AI136">
        <v>0</v>
      </c>
      <c r="AJ136">
        <v>0</v>
      </c>
      <c r="AK136">
        <v>0.03</v>
      </c>
      <c r="AL136">
        <v>0.03</v>
      </c>
      <c r="AM136">
        <v>0.05</v>
      </c>
      <c r="AN136">
        <v>0.05</v>
      </c>
      <c r="AO136">
        <v>1.42</v>
      </c>
      <c r="AP136">
        <v>1.42</v>
      </c>
      <c r="AQ136">
        <v>22.67</v>
      </c>
      <c r="AR136">
        <v>0.53</v>
      </c>
      <c r="AS136">
        <v>0.68</v>
      </c>
      <c r="AT136">
        <v>-1</v>
      </c>
      <c r="AU136">
        <v>-1</v>
      </c>
      <c r="AV136">
        <v>0.05</v>
      </c>
      <c r="AW136">
        <v>29.88</v>
      </c>
      <c r="AX136">
        <v>29.88</v>
      </c>
      <c r="AY136">
        <v>0.17</v>
      </c>
      <c r="AZ136">
        <v>0</v>
      </c>
      <c r="BA136">
        <v>1503.4613145807593</v>
      </c>
    </row>
    <row r="137" spans="1:53" x14ac:dyDescent="0.25">
      <c r="A137">
        <v>288</v>
      </c>
      <c r="B137" t="s">
        <v>582</v>
      </c>
      <c r="C137">
        <v>0</v>
      </c>
      <c r="D137">
        <v>1.58</v>
      </c>
      <c r="E137">
        <v>0</v>
      </c>
      <c r="F137">
        <v>0</v>
      </c>
      <c r="G137">
        <v>0</v>
      </c>
      <c r="H137">
        <v>0.03</v>
      </c>
      <c r="I137">
        <v>0</v>
      </c>
      <c r="J137">
        <v>2</v>
      </c>
      <c r="K137">
        <v>0.03</v>
      </c>
      <c r="L137">
        <v>-1</v>
      </c>
      <c r="M137">
        <v>-1</v>
      </c>
      <c r="N137">
        <v>0.67</v>
      </c>
      <c r="O137">
        <v>3.58</v>
      </c>
      <c r="P137">
        <v>0.03</v>
      </c>
      <c r="Q137">
        <v>0.28000000000000003</v>
      </c>
      <c r="R137">
        <v>0.05</v>
      </c>
      <c r="S137">
        <v>0.32</v>
      </c>
      <c r="T137">
        <v>0.23</v>
      </c>
      <c r="U137">
        <v>0</v>
      </c>
      <c r="V137">
        <v>0</v>
      </c>
      <c r="W137">
        <v>20.67</v>
      </c>
      <c r="X137">
        <v>0.6</v>
      </c>
      <c r="Y137">
        <v>-1</v>
      </c>
      <c r="Z137">
        <v>-1</v>
      </c>
      <c r="AA137">
        <v>24.88</v>
      </c>
      <c r="AB137">
        <v>0.03</v>
      </c>
      <c r="AC137">
        <v>0.02</v>
      </c>
      <c r="AD137">
        <v>0.03</v>
      </c>
      <c r="AE137">
        <v>4.17</v>
      </c>
      <c r="AF137">
        <v>-1</v>
      </c>
      <c r="AG137">
        <v>-1</v>
      </c>
      <c r="AH137">
        <v>-1</v>
      </c>
      <c r="AI137">
        <v>0</v>
      </c>
      <c r="AJ137">
        <v>0</v>
      </c>
      <c r="AK137">
        <v>0.03</v>
      </c>
      <c r="AL137">
        <v>0.03</v>
      </c>
      <c r="AM137">
        <v>0.05</v>
      </c>
      <c r="AN137">
        <v>0.05</v>
      </c>
      <c r="AO137">
        <v>1.42</v>
      </c>
      <c r="AP137">
        <v>1.42</v>
      </c>
      <c r="AQ137">
        <v>22.67</v>
      </c>
      <c r="AR137">
        <v>0.53</v>
      </c>
      <c r="AS137">
        <v>0.68</v>
      </c>
      <c r="AT137">
        <v>-1</v>
      </c>
      <c r="AU137">
        <v>-1</v>
      </c>
      <c r="AV137">
        <v>0.05</v>
      </c>
      <c r="AW137">
        <v>29.88</v>
      </c>
      <c r="AX137">
        <v>29.88</v>
      </c>
      <c r="AY137">
        <v>0.17</v>
      </c>
      <c r="AZ137">
        <v>0</v>
      </c>
      <c r="BA137">
        <v>1476.8585145815057</v>
      </c>
    </row>
    <row r="138" spans="1:53" x14ac:dyDescent="0.25">
      <c r="A138">
        <v>291</v>
      </c>
      <c r="B138" t="s">
        <v>583</v>
      </c>
      <c r="C138">
        <v>0</v>
      </c>
      <c r="D138">
        <v>1.58</v>
      </c>
      <c r="E138">
        <v>0</v>
      </c>
      <c r="F138">
        <v>0</v>
      </c>
      <c r="G138">
        <v>0</v>
      </c>
      <c r="H138">
        <v>0.03</v>
      </c>
      <c r="I138">
        <v>0</v>
      </c>
      <c r="J138">
        <v>2</v>
      </c>
      <c r="K138">
        <v>0.03</v>
      </c>
      <c r="L138">
        <v>-1</v>
      </c>
      <c r="M138">
        <v>-1</v>
      </c>
      <c r="N138">
        <v>0.67</v>
      </c>
      <c r="O138">
        <v>3.58</v>
      </c>
      <c r="P138">
        <v>0.03</v>
      </c>
      <c r="Q138">
        <v>0.28000000000000003</v>
      </c>
      <c r="R138">
        <v>0.05</v>
      </c>
      <c r="S138">
        <v>0.32</v>
      </c>
      <c r="T138">
        <v>0.23</v>
      </c>
      <c r="U138">
        <v>0</v>
      </c>
      <c r="V138">
        <v>0</v>
      </c>
      <c r="W138">
        <v>20.67</v>
      </c>
      <c r="X138">
        <v>0.6</v>
      </c>
      <c r="Y138">
        <v>-1</v>
      </c>
      <c r="Z138">
        <v>-1</v>
      </c>
      <c r="AA138">
        <v>24.88</v>
      </c>
      <c r="AB138">
        <v>0.03</v>
      </c>
      <c r="AC138">
        <v>0.02</v>
      </c>
      <c r="AD138">
        <v>0.03</v>
      </c>
      <c r="AE138">
        <v>4.17</v>
      </c>
      <c r="AF138">
        <v>-1</v>
      </c>
      <c r="AG138">
        <v>-1</v>
      </c>
      <c r="AH138">
        <v>-1</v>
      </c>
      <c r="AI138">
        <v>0</v>
      </c>
      <c r="AJ138">
        <v>0</v>
      </c>
      <c r="AK138">
        <v>0.03</v>
      </c>
      <c r="AL138">
        <v>0.03</v>
      </c>
      <c r="AM138">
        <v>0.05</v>
      </c>
      <c r="AN138">
        <v>0.05</v>
      </c>
      <c r="AO138">
        <v>1.42</v>
      </c>
      <c r="AP138">
        <v>1.42</v>
      </c>
      <c r="AQ138">
        <v>22.67</v>
      </c>
      <c r="AR138">
        <v>0.53</v>
      </c>
      <c r="AS138">
        <v>0.68</v>
      </c>
      <c r="AT138">
        <v>-1</v>
      </c>
      <c r="AU138">
        <v>-1</v>
      </c>
      <c r="AV138">
        <v>0.05</v>
      </c>
      <c r="AW138">
        <v>29.88</v>
      </c>
      <c r="AX138">
        <v>29.88</v>
      </c>
      <c r="AY138">
        <v>0.17</v>
      </c>
      <c r="AZ138">
        <v>0</v>
      </c>
      <c r="BA138">
        <v>1447.0399011651753</v>
      </c>
    </row>
    <row r="139" spans="1:53" x14ac:dyDescent="0.25">
      <c r="A139">
        <v>292</v>
      </c>
      <c r="B139" t="s">
        <v>584</v>
      </c>
      <c r="C139">
        <v>0</v>
      </c>
      <c r="D139">
        <v>1.58</v>
      </c>
      <c r="E139">
        <v>0</v>
      </c>
      <c r="F139">
        <v>0</v>
      </c>
      <c r="G139">
        <v>0</v>
      </c>
      <c r="H139">
        <v>0.03</v>
      </c>
      <c r="I139">
        <v>0</v>
      </c>
      <c r="J139">
        <v>2</v>
      </c>
      <c r="K139">
        <v>0.03</v>
      </c>
      <c r="L139">
        <v>-1</v>
      </c>
      <c r="M139">
        <v>-1</v>
      </c>
      <c r="N139">
        <v>0.67</v>
      </c>
      <c r="O139">
        <v>3.58</v>
      </c>
      <c r="P139">
        <v>0.03</v>
      </c>
      <c r="Q139">
        <v>0.28000000000000003</v>
      </c>
      <c r="R139">
        <v>0.05</v>
      </c>
      <c r="S139">
        <v>0.32</v>
      </c>
      <c r="T139">
        <v>0.23</v>
      </c>
      <c r="U139">
        <v>0</v>
      </c>
      <c r="V139">
        <v>0</v>
      </c>
      <c r="W139">
        <v>20.67</v>
      </c>
      <c r="X139">
        <v>0.6</v>
      </c>
      <c r="Y139">
        <v>-1</v>
      </c>
      <c r="Z139">
        <v>-1</v>
      </c>
      <c r="AA139">
        <v>24.88</v>
      </c>
      <c r="AB139">
        <v>0.03</v>
      </c>
      <c r="AC139">
        <v>0.02</v>
      </c>
      <c r="AD139">
        <v>0.03</v>
      </c>
      <c r="AE139">
        <v>4.17</v>
      </c>
      <c r="AF139">
        <v>-1</v>
      </c>
      <c r="AG139">
        <v>-1</v>
      </c>
      <c r="AH139">
        <v>-1</v>
      </c>
      <c r="AI139">
        <v>0</v>
      </c>
      <c r="AJ139">
        <v>0</v>
      </c>
      <c r="AK139">
        <v>0.03</v>
      </c>
      <c r="AL139">
        <v>0.03</v>
      </c>
      <c r="AM139">
        <v>0.05</v>
      </c>
      <c r="AN139">
        <v>0.05</v>
      </c>
      <c r="AO139">
        <v>1.42</v>
      </c>
      <c r="AP139">
        <v>1.42</v>
      </c>
      <c r="AQ139">
        <v>22.67</v>
      </c>
      <c r="AR139">
        <v>0.53</v>
      </c>
      <c r="AS139">
        <v>0.68</v>
      </c>
      <c r="AT139">
        <v>-1</v>
      </c>
      <c r="AU139">
        <v>-1</v>
      </c>
      <c r="AV139">
        <v>0.05</v>
      </c>
      <c r="AW139">
        <v>29.88</v>
      </c>
      <c r="AX139">
        <v>29.88</v>
      </c>
      <c r="AY139">
        <v>0.17</v>
      </c>
      <c r="AZ139">
        <v>0</v>
      </c>
      <c r="BA139">
        <v>1475.843110771033</v>
      </c>
    </row>
    <row r="140" spans="1:53" x14ac:dyDescent="0.25">
      <c r="A140">
        <v>293</v>
      </c>
      <c r="B140" t="s">
        <v>585</v>
      </c>
      <c r="C140">
        <v>0</v>
      </c>
      <c r="D140">
        <v>1.58</v>
      </c>
      <c r="E140">
        <v>0</v>
      </c>
      <c r="F140">
        <v>0</v>
      </c>
      <c r="G140">
        <v>0</v>
      </c>
      <c r="H140">
        <v>0.03</v>
      </c>
      <c r="I140">
        <v>0</v>
      </c>
      <c r="J140">
        <v>2</v>
      </c>
      <c r="K140">
        <v>0.03</v>
      </c>
      <c r="L140">
        <v>-1</v>
      </c>
      <c r="M140">
        <v>-1</v>
      </c>
      <c r="N140">
        <v>0.67</v>
      </c>
      <c r="O140">
        <v>3.58</v>
      </c>
      <c r="P140">
        <v>0.03</v>
      </c>
      <c r="Q140">
        <v>0.28000000000000003</v>
      </c>
      <c r="R140">
        <v>0.05</v>
      </c>
      <c r="S140">
        <v>0.32</v>
      </c>
      <c r="T140">
        <v>0.23</v>
      </c>
      <c r="U140">
        <v>0</v>
      </c>
      <c r="V140">
        <v>0</v>
      </c>
      <c r="W140">
        <v>20.67</v>
      </c>
      <c r="X140">
        <v>0.6</v>
      </c>
      <c r="Y140">
        <v>-1</v>
      </c>
      <c r="Z140">
        <v>-1</v>
      </c>
      <c r="AA140">
        <v>24.88</v>
      </c>
      <c r="AB140">
        <v>0.03</v>
      </c>
      <c r="AC140">
        <v>0.02</v>
      </c>
      <c r="AD140">
        <v>0.03</v>
      </c>
      <c r="AE140">
        <v>4.17</v>
      </c>
      <c r="AF140">
        <v>-1</v>
      </c>
      <c r="AG140">
        <v>-1</v>
      </c>
      <c r="AH140">
        <v>-1</v>
      </c>
      <c r="AI140">
        <v>0</v>
      </c>
      <c r="AJ140">
        <v>0</v>
      </c>
      <c r="AK140">
        <v>0.03</v>
      </c>
      <c r="AL140">
        <v>0.03</v>
      </c>
      <c r="AM140">
        <v>0.05</v>
      </c>
      <c r="AN140">
        <v>0.05</v>
      </c>
      <c r="AO140">
        <v>1.42</v>
      </c>
      <c r="AP140">
        <v>1.42</v>
      </c>
      <c r="AQ140">
        <v>22.67</v>
      </c>
      <c r="AR140">
        <v>0.53</v>
      </c>
      <c r="AS140">
        <v>0.68</v>
      </c>
      <c r="AT140">
        <v>-1</v>
      </c>
      <c r="AU140">
        <v>-1</v>
      </c>
      <c r="AV140">
        <v>0.05</v>
      </c>
      <c r="AW140">
        <v>29.88</v>
      </c>
      <c r="AX140">
        <v>29.88</v>
      </c>
      <c r="AY140">
        <v>0.17</v>
      </c>
      <c r="AZ140">
        <v>0</v>
      </c>
      <c r="BA140">
        <v>1445.0259884906518</v>
      </c>
    </row>
    <row r="141" spans="1:53" x14ac:dyDescent="0.25">
      <c r="A141">
        <v>294</v>
      </c>
      <c r="B141" t="s">
        <v>586</v>
      </c>
      <c r="C141">
        <v>0</v>
      </c>
      <c r="D141">
        <v>1.58</v>
      </c>
      <c r="E141">
        <v>0</v>
      </c>
      <c r="F141">
        <v>0</v>
      </c>
      <c r="G141">
        <v>0</v>
      </c>
      <c r="H141">
        <v>0.03</v>
      </c>
      <c r="I141">
        <v>0</v>
      </c>
      <c r="J141">
        <v>2</v>
      </c>
      <c r="K141">
        <v>0.03</v>
      </c>
      <c r="L141">
        <v>-1</v>
      </c>
      <c r="M141">
        <v>-1</v>
      </c>
      <c r="N141">
        <v>0.67</v>
      </c>
      <c r="O141">
        <v>3.58</v>
      </c>
      <c r="P141">
        <v>0.03</v>
      </c>
      <c r="Q141">
        <v>0.28000000000000003</v>
      </c>
      <c r="R141">
        <v>0.05</v>
      </c>
      <c r="S141">
        <v>0.32</v>
      </c>
      <c r="T141">
        <v>0.23</v>
      </c>
      <c r="U141">
        <v>0</v>
      </c>
      <c r="V141">
        <v>0</v>
      </c>
      <c r="W141">
        <v>20.67</v>
      </c>
      <c r="X141">
        <v>0.6</v>
      </c>
      <c r="Y141">
        <v>-1</v>
      </c>
      <c r="Z141">
        <v>-1</v>
      </c>
      <c r="AA141">
        <v>24.88</v>
      </c>
      <c r="AB141">
        <v>0.03</v>
      </c>
      <c r="AC141">
        <v>0.02</v>
      </c>
      <c r="AD141">
        <v>0.03</v>
      </c>
      <c r="AE141">
        <v>4.17</v>
      </c>
      <c r="AF141">
        <v>-1</v>
      </c>
      <c r="AG141">
        <v>-1</v>
      </c>
      <c r="AH141">
        <v>-1</v>
      </c>
      <c r="AI141">
        <v>0</v>
      </c>
      <c r="AJ141">
        <v>0</v>
      </c>
      <c r="AK141">
        <v>0.03</v>
      </c>
      <c r="AL141">
        <v>0.03</v>
      </c>
      <c r="AM141">
        <v>0.05</v>
      </c>
      <c r="AN141">
        <v>0.05</v>
      </c>
      <c r="AO141">
        <v>1.42</v>
      </c>
      <c r="AP141">
        <v>1.42</v>
      </c>
      <c r="AQ141">
        <v>22.67</v>
      </c>
      <c r="AR141">
        <v>0.53</v>
      </c>
      <c r="AS141">
        <v>0.68</v>
      </c>
      <c r="AT141">
        <v>-1</v>
      </c>
      <c r="AU141">
        <v>-1</v>
      </c>
      <c r="AV141">
        <v>0.05</v>
      </c>
      <c r="AW141">
        <v>29.88</v>
      </c>
      <c r="AX141">
        <v>29.88</v>
      </c>
      <c r="AY141">
        <v>0.17</v>
      </c>
      <c r="AZ141">
        <v>0</v>
      </c>
      <c r="BA141">
        <v>1597.3084598404489</v>
      </c>
    </row>
    <row r="142" spans="1:53" x14ac:dyDescent="0.25">
      <c r="A142">
        <v>295</v>
      </c>
      <c r="B142" t="s">
        <v>587</v>
      </c>
      <c r="C142">
        <v>0</v>
      </c>
      <c r="D142">
        <v>1.58</v>
      </c>
      <c r="E142">
        <v>0</v>
      </c>
      <c r="F142">
        <v>0</v>
      </c>
      <c r="G142">
        <v>0</v>
      </c>
      <c r="H142">
        <v>0.03</v>
      </c>
      <c r="I142">
        <v>0</v>
      </c>
      <c r="J142">
        <v>2</v>
      </c>
      <c r="K142">
        <v>0.03</v>
      </c>
      <c r="L142">
        <v>-1</v>
      </c>
      <c r="M142">
        <v>-1</v>
      </c>
      <c r="N142">
        <v>0.67</v>
      </c>
      <c r="O142">
        <v>3.58</v>
      </c>
      <c r="P142">
        <v>0.03</v>
      </c>
      <c r="Q142">
        <v>0.28000000000000003</v>
      </c>
      <c r="R142">
        <v>0.05</v>
      </c>
      <c r="S142">
        <v>0.32</v>
      </c>
      <c r="T142">
        <v>0.23</v>
      </c>
      <c r="U142">
        <v>0</v>
      </c>
      <c r="V142">
        <v>0</v>
      </c>
      <c r="W142">
        <v>20.67</v>
      </c>
      <c r="X142">
        <v>0.6</v>
      </c>
      <c r="Y142">
        <v>-1</v>
      </c>
      <c r="Z142">
        <v>-1</v>
      </c>
      <c r="AA142">
        <v>24.88</v>
      </c>
      <c r="AB142">
        <v>0.03</v>
      </c>
      <c r="AC142">
        <v>0.02</v>
      </c>
      <c r="AD142">
        <v>0.03</v>
      </c>
      <c r="AE142">
        <v>4.17</v>
      </c>
      <c r="AF142">
        <v>-1</v>
      </c>
      <c r="AG142">
        <v>-1</v>
      </c>
      <c r="AH142">
        <v>-1</v>
      </c>
      <c r="AI142">
        <v>0</v>
      </c>
      <c r="AJ142">
        <v>0</v>
      </c>
      <c r="AK142">
        <v>0.03</v>
      </c>
      <c r="AL142">
        <v>0.03</v>
      </c>
      <c r="AM142">
        <v>0.05</v>
      </c>
      <c r="AN142">
        <v>0.05</v>
      </c>
      <c r="AO142">
        <v>1.42</v>
      </c>
      <c r="AP142">
        <v>1.42</v>
      </c>
      <c r="AQ142">
        <v>22.67</v>
      </c>
      <c r="AR142">
        <v>0.53</v>
      </c>
      <c r="AS142">
        <v>0.68</v>
      </c>
      <c r="AT142">
        <v>-1</v>
      </c>
      <c r="AU142">
        <v>-1</v>
      </c>
      <c r="AV142">
        <v>0.05</v>
      </c>
      <c r="AW142">
        <v>29.88</v>
      </c>
      <c r="AX142">
        <v>29.88</v>
      </c>
      <c r="AY142">
        <v>0.17</v>
      </c>
      <c r="AZ142">
        <v>0</v>
      </c>
      <c r="BA142">
        <v>1437.2020608076766</v>
      </c>
    </row>
    <row r="143" spans="1:53" x14ac:dyDescent="0.25">
      <c r="A143">
        <v>296</v>
      </c>
      <c r="B143" t="s">
        <v>588</v>
      </c>
      <c r="C143">
        <v>0</v>
      </c>
      <c r="D143">
        <v>1.58</v>
      </c>
      <c r="E143">
        <v>0</v>
      </c>
      <c r="F143">
        <v>0</v>
      </c>
      <c r="G143">
        <v>0</v>
      </c>
      <c r="H143">
        <v>0.03</v>
      </c>
      <c r="I143">
        <v>0</v>
      </c>
      <c r="J143">
        <v>2</v>
      </c>
      <c r="K143">
        <v>0.03</v>
      </c>
      <c r="L143">
        <v>-1</v>
      </c>
      <c r="M143">
        <v>-1</v>
      </c>
      <c r="N143">
        <v>0.67</v>
      </c>
      <c r="O143">
        <v>3.58</v>
      </c>
      <c r="P143">
        <v>0.03</v>
      </c>
      <c r="Q143">
        <v>0.28000000000000003</v>
      </c>
      <c r="R143">
        <v>0.05</v>
      </c>
      <c r="S143">
        <v>0.32</v>
      </c>
      <c r="T143">
        <v>0.23</v>
      </c>
      <c r="U143">
        <v>0</v>
      </c>
      <c r="V143">
        <v>0</v>
      </c>
      <c r="W143">
        <v>20.67</v>
      </c>
      <c r="X143">
        <v>0.6</v>
      </c>
      <c r="Y143">
        <v>-1</v>
      </c>
      <c r="Z143">
        <v>-1</v>
      </c>
      <c r="AA143">
        <v>24.88</v>
      </c>
      <c r="AB143">
        <v>0.03</v>
      </c>
      <c r="AC143">
        <v>0.02</v>
      </c>
      <c r="AD143">
        <v>0.03</v>
      </c>
      <c r="AE143">
        <v>4.17</v>
      </c>
      <c r="AF143">
        <v>-1</v>
      </c>
      <c r="AG143">
        <v>-1</v>
      </c>
      <c r="AH143">
        <v>-1</v>
      </c>
      <c r="AI143">
        <v>0</v>
      </c>
      <c r="AJ143">
        <v>0</v>
      </c>
      <c r="AK143">
        <v>0.03</v>
      </c>
      <c r="AL143">
        <v>0.03</v>
      </c>
      <c r="AM143">
        <v>0.05</v>
      </c>
      <c r="AN143">
        <v>0.05</v>
      </c>
      <c r="AO143">
        <v>1.42</v>
      </c>
      <c r="AP143">
        <v>1.42</v>
      </c>
      <c r="AQ143">
        <v>22.67</v>
      </c>
      <c r="AR143">
        <v>0.53</v>
      </c>
      <c r="AS143">
        <v>0.68</v>
      </c>
      <c r="AT143">
        <v>-1</v>
      </c>
      <c r="AU143">
        <v>-1</v>
      </c>
      <c r="AV143">
        <v>0.05</v>
      </c>
      <c r="AW143">
        <v>29.88</v>
      </c>
      <c r="AX143">
        <v>29.88</v>
      </c>
      <c r="AY143">
        <v>0.17</v>
      </c>
      <c r="AZ143">
        <v>0</v>
      </c>
      <c r="BA143">
        <v>1432.6052597794537</v>
      </c>
    </row>
    <row r="144" spans="1:53" x14ac:dyDescent="0.25">
      <c r="A144">
        <v>299</v>
      </c>
      <c r="B144" t="s">
        <v>589</v>
      </c>
      <c r="C144">
        <v>0</v>
      </c>
      <c r="D144">
        <v>1.58</v>
      </c>
      <c r="E144">
        <v>0</v>
      </c>
      <c r="F144">
        <v>0</v>
      </c>
      <c r="G144">
        <v>0</v>
      </c>
      <c r="H144">
        <v>0.03</v>
      </c>
      <c r="I144">
        <v>0</v>
      </c>
      <c r="J144">
        <v>2</v>
      </c>
      <c r="K144">
        <v>0.03</v>
      </c>
      <c r="L144">
        <v>-1</v>
      </c>
      <c r="M144">
        <v>-1</v>
      </c>
      <c r="N144">
        <v>0.67</v>
      </c>
      <c r="O144">
        <v>3.58</v>
      </c>
      <c r="P144">
        <v>0.03</v>
      </c>
      <c r="Q144">
        <v>0.28000000000000003</v>
      </c>
      <c r="R144">
        <v>0.05</v>
      </c>
      <c r="S144">
        <v>0.32</v>
      </c>
      <c r="T144">
        <v>0.23</v>
      </c>
      <c r="U144">
        <v>0</v>
      </c>
      <c r="V144">
        <v>0</v>
      </c>
      <c r="W144">
        <v>20.67</v>
      </c>
      <c r="X144">
        <v>0.6</v>
      </c>
      <c r="Y144">
        <v>-1</v>
      </c>
      <c r="Z144">
        <v>-1</v>
      </c>
      <c r="AA144">
        <v>24.88</v>
      </c>
      <c r="AB144">
        <v>0.03</v>
      </c>
      <c r="AC144">
        <v>0.02</v>
      </c>
      <c r="AD144">
        <v>0.03</v>
      </c>
      <c r="AE144">
        <v>4.17</v>
      </c>
      <c r="AF144">
        <v>-1</v>
      </c>
      <c r="AG144">
        <v>-1</v>
      </c>
      <c r="AH144">
        <v>-1</v>
      </c>
      <c r="AI144">
        <v>0</v>
      </c>
      <c r="AJ144">
        <v>0</v>
      </c>
      <c r="AK144">
        <v>0.03</v>
      </c>
      <c r="AL144">
        <v>0.03</v>
      </c>
      <c r="AM144">
        <v>0.05</v>
      </c>
      <c r="AN144">
        <v>0.05</v>
      </c>
      <c r="AO144">
        <v>1.42</v>
      </c>
      <c r="AP144">
        <v>1.42</v>
      </c>
      <c r="AQ144">
        <v>22.67</v>
      </c>
      <c r="AR144">
        <v>0.53</v>
      </c>
      <c r="AS144">
        <v>0.68</v>
      </c>
      <c r="AT144">
        <v>-1</v>
      </c>
      <c r="AU144">
        <v>-1</v>
      </c>
      <c r="AV144">
        <v>0.05</v>
      </c>
      <c r="AW144">
        <v>29.88</v>
      </c>
      <c r="AX144">
        <v>29.88</v>
      </c>
      <c r="AY144">
        <v>0.17</v>
      </c>
      <c r="AZ144">
        <v>0</v>
      </c>
      <c r="BA144">
        <v>1350</v>
      </c>
    </row>
    <row r="145" spans="1:53" x14ac:dyDescent="0.25">
      <c r="A145">
        <v>302</v>
      </c>
      <c r="B145" t="s">
        <v>590</v>
      </c>
      <c r="C145">
        <v>0</v>
      </c>
      <c r="D145">
        <v>1.58</v>
      </c>
      <c r="E145">
        <v>0</v>
      </c>
      <c r="F145">
        <v>0</v>
      </c>
      <c r="G145">
        <v>0</v>
      </c>
      <c r="H145">
        <v>0.03</v>
      </c>
      <c r="I145">
        <v>0</v>
      </c>
      <c r="J145">
        <v>2</v>
      </c>
      <c r="K145">
        <v>0.03</v>
      </c>
      <c r="L145">
        <v>-1</v>
      </c>
      <c r="M145">
        <v>-1</v>
      </c>
      <c r="N145">
        <v>0.67</v>
      </c>
      <c r="O145">
        <v>3.58</v>
      </c>
      <c r="P145">
        <v>0.03</v>
      </c>
      <c r="Q145">
        <v>0.28000000000000003</v>
      </c>
      <c r="R145">
        <v>0.05</v>
      </c>
      <c r="S145">
        <v>0.32</v>
      </c>
      <c r="T145">
        <v>0.23</v>
      </c>
      <c r="U145">
        <v>0</v>
      </c>
      <c r="V145">
        <v>0</v>
      </c>
      <c r="W145">
        <v>20.67</v>
      </c>
      <c r="X145">
        <v>0.6</v>
      </c>
      <c r="Y145">
        <v>-1</v>
      </c>
      <c r="Z145">
        <v>-1</v>
      </c>
      <c r="AA145">
        <v>24.88</v>
      </c>
      <c r="AB145">
        <v>0.03</v>
      </c>
      <c r="AC145">
        <v>0.02</v>
      </c>
      <c r="AD145">
        <v>0.03</v>
      </c>
      <c r="AE145">
        <v>4.17</v>
      </c>
      <c r="AF145">
        <v>-1</v>
      </c>
      <c r="AG145">
        <v>-1</v>
      </c>
      <c r="AH145">
        <v>-1</v>
      </c>
      <c r="AI145">
        <v>0</v>
      </c>
      <c r="AJ145">
        <v>0</v>
      </c>
      <c r="AK145">
        <v>0.03</v>
      </c>
      <c r="AL145">
        <v>0.03</v>
      </c>
      <c r="AM145">
        <v>0.05</v>
      </c>
      <c r="AN145">
        <v>0.05</v>
      </c>
      <c r="AO145">
        <v>1.42</v>
      </c>
      <c r="AP145">
        <v>1.42</v>
      </c>
      <c r="AQ145">
        <v>22.67</v>
      </c>
      <c r="AR145">
        <v>0.53</v>
      </c>
      <c r="AS145">
        <v>0.68</v>
      </c>
      <c r="AT145">
        <v>-1</v>
      </c>
      <c r="AU145">
        <v>-1</v>
      </c>
      <c r="AV145">
        <v>0.05</v>
      </c>
      <c r="AW145">
        <v>29.88</v>
      </c>
      <c r="AX145">
        <v>29.88</v>
      </c>
      <c r="AY145">
        <v>0.17</v>
      </c>
      <c r="AZ145">
        <v>0</v>
      </c>
      <c r="BA145">
        <v>1472.7887988569742</v>
      </c>
    </row>
    <row r="146" spans="1:53" x14ac:dyDescent="0.25">
      <c r="A146">
        <v>303</v>
      </c>
      <c r="B146" t="s">
        <v>591</v>
      </c>
      <c r="C146">
        <v>0</v>
      </c>
      <c r="D146">
        <v>1.58</v>
      </c>
      <c r="E146">
        <v>0</v>
      </c>
      <c r="F146">
        <v>0</v>
      </c>
      <c r="G146">
        <v>0</v>
      </c>
      <c r="H146">
        <v>0.03</v>
      </c>
      <c r="I146">
        <v>0</v>
      </c>
      <c r="J146">
        <v>2</v>
      </c>
      <c r="K146">
        <v>0.03</v>
      </c>
      <c r="L146">
        <v>-1</v>
      </c>
      <c r="M146">
        <v>-1</v>
      </c>
      <c r="N146">
        <v>0.67</v>
      </c>
      <c r="O146">
        <v>3.58</v>
      </c>
      <c r="P146">
        <v>0.03</v>
      </c>
      <c r="Q146">
        <v>0.28000000000000003</v>
      </c>
      <c r="R146">
        <v>0.05</v>
      </c>
      <c r="S146">
        <v>0.32</v>
      </c>
      <c r="T146">
        <v>0.23</v>
      </c>
      <c r="U146">
        <v>0</v>
      </c>
      <c r="V146">
        <v>0</v>
      </c>
      <c r="W146">
        <v>20.67</v>
      </c>
      <c r="X146">
        <v>0.6</v>
      </c>
      <c r="Y146">
        <v>-1</v>
      </c>
      <c r="Z146">
        <v>-1</v>
      </c>
      <c r="AA146">
        <v>24.88</v>
      </c>
      <c r="AB146">
        <v>0.03</v>
      </c>
      <c r="AC146">
        <v>0.02</v>
      </c>
      <c r="AD146">
        <v>0.03</v>
      </c>
      <c r="AE146">
        <v>4.17</v>
      </c>
      <c r="AF146">
        <v>-1</v>
      </c>
      <c r="AG146">
        <v>-1</v>
      </c>
      <c r="AH146">
        <v>-1</v>
      </c>
      <c r="AI146">
        <v>0</v>
      </c>
      <c r="AJ146">
        <v>0</v>
      </c>
      <c r="AK146">
        <v>0.03</v>
      </c>
      <c r="AL146">
        <v>0.03</v>
      </c>
      <c r="AM146">
        <v>0.05</v>
      </c>
      <c r="AN146">
        <v>0.05</v>
      </c>
      <c r="AO146">
        <v>1.42</v>
      </c>
      <c r="AP146">
        <v>1.42</v>
      </c>
      <c r="AQ146">
        <v>22.67</v>
      </c>
      <c r="AR146">
        <v>0.53</v>
      </c>
      <c r="AS146">
        <v>0.68</v>
      </c>
      <c r="AT146">
        <v>-1</v>
      </c>
      <c r="AU146">
        <v>-1</v>
      </c>
      <c r="AV146">
        <v>0.05</v>
      </c>
      <c r="AW146">
        <v>29.88</v>
      </c>
      <c r="AX146">
        <v>29.88</v>
      </c>
      <c r="AY146">
        <v>0.17</v>
      </c>
      <c r="AZ146">
        <v>0</v>
      </c>
      <c r="BA146">
        <v>1535.6448814360006</v>
      </c>
    </row>
    <row r="147" spans="1:53" x14ac:dyDescent="0.25">
      <c r="A147">
        <v>304</v>
      </c>
      <c r="B147" t="s">
        <v>592</v>
      </c>
      <c r="C147">
        <v>0</v>
      </c>
      <c r="D147">
        <v>1.58</v>
      </c>
      <c r="E147">
        <v>0</v>
      </c>
      <c r="F147">
        <v>0</v>
      </c>
      <c r="G147">
        <v>0</v>
      </c>
      <c r="H147">
        <v>0.03</v>
      </c>
      <c r="I147">
        <v>0</v>
      </c>
      <c r="J147">
        <v>2</v>
      </c>
      <c r="K147">
        <v>0.03</v>
      </c>
      <c r="L147">
        <v>-1</v>
      </c>
      <c r="M147">
        <v>-1</v>
      </c>
      <c r="N147">
        <v>0.67</v>
      </c>
      <c r="O147">
        <v>3.58</v>
      </c>
      <c r="P147">
        <v>0.03</v>
      </c>
      <c r="Q147">
        <v>0.28000000000000003</v>
      </c>
      <c r="R147">
        <v>0.05</v>
      </c>
      <c r="S147">
        <v>0.32</v>
      </c>
      <c r="T147">
        <v>0.23</v>
      </c>
      <c r="U147">
        <v>0</v>
      </c>
      <c r="V147">
        <v>0</v>
      </c>
      <c r="W147">
        <v>20.67</v>
      </c>
      <c r="X147">
        <v>0.6</v>
      </c>
      <c r="Y147">
        <v>-1</v>
      </c>
      <c r="Z147">
        <v>-1</v>
      </c>
      <c r="AA147">
        <v>24.88</v>
      </c>
      <c r="AB147">
        <v>0.03</v>
      </c>
      <c r="AC147">
        <v>0.02</v>
      </c>
      <c r="AD147">
        <v>0.03</v>
      </c>
      <c r="AE147">
        <v>4.17</v>
      </c>
      <c r="AF147">
        <v>-1</v>
      </c>
      <c r="AG147">
        <v>-1</v>
      </c>
      <c r="AH147">
        <v>-1</v>
      </c>
      <c r="AI147">
        <v>0</v>
      </c>
      <c r="AJ147">
        <v>0</v>
      </c>
      <c r="AK147">
        <v>0.03</v>
      </c>
      <c r="AL147">
        <v>0.03</v>
      </c>
      <c r="AM147">
        <v>0.05</v>
      </c>
      <c r="AN147">
        <v>0.05</v>
      </c>
      <c r="AO147">
        <v>1.42</v>
      </c>
      <c r="AP147">
        <v>1.42</v>
      </c>
      <c r="AQ147">
        <v>22.67</v>
      </c>
      <c r="AR147">
        <v>0.53</v>
      </c>
      <c r="AS147">
        <v>0.68</v>
      </c>
      <c r="AT147">
        <v>-1</v>
      </c>
      <c r="AU147">
        <v>-1</v>
      </c>
      <c r="AV147">
        <v>0.05</v>
      </c>
      <c r="AW147">
        <v>29.88</v>
      </c>
      <c r="AX147">
        <v>29.88</v>
      </c>
      <c r="AY147">
        <v>0.17</v>
      </c>
      <c r="AZ147">
        <v>0</v>
      </c>
      <c r="BA147">
        <v>1429.9314780984821</v>
      </c>
    </row>
    <row r="148" spans="1:53" x14ac:dyDescent="0.25">
      <c r="A148">
        <v>308</v>
      </c>
      <c r="B148" t="s">
        <v>593</v>
      </c>
      <c r="C148">
        <v>0</v>
      </c>
      <c r="D148">
        <v>1.58</v>
      </c>
      <c r="E148">
        <v>0</v>
      </c>
      <c r="F148">
        <v>0</v>
      </c>
      <c r="G148">
        <v>0</v>
      </c>
      <c r="H148">
        <v>0.03</v>
      </c>
      <c r="I148">
        <v>0</v>
      </c>
      <c r="J148">
        <v>2</v>
      </c>
      <c r="K148">
        <v>0.03</v>
      </c>
      <c r="L148">
        <v>-1</v>
      </c>
      <c r="M148">
        <v>-1</v>
      </c>
      <c r="N148">
        <v>0.67</v>
      </c>
      <c r="O148">
        <v>3.58</v>
      </c>
      <c r="P148">
        <v>0.03</v>
      </c>
      <c r="Q148">
        <v>0.28000000000000003</v>
      </c>
      <c r="R148">
        <v>0.05</v>
      </c>
      <c r="S148">
        <v>0.32</v>
      </c>
      <c r="T148">
        <v>0.23</v>
      </c>
      <c r="U148">
        <v>0</v>
      </c>
      <c r="V148">
        <v>0</v>
      </c>
      <c r="W148">
        <v>20.67</v>
      </c>
      <c r="X148">
        <v>0.6</v>
      </c>
      <c r="Y148">
        <v>-1</v>
      </c>
      <c r="Z148">
        <v>-1</v>
      </c>
      <c r="AA148">
        <v>24.88</v>
      </c>
      <c r="AB148">
        <v>0.03</v>
      </c>
      <c r="AC148">
        <v>0.02</v>
      </c>
      <c r="AD148">
        <v>0.03</v>
      </c>
      <c r="AE148">
        <v>4.17</v>
      </c>
      <c r="AF148">
        <v>-1</v>
      </c>
      <c r="AG148">
        <v>-1</v>
      </c>
      <c r="AH148">
        <v>-1</v>
      </c>
      <c r="AI148">
        <v>0</v>
      </c>
      <c r="AJ148">
        <v>0</v>
      </c>
      <c r="AK148">
        <v>0.03</v>
      </c>
      <c r="AL148">
        <v>0.03</v>
      </c>
      <c r="AM148">
        <v>0.05</v>
      </c>
      <c r="AN148">
        <v>0.05</v>
      </c>
      <c r="AO148">
        <v>1.42</v>
      </c>
      <c r="AP148">
        <v>1.42</v>
      </c>
      <c r="AQ148">
        <v>22.67</v>
      </c>
      <c r="AR148">
        <v>0.53</v>
      </c>
      <c r="AS148">
        <v>0.68</v>
      </c>
      <c r="AT148">
        <v>-1</v>
      </c>
      <c r="AU148">
        <v>-1</v>
      </c>
      <c r="AV148">
        <v>0.05</v>
      </c>
      <c r="AW148">
        <v>29.88</v>
      </c>
      <c r="AX148">
        <v>29.88</v>
      </c>
      <c r="AY148">
        <v>0.17</v>
      </c>
      <c r="AZ148">
        <v>0</v>
      </c>
      <c r="BA148">
        <v>1454.2331876880075</v>
      </c>
    </row>
    <row r="149" spans="1:53" x14ac:dyDescent="0.25">
      <c r="A149">
        <v>313</v>
      </c>
      <c r="B149" t="s">
        <v>594</v>
      </c>
      <c r="C149">
        <v>0</v>
      </c>
      <c r="D149">
        <v>1.58</v>
      </c>
      <c r="E149">
        <v>0</v>
      </c>
      <c r="F149">
        <v>0</v>
      </c>
      <c r="G149">
        <v>0</v>
      </c>
      <c r="H149">
        <v>0.03</v>
      </c>
      <c r="I149">
        <v>0</v>
      </c>
      <c r="J149">
        <v>2</v>
      </c>
      <c r="K149">
        <v>0.03</v>
      </c>
      <c r="L149">
        <v>-1</v>
      </c>
      <c r="M149">
        <v>-1</v>
      </c>
      <c r="N149">
        <v>0.67</v>
      </c>
      <c r="O149">
        <v>3.58</v>
      </c>
      <c r="P149">
        <v>0.03</v>
      </c>
      <c r="Q149">
        <v>0.28000000000000003</v>
      </c>
      <c r="R149">
        <v>0.05</v>
      </c>
      <c r="S149">
        <v>0.32</v>
      </c>
      <c r="T149">
        <v>0.23</v>
      </c>
      <c r="U149">
        <v>0</v>
      </c>
      <c r="V149">
        <v>0</v>
      </c>
      <c r="W149">
        <v>20.67</v>
      </c>
      <c r="X149">
        <v>0.6</v>
      </c>
      <c r="Y149">
        <v>-1</v>
      </c>
      <c r="Z149">
        <v>-1</v>
      </c>
      <c r="AA149">
        <v>24.88</v>
      </c>
      <c r="AB149">
        <v>0.03</v>
      </c>
      <c r="AC149">
        <v>0.02</v>
      </c>
      <c r="AD149">
        <v>0.03</v>
      </c>
      <c r="AE149">
        <v>4.17</v>
      </c>
      <c r="AF149">
        <v>-1</v>
      </c>
      <c r="AG149">
        <v>-1</v>
      </c>
      <c r="AH149">
        <v>-1</v>
      </c>
      <c r="AI149">
        <v>0</v>
      </c>
      <c r="AJ149">
        <v>0</v>
      </c>
      <c r="AK149">
        <v>0.03</v>
      </c>
      <c r="AL149">
        <v>0.03</v>
      </c>
      <c r="AM149">
        <v>0.05</v>
      </c>
      <c r="AN149">
        <v>0.05</v>
      </c>
      <c r="AO149">
        <v>1.42</v>
      </c>
      <c r="AP149">
        <v>1.42</v>
      </c>
      <c r="AQ149">
        <v>22.67</v>
      </c>
      <c r="AR149">
        <v>0.53</v>
      </c>
      <c r="AS149">
        <v>0.68</v>
      </c>
      <c r="AT149">
        <v>-1</v>
      </c>
      <c r="AU149">
        <v>-1</v>
      </c>
      <c r="AV149">
        <v>0.05</v>
      </c>
      <c r="AW149">
        <v>29.88</v>
      </c>
      <c r="AX149">
        <v>29.88</v>
      </c>
      <c r="AY149">
        <v>0.17</v>
      </c>
      <c r="AZ149">
        <v>0</v>
      </c>
      <c r="BA149">
        <v>1408.9690573754872</v>
      </c>
    </row>
    <row r="150" spans="1:53" x14ac:dyDescent="0.25">
      <c r="A150">
        <v>314</v>
      </c>
      <c r="B150" t="s">
        <v>595</v>
      </c>
      <c r="C150">
        <v>0</v>
      </c>
      <c r="D150">
        <v>1.58</v>
      </c>
      <c r="E150">
        <v>0</v>
      </c>
      <c r="F150">
        <v>0</v>
      </c>
      <c r="G150">
        <v>0</v>
      </c>
      <c r="H150">
        <v>0.03</v>
      </c>
      <c r="I150">
        <v>0</v>
      </c>
      <c r="J150">
        <v>2</v>
      </c>
      <c r="K150">
        <v>0.03</v>
      </c>
      <c r="L150">
        <v>-1</v>
      </c>
      <c r="M150">
        <v>-1</v>
      </c>
      <c r="N150">
        <v>0.67</v>
      </c>
      <c r="O150">
        <v>3.58</v>
      </c>
      <c r="P150">
        <v>0.03</v>
      </c>
      <c r="Q150">
        <v>0.28000000000000003</v>
      </c>
      <c r="R150">
        <v>0.05</v>
      </c>
      <c r="S150">
        <v>0.32</v>
      </c>
      <c r="T150">
        <v>0.23</v>
      </c>
      <c r="U150">
        <v>0</v>
      </c>
      <c r="V150">
        <v>0</v>
      </c>
      <c r="W150">
        <v>20.67</v>
      </c>
      <c r="X150">
        <v>0.6</v>
      </c>
      <c r="Y150">
        <v>-1</v>
      </c>
      <c r="Z150">
        <v>-1</v>
      </c>
      <c r="AA150">
        <v>24.88</v>
      </c>
      <c r="AB150">
        <v>0.03</v>
      </c>
      <c r="AC150">
        <v>0.02</v>
      </c>
      <c r="AD150">
        <v>0.03</v>
      </c>
      <c r="AE150">
        <v>4.17</v>
      </c>
      <c r="AF150">
        <v>-1</v>
      </c>
      <c r="AG150">
        <v>-1</v>
      </c>
      <c r="AH150">
        <v>-1</v>
      </c>
      <c r="AI150">
        <v>0</v>
      </c>
      <c r="AJ150">
        <v>0</v>
      </c>
      <c r="AK150">
        <v>0.03</v>
      </c>
      <c r="AL150">
        <v>0.03</v>
      </c>
      <c r="AM150">
        <v>0.05</v>
      </c>
      <c r="AN150">
        <v>0.05</v>
      </c>
      <c r="AO150">
        <v>1.42</v>
      </c>
      <c r="AP150">
        <v>1.42</v>
      </c>
      <c r="AQ150">
        <v>22.67</v>
      </c>
      <c r="AR150">
        <v>0.53</v>
      </c>
      <c r="AS150">
        <v>0.68</v>
      </c>
      <c r="AT150">
        <v>-1</v>
      </c>
      <c r="AU150">
        <v>-1</v>
      </c>
      <c r="AV150">
        <v>0.05</v>
      </c>
      <c r="AW150">
        <v>29.88</v>
      </c>
      <c r="AX150">
        <v>29.88</v>
      </c>
      <c r="AY150">
        <v>0.17</v>
      </c>
      <c r="AZ150">
        <v>0</v>
      </c>
      <c r="BA150">
        <v>1480.643801021499</v>
      </c>
    </row>
    <row r="151" spans="1:53" x14ac:dyDescent="0.25">
      <c r="A151">
        <v>316</v>
      </c>
      <c r="B151" t="s">
        <v>596</v>
      </c>
      <c r="C151">
        <v>0</v>
      </c>
      <c r="D151">
        <v>1.58</v>
      </c>
      <c r="E151">
        <v>0</v>
      </c>
      <c r="F151">
        <v>0</v>
      </c>
      <c r="G151">
        <v>0</v>
      </c>
      <c r="H151">
        <v>0.03</v>
      </c>
      <c r="I151">
        <v>0</v>
      </c>
      <c r="J151">
        <v>2</v>
      </c>
      <c r="K151">
        <v>0.03</v>
      </c>
      <c r="L151">
        <v>-1</v>
      </c>
      <c r="M151">
        <v>-1</v>
      </c>
      <c r="N151">
        <v>0.67</v>
      </c>
      <c r="O151">
        <v>3.58</v>
      </c>
      <c r="P151">
        <v>0.03</v>
      </c>
      <c r="Q151">
        <v>0.28000000000000003</v>
      </c>
      <c r="R151">
        <v>0.05</v>
      </c>
      <c r="S151">
        <v>0.32</v>
      </c>
      <c r="T151">
        <v>0.23</v>
      </c>
      <c r="U151">
        <v>0</v>
      </c>
      <c r="V151">
        <v>0</v>
      </c>
      <c r="W151">
        <v>20.67</v>
      </c>
      <c r="X151">
        <v>0.6</v>
      </c>
      <c r="Y151">
        <v>-1</v>
      </c>
      <c r="Z151">
        <v>-1</v>
      </c>
      <c r="AA151">
        <v>24.88</v>
      </c>
      <c r="AB151">
        <v>0.03</v>
      </c>
      <c r="AC151">
        <v>0.02</v>
      </c>
      <c r="AD151">
        <v>0.03</v>
      </c>
      <c r="AE151">
        <v>4.17</v>
      </c>
      <c r="AF151">
        <v>-1</v>
      </c>
      <c r="AG151">
        <v>-1</v>
      </c>
      <c r="AH151">
        <v>-1</v>
      </c>
      <c r="AI151">
        <v>0</v>
      </c>
      <c r="AJ151">
        <v>0</v>
      </c>
      <c r="AK151">
        <v>0.03</v>
      </c>
      <c r="AL151">
        <v>0.03</v>
      </c>
      <c r="AM151">
        <v>0.05</v>
      </c>
      <c r="AN151">
        <v>0.05</v>
      </c>
      <c r="AO151">
        <v>1.42</v>
      </c>
      <c r="AP151">
        <v>1.42</v>
      </c>
      <c r="AQ151">
        <v>22.67</v>
      </c>
      <c r="AR151">
        <v>0.53</v>
      </c>
      <c r="AS151">
        <v>0.68</v>
      </c>
      <c r="AT151">
        <v>-1</v>
      </c>
      <c r="AU151">
        <v>-1</v>
      </c>
      <c r="AV151">
        <v>0.05</v>
      </c>
      <c r="AW151">
        <v>29.88</v>
      </c>
      <c r="AX151">
        <v>29.88</v>
      </c>
      <c r="AY151">
        <v>0.17</v>
      </c>
      <c r="AZ151">
        <v>0</v>
      </c>
      <c r="BA151">
        <v>1505.1575933927027</v>
      </c>
    </row>
    <row r="152" spans="1:53" x14ac:dyDescent="0.25">
      <c r="A152">
        <v>319</v>
      </c>
      <c r="B152" t="s">
        <v>597</v>
      </c>
      <c r="C152">
        <v>0</v>
      </c>
      <c r="D152">
        <v>1.58</v>
      </c>
      <c r="E152">
        <v>0</v>
      </c>
      <c r="F152">
        <v>0</v>
      </c>
      <c r="G152">
        <v>0</v>
      </c>
      <c r="H152">
        <v>0.03</v>
      </c>
      <c r="I152">
        <v>0</v>
      </c>
      <c r="J152">
        <v>2</v>
      </c>
      <c r="K152">
        <v>0.03</v>
      </c>
      <c r="L152">
        <v>-1</v>
      </c>
      <c r="M152">
        <v>-1</v>
      </c>
      <c r="N152">
        <v>0.67</v>
      </c>
      <c r="O152">
        <v>3.58</v>
      </c>
      <c r="P152">
        <v>0.03</v>
      </c>
      <c r="Q152">
        <v>0.28000000000000003</v>
      </c>
      <c r="R152">
        <v>0.05</v>
      </c>
      <c r="S152">
        <v>0.32</v>
      </c>
      <c r="T152">
        <v>0.23</v>
      </c>
      <c r="U152">
        <v>0</v>
      </c>
      <c r="V152">
        <v>0</v>
      </c>
      <c r="W152">
        <v>20.67</v>
      </c>
      <c r="X152">
        <v>0.6</v>
      </c>
      <c r="Y152">
        <v>-1</v>
      </c>
      <c r="Z152">
        <v>-1</v>
      </c>
      <c r="AA152">
        <v>24.88</v>
      </c>
      <c r="AB152">
        <v>0.03</v>
      </c>
      <c r="AC152">
        <v>0.02</v>
      </c>
      <c r="AD152">
        <v>0.03</v>
      </c>
      <c r="AE152">
        <v>4.17</v>
      </c>
      <c r="AF152">
        <v>-1</v>
      </c>
      <c r="AG152">
        <v>-1</v>
      </c>
      <c r="AH152">
        <v>-1</v>
      </c>
      <c r="AI152">
        <v>0</v>
      </c>
      <c r="AJ152">
        <v>0</v>
      </c>
      <c r="AK152">
        <v>0.03</v>
      </c>
      <c r="AL152">
        <v>0.03</v>
      </c>
      <c r="AM152">
        <v>0.05</v>
      </c>
      <c r="AN152">
        <v>0.05</v>
      </c>
      <c r="AO152">
        <v>1.42</v>
      </c>
      <c r="AP152">
        <v>1.42</v>
      </c>
      <c r="AQ152">
        <v>22.67</v>
      </c>
      <c r="AR152">
        <v>0.53</v>
      </c>
      <c r="AS152">
        <v>0.68</v>
      </c>
      <c r="AT152">
        <v>-1</v>
      </c>
      <c r="AU152">
        <v>-1</v>
      </c>
      <c r="AV152">
        <v>0.05</v>
      </c>
      <c r="AW152">
        <v>29.88</v>
      </c>
      <c r="AX152">
        <v>29.88</v>
      </c>
      <c r="AY152">
        <v>0.17</v>
      </c>
      <c r="AZ152">
        <v>0</v>
      </c>
      <c r="BA152">
        <v>1543.3255009863365</v>
      </c>
    </row>
    <row r="153" spans="1:53" x14ac:dyDescent="0.25">
      <c r="A153">
        <v>321</v>
      </c>
      <c r="B153" t="s">
        <v>598</v>
      </c>
      <c r="C153">
        <v>0</v>
      </c>
      <c r="D153">
        <v>1.58</v>
      </c>
      <c r="E153">
        <v>0</v>
      </c>
      <c r="F153">
        <v>0</v>
      </c>
      <c r="G153">
        <v>0</v>
      </c>
      <c r="H153">
        <v>0.03</v>
      </c>
      <c r="I153">
        <v>0</v>
      </c>
      <c r="J153">
        <v>2</v>
      </c>
      <c r="K153">
        <v>0.03</v>
      </c>
      <c r="L153">
        <v>-1</v>
      </c>
      <c r="M153">
        <v>-1</v>
      </c>
      <c r="N153">
        <v>0.67</v>
      </c>
      <c r="O153">
        <v>3.58</v>
      </c>
      <c r="P153">
        <v>0.03</v>
      </c>
      <c r="Q153">
        <v>0.28000000000000003</v>
      </c>
      <c r="R153">
        <v>0.05</v>
      </c>
      <c r="S153">
        <v>0.32</v>
      </c>
      <c r="T153">
        <v>0.23</v>
      </c>
      <c r="U153">
        <v>0</v>
      </c>
      <c r="V153">
        <v>0</v>
      </c>
      <c r="W153">
        <v>20.67</v>
      </c>
      <c r="X153">
        <v>0.6</v>
      </c>
      <c r="Y153">
        <v>-1</v>
      </c>
      <c r="Z153">
        <v>-1</v>
      </c>
      <c r="AA153">
        <v>24.88</v>
      </c>
      <c r="AB153">
        <v>0.03</v>
      </c>
      <c r="AC153">
        <v>0.02</v>
      </c>
      <c r="AD153">
        <v>0.03</v>
      </c>
      <c r="AE153">
        <v>4.17</v>
      </c>
      <c r="AF153">
        <v>-1</v>
      </c>
      <c r="AG153">
        <v>-1</v>
      </c>
      <c r="AH153">
        <v>-1</v>
      </c>
      <c r="AI153">
        <v>0</v>
      </c>
      <c r="AJ153">
        <v>0</v>
      </c>
      <c r="AK153">
        <v>0.03</v>
      </c>
      <c r="AL153">
        <v>0.03</v>
      </c>
      <c r="AM153">
        <v>0.05</v>
      </c>
      <c r="AN153">
        <v>0.05</v>
      </c>
      <c r="AO153">
        <v>1.42</v>
      </c>
      <c r="AP153">
        <v>1.42</v>
      </c>
      <c r="AQ153">
        <v>22.67</v>
      </c>
      <c r="AR153">
        <v>0.53</v>
      </c>
      <c r="AS153">
        <v>0.68</v>
      </c>
      <c r="AT153">
        <v>-1</v>
      </c>
      <c r="AU153">
        <v>-1</v>
      </c>
      <c r="AV153">
        <v>0.05</v>
      </c>
      <c r="AW153">
        <v>29.88</v>
      </c>
      <c r="AX153">
        <v>29.88</v>
      </c>
      <c r="AY153">
        <v>0.17</v>
      </c>
      <c r="AZ153">
        <v>0</v>
      </c>
      <c r="BA153">
        <v>1508.0094821716079</v>
      </c>
    </row>
    <row r="154" spans="1:53" x14ac:dyDescent="0.25">
      <c r="A154">
        <v>322</v>
      </c>
      <c r="B154" t="s">
        <v>599</v>
      </c>
      <c r="C154">
        <v>0</v>
      </c>
      <c r="D154">
        <v>1.58</v>
      </c>
      <c r="E154">
        <v>0</v>
      </c>
      <c r="F154">
        <v>0</v>
      </c>
      <c r="G154">
        <v>0</v>
      </c>
      <c r="H154">
        <v>0.03</v>
      </c>
      <c r="I154">
        <v>0</v>
      </c>
      <c r="J154">
        <v>2</v>
      </c>
      <c r="K154">
        <v>0.03</v>
      </c>
      <c r="L154">
        <v>-1</v>
      </c>
      <c r="M154">
        <v>-1</v>
      </c>
      <c r="N154">
        <v>0.67</v>
      </c>
      <c r="O154">
        <v>3.58</v>
      </c>
      <c r="P154">
        <v>0.03</v>
      </c>
      <c r="Q154">
        <v>0.28000000000000003</v>
      </c>
      <c r="R154">
        <v>0.05</v>
      </c>
      <c r="S154">
        <v>0.32</v>
      </c>
      <c r="T154">
        <v>0.23</v>
      </c>
      <c r="U154">
        <v>0</v>
      </c>
      <c r="V154">
        <v>0</v>
      </c>
      <c r="W154">
        <v>20.67</v>
      </c>
      <c r="X154">
        <v>0.6</v>
      </c>
      <c r="Y154">
        <v>-1</v>
      </c>
      <c r="Z154">
        <v>-1</v>
      </c>
      <c r="AA154">
        <v>24.88</v>
      </c>
      <c r="AB154">
        <v>0.03</v>
      </c>
      <c r="AC154">
        <v>0.02</v>
      </c>
      <c r="AD154">
        <v>0.03</v>
      </c>
      <c r="AE154">
        <v>4.17</v>
      </c>
      <c r="AF154">
        <v>-1</v>
      </c>
      <c r="AG154">
        <v>-1</v>
      </c>
      <c r="AH154">
        <v>-1</v>
      </c>
      <c r="AI154">
        <v>0</v>
      </c>
      <c r="AJ154">
        <v>0</v>
      </c>
      <c r="AK154">
        <v>0.03</v>
      </c>
      <c r="AL154">
        <v>0.03</v>
      </c>
      <c r="AM154">
        <v>0.05</v>
      </c>
      <c r="AN154">
        <v>0.05</v>
      </c>
      <c r="AO154">
        <v>1.42</v>
      </c>
      <c r="AP154">
        <v>1.42</v>
      </c>
      <c r="AQ154">
        <v>22.67</v>
      </c>
      <c r="AR154">
        <v>0.53</v>
      </c>
      <c r="AS154">
        <v>0.68</v>
      </c>
      <c r="AT154">
        <v>-1</v>
      </c>
      <c r="AU154">
        <v>-1</v>
      </c>
      <c r="AV154">
        <v>0.05</v>
      </c>
      <c r="AW154">
        <v>29.88</v>
      </c>
      <c r="AX154">
        <v>29.88</v>
      </c>
      <c r="AY154">
        <v>0.17</v>
      </c>
      <c r="AZ154">
        <v>0</v>
      </c>
      <c r="BA154">
        <v>1366.9178494047937</v>
      </c>
    </row>
    <row r="155" spans="1:53" x14ac:dyDescent="0.25">
      <c r="A155">
        <v>329</v>
      </c>
      <c r="B155" t="s">
        <v>600</v>
      </c>
      <c r="C155">
        <v>0</v>
      </c>
      <c r="D155">
        <v>1.58</v>
      </c>
      <c r="E155">
        <v>0</v>
      </c>
      <c r="F155">
        <v>0</v>
      </c>
      <c r="G155">
        <v>0</v>
      </c>
      <c r="H155">
        <v>0.03</v>
      </c>
      <c r="I155">
        <v>0</v>
      </c>
      <c r="J155">
        <v>2</v>
      </c>
      <c r="K155">
        <v>0.03</v>
      </c>
      <c r="L155">
        <v>-1</v>
      </c>
      <c r="M155">
        <v>-1</v>
      </c>
      <c r="N155">
        <v>0.67</v>
      </c>
      <c r="O155">
        <v>3.58</v>
      </c>
      <c r="P155">
        <v>0.03</v>
      </c>
      <c r="Q155">
        <v>0.28000000000000003</v>
      </c>
      <c r="R155">
        <v>0.05</v>
      </c>
      <c r="S155">
        <v>0.32</v>
      </c>
      <c r="T155">
        <v>0.23</v>
      </c>
      <c r="U155">
        <v>0</v>
      </c>
      <c r="V155">
        <v>0</v>
      </c>
      <c r="W155">
        <v>20.67</v>
      </c>
      <c r="X155">
        <v>0.6</v>
      </c>
      <c r="Y155">
        <v>-1</v>
      </c>
      <c r="Z155">
        <v>-1</v>
      </c>
      <c r="AA155">
        <v>24.88</v>
      </c>
      <c r="AB155">
        <v>0.03</v>
      </c>
      <c r="AC155">
        <v>0.02</v>
      </c>
      <c r="AD155">
        <v>0.03</v>
      </c>
      <c r="AE155">
        <v>4.17</v>
      </c>
      <c r="AF155">
        <v>-1</v>
      </c>
      <c r="AG155">
        <v>-1</v>
      </c>
      <c r="AH155">
        <v>-1</v>
      </c>
      <c r="AI155">
        <v>0</v>
      </c>
      <c r="AJ155">
        <v>0</v>
      </c>
      <c r="AK155">
        <v>0.03</v>
      </c>
      <c r="AL155">
        <v>0.03</v>
      </c>
      <c r="AM155">
        <v>0.05</v>
      </c>
      <c r="AN155">
        <v>0.05</v>
      </c>
      <c r="AO155">
        <v>1.42</v>
      </c>
      <c r="AP155">
        <v>1.42</v>
      </c>
      <c r="AQ155">
        <v>22.67</v>
      </c>
      <c r="AR155">
        <v>0.53</v>
      </c>
      <c r="AS155">
        <v>0.68</v>
      </c>
      <c r="AT155">
        <v>-1</v>
      </c>
      <c r="AU155">
        <v>-1</v>
      </c>
      <c r="AV155">
        <v>0.05</v>
      </c>
      <c r="AW155">
        <v>29.88</v>
      </c>
      <c r="AX155">
        <v>29.88</v>
      </c>
      <c r="AY155">
        <v>0.17</v>
      </c>
      <c r="AZ155">
        <v>0</v>
      </c>
      <c r="BA155">
        <v>1576.7618050271544</v>
      </c>
    </row>
    <row r="156" spans="1:53" x14ac:dyDescent="0.25">
      <c r="A156">
        <v>330</v>
      </c>
      <c r="B156" t="s">
        <v>601</v>
      </c>
      <c r="C156">
        <v>0</v>
      </c>
      <c r="D156">
        <v>1.58</v>
      </c>
      <c r="E156">
        <v>0</v>
      </c>
      <c r="F156">
        <v>0</v>
      </c>
      <c r="G156">
        <v>0</v>
      </c>
      <c r="H156">
        <v>0.03</v>
      </c>
      <c r="I156">
        <v>0</v>
      </c>
      <c r="J156">
        <v>2</v>
      </c>
      <c r="K156">
        <v>0.03</v>
      </c>
      <c r="L156">
        <v>-1</v>
      </c>
      <c r="M156">
        <v>-1</v>
      </c>
      <c r="N156">
        <v>0.67</v>
      </c>
      <c r="O156">
        <v>3.58</v>
      </c>
      <c r="P156">
        <v>0.03</v>
      </c>
      <c r="Q156">
        <v>0.28000000000000003</v>
      </c>
      <c r="R156">
        <v>0.05</v>
      </c>
      <c r="S156">
        <v>0.32</v>
      </c>
      <c r="T156">
        <v>0.23</v>
      </c>
      <c r="U156">
        <v>0</v>
      </c>
      <c r="V156">
        <v>0</v>
      </c>
      <c r="W156">
        <v>20.67</v>
      </c>
      <c r="X156">
        <v>0.6</v>
      </c>
      <c r="Y156">
        <v>-1</v>
      </c>
      <c r="Z156">
        <v>-1</v>
      </c>
      <c r="AA156">
        <v>24.88</v>
      </c>
      <c r="AB156">
        <v>0.03</v>
      </c>
      <c r="AC156">
        <v>0.02</v>
      </c>
      <c r="AD156">
        <v>0.03</v>
      </c>
      <c r="AE156">
        <v>4.17</v>
      </c>
      <c r="AF156">
        <v>-1</v>
      </c>
      <c r="AG156">
        <v>-1</v>
      </c>
      <c r="AH156">
        <v>-1</v>
      </c>
      <c r="AI156">
        <v>0</v>
      </c>
      <c r="AJ156">
        <v>0</v>
      </c>
      <c r="AK156">
        <v>0.03</v>
      </c>
      <c r="AL156">
        <v>0.03</v>
      </c>
      <c r="AM156">
        <v>0.05</v>
      </c>
      <c r="AN156">
        <v>0.05</v>
      </c>
      <c r="AO156">
        <v>1.42</v>
      </c>
      <c r="AP156">
        <v>1.42</v>
      </c>
      <c r="AQ156">
        <v>22.67</v>
      </c>
      <c r="AR156">
        <v>0.53</v>
      </c>
      <c r="AS156">
        <v>0.68</v>
      </c>
      <c r="AT156">
        <v>-1</v>
      </c>
      <c r="AU156">
        <v>-1</v>
      </c>
      <c r="AV156">
        <v>0.05</v>
      </c>
      <c r="AW156">
        <v>29.88</v>
      </c>
      <c r="AX156">
        <v>29.88</v>
      </c>
      <c r="AY156">
        <v>0.17</v>
      </c>
      <c r="AZ156">
        <v>0</v>
      </c>
      <c r="BA156">
        <v>1782.7083147254177</v>
      </c>
    </row>
    <row r="157" spans="1:53" x14ac:dyDescent="0.25">
      <c r="A157">
        <v>333</v>
      </c>
      <c r="B157" t="s">
        <v>602</v>
      </c>
      <c r="C157">
        <v>0</v>
      </c>
      <c r="D157">
        <v>1.58</v>
      </c>
      <c r="E157">
        <v>0</v>
      </c>
      <c r="F157">
        <v>0</v>
      </c>
      <c r="G157">
        <v>0</v>
      </c>
      <c r="H157">
        <v>0.03</v>
      </c>
      <c r="I157">
        <v>0</v>
      </c>
      <c r="J157">
        <v>2</v>
      </c>
      <c r="K157">
        <v>0.03</v>
      </c>
      <c r="L157">
        <v>-1</v>
      </c>
      <c r="M157">
        <v>-1</v>
      </c>
      <c r="N157">
        <v>0.67</v>
      </c>
      <c r="O157">
        <v>3.58</v>
      </c>
      <c r="P157">
        <v>0.03</v>
      </c>
      <c r="Q157">
        <v>0.28000000000000003</v>
      </c>
      <c r="R157">
        <v>0.05</v>
      </c>
      <c r="S157">
        <v>0.32</v>
      </c>
      <c r="T157">
        <v>0.23</v>
      </c>
      <c r="U157">
        <v>0</v>
      </c>
      <c r="V157">
        <v>0</v>
      </c>
      <c r="W157">
        <v>20.67</v>
      </c>
      <c r="X157">
        <v>0.6</v>
      </c>
      <c r="Y157">
        <v>-1</v>
      </c>
      <c r="Z157">
        <v>-1</v>
      </c>
      <c r="AA157">
        <v>24.88</v>
      </c>
      <c r="AB157">
        <v>0.03</v>
      </c>
      <c r="AC157">
        <v>0.02</v>
      </c>
      <c r="AD157">
        <v>0.03</v>
      </c>
      <c r="AE157">
        <v>4.17</v>
      </c>
      <c r="AF157">
        <v>-1</v>
      </c>
      <c r="AG157">
        <v>-1</v>
      </c>
      <c r="AH157">
        <v>-1</v>
      </c>
      <c r="AI157">
        <v>0</v>
      </c>
      <c r="AJ157">
        <v>0</v>
      </c>
      <c r="AK157">
        <v>0.03</v>
      </c>
      <c r="AL157">
        <v>0.03</v>
      </c>
      <c r="AM157">
        <v>0.05</v>
      </c>
      <c r="AN157">
        <v>0.05</v>
      </c>
      <c r="AO157">
        <v>1.42</v>
      </c>
      <c r="AP157">
        <v>1.42</v>
      </c>
      <c r="AQ157">
        <v>22.67</v>
      </c>
      <c r="AR157">
        <v>0.53</v>
      </c>
      <c r="AS157">
        <v>0.68</v>
      </c>
      <c r="AT157">
        <v>-1</v>
      </c>
      <c r="AU157">
        <v>-1</v>
      </c>
      <c r="AV157">
        <v>0.05</v>
      </c>
      <c r="AW157">
        <v>29.88</v>
      </c>
      <c r="AX157">
        <v>29.88</v>
      </c>
      <c r="AY157">
        <v>0.17</v>
      </c>
      <c r="AZ157">
        <v>0</v>
      </c>
      <c r="BA157">
        <v>1488.0518980430452</v>
      </c>
    </row>
    <row r="158" spans="1:53" x14ac:dyDescent="0.25">
      <c r="A158">
        <v>334</v>
      </c>
      <c r="B158" t="s">
        <v>603</v>
      </c>
      <c r="C158">
        <v>0</v>
      </c>
      <c r="D158">
        <v>1.58</v>
      </c>
      <c r="E158">
        <v>0</v>
      </c>
      <c r="F158">
        <v>0</v>
      </c>
      <c r="G158">
        <v>0</v>
      </c>
      <c r="H158">
        <v>0.03</v>
      </c>
      <c r="I158">
        <v>0</v>
      </c>
      <c r="J158">
        <v>2</v>
      </c>
      <c r="K158">
        <v>0.03</v>
      </c>
      <c r="L158">
        <v>-1</v>
      </c>
      <c r="M158">
        <v>-1</v>
      </c>
      <c r="N158">
        <v>0.67</v>
      </c>
      <c r="O158">
        <v>3.58</v>
      </c>
      <c r="P158">
        <v>0.03</v>
      </c>
      <c r="Q158">
        <v>0.28000000000000003</v>
      </c>
      <c r="R158">
        <v>0.05</v>
      </c>
      <c r="S158">
        <v>0.32</v>
      </c>
      <c r="T158">
        <v>0.23</v>
      </c>
      <c r="U158">
        <v>0</v>
      </c>
      <c r="V158">
        <v>0</v>
      </c>
      <c r="W158">
        <v>20.67</v>
      </c>
      <c r="X158">
        <v>0.6</v>
      </c>
      <c r="Y158">
        <v>-1</v>
      </c>
      <c r="Z158">
        <v>-1</v>
      </c>
      <c r="AA158">
        <v>24.88</v>
      </c>
      <c r="AB158">
        <v>0.03</v>
      </c>
      <c r="AC158">
        <v>0.02</v>
      </c>
      <c r="AD158">
        <v>0.03</v>
      </c>
      <c r="AE158">
        <v>4.17</v>
      </c>
      <c r="AF158">
        <v>-1</v>
      </c>
      <c r="AG158">
        <v>-1</v>
      </c>
      <c r="AH158">
        <v>-1</v>
      </c>
      <c r="AI158">
        <v>0</v>
      </c>
      <c r="AJ158">
        <v>0</v>
      </c>
      <c r="AK158">
        <v>0.03</v>
      </c>
      <c r="AL158">
        <v>0.03</v>
      </c>
      <c r="AM158">
        <v>0.05</v>
      </c>
      <c r="AN158">
        <v>0.05</v>
      </c>
      <c r="AO158">
        <v>1.42</v>
      </c>
      <c r="AP158">
        <v>1.42</v>
      </c>
      <c r="AQ158">
        <v>22.67</v>
      </c>
      <c r="AR158">
        <v>0.53</v>
      </c>
      <c r="AS158">
        <v>0.68</v>
      </c>
      <c r="AT158">
        <v>-1</v>
      </c>
      <c r="AU158">
        <v>-1</v>
      </c>
      <c r="AV158">
        <v>0.05</v>
      </c>
      <c r="AW158">
        <v>29.88</v>
      </c>
      <c r="AX158">
        <v>29.88</v>
      </c>
      <c r="AY158">
        <v>0.17</v>
      </c>
      <c r="AZ158">
        <v>0</v>
      </c>
      <c r="BA158">
        <v>1483.6974126924522</v>
      </c>
    </row>
    <row r="159" spans="1:53" x14ac:dyDescent="0.25">
      <c r="A159">
        <v>335</v>
      </c>
      <c r="B159" t="s">
        <v>604</v>
      </c>
      <c r="C159">
        <v>0</v>
      </c>
      <c r="D159">
        <v>1.58</v>
      </c>
      <c r="E159">
        <v>0</v>
      </c>
      <c r="F159">
        <v>0</v>
      </c>
      <c r="G159">
        <v>0</v>
      </c>
      <c r="H159">
        <v>0.03</v>
      </c>
      <c r="I159">
        <v>0</v>
      </c>
      <c r="J159">
        <v>2</v>
      </c>
      <c r="K159">
        <v>0.03</v>
      </c>
      <c r="L159">
        <v>-1</v>
      </c>
      <c r="M159">
        <v>-1</v>
      </c>
      <c r="N159">
        <v>0.67</v>
      </c>
      <c r="O159">
        <v>3.58</v>
      </c>
      <c r="P159">
        <v>0.03</v>
      </c>
      <c r="Q159">
        <v>0.28000000000000003</v>
      </c>
      <c r="R159">
        <v>0.05</v>
      </c>
      <c r="S159">
        <v>0.32</v>
      </c>
      <c r="T159">
        <v>0.23</v>
      </c>
      <c r="U159">
        <v>0</v>
      </c>
      <c r="V159">
        <v>0</v>
      </c>
      <c r="W159">
        <v>20.67</v>
      </c>
      <c r="X159">
        <v>0.6</v>
      </c>
      <c r="Y159">
        <v>-1</v>
      </c>
      <c r="Z159">
        <v>-1</v>
      </c>
      <c r="AA159">
        <v>24.88</v>
      </c>
      <c r="AB159">
        <v>0.03</v>
      </c>
      <c r="AC159">
        <v>0.02</v>
      </c>
      <c r="AD159">
        <v>0.03</v>
      </c>
      <c r="AE159">
        <v>4.17</v>
      </c>
      <c r="AF159">
        <v>-1</v>
      </c>
      <c r="AG159">
        <v>-1</v>
      </c>
      <c r="AH159">
        <v>-1</v>
      </c>
      <c r="AI159">
        <v>0</v>
      </c>
      <c r="AJ159">
        <v>0</v>
      </c>
      <c r="AK159">
        <v>0.03</v>
      </c>
      <c r="AL159">
        <v>0.03</v>
      </c>
      <c r="AM159">
        <v>0.05</v>
      </c>
      <c r="AN159">
        <v>0.05</v>
      </c>
      <c r="AO159">
        <v>1.42</v>
      </c>
      <c r="AP159">
        <v>1.42</v>
      </c>
      <c r="AQ159">
        <v>22.67</v>
      </c>
      <c r="AR159">
        <v>0.53</v>
      </c>
      <c r="AS159">
        <v>0.68</v>
      </c>
      <c r="AT159">
        <v>-1</v>
      </c>
      <c r="AU159">
        <v>-1</v>
      </c>
      <c r="AV159">
        <v>0.05</v>
      </c>
      <c r="AW159">
        <v>29.88</v>
      </c>
      <c r="AX159">
        <v>29.88</v>
      </c>
      <c r="AY159">
        <v>0.17</v>
      </c>
      <c r="AZ159">
        <v>0</v>
      </c>
      <c r="BA159">
        <v>1435.6221667902369</v>
      </c>
    </row>
    <row r="160" spans="1:53" x14ac:dyDescent="0.25">
      <c r="A160">
        <v>337</v>
      </c>
      <c r="B160" t="s">
        <v>605</v>
      </c>
      <c r="C160">
        <v>0</v>
      </c>
      <c r="D160">
        <v>1.58</v>
      </c>
      <c r="E160">
        <v>0</v>
      </c>
      <c r="F160">
        <v>0</v>
      </c>
      <c r="G160">
        <v>0</v>
      </c>
      <c r="H160">
        <v>0.03</v>
      </c>
      <c r="I160">
        <v>0</v>
      </c>
      <c r="J160">
        <v>2</v>
      </c>
      <c r="K160">
        <v>0.03</v>
      </c>
      <c r="L160">
        <v>-1</v>
      </c>
      <c r="M160">
        <v>-1</v>
      </c>
      <c r="N160">
        <v>0.67</v>
      </c>
      <c r="O160">
        <v>3.58</v>
      </c>
      <c r="P160">
        <v>0.03</v>
      </c>
      <c r="Q160">
        <v>0.28000000000000003</v>
      </c>
      <c r="R160">
        <v>0.05</v>
      </c>
      <c r="S160">
        <v>0.32</v>
      </c>
      <c r="T160">
        <v>0.23</v>
      </c>
      <c r="U160">
        <v>0</v>
      </c>
      <c r="V160">
        <v>0</v>
      </c>
      <c r="W160">
        <v>20.67</v>
      </c>
      <c r="X160">
        <v>0.6</v>
      </c>
      <c r="Y160">
        <v>-1</v>
      </c>
      <c r="Z160">
        <v>-1</v>
      </c>
      <c r="AA160">
        <v>24.88</v>
      </c>
      <c r="AB160">
        <v>0.03</v>
      </c>
      <c r="AC160">
        <v>0.02</v>
      </c>
      <c r="AD160">
        <v>0.03</v>
      </c>
      <c r="AE160">
        <v>4.17</v>
      </c>
      <c r="AF160">
        <v>-1</v>
      </c>
      <c r="AG160">
        <v>-1</v>
      </c>
      <c r="AH160">
        <v>-1</v>
      </c>
      <c r="AI160">
        <v>0</v>
      </c>
      <c r="AJ160">
        <v>0</v>
      </c>
      <c r="AK160">
        <v>0.03</v>
      </c>
      <c r="AL160">
        <v>0.03</v>
      </c>
      <c r="AM160">
        <v>0.05</v>
      </c>
      <c r="AN160">
        <v>0.05</v>
      </c>
      <c r="AO160">
        <v>1.42</v>
      </c>
      <c r="AP160">
        <v>1.42</v>
      </c>
      <c r="AQ160">
        <v>22.67</v>
      </c>
      <c r="AR160">
        <v>0.53</v>
      </c>
      <c r="AS160">
        <v>0.68</v>
      </c>
      <c r="AT160">
        <v>-1</v>
      </c>
      <c r="AU160">
        <v>-1</v>
      </c>
      <c r="AV160">
        <v>0.05</v>
      </c>
      <c r="AW160">
        <v>29.88</v>
      </c>
      <c r="AX160">
        <v>29.88</v>
      </c>
      <c r="AY160">
        <v>0.17</v>
      </c>
      <c r="AZ160">
        <v>0</v>
      </c>
      <c r="BA160">
        <v>1452.8896361372124</v>
      </c>
    </row>
    <row r="161" spans="1:53" x14ac:dyDescent="0.25">
      <c r="A161">
        <v>339</v>
      </c>
      <c r="B161" t="s">
        <v>606</v>
      </c>
      <c r="C161">
        <v>0</v>
      </c>
      <c r="D161">
        <v>1.58</v>
      </c>
      <c r="E161">
        <v>0</v>
      </c>
      <c r="F161">
        <v>0</v>
      </c>
      <c r="G161">
        <v>0</v>
      </c>
      <c r="H161">
        <v>0.03</v>
      </c>
      <c r="I161">
        <v>0</v>
      </c>
      <c r="J161">
        <v>2</v>
      </c>
      <c r="K161">
        <v>0.03</v>
      </c>
      <c r="L161">
        <v>-1</v>
      </c>
      <c r="M161">
        <v>-1</v>
      </c>
      <c r="N161">
        <v>0.67</v>
      </c>
      <c r="O161">
        <v>3.58</v>
      </c>
      <c r="P161">
        <v>0.03</v>
      </c>
      <c r="Q161">
        <v>0.28000000000000003</v>
      </c>
      <c r="R161">
        <v>0.05</v>
      </c>
      <c r="S161">
        <v>0.32</v>
      </c>
      <c r="T161">
        <v>0.23</v>
      </c>
      <c r="U161">
        <v>0</v>
      </c>
      <c r="V161">
        <v>0</v>
      </c>
      <c r="W161">
        <v>20.67</v>
      </c>
      <c r="X161">
        <v>0.6</v>
      </c>
      <c r="Y161">
        <v>-1</v>
      </c>
      <c r="Z161">
        <v>-1</v>
      </c>
      <c r="AA161">
        <v>24.88</v>
      </c>
      <c r="AB161">
        <v>0.03</v>
      </c>
      <c r="AC161">
        <v>0.02</v>
      </c>
      <c r="AD161">
        <v>0.03</v>
      </c>
      <c r="AE161">
        <v>4.17</v>
      </c>
      <c r="AF161">
        <v>-1</v>
      </c>
      <c r="AG161">
        <v>-1</v>
      </c>
      <c r="AH161">
        <v>-1</v>
      </c>
      <c r="AI161">
        <v>0</v>
      </c>
      <c r="AJ161">
        <v>0</v>
      </c>
      <c r="AK161">
        <v>0.03</v>
      </c>
      <c r="AL161">
        <v>0.03</v>
      </c>
      <c r="AM161">
        <v>0.05</v>
      </c>
      <c r="AN161">
        <v>0.05</v>
      </c>
      <c r="AO161">
        <v>1.42</v>
      </c>
      <c r="AP161">
        <v>1.42</v>
      </c>
      <c r="AQ161">
        <v>22.67</v>
      </c>
      <c r="AR161">
        <v>0.53</v>
      </c>
      <c r="AS161">
        <v>0.68</v>
      </c>
      <c r="AT161">
        <v>-1</v>
      </c>
      <c r="AU161">
        <v>-1</v>
      </c>
      <c r="AV161">
        <v>0.05</v>
      </c>
      <c r="AW161">
        <v>29.88</v>
      </c>
      <c r="AX161">
        <v>29.88</v>
      </c>
      <c r="AY161">
        <v>0.17</v>
      </c>
      <c r="AZ161">
        <v>0</v>
      </c>
      <c r="BA161">
        <v>1486.8798916645271</v>
      </c>
    </row>
    <row r="162" spans="1:53" x14ac:dyDescent="0.25">
      <c r="A162">
        <v>340</v>
      </c>
      <c r="B162" t="s">
        <v>607</v>
      </c>
      <c r="C162">
        <v>0</v>
      </c>
      <c r="D162">
        <v>1.58</v>
      </c>
      <c r="E162">
        <v>0</v>
      </c>
      <c r="F162">
        <v>0</v>
      </c>
      <c r="G162">
        <v>0</v>
      </c>
      <c r="H162">
        <v>0.03</v>
      </c>
      <c r="I162">
        <v>0</v>
      </c>
      <c r="J162">
        <v>2</v>
      </c>
      <c r="K162">
        <v>0.03</v>
      </c>
      <c r="L162">
        <v>-1</v>
      </c>
      <c r="M162">
        <v>-1</v>
      </c>
      <c r="N162">
        <v>0.67</v>
      </c>
      <c r="O162">
        <v>3.58</v>
      </c>
      <c r="P162">
        <v>0.03</v>
      </c>
      <c r="Q162">
        <v>0.28000000000000003</v>
      </c>
      <c r="R162">
        <v>0.05</v>
      </c>
      <c r="S162">
        <v>0.32</v>
      </c>
      <c r="T162">
        <v>0.23</v>
      </c>
      <c r="U162">
        <v>0</v>
      </c>
      <c r="V162">
        <v>0</v>
      </c>
      <c r="W162">
        <v>20.67</v>
      </c>
      <c r="X162">
        <v>0.6</v>
      </c>
      <c r="Y162">
        <v>-1</v>
      </c>
      <c r="Z162">
        <v>-1</v>
      </c>
      <c r="AA162">
        <v>24.88</v>
      </c>
      <c r="AB162">
        <v>0.03</v>
      </c>
      <c r="AC162">
        <v>0.02</v>
      </c>
      <c r="AD162">
        <v>0.03</v>
      </c>
      <c r="AE162">
        <v>4.17</v>
      </c>
      <c r="AF162">
        <v>-1</v>
      </c>
      <c r="AG162">
        <v>-1</v>
      </c>
      <c r="AH162">
        <v>-1</v>
      </c>
      <c r="AI162">
        <v>0</v>
      </c>
      <c r="AJ162">
        <v>0</v>
      </c>
      <c r="AK162">
        <v>0.03</v>
      </c>
      <c r="AL162">
        <v>0.03</v>
      </c>
      <c r="AM162">
        <v>0.05</v>
      </c>
      <c r="AN162">
        <v>0.05</v>
      </c>
      <c r="AO162">
        <v>1.42</v>
      </c>
      <c r="AP162">
        <v>1.42</v>
      </c>
      <c r="AQ162">
        <v>22.67</v>
      </c>
      <c r="AR162">
        <v>0.53</v>
      </c>
      <c r="AS162">
        <v>0.68</v>
      </c>
      <c r="AT162">
        <v>-1</v>
      </c>
      <c r="AU162">
        <v>-1</v>
      </c>
      <c r="AV162">
        <v>0.05</v>
      </c>
      <c r="AW162">
        <v>29.88</v>
      </c>
      <c r="AX162">
        <v>29.88</v>
      </c>
      <c r="AY162">
        <v>0.17</v>
      </c>
      <c r="AZ162">
        <v>0</v>
      </c>
      <c r="BA162">
        <v>1539.2223270143179</v>
      </c>
    </row>
    <row r="163" spans="1:53" x14ac:dyDescent="0.25">
      <c r="A163">
        <v>341</v>
      </c>
      <c r="B163" t="s">
        <v>608</v>
      </c>
      <c r="C163">
        <v>0</v>
      </c>
      <c r="D163">
        <v>1.58</v>
      </c>
      <c r="E163">
        <v>0</v>
      </c>
      <c r="F163">
        <v>0</v>
      </c>
      <c r="G163">
        <v>0</v>
      </c>
      <c r="H163">
        <v>0.03</v>
      </c>
      <c r="I163">
        <v>0</v>
      </c>
      <c r="J163">
        <v>2</v>
      </c>
      <c r="K163">
        <v>0.03</v>
      </c>
      <c r="L163">
        <v>-1</v>
      </c>
      <c r="M163">
        <v>-1</v>
      </c>
      <c r="N163">
        <v>0.67</v>
      </c>
      <c r="O163">
        <v>3.58</v>
      </c>
      <c r="P163">
        <v>0.03</v>
      </c>
      <c r="Q163">
        <v>0.28000000000000003</v>
      </c>
      <c r="R163">
        <v>0.05</v>
      </c>
      <c r="S163">
        <v>0.32</v>
      </c>
      <c r="T163">
        <v>0.23</v>
      </c>
      <c r="U163">
        <v>0</v>
      </c>
      <c r="V163">
        <v>0</v>
      </c>
      <c r="W163">
        <v>20.67</v>
      </c>
      <c r="X163">
        <v>0.6</v>
      </c>
      <c r="Y163">
        <v>-1</v>
      </c>
      <c r="Z163">
        <v>-1</v>
      </c>
      <c r="AA163">
        <v>24.88</v>
      </c>
      <c r="AB163">
        <v>0.03</v>
      </c>
      <c r="AC163">
        <v>0.02</v>
      </c>
      <c r="AD163">
        <v>0.03</v>
      </c>
      <c r="AE163">
        <v>4.17</v>
      </c>
      <c r="AF163">
        <v>-1</v>
      </c>
      <c r="AG163">
        <v>-1</v>
      </c>
      <c r="AH163">
        <v>-1</v>
      </c>
      <c r="AI163">
        <v>0</v>
      </c>
      <c r="AJ163">
        <v>0</v>
      </c>
      <c r="AK163">
        <v>0.03</v>
      </c>
      <c r="AL163">
        <v>0.03</v>
      </c>
      <c r="AM163">
        <v>0.05</v>
      </c>
      <c r="AN163">
        <v>0.05</v>
      </c>
      <c r="AO163">
        <v>1.42</v>
      </c>
      <c r="AP163">
        <v>1.42</v>
      </c>
      <c r="AQ163">
        <v>22.67</v>
      </c>
      <c r="AR163">
        <v>0.53</v>
      </c>
      <c r="AS163">
        <v>0.68</v>
      </c>
      <c r="AT163">
        <v>-1</v>
      </c>
      <c r="AU163">
        <v>-1</v>
      </c>
      <c r="AV163">
        <v>0.05</v>
      </c>
      <c r="AW163">
        <v>29.88</v>
      </c>
      <c r="AX163">
        <v>29.88</v>
      </c>
      <c r="AY163">
        <v>0.17</v>
      </c>
      <c r="AZ163">
        <v>0</v>
      </c>
      <c r="BA163">
        <v>1675.3809412971739</v>
      </c>
    </row>
    <row r="164" spans="1:53" x14ac:dyDescent="0.25">
      <c r="A164">
        <v>342</v>
      </c>
      <c r="B164" t="s">
        <v>609</v>
      </c>
      <c r="C164">
        <v>0</v>
      </c>
      <c r="D164">
        <v>1.58</v>
      </c>
      <c r="E164">
        <v>0</v>
      </c>
      <c r="F164">
        <v>0</v>
      </c>
      <c r="G164">
        <v>0</v>
      </c>
      <c r="H164">
        <v>0.03</v>
      </c>
      <c r="I164">
        <v>0</v>
      </c>
      <c r="J164">
        <v>2</v>
      </c>
      <c r="K164">
        <v>0.03</v>
      </c>
      <c r="L164">
        <v>-1</v>
      </c>
      <c r="M164">
        <v>-1</v>
      </c>
      <c r="N164">
        <v>0.67</v>
      </c>
      <c r="O164">
        <v>3.58</v>
      </c>
      <c r="P164">
        <v>0.03</v>
      </c>
      <c r="Q164">
        <v>0.28000000000000003</v>
      </c>
      <c r="R164">
        <v>0.05</v>
      </c>
      <c r="S164">
        <v>0.32</v>
      </c>
      <c r="T164">
        <v>0.23</v>
      </c>
      <c r="U164">
        <v>0</v>
      </c>
      <c r="V164">
        <v>0</v>
      </c>
      <c r="W164">
        <v>20.67</v>
      </c>
      <c r="X164">
        <v>0.6</v>
      </c>
      <c r="Y164">
        <v>-1</v>
      </c>
      <c r="Z164">
        <v>-1</v>
      </c>
      <c r="AA164">
        <v>24.88</v>
      </c>
      <c r="AB164">
        <v>0.03</v>
      </c>
      <c r="AC164">
        <v>0.02</v>
      </c>
      <c r="AD164">
        <v>0.03</v>
      </c>
      <c r="AE164">
        <v>4.17</v>
      </c>
      <c r="AF164">
        <v>-1</v>
      </c>
      <c r="AG164">
        <v>-1</v>
      </c>
      <c r="AH164">
        <v>-1</v>
      </c>
      <c r="AI164">
        <v>0</v>
      </c>
      <c r="AJ164">
        <v>0</v>
      </c>
      <c r="AK164">
        <v>0.03</v>
      </c>
      <c r="AL164">
        <v>0.03</v>
      </c>
      <c r="AM164">
        <v>0.05</v>
      </c>
      <c r="AN164">
        <v>0.05</v>
      </c>
      <c r="AO164">
        <v>1.42</v>
      </c>
      <c r="AP164">
        <v>1.42</v>
      </c>
      <c r="AQ164">
        <v>22.67</v>
      </c>
      <c r="AR164">
        <v>0.53</v>
      </c>
      <c r="AS164">
        <v>0.68</v>
      </c>
      <c r="AT164">
        <v>-1</v>
      </c>
      <c r="AU164">
        <v>-1</v>
      </c>
      <c r="AV164">
        <v>0.05</v>
      </c>
      <c r="AW164">
        <v>29.88</v>
      </c>
      <c r="AX164">
        <v>29.88</v>
      </c>
      <c r="AY164">
        <v>0.17</v>
      </c>
      <c r="AZ164">
        <v>0</v>
      </c>
      <c r="BA164">
        <v>1409.1623423675812</v>
      </c>
    </row>
    <row r="165" spans="1:53" x14ac:dyDescent="0.25">
      <c r="A165">
        <v>343</v>
      </c>
      <c r="B165" t="s">
        <v>610</v>
      </c>
      <c r="C165">
        <v>0</v>
      </c>
      <c r="D165">
        <v>1.58</v>
      </c>
      <c r="E165">
        <v>0</v>
      </c>
      <c r="F165">
        <v>0</v>
      </c>
      <c r="G165">
        <v>0</v>
      </c>
      <c r="H165">
        <v>0.03</v>
      </c>
      <c r="I165">
        <v>0</v>
      </c>
      <c r="J165">
        <v>2</v>
      </c>
      <c r="K165">
        <v>0.03</v>
      </c>
      <c r="L165">
        <v>-1</v>
      </c>
      <c r="M165">
        <v>-1</v>
      </c>
      <c r="N165">
        <v>0.67</v>
      </c>
      <c r="O165">
        <v>3.58</v>
      </c>
      <c r="P165">
        <v>0.03</v>
      </c>
      <c r="Q165">
        <v>0.28000000000000003</v>
      </c>
      <c r="R165">
        <v>0.05</v>
      </c>
      <c r="S165">
        <v>0.32</v>
      </c>
      <c r="T165">
        <v>0.23</v>
      </c>
      <c r="U165">
        <v>0</v>
      </c>
      <c r="V165">
        <v>0</v>
      </c>
      <c r="W165">
        <v>20.67</v>
      </c>
      <c r="X165">
        <v>0.6</v>
      </c>
      <c r="Y165">
        <v>-1</v>
      </c>
      <c r="Z165">
        <v>-1</v>
      </c>
      <c r="AA165">
        <v>24.88</v>
      </c>
      <c r="AB165">
        <v>0.03</v>
      </c>
      <c r="AC165">
        <v>0.02</v>
      </c>
      <c r="AD165">
        <v>0.03</v>
      </c>
      <c r="AE165">
        <v>4.17</v>
      </c>
      <c r="AF165">
        <v>-1</v>
      </c>
      <c r="AG165">
        <v>-1</v>
      </c>
      <c r="AH165">
        <v>-1</v>
      </c>
      <c r="AI165">
        <v>0</v>
      </c>
      <c r="AJ165">
        <v>0</v>
      </c>
      <c r="AK165">
        <v>0.03</v>
      </c>
      <c r="AL165">
        <v>0.03</v>
      </c>
      <c r="AM165">
        <v>0.05</v>
      </c>
      <c r="AN165">
        <v>0.05</v>
      </c>
      <c r="AO165">
        <v>1.42</v>
      </c>
      <c r="AP165">
        <v>1.42</v>
      </c>
      <c r="AQ165">
        <v>22.67</v>
      </c>
      <c r="AR165">
        <v>0.53</v>
      </c>
      <c r="AS165">
        <v>0.68</v>
      </c>
      <c r="AT165">
        <v>-1</v>
      </c>
      <c r="AU165">
        <v>-1</v>
      </c>
      <c r="AV165">
        <v>0.05</v>
      </c>
      <c r="AW165">
        <v>29.88</v>
      </c>
      <c r="AX165">
        <v>29.88</v>
      </c>
      <c r="AY165">
        <v>0.17</v>
      </c>
      <c r="AZ165">
        <v>0</v>
      </c>
      <c r="BA165">
        <v>1508.177329750459</v>
      </c>
    </row>
    <row r="166" spans="1:53" x14ac:dyDescent="0.25">
      <c r="A166">
        <v>346</v>
      </c>
      <c r="B166" t="s">
        <v>611</v>
      </c>
      <c r="C166">
        <v>0</v>
      </c>
      <c r="D166">
        <v>1.58</v>
      </c>
      <c r="E166">
        <v>0</v>
      </c>
      <c r="F166">
        <v>0</v>
      </c>
      <c r="G166">
        <v>0</v>
      </c>
      <c r="H166">
        <v>0.03</v>
      </c>
      <c r="I166">
        <v>0</v>
      </c>
      <c r="J166">
        <v>2</v>
      </c>
      <c r="K166">
        <v>0.03</v>
      </c>
      <c r="L166">
        <v>-1</v>
      </c>
      <c r="M166">
        <v>-1</v>
      </c>
      <c r="N166">
        <v>0.67</v>
      </c>
      <c r="O166">
        <v>3.58</v>
      </c>
      <c r="P166">
        <v>0.03</v>
      </c>
      <c r="Q166">
        <v>0.28000000000000003</v>
      </c>
      <c r="R166">
        <v>0.05</v>
      </c>
      <c r="S166">
        <v>0.32</v>
      </c>
      <c r="T166">
        <v>0.23</v>
      </c>
      <c r="U166">
        <v>0</v>
      </c>
      <c r="V166">
        <v>0</v>
      </c>
      <c r="W166">
        <v>20.67</v>
      </c>
      <c r="X166">
        <v>0.6</v>
      </c>
      <c r="Y166">
        <v>-1</v>
      </c>
      <c r="Z166">
        <v>-1</v>
      </c>
      <c r="AA166">
        <v>24.88</v>
      </c>
      <c r="AB166">
        <v>0.03</v>
      </c>
      <c r="AC166">
        <v>0.02</v>
      </c>
      <c r="AD166">
        <v>0.03</v>
      </c>
      <c r="AE166">
        <v>4.17</v>
      </c>
      <c r="AF166">
        <v>-1</v>
      </c>
      <c r="AG166">
        <v>-1</v>
      </c>
      <c r="AH166">
        <v>-1</v>
      </c>
      <c r="AI166">
        <v>0</v>
      </c>
      <c r="AJ166">
        <v>0</v>
      </c>
      <c r="AK166">
        <v>0.03</v>
      </c>
      <c r="AL166">
        <v>0.03</v>
      </c>
      <c r="AM166">
        <v>0.05</v>
      </c>
      <c r="AN166">
        <v>0.05</v>
      </c>
      <c r="AO166">
        <v>1.42</v>
      </c>
      <c r="AP166">
        <v>1.42</v>
      </c>
      <c r="AQ166">
        <v>22.67</v>
      </c>
      <c r="AR166">
        <v>0.53</v>
      </c>
      <c r="AS166">
        <v>0.68</v>
      </c>
      <c r="AT166">
        <v>-1</v>
      </c>
      <c r="AU166">
        <v>-1</v>
      </c>
      <c r="AV166">
        <v>0.05</v>
      </c>
      <c r="AW166">
        <v>29.88</v>
      </c>
      <c r="AX166">
        <v>29.88</v>
      </c>
      <c r="AY166">
        <v>0.17</v>
      </c>
      <c r="AZ166">
        <v>0</v>
      </c>
      <c r="BA166">
        <v>1552.9138489735101</v>
      </c>
    </row>
    <row r="167" spans="1:53" x14ac:dyDescent="0.25">
      <c r="A167">
        <v>348</v>
      </c>
      <c r="B167" t="s">
        <v>612</v>
      </c>
      <c r="C167">
        <v>0</v>
      </c>
      <c r="D167">
        <v>1.58</v>
      </c>
      <c r="E167">
        <v>0</v>
      </c>
      <c r="F167">
        <v>0</v>
      </c>
      <c r="G167">
        <v>0</v>
      </c>
      <c r="H167">
        <v>0.03</v>
      </c>
      <c r="I167">
        <v>0</v>
      </c>
      <c r="J167">
        <v>2</v>
      </c>
      <c r="K167">
        <v>0.03</v>
      </c>
      <c r="L167">
        <v>-1</v>
      </c>
      <c r="M167">
        <v>-1</v>
      </c>
      <c r="N167">
        <v>0.67</v>
      </c>
      <c r="O167">
        <v>3.58</v>
      </c>
      <c r="P167">
        <v>0.03</v>
      </c>
      <c r="Q167">
        <v>0.28000000000000003</v>
      </c>
      <c r="R167">
        <v>0.05</v>
      </c>
      <c r="S167">
        <v>0.32</v>
      </c>
      <c r="T167">
        <v>0.23</v>
      </c>
      <c r="U167">
        <v>0</v>
      </c>
      <c r="V167">
        <v>0</v>
      </c>
      <c r="W167">
        <v>20.67</v>
      </c>
      <c r="X167">
        <v>0.6</v>
      </c>
      <c r="Y167">
        <v>-1</v>
      </c>
      <c r="Z167">
        <v>-1</v>
      </c>
      <c r="AA167">
        <v>24.88</v>
      </c>
      <c r="AB167">
        <v>0.03</v>
      </c>
      <c r="AC167">
        <v>0.02</v>
      </c>
      <c r="AD167">
        <v>0.03</v>
      </c>
      <c r="AE167">
        <v>4.17</v>
      </c>
      <c r="AF167">
        <v>-1</v>
      </c>
      <c r="AG167">
        <v>-1</v>
      </c>
      <c r="AH167">
        <v>-1</v>
      </c>
      <c r="AI167">
        <v>0</v>
      </c>
      <c r="AJ167">
        <v>0</v>
      </c>
      <c r="AK167">
        <v>0.03</v>
      </c>
      <c r="AL167">
        <v>0.03</v>
      </c>
      <c r="AM167">
        <v>0.05</v>
      </c>
      <c r="AN167">
        <v>0.05</v>
      </c>
      <c r="AO167">
        <v>1.42</v>
      </c>
      <c r="AP167">
        <v>1.42</v>
      </c>
      <c r="AQ167">
        <v>22.67</v>
      </c>
      <c r="AR167">
        <v>0.53</v>
      </c>
      <c r="AS167">
        <v>0.68</v>
      </c>
      <c r="AT167">
        <v>-1</v>
      </c>
      <c r="AU167">
        <v>-1</v>
      </c>
      <c r="AV167">
        <v>0.05</v>
      </c>
      <c r="AW167">
        <v>29.88</v>
      </c>
      <c r="AX167">
        <v>29.88</v>
      </c>
      <c r="AY167">
        <v>0.17</v>
      </c>
      <c r="AZ167">
        <v>0</v>
      </c>
      <c r="BA167">
        <v>1441.3822547735911</v>
      </c>
    </row>
    <row r="168" spans="1:53" x14ac:dyDescent="0.25">
      <c r="A168">
        <v>352</v>
      </c>
      <c r="B168" t="s">
        <v>613</v>
      </c>
      <c r="C168">
        <v>0</v>
      </c>
      <c r="D168">
        <v>1.58</v>
      </c>
      <c r="E168">
        <v>0</v>
      </c>
      <c r="F168">
        <v>0</v>
      </c>
      <c r="G168">
        <v>0</v>
      </c>
      <c r="H168">
        <v>0.03</v>
      </c>
      <c r="I168">
        <v>0</v>
      </c>
      <c r="J168">
        <v>2</v>
      </c>
      <c r="K168">
        <v>0.03</v>
      </c>
      <c r="L168">
        <v>-1</v>
      </c>
      <c r="M168">
        <v>-1</v>
      </c>
      <c r="N168">
        <v>0.67</v>
      </c>
      <c r="O168">
        <v>3.58</v>
      </c>
      <c r="P168">
        <v>0.03</v>
      </c>
      <c r="Q168">
        <v>0.28000000000000003</v>
      </c>
      <c r="R168">
        <v>0.05</v>
      </c>
      <c r="S168">
        <v>0.32</v>
      </c>
      <c r="T168">
        <v>0.23</v>
      </c>
      <c r="U168">
        <v>0</v>
      </c>
      <c r="V168">
        <v>0</v>
      </c>
      <c r="W168">
        <v>20.67</v>
      </c>
      <c r="X168">
        <v>0.6</v>
      </c>
      <c r="Y168">
        <v>-1</v>
      </c>
      <c r="Z168">
        <v>-1</v>
      </c>
      <c r="AA168">
        <v>24.88</v>
      </c>
      <c r="AB168">
        <v>0.03</v>
      </c>
      <c r="AC168">
        <v>0.02</v>
      </c>
      <c r="AD168">
        <v>0.03</v>
      </c>
      <c r="AE168">
        <v>4.17</v>
      </c>
      <c r="AF168">
        <v>-1</v>
      </c>
      <c r="AG168">
        <v>-1</v>
      </c>
      <c r="AH168">
        <v>-1</v>
      </c>
      <c r="AI168">
        <v>0</v>
      </c>
      <c r="AJ168">
        <v>0</v>
      </c>
      <c r="AK168">
        <v>0.03</v>
      </c>
      <c r="AL168">
        <v>0.03</v>
      </c>
      <c r="AM168">
        <v>0.05</v>
      </c>
      <c r="AN168">
        <v>0.05</v>
      </c>
      <c r="AO168">
        <v>1.42</v>
      </c>
      <c r="AP168">
        <v>1.42</v>
      </c>
      <c r="AQ168">
        <v>22.67</v>
      </c>
      <c r="AR168">
        <v>0.53</v>
      </c>
      <c r="AS168">
        <v>0.68</v>
      </c>
      <c r="AT168">
        <v>-1</v>
      </c>
      <c r="AU168">
        <v>-1</v>
      </c>
      <c r="AV168">
        <v>0.05</v>
      </c>
      <c r="AW168">
        <v>29.88</v>
      </c>
      <c r="AX168">
        <v>29.88</v>
      </c>
      <c r="AY168">
        <v>0.17</v>
      </c>
      <c r="AZ168">
        <v>0</v>
      </c>
      <c r="BA168">
        <v>1326.001256539756</v>
      </c>
    </row>
    <row r="169" spans="1:53" x14ac:dyDescent="0.25">
      <c r="A169">
        <v>353</v>
      </c>
      <c r="B169" t="s">
        <v>614</v>
      </c>
      <c r="C169">
        <v>0</v>
      </c>
      <c r="D169">
        <v>1.58</v>
      </c>
      <c r="E169">
        <v>0</v>
      </c>
      <c r="F169">
        <v>0</v>
      </c>
      <c r="G169">
        <v>0</v>
      </c>
      <c r="H169">
        <v>0.03</v>
      </c>
      <c r="I169">
        <v>0</v>
      </c>
      <c r="J169">
        <v>2</v>
      </c>
      <c r="K169">
        <v>0.03</v>
      </c>
      <c r="L169">
        <v>-1</v>
      </c>
      <c r="M169">
        <v>-1</v>
      </c>
      <c r="N169">
        <v>0.67</v>
      </c>
      <c r="O169">
        <v>3.58</v>
      </c>
      <c r="P169">
        <v>0.03</v>
      </c>
      <c r="Q169">
        <v>0.28000000000000003</v>
      </c>
      <c r="R169">
        <v>0.05</v>
      </c>
      <c r="S169">
        <v>0.32</v>
      </c>
      <c r="T169">
        <v>0.23</v>
      </c>
      <c r="U169">
        <v>0</v>
      </c>
      <c r="V169">
        <v>0</v>
      </c>
      <c r="W169">
        <v>20.67</v>
      </c>
      <c r="X169">
        <v>0.6</v>
      </c>
      <c r="Y169">
        <v>-1</v>
      </c>
      <c r="Z169">
        <v>-1</v>
      </c>
      <c r="AA169">
        <v>24.88</v>
      </c>
      <c r="AB169">
        <v>0.03</v>
      </c>
      <c r="AC169">
        <v>0.02</v>
      </c>
      <c r="AD169">
        <v>0.03</v>
      </c>
      <c r="AE169">
        <v>4.17</v>
      </c>
      <c r="AF169">
        <v>-1</v>
      </c>
      <c r="AG169">
        <v>-1</v>
      </c>
      <c r="AH169">
        <v>-1</v>
      </c>
      <c r="AI169">
        <v>0</v>
      </c>
      <c r="AJ169">
        <v>0</v>
      </c>
      <c r="AK169">
        <v>0.03</v>
      </c>
      <c r="AL169">
        <v>0.03</v>
      </c>
      <c r="AM169">
        <v>0.05</v>
      </c>
      <c r="AN169">
        <v>0.05</v>
      </c>
      <c r="AO169">
        <v>1.42</v>
      </c>
      <c r="AP169">
        <v>1.42</v>
      </c>
      <c r="AQ169">
        <v>22.67</v>
      </c>
      <c r="AR169">
        <v>0.53</v>
      </c>
      <c r="AS169">
        <v>0.68</v>
      </c>
      <c r="AT169">
        <v>-1</v>
      </c>
      <c r="AU169">
        <v>-1</v>
      </c>
      <c r="AV169">
        <v>0.05</v>
      </c>
      <c r="AW169">
        <v>29.88</v>
      </c>
      <c r="AX169">
        <v>29.88</v>
      </c>
      <c r="AY169">
        <v>0.17</v>
      </c>
      <c r="AZ169">
        <v>0</v>
      </c>
      <c r="BA169">
        <v>1452.7664051964341</v>
      </c>
    </row>
    <row r="170" spans="1:53" x14ac:dyDescent="0.25">
      <c r="A170">
        <v>354</v>
      </c>
      <c r="B170" t="s">
        <v>615</v>
      </c>
      <c r="C170">
        <v>0</v>
      </c>
      <c r="D170">
        <v>1.58</v>
      </c>
      <c r="E170">
        <v>0</v>
      </c>
      <c r="F170">
        <v>0</v>
      </c>
      <c r="G170">
        <v>0</v>
      </c>
      <c r="H170">
        <v>0.03</v>
      </c>
      <c r="I170">
        <v>0</v>
      </c>
      <c r="J170">
        <v>2</v>
      </c>
      <c r="K170">
        <v>0.03</v>
      </c>
      <c r="L170">
        <v>-1</v>
      </c>
      <c r="M170">
        <v>-1</v>
      </c>
      <c r="N170">
        <v>0.67</v>
      </c>
      <c r="O170">
        <v>3.58</v>
      </c>
      <c r="P170">
        <v>0.03</v>
      </c>
      <c r="Q170">
        <v>0.28000000000000003</v>
      </c>
      <c r="R170">
        <v>0.05</v>
      </c>
      <c r="S170">
        <v>0.32</v>
      </c>
      <c r="T170">
        <v>0.23</v>
      </c>
      <c r="U170">
        <v>0</v>
      </c>
      <c r="V170">
        <v>0</v>
      </c>
      <c r="W170">
        <v>20.67</v>
      </c>
      <c r="X170">
        <v>0.6</v>
      </c>
      <c r="Y170">
        <v>-1</v>
      </c>
      <c r="Z170">
        <v>-1</v>
      </c>
      <c r="AA170">
        <v>24.88</v>
      </c>
      <c r="AB170">
        <v>0.03</v>
      </c>
      <c r="AC170">
        <v>0.02</v>
      </c>
      <c r="AD170">
        <v>0.03</v>
      </c>
      <c r="AE170">
        <v>4.17</v>
      </c>
      <c r="AF170">
        <v>-1</v>
      </c>
      <c r="AG170">
        <v>-1</v>
      </c>
      <c r="AH170">
        <v>-1</v>
      </c>
      <c r="AI170">
        <v>0</v>
      </c>
      <c r="AJ170">
        <v>0</v>
      </c>
      <c r="AK170">
        <v>0.03</v>
      </c>
      <c r="AL170">
        <v>0.03</v>
      </c>
      <c r="AM170">
        <v>0.05</v>
      </c>
      <c r="AN170">
        <v>0.05</v>
      </c>
      <c r="AO170">
        <v>1.42</v>
      </c>
      <c r="AP170">
        <v>1.42</v>
      </c>
      <c r="AQ170">
        <v>22.67</v>
      </c>
      <c r="AR170">
        <v>0.53</v>
      </c>
      <c r="AS170">
        <v>0.68</v>
      </c>
      <c r="AT170">
        <v>-1</v>
      </c>
      <c r="AU170">
        <v>-1</v>
      </c>
      <c r="AV170">
        <v>0.05</v>
      </c>
      <c r="AW170">
        <v>29.88</v>
      </c>
      <c r="AX170">
        <v>29.88</v>
      </c>
      <c r="AY170">
        <v>0.17</v>
      </c>
      <c r="AZ170">
        <v>0</v>
      </c>
      <c r="BA170">
        <v>1463.0629058661375</v>
      </c>
    </row>
    <row r="171" spans="1:53" x14ac:dyDescent="0.25">
      <c r="A171">
        <v>358</v>
      </c>
      <c r="B171" t="s">
        <v>616</v>
      </c>
      <c r="C171">
        <v>0</v>
      </c>
      <c r="D171">
        <v>1.58</v>
      </c>
      <c r="E171">
        <v>0</v>
      </c>
      <c r="F171">
        <v>0</v>
      </c>
      <c r="G171">
        <v>0</v>
      </c>
      <c r="H171">
        <v>0.03</v>
      </c>
      <c r="I171">
        <v>0</v>
      </c>
      <c r="J171">
        <v>2</v>
      </c>
      <c r="K171">
        <v>0.03</v>
      </c>
      <c r="L171">
        <v>-1</v>
      </c>
      <c r="M171">
        <v>-1</v>
      </c>
      <c r="N171">
        <v>0.67</v>
      </c>
      <c r="O171">
        <v>3.58</v>
      </c>
      <c r="P171">
        <v>0.03</v>
      </c>
      <c r="Q171">
        <v>0.28000000000000003</v>
      </c>
      <c r="R171">
        <v>0.05</v>
      </c>
      <c r="S171">
        <v>0.32</v>
      </c>
      <c r="T171">
        <v>0.23</v>
      </c>
      <c r="U171">
        <v>0</v>
      </c>
      <c r="V171">
        <v>0</v>
      </c>
      <c r="W171">
        <v>20.67</v>
      </c>
      <c r="X171">
        <v>0.6</v>
      </c>
      <c r="Y171">
        <v>-1</v>
      </c>
      <c r="Z171">
        <v>-1</v>
      </c>
      <c r="AA171">
        <v>24.88</v>
      </c>
      <c r="AB171">
        <v>0.03</v>
      </c>
      <c r="AC171">
        <v>0.02</v>
      </c>
      <c r="AD171">
        <v>0.03</v>
      </c>
      <c r="AE171">
        <v>4.17</v>
      </c>
      <c r="AF171">
        <v>-1</v>
      </c>
      <c r="AG171">
        <v>-1</v>
      </c>
      <c r="AH171">
        <v>-1</v>
      </c>
      <c r="AI171">
        <v>0</v>
      </c>
      <c r="AJ171">
        <v>0</v>
      </c>
      <c r="AK171">
        <v>0.03</v>
      </c>
      <c r="AL171">
        <v>0.03</v>
      </c>
      <c r="AM171">
        <v>0.05</v>
      </c>
      <c r="AN171">
        <v>0.05</v>
      </c>
      <c r="AO171">
        <v>1.42</v>
      </c>
      <c r="AP171">
        <v>1.42</v>
      </c>
      <c r="AQ171">
        <v>22.67</v>
      </c>
      <c r="AR171">
        <v>0.53</v>
      </c>
      <c r="AS171">
        <v>0.68</v>
      </c>
      <c r="AT171">
        <v>-1</v>
      </c>
      <c r="AU171">
        <v>-1</v>
      </c>
      <c r="AV171">
        <v>0.05</v>
      </c>
      <c r="AW171">
        <v>29.88</v>
      </c>
      <c r="AX171">
        <v>29.88</v>
      </c>
      <c r="AY171">
        <v>0.17</v>
      </c>
      <c r="AZ171">
        <v>0</v>
      </c>
      <c r="BA171">
        <v>1435.8175087019633</v>
      </c>
    </row>
    <row r="172" spans="1:53" x14ac:dyDescent="0.25">
      <c r="A172">
        <v>359</v>
      </c>
      <c r="B172" t="s">
        <v>617</v>
      </c>
      <c r="C172">
        <v>0</v>
      </c>
      <c r="D172">
        <v>1.58</v>
      </c>
      <c r="E172">
        <v>0</v>
      </c>
      <c r="F172">
        <v>0</v>
      </c>
      <c r="G172">
        <v>0</v>
      </c>
      <c r="H172">
        <v>0.03</v>
      </c>
      <c r="I172">
        <v>0</v>
      </c>
      <c r="J172">
        <v>2</v>
      </c>
      <c r="K172">
        <v>0.03</v>
      </c>
      <c r="L172">
        <v>-1</v>
      </c>
      <c r="M172">
        <v>-1</v>
      </c>
      <c r="N172">
        <v>0.67</v>
      </c>
      <c r="O172">
        <v>3.58</v>
      </c>
      <c r="P172">
        <v>0.03</v>
      </c>
      <c r="Q172">
        <v>0.28000000000000003</v>
      </c>
      <c r="R172">
        <v>0.05</v>
      </c>
      <c r="S172">
        <v>0.32</v>
      </c>
      <c r="T172">
        <v>0.23</v>
      </c>
      <c r="U172">
        <v>0</v>
      </c>
      <c r="V172">
        <v>0</v>
      </c>
      <c r="W172">
        <v>20.67</v>
      </c>
      <c r="X172">
        <v>0.6</v>
      </c>
      <c r="Y172">
        <v>-1</v>
      </c>
      <c r="Z172">
        <v>-1</v>
      </c>
      <c r="AA172">
        <v>24.88</v>
      </c>
      <c r="AB172">
        <v>0.03</v>
      </c>
      <c r="AC172">
        <v>0.02</v>
      </c>
      <c r="AD172">
        <v>0.03</v>
      </c>
      <c r="AE172">
        <v>4.17</v>
      </c>
      <c r="AF172">
        <v>-1</v>
      </c>
      <c r="AG172">
        <v>-1</v>
      </c>
      <c r="AH172">
        <v>-1</v>
      </c>
      <c r="AI172">
        <v>0</v>
      </c>
      <c r="AJ172">
        <v>0</v>
      </c>
      <c r="AK172">
        <v>0.03</v>
      </c>
      <c r="AL172">
        <v>0.03</v>
      </c>
      <c r="AM172">
        <v>0.05</v>
      </c>
      <c r="AN172">
        <v>0.05</v>
      </c>
      <c r="AO172">
        <v>1.42</v>
      </c>
      <c r="AP172">
        <v>1.42</v>
      </c>
      <c r="AQ172">
        <v>22.67</v>
      </c>
      <c r="AR172">
        <v>0.53</v>
      </c>
      <c r="AS172">
        <v>0.68</v>
      </c>
      <c r="AT172">
        <v>-1</v>
      </c>
      <c r="AU172">
        <v>-1</v>
      </c>
      <c r="AV172">
        <v>0.05</v>
      </c>
      <c r="AW172">
        <v>29.88</v>
      </c>
      <c r="AX172">
        <v>29.88</v>
      </c>
      <c r="AY172">
        <v>0.17</v>
      </c>
      <c r="AZ172">
        <v>0</v>
      </c>
      <c r="BA172">
        <v>1706.5988025663332</v>
      </c>
    </row>
    <row r="173" spans="1:53" x14ac:dyDescent="0.25">
      <c r="A173">
        <v>360</v>
      </c>
      <c r="B173" t="s">
        <v>618</v>
      </c>
      <c r="C173">
        <v>0</v>
      </c>
      <c r="D173">
        <v>1.58</v>
      </c>
      <c r="E173">
        <v>0</v>
      </c>
      <c r="F173">
        <v>0</v>
      </c>
      <c r="G173">
        <v>0</v>
      </c>
      <c r="H173">
        <v>0.03</v>
      </c>
      <c r="I173">
        <v>0</v>
      </c>
      <c r="J173">
        <v>2</v>
      </c>
      <c r="K173">
        <v>0.03</v>
      </c>
      <c r="L173">
        <v>-1</v>
      </c>
      <c r="M173">
        <v>-1</v>
      </c>
      <c r="N173">
        <v>0.67</v>
      </c>
      <c r="O173">
        <v>3.58</v>
      </c>
      <c r="P173">
        <v>0.03</v>
      </c>
      <c r="Q173">
        <v>0.28000000000000003</v>
      </c>
      <c r="R173">
        <v>0.05</v>
      </c>
      <c r="S173">
        <v>0.32</v>
      </c>
      <c r="T173">
        <v>0.23</v>
      </c>
      <c r="U173">
        <v>0</v>
      </c>
      <c r="V173">
        <v>0</v>
      </c>
      <c r="W173">
        <v>20.67</v>
      </c>
      <c r="X173">
        <v>0.6</v>
      </c>
      <c r="Y173">
        <v>-1</v>
      </c>
      <c r="Z173">
        <v>-1</v>
      </c>
      <c r="AA173">
        <v>24.88</v>
      </c>
      <c r="AB173">
        <v>0.03</v>
      </c>
      <c r="AC173">
        <v>0.02</v>
      </c>
      <c r="AD173">
        <v>0.03</v>
      </c>
      <c r="AE173">
        <v>4.17</v>
      </c>
      <c r="AF173">
        <v>-1</v>
      </c>
      <c r="AG173">
        <v>-1</v>
      </c>
      <c r="AH173">
        <v>-1</v>
      </c>
      <c r="AI173">
        <v>0</v>
      </c>
      <c r="AJ173">
        <v>0</v>
      </c>
      <c r="AK173">
        <v>0.03</v>
      </c>
      <c r="AL173">
        <v>0.03</v>
      </c>
      <c r="AM173">
        <v>0.05</v>
      </c>
      <c r="AN173">
        <v>0.05</v>
      </c>
      <c r="AO173">
        <v>1.42</v>
      </c>
      <c r="AP173">
        <v>1.42</v>
      </c>
      <c r="AQ173">
        <v>22.67</v>
      </c>
      <c r="AR173">
        <v>0.53</v>
      </c>
      <c r="AS173">
        <v>0.68</v>
      </c>
      <c r="AT173">
        <v>-1</v>
      </c>
      <c r="AU173">
        <v>-1</v>
      </c>
      <c r="AV173">
        <v>0.05</v>
      </c>
      <c r="AW173">
        <v>29.88</v>
      </c>
      <c r="AX173">
        <v>29.88</v>
      </c>
      <c r="AY173">
        <v>0.17</v>
      </c>
      <c r="AZ173">
        <v>0</v>
      </c>
      <c r="BA173">
        <v>1605.5205840516669</v>
      </c>
    </row>
    <row r="174" spans="1:53" x14ac:dyDescent="0.25">
      <c r="A174">
        <v>364</v>
      </c>
      <c r="B174" t="s">
        <v>619</v>
      </c>
      <c r="C174">
        <v>0</v>
      </c>
      <c r="D174">
        <v>1.58</v>
      </c>
      <c r="E174">
        <v>0</v>
      </c>
      <c r="F174">
        <v>0</v>
      </c>
      <c r="G174">
        <v>0</v>
      </c>
      <c r="H174">
        <v>0.03</v>
      </c>
      <c r="I174">
        <v>0</v>
      </c>
      <c r="J174">
        <v>2</v>
      </c>
      <c r="K174">
        <v>0.03</v>
      </c>
      <c r="L174">
        <v>-1</v>
      </c>
      <c r="M174">
        <v>-1</v>
      </c>
      <c r="N174">
        <v>0.67</v>
      </c>
      <c r="O174">
        <v>3.58</v>
      </c>
      <c r="P174">
        <v>0.03</v>
      </c>
      <c r="Q174">
        <v>0.28000000000000003</v>
      </c>
      <c r="R174">
        <v>0.05</v>
      </c>
      <c r="S174">
        <v>0.32</v>
      </c>
      <c r="T174">
        <v>0.23</v>
      </c>
      <c r="U174">
        <v>0</v>
      </c>
      <c r="V174">
        <v>0</v>
      </c>
      <c r="W174">
        <v>20.67</v>
      </c>
      <c r="X174">
        <v>0.6</v>
      </c>
      <c r="Y174">
        <v>-1</v>
      </c>
      <c r="Z174">
        <v>-1</v>
      </c>
      <c r="AA174">
        <v>24.88</v>
      </c>
      <c r="AB174">
        <v>0.03</v>
      </c>
      <c r="AC174">
        <v>0.02</v>
      </c>
      <c r="AD174">
        <v>0.03</v>
      </c>
      <c r="AE174">
        <v>4.17</v>
      </c>
      <c r="AF174">
        <v>-1</v>
      </c>
      <c r="AG174">
        <v>-1</v>
      </c>
      <c r="AH174">
        <v>-1</v>
      </c>
      <c r="AI174">
        <v>0</v>
      </c>
      <c r="AJ174">
        <v>0</v>
      </c>
      <c r="AK174">
        <v>0.03</v>
      </c>
      <c r="AL174">
        <v>0.03</v>
      </c>
      <c r="AM174">
        <v>0.05</v>
      </c>
      <c r="AN174">
        <v>0.05</v>
      </c>
      <c r="AO174">
        <v>1.42</v>
      </c>
      <c r="AP174">
        <v>1.42</v>
      </c>
      <c r="AQ174">
        <v>22.67</v>
      </c>
      <c r="AR174">
        <v>0.53</v>
      </c>
      <c r="AS174">
        <v>0.68</v>
      </c>
      <c r="AT174">
        <v>-1</v>
      </c>
      <c r="AU174">
        <v>-1</v>
      </c>
      <c r="AV174">
        <v>0.05</v>
      </c>
      <c r="AW174">
        <v>29.88</v>
      </c>
      <c r="AX174">
        <v>29.88</v>
      </c>
      <c r="AY174">
        <v>0.17</v>
      </c>
      <c r="AZ174">
        <v>0</v>
      </c>
      <c r="BA174">
        <v>1582.0657684021585</v>
      </c>
    </row>
    <row r="175" spans="1:53" x14ac:dyDescent="0.25">
      <c r="A175">
        <v>365</v>
      </c>
      <c r="B175" t="s">
        <v>620</v>
      </c>
      <c r="C175">
        <v>0</v>
      </c>
      <c r="D175">
        <v>1.58</v>
      </c>
      <c r="E175">
        <v>0</v>
      </c>
      <c r="F175">
        <v>0</v>
      </c>
      <c r="G175">
        <v>0</v>
      </c>
      <c r="H175">
        <v>0.03</v>
      </c>
      <c r="I175">
        <v>0</v>
      </c>
      <c r="J175">
        <v>2</v>
      </c>
      <c r="K175">
        <v>0.03</v>
      </c>
      <c r="L175">
        <v>-1</v>
      </c>
      <c r="M175">
        <v>-1</v>
      </c>
      <c r="N175">
        <v>0.67</v>
      </c>
      <c r="O175">
        <v>3.58</v>
      </c>
      <c r="P175">
        <v>0.03</v>
      </c>
      <c r="Q175">
        <v>0.28000000000000003</v>
      </c>
      <c r="R175">
        <v>0.05</v>
      </c>
      <c r="S175">
        <v>0.32</v>
      </c>
      <c r="T175">
        <v>0.23</v>
      </c>
      <c r="U175">
        <v>0</v>
      </c>
      <c r="V175">
        <v>0</v>
      </c>
      <c r="W175">
        <v>20.67</v>
      </c>
      <c r="X175">
        <v>0.6</v>
      </c>
      <c r="Y175">
        <v>-1</v>
      </c>
      <c r="Z175">
        <v>-1</v>
      </c>
      <c r="AA175">
        <v>24.88</v>
      </c>
      <c r="AB175">
        <v>0.03</v>
      </c>
      <c r="AC175">
        <v>0.02</v>
      </c>
      <c r="AD175">
        <v>0.03</v>
      </c>
      <c r="AE175">
        <v>4.17</v>
      </c>
      <c r="AF175">
        <v>-1</v>
      </c>
      <c r="AG175">
        <v>-1</v>
      </c>
      <c r="AH175">
        <v>-1</v>
      </c>
      <c r="AI175">
        <v>0</v>
      </c>
      <c r="AJ175">
        <v>0</v>
      </c>
      <c r="AK175">
        <v>0.03</v>
      </c>
      <c r="AL175">
        <v>0.03</v>
      </c>
      <c r="AM175">
        <v>0.05</v>
      </c>
      <c r="AN175">
        <v>0.05</v>
      </c>
      <c r="AO175">
        <v>1.42</v>
      </c>
      <c r="AP175">
        <v>1.42</v>
      </c>
      <c r="AQ175">
        <v>22.67</v>
      </c>
      <c r="AR175">
        <v>0.53</v>
      </c>
      <c r="AS175">
        <v>0.68</v>
      </c>
      <c r="AT175">
        <v>-1</v>
      </c>
      <c r="AU175">
        <v>-1</v>
      </c>
      <c r="AV175">
        <v>0.05</v>
      </c>
      <c r="AW175">
        <v>29.88</v>
      </c>
      <c r="AX175">
        <v>29.88</v>
      </c>
      <c r="AY175">
        <v>0.17</v>
      </c>
      <c r="AZ175">
        <v>0</v>
      </c>
      <c r="BA175">
        <v>1641.6969829404752</v>
      </c>
    </row>
    <row r="176" spans="1:53" x14ac:dyDescent="0.25">
      <c r="A176">
        <v>368</v>
      </c>
      <c r="B176" t="s">
        <v>621</v>
      </c>
      <c r="C176">
        <v>0</v>
      </c>
      <c r="D176">
        <v>1.58</v>
      </c>
      <c r="E176">
        <v>0</v>
      </c>
      <c r="F176">
        <v>0</v>
      </c>
      <c r="G176">
        <v>0</v>
      </c>
      <c r="H176">
        <v>0.03</v>
      </c>
      <c r="I176">
        <v>0</v>
      </c>
      <c r="J176">
        <v>2</v>
      </c>
      <c r="K176">
        <v>0.03</v>
      </c>
      <c r="L176">
        <v>-1</v>
      </c>
      <c r="M176">
        <v>-1</v>
      </c>
      <c r="N176">
        <v>0.67</v>
      </c>
      <c r="O176">
        <v>3.58</v>
      </c>
      <c r="P176">
        <v>0.03</v>
      </c>
      <c r="Q176">
        <v>0.28000000000000003</v>
      </c>
      <c r="R176">
        <v>0.05</v>
      </c>
      <c r="S176">
        <v>0.32</v>
      </c>
      <c r="T176">
        <v>0.23</v>
      </c>
      <c r="U176">
        <v>0</v>
      </c>
      <c r="V176">
        <v>0</v>
      </c>
      <c r="W176">
        <v>20.67</v>
      </c>
      <c r="X176">
        <v>0.6</v>
      </c>
      <c r="Y176">
        <v>-1</v>
      </c>
      <c r="Z176">
        <v>-1</v>
      </c>
      <c r="AA176">
        <v>24.88</v>
      </c>
      <c r="AB176">
        <v>0.03</v>
      </c>
      <c r="AC176">
        <v>0.02</v>
      </c>
      <c r="AD176">
        <v>0.03</v>
      </c>
      <c r="AE176">
        <v>4.17</v>
      </c>
      <c r="AF176">
        <v>-1</v>
      </c>
      <c r="AG176">
        <v>-1</v>
      </c>
      <c r="AH176">
        <v>-1</v>
      </c>
      <c r="AI176">
        <v>0</v>
      </c>
      <c r="AJ176">
        <v>0</v>
      </c>
      <c r="AK176">
        <v>0.03</v>
      </c>
      <c r="AL176">
        <v>0.03</v>
      </c>
      <c r="AM176">
        <v>0.05</v>
      </c>
      <c r="AN176">
        <v>0.05</v>
      </c>
      <c r="AO176">
        <v>1.42</v>
      </c>
      <c r="AP176">
        <v>1.42</v>
      </c>
      <c r="AQ176">
        <v>22.67</v>
      </c>
      <c r="AR176">
        <v>0.53</v>
      </c>
      <c r="AS176">
        <v>0.68</v>
      </c>
      <c r="AT176">
        <v>-1</v>
      </c>
      <c r="AU176">
        <v>-1</v>
      </c>
      <c r="AV176">
        <v>0.05</v>
      </c>
      <c r="AW176">
        <v>29.88</v>
      </c>
      <c r="AX176">
        <v>29.88</v>
      </c>
      <c r="AY176">
        <v>0.17</v>
      </c>
      <c r="AZ176">
        <v>0</v>
      </c>
      <c r="BA176">
        <v>1605.5057496961726</v>
      </c>
    </row>
    <row r="177" spans="1:53" x14ac:dyDescent="0.25">
      <c r="A177">
        <v>369</v>
      </c>
      <c r="B177" t="s">
        <v>622</v>
      </c>
      <c r="C177">
        <v>0</v>
      </c>
      <c r="D177">
        <v>1.58</v>
      </c>
      <c r="E177">
        <v>0</v>
      </c>
      <c r="F177">
        <v>0</v>
      </c>
      <c r="G177">
        <v>0</v>
      </c>
      <c r="H177">
        <v>0.03</v>
      </c>
      <c r="I177">
        <v>0</v>
      </c>
      <c r="J177">
        <v>2</v>
      </c>
      <c r="K177">
        <v>0.03</v>
      </c>
      <c r="L177">
        <v>-1</v>
      </c>
      <c r="M177">
        <v>-1</v>
      </c>
      <c r="N177">
        <v>0.67</v>
      </c>
      <c r="O177">
        <v>3.58</v>
      </c>
      <c r="P177">
        <v>0.03</v>
      </c>
      <c r="Q177">
        <v>0.28000000000000003</v>
      </c>
      <c r="R177">
        <v>0.05</v>
      </c>
      <c r="S177">
        <v>0.32</v>
      </c>
      <c r="T177">
        <v>0.23</v>
      </c>
      <c r="U177">
        <v>0</v>
      </c>
      <c r="V177">
        <v>0</v>
      </c>
      <c r="W177">
        <v>20.67</v>
      </c>
      <c r="X177">
        <v>0.6</v>
      </c>
      <c r="Y177">
        <v>-1</v>
      </c>
      <c r="Z177">
        <v>-1</v>
      </c>
      <c r="AA177">
        <v>24.88</v>
      </c>
      <c r="AB177">
        <v>0.03</v>
      </c>
      <c r="AC177">
        <v>0.02</v>
      </c>
      <c r="AD177">
        <v>0.03</v>
      </c>
      <c r="AE177">
        <v>4.17</v>
      </c>
      <c r="AF177">
        <v>-1</v>
      </c>
      <c r="AG177">
        <v>-1</v>
      </c>
      <c r="AH177">
        <v>-1</v>
      </c>
      <c r="AI177">
        <v>0</v>
      </c>
      <c r="AJ177">
        <v>0</v>
      </c>
      <c r="AK177">
        <v>0.03</v>
      </c>
      <c r="AL177">
        <v>0.03</v>
      </c>
      <c r="AM177">
        <v>0.05</v>
      </c>
      <c r="AN177">
        <v>0.05</v>
      </c>
      <c r="AO177">
        <v>1.42</v>
      </c>
      <c r="AP177">
        <v>1.42</v>
      </c>
      <c r="AQ177">
        <v>22.67</v>
      </c>
      <c r="AR177">
        <v>0.53</v>
      </c>
      <c r="AS177">
        <v>0.68</v>
      </c>
      <c r="AT177">
        <v>-1</v>
      </c>
      <c r="AU177">
        <v>-1</v>
      </c>
      <c r="AV177">
        <v>0.05</v>
      </c>
      <c r="AW177">
        <v>29.88</v>
      </c>
      <c r="AX177">
        <v>29.88</v>
      </c>
      <c r="AY177">
        <v>0.17</v>
      </c>
      <c r="AZ177">
        <v>0</v>
      </c>
      <c r="BA177">
        <v>1541.2938388350401</v>
      </c>
    </row>
    <row r="178" spans="1:53" x14ac:dyDescent="0.25">
      <c r="A178">
        <v>371</v>
      </c>
      <c r="B178" t="s">
        <v>623</v>
      </c>
      <c r="C178">
        <v>0</v>
      </c>
      <c r="D178">
        <v>1.58</v>
      </c>
      <c r="E178">
        <v>0</v>
      </c>
      <c r="F178">
        <v>0</v>
      </c>
      <c r="G178">
        <v>0</v>
      </c>
      <c r="H178">
        <v>0.03</v>
      </c>
      <c r="I178">
        <v>0</v>
      </c>
      <c r="J178">
        <v>2</v>
      </c>
      <c r="K178">
        <v>0.03</v>
      </c>
      <c r="L178">
        <v>-1</v>
      </c>
      <c r="M178">
        <v>-1</v>
      </c>
      <c r="N178">
        <v>0.67</v>
      </c>
      <c r="O178">
        <v>3.58</v>
      </c>
      <c r="P178">
        <v>0.03</v>
      </c>
      <c r="Q178">
        <v>0.28000000000000003</v>
      </c>
      <c r="R178">
        <v>0.05</v>
      </c>
      <c r="S178">
        <v>0.32</v>
      </c>
      <c r="T178">
        <v>0.23</v>
      </c>
      <c r="U178">
        <v>0</v>
      </c>
      <c r="V178">
        <v>0</v>
      </c>
      <c r="W178">
        <v>20.67</v>
      </c>
      <c r="X178">
        <v>0.6</v>
      </c>
      <c r="Y178">
        <v>-1</v>
      </c>
      <c r="Z178">
        <v>-1</v>
      </c>
      <c r="AA178">
        <v>24.88</v>
      </c>
      <c r="AB178">
        <v>0.03</v>
      </c>
      <c r="AC178">
        <v>0.02</v>
      </c>
      <c r="AD178">
        <v>0.03</v>
      </c>
      <c r="AE178">
        <v>4.17</v>
      </c>
      <c r="AF178">
        <v>-1</v>
      </c>
      <c r="AG178">
        <v>-1</v>
      </c>
      <c r="AH178">
        <v>-1</v>
      </c>
      <c r="AI178">
        <v>0</v>
      </c>
      <c r="AJ178">
        <v>0</v>
      </c>
      <c r="AK178">
        <v>0.03</v>
      </c>
      <c r="AL178">
        <v>0.03</v>
      </c>
      <c r="AM178">
        <v>0.05</v>
      </c>
      <c r="AN178">
        <v>0.05</v>
      </c>
      <c r="AO178">
        <v>1.42</v>
      </c>
      <c r="AP178">
        <v>1.42</v>
      </c>
      <c r="AQ178">
        <v>22.67</v>
      </c>
      <c r="AR178">
        <v>0.53</v>
      </c>
      <c r="AS178">
        <v>0.68</v>
      </c>
      <c r="AT178">
        <v>-1</v>
      </c>
      <c r="AU178">
        <v>-1</v>
      </c>
      <c r="AV178">
        <v>0.05</v>
      </c>
      <c r="AW178">
        <v>29.88</v>
      </c>
      <c r="AX178">
        <v>29.88</v>
      </c>
      <c r="AY178">
        <v>0.17</v>
      </c>
      <c r="AZ178">
        <v>0</v>
      </c>
      <c r="BA178">
        <v>1387.2397786212275</v>
      </c>
    </row>
    <row r="179" spans="1:53" x14ac:dyDescent="0.25">
      <c r="A179">
        <v>378</v>
      </c>
      <c r="B179" t="s">
        <v>624</v>
      </c>
      <c r="C179">
        <v>0</v>
      </c>
      <c r="D179">
        <v>1.58</v>
      </c>
      <c r="E179">
        <v>0</v>
      </c>
      <c r="F179">
        <v>0</v>
      </c>
      <c r="G179">
        <v>0</v>
      </c>
      <c r="H179">
        <v>0.03</v>
      </c>
      <c r="I179">
        <v>0</v>
      </c>
      <c r="J179">
        <v>2</v>
      </c>
      <c r="K179">
        <v>0.03</v>
      </c>
      <c r="L179">
        <v>-1</v>
      </c>
      <c r="M179">
        <v>-1</v>
      </c>
      <c r="N179">
        <v>0.67</v>
      </c>
      <c r="O179">
        <v>3.58</v>
      </c>
      <c r="P179">
        <v>0.03</v>
      </c>
      <c r="Q179">
        <v>0.28000000000000003</v>
      </c>
      <c r="R179">
        <v>0.05</v>
      </c>
      <c r="S179">
        <v>0.32</v>
      </c>
      <c r="T179">
        <v>0.23</v>
      </c>
      <c r="U179">
        <v>0</v>
      </c>
      <c r="V179">
        <v>0</v>
      </c>
      <c r="W179">
        <v>20.67</v>
      </c>
      <c r="X179">
        <v>0.6</v>
      </c>
      <c r="Y179">
        <v>-1</v>
      </c>
      <c r="Z179">
        <v>-1</v>
      </c>
      <c r="AA179">
        <v>24.88</v>
      </c>
      <c r="AB179">
        <v>0.03</v>
      </c>
      <c r="AC179">
        <v>0.02</v>
      </c>
      <c r="AD179">
        <v>0.03</v>
      </c>
      <c r="AE179">
        <v>4.17</v>
      </c>
      <c r="AF179">
        <v>-1</v>
      </c>
      <c r="AG179">
        <v>-1</v>
      </c>
      <c r="AH179">
        <v>-1</v>
      </c>
      <c r="AI179">
        <v>0</v>
      </c>
      <c r="AJ179">
        <v>0</v>
      </c>
      <c r="AK179">
        <v>0.03</v>
      </c>
      <c r="AL179">
        <v>0.03</v>
      </c>
      <c r="AM179">
        <v>0.05</v>
      </c>
      <c r="AN179">
        <v>0.05</v>
      </c>
      <c r="AO179">
        <v>1.42</v>
      </c>
      <c r="AP179">
        <v>1.42</v>
      </c>
      <c r="AQ179">
        <v>22.67</v>
      </c>
      <c r="AR179">
        <v>0.53</v>
      </c>
      <c r="AS179">
        <v>0.68</v>
      </c>
      <c r="AT179">
        <v>-1</v>
      </c>
      <c r="AU179">
        <v>-1</v>
      </c>
      <c r="AV179">
        <v>0.05</v>
      </c>
      <c r="AW179">
        <v>29.88</v>
      </c>
      <c r="AX179">
        <v>29.88</v>
      </c>
      <c r="AY179">
        <v>0.17</v>
      </c>
      <c r="AZ179">
        <v>0</v>
      </c>
      <c r="BA179">
        <v>1497.059964190131</v>
      </c>
    </row>
    <row r="180" spans="1:53" x14ac:dyDescent="0.25">
      <c r="A180">
        <v>379</v>
      </c>
      <c r="B180" t="s">
        <v>625</v>
      </c>
      <c r="C180">
        <v>0</v>
      </c>
      <c r="D180">
        <v>1.58</v>
      </c>
      <c r="E180">
        <v>0</v>
      </c>
      <c r="F180">
        <v>0</v>
      </c>
      <c r="G180">
        <v>0</v>
      </c>
      <c r="H180">
        <v>0.03</v>
      </c>
      <c r="I180">
        <v>0</v>
      </c>
      <c r="J180">
        <v>2</v>
      </c>
      <c r="K180">
        <v>0.03</v>
      </c>
      <c r="L180">
        <v>-1</v>
      </c>
      <c r="M180">
        <v>-1</v>
      </c>
      <c r="N180">
        <v>0.67</v>
      </c>
      <c r="O180">
        <v>3.58</v>
      </c>
      <c r="P180">
        <v>0.03</v>
      </c>
      <c r="Q180">
        <v>0.28000000000000003</v>
      </c>
      <c r="R180">
        <v>0.05</v>
      </c>
      <c r="S180">
        <v>0.32</v>
      </c>
      <c r="T180">
        <v>0.23</v>
      </c>
      <c r="U180">
        <v>0</v>
      </c>
      <c r="V180">
        <v>0</v>
      </c>
      <c r="W180">
        <v>20.67</v>
      </c>
      <c r="X180">
        <v>0.6</v>
      </c>
      <c r="Y180">
        <v>-1</v>
      </c>
      <c r="Z180">
        <v>-1</v>
      </c>
      <c r="AA180">
        <v>24.88</v>
      </c>
      <c r="AB180">
        <v>0.03</v>
      </c>
      <c r="AC180">
        <v>0.02</v>
      </c>
      <c r="AD180">
        <v>0.03</v>
      </c>
      <c r="AE180">
        <v>4.17</v>
      </c>
      <c r="AF180">
        <v>-1</v>
      </c>
      <c r="AG180">
        <v>-1</v>
      </c>
      <c r="AH180">
        <v>-1</v>
      </c>
      <c r="AI180">
        <v>0</v>
      </c>
      <c r="AJ180">
        <v>0</v>
      </c>
      <c r="AK180">
        <v>0.03</v>
      </c>
      <c r="AL180">
        <v>0.03</v>
      </c>
      <c r="AM180">
        <v>0.05</v>
      </c>
      <c r="AN180">
        <v>0.05</v>
      </c>
      <c r="AO180">
        <v>1.42</v>
      </c>
      <c r="AP180">
        <v>1.42</v>
      </c>
      <c r="AQ180">
        <v>22.67</v>
      </c>
      <c r="AR180">
        <v>0.53</v>
      </c>
      <c r="AS180">
        <v>0.68</v>
      </c>
      <c r="AT180">
        <v>-1</v>
      </c>
      <c r="AU180">
        <v>-1</v>
      </c>
      <c r="AV180">
        <v>0.05</v>
      </c>
      <c r="AW180">
        <v>29.88</v>
      </c>
      <c r="AX180">
        <v>29.88</v>
      </c>
      <c r="AY180">
        <v>0.17</v>
      </c>
      <c r="AZ180">
        <v>0</v>
      </c>
      <c r="BA180">
        <v>1570.5851334703198</v>
      </c>
    </row>
    <row r="181" spans="1:53" x14ac:dyDescent="0.25">
      <c r="A181">
        <v>383</v>
      </c>
      <c r="B181" t="s">
        <v>626</v>
      </c>
      <c r="C181">
        <v>0</v>
      </c>
      <c r="D181">
        <v>1.58</v>
      </c>
      <c r="E181">
        <v>0</v>
      </c>
      <c r="F181">
        <v>0</v>
      </c>
      <c r="G181">
        <v>0</v>
      </c>
      <c r="H181">
        <v>0.03</v>
      </c>
      <c r="I181">
        <v>0</v>
      </c>
      <c r="J181">
        <v>2</v>
      </c>
      <c r="K181">
        <v>0.03</v>
      </c>
      <c r="L181">
        <v>-1</v>
      </c>
      <c r="M181">
        <v>-1</v>
      </c>
      <c r="N181">
        <v>0.67</v>
      </c>
      <c r="O181">
        <v>3.58</v>
      </c>
      <c r="P181">
        <v>0.03</v>
      </c>
      <c r="Q181">
        <v>0.28000000000000003</v>
      </c>
      <c r="R181">
        <v>0.05</v>
      </c>
      <c r="S181">
        <v>0.32</v>
      </c>
      <c r="T181">
        <v>0.23</v>
      </c>
      <c r="U181">
        <v>0</v>
      </c>
      <c r="V181">
        <v>0</v>
      </c>
      <c r="W181">
        <v>20.67</v>
      </c>
      <c r="X181">
        <v>0.6</v>
      </c>
      <c r="Y181">
        <v>-1</v>
      </c>
      <c r="Z181">
        <v>-1</v>
      </c>
      <c r="AA181">
        <v>24.88</v>
      </c>
      <c r="AB181">
        <v>0.03</v>
      </c>
      <c r="AC181">
        <v>0.02</v>
      </c>
      <c r="AD181">
        <v>0.03</v>
      </c>
      <c r="AE181">
        <v>4.17</v>
      </c>
      <c r="AF181">
        <v>-1</v>
      </c>
      <c r="AG181">
        <v>-1</v>
      </c>
      <c r="AH181">
        <v>-1</v>
      </c>
      <c r="AI181">
        <v>0</v>
      </c>
      <c r="AJ181">
        <v>0</v>
      </c>
      <c r="AK181">
        <v>0.03</v>
      </c>
      <c r="AL181">
        <v>0.03</v>
      </c>
      <c r="AM181">
        <v>0.05</v>
      </c>
      <c r="AN181">
        <v>0.05</v>
      </c>
      <c r="AO181">
        <v>1.42</v>
      </c>
      <c r="AP181">
        <v>1.42</v>
      </c>
      <c r="AQ181">
        <v>22.67</v>
      </c>
      <c r="AR181">
        <v>0.53</v>
      </c>
      <c r="AS181">
        <v>0.68</v>
      </c>
      <c r="AT181">
        <v>-1</v>
      </c>
      <c r="AU181">
        <v>-1</v>
      </c>
      <c r="AV181">
        <v>0.05</v>
      </c>
      <c r="AW181">
        <v>29.88</v>
      </c>
      <c r="AX181">
        <v>29.88</v>
      </c>
      <c r="AY181">
        <v>0.17</v>
      </c>
      <c r="AZ181">
        <v>0</v>
      </c>
      <c r="BA181">
        <v>1480.3695156246781</v>
      </c>
    </row>
    <row r="182" spans="1:53" x14ac:dyDescent="0.25">
      <c r="A182">
        <v>384</v>
      </c>
      <c r="B182" t="s">
        <v>627</v>
      </c>
      <c r="C182">
        <v>0</v>
      </c>
      <c r="D182">
        <v>1.58</v>
      </c>
      <c r="E182">
        <v>0</v>
      </c>
      <c r="F182">
        <v>0</v>
      </c>
      <c r="G182">
        <v>0</v>
      </c>
      <c r="H182">
        <v>0.03</v>
      </c>
      <c r="I182">
        <v>0</v>
      </c>
      <c r="J182">
        <v>2</v>
      </c>
      <c r="K182">
        <v>0.03</v>
      </c>
      <c r="L182">
        <v>-1</v>
      </c>
      <c r="M182">
        <v>-1</v>
      </c>
      <c r="N182">
        <v>0.67</v>
      </c>
      <c r="O182">
        <v>3.58</v>
      </c>
      <c r="P182">
        <v>0.03</v>
      </c>
      <c r="Q182">
        <v>0.28000000000000003</v>
      </c>
      <c r="R182">
        <v>0.05</v>
      </c>
      <c r="S182">
        <v>0.32</v>
      </c>
      <c r="T182">
        <v>0.23</v>
      </c>
      <c r="U182">
        <v>0</v>
      </c>
      <c r="V182">
        <v>0</v>
      </c>
      <c r="W182">
        <v>20.67</v>
      </c>
      <c r="X182">
        <v>0.6</v>
      </c>
      <c r="Y182">
        <v>-1</v>
      </c>
      <c r="Z182">
        <v>-1</v>
      </c>
      <c r="AA182">
        <v>24.88</v>
      </c>
      <c r="AB182">
        <v>0.03</v>
      </c>
      <c r="AC182">
        <v>0.02</v>
      </c>
      <c r="AD182">
        <v>0.03</v>
      </c>
      <c r="AE182">
        <v>4.17</v>
      </c>
      <c r="AF182">
        <v>-1</v>
      </c>
      <c r="AG182">
        <v>-1</v>
      </c>
      <c r="AH182">
        <v>-1</v>
      </c>
      <c r="AI182">
        <v>0</v>
      </c>
      <c r="AJ182">
        <v>0</v>
      </c>
      <c r="AK182">
        <v>0.03</v>
      </c>
      <c r="AL182">
        <v>0.03</v>
      </c>
      <c r="AM182">
        <v>0.05</v>
      </c>
      <c r="AN182">
        <v>0.05</v>
      </c>
      <c r="AO182">
        <v>1.42</v>
      </c>
      <c r="AP182">
        <v>1.42</v>
      </c>
      <c r="AQ182">
        <v>22.67</v>
      </c>
      <c r="AR182">
        <v>0.53</v>
      </c>
      <c r="AS182">
        <v>0.68</v>
      </c>
      <c r="AT182">
        <v>-1</v>
      </c>
      <c r="AU182">
        <v>-1</v>
      </c>
      <c r="AV182">
        <v>0.05</v>
      </c>
      <c r="AW182">
        <v>29.88</v>
      </c>
      <c r="AX182">
        <v>29.88</v>
      </c>
      <c r="AY182">
        <v>0.17</v>
      </c>
      <c r="AZ182">
        <v>0</v>
      </c>
      <c r="BA182">
        <v>1477.2499486116562</v>
      </c>
    </row>
    <row r="183" spans="1:53" x14ac:dyDescent="0.25">
      <c r="A183">
        <v>386</v>
      </c>
      <c r="B183" t="s">
        <v>628</v>
      </c>
      <c r="C183">
        <v>0</v>
      </c>
      <c r="D183">
        <v>1.58</v>
      </c>
      <c r="E183">
        <v>0</v>
      </c>
      <c r="F183">
        <v>0</v>
      </c>
      <c r="G183">
        <v>0</v>
      </c>
      <c r="H183">
        <v>0.03</v>
      </c>
      <c r="I183">
        <v>0</v>
      </c>
      <c r="J183">
        <v>2</v>
      </c>
      <c r="K183">
        <v>0.03</v>
      </c>
      <c r="L183">
        <v>-1</v>
      </c>
      <c r="M183">
        <v>-1</v>
      </c>
      <c r="N183">
        <v>0.67</v>
      </c>
      <c r="O183">
        <v>3.58</v>
      </c>
      <c r="P183">
        <v>0.03</v>
      </c>
      <c r="Q183">
        <v>0.28000000000000003</v>
      </c>
      <c r="R183">
        <v>0.05</v>
      </c>
      <c r="S183">
        <v>0.32</v>
      </c>
      <c r="T183">
        <v>0.23</v>
      </c>
      <c r="U183">
        <v>0</v>
      </c>
      <c r="V183">
        <v>0</v>
      </c>
      <c r="W183">
        <v>20.67</v>
      </c>
      <c r="X183">
        <v>0.6</v>
      </c>
      <c r="Y183">
        <v>-1</v>
      </c>
      <c r="Z183">
        <v>-1</v>
      </c>
      <c r="AA183">
        <v>24.88</v>
      </c>
      <c r="AB183">
        <v>0.03</v>
      </c>
      <c r="AC183">
        <v>0.02</v>
      </c>
      <c r="AD183">
        <v>0.03</v>
      </c>
      <c r="AE183">
        <v>4.17</v>
      </c>
      <c r="AF183">
        <v>-1</v>
      </c>
      <c r="AG183">
        <v>-1</v>
      </c>
      <c r="AH183">
        <v>-1</v>
      </c>
      <c r="AI183">
        <v>0</v>
      </c>
      <c r="AJ183">
        <v>0</v>
      </c>
      <c r="AK183">
        <v>0.03</v>
      </c>
      <c r="AL183">
        <v>0.03</v>
      </c>
      <c r="AM183">
        <v>0.05</v>
      </c>
      <c r="AN183">
        <v>0.05</v>
      </c>
      <c r="AO183">
        <v>1.42</v>
      </c>
      <c r="AP183">
        <v>1.42</v>
      </c>
      <c r="AQ183">
        <v>22.67</v>
      </c>
      <c r="AR183">
        <v>0.53</v>
      </c>
      <c r="AS183">
        <v>0.68</v>
      </c>
      <c r="AT183">
        <v>-1</v>
      </c>
      <c r="AU183">
        <v>-1</v>
      </c>
      <c r="AV183">
        <v>0.05</v>
      </c>
      <c r="AW183">
        <v>29.88</v>
      </c>
      <c r="AX183">
        <v>29.88</v>
      </c>
      <c r="AY183">
        <v>0.17</v>
      </c>
      <c r="AZ183">
        <v>0</v>
      </c>
      <c r="BA183">
        <v>1545.05825945068</v>
      </c>
    </row>
    <row r="184" spans="1:53" x14ac:dyDescent="0.25">
      <c r="A184">
        <v>395</v>
      </c>
      <c r="B184" t="s">
        <v>629</v>
      </c>
      <c r="C184">
        <v>0</v>
      </c>
      <c r="D184">
        <v>1.58</v>
      </c>
      <c r="E184">
        <v>0</v>
      </c>
      <c r="F184">
        <v>0</v>
      </c>
      <c r="G184">
        <v>0</v>
      </c>
      <c r="H184">
        <v>0.03</v>
      </c>
      <c r="I184">
        <v>0</v>
      </c>
      <c r="J184">
        <v>2</v>
      </c>
      <c r="K184">
        <v>0.03</v>
      </c>
      <c r="L184">
        <v>-1</v>
      </c>
      <c r="M184">
        <v>-1</v>
      </c>
      <c r="N184">
        <v>0.67</v>
      </c>
      <c r="O184">
        <v>3.58</v>
      </c>
      <c r="P184">
        <v>0.03</v>
      </c>
      <c r="Q184">
        <v>0.28000000000000003</v>
      </c>
      <c r="R184">
        <v>0.05</v>
      </c>
      <c r="S184">
        <v>0.32</v>
      </c>
      <c r="T184">
        <v>0.23</v>
      </c>
      <c r="U184">
        <v>0</v>
      </c>
      <c r="V184">
        <v>0</v>
      </c>
      <c r="W184">
        <v>20.67</v>
      </c>
      <c r="X184">
        <v>0.6</v>
      </c>
      <c r="Y184">
        <v>-1</v>
      </c>
      <c r="Z184">
        <v>-1</v>
      </c>
      <c r="AA184">
        <v>24.88</v>
      </c>
      <c r="AB184">
        <v>0.03</v>
      </c>
      <c r="AC184">
        <v>0.02</v>
      </c>
      <c r="AD184">
        <v>0.03</v>
      </c>
      <c r="AE184">
        <v>4.17</v>
      </c>
      <c r="AF184">
        <v>-1</v>
      </c>
      <c r="AG184">
        <v>-1</v>
      </c>
      <c r="AH184">
        <v>-1</v>
      </c>
      <c r="AI184">
        <v>0</v>
      </c>
      <c r="AJ184">
        <v>0</v>
      </c>
      <c r="AK184">
        <v>0.03</v>
      </c>
      <c r="AL184">
        <v>0.03</v>
      </c>
      <c r="AM184">
        <v>0.05</v>
      </c>
      <c r="AN184">
        <v>0.05</v>
      </c>
      <c r="AO184">
        <v>1.42</v>
      </c>
      <c r="AP184">
        <v>1.42</v>
      </c>
      <c r="AQ184">
        <v>22.67</v>
      </c>
      <c r="AR184">
        <v>0.53</v>
      </c>
      <c r="AS184">
        <v>0.68</v>
      </c>
      <c r="AT184">
        <v>-1</v>
      </c>
      <c r="AU184">
        <v>-1</v>
      </c>
      <c r="AV184">
        <v>0.05</v>
      </c>
      <c r="AW184">
        <v>29.88</v>
      </c>
      <c r="AX184">
        <v>29.88</v>
      </c>
      <c r="AY184">
        <v>0.17</v>
      </c>
      <c r="AZ184">
        <v>0</v>
      </c>
      <c r="BA184">
        <v>1452.2925205411627</v>
      </c>
    </row>
    <row r="185" spans="1:53" x14ac:dyDescent="0.25">
      <c r="A185">
        <v>399</v>
      </c>
      <c r="B185" t="s">
        <v>630</v>
      </c>
      <c r="C185">
        <v>0</v>
      </c>
      <c r="D185">
        <v>1.58</v>
      </c>
      <c r="E185">
        <v>0</v>
      </c>
      <c r="F185">
        <v>0</v>
      </c>
      <c r="G185">
        <v>0</v>
      </c>
      <c r="H185">
        <v>0.03</v>
      </c>
      <c r="I185">
        <v>0</v>
      </c>
      <c r="J185">
        <v>2</v>
      </c>
      <c r="K185">
        <v>0.03</v>
      </c>
      <c r="L185">
        <v>-1</v>
      </c>
      <c r="M185">
        <v>-1</v>
      </c>
      <c r="N185">
        <v>0.67</v>
      </c>
      <c r="O185">
        <v>3.58</v>
      </c>
      <c r="P185">
        <v>0.03</v>
      </c>
      <c r="Q185">
        <v>0.28000000000000003</v>
      </c>
      <c r="R185">
        <v>0.05</v>
      </c>
      <c r="S185">
        <v>0.32</v>
      </c>
      <c r="T185">
        <v>0.23</v>
      </c>
      <c r="U185">
        <v>0</v>
      </c>
      <c r="V185">
        <v>0</v>
      </c>
      <c r="W185">
        <v>20.67</v>
      </c>
      <c r="X185">
        <v>0.6</v>
      </c>
      <c r="Y185">
        <v>-1</v>
      </c>
      <c r="Z185">
        <v>-1</v>
      </c>
      <c r="AA185">
        <v>24.88</v>
      </c>
      <c r="AB185">
        <v>0.03</v>
      </c>
      <c r="AC185">
        <v>0.02</v>
      </c>
      <c r="AD185">
        <v>0.03</v>
      </c>
      <c r="AE185">
        <v>4.17</v>
      </c>
      <c r="AF185">
        <v>-1</v>
      </c>
      <c r="AG185">
        <v>-1</v>
      </c>
      <c r="AH185">
        <v>-1</v>
      </c>
      <c r="AI185">
        <v>0</v>
      </c>
      <c r="AJ185">
        <v>0</v>
      </c>
      <c r="AK185">
        <v>0.03</v>
      </c>
      <c r="AL185">
        <v>0.03</v>
      </c>
      <c r="AM185">
        <v>0.05</v>
      </c>
      <c r="AN185">
        <v>0.05</v>
      </c>
      <c r="AO185">
        <v>1.42</v>
      </c>
      <c r="AP185">
        <v>1.42</v>
      </c>
      <c r="AQ185">
        <v>22.67</v>
      </c>
      <c r="AR185">
        <v>0.53</v>
      </c>
      <c r="AS185">
        <v>0.68</v>
      </c>
      <c r="AT185">
        <v>-1</v>
      </c>
      <c r="AU185">
        <v>-1</v>
      </c>
      <c r="AV185">
        <v>0.05</v>
      </c>
      <c r="AW185">
        <v>29.88</v>
      </c>
      <c r="AX185">
        <v>29.88</v>
      </c>
      <c r="AY185">
        <v>0.17</v>
      </c>
      <c r="AZ185">
        <v>0</v>
      </c>
      <c r="BA185">
        <v>1541.8604736722916</v>
      </c>
    </row>
    <row r="186" spans="1:53" x14ac:dyDescent="0.25">
      <c r="A186">
        <v>401</v>
      </c>
      <c r="B186" t="s">
        <v>631</v>
      </c>
      <c r="C186">
        <v>0</v>
      </c>
      <c r="D186">
        <v>1.58</v>
      </c>
      <c r="E186">
        <v>0</v>
      </c>
      <c r="F186">
        <v>0</v>
      </c>
      <c r="G186">
        <v>0</v>
      </c>
      <c r="H186">
        <v>0.03</v>
      </c>
      <c r="I186">
        <v>0</v>
      </c>
      <c r="J186">
        <v>2</v>
      </c>
      <c r="K186">
        <v>0.03</v>
      </c>
      <c r="L186">
        <v>-1</v>
      </c>
      <c r="M186">
        <v>-1</v>
      </c>
      <c r="N186">
        <v>0.67</v>
      </c>
      <c r="O186">
        <v>3.58</v>
      </c>
      <c r="P186">
        <v>0.03</v>
      </c>
      <c r="Q186">
        <v>0.28000000000000003</v>
      </c>
      <c r="R186">
        <v>0.05</v>
      </c>
      <c r="S186">
        <v>0.32</v>
      </c>
      <c r="T186">
        <v>0.23</v>
      </c>
      <c r="U186">
        <v>0</v>
      </c>
      <c r="V186">
        <v>0</v>
      </c>
      <c r="W186">
        <v>20.67</v>
      </c>
      <c r="X186">
        <v>0.6</v>
      </c>
      <c r="Y186">
        <v>-1</v>
      </c>
      <c r="Z186">
        <v>-1</v>
      </c>
      <c r="AA186">
        <v>24.88</v>
      </c>
      <c r="AB186">
        <v>0.03</v>
      </c>
      <c r="AC186">
        <v>0.02</v>
      </c>
      <c r="AD186">
        <v>0.03</v>
      </c>
      <c r="AE186">
        <v>4.17</v>
      </c>
      <c r="AF186">
        <v>-1</v>
      </c>
      <c r="AG186">
        <v>-1</v>
      </c>
      <c r="AH186">
        <v>-1</v>
      </c>
      <c r="AI186">
        <v>0</v>
      </c>
      <c r="AJ186">
        <v>0</v>
      </c>
      <c r="AK186">
        <v>0.03</v>
      </c>
      <c r="AL186">
        <v>0.03</v>
      </c>
      <c r="AM186">
        <v>0.05</v>
      </c>
      <c r="AN186">
        <v>0.05</v>
      </c>
      <c r="AO186">
        <v>1.42</v>
      </c>
      <c r="AP186">
        <v>1.42</v>
      </c>
      <c r="AQ186">
        <v>22.67</v>
      </c>
      <c r="AR186">
        <v>0.53</v>
      </c>
      <c r="AS186">
        <v>0.68</v>
      </c>
      <c r="AT186">
        <v>-1</v>
      </c>
      <c r="AU186">
        <v>-1</v>
      </c>
      <c r="AV186">
        <v>0.05</v>
      </c>
      <c r="AW186">
        <v>29.88</v>
      </c>
      <c r="AX186">
        <v>29.88</v>
      </c>
      <c r="AY186">
        <v>0.17</v>
      </c>
      <c r="AZ186">
        <v>0</v>
      </c>
      <c r="BA186">
        <v>1497.9040472798561</v>
      </c>
    </row>
    <row r="187" spans="1:53" x14ac:dyDescent="0.25">
      <c r="A187">
        <v>418</v>
      </c>
      <c r="B187" t="s">
        <v>632</v>
      </c>
      <c r="C187">
        <v>0</v>
      </c>
      <c r="D187">
        <v>1.58</v>
      </c>
      <c r="E187">
        <v>0</v>
      </c>
      <c r="F187">
        <v>0</v>
      </c>
      <c r="G187">
        <v>0</v>
      </c>
      <c r="H187">
        <v>0.03</v>
      </c>
      <c r="I187">
        <v>0</v>
      </c>
      <c r="J187">
        <v>2</v>
      </c>
      <c r="K187">
        <v>0.03</v>
      </c>
      <c r="L187">
        <v>-1</v>
      </c>
      <c r="M187">
        <v>-1</v>
      </c>
      <c r="N187">
        <v>0.67</v>
      </c>
      <c r="O187">
        <v>3.58</v>
      </c>
      <c r="P187">
        <v>0.03</v>
      </c>
      <c r="Q187">
        <v>0.28000000000000003</v>
      </c>
      <c r="R187">
        <v>0.05</v>
      </c>
      <c r="S187">
        <v>0.32</v>
      </c>
      <c r="T187">
        <v>0.23</v>
      </c>
      <c r="U187">
        <v>0</v>
      </c>
      <c r="V187">
        <v>0</v>
      </c>
      <c r="W187">
        <v>20.67</v>
      </c>
      <c r="X187">
        <v>0.6</v>
      </c>
      <c r="Y187">
        <v>-1</v>
      </c>
      <c r="Z187">
        <v>-1</v>
      </c>
      <c r="AA187">
        <v>24.88</v>
      </c>
      <c r="AB187">
        <v>0.03</v>
      </c>
      <c r="AC187">
        <v>0.02</v>
      </c>
      <c r="AD187">
        <v>0.03</v>
      </c>
      <c r="AE187">
        <v>4.17</v>
      </c>
      <c r="AF187">
        <v>-1</v>
      </c>
      <c r="AG187">
        <v>-1</v>
      </c>
      <c r="AH187">
        <v>-1</v>
      </c>
      <c r="AI187">
        <v>0</v>
      </c>
      <c r="AJ187">
        <v>0</v>
      </c>
      <c r="AK187">
        <v>0.03</v>
      </c>
      <c r="AL187">
        <v>0.03</v>
      </c>
      <c r="AM187">
        <v>0.05</v>
      </c>
      <c r="AN187">
        <v>0.05</v>
      </c>
      <c r="AO187">
        <v>1.42</v>
      </c>
      <c r="AP187">
        <v>1.42</v>
      </c>
      <c r="AQ187">
        <v>22.67</v>
      </c>
      <c r="AR187">
        <v>0.53</v>
      </c>
      <c r="AS187">
        <v>0.68</v>
      </c>
      <c r="AT187">
        <v>-1</v>
      </c>
      <c r="AU187">
        <v>-1</v>
      </c>
      <c r="AV187">
        <v>0.05</v>
      </c>
      <c r="AW187">
        <v>29.88</v>
      </c>
      <c r="AX187">
        <v>29.88</v>
      </c>
      <c r="AY187">
        <v>0.17</v>
      </c>
      <c r="AZ187">
        <v>0</v>
      </c>
      <c r="BA187">
        <v>1550.6941475713809</v>
      </c>
    </row>
    <row r="188" spans="1:53" x14ac:dyDescent="0.25">
      <c r="A188">
        <v>422</v>
      </c>
      <c r="B188" t="s">
        <v>633</v>
      </c>
      <c r="C188">
        <v>0</v>
      </c>
      <c r="D188">
        <v>1.58</v>
      </c>
      <c r="E188">
        <v>0</v>
      </c>
      <c r="F188">
        <v>0</v>
      </c>
      <c r="G188">
        <v>0</v>
      </c>
      <c r="H188">
        <v>0.03</v>
      </c>
      <c r="I188">
        <v>0</v>
      </c>
      <c r="J188">
        <v>2</v>
      </c>
      <c r="K188">
        <v>0.03</v>
      </c>
      <c r="L188">
        <v>-1</v>
      </c>
      <c r="M188">
        <v>-1</v>
      </c>
      <c r="N188">
        <v>0.67</v>
      </c>
      <c r="O188">
        <v>3.58</v>
      </c>
      <c r="P188">
        <v>0.03</v>
      </c>
      <c r="Q188">
        <v>0.28000000000000003</v>
      </c>
      <c r="R188">
        <v>0.05</v>
      </c>
      <c r="S188">
        <v>0.32</v>
      </c>
      <c r="T188">
        <v>0.23</v>
      </c>
      <c r="U188">
        <v>0</v>
      </c>
      <c r="V188">
        <v>0</v>
      </c>
      <c r="W188">
        <v>20.67</v>
      </c>
      <c r="X188">
        <v>0.6</v>
      </c>
      <c r="Y188">
        <v>-1</v>
      </c>
      <c r="Z188">
        <v>-1</v>
      </c>
      <c r="AA188">
        <v>24.88</v>
      </c>
      <c r="AB188">
        <v>0.03</v>
      </c>
      <c r="AC188">
        <v>0.02</v>
      </c>
      <c r="AD188">
        <v>0.03</v>
      </c>
      <c r="AE188">
        <v>4.17</v>
      </c>
      <c r="AF188">
        <v>-1</v>
      </c>
      <c r="AG188">
        <v>-1</v>
      </c>
      <c r="AH188">
        <v>-1</v>
      </c>
      <c r="AI188">
        <v>0</v>
      </c>
      <c r="AJ188">
        <v>0</v>
      </c>
      <c r="AK188">
        <v>0.03</v>
      </c>
      <c r="AL188">
        <v>0.03</v>
      </c>
      <c r="AM188">
        <v>0.05</v>
      </c>
      <c r="AN188">
        <v>0.05</v>
      </c>
      <c r="AO188">
        <v>1.42</v>
      </c>
      <c r="AP188">
        <v>1.42</v>
      </c>
      <c r="AQ188">
        <v>22.67</v>
      </c>
      <c r="AR188">
        <v>0.53</v>
      </c>
      <c r="AS188">
        <v>0.68</v>
      </c>
      <c r="AT188">
        <v>-1</v>
      </c>
      <c r="AU188">
        <v>-1</v>
      </c>
      <c r="AV188">
        <v>0.05</v>
      </c>
      <c r="AW188">
        <v>29.88</v>
      </c>
      <c r="AX188">
        <v>29.88</v>
      </c>
      <c r="AY188">
        <v>0.17</v>
      </c>
      <c r="AZ188">
        <v>0</v>
      </c>
      <c r="BA188">
        <v>1474.7212401192094</v>
      </c>
    </row>
    <row r="189" spans="1:53" x14ac:dyDescent="0.25">
      <c r="A189">
        <v>423</v>
      </c>
      <c r="B189" t="s">
        <v>634</v>
      </c>
      <c r="C189">
        <v>0</v>
      </c>
      <c r="D189">
        <v>1.58</v>
      </c>
      <c r="E189">
        <v>0</v>
      </c>
      <c r="F189">
        <v>0</v>
      </c>
      <c r="G189">
        <v>0</v>
      </c>
      <c r="H189">
        <v>0.03</v>
      </c>
      <c r="I189">
        <v>0</v>
      </c>
      <c r="J189">
        <v>2</v>
      </c>
      <c r="K189">
        <v>0.03</v>
      </c>
      <c r="L189">
        <v>-1</v>
      </c>
      <c r="M189">
        <v>-1</v>
      </c>
      <c r="N189">
        <v>0.67</v>
      </c>
      <c r="O189">
        <v>3.58</v>
      </c>
      <c r="P189">
        <v>0.03</v>
      </c>
      <c r="Q189">
        <v>0.28000000000000003</v>
      </c>
      <c r="R189">
        <v>0.05</v>
      </c>
      <c r="S189">
        <v>0.32</v>
      </c>
      <c r="T189">
        <v>0.23</v>
      </c>
      <c r="U189">
        <v>0</v>
      </c>
      <c r="V189">
        <v>0</v>
      </c>
      <c r="W189">
        <v>20.67</v>
      </c>
      <c r="X189">
        <v>0.6</v>
      </c>
      <c r="Y189">
        <v>-1</v>
      </c>
      <c r="Z189">
        <v>-1</v>
      </c>
      <c r="AA189">
        <v>24.88</v>
      </c>
      <c r="AB189">
        <v>0.03</v>
      </c>
      <c r="AC189">
        <v>0.02</v>
      </c>
      <c r="AD189">
        <v>0.03</v>
      </c>
      <c r="AE189">
        <v>4.17</v>
      </c>
      <c r="AF189">
        <v>-1</v>
      </c>
      <c r="AG189">
        <v>-1</v>
      </c>
      <c r="AH189">
        <v>-1</v>
      </c>
      <c r="AI189">
        <v>0</v>
      </c>
      <c r="AJ189">
        <v>0</v>
      </c>
      <c r="AK189">
        <v>0.03</v>
      </c>
      <c r="AL189">
        <v>0.03</v>
      </c>
      <c r="AM189">
        <v>0.05</v>
      </c>
      <c r="AN189">
        <v>0.05</v>
      </c>
      <c r="AO189">
        <v>1.42</v>
      </c>
      <c r="AP189">
        <v>1.42</v>
      </c>
      <c r="AQ189">
        <v>22.67</v>
      </c>
      <c r="AR189">
        <v>0.53</v>
      </c>
      <c r="AS189">
        <v>0.68</v>
      </c>
      <c r="AT189">
        <v>-1</v>
      </c>
      <c r="AU189">
        <v>-1</v>
      </c>
      <c r="AV189">
        <v>0.05</v>
      </c>
      <c r="AW189">
        <v>29.88</v>
      </c>
      <c r="AX189">
        <v>29.88</v>
      </c>
      <c r="AY189">
        <v>0.17</v>
      </c>
      <c r="AZ189">
        <v>0</v>
      </c>
      <c r="BA189">
        <v>1454.5160447940641</v>
      </c>
    </row>
    <row r="190" spans="1:53" x14ac:dyDescent="0.25">
      <c r="A190">
        <v>433</v>
      </c>
      <c r="B190" t="s">
        <v>635</v>
      </c>
      <c r="C190">
        <v>0</v>
      </c>
      <c r="D190">
        <v>1.58</v>
      </c>
      <c r="E190">
        <v>0</v>
      </c>
      <c r="F190">
        <v>0</v>
      </c>
      <c r="G190">
        <v>0</v>
      </c>
      <c r="H190">
        <v>0.03</v>
      </c>
      <c r="I190">
        <v>0</v>
      </c>
      <c r="J190">
        <v>2</v>
      </c>
      <c r="K190">
        <v>0.03</v>
      </c>
      <c r="L190">
        <v>-1</v>
      </c>
      <c r="M190">
        <v>-1</v>
      </c>
      <c r="N190">
        <v>0.67</v>
      </c>
      <c r="O190">
        <v>3.58</v>
      </c>
      <c r="P190">
        <v>0.03</v>
      </c>
      <c r="Q190">
        <v>0.28000000000000003</v>
      </c>
      <c r="R190">
        <v>0.05</v>
      </c>
      <c r="S190">
        <v>0.32</v>
      </c>
      <c r="T190">
        <v>0.23</v>
      </c>
      <c r="U190">
        <v>0</v>
      </c>
      <c r="V190">
        <v>0</v>
      </c>
      <c r="W190">
        <v>20.67</v>
      </c>
      <c r="X190">
        <v>0.6</v>
      </c>
      <c r="Y190">
        <v>-1</v>
      </c>
      <c r="Z190">
        <v>-1</v>
      </c>
      <c r="AA190">
        <v>24.88</v>
      </c>
      <c r="AB190">
        <v>0.03</v>
      </c>
      <c r="AC190">
        <v>0.02</v>
      </c>
      <c r="AD190">
        <v>0.03</v>
      </c>
      <c r="AE190">
        <v>4.17</v>
      </c>
      <c r="AF190">
        <v>-1</v>
      </c>
      <c r="AG190">
        <v>-1</v>
      </c>
      <c r="AH190">
        <v>-1</v>
      </c>
      <c r="AI190">
        <v>0</v>
      </c>
      <c r="AJ190">
        <v>0</v>
      </c>
      <c r="AK190">
        <v>0.03</v>
      </c>
      <c r="AL190">
        <v>0.03</v>
      </c>
      <c r="AM190">
        <v>0.05</v>
      </c>
      <c r="AN190">
        <v>0.05</v>
      </c>
      <c r="AO190">
        <v>1.42</v>
      </c>
      <c r="AP190">
        <v>1.42</v>
      </c>
      <c r="AQ190">
        <v>22.67</v>
      </c>
      <c r="AR190">
        <v>0.53</v>
      </c>
      <c r="AS190">
        <v>0.68</v>
      </c>
      <c r="AT190">
        <v>-1</v>
      </c>
      <c r="AU190">
        <v>-1</v>
      </c>
      <c r="AV190">
        <v>0.05</v>
      </c>
      <c r="AW190">
        <v>29.88</v>
      </c>
      <c r="AX190">
        <v>29.88</v>
      </c>
      <c r="AY190">
        <v>0.17</v>
      </c>
      <c r="AZ190">
        <v>0</v>
      </c>
      <c r="BA190">
        <v>1415.9704289763981</v>
      </c>
    </row>
    <row r="191" spans="1:53" x14ac:dyDescent="0.25">
      <c r="A191">
        <v>435</v>
      </c>
      <c r="B191" t="s">
        <v>636</v>
      </c>
      <c r="C191">
        <v>0</v>
      </c>
      <c r="D191">
        <v>1.58</v>
      </c>
      <c r="E191">
        <v>0</v>
      </c>
      <c r="F191">
        <v>0</v>
      </c>
      <c r="G191">
        <v>0</v>
      </c>
      <c r="H191">
        <v>0.03</v>
      </c>
      <c r="I191">
        <v>0</v>
      </c>
      <c r="J191">
        <v>2</v>
      </c>
      <c r="K191">
        <v>0.03</v>
      </c>
      <c r="L191">
        <v>-1</v>
      </c>
      <c r="M191">
        <v>-1</v>
      </c>
      <c r="N191">
        <v>0.67</v>
      </c>
      <c r="O191">
        <v>3.58</v>
      </c>
      <c r="P191">
        <v>0.03</v>
      </c>
      <c r="Q191">
        <v>0.28000000000000003</v>
      </c>
      <c r="R191">
        <v>0.05</v>
      </c>
      <c r="S191">
        <v>0.32</v>
      </c>
      <c r="T191">
        <v>0.23</v>
      </c>
      <c r="U191">
        <v>0</v>
      </c>
      <c r="V191">
        <v>0</v>
      </c>
      <c r="W191">
        <v>20.67</v>
      </c>
      <c r="X191">
        <v>0.6</v>
      </c>
      <c r="Y191">
        <v>-1</v>
      </c>
      <c r="Z191">
        <v>-1</v>
      </c>
      <c r="AA191">
        <v>24.88</v>
      </c>
      <c r="AB191">
        <v>0.03</v>
      </c>
      <c r="AC191">
        <v>0.02</v>
      </c>
      <c r="AD191">
        <v>0.03</v>
      </c>
      <c r="AE191">
        <v>4.17</v>
      </c>
      <c r="AF191">
        <v>-1</v>
      </c>
      <c r="AG191">
        <v>-1</v>
      </c>
      <c r="AH191">
        <v>-1</v>
      </c>
      <c r="AI191">
        <v>0</v>
      </c>
      <c r="AJ191">
        <v>0</v>
      </c>
      <c r="AK191">
        <v>0.03</v>
      </c>
      <c r="AL191">
        <v>0.03</v>
      </c>
      <c r="AM191">
        <v>0.05</v>
      </c>
      <c r="AN191">
        <v>0.05</v>
      </c>
      <c r="AO191">
        <v>1.42</v>
      </c>
      <c r="AP191">
        <v>1.42</v>
      </c>
      <c r="AQ191">
        <v>22.67</v>
      </c>
      <c r="AR191">
        <v>0.53</v>
      </c>
      <c r="AS191">
        <v>0.68</v>
      </c>
      <c r="AT191">
        <v>-1</v>
      </c>
      <c r="AU191">
        <v>-1</v>
      </c>
      <c r="AV191">
        <v>0.05</v>
      </c>
      <c r="AW191">
        <v>29.88</v>
      </c>
      <c r="AX191">
        <v>29.88</v>
      </c>
      <c r="AY191">
        <v>0.17</v>
      </c>
      <c r="AZ191">
        <v>0</v>
      </c>
      <c r="BA191">
        <v>1475.4441389276205</v>
      </c>
    </row>
    <row r="192" spans="1:53" x14ac:dyDescent="0.25">
      <c r="A192">
        <v>441</v>
      </c>
      <c r="B192" t="s">
        <v>637</v>
      </c>
      <c r="C192">
        <v>0</v>
      </c>
      <c r="D192">
        <v>1.58</v>
      </c>
      <c r="E192">
        <v>0</v>
      </c>
      <c r="F192">
        <v>0</v>
      </c>
      <c r="G192">
        <v>0</v>
      </c>
      <c r="H192">
        <v>0.03</v>
      </c>
      <c r="I192">
        <v>0</v>
      </c>
      <c r="J192">
        <v>2</v>
      </c>
      <c r="K192">
        <v>0.03</v>
      </c>
      <c r="L192">
        <v>-1</v>
      </c>
      <c r="M192">
        <v>-1</v>
      </c>
      <c r="N192">
        <v>0.67</v>
      </c>
      <c r="O192">
        <v>3.58</v>
      </c>
      <c r="P192">
        <v>0.03</v>
      </c>
      <c r="Q192">
        <v>0.28000000000000003</v>
      </c>
      <c r="R192">
        <v>0.05</v>
      </c>
      <c r="S192">
        <v>0.32</v>
      </c>
      <c r="T192">
        <v>0.23</v>
      </c>
      <c r="U192">
        <v>0</v>
      </c>
      <c r="V192">
        <v>0</v>
      </c>
      <c r="W192">
        <v>20.67</v>
      </c>
      <c r="X192">
        <v>0.6</v>
      </c>
      <c r="Y192">
        <v>-1</v>
      </c>
      <c r="Z192">
        <v>-1</v>
      </c>
      <c r="AA192">
        <v>24.88</v>
      </c>
      <c r="AB192">
        <v>0.03</v>
      </c>
      <c r="AC192">
        <v>0.02</v>
      </c>
      <c r="AD192">
        <v>0.03</v>
      </c>
      <c r="AE192">
        <v>4.17</v>
      </c>
      <c r="AF192">
        <v>-1</v>
      </c>
      <c r="AG192">
        <v>-1</v>
      </c>
      <c r="AH192">
        <v>-1</v>
      </c>
      <c r="AI192">
        <v>0</v>
      </c>
      <c r="AJ192">
        <v>0</v>
      </c>
      <c r="AK192">
        <v>0.03</v>
      </c>
      <c r="AL192">
        <v>0.03</v>
      </c>
      <c r="AM192">
        <v>0.05</v>
      </c>
      <c r="AN192">
        <v>0.05</v>
      </c>
      <c r="AO192">
        <v>1.42</v>
      </c>
      <c r="AP192">
        <v>1.42</v>
      </c>
      <c r="AQ192">
        <v>22.67</v>
      </c>
      <c r="AR192">
        <v>0.53</v>
      </c>
      <c r="AS192">
        <v>0.68</v>
      </c>
      <c r="AT192">
        <v>-1</v>
      </c>
      <c r="AU192">
        <v>-1</v>
      </c>
      <c r="AV192">
        <v>0.05</v>
      </c>
      <c r="AW192">
        <v>29.88</v>
      </c>
      <c r="AX192">
        <v>29.88</v>
      </c>
      <c r="AY192">
        <v>0.17</v>
      </c>
      <c r="AZ192">
        <v>0</v>
      </c>
      <c r="BA192">
        <v>1396.9930041566081</v>
      </c>
    </row>
    <row r="193" spans="1:53" x14ac:dyDescent="0.25">
      <c r="A193">
        <v>442</v>
      </c>
      <c r="B193" t="s">
        <v>638</v>
      </c>
      <c r="C193">
        <v>0</v>
      </c>
      <c r="D193">
        <v>1.58</v>
      </c>
      <c r="E193">
        <v>0</v>
      </c>
      <c r="F193">
        <v>0</v>
      </c>
      <c r="G193">
        <v>0</v>
      </c>
      <c r="H193">
        <v>0.03</v>
      </c>
      <c r="I193">
        <v>0</v>
      </c>
      <c r="J193">
        <v>2</v>
      </c>
      <c r="K193">
        <v>0.03</v>
      </c>
      <c r="L193">
        <v>-1</v>
      </c>
      <c r="M193">
        <v>-1</v>
      </c>
      <c r="N193">
        <v>0.67</v>
      </c>
      <c r="O193">
        <v>3.58</v>
      </c>
      <c r="P193">
        <v>0.03</v>
      </c>
      <c r="Q193">
        <v>0.28000000000000003</v>
      </c>
      <c r="R193">
        <v>0.05</v>
      </c>
      <c r="S193">
        <v>0.32</v>
      </c>
      <c r="T193">
        <v>0.23</v>
      </c>
      <c r="U193">
        <v>0</v>
      </c>
      <c r="V193">
        <v>0</v>
      </c>
      <c r="W193">
        <v>20.67</v>
      </c>
      <c r="X193">
        <v>0.6</v>
      </c>
      <c r="Y193">
        <v>-1</v>
      </c>
      <c r="Z193">
        <v>-1</v>
      </c>
      <c r="AA193">
        <v>24.88</v>
      </c>
      <c r="AB193">
        <v>0.03</v>
      </c>
      <c r="AC193">
        <v>0.02</v>
      </c>
      <c r="AD193">
        <v>0.03</v>
      </c>
      <c r="AE193">
        <v>4.17</v>
      </c>
      <c r="AF193">
        <v>-1</v>
      </c>
      <c r="AG193">
        <v>-1</v>
      </c>
      <c r="AH193">
        <v>-1</v>
      </c>
      <c r="AI193">
        <v>0</v>
      </c>
      <c r="AJ193">
        <v>0</v>
      </c>
      <c r="AK193">
        <v>0.03</v>
      </c>
      <c r="AL193">
        <v>0.03</v>
      </c>
      <c r="AM193">
        <v>0.05</v>
      </c>
      <c r="AN193">
        <v>0.05</v>
      </c>
      <c r="AO193">
        <v>1.42</v>
      </c>
      <c r="AP193">
        <v>1.42</v>
      </c>
      <c r="AQ193">
        <v>22.67</v>
      </c>
      <c r="AR193">
        <v>0.53</v>
      </c>
      <c r="AS193">
        <v>0.68</v>
      </c>
      <c r="AT193">
        <v>-1</v>
      </c>
      <c r="AU193">
        <v>-1</v>
      </c>
      <c r="AV193">
        <v>0.05</v>
      </c>
      <c r="AW193">
        <v>29.88</v>
      </c>
      <c r="AX193">
        <v>29.88</v>
      </c>
      <c r="AY193">
        <v>0.17</v>
      </c>
      <c r="AZ193">
        <v>0</v>
      </c>
      <c r="BA193">
        <v>1436.9491537017871</v>
      </c>
    </row>
    <row r="194" spans="1:53" x14ac:dyDescent="0.25">
      <c r="A194">
        <v>447</v>
      </c>
      <c r="B194" t="s">
        <v>639</v>
      </c>
      <c r="C194">
        <v>0</v>
      </c>
      <c r="D194">
        <v>1.58</v>
      </c>
      <c r="E194">
        <v>0</v>
      </c>
      <c r="F194">
        <v>0</v>
      </c>
      <c r="G194">
        <v>0</v>
      </c>
      <c r="H194">
        <v>0.03</v>
      </c>
      <c r="I194">
        <v>0</v>
      </c>
      <c r="J194">
        <v>2</v>
      </c>
      <c r="K194">
        <v>0.03</v>
      </c>
      <c r="L194">
        <v>-1</v>
      </c>
      <c r="M194">
        <v>-1</v>
      </c>
      <c r="N194">
        <v>0.67</v>
      </c>
      <c r="O194">
        <v>3.58</v>
      </c>
      <c r="P194">
        <v>0.03</v>
      </c>
      <c r="Q194">
        <v>0.28000000000000003</v>
      </c>
      <c r="R194">
        <v>0.05</v>
      </c>
      <c r="S194">
        <v>0.32</v>
      </c>
      <c r="T194">
        <v>0.23</v>
      </c>
      <c r="U194">
        <v>0</v>
      </c>
      <c r="V194">
        <v>0</v>
      </c>
      <c r="W194">
        <v>20.67</v>
      </c>
      <c r="X194">
        <v>0.6</v>
      </c>
      <c r="Y194">
        <v>-1</v>
      </c>
      <c r="Z194">
        <v>-1</v>
      </c>
      <c r="AA194">
        <v>24.88</v>
      </c>
      <c r="AB194">
        <v>0.03</v>
      </c>
      <c r="AC194">
        <v>0.02</v>
      </c>
      <c r="AD194">
        <v>0.03</v>
      </c>
      <c r="AE194">
        <v>4.17</v>
      </c>
      <c r="AF194">
        <v>-1</v>
      </c>
      <c r="AG194">
        <v>-1</v>
      </c>
      <c r="AH194">
        <v>-1</v>
      </c>
      <c r="AI194">
        <v>0</v>
      </c>
      <c r="AJ194">
        <v>0</v>
      </c>
      <c r="AK194">
        <v>0.03</v>
      </c>
      <c r="AL194">
        <v>0.03</v>
      </c>
      <c r="AM194">
        <v>0.05</v>
      </c>
      <c r="AN194">
        <v>0.05</v>
      </c>
      <c r="AO194">
        <v>1.42</v>
      </c>
      <c r="AP194">
        <v>1.42</v>
      </c>
      <c r="AQ194">
        <v>22.67</v>
      </c>
      <c r="AR194">
        <v>0.53</v>
      </c>
      <c r="AS194">
        <v>0.68</v>
      </c>
      <c r="AT194">
        <v>-1</v>
      </c>
      <c r="AU194">
        <v>-1</v>
      </c>
      <c r="AV194">
        <v>0.05</v>
      </c>
      <c r="AW194">
        <v>29.88</v>
      </c>
      <c r="AX194">
        <v>29.88</v>
      </c>
      <c r="AY194">
        <v>0.17</v>
      </c>
      <c r="AZ194">
        <v>0</v>
      </c>
      <c r="BA194">
        <v>1504.7260014866747</v>
      </c>
    </row>
    <row r="195" spans="1:53" x14ac:dyDescent="0.25">
      <c r="A195">
        <v>449</v>
      </c>
      <c r="B195" t="s">
        <v>640</v>
      </c>
      <c r="C195">
        <v>0</v>
      </c>
      <c r="D195">
        <v>1.58</v>
      </c>
      <c r="E195">
        <v>0</v>
      </c>
      <c r="F195">
        <v>0</v>
      </c>
      <c r="G195">
        <v>0</v>
      </c>
      <c r="H195">
        <v>0.03</v>
      </c>
      <c r="I195">
        <v>0</v>
      </c>
      <c r="J195">
        <v>2</v>
      </c>
      <c r="K195">
        <v>0.03</v>
      </c>
      <c r="L195">
        <v>-1</v>
      </c>
      <c r="M195">
        <v>-1</v>
      </c>
      <c r="N195">
        <v>0.67</v>
      </c>
      <c r="O195">
        <v>3.58</v>
      </c>
      <c r="P195">
        <v>0.03</v>
      </c>
      <c r="Q195">
        <v>0.28000000000000003</v>
      </c>
      <c r="R195">
        <v>0.05</v>
      </c>
      <c r="S195">
        <v>0.32</v>
      </c>
      <c r="T195">
        <v>0.23</v>
      </c>
      <c r="U195">
        <v>0</v>
      </c>
      <c r="V195">
        <v>0</v>
      </c>
      <c r="W195">
        <v>20.67</v>
      </c>
      <c r="X195">
        <v>0.6</v>
      </c>
      <c r="Y195">
        <v>-1</v>
      </c>
      <c r="Z195">
        <v>-1</v>
      </c>
      <c r="AA195">
        <v>24.88</v>
      </c>
      <c r="AB195">
        <v>0.03</v>
      </c>
      <c r="AC195">
        <v>0.02</v>
      </c>
      <c r="AD195">
        <v>0.03</v>
      </c>
      <c r="AE195">
        <v>4.17</v>
      </c>
      <c r="AF195">
        <v>-1</v>
      </c>
      <c r="AG195">
        <v>-1</v>
      </c>
      <c r="AH195">
        <v>-1</v>
      </c>
      <c r="AI195">
        <v>0</v>
      </c>
      <c r="AJ195">
        <v>0</v>
      </c>
      <c r="AK195">
        <v>0.03</v>
      </c>
      <c r="AL195">
        <v>0.03</v>
      </c>
      <c r="AM195">
        <v>0.05</v>
      </c>
      <c r="AN195">
        <v>0.05</v>
      </c>
      <c r="AO195">
        <v>1.42</v>
      </c>
      <c r="AP195">
        <v>1.42</v>
      </c>
      <c r="AQ195">
        <v>22.67</v>
      </c>
      <c r="AR195">
        <v>0.53</v>
      </c>
      <c r="AS195">
        <v>0.68</v>
      </c>
      <c r="AT195">
        <v>-1</v>
      </c>
      <c r="AU195">
        <v>-1</v>
      </c>
      <c r="AV195">
        <v>0.05</v>
      </c>
      <c r="AW195">
        <v>29.88</v>
      </c>
      <c r="AX195">
        <v>29.88</v>
      </c>
      <c r="AY195">
        <v>0.17</v>
      </c>
      <c r="AZ195">
        <v>0</v>
      </c>
      <c r="BA195">
        <v>1450.6641048466745</v>
      </c>
    </row>
    <row r="196" spans="1:53" x14ac:dyDescent="0.25">
      <c r="A196">
        <v>451</v>
      </c>
      <c r="B196" t="s">
        <v>641</v>
      </c>
      <c r="C196">
        <v>0</v>
      </c>
      <c r="D196">
        <v>1.58</v>
      </c>
      <c r="E196">
        <v>0</v>
      </c>
      <c r="F196">
        <v>0</v>
      </c>
      <c r="G196">
        <v>0</v>
      </c>
      <c r="H196">
        <v>0.03</v>
      </c>
      <c r="I196">
        <v>0</v>
      </c>
      <c r="J196">
        <v>2</v>
      </c>
      <c r="K196">
        <v>0.03</v>
      </c>
      <c r="L196">
        <v>-1</v>
      </c>
      <c r="M196">
        <v>-1</v>
      </c>
      <c r="N196">
        <v>0.67</v>
      </c>
      <c r="O196">
        <v>3.58</v>
      </c>
      <c r="P196">
        <v>0.03</v>
      </c>
      <c r="Q196">
        <v>0.28000000000000003</v>
      </c>
      <c r="R196">
        <v>0.05</v>
      </c>
      <c r="S196">
        <v>0.32</v>
      </c>
      <c r="T196">
        <v>0.23</v>
      </c>
      <c r="U196">
        <v>0</v>
      </c>
      <c r="V196">
        <v>0</v>
      </c>
      <c r="W196">
        <v>20.67</v>
      </c>
      <c r="X196">
        <v>0.6</v>
      </c>
      <c r="Y196">
        <v>-1</v>
      </c>
      <c r="Z196">
        <v>-1</v>
      </c>
      <c r="AA196">
        <v>24.88</v>
      </c>
      <c r="AB196">
        <v>0.03</v>
      </c>
      <c r="AC196">
        <v>0.02</v>
      </c>
      <c r="AD196">
        <v>0.03</v>
      </c>
      <c r="AE196">
        <v>4.17</v>
      </c>
      <c r="AF196">
        <v>-1</v>
      </c>
      <c r="AG196">
        <v>-1</v>
      </c>
      <c r="AH196">
        <v>-1</v>
      </c>
      <c r="AI196">
        <v>0</v>
      </c>
      <c r="AJ196">
        <v>0</v>
      </c>
      <c r="AK196">
        <v>0.03</v>
      </c>
      <c r="AL196">
        <v>0.03</v>
      </c>
      <c r="AM196">
        <v>0.05</v>
      </c>
      <c r="AN196">
        <v>0.05</v>
      </c>
      <c r="AO196">
        <v>1.42</v>
      </c>
      <c r="AP196">
        <v>1.42</v>
      </c>
      <c r="AQ196">
        <v>22.67</v>
      </c>
      <c r="AR196">
        <v>0.53</v>
      </c>
      <c r="AS196">
        <v>0.68</v>
      </c>
      <c r="AT196">
        <v>-1</v>
      </c>
      <c r="AU196">
        <v>-1</v>
      </c>
      <c r="AV196">
        <v>0.05</v>
      </c>
      <c r="AW196">
        <v>29.88</v>
      </c>
      <c r="AX196">
        <v>29.88</v>
      </c>
      <c r="AY196">
        <v>0.17</v>
      </c>
      <c r="AZ196">
        <v>0</v>
      </c>
      <c r="BA196">
        <v>1463.7157304003233</v>
      </c>
    </row>
    <row r="197" spans="1:53" x14ac:dyDescent="0.25">
      <c r="A197">
        <v>453</v>
      </c>
      <c r="B197" t="s">
        <v>642</v>
      </c>
      <c r="C197">
        <v>0</v>
      </c>
      <c r="D197">
        <v>1.58</v>
      </c>
      <c r="E197">
        <v>0</v>
      </c>
      <c r="F197">
        <v>0</v>
      </c>
      <c r="G197">
        <v>0</v>
      </c>
      <c r="H197">
        <v>0.03</v>
      </c>
      <c r="I197">
        <v>0</v>
      </c>
      <c r="J197">
        <v>2</v>
      </c>
      <c r="K197">
        <v>0.03</v>
      </c>
      <c r="L197">
        <v>-1</v>
      </c>
      <c r="M197">
        <v>-1</v>
      </c>
      <c r="N197">
        <v>0.67</v>
      </c>
      <c r="O197">
        <v>3.58</v>
      </c>
      <c r="P197">
        <v>0.03</v>
      </c>
      <c r="Q197">
        <v>0.28000000000000003</v>
      </c>
      <c r="R197">
        <v>0.05</v>
      </c>
      <c r="S197">
        <v>0.32</v>
      </c>
      <c r="T197">
        <v>0.23</v>
      </c>
      <c r="U197">
        <v>0</v>
      </c>
      <c r="V197">
        <v>0</v>
      </c>
      <c r="W197">
        <v>20.67</v>
      </c>
      <c r="X197">
        <v>0.6</v>
      </c>
      <c r="Y197">
        <v>-1</v>
      </c>
      <c r="Z197">
        <v>-1</v>
      </c>
      <c r="AA197">
        <v>24.88</v>
      </c>
      <c r="AB197">
        <v>0.03</v>
      </c>
      <c r="AC197">
        <v>0.02</v>
      </c>
      <c r="AD197">
        <v>0.03</v>
      </c>
      <c r="AE197">
        <v>4.17</v>
      </c>
      <c r="AF197">
        <v>-1</v>
      </c>
      <c r="AG197">
        <v>-1</v>
      </c>
      <c r="AH197">
        <v>-1</v>
      </c>
      <c r="AI197">
        <v>0</v>
      </c>
      <c r="AJ197">
        <v>0</v>
      </c>
      <c r="AK197">
        <v>0.03</v>
      </c>
      <c r="AL197">
        <v>0.03</v>
      </c>
      <c r="AM197">
        <v>0.05</v>
      </c>
      <c r="AN197">
        <v>0.05</v>
      </c>
      <c r="AO197">
        <v>1.42</v>
      </c>
      <c r="AP197">
        <v>1.42</v>
      </c>
      <c r="AQ197">
        <v>22.67</v>
      </c>
      <c r="AR197">
        <v>0.53</v>
      </c>
      <c r="AS197">
        <v>0.68</v>
      </c>
      <c r="AT197">
        <v>-1</v>
      </c>
      <c r="AU197">
        <v>-1</v>
      </c>
      <c r="AV197">
        <v>0.05</v>
      </c>
      <c r="AW197">
        <v>29.88</v>
      </c>
      <c r="AX197">
        <v>29.88</v>
      </c>
      <c r="AY197">
        <v>0.17</v>
      </c>
      <c r="AZ197">
        <v>0</v>
      </c>
      <c r="BA197">
        <v>1438.0917027918144</v>
      </c>
    </row>
    <row r="198" spans="1:53" x14ac:dyDescent="0.25">
      <c r="A198">
        <v>456</v>
      </c>
      <c r="B198" t="s">
        <v>643</v>
      </c>
      <c r="C198">
        <v>0</v>
      </c>
      <c r="D198">
        <v>1.58</v>
      </c>
      <c r="E198">
        <v>0</v>
      </c>
      <c r="F198">
        <v>0</v>
      </c>
      <c r="G198">
        <v>0</v>
      </c>
      <c r="H198">
        <v>0.03</v>
      </c>
      <c r="I198">
        <v>0</v>
      </c>
      <c r="J198">
        <v>2</v>
      </c>
      <c r="K198">
        <v>0.03</v>
      </c>
      <c r="L198">
        <v>-1</v>
      </c>
      <c r="M198">
        <v>-1</v>
      </c>
      <c r="N198">
        <v>0.67</v>
      </c>
      <c r="O198">
        <v>3.58</v>
      </c>
      <c r="P198">
        <v>0.03</v>
      </c>
      <c r="Q198">
        <v>0.28000000000000003</v>
      </c>
      <c r="R198">
        <v>0.05</v>
      </c>
      <c r="S198">
        <v>0.32</v>
      </c>
      <c r="T198">
        <v>0.23</v>
      </c>
      <c r="U198">
        <v>0</v>
      </c>
      <c r="V198">
        <v>0</v>
      </c>
      <c r="W198">
        <v>20.67</v>
      </c>
      <c r="X198">
        <v>0.6</v>
      </c>
      <c r="Y198">
        <v>-1</v>
      </c>
      <c r="Z198">
        <v>-1</v>
      </c>
      <c r="AA198">
        <v>24.88</v>
      </c>
      <c r="AB198">
        <v>0.03</v>
      </c>
      <c r="AC198">
        <v>0.02</v>
      </c>
      <c r="AD198">
        <v>0.03</v>
      </c>
      <c r="AE198">
        <v>4.17</v>
      </c>
      <c r="AF198">
        <v>-1</v>
      </c>
      <c r="AG198">
        <v>-1</v>
      </c>
      <c r="AH198">
        <v>-1</v>
      </c>
      <c r="AI198">
        <v>0</v>
      </c>
      <c r="AJ198">
        <v>0</v>
      </c>
      <c r="AK198">
        <v>0.03</v>
      </c>
      <c r="AL198">
        <v>0.03</v>
      </c>
      <c r="AM198">
        <v>0.05</v>
      </c>
      <c r="AN198">
        <v>0.05</v>
      </c>
      <c r="AO198">
        <v>1.42</v>
      </c>
      <c r="AP198">
        <v>1.42</v>
      </c>
      <c r="AQ198">
        <v>22.67</v>
      </c>
      <c r="AR198">
        <v>0.53</v>
      </c>
      <c r="AS198">
        <v>0.68</v>
      </c>
      <c r="AT198">
        <v>-1</v>
      </c>
      <c r="AU198">
        <v>-1</v>
      </c>
      <c r="AV198">
        <v>0.05</v>
      </c>
      <c r="AW198">
        <v>29.88</v>
      </c>
      <c r="AX198">
        <v>29.88</v>
      </c>
      <c r="AY198">
        <v>0.17</v>
      </c>
      <c r="AZ198">
        <v>0</v>
      </c>
      <c r="BA198">
        <v>1600.228619050936</v>
      </c>
    </row>
    <row r="199" spans="1:53" x14ac:dyDescent="0.25">
      <c r="A199">
        <v>457</v>
      </c>
      <c r="B199" t="s">
        <v>644</v>
      </c>
      <c r="C199">
        <v>0</v>
      </c>
      <c r="D199">
        <v>1.58</v>
      </c>
      <c r="E199">
        <v>0</v>
      </c>
      <c r="F199">
        <v>0</v>
      </c>
      <c r="G199">
        <v>0</v>
      </c>
      <c r="H199">
        <v>0.03</v>
      </c>
      <c r="I199">
        <v>0</v>
      </c>
      <c r="J199">
        <v>2</v>
      </c>
      <c r="K199">
        <v>0.03</v>
      </c>
      <c r="L199">
        <v>-1</v>
      </c>
      <c r="M199">
        <v>-1</v>
      </c>
      <c r="N199">
        <v>0.67</v>
      </c>
      <c r="O199">
        <v>3.58</v>
      </c>
      <c r="P199">
        <v>0.03</v>
      </c>
      <c r="Q199">
        <v>0.28000000000000003</v>
      </c>
      <c r="R199">
        <v>0.05</v>
      </c>
      <c r="S199">
        <v>0.32</v>
      </c>
      <c r="T199">
        <v>0.23</v>
      </c>
      <c r="U199">
        <v>0</v>
      </c>
      <c r="V199">
        <v>0</v>
      </c>
      <c r="W199">
        <v>20.67</v>
      </c>
      <c r="X199">
        <v>0.6</v>
      </c>
      <c r="Y199">
        <v>-1</v>
      </c>
      <c r="Z199">
        <v>-1</v>
      </c>
      <c r="AA199">
        <v>24.88</v>
      </c>
      <c r="AB199">
        <v>0.03</v>
      </c>
      <c r="AC199">
        <v>0.02</v>
      </c>
      <c r="AD199">
        <v>0.03</v>
      </c>
      <c r="AE199">
        <v>4.17</v>
      </c>
      <c r="AF199">
        <v>-1</v>
      </c>
      <c r="AG199">
        <v>-1</v>
      </c>
      <c r="AH199">
        <v>-1</v>
      </c>
      <c r="AI199">
        <v>0</v>
      </c>
      <c r="AJ199">
        <v>0</v>
      </c>
      <c r="AK199">
        <v>0.03</v>
      </c>
      <c r="AL199">
        <v>0.03</v>
      </c>
      <c r="AM199">
        <v>0.05</v>
      </c>
      <c r="AN199">
        <v>0.05</v>
      </c>
      <c r="AO199">
        <v>1.42</v>
      </c>
      <c r="AP199">
        <v>1.42</v>
      </c>
      <c r="AQ199">
        <v>22.67</v>
      </c>
      <c r="AR199">
        <v>0.53</v>
      </c>
      <c r="AS199">
        <v>0.68</v>
      </c>
      <c r="AT199">
        <v>-1</v>
      </c>
      <c r="AU199">
        <v>-1</v>
      </c>
      <c r="AV199">
        <v>0.05</v>
      </c>
      <c r="AW199">
        <v>29.88</v>
      </c>
      <c r="AX199">
        <v>29.88</v>
      </c>
      <c r="AY199">
        <v>0.17</v>
      </c>
      <c r="AZ199">
        <v>0</v>
      </c>
      <c r="BA199">
        <v>1436.6416127775012</v>
      </c>
    </row>
    <row r="200" spans="1:53" x14ac:dyDescent="0.25">
      <c r="A200">
        <v>461</v>
      </c>
      <c r="B200" t="s">
        <v>645</v>
      </c>
      <c r="C200">
        <v>0</v>
      </c>
      <c r="D200">
        <v>1.58</v>
      </c>
      <c r="E200">
        <v>0</v>
      </c>
      <c r="F200">
        <v>0</v>
      </c>
      <c r="G200">
        <v>0</v>
      </c>
      <c r="H200">
        <v>0.03</v>
      </c>
      <c r="I200">
        <v>0</v>
      </c>
      <c r="J200">
        <v>2</v>
      </c>
      <c r="K200">
        <v>0.03</v>
      </c>
      <c r="L200">
        <v>-1</v>
      </c>
      <c r="M200">
        <v>-1</v>
      </c>
      <c r="N200">
        <v>0.67</v>
      </c>
      <c r="O200">
        <v>3.58</v>
      </c>
      <c r="P200">
        <v>0.03</v>
      </c>
      <c r="Q200">
        <v>0.28000000000000003</v>
      </c>
      <c r="R200">
        <v>0.05</v>
      </c>
      <c r="S200">
        <v>0.32</v>
      </c>
      <c r="T200">
        <v>0.23</v>
      </c>
      <c r="U200">
        <v>0</v>
      </c>
      <c r="V200">
        <v>0</v>
      </c>
      <c r="W200">
        <v>20.67</v>
      </c>
      <c r="X200">
        <v>0.6</v>
      </c>
      <c r="Y200">
        <v>-1</v>
      </c>
      <c r="Z200">
        <v>-1</v>
      </c>
      <c r="AA200">
        <v>24.88</v>
      </c>
      <c r="AB200">
        <v>0.03</v>
      </c>
      <c r="AC200">
        <v>0.02</v>
      </c>
      <c r="AD200">
        <v>0.03</v>
      </c>
      <c r="AE200">
        <v>4.17</v>
      </c>
      <c r="AF200">
        <v>-1</v>
      </c>
      <c r="AG200">
        <v>-1</v>
      </c>
      <c r="AH200">
        <v>-1</v>
      </c>
      <c r="AI200">
        <v>0</v>
      </c>
      <c r="AJ200">
        <v>0</v>
      </c>
      <c r="AK200">
        <v>0.03</v>
      </c>
      <c r="AL200">
        <v>0.03</v>
      </c>
      <c r="AM200">
        <v>0.05</v>
      </c>
      <c r="AN200">
        <v>0.05</v>
      </c>
      <c r="AO200">
        <v>1.42</v>
      </c>
      <c r="AP200">
        <v>1.42</v>
      </c>
      <c r="AQ200">
        <v>22.67</v>
      </c>
      <c r="AR200">
        <v>0.53</v>
      </c>
      <c r="AS200">
        <v>0.68</v>
      </c>
      <c r="AT200">
        <v>-1</v>
      </c>
      <c r="AU200">
        <v>-1</v>
      </c>
      <c r="AV200">
        <v>0.05</v>
      </c>
      <c r="AW200">
        <v>29.88</v>
      </c>
      <c r="AX200">
        <v>29.88</v>
      </c>
      <c r="AY200">
        <v>0.17</v>
      </c>
      <c r="AZ200">
        <v>0</v>
      </c>
      <c r="BA200">
        <v>1580.3730760499741</v>
      </c>
    </row>
    <row r="201" spans="1:53" x14ac:dyDescent="0.25">
      <c r="A201">
        <v>467</v>
      </c>
      <c r="B201" t="s">
        <v>646</v>
      </c>
      <c r="C201">
        <v>0</v>
      </c>
      <c r="D201">
        <v>1.58</v>
      </c>
      <c r="E201">
        <v>0</v>
      </c>
      <c r="F201">
        <v>0</v>
      </c>
      <c r="G201">
        <v>0</v>
      </c>
      <c r="H201">
        <v>0.03</v>
      </c>
      <c r="I201">
        <v>0</v>
      </c>
      <c r="J201">
        <v>2</v>
      </c>
      <c r="K201">
        <v>0.03</v>
      </c>
      <c r="L201">
        <v>-1</v>
      </c>
      <c r="M201">
        <v>-1</v>
      </c>
      <c r="N201">
        <v>0.67</v>
      </c>
      <c r="O201">
        <v>3.58</v>
      </c>
      <c r="P201">
        <v>0.03</v>
      </c>
      <c r="Q201">
        <v>0.28000000000000003</v>
      </c>
      <c r="R201">
        <v>0.05</v>
      </c>
      <c r="S201">
        <v>0.32</v>
      </c>
      <c r="T201">
        <v>0.23</v>
      </c>
      <c r="U201">
        <v>0</v>
      </c>
      <c r="V201">
        <v>0</v>
      </c>
      <c r="W201">
        <v>20.67</v>
      </c>
      <c r="X201">
        <v>0.6</v>
      </c>
      <c r="Y201">
        <v>-1</v>
      </c>
      <c r="Z201">
        <v>-1</v>
      </c>
      <c r="AA201">
        <v>24.88</v>
      </c>
      <c r="AB201">
        <v>0.03</v>
      </c>
      <c r="AC201">
        <v>0.02</v>
      </c>
      <c r="AD201">
        <v>0.03</v>
      </c>
      <c r="AE201">
        <v>4.17</v>
      </c>
      <c r="AF201">
        <v>-1</v>
      </c>
      <c r="AG201">
        <v>-1</v>
      </c>
      <c r="AH201">
        <v>-1</v>
      </c>
      <c r="AI201">
        <v>0</v>
      </c>
      <c r="AJ201">
        <v>0</v>
      </c>
      <c r="AK201">
        <v>0.03</v>
      </c>
      <c r="AL201">
        <v>0.03</v>
      </c>
      <c r="AM201">
        <v>0.05</v>
      </c>
      <c r="AN201">
        <v>0.05</v>
      </c>
      <c r="AO201">
        <v>1.42</v>
      </c>
      <c r="AP201">
        <v>1.42</v>
      </c>
      <c r="AQ201">
        <v>22.67</v>
      </c>
      <c r="AR201">
        <v>0.53</v>
      </c>
      <c r="AS201">
        <v>0.68</v>
      </c>
      <c r="AT201">
        <v>-1</v>
      </c>
      <c r="AU201">
        <v>-1</v>
      </c>
      <c r="AV201">
        <v>0.05</v>
      </c>
      <c r="AW201">
        <v>29.88</v>
      </c>
      <c r="AX201">
        <v>29.88</v>
      </c>
      <c r="AY201">
        <v>0.17</v>
      </c>
      <c r="AZ201">
        <v>0</v>
      </c>
      <c r="BA201">
        <v>1467.9807358671226</v>
      </c>
    </row>
    <row r="202" spans="1:53" x14ac:dyDescent="0.25">
      <c r="A202">
        <v>468</v>
      </c>
      <c r="B202" t="s">
        <v>647</v>
      </c>
      <c r="C202">
        <v>0</v>
      </c>
      <c r="D202">
        <v>1.58</v>
      </c>
      <c r="E202">
        <v>0</v>
      </c>
      <c r="F202">
        <v>0</v>
      </c>
      <c r="G202">
        <v>0</v>
      </c>
      <c r="H202">
        <v>0.03</v>
      </c>
      <c r="I202">
        <v>0</v>
      </c>
      <c r="J202">
        <v>2</v>
      </c>
      <c r="K202">
        <v>0.03</v>
      </c>
      <c r="L202">
        <v>-1</v>
      </c>
      <c r="M202">
        <v>-1</v>
      </c>
      <c r="N202">
        <v>0.67</v>
      </c>
      <c r="O202">
        <v>3.58</v>
      </c>
      <c r="P202">
        <v>0.03</v>
      </c>
      <c r="Q202">
        <v>0.28000000000000003</v>
      </c>
      <c r="R202">
        <v>0.05</v>
      </c>
      <c r="S202">
        <v>0.32</v>
      </c>
      <c r="T202">
        <v>0.23</v>
      </c>
      <c r="U202">
        <v>0</v>
      </c>
      <c r="V202">
        <v>0</v>
      </c>
      <c r="W202">
        <v>20.67</v>
      </c>
      <c r="X202">
        <v>0.6</v>
      </c>
      <c r="Y202">
        <v>-1</v>
      </c>
      <c r="Z202">
        <v>-1</v>
      </c>
      <c r="AA202">
        <v>24.88</v>
      </c>
      <c r="AB202">
        <v>0.03</v>
      </c>
      <c r="AC202">
        <v>0.02</v>
      </c>
      <c r="AD202">
        <v>0.03</v>
      </c>
      <c r="AE202">
        <v>4.17</v>
      </c>
      <c r="AF202">
        <v>-1</v>
      </c>
      <c r="AG202">
        <v>-1</v>
      </c>
      <c r="AH202">
        <v>-1</v>
      </c>
      <c r="AI202">
        <v>0</v>
      </c>
      <c r="AJ202">
        <v>0</v>
      </c>
      <c r="AK202">
        <v>0.03</v>
      </c>
      <c r="AL202">
        <v>0.03</v>
      </c>
      <c r="AM202">
        <v>0.05</v>
      </c>
      <c r="AN202">
        <v>0.05</v>
      </c>
      <c r="AO202">
        <v>1.42</v>
      </c>
      <c r="AP202">
        <v>1.42</v>
      </c>
      <c r="AQ202">
        <v>22.67</v>
      </c>
      <c r="AR202">
        <v>0.53</v>
      </c>
      <c r="AS202">
        <v>0.68</v>
      </c>
      <c r="AT202">
        <v>-1</v>
      </c>
      <c r="AU202">
        <v>-1</v>
      </c>
      <c r="AV202">
        <v>0.05</v>
      </c>
      <c r="AW202">
        <v>29.88</v>
      </c>
      <c r="AX202">
        <v>29.88</v>
      </c>
      <c r="AY202">
        <v>0.17</v>
      </c>
      <c r="AZ202">
        <v>0</v>
      </c>
      <c r="BA202">
        <v>1352.2374153578703</v>
      </c>
    </row>
    <row r="203" spans="1:53" x14ac:dyDescent="0.25">
      <c r="A203">
        <v>469</v>
      </c>
      <c r="B203" t="s">
        <v>648</v>
      </c>
      <c r="C203">
        <v>0</v>
      </c>
      <c r="D203">
        <v>1.58</v>
      </c>
      <c r="E203">
        <v>0</v>
      </c>
      <c r="F203">
        <v>0</v>
      </c>
      <c r="G203">
        <v>0</v>
      </c>
      <c r="H203">
        <v>0.03</v>
      </c>
      <c r="I203">
        <v>0</v>
      </c>
      <c r="J203">
        <v>2</v>
      </c>
      <c r="K203">
        <v>0.03</v>
      </c>
      <c r="L203">
        <v>-1</v>
      </c>
      <c r="M203">
        <v>-1</v>
      </c>
      <c r="N203">
        <v>0.67</v>
      </c>
      <c r="O203">
        <v>3.58</v>
      </c>
      <c r="P203">
        <v>0.03</v>
      </c>
      <c r="Q203">
        <v>0.28000000000000003</v>
      </c>
      <c r="R203">
        <v>0.05</v>
      </c>
      <c r="S203">
        <v>0.32</v>
      </c>
      <c r="T203">
        <v>0.23</v>
      </c>
      <c r="U203">
        <v>0</v>
      </c>
      <c r="V203">
        <v>0</v>
      </c>
      <c r="W203">
        <v>20.67</v>
      </c>
      <c r="X203">
        <v>0.6</v>
      </c>
      <c r="Y203">
        <v>-1</v>
      </c>
      <c r="Z203">
        <v>-1</v>
      </c>
      <c r="AA203">
        <v>24.88</v>
      </c>
      <c r="AB203">
        <v>0.03</v>
      </c>
      <c r="AC203">
        <v>0.02</v>
      </c>
      <c r="AD203">
        <v>0.03</v>
      </c>
      <c r="AE203">
        <v>4.17</v>
      </c>
      <c r="AF203">
        <v>-1</v>
      </c>
      <c r="AG203">
        <v>-1</v>
      </c>
      <c r="AH203">
        <v>-1</v>
      </c>
      <c r="AI203">
        <v>0</v>
      </c>
      <c r="AJ203">
        <v>0</v>
      </c>
      <c r="AK203">
        <v>0.03</v>
      </c>
      <c r="AL203">
        <v>0.03</v>
      </c>
      <c r="AM203">
        <v>0.05</v>
      </c>
      <c r="AN203">
        <v>0.05</v>
      </c>
      <c r="AO203">
        <v>1.42</v>
      </c>
      <c r="AP203">
        <v>1.42</v>
      </c>
      <c r="AQ203">
        <v>22.67</v>
      </c>
      <c r="AR203">
        <v>0.53</v>
      </c>
      <c r="AS203">
        <v>0.68</v>
      </c>
      <c r="AT203">
        <v>-1</v>
      </c>
      <c r="AU203">
        <v>-1</v>
      </c>
      <c r="AV203">
        <v>0.05</v>
      </c>
      <c r="AW203">
        <v>29.88</v>
      </c>
      <c r="AX203">
        <v>29.88</v>
      </c>
      <c r="AY203">
        <v>0.17</v>
      </c>
      <c r="AZ203">
        <v>0</v>
      </c>
      <c r="BA203">
        <v>1485.9848894850531</v>
      </c>
    </row>
    <row r="204" spans="1:53" x14ac:dyDescent="0.25">
      <c r="A204">
        <v>470</v>
      </c>
      <c r="B204" t="s">
        <v>470</v>
      </c>
      <c r="C204">
        <v>0</v>
      </c>
      <c r="D204">
        <v>1.58</v>
      </c>
      <c r="E204">
        <v>0</v>
      </c>
      <c r="F204">
        <v>0</v>
      </c>
      <c r="G204">
        <v>0</v>
      </c>
      <c r="H204">
        <v>0.03</v>
      </c>
      <c r="I204">
        <v>0</v>
      </c>
      <c r="J204">
        <v>2</v>
      </c>
      <c r="K204">
        <v>0.03</v>
      </c>
      <c r="L204">
        <v>-1</v>
      </c>
      <c r="M204">
        <v>-1</v>
      </c>
      <c r="N204">
        <v>0.67</v>
      </c>
      <c r="O204">
        <v>3.58</v>
      </c>
      <c r="P204">
        <v>0.03</v>
      </c>
      <c r="Q204">
        <v>0.28000000000000003</v>
      </c>
      <c r="R204">
        <v>0.05</v>
      </c>
      <c r="S204">
        <v>0.32</v>
      </c>
      <c r="T204">
        <v>0.23</v>
      </c>
      <c r="U204">
        <v>0</v>
      </c>
      <c r="V204">
        <v>0</v>
      </c>
      <c r="W204">
        <v>20.67</v>
      </c>
      <c r="X204">
        <v>0.6</v>
      </c>
      <c r="Y204">
        <v>-1</v>
      </c>
      <c r="Z204">
        <v>-1</v>
      </c>
      <c r="AA204">
        <v>24.88</v>
      </c>
      <c r="AB204">
        <v>0.03</v>
      </c>
      <c r="AC204">
        <v>0.02</v>
      </c>
      <c r="AD204">
        <v>0.03</v>
      </c>
      <c r="AE204">
        <v>4.17</v>
      </c>
      <c r="AF204">
        <v>-1</v>
      </c>
      <c r="AG204">
        <v>-1</v>
      </c>
      <c r="AH204">
        <v>-1</v>
      </c>
      <c r="AI204">
        <v>0</v>
      </c>
      <c r="AJ204">
        <v>0</v>
      </c>
      <c r="AK204">
        <v>0.03</v>
      </c>
      <c r="AL204">
        <v>0.03</v>
      </c>
      <c r="AM204">
        <v>0.05</v>
      </c>
      <c r="AN204">
        <v>0.05</v>
      </c>
      <c r="AO204">
        <v>1.42</v>
      </c>
      <c r="AP204">
        <v>1.42</v>
      </c>
      <c r="AQ204">
        <v>22.67</v>
      </c>
      <c r="AR204">
        <v>0.53</v>
      </c>
      <c r="AS204">
        <v>0.68</v>
      </c>
      <c r="AT204">
        <v>-1</v>
      </c>
      <c r="AU204">
        <v>-1</v>
      </c>
      <c r="AV204">
        <v>0.05</v>
      </c>
      <c r="AW204">
        <v>29.88</v>
      </c>
      <c r="AX204">
        <v>29.88</v>
      </c>
      <c r="AY204">
        <v>0.17</v>
      </c>
      <c r="AZ204">
        <v>0</v>
      </c>
      <c r="BA204">
        <v>1458.7770111343459</v>
      </c>
    </row>
    <row r="205" spans="1:53" x14ac:dyDescent="0.25">
      <c r="A205">
        <v>484</v>
      </c>
      <c r="B205" t="s">
        <v>649</v>
      </c>
      <c r="C205">
        <v>0</v>
      </c>
      <c r="D205">
        <v>1.58</v>
      </c>
      <c r="E205">
        <v>0</v>
      </c>
      <c r="F205">
        <v>0</v>
      </c>
      <c r="G205">
        <v>0</v>
      </c>
      <c r="H205">
        <v>0.03</v>
      </c>
      <c r="I205">
        <v>0</v>
      </c>
      <c r="J205">
        <v>2</v>
      </c>
      <c r="K205">
        <v>0.03</v>
      </c>
      <c r="L205">
        <v>-1</v>
      </c>
      <c r="M205">
        <v>-1</v>
      </c>
      <c r="N205">
        <v>0.67</v>
      </c>
      <c r="O205">
        <v>3.58</v>
      </c>
      <c r="P205">
        <v>0.03</v>
      </c>
      <c r="Q205">
        <v>0.28000000000000003</v>
      </c>
      <c r="R205">
        <v>0.05</v>
      </c>
      <c r="S205">
        <v>0.32</v>
      </c>
      <c r="T205">
        <v>0.23</v>
      </c>
      <c r="U205">
        <v>0</v>
      </c>
      <c r="V205">
        <v>0</v>
      </c>
      <c r="W205">
        <v>20.67</v>
      </c>
      <c r="X205">
        <v>0.6</v>
      </c>
      <c r="Y205">
        <v>-1</v>
      </c>
      <c r="Z205">
        <v>-1</v>
      </c>
      <c r="AA205">
        <v>24.88</v>
      </c>
      <c r="AB205">
        <v>0.03</v>
      </c>
      <c r="AC205">
        <v>0.02</v>
      </c>
      <c r="AD205">
        <v>0.03</v>
      </c>
      <c r="AE205">
        <v>4.17</v>
      </c>
      <c r="AF205">
        <v>-1</v>
      </c>
      <c r="AG205">
        <v>-1</v>
      </c>
      <c r="AH205">
        <v>-1</v>
      </c>
      <c r="AI205">
        <v>0</v>
      </c>
      <c r="AJ205">
        <v>0</v>
      </c>
      <c r="AK205">
        <v>0.03</v>
      </c>
      <c r="AL205">
        <v>0.03</v>
      </c>
      <c r="AM205">
        <v>0.05</v>
      </c>
      <c r="AN205">
        <v>0.05</v>
      </c>
      <c r="AO205">
        <v>1.42</v>
      </c>
      <c r="AP205">
        <v>1.42</v>
      </c>
      <c r="AQ205">
        <v>22.67</v>
      </c>
      <c r="AR205">
        <v>0.53</v>
      </c>
      <c r="AS205">
        <v>0.68</v>
      </c>
      <c r="AT205">
        <v>-1</v>
      </c>
      <c r="AU205">
        <v>-1</v>
      </c>
      <c r="AV205">
        <v>0.05</v>
      </c>
      <c r="AW205">
        <v>29.88</v>
      </c>
      <c r="AX205">
        <v>29.88</v>
      </c>
      <c r="AY205">
        <v>0.17</v>
      </c>
      <c r="AZ205">
        <v>0</v>
      </c>
      <c r="BA205">
        <v>1451.0899923778104</v>
      </c>
    </row>
    <row r="206" spans="1:53" x14ac:dyDescent="0.25">
      <c r="A206">
        <v>486</v>
      </c>
      <c r="B206" t="s">
        <v>650</v>
      </c>
      <c r="C206">
        <v>0</v>
      </c>
      <c r="D206">
        <v>1.58</v>
      </c>
      <c r="E206">
        <v>0</v>
      </c>
      <c r="F206">
        <v>0</v>
      </c>
      <c r="G206">
        <v>0</v>
      </c>
      <c r="H206">
        <v>0.03</v>
      </c>
      <c r="I206">
        <v>0</v>
      </c>
      <c r="J206">
        <v>2</v>
      </c>
      <c r="K206">
        <v>0.03</v>
      </c>
      <c r="L206">
        <v>-1</v>
      </c>
      <c r="M206">
        <v>-1</v>
      </c>
      <c r="N206">
        <v>0.67</v>
      </c>
      <c r="O206">
        <v>3.58</v>
      </c>
      <c r="P206">
        <v>0.03</v>
      </c>
      <c r="Q206">
        <v>0.28000000000000003</v>
      </c>
      <c r="R206">
        <v>0.05</v>
      </c>
      <c r="S206">
        <v>0.32</v>
      </c>
      <c r="T206">
        <v>0.23</v>
      </c>
      <c r="U206">
        <v>0</v>
      </c>
      <c r="V206">
        <v>0</v>
      </c>
      <c r="W206">
        <v>20.67</v>
      </c>
      <c r="X206">
        <v>0.6</v>
      </c>
      <c r="Y206">
        <v>-1</v>
      </c>
      <c r="Z206">
        <v>-1</v>
      </c>
      <c r="AA206">
        <v>24.88</v>
      </c>
      <c r="AB206">
        <v>0.03</v>
      </c>
      <c r="AC206">
        <v>0.02</v>
      </c>
      <c r="AD206">
        <v>0.03</v>
      </c>
      <c r="AE206">
        <v>4.17</v>
      </c>
      <c r="AF206">
        <v>-1</v>
      </c>
      <c r="AG206">
        <v>-1</v>
      </c>
      <c r="AH206">
        <v>-1</v>
      </c>
      <c r="AI206">
        <v>0</v>
      </c>
      <c r="AJ206">
        <v>0</v>
      </c>
      <c r="AK206">
        <v>0.03</v>
      </c>
      <c r="AL206">
        <v>0.03</v>
      </c>
      <c r="AM206">
        <v>0.05</v>
      </c>
      <c r="AN206">
        <v>0.05</v>
      </c>
      <c r="AO206">
        <v>1.42</v>
      </c>
      <c r="AP206">
        <v>1.42</v>
      </c>
      <c r="AQ206">
        <v>22.67</v>
      </c>
      <c r="AR206">
        <v>0.53</v>
      </c>
      <c r="AS206">
        <v>0.68</v>
      </c>
      <c r="AT206">
        <v>-1</v>
      </c>
      <c r="AU206">
        <v>-1</v>
      </c>
      <c r="AV206">
        <v>0.05</v>
      </c>
      <c r="AW206">
        <v>29.88</v>
      </c>
      <c r="AX206">
        <v>29.88</v>
      </c>
      <c r="AY206">
        <v>0.17</v>
      </c>
      <c r="AZ206">
        <v>0</v>
      </c>
      <c r="BA206">
        <v>1431.8742551977289</v>
      </c>
    </row>
    <row r="207" spans="1:53" x14ac:dyDescent="0.25">
      <c r="A207">
        <v>488</v>
      </c>
      <c r="B207" t="s">
        <v>651</v>
      </c>
      <c r="C207">
        <v>0</v>
      </c>
      <c r="D207">
        <v>1.58</v>
      </c>
      <c r="E207">
        <v>0</v>
      </c>
      <c r="F207">
        <v>0</v>
      </c>
      <c r="G207">
        <v>0</v>
      </c>
      <c r="H207">
        <v>0.03</v>
      </c>
      <c r="I207">
        <v>0</v>
      </c>
      <c r="J207">
        <v>2</v>
      </c>
      <c r="K207">
        <v>0.03</v>
      </c>
      <c r="L207">
        <v>-1</v>
      </c>
      <c r="M207">
        <v>-1</v>
      </c>
      <c r="N207">
        <v>0.67</v>
      </c>
      <c r="O207">
        <v>3.58</v>
      </c>
      <c r="P207">
        <v>0.03</v>
      </c>
      <c r="Q207">
        <v>0.28000000000000003</v>
      </c>
      <c r="R207">
        <v>0.05</v>
      </c>
      <c r="S207">
        <v>0.32</v>
      </c>
      <c r="T207">
        <v>0.23</v>
      </c>
      <c r="U207">
        <v>0</v>
      </c>
      <c r="V207">
        <v>0</v>
      </c>
      <c r="W207">
        <v>20.67</v>
      </c>
      <c r="X207">
        <v>0.6</v>
      </c>
      <c r="Y207">
        <v>-1</v>
      </c>
      <c r="Z207">
        <v>-1</v>
      </c>
      <c r="AA207">
        <v>24.88</v>
      </c>
      <c r="AB207">
        <v>0.03</v>
      </c>
      <c r="AC207">
        <v>0.02</v>
      </c>
      <c r="AD207">
        <v>0.03</v>
      </c>
      <c r="AE207">
        <v>4.17</v>
      </c>
      <c r="AF207">
        <v>-1</v>
      </c>
      <c r="AG207">
        <v>-1</v>
      </c>
      <c r="AH207">
        <v>-1</v>
      </c>
      <c r="AI207">
        <v>0</v>
      </c>
      <c r="AJ207">
        <v>0</v>
      </c>
      <c r="AK207">
        <v>0.03</v>
      </c>
      <c r="AL207">
        <v>0.03</v>
      </c>
      <c r="AM207">
        <v>0.05</v>
      </c>
      <c r="AN207">
        <v>0.05</v>
      </c>
      <c r="AO207">
        <v>1.42</v>
      </c>
      <c r="AP207">
        <v>1.42</v>
      </c>
      <c r="AQ207">
        <v>22.67</v>
      </c>
      <c r="AR207">
        <v>0.53</v>
      </c>
      <c r="AS207">
        <v>0.68</v>
      </c>
      <c r="AT207">
        <v>-1</v>
      </c>
      <c r="AU207">
        <v>-1</v>
      </c>
      <c r="AV207">
        <v>0.05</v>
      </c>
      <c r="AW207">
        <v>29.88</v>
      </c>
      <c r="AX207">
        <v>29.88</v>
      </c>
      <c r="AY207">
        <v>0.17</v>
      </c>
      <c r="AZ207">
        <v>0</v>
      </c>
      <c r="BA207">
        <v>1460.7754364160792</v>
      </c>
    </row>
    <row r="208" spans="1:53" x14ac:dyDescent="0.25">
      <c r="A208">
        <v>492</v>
      </c>
      <c r="B208" t="s">
        <v>652</v>
      </c>
      <c r="C208">
        <v>0</v>
      </c>
      <c r="D208">
        <v>1.58</v>
      </c>
      <c r="E208">
        <v>0</v>
      </c>
      <c r="F208">
        <v>0</v>
      </c>
      <c r="G208">
        <v>0</v>
      </c>
      <c r="H208">
        <v>0.03</v>
      </c>
      <c r="I208">
        <v>0</v>
      </c>
      <c r="J208">
        <v>2</v>
      </c>
      <c r="K208">
        <v>0.03</v>
      </c>
      <c r="L208">
        <v>-1</v>
      </c>
      <c r="M208">
        <v>-1</v>
      </c>
      <c r="N208">
        <v>0.67</v>
      </c>
      <c r="O208">
        <v>3.58</v>
      </c>
      <c r="P208">
        <v>0.03</v>
      </c>
      <c r="Q208">
        <v>0.28000000000000003</v>
      </c>
      <c r="R208">
        <v>0.05</v>
      </c>
      <c r="S208">
        <v>0.32</v>
      </c>
      <c r="T208">
        <v>0.23</v>
      </c>
      <c r="U208">
        <v>0</v>
      </c>
      <c r="V208">
        <v>0</v>
      </c>
      <c r="W208">
        <v>20.67</v>
      </c>
      <c r="X208">
        <v>0.6</v>
      </c>
      <c r="Y208">
        <v>-1</v>
      </c>
      <c r="Z208">
        <v>-1</v>
      </c>
      <c r="AA208">
        <v>24.88</v>
      </c>
      <c r="AB208">
        <v>0.03</v>
      </c>
      <c r="AC208">
        <v>0.02</v>
      </c>
      <c r="AD208">
        <v>0.03</v>
      </c>
      <c r="AE208">
        <v>4.17</v>
      </c>
      <c r="AF208">
        <v>-1</v>
      </c>
      <c r="AG208">
        <v>-1</v>
      </c>
      <c r="AH208">
        <v>-1</v>
      </c>
      <c r="AI208">
        <v>0</v>
      </c>
      <c r="AJ208">
        <v>0</v>
      </c>
      <c r="AK208">
        <v>0.03</v>
      </c>
      <c r="AL208">
        <v>0.03</v>
      </c>
      <c r="AM208">
        <v>0.05</v>
      </c>
      <c r="AN208">
        <v>0.05</v>
      </c>
      <c r="AO208">
        <v>1.42</v>
      </c>
      <c r="AP208">
        <v>1.42</v>
      </c>
      <c r="AQ208">
        <v>22.67</v>
      </c>
      <c r="AR208">
        <v>0.53</v>
      </c>
      <c r="AS208">
        <v>0.68</v>
      </c>
      <c r="AT208">
        <v>-1</v>
      </c>
      <c r="AU208">
        <v>-1</v>
      </c>
      <c r="AV208">
        <v>0.05</v>
      </c>
      <c r="AW208">
        <v>29.88</v>
      </c>
      <c r="AX208">
        <v>29.88</v>
      </c>
      <c r="AY208">
        <v>0.17</v>
      </c>
      <c r="AZ208">
        <v>0</v>
      </c>
      <c r="BA208">
        <v>1450.2834822609946</v>
      </c>
    </row>
    <row r="209" spans="1:53" x14ac:dyDescent="0.25">
      <c r="A209">
        <v>494</v>
      </c>
      <c r="B209" t="s">
        <v>653</v>
      </c>
      <c r="C209">
        <v>0</v>
      </c>
      <c r="D209">
        <v>1.58</v>
      </c>
      <c r="E209">
        <v>0</v>
      </c>
      <c r="F209">
        <v>0</v>
      </c>
      <c r="G209">
        <v>0</v>
      </c>
      <c r="H209">
        <v>0.03</v>
      </c>
      <c r="I209">
        <v>0</v>
      </c>
      <c r="J209">
        <v>2</v>
      </c>
      <c r="K209">
        <v>0.03</v>
      </c>
      <c r="L209">
        <v>-1</v>
      </c>
      <c r="M209">
        <v>-1</v>
      </c>
      <c r="N209">
        <v>0.67</v>
      </c>
      <c r="O209">
        <v>3.58</v>
      </c>
      <c r="P209">
        <v>0.03</v>
      </c>
      <c r="Q209">
        <v>0.28000000000000003</v>
      </c>
      <c r="R209">
        <v>0.05</v>
      </c>
      <c r="S209">
        <v>0.32</v>
      </c>
      <c r="T209">
        <v>0.23</v>
      </c>
      <c r="U209">
        <v>0</v>
      </c>
      <c r="V209">
        <v>0</v>
      </c>
      <c r="W209">
        <v>20.67</v>
      </c>
      <c r="X209">
        <v>0.6</v>
      </c>
      <c r="Y209">
        <v>-1</v>
      </c>
      <c r="Z209">
        <v>-1</v>
      </c>
      <c r="AA209">
        <v>24.88</v>
      </c>
      <c r="AB209">
        <v>0.03</v>
      </c>
      <c r="AC209">
        <v>0.02</v>
      </c>
      <c r="AD209">
        <v>0.03</v>
      </c>
      <c r="AE209">
        <v>4.17</v>
      </c>
      <c r="AF209">
        <v>-1</v>
      </c>
      <c r="AG209">
        <v>-1</v>
      </c>
      <c r="AH209">
        <v>-1</v>
      </c>
      <c r="AI209">
        <v>0</v>
      </c>
      <c r="AJ209">
        <v>0</v>
      </c>
      <c r="AK209">
        <v>0.03</v>
      </c>
      <c r="AL209">
        <v>0.03</v>
      </c>
      <c r="AM209">
        <v>0.05</v>
      </c>
      <c r="AN209">
        <v>0.05</v>
      </c>
      <c r="AO209">
        <v>1.42</v>
      </c>
      <c r="AP209">
        <v>1.42</v>
      </c>
      <c r="AQ209">
        <v>22.67</v>
      </c>
      <c r="AR209">
        <v>0.53</v>
      </c>
      <c r="AS209">
        <v>0.68</v>
      </c>
      <c r="AT209">
        <v>-1</v>
      </c>
      <c r="AU209">
        <v>-1</v>
      </c>
      <c r="AV209">
        <v>0.05</v>
      </c>
      <c r="AW209">
        <v>29.88</v>
      </c>
      <c r="AX209">
        <v>29.88</v>
      </c>
      <c r="AY209">
        <v>0.17</v>
      </c>
      <c r="AZ209">
        <v>0</v>
      </c>
      <c r="BA209">
        <v>1606.1931702026013</v>
      </c>
    </row>
    <row r="210" spans="1:53" x14ac:dyDescent="0.25">
      <c r="A210">
        <v>496</v>
      </c>
      <c r="B210" t="s">
        <v>654</v>
      </c>
      <c r="C210">
        <v>0</v>
      </c>
      <c r="D210">
        <v>1.58</v>
      </c>
      <c r="E210">
        <v>0</v>
      </c>
      <c r="F210">
        <v>0</v>
      </c>
      <c r="G210">
        <v>0</v>
      </c>
      <c r="H210">
        <v>0.03</v>
      </c>
      <c r="I210">
        <v>0</v>
      </c>
      <c r="J210">
        <v>2</v>
      </c>
      <c r="K210">
        <v>0.03</v>
      </c>
      <c r="L210">
        <v>-1</v>
      </c>
      <c r="M210">
        <v>-1</v>
      </c>
      <c r="N210">
        <v>0.67</v>
      </c>
      <c r="O210">
        <v>3.58</v>
      </c>
      <c r="P210">
        <v>0.03</v>
      </c>
      <c r="Q210">
        <v>0.28000000000000003</v>
      </c>
      <c r="R210">
        <v>0.05</v>
      </c>
      <c r="S210">
        <v>0.32</v>
      </c>
      <c r="T210">
        <v>0.23</v>
      </c>
      <c r="U210">
        <v>0</v>
      </c>
      <c r="V210">
        <v>0</v>
      </c>
      <c r="W210">
        <v>20.67</v>
      </c>
      <c r="X210">
        <v>0.6</v>
      </c>
      <c r="Y210">
        <v>-1</v>
      </c>
      <c r="Z210">
        <v>-1</v>
      </c>
      <c r="AA210">
        <v>24.88</v>
      </c>
      <c r="AB210">
        <v>0.03</v>
      </c>
      <c r="AC210">
        <v>0.02</v>
      </c>
      <c r="AD210">
        <v>0.03</v>
      </c>
      <c r="AE210">
        <v>4.17</v>
      </c>
      <c r="AF210">
        <v>-1</v>
      </c>
      <c r="AG210">
        <v>-1</v>
      </c>
      <c r="AH210">
        <v>-1</v>
      </c>
      <c r="AI210">
        <v>0</v>
      </c>
      <c r="AJ210">
        <v>0</v>
      </c>
      <c r="AK210">
        <v>0.03</v>
      </c>
      <c r="AL210">
        <v>0.03</v>
      </c>
      <c r="AM210">
        <v>0.05</v>
      </c>
      <c r="AN210">
        <v>0.05</v>
      </c>
      <c r="AO210">
        <v>1.42</v>
      </c>
      <c r="AP210">
        <v>1.42</v>
      </c>
      <c r="AQ210">
        <v>22.67</v>
      </c>
      <c r="AR210">
        <v>0.53</v>
      </c>
      <c r="AS210">
        <v>0.68</v>
      </c>
      <c r="AT210">
        <v>-1</v>
      </c>
      <c r="AU210">
        <v>-1</v>
      </c>
      <c r="AV210">
        <v>0.05</v>
      </c>
      <c r="AW210">
        <v>29.88</v>
      </c>
      <c r="AX210">
        <v>29.88</v>
      </c>
      <c r="AY210">
        <v>0.17</v>
      </c>
      <c r="AZ210">
        <v>0</v>
      </c>
      <c r="BA210">
        <v>1377.9866939091521</v>
      </c>
    </row>
    <row r="211" spans="1:53" x14ac:dyDescent="0.25">
      <c r="A211">
        <v>498</v>
      </c>
      <c r="B211" t="s">
        <v>655</v>
      </c>
      <c r="C211">
        <v>0</v>
      </c>
      <c r="D211">
        <v>1.58</v>
      </c>
      <c r="E211">
        <v>0</v>
      </c>
      <c r="F211">
        <v>0</v>
      </c>
      <c r="G211">
        <v>0</v>
      </c>
      <c r="H211">
        <v>0.03</v>
      </c>
      <c r="I211">
        <v>0</v>
      </c>
      <c r="J211">
        <v>2</v>
      </c>
      <c r="K211">
        <v>0.03</v>
      </c>
      <c r="L211">
        <v>-1</v>
      </c>
      <c r="M211">
        <v>-1</v>
      </c>
      <c r="N211">
        <v>0.67</v>
      </c>
      <c r="O211">
        <v>3.58</v>
      </c>
      <c r="P211">
        <v>0.03</v>
      </c>
      <c r="Q211">
        <v>0.28000000000000003</v>
      </c>
      <c r="R211">
        <v>0.05</v>
      </c>
      <c r="S211">
        <v>0.32</v>
      </c>
      <c r="T211">
        <v>0.23</v>
      </c>
      <c r="U211">
        <v>0</v>
      </c>
      <c r="V211">
        <v>0</v>
      </c>
      <c r="W211">
        <v>20.67</v>
      </c>
      <c r="X211">
        <v>0.6</v>
      </c>
      <c r="Y211">
        <v>-1</v>
      </c>
      <c r="Z211">
        <v>-1</v>
      </c>
      <c r="AA211">
        <v>24.88</v>
      </c>
      <c r="AB211">
        <v>0.03</v>
      </c>
      <c r="AC211">
        <v>0.02</v>
      </c>
      <c r="AD211">
        <v>0.03</v>
      </c>
      <c r="AE211">
        <v>4.17</v>
      </c>
      <c r="AF211">
        <v>-1</v>
      </c>
      <c r="AG211">
        <v>-1</v>
      </c>
      <c r="AH211">
        <v>-1</v>
      </c>
      <c r="AI211">
        <v>0</v>
      </c>
      <c r="AJ211">
        <v>0</v>
      </c>
      <c r="AK211">
        <v>0.03</v>
      </c>
      <c r="AL211">
        <v>0.03</v>
      </c>
      <c r="AM211">
        <v>0.05</v>
      </c>
      <c r="AN211">
        <v>0.05</v>
      </c>
      <c r="AO211">
        <v>1.42</v>
      </c>
      <c r="AP211">
        <v>1.42</v>
      </c>
      <c r="AQ211">
        <v>22.67</v>
      </c>
      <c r="AR211">
        <v>0.53</v>
      </c>
      <c r="AS211">
        <v>0.68</v>
      </c>
      <c r="AT211">
        <v>-1</v>
      </c>
      <c r="AU211">
        <v>-1</v>
      </c>
      <c r="AV211">
        <v>0.05</v>
      </c>
      <c r="AW211">
        <v>29.88</v>
      </c>
      <c r="AX211">
        <v>29.88</v>
      </c>
      <c r="AY211">
        <v>0.17</v>
      </c>
      <c r="AZ211">
        <v>0</v>
      </c>
      <c r="BA211">
        <v>1549.5168355398948</v>
      </c>
    </row>
    <row r="212" spans="1:53" x14ac:dyDescent="0.25">
      <c r="A212">
        <v>501</v>
      </c>
      <c r="B212" t="s">
        <v>656</v>
      </c>
      <c r="C212">
        <v>0</v>
      </c>
      <c r="D212">
        <v>1.58</v>
      </c>
      <c r="E212">
        <v>0</v>
      </c>
      <c r="F212">
        <v>0</v>
      </c>
      <c r="G212">
        <v>0</v>
      </c>
      <c r="H212">
        <v>0.03</v>
      </c>
      <c r="I212">
        <v>0</v>
      </c>
      <c r="J212">
        <v>2</v>
      </c>
      <c r="K212">
        <v>0.03</v>
      </c>
      <c r="L212">
        <v>-1</v>
      </c>
      <c r="M212">
        <v>-1</v>
      </c>
      <c r="N212">
        <v>0.67</v>
      </c>
      <c r="O212">
        <v>3.58</v>
      </c>
      <c r="P212">
        <v>0.03</v>
      </c>
      <c r="Q212">
        <v>0.28000000000000003</v>
      </c>
      <c r="R212">
        <v>0.05</v>
      </c>
      <c r="S212">
        <v>0.32</v>
      </c>
      <c r="T212">
        <v>0.23</v>
      </c>
      <c r="U212">
        <v>0</v>
      </c>
      <c r="V212">
        <v>0</v>
      </c>
      <c r="W212">
        <v>20.67</v>
      </c>
      <c r="X212">
        <v>0.6</v>
      </c>
      <c r="Y212">
        <v>-1</v>
      </c>
      <c r="Z212">
        <v>-1</v>
      </c>
      <c r="AA212">
        <v>24.88</v>
      </c>
      <c r="AB212">
        <v>0.03</v>
      </c>
      <c r="AC212">
        <v>0.02</v>
      </c>
      <c r="AD212">
        <v>0.03</v>
      </c>
      <c r="AE212">
        <v>4.17</v>
      </c>
      <c r="AF212">
        <v>-1</v>
      </c>
      <c r="AG212">
        <v>-1</v>
      </c>
      <c r="AH212">
        <v>-1</v>
      </c>
      <c r="AI212">
        <v>0</v>
      </c>
      <c r="AJ212">
        <v>0</v>
      </c>
      <c r="AK212">
        <v>0.03</v>
      </c>
      <c r="AL212">
        <v>0.03</v>
      </c>
      <c r="AM212">
        <v>0.05</v>
      </c>
      <c r="AN212">
        <v>0.05</v>
      </c>
      <c r="AO212">
        <v>1.42</v>
      </c>
      <c r="AP212">
        <v>1.42</v>
      </c>
      <c r="AQ212">
        <v>22.67</v>
      </c>
      <c r="AR212">
        <v>0.53</v>
      </c>
      <c r="AS212">
        <v>0.68</v>
      </c>
      <c r="AT212">
        <v>-1</v>
      </c>
      <c r="AU212">
        <v>-1</v>
      </c>
      <c r="AV212">
        <v>0.05</v>
      </c>
      <c r="AW212">
        <v>29.88</v>
      </c>
      <c r="AX212">
        <v>29.88</v>
      </c>
      <c r="AY212">
        <v>0.17</v>
      </c>
      <c r="AZ212">
        <v>0</v>
      </c>
      <c r="BA212">
        <v>1474.028525921249</v>
      </c>
    </row>
    <row r="213" spans="1:53" x14ac:dyDescent="0.25">
      <c r="A213">
        <v>503</v>
      </c>
      <c r="B213" t="s">
        <v>657</v>
      </c>
      <c r="C213">
        <v>0</v>
      </c>
      <c r="D213">
        <v>1.58</v>
      </c>
      <c r="E213">
        <v>0</v>
      </c>
      <c r="F213">
        <v>0</v>
      </c>
      <c r="G213">
        <v>0</v>
      </c>
      <c r="H213">
        <v>0.03</v>
      </c>
      <c r="I213">
        <v>0</v>
      </c>
      <c r="J213">
        <v>2</v>
      </c>
      <c r="K213">
        <v>0.03</v>
      </c>
      <c r="L213">
        <v>-1</v>
      </c>
      <c r="M213">
        <v>-1</v>
      </c>
      <c r="N213">
        <v>0.67</v>
      </c>
      <c r="O213">
        <v>3.58</v>
      </c>
      <c r="P213">
        <v>0.03</v>
      </c>
      <c r="Q213">
        <v>0.28000000000000003</v>
      </c>
      <c r="R213">
        <v>0.05</v>
      </c>
      <c r="S213">
        <v>0.32</v>
      </c>
      <c r="T213">
        <v>0.23</v>
      </c>
      <c r="U213">
        <v>0</v>
      </c>
      <c r="V213">
        <v>0</v>
      </c>
      <c r="W213">
        <v>20.67</v>
      </c>
      <c r="X213">
        <v>0.6</v>
      </c>
      <c r="Y213">
        <v>-1</v>
      </c>
      <c r="Z213">
        <v>-1</v>
      </c>
      <c r="AA213">
        <v>24.88</v>
      </c>
      <c r="AB213">
        <v>0.03</v>
      </c>
      <c r="AC213">
        <v>0.02</v>
      </c>
      <c r="AD213">
        <v>0.03</v>
      </c>
      <c r="AE213">
        <v>4.17</v>
      </c>
      <c r="AF213">
        <v>-1</v>
      </c>
      <c r="AG213">
        <v>-1</v>
      </c>
      <c r="AH213">
        <v>-1</v>
      </c>
      <c r="AI213">
        <v>0</v>
      </c>
      <c r="AJ213">
        <v>0</v>
      </c>
      <c r="AK213">
        <v>0.03</v>
      </c>
      <c r="AL213">
        <v>0.03</v>
      </c>
      <c r="AM213">
        <v>0.05</v>
      </c>
      <c r="AN213">
        <v>0.05</v>
      </c>
      <c r="AO213">
        <v>1.42</v>
      </c>
      <c r="AP213">
        <v>1.42</v>
      </c>
      <c r="AQ213">
        <v>22.67</v>
      </c>
      <c r="AR213">
        <v>0.53</v>
      </c>
      <c r="AS213">
        <v>0.68</v>
      </c>
      <c r="AT213">
        <v>-1</v>
      </c>
      <c r="AU213">
        <v>-1</v>
      </c>
      <c r="AV213">
        <v>0.05</v>
      </c>
      <c r="AW213">
        <v>29.88</v>
      </c>
      <c r="AX213">
        <v>29.88</v>
      </c>
      <c r="AY213">
        <v>0.17</v>
      </c>
      <c r="AZ213">
        <v>0</v>
      </c>
      <c r="BA213">
        <v>1551.353439493636</v>
      </c>
    </row>
    <row r="214" spans="1:53" x14ac:dyDescent="0.25">
      <c r="A214">
        <v>509</v>
      </c>
      <c r="B214" t="s">
        <v>658</v>
      </c>
      <c r="C214">
        <v>0</v>
      </c>
      <c r="D214">
        <v>1.58</v>
      </c>
      <c r="E214">
        <v>0</v>
      </c>
      <c r="F214">
        <v>0</v>
      </c>
      <c r="G214">
        <v>0</v>
      </c>
      <c r="H214">
        <v>0.03</v>
      </c>
      <c r="I214">
        <v>0</v>
      </c>
      <c r="J214">
        <v>2</v>
      </c>
      <c r="K214">
        <v>0.03</v>
      </c>
      <c r="L214">
        <v>-1</v>
      </c>
      <c r="M214">
        <v>-1</v>
      </c>
      <c r="N214">
        <v>0.67</v>
      </c>
      <c r="O214">
        <v>3.58</v>
      </c>
      <c r="P214">
        <v>0.03</v>
      </c>
      <c r="Q214">
        <v>0.28000000000000003</v>
      </c>
      <c r="R214">
        <v>0.05</v>
      </c>
      <c r="S214">
        <v>0.32</v>
      </c>
      <c r="T214">
        <v>0.23</v>
      </c>
      <c r="U214">
        <v>0</v>
      </c>
      <c r="V214">
        <v>0</v>
      </c>
      <c r="W214">
        <v>20.67</v>
      </c>
      <c r="X214">
        <v>0.6</v>
      </c>
      <c r="Y214">
        <v>-1</v>
      </c>
      <c r="Z214">
        <v>-1</v>
      </c>
      <c r="AA214">
        <v>24.88</v>
      </c>
      <c r="AB214">
        <v>0.03</v>
      </c>
      <c r="AC214">
        <v>0.02</v>
      </c>
      <c r="AD214">
        <v>0.03</v>
      </c>
      <c r="AE214">
        <v>4.17</v>
      </c>
      <c r="AF214">
        <v>-1</v>
      </c>
      <c r="AG214">
        <v>-1</v>
      </c>
      <c r="AH214">
        <v>-1</v>
      </c>
      <c r="AI214">
        <v>0</v>
      </c>
      <c r="AJ214">
        <v>0</v>
      </c>
      <c r="AK214">
        <v>0.03</v>
      </c>
      <c r="AL214">
        <v>0.03</v>
      </c>
      <c r="AM214">
        <v>0.05</v>
      </c>
      <c r="AN214">
        <v>0.05</v>
      </c>
      <c r="AO214">
        <v>1.42</v>
      </c>
      <c r="AP214">
        <v>1.42</v>
      </c>
      <c r="AQ214">
        <v>22.67</v>
      </c>
      <c r="AR214">
        <v>0.53</v>
      </c>
      <c r="AS214">
        <v>0.68</v>
      </c>
      <c r="AT214">
        <v>-1</v>
      </c>
      <c r="AU214">
        <v>-1</v>
      </c>
      <c r="AV214">
        <v>0.05</v>
      </c>
      <c r="AW214">
        <v>29.88</v>
      </c>
      <c r="AX214">
        <v>29.88</v>
      </c>
      <c r="AY214">
        <v>0.17</v>
      </c>
      <c r="AZ214">
        <v>0</v>
      </c>
      <c r="BA214">
        <v>1421.7654977022605</v>
      </c>
    </row>
    <row r="215" spans="1:53" x14ac:dyDescent="0.25">
      <c r="A215">
        <v>514</v>
      </c>
      <c r="B215" t="s">
        <v>659</v>
      </c>
      <c r="C215">
        <v>0</v>
      </c>
      <c r="D215">
        <v>1.58</v>
      </c>
      <c r="E215">
        <v>0</v>
      </c>
      <c r="F215">
        <v>0</v>
      </c>
      <c r="G215">
        <v>0</v>
      </c>
      <c r="H215">
        <v>0.03</v>
      </c>
      <c r="I215">
        <v>0</v>
      </c>
      <c r="J215">
        <v>2</v>
      </c>
      <c r="K215">
        <v>0.03</v>
      </c>
      <c r="L215">
        <v>-1</v>
      </c>
      <c r="M215">
        <v>-1</v>
      </c>
      <c r="N215">
        <v>0.67</v>
      </c>
      <c r="O215">
        <v>3.58</v>
      </c>
      <c r="P215">
        <v>0.03</v>
      </c>
      <c r="Q215">
        <v>0.28000000000000003</v>
      </c>
      <c r="R215">
        <v>0.05</v>
      </c>
      <c r="S215">
        <v>0.32</v>
      </c>
      <c r="T215">
        <v>0.23</v>
      </c>
      <c r="U215">
        <v>0</v>
      </c>
      <c r="V215">
        <v>0</v>
      </c>
      <c r="W215">
        <v>20.67</v>
      </c>
      <c r="X215">
        <v>0.6</v>
      </c>
      <c r="Y215">
        <v>-1</v>
      </c>
      <c r="Z215">
        <v>-1</v>
      </c>
      <c r="AA215">
        <v>24.88</v>
      </c>
      <c r="AB215">
        <v>0.03</v>
      </c>
      <c r="AC215">
        <v>0.02</v>
      </c>
      <c r="AD215">
        <v>0.03</v>
      </c>
      <c r="AE215">
        <v>4.17</v>
      </c>
      <c r="AF215">
        <v>-1</v>
      </c>
      <c r="AG215">
        <v>-1</v>
      </c>
      <c r="AH215">
        <v>-1</v>
      </c>
      <c r="AI215">
        <v>0</v>
      </c>
      <c r="AJ215">
        <v>0</v>
      </c>
      <c r="AK215">
        <v>0.03</v>
      </c>
      <c r="AL215">
        <v>0.03</v>
      </c>
      <c r="AM215">
        <v>0.05</v>
      </c>
      <c r="AN215">
        <v>0.05</v>
      </c>
      <c r="AO215">
        <v>1.42</v>
      </c>
      <c r="AP215">
        <v>1.42</v>
      </c>
      <c r="AQ215">
        <v>22.67</v>
      </c>
      <c r="AR215">
        <v>0.53</v>
      </c>
      <c r="AS215">
        <v>0.68</v>
      </c>
      <c r="AT215">
        <v>-1</v>
      </c>
      <c r="AU215">
        <v>-1</v>
      </c>
      <c r="AV215">
        <v>0.05</v>
      </c>
      <c r="AW215">
        <v>29.88</v>
      </c>
      <c r="AX215">
        <v>29.88</v>
      </c>
      <c r="AY215">
        <v>0.17</v>
      </c>
      <c r="AZ215">
        <v>0</v>
      </c>
      <c r="BA215">
        <v>1463.7728208836343</v>
      </c>
    </row>
    <row r="216" spans="1:53" x14ac:dyDescent="0.25">
      <c r="A216">
        <v>525</v>
      </c>
      <c r="B216" t="s">
        <v>660</v>
      </c>
      <c r="C216">
        <v>0</v>
      </c>
      <c r="D216">
        <v>1.58</v>
      </c>
      <c r="E216">
        <v>0</v>
      </c>
      <c r="F216">
        <v>0</v>
      </c>
      <c r="G216">
        <v>0</v>
      </c>
      <c r="H216">
        <v>0.03</v>
      </c>
      <c r="I216">
        <v>0</v>
      </c>
      <c r="J216">
        <v>2</v>
      </c>
      <c r="K216">
        <v>0.03</v>
      </c>
      <c r="L216">
        <v>-1</v>
      </c>
      <c r="M216">
        <v>-1</v>
      </c>
      <c r="N216">
        <v>0.67</v>
      </c>
      <c r="O216">
        <v>3.58</v>
      </c>
      <c r="P216">
        <v>0.03</v>
      </c>
      <c r="Q216">
        <v>0.28000000000000003</v>
      </c>
      <c r="R216">
        <v>0.05</v>
      </c>
      <c r="S216">
        <v>0.32</v>
      </c>
      <c r="T216">
        <v>0.23</v>
      </c>
      <c r="U216">
        <v>0</v>
      </c>
      <c r="V216">
        <v>0</v>
      </c>
      <c r="W216">
        <v>20.67</v>
      </c>
      <c r="X216">
        <v>0.6</v>
      </c>
      <c r="Y216">
        <v>-1</v>
      </c>
      <c r="Z216">
        <v>-1</v>
      </c>
      <c r="AA216">
        <v>24.88</v>
      </c>
      <c r="AB216">
        <v>0.03</v>
      </c>
      <c r="AC216">
        <v>0.02</v>
      </c>
      <c r="AD216">
        <v>0.03</v>
      </c>
      <c r="AE216">
        <v>4.17</v>
      </c>
      <c r="AF216">
        <v>-1</v>
      </c>
      <c r="AG216">
        <v>-1</v>
      </c>
      <c r="AH216">
        <v>-1</v>
      </c>
      <c r="AI216">
        <v>0</v>
      </c>
      <c r="AJ216">
        <v>0</v>
      </c>
      <c r="AK216">
        <v>0.03</v>
      </c>
      <c r="AL216">
        <v>0.03</v>
      </c>
      <c r="AM216">
        <v>0.05</v>
      </c>
      <c r="AN216">
        <v>0.05</v>
      </c>
      <c r="AO216">
        <v>1.42</v>
      </c>
      <c r="AP216">
        <v>1.42</v>
      </c>
      <c r="AQ216">
        <v>22.67</v>
      </c>
      <c r="AR216">
        <v>0.53</v>
      </c>
      <c r="AS216">
        <v>0.68</v>
      </c>
      <c r="AT216">
        <v>-1</v>
      </c>
      <c r="AU216">
        <v>-1</v>
      </c>
      <c r="AV216">
        <v>0.05</v>
      </c>
      <c r="AW216">
        <v>29.88</v>
      </c>
      <c r="AX216">
        <v>29.88</v>
      </c>
      <c r="AY216">
        <v>0.17</v>
      </c>
      <c r="AZ216">
        <v>0</v>
      </c>
      <c r="BA216">
        <v>1680.682338071136</v>
      </c>
    </row>
    <row r="217" spans="1:53" x14ac:dyDescent="0.25">
      <c r="A217">
        <v>527</v>
      </c>
      <c r="B217" t="s">
        <v>661</v>
      </c>
      <c r="C217">
        <v>0</v>
      </c>
      <c r="D217">
        <v>1.58</v>
      </c>
      <c r="E217">
        <v>0</v>
      </c>
      <c r="F217">
        <v>0</v>
      </c>
      <c r="G217">
        <v>0</v>
      </c>
      <c r="H217">
        <v>0.03</v>
      </c>
      <c r="I217">
        <v>0</v>
      </c>
      <c r="J217">
        <v>2</v>
      </c>
      <c r="K217">
        <v>0.03</v>
      </c>
      <c r="L217">
        <v>-1</v>
      </c>
      <c r="M217">
        <v>-1</v>
      </c>
      <c r="N217">
        <v>0.67</v>
      </c>
      <c r="O217">
        <v>3.58</v>
      </c>
      <c r="P217">
        <v>0.03</v>
      </c>
      <c r="Q217">
        <v>0.28000000000000003</v>
      </c>
      <c r="R217">
        <v>0.05</v>
      </c>
      <c r="S217">
        <v>0.32</v>
      </c>
      <c r="T217">
        <v>0.23</v>
      </c>
      <c r="U217">
        <v>0</v>
      </c>
      <c r="V217">
        <v>0</v>
      </c>
      <c r="W217">
        <v>20.67</v>
      </c>
      <c r="X217">
        <v>0.6</v>
      </c>
      <c r="Y217">
        <v>-1</v>
      </c>
      <c r="Z217">
        <v>-1</v>
      </c>
      <c r="AA217">
        <v>24.88</v>
      </c>
      <c r="AB217">
        <v>0.03</v>
      </c>
      <c r="AC217">
        <v>0.02</v>
      </c>
      <c r="AD217">
        <v>0.03</v>
      </c>
      <c r="AE217">
        <v>4.17</v>
      </c>
      <c r="AF217">
        <v>-1</v>
      </c>
      <c r="AG217">
        <v>-1</v>
      </c>
      <c r="AH217">
        <v>-1</v>
      </c>
      <c r="AI217">
        <v>0</v>
      </c>
      <c r="AJ217">
        <v>0</v>
      </c>
      <c r="AK217">
        <v>0.03</v>
      </c>
      <c r="AL217">
        <v>0.03</v>
      </c>
      <c r="AM217">
        <v>0.05</v>
      </c>
      <c r="AN217">
        <v>0.05</v>
      </c>
      <c r="AO217">
        <v>1.42</v>
      </c>
      <c r="AP217">
        <v>1.42</v>
      </c>
      <c r="AQ217">
        <v>22.67</v>
      </c>
      <c r="AR217">
        <v>0.53</v>
      </c>
      <c r="AS217">
        <v>0.68</v>
      </c>
      <c r="AT217">
        <v>-1</v>
      </c>
      <c r="AU217">
        <v>-1</v>
      </c>
      <c r="AV217">
        <v>0.05</v>
      </c>
      <c r="AW217">
        <v>29.88</v>
      </c>
      <c r="AX217">
        <v>29.88</v>
      </c>
      <c r="AY217">
        <v>0.17</v>
      </c>
      <c r="AZ217">
        <v>0</v>
      </c>
      <c r="BA217">
        <v>1531.3152728974358</v>
      </c>
    </row>
    <row r="218" spans="1:53" x14ac:dyDescent="0.25">
      <c r="A218">
        <v>533</v>
      </c>
      <c r="B218" t="s">
        <v>662</v>
      </c>
      <c r="C218">
        <v>0</v>
      </c>
      <c r="D218">
        <v>1.58</v>
      </c>
      <c r="E218">
        <v>0</v>
      </c>
      <c r="F218">
        <v>0</v>
      </c>
      <c r="G218">
        <v>0</v>
      </c>
      <c r="H218">
        <v>0.03</v>
      </c>
      <c r="I218">
        <v>0</v>
      </c>
      <c r="J218">
        <v>2</v>
      </c>
      <c r="K218">
        <v>0.03</v>
      </c>
      <c r="L218">
        <v>-1</v>
      </c>
      <c r="M218">
        <v>-1</v>
      </c>
      <c r="N218">
        <v>0.67</v>
      </c>
      <c r="O218">
        <v>3.58</v>
      </c>
      <c r="P218">
        <v>0.03</v>
      </c>
      <c r="Q218">
        <v>0.28000000000000003</v>
      </c>
      <c r="R218">
        <v>0.05</v>
      </c>
      <c r="S218">
        <v>0.32</v>
      </c>
      <c r="T218">
        <v>0.23</v>
      </c>
      <c r="U218">
        <v>0</v>
      </c>
      <c r="V218">
        <v>0</v>
      </c>
      <c r="W218">
        <v>20.67</v>
      </c>
      <c r="X218">
        <v>0.6</v>
      </c>
      <c r="Y218">
        <v>-1</v>
      </c>
      <c r="Z218">
        <v>-1</v>
      </c>
      <c r="AA218">
        <v>24.88</v>
      </c>
      <c r="AB218">
        <v>0.03</v>
      </c>
      <c r="AC218">
        <v>0.02</v>
      </c>
      <c r="AD218">
        <v>0.03</v>
      </c>
      <c r="AE218">
        <v>4.17</v>
      </c>
      <c r="AF218">
        <v>-1</v>
      </c>
      <c r="AG218">
        <v>-1</v>
      </c>
      <c r="AH218">
        <v>-1</v>
      </c>
      <c r="AI218">
        <v>0</v>
      </c>
      <c r="AJ218">
        <v>0</v>
      </c>
      <c r="AK218">
        <v>0.03</v>
      </c>
      <c r="AL218">
        <v>0.03</v>
      </c>
      <c r="AM218">
        <v>0.05</v>
      </c>
      <c r="AN218">
        <v>0.05</v>
      </c>
      <c r="AO218">
        <v>1.42</v>
      </c>
      <c r="AP218">
        <v>1.42</v>
      </c>
      <c r="AQ218">
        <v>22.67</v>
      </c>
      <c r="AR218">
        <v>0.53</v>
      </c>
      <c r="AS218">
        <v>0.68</v>
      </c>
      <c r="AT218">
        <v>-1</v>
      </c>
      <c r="AU218">
        <v>-1</v>
      </c>
      <c r="AV218">
        <v>0.05</v>
      </c>
      <c r="AW218">
        <v>29.88</v>
      </c>
      <c r="AX218">
        <v>29.88</v>
      </c>
      <c r="AY218">
        <v>0.17</v>
      </c>
      <c r="AZ218">
        <v>0</v>
      </c>
      <c r="BA218">
        <v>1391.9202095839687</v>
      </c>
    </row>
    <row r="219" spans="1:53" x14ac:dyDescent="0.25">
      <c r="A219">
        <v>537</v>
      </c>
      <c r="B219" t="s">
        <v>663</v>
      </c>
      <c r="C219">
        <v>0</v>
      </c>
      <c r="D219">
        <v>1.58</v>
      </c>
      <c r="E219">
        <v>0</v>
      </c>
      <c r="F219">
        <v>0</v>
      </c>
      <c r="G219">
        <v>0</v>
      </c>
      <c r="H219">
        <v>0.03</v>
      </c>
      <c r="I219">
        <v>0</v>
      </c>
      <c r="J219">
        <v>2</v>
      </c>
      <c r="K219">
        <v>0.03</v>
      </c>
      <c r="L219">
        <v>-1</v>
      </c>
      <c r="M219">
        <v>-1</v>
      </c>
      <c r="N219">
        <v>0.67</v>
      </c>
      <c r="O219">
        <v>3.58</v>
      </c>
      <c r="P219">
        <v>0.03</v>
      </c>
      <c r="Q219">
        <v>0.28000000000000003</v>
      </c>
      <c r="R219">
        <v>0.05</v>
      </c>
      <c r="S219">
        <v>0.32</v>
      </c>
      <c r="T219">
        <v>0.23</v>
      </c>
      <c r="U219">
        <v>0</v>
      </c>
      <c r="V219">
        <v>0</v>
      </c>
      <c r="W219">
        <v>20.67</v>
      </c>
      <c r="X219">
        <v>0.6</v>
      </c>
      <c r="Y219">
        <v>-1</v>
      </c>
      <c r="Z219">
        <v>-1</v>
      </c>
      <c r="AA219">
        <v>24.88</v>
      </c>
      <c r="AB219">
        <v>0.03</v>
      </c>
      <c r="AC219">
        <v>0.02</v>
      </c>
      <c r="AD219">
        <v>0.03</v>
      </c>
      <c r="AE219">
        <v>4.17</v>
      </c>
      <c r="AF219">
        <v>-1</v>
      </c>
      <c r="AG219">
        <v>-1</v>
      </c>
      <c r="AH219">
        <v>-1</v>
      </c>
      <c r="AI219">
        <v>0</v>
      </c>
      <c r="AJ219">
        <v>0</v>
      </c>
      <c r="AK219">
        <v>0.03</v>
      </c>
      <c r="AL219">
        <v>0.03</v>
      </c>
      <c r="AM219">
        <v>0.05</v>
      </c>
      <c r="AN219">
        <v>0.05</v>
      </c>
      <c r="AO219">
        <v>1.42</v>
      </c>
      <c r="AP219">
        <v>1.42</v>
      </c>
      <c r="AQ219">
        <v>22.67</v>
      </c>
      <c r="AR219">
        <v>0.53</v>
      </c>
      <c r="AS219">
        <v>0.68</v>
      </c>
      <c r="AT219">
        <v>-1</v>
      </c>
      <c r="AU219">
        <v>-1</v>
      </c>
      <c r="AV219">
        <v>0.05</v>
      </c>
      <c r="AW219">
        <v>29.88</v>
      </c>
      <c r="AX219">
        <v>29.88</v>
      </c>
      <c r="AY219">
        <v>0.17</v>
      </c>
      <c r="AZ219">
        <v>0</v>
      </c>
      <c r="BA219">
        <v>1449.8721660011627</v>
      </c>
    </row>
    <row r="220" spans="1:53" x14ac:dyDescent="0.25">
      <c r="A220">
        <v>538</v>
      </c>
      <c r="B220" t="s">
        <v>664</v>
      </c>
      <c r="C220">
        <v>0</v>
      </c>
      <c r="D220">
        <v>1.58</v>
      </c>
      <c r="E220">
        <v>0</v>
      </c>
      <c r="F220">
        <v>0</v>
      </c>
      <c r="G220">
        <v>0</v>
      </c>
      <c r="H220">
        <v>0.03</v>
      </c>
      <c r="I220">
        <v>0</v>
      </c>
      <c r="J220">
        <v>2</v>
      </c>
      <c r="K220">
        <v>0.03</v>
      </c>
      <c r="L220">
        <v>-1</v>
      </c>
      <c r="M220">
        <v>-1</v>
      </c>
      <c r="N220">
        <v>0.67</v>
      </c>
      <c r="O220">
        <v>3.58</v>
      </c>
      <c r="P220">
        <v>0.03</v>
      </c>
      <c r="Q220">
        <v>0.28000000000000003</v>
      </c>
      <c r="R220">
        <v>0.05</v>
      </c>
      <c r="S220">
        <v>0.32</v>
      </c>
      <c r="T220">
        <v>0.23</v>
      </c>
      <c r="U220">
        <v>0</v>
      </c>
      <c r="V220">
        <v>0</v>
      </c>
      <c r="W220">
        <v>20.67</v>
      </c>
      <c r="X220">
        <v>0.6</v>
      </c>
      <c r="Y220">
        <v>-1</v>
      </c>
      <c r="Z220">
        <v>-1</v>
      </c>
      <c r="AA220">
        <v>24.88</v>
      </c>
      <c r="AB220">
        <v>0.03</v>
      </c>
      <c r="AC220">
        <v>0.02</v>
      </c>
      <c r="AD220">
        <v>0.03</v>
      </c>
      <c r="AE220">
        <v>4.17</v>
      </c>
      <c r="AF220">
        <v>-1</v>
      </c>
      <c r="AG220">
        <v>-1</v>
      </c>
      <c r="AH220">
        <v>-1</v>
      </c>
      <c r="AI220">
        <v>0</v>
      </c>
      <c r="AJ220">
        <v>0</v>
      </c>
      <c r="AK220">
        <v>0.03</v>
      </c>
      <c r="AL220">
        <v>0.03</v>
      </c>
      <c r="AM220">
        <v>0.05</v>
      </c>
      <c r="AN220">
        <v>0.05</v>
      </c>
      <c r="AO220">
        <v>1.42</v>
      </c>
      <c r="AP220">
        <v>1.42</v>
      </c>
      <c r="AQ220">
        <v>22.67</v>
      </c>
      <c r="AR220">
        <v>0.53</v>
      </c>
      <c r="AS220">
        <v>0.68</v>
      </c>
      <c r="AT220">
        <v>-1</v>
      </c>
      <c r="AU220">
        <v>-1</v>
      </c>
      <c r="AV220">
        <v>0.05</v>
      </c>
      <c r="AW220">
        <v>29.88</v>
      </c>
      <c r="AX220">
        <v>29.88</v>
      </c>
      <c r="AY220">
        <v>0.17</v>
      </c>
      <c r="AZ220">
        <v>0</v>
      </c>
      <c r="BA220">
        <v>1400.3060424107989</v>
      </c>
    </row>
    <row r="221" spans="1:53" x14ac:dyDescent="0.25">
      <c r="A221">
        <v>539</v>
      </c>
      <c r="B221" t="s">
        <v>665</v>
      </c>
      <c r="C221">
        <v>0</v>
      </c>
      <c r="D221">
        <v>1.58</v>
      </c>
      <c r="E221">
        <v>0</v>
      </c>
      <c r="F221">
        <v>0</v>
      </c>
      <c r="G221">
        <v>0</v>
      </c>
      <c r="H221">
        <v>0.03</v>
      </c>
      <c r="I221">
        <v>0</v>
      </c>
      <c r="J221">
        <v>2</v>
      </c>
      <c r="K221">
        <v>0.03</v>
      </c>
      <c r="L221">
        <v>-1</v>
      </c>
      <c r="M221">
        <v>-1</v>
      </c>
      <c r="N221">
        <v>0.67</v>
      </c>
      <c r="O221">
        <v>3.58</v>
      </c>
      <c r="P221">
        <v>0.03</v>
      </c>
      <c r="Q221">
        <v>0.28000000000000003</v>
      </c>
      <c r="R221">
        <v>0.05</v>
      </c>
      <c r="S221">
        <v>0.32</v>
      </c>
      <c r="T221">
        <v>0.23</v>
      </c>
      <c r="U221">
        <v>0</v>
      </c>
      <c r="V221">
        <v>0</v>
      </c>
      <c r="W221">
        <v>20.67</v>
      </c>
      <c r="X221">
        <v>0.6</v>
      </c>
      <c r="Y221">
        <v>-1</v>
      </c>
      <c r="Z221">
        <v>-1</v>
      </c>
      <c r="AA221">
        <v>24.88</v>
      </c>
      <c r="AB221">
        <v>0.03</v>
      </c>
      <c r="AC221">
        <v>0.02</v>
      </c>
      <c r="AD221">
        <v>0.03</v>
      </c>
      <c r="AE221">
        <v>4.17</v>
      </c>
      <c r="AF221">
        <v>-1</v>
      </c>
      <c r="AG221">
        <v>-1</v>
      </c>
      <c r="AH221">
        <v>-1</v>
      </c>
      <c r="AI221">
        <v>0</v>
      </c>
      <c r="AJ221">
        <v>0</v>
      </c>
      <c r="AK221">
        <v>0.03</v>
      </c>
      <c r="AL221">
        <v>0.03</v>
      </c>
      <c r="AM221">
        <v>0.05</v>
      </c>
      <c r="AN221">
        <v>0.05</v>
      </c>
      <c r="AO221">
        <v>1.42</v>
      </c>
      <c r="AP221">
        <v>1.42</v>
      </c>
      <c r="AQ221">
        <v>22.67</v>
      </c>
      <c r="AR221">
        <v>0.53</v>
      </c>
      <c r="AS221">
        <v>0.68</v>
      </c>
      <c r="AT221">
        <v>-1</v>
      </c>
      <c r="AU221">
        <v>-1</v>
      </c>
      <c r="AV221">
        <v>0.05</v>
      </c>
      <c r="AW221">
        <v>29.88</v>
      </c>
      <c r="AX221">
        <v>29.88</v>
      </c>
      <c r="AY221">
        <v>0.17</v>
      </c>
      <c r="AZ221">
        <v>0</v>
      </c>
      <c r="BA221">
        <v>1449.5147126546399</v>
      </c>
    </row>
    <row r="222" spans="1:53" x14ac:dyDescent="0.25">
      <c r="A222">
        <v>540</v>
      </c>
      <c r="B222" t="s">
        <v>666</v>
      </c>
      <c r="C222">
        <v>0</v>
      </c>
      <c r="D222">
        <v>1.58</v>
      </c>
      <c r="E222">
        <v>0</v>
      </c>
      <c r="F222">
        <v>0</v>
      </c>
      <c r="G222">
        <v>0</v>
      </c>
      <c r="H222">
        <v>0.03</v>
      </c>
      <c r="I222">
        <v>0</v>
      </c>
      <c r="J222">
        <v>2</v>
      </c>
      <c r="K222">
        <v>0.03</v>
      </c>
      <c r="L222">
        <v>-1</v>
      </c>
      <c r="M222">
        <v>-1</v>
      </c>
      <c r="N222">
        <v>0.67</v>
      </c>
      <c r="O222">
        <v>3.58</v>
      </c>
      <c r="P222">
        <v>0.03</v>
      </c>
      <c r="Q222">
        <v>0.28000000000000003</v>
      </c>
      <c r="R222">
        <v>0.05</v>
      </c>
      <c r="S222">
        <v>0.32</v>
      </c>
      <c r="T222">
        <v>0.23</v>
      </c>
      <c r="U222">
        <v>0</v>
      </c>
      <c r="V222">
        <v>0</v>
      </c>
      <c r="W222">
        <v>20.67</v>
      </c>
      <c r="X222">
        <v>0.6</v>
      </c>
      <c r="Y222">
        <v>-1</v>
      </c>
      <c r="Z222">
        <v>-1</v>
      </c>
      <c r="AA222">
        <v>24.88</v>
      </c>
      <c r="AB222">
        <v>0.03</v>
      </c>
      <c r="AC222">
        <v>0.02</v>
      </c>
      <c r="AD222">
        <v>0.03</v>
      </c>
      <c r="AE222">
        <v>4.17</v>
      </c>
      <c r="AF222">
        <v>-1</v>
      </c>
      <c r="AG222">
        <v>-1</v>
      </c>
      <c r="AH222">
        <v>-1</v>
      </c>
      <c r="AI222">
        <v>0</v>
      </c>
      <c r="AJ222">
        <v>0</v>
      </c>
      <c r="AK222">
        <v>0.03</v>
      </c>
      <c r="AL222">
        <v>0.03</v>
      </c>
      <c r="AM222">
        <v>0.05</v>
      </c>
      <c r="AN222">
        <v>0.05</v>
      </c>
      <c r="AO222">
        <v>1.42</v>
      </c>
      <c r="AP222">
        <v>1.42</v>
      </c>
      <c r="AQ222">
        <v>22.67</v>
      </c>
      <c r="AR222">
        <v>0.53</v>
      </c>
      <c r="AS222">
        <v>0.68</v>
      </c>
      <c r="AT222">
        <v>-1</v>
      </c>
      <c r="AU222">
        <v>-1</v>
      </c>
      <c r="AV222">
        <v>0.05</v>
      </c>
      <c r="AW222">
        <v>29.88</v>
      </c>
      <c r="AX222">
        <v>29.88</v>
      </c>
      <c r="AY222">
        <v>0.17</v>
      </c>
      <c r="AZ222">
        <v>0</v>
      </c>
      <c r="BA222">
        <v>1458.6530087933163</v>
      </c>
    </row>
    <row r="223" spans="1:53" x14ac:dyDescent="0.25">
      <c r="A223">
        <v>545</v>
      </c>
      <c r="B223" t="s">
        <v>667</v>
      </c>
      <c r="C223">
        <v>0</v>
      </c>
      <c r="D223">
        <v>1.58</v>
      </c>
      <c r="E223">
        <v>0</v>
      </c>
      <c r="F223">
        <v>0</v>
      </c>
      <c r="G223">
        <v>0</v>
      </c>
      <c r="H223">
        <v>0.03</v>
      </c>
      <c r="I223">
        <v>0</v>
      </c>
      <c r="J223">
        <v>2</v>
      </c>
      <c r="K223">
        <v>0.03</v>
      </c>
      <c r="L223">
        <v>-1</v>
      </c>
      <c r="M223">
        <v>-1</v>
      </c>
      <c r="N223">
        <v>0.67</v>
      </c>
      <c r="O223">
        <v>3.58</v>
      </c>
      <c r="P223">
        <v>0.03</v>
      </c>
      <c r="Q223">
        <v>0.28000000000000003</v>
      </c>
      <c r="R223">
        <v>0.05</v>
      </c>
      <c r="S223">
        <v>0.32</v>
      </c>
      <c r="T223">
        <v>0.23</v>
      </c>
      <c r="U223">
        <v>0</v>
      </c>
      <c r="V223">
        <v>0</v>
      </c>
      <c r="W223">
        <v>20.67</v>
      </c>
      <c r="X223">
        <v>0.6</v>
      </c>
      <c r="Y223">
        <v>-1</v>
      </c>
      <c r="Z223">
        <v>-1</v>
      </c>
      <c r="AA223">
        <v>24.88</v>
      </c>
      <c r="AB223">
        <v>0.03</v>
      </c>
      <c r="AC223">
        <v>0.02</v>
      </c>
      <c r="AD223">
        <v>0.03</v>
      </c>
      <c r="AE223">
        <v>4.17</v>
      </c>
      <c r="AF223">
        <v>-1</v>
      </c>
      <c r="AG223">
        <v>-1</v>
      </c>
      <c r="AH223">
        <v>-1</v>
      </c>
      <c r="AI223">
        <v>0</v>
      </c>
      <c r="AJ223">
        <v>0</v>
      </c>
      <c r="AK223">
        <v>0.03</v>
      </c>
      <c r="AL223">
        <v>0.03</v>
      </c>
      <c r="AM223">
        <v>0.05</v>
      </c>
      <c r="AN223">
        <v>0.05</v>
      </c>
      <c r="AO223">
        <v>1.42</v>
      </c>
      <c r="AP223">
        <v>1.42</v>
      </c>
      <c r="AQ223">
        <v>22.67</v>
      </c>
      <c r="AR223">
        <v>0.53</v>
      </c>
      <c r="AS223">
        <v>0.68</v>
      </c>
      <c r="AT223">
        <v>-1</v>
      </c>
      <c r="AU223">
        <v>-1</v>
      </c>
      <c r="AV223">
        <v>0.05</v>
      </c>
      <c r="AW223">
        <v>29.88</v>
      </c>
      <c r="AX223">
        <v>29.88</v>
      </c>
      <c r="AY223">
        <v>0.17</v>
      </c>
      <c r="AZ223">
        <v>0</v>
      </c>
      <c r="BA223">
        <v>1437.7131595995672</v>
      </c>
    </row>
    <row r="224" spans="1:53" x14ac:dyDescent="0.25">
      <c r="A224">
        <v>547</v>
      </c>
      <c r="B224" t="s">
        <v>668</v>
      </c>
      <c r="C224">
        <v>0</v>
      </c>
      <c r="D224">
        <v>1.58</v>
      </c>
      <c r="E224">
        <v>0</v>
      </c>
      <c r="F224">
        <v>0</v>
      </c>
      <c r="G224">
        <v>0</v>
      </c>
      <c r="H224">
        <v>0.03</v>
      </c>
      <c r="I224">
        <v>0</v>
      </c>
      <c r="J224">
        <v>2</v>
      </c>
      <c r="K224">
        <v>0.03</v>
      </c>
      <c r="L224">
        <v>-1</v>
      </c>
      <c r="M224">
        <v>-1</v>
      </c>
      <c r="N224">
        <v>0.67</v>
      </c>
      <c r="O224">
        <v>3.58</v>
      </c>
      <c r="P224">
        <v>0.03</v>
      </c>
      <c r="Q224">
        <v>0.28000000000000003</v>
      </c>
      <c r="R224">
        <v>0.05</v>
      </c>
      <c r="S224">
        <v>0.32</v>
      </c>
      <c r="T224">
        <v>0.23</v>
      </c>
      <c r="U224">
        <v>0</v>
      </c>
      <c r="V224">
        <v>0</v>
      </c>
      <c r="W224">
        <v>20.67</v>
      </c>
      <c r="X224">
        <v>0.6</v>
      </c>
      <c r="Y224">
        <v>-1</v>
      </c>
      <c r="Z224">
        <v>-1</v>
      </c>
      <c r="AA224">
        <v>24.88</v>
      </c>
      <c r="AB224">
        <v>0.03</v>
      </c>
      <c r="AC224">
        <v>0.02</v>
      </c>
      <c r="AD224">
        <v>0.03</v>
      </c>
      <c r="AE224">
        <v>4.17</v>
      </c>
      <c r="AF224">
        <v>-1</v>
      </c>
      <c r="AG224">
        <v>-1</v>
      </c>
      <c r="AH224">
        <v>-1</v>
      </c>
      <c r="AI224">
        <v>0</v>
      </c>
      <c r="AJ224">
        <v>0</v>
      </c>
      <c r="AK224">
        <v>0.03</v>
      </c>
      <c r="AL224">
        <v>0.03</v>
      </c>
      <c r="AM224">
        <v>0.05</v>
      </c>
      <c r="AN224">
        <v>0.05</v>
      </c>
      <c r="AO224">
        <v>1.42</v>
      </c>
      <c r="AP224">
        <v>1.42</v>
      </c>
      <c r="AQ224">
        <v>22.67</v>
      </c>
      <c r="AR224">
        <v>0.53</v>
      </c>
      <c r="AS224">
        <v>0.68</v>
      </c>
      <c r="AT224">
        <v>-1</v>
      </c>
      <c r="AU224">
        <v>-1</v>
      </c>
      <c r="AV224">
        <v>0.05</v>
      </c>
      <c r="AW224">
        <v>29.88</v>
      </c>
      <c r="AX224">
        <v>29.88</v>
      </c>
      <c r="AY224">
        <v>0.17</v>
      </c>
      <c r="AZ224">
        <v>0</v>
      </c>
      <c r="BA224">
        <v>1426.8506291287279</v>
      </c>
    </row>
    <row r="225" spans="1:53" x14ac:dyDescent="0.25">
      <c r="A225">
        <v>548</v>
      </c>
      <c r="B225" t="s">
        <v>669</v>
      </c>
      <c r="C225">
        <v>0</v>
      </c>
      <c r="D225">
        <v>1.58</v>
      </c>
      <c r="E225">
        <v>0</v>
      </c>
      <c r="F225">
        <v>0</v>
      </c>
      <c r="G225">
        <v>0</v>
      </c>
      <c r="H225">
        <v>0.03</v>
      </c>
      <c r="I225">
        <v>0</v>
      </c>
      <c r="J225">
        <v>2</v>
      </c>
      <c r="K225">
        <v>0.03</v>
      </c>
      <c r="L225">
        <v>-1</v>
      </c>
      <c r="M225">
        <v>-1</v>
      </c>
      <c r="N225">
        <v>0.67</v>
      </c>
      <c r="O225">
        <v>3.58</v>
      </c>
      <c r="P225">
        <v>0.03</v>
      </c>
      <c r="Q225">
        <v>0.28000000000000003</v>
      </c>
      <c r="R225">
        <v>0.05</v>
      </c>
      <c r="S225">
        <v>0.32</v>
      </c>
      <c r="T225">
        <v>0.23</v>
      </c>
      <c r="U225">
        <v>0</v>
      </c>
      <c r="V225">
        <v>0</v>
      </c>
      <c r="W225">
        <v>20.67</v>
      </c>
      <c r="X225">
        <v>0.6</v>
      </c>
      <c r="Y225">
        <v>-1</v>
      </c>
      <c r="Z225">
        <v>-1</v>
      </c>
      <c r="AA225">
        <v>24.88</v>
      </c>
      <c r="AB225">
        <v>0.03</v>
      </c>
      <c r="AC225">
        <v>0.02</v>
      </c>
      <c r="AD225">
        <v>0.03</v>
      </c>
      <c r="AE225">
        <v>4.17</v>
      </c>
      <c r="AF225">
        <v>-1</v>
      </c>
      <c r="AG225">
        <v>-1</v>
      </c>
      <c r="AH225">
        <v>-1</v>
      </c>
      <c r="AI225">
        <v>0</v>
      </c>
      <c r="AJ225">
        <v>0</v>
      </c>
      <c r="AK225">
        <v>0.03</v>
      </c>
      <c r="AL225">
        <v>0.03</v>
      </c>
      <c r="AM225">
        <v>0.05</v>
      </c>
      <c r="AN225">
        <v>0.05</v>
      </c>
      <c r="AO225">
        <v>1.42</v>
      </c>
      <c r="AP225">
        <v>1.42</v>
      </c>
      <c r="AQ225">
        <v>22.67</v>
      </c>
      <c r="AR225">
        <v>0.53</v>
      </c>
      <c r="AS225">
        <v>0.68</v>
      </c>
      <c r="AT225">
        <v>-1</v>
      </c>
      <c r="AU225">
        <v>-1</v>
      </c>
      <c r="AV225">
        <v>0.05</v>
      </c>
      <c r="AW225">
        <v>29.88</v>
      </c>
      <c r="AX225">
        <v>29.88</v>
      </c>
      <c r="AY225">
        <v>0.17</v>
      </c>
      <c r="AZ225">
        <v>0</v>
      </c>
      <c r="BA225">
        <v>1551.4939132577153</v>
      </c>
    </row>
    <row r="226" spans="1:53" x14ac:dyDescent="0.25">
      <c r="A226">
        <v>554</v>
      </c>
      <c r="B226" t="s">
        <v>670</v>
      </c>
      <c r="C226">
        <v>0</v>
      </c>
      <c r="D226">
        <v>1.58</v>
      </c>
      <c r="E226">
        <v>0</v>
      </c>
      <c r="F226">
        <v>0</v>
      </c>
      <c r="G226">
        <v>0</v>
      </c>
      <c r="H226">
        <v>0.03</v>
      </c>
      <c r="I226">
        <v>0</v>
      </c>
      <c r="J226">
        <v>2</v>
      </c>
      <c r="K226">
        <v>0.03</v>
      </c>
      <c r="L226">
        <v>-1</v>
      </c>
      <c r="M226">
        <v>-1</v>
      </c>
      <c r="N226">
        <v>0.67</v>
      </c>
      <c r="O226">
        <v>3.58</v>
      </c>
      <c r="P226">
        <v>0.03</v>
      </c>
      <c r="Q226">
        <v>0.28000000000000003</v>
      </c>
      <c r="R226">
        <v>0.05</v>
      </c>
      <c r="S226">
        <v>0.32</v>
      </c>
      <c r="T226">
        <v>0.23</v>
      </c>
      <c r="U226">
        <v>0</v>
      </c>
      <c r="V226">
        <v>0</v>
      </c>
      <c r="W226">
        <v>20.67</v>
      </c>
      <c r="X226">
        <v>0.6</v>
      </c>
      <c r="Y226">
        <v>-1</v>
      </c>
      <c r="Z226">
        <v>-1</v>
      </c>
      <c r="AA226">
        <v>24.88</v>
      </c>
      <c r="AB226">
        <v>0.03</v>
      </c>
      <c r="AC226">
        <v>0.02</v>
      </c>
      <c r="AD226">
        <v>0.03</v>
      </c>
      <c r="AE226">
        <v>4.17</v>
      </c>
      <c r="AF226">
        <v>-1</v>
      </c>
      <c r="AG226">
        <v>-1</v>
      </c>
      <c r="AH226">
        <v>-1</v>
      </c>
      <c r="AI226">
        <v>0</v>
      </c>
      <c r="AJ226">
        <v>0</v>
      </c>
      <c r="AK226">
        <v>0.03</v>
      </c>
      <c r="AL226">
        <v>0.03</v>
      </c>
      <c r="AM226">
        <v>0.05</v>
      </c>
      <c r="AN226">
        <v>0.05</v>
      </c>
      <c r="AO226">
        <v>1.42</v>
      </c>
      <c r="AP226">
        <v>1.42</v>
      </c>
      <c r="AQ226">
        <v>22.67</v>
      </c>
      <c r="AR226">
        <v>0.53</v>
      </c>
      <c r="AS226">
        <v>0.68</v>
      </c>
      <c r="AT226">
        <v>-1</v>
      </c>
      <c r="AU226">
        <v>-1</v>
      </c>
      <c r="AV226">
        <v>0.05</v>
      </c>
      <c r="AW226">
        <v>29.88</v>
      </c>
      <c r="AX226">
        <v>29.88</v>
      </c>
      <c r="AY226">
        <v>0.17</v>
      </c>
      <c r="AZ226">
        <v>0</v>
      </c>
      <c r="BA226">
        <v>1410.2409290379489</v>
      </c>
    </row>
    <row r="227" spans="1:53" x14ac:dyDescent="0.25">
      <c r="A227">
        <v>555</v>
      </c>
      <c r="B227" t="s">
        <v>671</v>
      </c>
      <c r="C227">
        <v>0</v>
      </c>
      <c r="D227">
        <v>1.58</v>
      </c>
      <c r="E227">
        <v>0</v>
      </c>
      <c r="F227">
        <v>0</v>
      </c>
      <c r="G227">
        <v>0</v>
      </c>
      <c r="H227">
        <v>0.03</v>
      </c>
      <c r="I227">
        <v>0</v>
      </c>
      <c r="J227">
        <v>2</v>
      </c>
      <c r="K227">
        <v>0.03</v>
      </c>
      <c r="L227">
        <v>-1</v>
      </c>
      <c r="M227">
        <v>-1</v>
      </c>
      <c r="N227">
        <v>0.67</v>
      </c>
      <c r="O227">
        <v>3.58</v>
      </c>
      <c r="P227">
        <v>0.03</v>
      </c>
      <c r="Q227">
        <v>0.28000000000000003</v>
      </c>
      <c r="R227">
        <v>0.05</v>
      </c>
      <c r="S227">
        <v>0.32</v>
      </c>
      <c r="T227">
        <v>0.23</v>
      </c>
      <c r="U227">
        <v>0</v>
      </c>
      <c r="V227">
        <v>0</v>
      </c>
      <c r="W227">
        <v>20.67</v>
      </c>
      <c r="X227">
        <v>0.6</v>
      </c>
      <c r="Y227">
        <v>-1</v>
      </c>
      <c r="Z227">
        <v>-1</v>
      </c>
      <c r="AA227">
        <v>24.88</v>
      </c>
      <c r="AB227">
        <v>0.03</v>
      </c>
      <c r="AC227">
        <v>0.02</v>
      </c>
      <c r="AD227">
        <v>0.03</v>
      </c>
      <c r="AE227">
        <v>4.17</v>
      </c>
      <c r="AF227">
        <v>-1</v>
      </c>
      <c r="AG227">
        <v>-1</v>
      </c>
      <c r="AH227">
        <v>-1</v>
      </c>
      <c r="AI227">
        <v>0</v>
      </c>
      <c r="AJ227">
        <v>0</v>
      </c>
      <c r="AK227">
        <v>0.03</v>
      </c>
      <c r="AL227">
        <v>0.03</v>
      </c>
      <c r="AM227">
        <v>0.05</v>
      </c>
      <c r="AN227">
        <v>0.05</v>
      </c>
      <c r="AO227">
        <v>1.42</v>
      </c>
      <c r="AP227">
        <v>1.42</v>
      </c>
      <c r="AQ227">
        <v>22.67</v>
      </c>
      <c r="AR227">
        <v>0.53</v>
      </c>
      <c r="AS227">
        <v>0.68</v>
      </c>
      <c r="AT227">
        <v>-1</v>
      </c>
      <c r="AU227">
        <v>-1</v>
      </c>
      <c r="AV227">
        <v>0.05</v>
      </c>
      <c r="AW227">
        <v>29.88</v>
      </c>
      <c r="AX227">
        <v>29.88</v>
      </c>
      <c r="AY227">
        <v>0.17</v>
      </c>
      <c r="AZ227">
        <v>0</v>
      </c>
      <c r="BA227">
        <v>1435.0057757232576</v>
      </c>
    </row>
    <row r="228" spans="1:53" x14ac:dyDescent="0.25">
      <c r="A228">
        <v>558</v>
      </c>
      <c r="B228" t="s">
        <v>672</v>
      </c>
      <c r="C228">
        <v>0</v>
      </c>
      <c r="D228">
        <v>1.58</v>
      </c>
      <c r="E228">
        <v>0</v>
      </c>
      <c r="F228">
        <v>0</v>
      </c>
      <c r="G228">
        <v>0</v>
      </c>
      <c r="H228">
        <v>0.03</v>
      </c>
      <c r="I228">
        <v>0</v>
      </c>
      <c r="J228">
        <v>2</v>
      </c>
      <c r="K228">
        <v>0.03</v>
      </c>
      <c r="L228">
        <v>-1</v>
      </c>
      <c r="M228">
        <v>-1</v>
      </c>
      <c r="N228">
        <v>0.67</v>
      </c>
      <c r="O228">
        <v>3.58</v>
      </c>
      <c r="P228">
        <v>0.03</v>
      </c>
      <c r="Q228">
        <v>0.28000000000000003</v>
      </c>
      <c r="R228">
        <v>0.05</v>
      </c>
      <c r="S228">
        <v>0.32</v>
      </c>
      <c r="T228">
        <v>0.23</v>
      </c>
      <c r="U228">
        <v>0</v>
      </c>
      <c r="V228">
        <v>0</v>
      </c>
      <c r="W228">
        <v>20.67</v>
      </c>
      <c r="X228">
        <v>0.6</v>
      </c>
      <c r="Y228">
        <v>-1</v>
      </c>
      <c r="Z228">
        <v>-1</v>
      </c>
      <c r="AA228">
        <v>24.88</v>
      </c>
      <c r="AB228">
        <v>0.03</v>
      </c>
      <c r="AC228">
        <v>0.02</v>
      </c>
      <c r="AD228">
        <v>0.03</v>
      </c>
      <c r="AE228">
        <v>4.17</v>
      </c>
      <c r="AF228">
        <v>-1</v>
      </c>
      <c r="AG228">
        <v>-1</v>
      </c>
      <c r="AH228">
        <v>-1</v>
      </c>
      <c r="AI228">
        <v>0</v>
      </c>
      <c r="AJ228">
        <v>0</v>
      </c>
      <c r="AK228">
        <v>0.03</v>
      </c>
      <c r="AL228">
        <v>0.03</v>
      </c>
      <c r="AM228">
        <v>0.05</v>
      </c>
      <c r="AN228">
        <v>0.05</v>
      </c>
      <c r="AO228">
        <v>1.42</v>
      </c>
      <c r="AP228">
        <v>1.42</v>
      </c>
      <c r="AQ228">
        <v>22.67</v>
      </c>
      <c r="AR228">
        <v>0.53</v>
      </c>
      <c r="AS228">
        <v>0.68</v>
      </c>
      <c r="AT228">
        <v>-1</v>
      </c>
      <c r="AU228">
        <v>-1</v>
      </c>
      <c r="AV228">
        <v>0.05</v>
      </c>
      <c r="AW228">
        <v>29.88</v>
      </c>
      <c r="AX228">
        <v>29.88</v>
      </c>
      <c r="AY228">
        <v>0.17</v>
      </c>
      <c r="AZ228">
        <v>0</v>
      </c>
      <c r="BA228">
        <v>1606.7523308705945</v>
      </c>
    </row>
    <row r="229" spans="1:53" x14ac:dyDescent="0.25">
      <c r="A229">
        <v>564</v>
      </c>
      <c r="B229" t="s">
        <v>673</v>
      </c>
      <c r="C229">
        <v>0</v>
      </c>
      <c r="D229">
        <v>1.58</v>
      </c>
      <c r="E229">
        <v>0</v>
      </c>
      <c r="F229">
        <v>0</v>
      </c>
      <c r="G229">
        <v>0</v>
      </c>
      <c r="H229">
        <v>0.03</v>
      </c>
      <c r="I229">
        <v>0</v>
      </c>
      <c r="J229">
        <v>2</v>
      </c>
      <c r="K229">
        <v>0.03</v>
      </c>
      <c r="L229">
        <v>-1</v>
      </c>
      <c r="M229">
        <v>-1</v>
      </c>
      <c r="N229">
        <v>0.67</v>
      </c>
      <c r="O229">
        <v>3.58</v>
      </c>
      <c r="P229">
        <v>0.03</v>
      </c>
      <c r="Q229">
        <v>0.28000000000000003</v>
      </c>
      <c r="R229">
        <v>0.05</v>
      </c>
      <c r="S229">
        <v>0.32</v>
      </c>
      <c r="T229">
        <v>0.23</v>
      </c>
      <c r="U229">
        <v>0</v>
      </c>
      <c r="V229">
        <v>0</v>
      </c>
      <c r="W229">
        <v>20.67</v>
      </c>
      <c r="X229">
        <v>0.6</v>
      </c>
      <c r="Y229">
        <v>-1</v>
      </c>
      <c r="Z229">
        <v>-1</v>
      </c>
      <c r="AA229">
        <v>24.88</v>
      </c>
      <c r="AB229">
        <v>0.03</v>
      </c>
      <c r="AC229">
        <v>0.02</v>
      </c>
      <c r="AD229">
        <v>0.03</v>
      </c>
      <c r="AE229">
        <v>4.17</v>
      </c>
      <c r="AF229">
        <v>-1</v>
      </c>
      <c r="AG229">
        <v>-1</v>
      </c>
      <c r="AH229">
        <v>-1</v>
      </c>
      <c r="AI229">
        <v>0</v>
      </c>
      <c r="AJ229">
        <v>0</v>
      </c>
      <c r="AK229">
        <v>0.03</v>
      </c>
      <c r="AL229">
        <v>0.03</v>
      </c>
      <c r="AM229">
        <v>0.05</v>
      </c>
      <c r="AN229">
        <v>0.05</v>
      </c>
      <c r="AO229">
        <v>1.42</v>
      </c>
      <c r="AP229">
        <v>1.42</v>
      </c>
      <c r="AQ229">
        <v>22.67</v>
      </c>
      <c r="AR229">
        <v>0.53</v>
      </c>
      <c r="AS229">
        <v>0.68</v>
      </c>
      <c r="AT229">
        <v>-1</v>
      </c>
      <c r="AU229">
        <v>-1</v>
      </c>
      <c r="AV229">
        <v>0.05</v>
      </c>
      <c r="AW229">
        <v>29.88</v>
      </c>
      <c r="AX229">
        <v>29.88</v>
      </c>
      <c r="AY229">
        <v>0.17</v>
      </c>
      <c r="AZ229">
        <v>0</v>
      </c>
      <c r="BA229">
        <v>1423.7837074637464</v>
      </c>
    </row>
    <row r="230" spans="1:53" x14ac:dyDescent="0.25">
      <c r="A230">
        <v>568</v>
      </c>
      <c r="B230" t="s">
        <v>674</v>
      </c>
      <c r="C230">
        <v>0</v>
      </c>
      <c r="D230">
        <v>1.58</v>
      </c>
      <c r="E230">
        <v>0</v>
      </c>
      <c r="F230">
        <v>0</v>
      </c>
      <c r="G230">
        <v>0</v>
      </c>
      <c r="H230">
        <v>0.03</v>
      </c>
      <c r="I230">
        <v>0</v>
      </c>
      <c r="J230">
        <v>2</v>
      </c>
      <c r="K230">
        <v>0.03</v>
      </c>
      <c r="L230">
        <v>-1</v>
      </c>
      <c r="M230">
        <v>-1</v>
      </c>
      <c r="N230">
        <v>0.67</v>
      </c>
      <c r="O230">
        <v>3.58</v>
      </c>
      <c r="P230">
        <v>0.03</v>
      </c>
      <c r="Q230">
        <v>0.28000000000000003</v>
      </c>
      <c r="R230">
        <v>0.05</v>
      </c>
      <c r="S230">
        <v>0.32</v>
      </c>
      <c r="T230">
        <v>0.23</v>
      </c>
      <c r="U230">
        <v>0</v>
      </c>
      <c r="V230">
        <v>0</v>
      </c>
      <c r="W230">
        <v>20.67</v>
      </c>
      <c r="X230">
        <v>0.6</v>
      </c>
      <c r="Y230">
        <v>-1</v>
      </c>
      <c r="Z230">
        <v>-1</v>
      </c>
      <c r="AA230">
        <v>24.88</v>
      </c>
      <c r="AB230">
        <v>0.03</v>
      </c>
      <c r="AC230">
        <v>0.02</v>
      </c>
      <c r="AD230">
        <v>0.03</v>
      </c>
      <c r="AE230">
        <v>4.17</v>
      </c>
      <c r="AF230">
        <v>-1</v>
      </c>
      <c r="AG230">
        <v>-1</v>
      </c>
      <c r="AH230">
        <v>-1</v>
      </c>
      <c r="AI230">
        <v>0</v>
      </c>
      <c r="AJ230">
        <v>0</v>
      </c>
      <c r="AK230">
        <v>0.03</v>
      </c>
      <c r="AL230">
        <v>0.03</v>
      </c>
      <c r="AM230">
        <v>0.05</v>
      </c>
      <c r="AN230">
        <v>0.05</v>
      </c>
      <c r="AO230">
        <v>1.42</v>
      </c>
      <c r="AP230">
        <v>1.42</v>
      </c>
      <c r="AQ230">
        <v>22.67</v>
      </c>
      <c r="AR230">
        <v>0.53</v>
      </c>
      <c r="AS230">
        <v>0.68</v>
      </c>
      <c r="AT230">
        <v>-1</v>
      </c>
      <c r="AU230">
        <v>-1</v>
      </c>
      <c r="AV230">
        <v>0.05</v>
      </c>
      <c r="AW230">
        <v>29.88</v>
      </c>
      <c r="AX230">
        <v>29.88</v>
      </c>
      <c r="AY230">
        <v>0.17</v>
      </c>
      <c r="AZ230">
        <v>0</v>
      </c>
      <c r="BA230">
        <v>1391.1991606972813</v>
      </c>
    </row>
    <row r="231" spans="1:53" x14ac:dyDescent="0.25">
      <c r="A231">
        <v>569</v>
      </c>
      <c r="B231" t="s">
        <v>675</v>
      </c>
      <c r="C231">
        <v>0</v>
      </c>
      <c r="D231">
        <v>1.58</v>
      </c>
      <c r="E231">
        <v>0</v>
      </c>
      <c r="F231">
        <v>0</v>
      </c>
      <c r="G231">
        <v>0</v>
      </c>
      <c r="H231">
        <v>0.03</v>
      </c>
      <c r="I231">
        <v>0</v>
      </c>
      <c r="J231">
        <v>2</v>
      </c>
      <c r="K231">
        <v>0.03</v>
      </c>
      <c r="L231">
        <v>-1</v>
      </c>
      <c r="M231">
        <v>-1</v>
      </c>
      <c r="N231">
        <v>0.67</v>
      </c>
      <c r="O231">
        <v>3.58</v>
      </c>
      <c r="P231">
        <v>0.03</v>
      </c>
      <c r="Q231">
        <v>0.28000000000000003</v>
      </c>
      <c r="R231">
        <v>0.05</v>
      </c>
      <c r="S231">
        <v>0.32</v>
      </c>
      <c r="T231">
        <v>0.23</v>
      </c>
      <c r="U231">
        <v>0</v>
      </c>
      <c r="V231">
        <v>0</v>
      </c>
      <c r="W231">
        <v>20.67</v>
      </c>
      <c r="X231">
        <v>0.6</v>
      </c>
      <c r="Y231">
        <v>-1</v>
      </c>
      <c r="Z231">
        <v>-1</v>
      </c>
      <c r="AA231">
        <v>24.88</v>
      </c>
      <c r="AB231">
        <v>0.03</v>
      </c>
      <c r="AC231">
        <v>0.02</v>
      </c>
      <c r="AD231">
        <v>0.03</v>
      </c>
      <c r="AE231">
        <v>4.17</v>
      </c>
      <c r="AF231">
        <v>-1</v>
      </c>
      <c r="AG231">
        <v>-1</v>
      </c>
      <c r="AH231">
        <v>-1</v>
      </c>
      <c r="AI231">
        <v>0</v>
      </c>
      <c r="AJ231">
        <v>0</v>
      </c>
      <c r="AK231">
        <v>0.03</v>
      </c>
      <c r="AL231">
        <v>0.03</v>
      </c>
      <c r="AM231">
        <v>0.05</v>
      </c>
      <c r="AN231">
        <v>0.05</v>
      </c>
      <c r="AO231">
        <v>1.42</v>
      </c>
      <c r="AP231">
        <v>1.42</v>
      </c>
      <c r="AQ231">
        <v>22.67</v>
      </c>
      <c r="AR231">
        <v>0.53</v>
      </c>
      <c r="AS231">
        <v>0.68</v>
      </c>
      <c r="AT231">
        <v>-1</v>
      </c>
      <c r="AU231">
        <v>-1</v>
      </c>
      <c r="AV231">
        <v>0.05</v>
      </c>
      <c r="AW231">
        <v>29.88</v>
      </c>
      <c r="AX231">
        <v>29.88</v>
      </c>
      <c r="AY231">
        <v>0.17</v>
      </c>
      <c r="AZ231">
        <v>0</v>
      </c>
      <c r="BA231">
        <v>1449.5247814246206</v>
      </c>
    </row>
    <row r="232" spans="1:53" x14ac:dyDescent="0.25">
      <c r="A232">
        <v>571</v>
      </c>
      <c r="B232" t="s">
        <v>676</v>
      </c>
      <c r="C232">
        <v>0</v>
      </c>
      <c r="D232">
        <v>1.58</v>
      </c>
      <c r="E232">
        <v>0</v>
      </c>
      <c r="F232">
        <v>0</v>
      </c>
      <c r="G232">
        <v>0</v>
      </c>
      <c r="H232">
        <v>0.03</v>
      </c>
      <c r="I232">
        <v>0</v>
      </c>
      <c r="J232">
        <v>2</v>
      </c>
      <c r="K232">
        <v>0.03</v>
      </c>
      <c r="L232">
        <v>-1</v>
      </c>
      <c r="M232">
        <v>-1</v>
      </c>
      <c r="N232">
        <v>0.67</v>
      </c>
      <c r="O232">
        <v>3.58</v>
      </c>
      <c r="P232">
        <v>0.03</v>
      </c>
      <c r="Q232">
        <v>0.28000000000000003</v>
      </c>
      <c r="R232">
        <v>0.05</v>
      </c>
      <c r="S232">
        <v>0.32</v>
      </c>
      <c r="T232">
        <v>0.23</v>
      </c>
      <c r="U232">
        <v>0</v>
      </c>
      <c r="V232">
        <v>0</v>
      </c>
      <c r="W232">
        <v>20.67</v>
      </c>
      <c r="X232">
        <v>0.6</v>
      </c>
      <c r="Y232">
        <v>-1</v>
      </c>
      <c r="Z232">
        <v>-1</v>
      </c>
      <c r="AA232">
        <v>24.88</v>
      </c>
      <c r="AB232">
        <v>0.03</v>
      </c>
      <c r="AC232">
        <v>0.02</v>
      </c>
      <c r="AD232">
        <v>0.03</v>
      </c>
      <c r="AE232">
        <v>4.17</v>
      </c>
      <c r="AF232">
        <v>-1</v>
      </c>
      <c r="AG232">
        <v>-1</v>
      </c>
      <c r="AH232">
        <v>-1</v>
      </c>
      <c r="AI232">
        <v>0</v>
      </c>
      <c r="AJ232">
        <v>0</v>
      </c>
      <c r="AK232">
        <v>0.03</v>
      </c>
      <c r="AL232">
        <v>0.03</v>
      </c>
      <c r="AM232">
        <v>0.05</v>
      </c>
      <c r="AN232">
        <v>0.05</v>
      </c>
      <c r="AO232">
        <v>1.42</v>
      </c>
      <c r="AP232">
        <v>1.42</v>
      </c>
      <c r="AQ232">
        <v>22.67</v>
      </c>
      <c r="AR232">
        <v>0.53</v>
      </c>
      <c r="AS232">
        <v>0.68</v>
      </c>
      <c r="AT232">
        <v>-1</v>
      </c>
      <c r="AU232">
        <v>-1</v>
      </c>
      <c r="AV232">
        <v>0.05</v>
      </c>
      <c r="AW232">
        <v>29.88</v>
      </c>
      <c r="AX232">
        <v>29.88</v>
      </c>
      <c r="AY232">
        <v>0.17</v>
      </c>
      <c r="AZ232">
        <v>0</v>
      </c>
      <c r="BA232">
        <v>1430.0642142713325</v>
      </c>
    </row>
    <row r="233" spans="1:53" x14ac:dyDescent="0.25">
      <c r="A233">
        <v>573</v>
      </c>
      <c r="B233" t="s">
        <v>677</v>
      </c>
      <c r="C233">
        <v>0</v>
      </c>
      <c r="D233">
        <v>1.58</v>
      </c>
      <c r="E233">
        <v>0</v>
      </c>
      <c r="F233">
        <v>0</v>
      </c>
      <c r="G233">
        <v>0</v>
      </c>
      <c r="H233">
        <v>0.03</v>
      </c>
      <c r="I233">
        <v>0</v>
      </c>
      <c r="J233">
        <v>2</v>
      </c>
      <c r="K233">
        <v>0.03</v>
      </c>
      <c r="L233">
        <v>-1</v>
      </c>
      <c r="M233">
        <v>-1</v>
      </c>
      <c r="N233">
        <v>0.67</v>
      </c>
      <c r="O233">
        <v>3.58</v>
      </c>
      <c r="P233">
        <v>0.03</v>
      </c>
      <c r="Q233">
        <v>0.28000000000000003</v>
      </c>
      <c r="R233">
        <v>0.05</v>
      </c>
      <c r="S233">
        <v>0.32</v>
      </c>
      <c r="T233">
        <v>0.23</v>
      </c>
      <c r="U233">
        <v>0</v>
      </c>
      <c r="V233">
        <v>0</v>
      </c>
      <c r="W233">
        <v>20.67</v>
      </c>
      <c r="X233">
        <v>0.6</v>
      </c>
      <c r="Y233">
        <v>-1</v>
      </c>
      <c r="Z233">
        <v>-1</v>
      </c>
      <c r="AA233">
        <v>24.88</v>
      </c>
      <c r="AB233">
        <v>0.03</v>
      </c>
      <c r="AC233">
        <v>0.02</v>
      </c>
      <c r="AD233">
        <v>0.03</v>
      </c>
      <c r="AE233">
        <v>4.17</v>
      </c>
      <c r="AF233">
        <v>-1</v>
      </c>
      <c r="AG233">
        <v>-1</v>
      </c>
      <c r="AH233">
        <v>-1</v>
      </c>
      <c r="AI233">
        <v>0</v>
      </c>
      <c r="AJ233">
        <v>0</v>
      </c>
      <c r="AK233">
        <v>0.03</v>
      </c>
      <c r="AL233">
        <v>0.03</v>
      </c>
      <c r="AM233">
        <v>0.05</v>
      </c>
      <c r="AN233">
        <v>0.05</v>
      </c>
      <c r="AO233">
        <v>1.42</v>
      </c>
      <c r="AP233">
        <v>1.42</v>
      </c>
      <c r="AQ233">
        <v>22.67</v>
      </c>
      <c r="AR233">
        <v>0.53</v>
      </c>
      <c r="AS233">
        <v>0.68</v>
      </c>
      <c r="AT233">
        <v>-1</v>
      </c>
      <c r="AU233">
        <v>-1</v>
      </c>
      <c r="AV233">
        <v>0.05</v>
      </c>
      <c r="AW233">
        <v>29.88</v>
      </c>
      <c r="AX233">
        <v>29.88</v>
      </c>
      <c r="AY233">
        <v>0.17</v>
      </c>
      <c r="AZ233">
        <v>0</v>
      </c>
      <c r="BA233">
        <v>1504.2876087016625</v>
      </c>
    </row>
    <row r="234" spans="1:53" x14ac:dyDescent="0.25">
      <c r="A234">
        <v>578</v>
      </c>
      <c r="B234" t="s">
        <v>678</v>
      </c>
      <c r="C234">
        <v>0</v>
      </c>
      <c r="D234">
        <v>1.58</v>
      </c>
      <c r="E234">
        <v>0</v>
      </c>
      <c r="F234">
        <v>0</v>
      </c>
      <c r="G234">
        <v>0</v>
      </c>
      <c r="H234">
        <v>0.03</v>
      </c>
      <c r="I234">
        <v>0</v>
      </c>
      <c r="J234">
        <v>2</v>
      </c>
      <c r="K234">
        <v>0.03</v>
      </c>
      <c r="L234">
        <v>-1</v>
      </c>
      <c r="M234">
        <v>-1</v>
      </c>
      <c r="N234">
        <v>0.67</v>
      </c>
      <c r="O234">
        <v>3.58</v>
      </c>
      <c r="P234">
        <v>0.03</v>
      </c>
      <c r="Q234">
        <v>0.28000000000000003</v>
      </c>
      <c r="R234">
        <v>0.05</v>
      </c>
      <c r="S234">
        <v>0.32</v>
      </c>
      <c r="T234">
        <v>0.23</v>
      </c>
      <c r="U234">
        <v>0</v>
      </c>
      <c r="V234">
        <v>0</v>
      </c>
      <c r="W234">
        <v>20.67</v>
      </c>
      <c r="X234">
        <v>0.6</v>
      </c>
      <c r="Y234">
        <v>-1</v>
      </c>
      <c r="Z234">
        <v>-1</v>
      </c>
      <c r="AA234">
        <v>24.88</v>
      </c>
      <c r="AB234">
        <v>0.03</v>
      </c>
      <c r="AC234">
        <v>0.02</v>
      </c>
      <c r="AD234">
        <v>0.03</v>
      </c>
      <c r="AE234">
        <v>4.17</v>
      </c>
      <c r="AF234">
        <v>-1</v>
      </c>
      <c r="AG234">
        <v>-1</v>
      </c>
      <c r="AH234">
        <v>-1</v>
      </c>
      <c r="AI234">
        <v>0</v>
      </c>
      <c r="AJ234">
        <v>0</v>
      </c>
      <c r="AK234">
        <v>0.03</v>
      </c>
      <c r="AL234">
        <v>0.03</v>
      </c>
      <c r="AM234">
        <v>0.05</v>
      </c>
      <c r="AN234">
        <v>0.05</v>
      </c>
      <c r="AO234">
        <v>1.42</v>
      </c>
      <c r="AP234">
        <v>1.42</v>
      </c>
      <c r="AQ234">
        <v>22.67</v>
      </c>
      <c r="AR234">
        <v>0.53</v>
      </c>
      <c r="AS234">
        <v>0.68</v>
      </c>
      <c r="AT234">
        <v>-1</v>
      </c>
      <c r="AU234">
        <v>-1</v>
      </c>
      <c r="AV234">
        <v>0.05</v>
      </c>
      <c r="AW234">
        <v>29.88</v>
      </c>
      <c r="AX234">
        <v>29.88</v>
      </c>
      <c r="AY234">
        <v>0.17</v>
      </c>
      <c r="AZ234">
        <v>0</v>
      </c>
      <c r="BA234">
        <v>1557.445079070397</v>
      </c>
    </row>
    <row r="235" spans="1:53" x14ac:dyDescent="0.25">
      <c r="A235">
        <v>580</v>
      </c>
      <c r="B235" t="s">
        <v>679</v>
      </c>
      <c r="C235">
        <v>0</v>
      </c>
      <c r="D235">
        <v>1.58</v>
      </c>
      <c r="E235">
        <v>0</v>
      </c>
      <c r="F235">
        <v>0</v>
      </c>
      <c r="G235">
        <v>0</v>
      </c>
      <c r="H235">
        <v>0.03</v>
      </c>
      <c r="I235">
        <v>0</v>
      </c>
      <c r="J235">
        <v>2</v>
      </c>
      <c r="K235">
        <v>0.03</v>
      </c>
      <c r="L235">
        <v>-1</v>
      </c>
      <c r="M235">
        <v>-1</v>
      </c>
      <c r="N235">
        <v>0.67</v>
      </c>
      <c r="O235">
        <v>3.58</v>
      </c>
      <c r="P235">
        <v>0.03</v>
      </c>
      <c r="Q235">
        <v>0.28000000000000003</v>
      </c>
      <c r="R235">
        <v>0.05</v>
      </c>
      <c r="S235">
        <v>0.32</v>
      </c>
      <c r="T235">
        <v>0.23</v>
      </c>
      <c r="U235">
        <v>0</v>
      </c>
      <c r="V235">
        <v>0</v>
      </c>
      <c r="W235">
        <v>20.67</v>
      </c>
      <c r="X235">
        <v>0.6</v>
      </c>
      <c r="Y235">
        <v>-1</v>
      </c>
      <c r="Z235">
        <v>-1</v>
      </c>
      <c r="AA235">
        <v>24.88</v>
      </c>
      <c r="AB235">
        <v>0.03</v>
      </c>
      <c r="AC235">
        <v>0.02</v>
      </c>
      <c r="AD235">
        <v>0.03</v>
      </c>
      <c r="AE235">
        <v>4.17</v>
      </c>
      <c r="AF235">
        <v>-1</v>
      </c>
      <c r="AG235">
        <v>-1</v>
      </c>
      <c r="AH235">
        <v>-1</v>
      </c>
      <c r="AI235">
        <v>0</v>
      </c>
      <c r="AJ235">
        <v>0</v>
      </c>
      <c r="AK235">
        <v>0.03</v>
      </c>
      <c r="AL235">
        <v>0.03</v>
      </c>
      <c r="AM235">
        <v>0.05</v>
      </c>
      <c r="AN235">
        <v>0.05</v>
      </c>
      <c r="AO235">
        <v>1.42</v>
      </c>
      <c r="AP235">
        <v>1.42</v>
      </c>
      <c r="AQ235">
        <v>22.67</v>
      </c>
      <c r="AR235">
        <v>0.53</v>
      </c>
      <c r="AS235">
        <v>0.68</v>
      </c>
      <c r="AT235">
        <v>-1</v>
      </c>
      <c r="AU235">
        <v>-1</v>
      </c>
      <c r="AV235">
        <v>0.05</v>
      </c>
      <c r="AW235">
        <v>29.88</v>
      </c>
      <c r="AX235">
        <v>29.88</v>
      </c>
      <c r="AY235">
        <v>0.17</v>
      </c>
      <c r="AZ235">
        <v>0</v>
      </c>
      <c r="BA235">
        <v>1411.2429114943786</v>
      </c>
    </row>
    <row r="236" spans="1:53" x14ac:dyDescent="0.25">
      <c r="A236">
        <v>581</v>
      </c>
      <c r="B236" t="s">
        <v>680</v>
      </c>
      <c r="C236">
        <v>0</v>
      </c>
      <c r="D236">
        <v>1.58</v>
      </c>
      <c r="E236">
        <v>0</v>
      </c>
      <c r="F236">
        <v>0</v>
      </c>
      <c r="G236">
        <v>0</v>
      </c>
      <c r="H236">
        <v>0.03</v>
      </c>
      <c r="I236">
        <v>0</v>
      </c>
      <c r="J236">
        <v>2</v>
      </c>
      <c r="K236">
        <v>0.03</v>
      </c>
      <c r="L236">
        <v>-1</v>
      </c>
      <c r="M236">
        <v>-1</v>
      </c>
      <c r="N236">
        <v>0.67</v>
      </c>
      <c r="O236">
        <v>3.58</v>
      </c>
      <c r="P236">
        <v>0.03</v>
      </c>
      <c r="Q236">
        <v>0.28000000000000003</v>
      </c>
      <c r="R236">
        <v>0.05</v>
      </c>
      <c r="S236">
        <v>0.32</v>
      </c>
      <c r="T236">
        <v>0.23</v>
      </c>
      <c r="U236">
        <v>0</v>
      </c>
      <c r="V236">
        <v>0</v>
      </c>
      <c r="W236">
        <v>20.67</v>
      </c>
      <c r="X236">
        <v>0.6</v>
      </c>
      <c r="Y236">
        <v>-1</v>
      </c>
      <c r="Z236">
        <v>-1</v>
      </c>
      <c r="AA236">
        <v>24.88</v>
      </c>
      <c r="AB236">
        <v>0.03</v>
      </c>
      <c r="AC236">
        <v>0.02</v>
      </c>
      <c r="AD236">
        <v>0.03</v>
      </c>
      <c r="AE236">
        <v>4.17</v>
      </c>
      <c r="AF236">
        <v>-1</v>
      </c>
      <c r="AG236">
        <v>-1</v>
      </c>
      <c r="AH236">
        <v>-1</v>
      </c>
      <c r="AI236">
        <v>0</v>
      </c>
      <c r="AJ236">
        <v>0</v>
      </c>
      <c r="AK236">
        <v>0.03</v>
      </c>
      <c r="AL236">
        <v>0.03</v>
      </c>
      <c r="AM236">
        <v>0.05</v>
      </c>
      <c r="AN236">
        <v>0.05</v>
      </c>
      <c r="AO236">
        <v>1.42</v>
      </c>
      <c r="AP236">
        <v>1.42</v>
      </c>
      <c r="AQ236">
        <v>22.67</v>
      </c>
      <c r="AR236">
        <v>0.53</v>
      </c>
      <c r="AS236">
        <v>0.68</v>
      </c>
      <c r="AT236">
        <v>-1</v>
      </c>
      <c r="AU236">
        <v>-1</v>
      </c>
      <c r="AV236">
        <v>0.05</v>
      </c>
      <c r="AW236">
        <v>29.88</v>
      </c>
      <c r="AX236">
        <v>29.88</v>
      </c>
      <c r="AY236">
        <v>0.17</v>
      </c>
      <c r="AZ236">
        <v>0</v>
      </c>
      <c r="BA236">
        <v>1441.699366986257</v>
      </c>
    </row>
    <row r="237" spans="1:53" x14ac:dyDescent="0.25">
      <c r="A237">
        <v>585</v>
      </c>
      <c r="B237" t="s">
        <v>681</v>
      </c>
      <c r="C237">
        <v>0</v>
      </c>
      <c r="D237">
        <v>1.58</v>
      </c>
      <c r="E237">
        <v>0</v>
      </c>
      <c r="F237">
        <v>0</v>
      </c>
      <c r="G237">
        <v>0</v>
      </c>
      <c r="H237">
        <v>0.03</v>
      </c>
      <c r="I237">
        <v>0</v>
      </c>
      <c r="J237">
        <v>2</v>
      </c>
      <c r="K237">
        <v>0.03</v>
      </c>
      <c r="L237">
        <v>-1</v>
      </c>
      <c r="M237">
        <v>-1</v>
      </c>
      <c r="N237">
        <v>0.67</v>
      </c>
      <c r="O237">
        <v>3.58</v>
      </c>
      <c r="P237">
        <v>0.03</v>
      </c>
      <c r="Q237">
        <v>0.28000000000000003</v>
      </c>
      <c r="R237">
        <v>0.05</v>
      </c>
      <c r="S237">
        <v>0.32</v>
      </c>
      <c r="T237">
        <v>0.23</v>
      </c>
      <c r="U237">
        <v>0</v>
      </c>
      <c r="V237">
        <v>0</v>
      </c>
      <c r="W237">
        <v>20.67</v>
      </c>
      <c r="X237">
        <v>0.6</v>
      </c>
      <c r="Y237">
        <v>-1</v>
      </c>
      <c r="Z237">
        <v>-1</v>
      </c>
      <c r="AA237">
        <v>24.88</v>
      </c>
      <c r="AB237">
        <v>0.03</v>
      </c>
      <c r="AC237">
        <v>0.02</v>
      </c>
      <c r="AD237">
        <v>0.03</v>
      </c>
      <c r="AE237">
        <v>4.17</v>
      </c>
      <c r="AF237">
        <v>-1</v>
      </c>
      <c r="AG237">
        <v>-1</v>
      </c>
      <c r="AH237">
        <v>-1</v>
      </c>
      <c r="AI237">
        <v>0</v>
      </c>
      <c r="AJ237">
        <v>0</v>
      </c>
      <c r="AK237">
        <v>0.03</v>
      </c>
      <c r="AL237">
        <v>0.03</v>
      </c>
      <c r="AM237">
        <v>0.05</v>
      </c>
      <c r="AN237">
        <v>0.05</v>
      </c>
      <c r="AO237">
        <v>1.42</v>
      </c>
      <c r="AP237">
        <v>1.42</v>
      </c>
      <c r="AQ237">
        <v>22.67</v>
      </c>
      <c r="AR237">
        <v>0.53</v>
      </c>
      <c r="AS237">
        <v>0.68</v>
      </c>
      <c r="AT237">
        <v>-1</v>
      </c>
      <c r="AU237">
        <v>-1</v>
      </c>
      <c r="AV237">
        <v>0.05</v>
      </c>
      <c r="AW237">
        <v>29.88</v>
      </c>
      <c r="AX237">
        <v>29.88</v>
      </c>
      <c r="AY237">
        <v>0.17</v>
      </c>
      <c r="AZ237">
        <v>0</v>
      </c>
      <c r="BA237">
        <v>1364.7144654135993</v>
      </c>
    </row>
    <row r="238" spans="1:53" x14ac:dyDescent="0.25">
      <c r="A238">
        <v>587</v>
      </c>
      <c r="B238" t="s">
        <v>682</v>
      </c>
      <c r="C238">
        <v>0</v>
      </c>
      <c r="D238">
        <v>1.58</v>
      </c>
      <c r="E238">
        <v>0</v>
      </c>
      <c r="F238">
        <v>0</v>
      </c>
      <c r="G238">
        <v>0</v>
      </c>
      <c r="H238">
        <v>0.03</v>
      </c>
      <c r="I238">
        <v>0</v>
      </c>
      <c r="J238">
        <v>2</v>
      </c>
      <c r="K238">
        <v>0.03</v>
      </c>
      <c r="L238">
        <v>-1</v>
      </c>
      <c r="M238">
        <v>-1</v>
      </c>
      <c r="N238">
        <v>0.67</v>
      </c>
      <c r="O238">
        <v>3.58</v>
      </c>
      <c r="P238">
        <v>0.03</v>
      </c>
      <c r="Q238">
        <v>0.28000000000000003</v>
      </c>
      <c r="R238">
        <v>0.05</v>
      </c>
      <c r="S238">
        <v>0.32</v>
      </c>
      <c r="T238">
        <v>0.23</v>
      </c>
      <c r="U238">
        <v>0</v>
      </c>
      <c r="V238">
        <v>0</v>
      </c>
      <c r="W238">
        <v>20.67</v>
      </c>
      <c r="X238">
        <v>0.6</v>
      </c>
      <c r="Y238">
        <v>-1</v>
      </c>
      <c r="Z238">
        <v>-1</v>
      </c>
      <c r="AA238">
        <v>24.88</v>
      </c>
      <c r="AB238">
        <v>0.03</v>
      </c>
      <c r="AC238">
        <v>0.02</v>
      </c>
      <c r="AD238">
        <v>0.03</v>
      </c>
      <c r="AE238">
        <v>4.17</v>
      </c>
      <c r="AF238">
        <v>-1</v>
      </c>
      <c r="AG238">
        <v>-1</v>
      </c>
      <c r="AH238">
        <v>-1</v>
      </c>
      <c r="AI238">
        <v>0</v>
      </c>
      <c r="AJ238">
        <v>0</v>
      </c>
      <c r="AK238">
        <v>0.03</v>
      </c>
      <c r="AL238">
        <v>0.03</v>
      </c>
      <c r="AM238">
        <v>0.05</v>
      </c>
      <c r="AN238">
        <v>0.05</v>
      </c>
      <c r="AO238">
        <v>1.42</v>
      </c>
      <c r="AP238">
        <v>1.42</v>
      </c>
      <c r="AQ238">
        <v>22.67</v>
      </c>
      <c r="AR238">
        <v>0.53</v>
      </c>
      <c r="AS238">
        <v>0.68</v>
      </c>
      <c r="AT238">
        <v>-1</v>
      </c>
      <c r="AU238">
        <v>-1</v>
      </c>
      <c r="AV238">
        <v>0.05</v>
      </c>
      <c r="AW238">
        <v>29.88</v>
      </c>
      <c r="AX238">
        <v>29.88</v>
      </c>
      <c r="AY238">
        <v>0.17</v>
      </c>
      <c r="AZ238">
        <v>0</v>
      </c>
      <c r="BA238">
        <v>1449.7960575048978</v>
      </c>
    </row>
    <row r="239" spans="1:53" x14ac:dyDescent="0.25">
      <c r="A239">
        <v>589</v>
      </c>
      <c r="B239" t="s">
        <v>683</v>
      </c>
      <c r="C239">
        <v>0</v>
      </c>
      <c r="D239">
        <v>1.58</v>
      </c>
      <c r="E239">
        <v>0</v>
      </c>
      <c r="F239">
        <v>0</v>
      </c>
      <c r="G239">
        <v>0</v>
      </c>
      <c r="H239">
        <v>0.03</v>
      </c>
      <c r="I239">
        <v>0</v>
      </c>
      <c r="J239">
        <v>2</v>
      </c>
      <c r="K239">
        <v>0.03</v>
      </c>
      <c r="L239">
        <v>-1</v>
      </c>
      <c r="M239">
        <v>-1</v>
      </c>
      <c r="N239">
        <v>0.67</v>
      </c>
      <c r="O239">
        <v>3.58</v>
      </c>
      <c r="P239">
        <v>0.03</v>
      </c>
      <c r="Q239">
        <v>0.28000000000000003</v>
      </c>
      <c r="R239">
        <v>0.05</v>
      </c>
      <c r="S239">
        <v>0.32</v>
      </c>
      <c r="T239">
        <v>0.23</v>
      </c>
      <c r="U239">
        <v>0</v>
      </c>
      <c r="V239">
        <v>0</v>
      </c>
      <c r="W239">
        <v>20.67</v>
      </c>
      <c r="X239">
        <v>0.6</v>
      </c>
      <c r="Y239">
        <v>-1</v>
      </c>
      <c r="Z239">
        <v>-1</v>
      </c>
      <c r="AA239">
        <v>24.88</v>
      </c>
      <c r="AB239">
        <v>0.03</v>
      </c>
      <c r="AC239">
        <v>0.02</v>
      </c>
      <c r="AD239">
        <v>0.03</v>
      </c>
      <c r="AE239">
        <v>4.17</v>
      </c>
      <c r="AF239">
        <v>-1</v>
      </c>
      <c r="AG239">
        <v>-1</v>
      </c>
      <c r="AH239">
        <v>-1</v>
      </c>
      <c r="AI239">
        <v>0</v>
      </c>
      <c r="AJ239">
        <v>0</v>
      </c>
      <c r="AK239">
        <v>0.03</v>
      </c>
      <c r="AL239">
        <v>0.03</v>
      </c>
      <c r="AM239">
        <v>0.05</v>
      </c>
      <c r="AN239">
        <v>0.05</v>
      </c>
      <c r="AO239">
        <v>1.42</v>
      </c>
      <c r="AP239">
        <v>1.42</v>
      </c>
      <c r="AQ239">
        <v>22.67</v>
      </c>
      <c r="AR239">
        <v>0.53</v>
      </c>
      <c r="AS239">
        <v>0.68</v>
      </c>
      <c r="AT239">
        <v>-1</v>
      </c>
      <c r="AU239">
        <v>-1</v>
      </c>
      <c r="AV239">
        <v>0.05</v>
      </c>
      <c r="AW239">
        <v>29.88</v>
      </c>
      <c r="AX239">
        <v>29.88</v>
      </c>
      <c r="AY239">
        <v>0.17</v>
      </c>
      <c r="AZ239">
        <v>0</v>
      </c>
      <c r="BA239">
        <v>1426.9393477454937</v>
      </c>
    </row>
    <row r="240" spans="1:53" x14ac:dyDescent="0.25">
      <c r="A240">
        <v>590</v>
      </c>
      <c r="B240" t="s">
        <v>684</v>
      </c>
      <c r="C240">
        <v>0</v>
      </c>
      <c r="D240">
        <v>1.58</v>
      </c>
      <c r="E240">
        <v>0</v>
      </c>
      <c r="F240">
        <v>0</v>
      </c>
      <c r="G240">
        <v>0</v>
      </c>
      <c r="H240">
        <v>0.03</v>
      </c>
      <c r="I240">
        <v>0</v>
      </c>
      <c r="J240">
        <v>2</v>
      </c>
      <c r="K240">
        <v>0.03</v>
      </c>
      <c r="L240">
        <v>-1</v>
      </c>
      <c r="M240">
        <v>-1</v>
      </c>
      <c r="N240">
        <v>0.67</v>
      </c>
      <c r="O240">
        <v>3.58</v>
      </c>
      <c r="P240">
        <v>0.03</v>
      </c>
      <c r="Q240">
        <v>0.28000000000000003</v>
      </c>
      <c r="R240">
        <v>0.05</v>
      </c>
      <c r="S240">
        <v>0.32</v>
      </c>
      <c r="T240">
        <v>0.23</v>
      </c>
      <c r="U240">
        <v>0</v>
      </c>
      <c r="V240">
        <v>0</v>
      </c>
      <c r="W240">
        <v>20.67</v>
      </c>
      <c r="X240">
        <v>0.6</v>
      </c>
      <c r="Y240">
        <v>-1</v>
      </c>
      <c r="Z240">
        <v>-1</v>
      </c>
      <c r="AA240">
        <v>24.88</v>
      </c>
      <c r="AB240">
        <v>0.03</v>
      </c>
      <c r="AC240">
        <v>0.02</v>
      </c>
      <c r="AD240">
        <v>0.03</v>
      </c>
      <c r="AE240">
        <v>4.17</v>
      </c>
      <c r="AF240">
        <v>-1</v>
      </c>
      <c r="AG240">
        <v>-1</v>
      </c>
      <c r="AH240">
        <v>-1</v>
      </c>
      <c r="AI240">
        <v>0</v>
      </c>
      <c r="AJ240">
        <v>0</v>
      </c>
      <c r="AK240">
        <v>0.03</v>
      </c>
      <c r="AL240">
        <v>0.03</v>
      </c>
      <c r="AM240">
        <v>0.05</v>
      </c>
      <c r="AN240">
        <v>0.05</v>
      </c>
      <c r="AO240">
        <v>1.42</v>
      </c>
      <c r="AP240">
        <v>1.42</v>
      </c>
      <c r="AQ240">
        <v>22.67</v>
      </c>
      <c r="AR240">
        <v>0.53</v>
      </c>
      <c r="AS240">
        <v>0.68</v>
      </c>
      <c r="AT240">
        <v>-1</v>
      </c>
      <c r="AU240">
        <v>-1</v>
      </c>
      <c r="AV240">
        <v>0.05</v>
      </c>
      <c r="AW240">
        <v>29.88</v>
      </c>
      <c r="AX240">
        <v>29.88</v>
      </c>
      <c r="AY240">
        <v>0.17</v>
      </c>
      <c r="AZ240">
        <v>0</v>
      </c>
      <c r="BA240">
        <v>1371.2808341099378</v>
      </c>
    </row>
    <row r="241" spans="1:53" x14ac:dyDescent="0.25">
      <c r="A241">
        <v>597</v>
      </c>
      <c r="B241" t="s">
        <v>685</v>
      </c>
      <c r="C241">
        <v>0</v>
      </c>
      <c r="D241">
        <v>1.58</v>
      </c>
      <c r="E241">
        <v>0</v>
      </c>
      <c r="F241">
        <v>0</v>
      </c>
      <c r="G241">
        <v>0</v>
      </c>
      <c r="H241">
        <v>0.03</v>
      </c>
      <c r="I241">
        <v>0</v>
      </c>
      <c r="J241">
        <v>2</v>
      </c>
      <c r="K241">
        <v>0.03</v>
      </c>
      <c r="L241">
        <v>-1</v>
      </c>
      <c r="M241">
        <v>-1</v>
      </c>
      <c r="N241">
        <v>0.67</v>
      </c>
      <c r="O241">
        <v>3.58</v>
      </c>
      <c r="P241">
        <v>0.03</v>
      </c>
      <c r="Q241">
        <v>0.28000000000000003</v>
      </c>
      <c r="R241">
        <v>0.05</v>
      </c>
      <c r="S241">
        <v>0.32</v>
      </c>
      <c r="T241">
        <v>0.23</v>
      </c>
      <c r="U241">
        <v>0</v>
      </c>
      <c r="V241">
        <v>0</v>
      </c>
      <c r="W241">
        <v>20.67</v>
      </c>
      <c r="X241">
        <v>0.6</v>
      </c>
      <c r="Y241">
        <v>-1</v>
      </c>
      <c r="Z241">
        <v>-1</v>
      </c>
      <c r="AA241">
        <v>24.88</v>
      </c>
      <c r="AB241">
        <v>0.03</v>
      </c>
      <c r="AC241">
        <v>0.02</v>
      </c>
      <c r="AD241">
        <v>0.03</v>
      </c>
      <c r="AE241">
        <v>4.17</v>
      </c>
      <c r="AF241">
        <v>-1</v>
      </c>
      <c r="AG241">
        <v>-1</v>
      </c>
      <c r="AH241">
        <v>-1</v>
      </c>
      <c r="AI241">
        <v>0</v>
      </c>
      <c r="AJ241">
        <v>0</v>
      </c>
      <c r="AK241">
        <v>0.03</v>
      </c>
      <c r="AL241">
        <v>0.03</v>
      </c>
      <c r="AM241">
        <v>0.05</v>
      </c>
      <c r="AN241">
        <v>0.05</v>
      </c>
      <c r="AO241">
        <v>1.42</v>
      </c>
      <c r="AP241">
        <v>1.42</v>
      </c>
      <c r="AQ241">
        <v>22.67</v>
      </c>
      <c r="AR241">
        <v>0.53</v>
      </c>
      <c r="AS241">
        <v>0.68</v>
      </c>
      <c r="AT241">
        <v>-1</v>
      </c>
      <c r="AU241">
        <v>-1</v>
      </c>
      <c r="AV241">
        <v>0.05</v>
      </c>
      <c r="AW241">
        <v>29.88</v>
      </c>
      <c r="AX241">
        <v>29.88</v>
      </c>
      <c r="AY241">
        <v>0.17</v>
      </c>
      <c r="AZ241">
        <v>0</v>
      </c>
      <c r="BA241">
        <v>1449.5355153459907</v>
      </c>
    </row>
    <row r="242" spans="1:53" x14ac:dyDescent="0.25">
      <c r="A242">
        <v>599</v>
      </c>
      <c r="B242" t="s">
        <v>686</v>
      </c>
      <c r="C242">
        <v>0</v>
      </c>
      <c r="D242">
        <v>1.58</v>
      </c>
      <c r="E242">
        <v>0</v>
      </c>
      <c r="F242">
        <v>0</v>
      </c>
      <c r="G242">
        <v>0</v>
      </c>
      <c r="H242">
        <v>0.03</v>
      </c>
      <c r="I242">
        <v>0</v>
      </c>
      <c r="J242">
        <v>2</v>
      </c>
      <c r="K242">
        <v>0.03</v>
      </c>
      <c r="L242">
        <v>-1</v>
      </c>
      <c r="M242">
        <v>-1</v>
      </c>
      <c r="N242">
        <v>0.67</v>
      </c>
      <c r="O242">
        <v>3.58</v>
      </c>
      <c r="P242">
        <v>0.03</v>
      </c>
      <c r="Q242">
        <v>0.28000000000000003</v>
      </c>
      <c r="R242">
        <v>0.05</v>
      </c>
      <c r="S242">
        <v>0.32</v>
      </c>
      <c r="T242">
        <v>0.23</v>
      </c>
      <c r="U242">
        <v>0</v>
      </c>
      <c r="V242">
        <v>0</v>
      </c>
      <c r="W242">
        <v>20.67</v>
      </c>
      <c r="X242">
        <v>0.6</v>
      </c>
      <c r="Y242">
        <v>-1</v>
      </c>
      <c r="Z242">
        <v>-1</v>
      </c>
      <c r="AA242">
        <v>24.88</v>
      </c>
      <c r="AB242">
        <v>0.03</v>
      </c>
      <c r="AC242">
        <v>0.02</v>
      </c>
      <c r="AD242">
        <v>0.03</v>
      </c>
      <c r="AE242">
        <v>4.17</v>
      </c>
      <c r="AF242">
        <v>-1</v>
      </c>
      <c r="AG242">
        <v>-1</v>
      </c>
      <c r="AH242">
        <v>-1</v>
      </c>
      <c r="AI242">
        <v>0</v>
      </c>
      <c r="AJ242">
        <v>0</v>
      </c>
      <c r="AK242">
        <v>0.03</v>
      </c>
      <c r="AL242">
        <v>0.03</v>
      </c>
      <c r="AM242">
        <v>0.05</v>
      </c>
      <c r="AN242">
        <v>0.05</v>
      </c>
      <c r="AO242">
        <v>1.42</v>
      </c>
      <c r="AP242">
        <v>1.42</v>
      </c>
      <c r="AQ242">
        <v>22.67</v>
      </c>
      <c r="AR242">
        <v>0.53</v>
      </c>
      <c r="AS242">
        <v>0.68</v>
      </c>
      <c r="AT242">
        <v>-1</v>
      </c>
      <c r="AU242">
        <v>-1</v>
      </c>
      <c r="AV242">
        <v>0.05</v>
      </c>
      <c r="AW242">
        <v>29.88</v>
      </c>
      <c r="AX242">
        <v>29.88</v>
      </c>
      <c r="AY242">
        <v>0.17</v>
      </c>
      <c r="AZ242">
        <v>0</v>
      </c>
      <c r="BA242">
        <v>1413.1889197827782</v>
      </c>
    </row>
    <row r="243" spans="1:53" x14ac:dyDescent="0.25">
      <c r="A243">
        <v>601</v>
      </c>
      <c r="B243" t="s">
        <v>687</v>
      </c>
      <c r="C243">
        <v>0</v>
      </c>
      <c r="D243">
        <v>1.58</v>
      </c>
      <c r="E243">
        <v>0</v>
      </c>
      <c r="F243">
        <v>0</v>
      </c>
      <c r="G243">
        <v>0</v>
      </c>
      <c r="H243">
        <v>0.03</v>
      </c>
      <c r="I243">
        <v>0</v>
      </c>
      <c r="J243">
        <v>2</v>
      </c>
      <c r="K243">
        <v>0.03</v>
      </c>
      <c r="L243">
        <v>-1</v>
      </c>
      <c r="M243">
        <v>-1</v>
      </c>
      <c r="N243">
        <v>0.67</v>
      </c>
      <c r="O243">
        <v>3.58</v>
      </c>
      <c r="P243">
        <v>0.03</v>
      </c>
      <c r="Q243">
        <v>0.28000000000000003</v>
      </c>
      <c r="R243">
        <v>0.05</v>
      </c>
      <c r="S243">
        <v>0.32</v>
      </c>
      <c r="T243">
        <v>0.23</v>
      </c>
      <c r="U243">
        <v>0</v>
      </c>
      <c r="V243">
        <v>0</v>
      </c>
      <c r="W243">
        <v>20.67</v>
      </c>
      <c r="X243">
        <v>0.6</v>
      </c>
      <c r="Y243">
        <v>-1</v>
      </c>
      <c r="Z243">
        <v>-1</v>
      </c>
      <c r="AA243">
        <v>24.88</v>
      </c>
      <c r="AB243">
        <v>0.03</v>
      </c>
      <c r="AC243">
        <v>0.02</v>
      </c>
      <c r="AD243">
        <v>0.03</v>
      </c>
      <c r="AE243">
        <v>4.17</v>
      </c>
      <c r="AF243">
        <v>-1</v>
      </c>
      <c r="AG243">
        <v>-1</v>
      </c>
      <c r="AH243">
        <v>-1</v>
      </c>
      <c r="AI243">
        <v>0</v>
      </c>
      <c r="AJ243">
        <v>0</v>
      </c>
      <c r="AK243">
        <v>0.03</v>
      </c>
      <c r="AL243">
        <v>0.03</v>
      </c>
      <c r="AM243">
        <v>0.05</v>
      </c>
      <c r="AN243">
        <v>0.05</v>
      </c>
      <c r="AO243">
        <v>1.42</v>
      </c>
      <c r="AP243">
        <v>1.42</v>
      </c>
      <c r="AQ243">
        <v>22.67</v>
      </c>
      <c r="AR243">
        <v>0.53</v>
      </c>
      <c r="AS243">
        <v>0.68</v>
      </c>
      <c r="AT243">
        <v>-1</v>
      </c>
      <c r="AU243">
        <v>-1</v>
      </c>
      <c r="AV243">
        <v>0.05</v>
      </c>
      <c r="AW243">
        <v>29.88</v>
      </c>
      <c r="AX243">
        <v>29.88</v>
      </c>
      <c r="AY243">
        <v>0.17</v>
      </c>
      <c r="AZ243">
        <v>0</v>
      </c>
      <c r="BA243">
        <v>1470.851624581853</v>
      </c>
    </row>
    <row r="244" spans="1:53" x14ac:dyDescent="0.25">
      <c r="A244">
        <v>604</v>
      </c>
      <c r="B244" t="s">
        <v>688</v>
      </c>
      <c r="C244">
        <v>0</v>
      </c>
      <c r="D244">
        <v>1.58</v>
      </c>
      <c r="E244">
        <v>0</v>
      </c>
      <c r="F244">
        <v>0</v>
      </c>
      <c r="G244">
        <v>0</v>
      </c>
      <c r="H244">
        <v>0.03</v>
      </c>
      <c r="I244">
        <v>0</v>
      </c>
      <c r="J244">
        <v>2</v>
      </c>
      <c r="K244">
        <v>0.03</v>
      </c>
      <c r="L244">
        <v>-1</v>
      </c>
      <c r="M244">
        <v>-1</v>
      </c>
      <c r="N244">
        <v>0.67</v>
      </c>
      <c r="O244">
        <v>3.58</v>
      </c>
      <c r="P244">
        <v>0.03</v>
      </c>
      <c r="Q244">
        <v>0.28000000000000003</v>
      </c>
      <c r="R244">
        <v>0.05</v>
      </c>
      <c r="S244">
        <v>0.32</v>
      </c>
      <c r="T244">
        <v>0.23</v>
      </c>
      <c r="U244">
        <v>0</v>
      </c>
      <c r="V244">
        <v>0</v>
      </c>
      <c r="W244">
        <v>20.67</v>
      </c>
      <c r="X244">
        <v>0.6</v>
      </c>
      <c r="Y244">
        <v>-1</v>
      </c>
      <c r="Z244">
        <v>-1</v>
      </c>
      <c r="AA244">
        <v>24.88</v>
      </c>
      <c r="AB244">
        <v>0.03</v>
      </c>
      <c r="AC244">
        <v>0.02</v>
      </c>
      <c r="AD244">
        <v>0.03</v>
      </c>
      <c r="AE244">
        <v>4.17</v>
      </c>
      <c r="AF244">
        <v>-1</v>
      </c>
      <c r="AG244">
        <v>-1</v>
      </c>
      <c r="AH244">
        <v>-1</v>
      </c>
      <c r="AI244">
        <v>0</v>
      </c>
      <c r="AJ244">
        <v>0</v>
      </c>
      <c r="AK244">
        <v>0.03</v>
      </c>
      <c r="AL244">
        <v>0.03</v>
      </c>
      <c r="AM244">
        <v>0.05</v>
      </c>
      <c r="AN244">
        <v>0.05</v>
      </c>
      <c r="AO244">
        <v>1.42</v>
      </c>
      <c r="AP244">
        <v>1.42</v>
      </c>
      <c r="AQ244">
        <v>22.67</v>
      </c>
      <c r="AR244">
        <v>0.53</v>
      </c>
      <c r="AS244">
        <v>0.68</v>
      </c>
      <c r="AT244">
        <v>-1</v>
      </c>
      <c r="AU244">
        <v>-1</v>
      </c>
      <c r="AV244">
        <v>0.05</v>
      </c>
      <c r="AW244">
        <v>29.88</v>
      </c>
      <c r="AX244">
        <v>29.88</v>
      </c>
      <c r="AY244">
        <v>0.17</v>
      </c>
      <c r="AZ244">
        <v>0</v>
      </c>
      <c r="BA244">
        <v>1423.189857503959</v>
      </c>
    </row>
    <row r="245" spans="1:53" x14ac:dyDescent="0.25">
      <c r="A245">
        <v>606</v>
      </c>
      <c r="B245" t="s">
        <v>689</v>
      </c>
      <c r="C245">
        <v>0</v>
      </c>
      <c r="D245">
        <v>1.58</v>
      </c>
      <c r="E245">
        <v>0</v>
      </c>
      <c r="F245">
        <v>0</v>
      </c>
      <c r="G245">
        <v>0</v>
      </c>
      <c r="H245">
        <v>0.03</v>
      </c>
      <c r="I245">
        <v>0</v>
      </c>
      <c r="J245">
        <v>2</v>
      </c>
      <c r="K245">
        <v>0.03</v>
      </c>
      <c r="L245">
        <v>-1</v>
      </c>
      <c r="M245">
        <v>-1</v>
      </c>
      <c r="N245">
        <v>0.67</v>
      </c>
      <c r="O245">
        <v>3.58</v>
      </c>
      <c r="P245">
        <v>0.03</v>
      </c>
      <c r="Q245">
        <v>0.28000000000000003</v>
      </c>
      <c r="R245">
        <v>0.05</v>
      </c>
      <c r="S245">
        <v>0.32</v>
      </c>
      <c r="T245">
        <v>0.23</v>
      </c>
      <c r="U245">
        <v>0</v>
      </c>
      <c r="V245">
        <v>0</v>
      </c>
      <c r="W245">
        <v>20.67</v>
      </c>
      <c r="X245">
        <v>0.6</v>
      </c>
      <c r="Y245">
        <v>-1</v>
      </c>
      <c r="Z245">
        <v>-1</v>
      </c>
      <c r="AA245">
        <v>24.88</v>
      </c>
      <c r="AB245">
        <v>0.03</v>
      </c>
      <c r="AC245">
        <v>0.02</v>
      </c>
      <c r="AD245">
        <v>0.03</v>
      </c>
      <c r="AE245">
        <v>4.17</v>
      </c>
      <c r="AF245">
        <v>-1</v>
      </c>
      <c r="AG245">
        <v>-1</v>
      </c>
      <c r="AH245">
        <v>-1</v>
      </c>
      <c r="AI245">
        <v>0</v>
      </c>
      <c r="AJ245">
        <v>0</v>
      </c>
      <c r="AK245">
        <v>0.03</v>
      </c>
      <c r="AL245">
        <v>0.03</v>
      </c>
      <c r="AM245">
        <v>0.05</v>
      </c>
      <c r="AN245">
        <v>0.05</v>
      </c>
      <c r="AO245">
        <v>1.42</v>
      </c>
      <c r="AP245">
        <v>1.42</v>
      </c>
      <c r="AQ245">
        <v>22.67</v>
      </c>
      <c r="AR245">
        <v>0.53</v>
      </c>
      <c r="AS245">
        <v>0.68</v>
      </c>
      <c r="AT245">
        <v>-1</v>
      </c>
      <c r="AU245">
        <v>-1</v>
      </c>
      <c r="AV245">
        <v>0.05</v>
      </c>
      <c r="AW245">
        <v>29.88</v>
      </c>
      <c r="AX245">
        <v>29.88</v>
      </c>
      <c r="AY245">
        <v>0.17</v>
      </c>
      <c r="AZ245">
        <v>0</v>
      </c>
      <c r="BA245">
        <v>1423.3354583722321</v>
      </c>
    </row>
    <row r="246" spans="1:53" x14ac:dyDescent="0.25">
      <c r="A246">
        <v>610</v>
      </c>
      <c r="B246" t="s">
        <v>690</v>
      </c>
      <c r="C246">
        <v>0</v>
      </c>
      <c r="D246">
        <v>1.58</v>
      </c>
      <c r="E246">
        <v>0</v>
      </c>
      <c r="F246">
        <v>0</v>
      </c>
      <c r="G246">
        <v>0</v>
      </c>
      <c r="H246">
        <v>0.03</v>
      </c>
      <c r="I246">
        <v>0</v>
      </c>
      <c r="J246">
        <v>2</v>
      </c>
      <c r="K246">
        <v>0.03</v>
      </c>
      <c r="L246">
        <v>-1</v>
      </c>
      <c r="M246">
        <v>-1</v>
      </c>
      <c r="N246">
        <v>0.67</v>
      </c>
      <c r="O246">
        <v>3.58</v>
      </c>
      <c r="P246">
        <v>0.03</v>
      </c>
      <c r="Q246">
        <v>0.28000000000000003</v>
      </c>
      <c r="R246">
        <v>0.05</v>
      </c>
      <c r="S246">
        <v>0.32</v>
      </c>
      <c r="T246">
        <v>0.23</v>
      </c>
      <c r="U246">
        <v>0</v>
      </c>
      <c r="V246">
        <v>0</v>
      </c>
      <c r="W246">
        <v>20.67</v>
      </c>
      <c r="X246">
        <v>0.6</v>
      </c>
      <c r="Y246">
        <v>-1</v>
      </c>
      <c r="Z246">
        <v>-1</v>
      </c>
      <c r="AA246">
        <v>24.88</v>
      </c>
      <c r="AB246">
        <v>0.03</v>
      </c>
      <c r="AC246">
        <v>0.02</v>
      </c>
      <c r="AD246">
        <v>0.03</v>
      </c>
      <c r="AE246">
        <v>4.17</v>
      </c>
      <c r="AF246">
        <v>-1</v>
      </c>
      <c r="AG246">
        <v>-1</v>
      </c>
      <c r="AH246">
        <v>-1</v>
      </c>
      <c r="AI246">
        <v>0</v>
      </c>
      <c r="AJ246">
        <v>0</v>
      </c>
      <c r="AK246">
        <v>0.03</v>
      </c>
      <c r="AL246">
        <v>0.03</v>
      </c>
      <c r="AM246">
        <v>0.05</v>
      </c>
      <c r="AN246">
        <v>0.05</v>
      </c>
      <c r="AO246">
        <v>1.42</v>
      </c>
      <c r="AP246">
        <v>1.42</v>
      </c>
      <c r="AQ246">
        <v>22.67</v>
      </c>
      <c r="AR246">
        <v>0.53</v>
      </c>
      <c r="AS246">
        <v>0.68</v>
      </c>
      <c r="AT246">
        <v>-1</v>
      </c>
      <c r="AU246">
        <v>-1</v>
      </c>
      <c r="AV246">
        <v>0.05</v>
      </c>
      <c r="AW246">
        <v>29.88</v>
      </c>
      <c r="AX246">
        <v>29.88</v>
      </c>
      <c r="AY246">
        <v>0.17</v>
      </c>
      <c r="AZ246">
        <v>0</v>
      </c>
      <c r="BA246">
        <v>1613.9325009187189</v>
      </c>
    </row>
    <row r="247" spans="1:53" x14ac:dyDescent="0.25">
      <c r="A247">
        <v>611</v>
      </c>
      <c r="B247" t="s">
        <v>691</v>
      </c>
      <c r="C247">
        <v>0</v>
      </c>
      <c r="D247">
        <v>1.58</v>
      </c>
      <c r="E247">
        <v>0</v>
      </c>
      <c r="F247">
        <v>0</v>
      </c>
      <c r="G247">
        <v>0</v>
      </c>
      <c r="H247">
        <v>0.03</v>
      </c>
      <c r="I247">
        <v>0</v>
      </c>
      <c r="J247">
        <v>2</v>
      </c>
      <c r="K247">
        <v>0.03</v>
      </c>
      <c r="L247">
        <v>-1</v>
      </c>
      <c r="M247">
        <v>-1</v>
      </c>
      <c r="N247">
        <v>0.67</v>
      </c>
      <c r="O247">
        <v>3.58</v>
      </c>
      <c r="P247">
        <v>0.03</v>
      </c>
      <c r="Q247">
        <v>0.28000000000000003</v>
      </c>
      <c r="R247">
        <v>0.05</v>
      </c>
      <c r="S247">
        <v>0.32</v>
      </c>
      <c r="T247">
        <v>0.23</v>
      </c>
      <c r="U247">
        <v>0</v>
      </c>
      <c r="V247">
        <v>0</v>
      </c>
      <c r="W247">
        <v>20.67</v>
      </c>
      <c r="X247">
        <v>0.6</v>
      </c>
      <c r="Y247">
        <v>-1</v>
      </c>
      <c r="Z247">
        <v>-1</v>
      </c>
      <c r="AA247">
        <v>24.88</v>
      </c>
      <c r="AB247">
        <v>0.03</v>
      </c>
      <c r="AC247">
        <v>0.02</v>
      </c>
      <c r="AD247">
        <v>0.03</v>
      </c>
      <c r="AE247">
        <v>4.17</v>
      </c>
      <c r="AF247">
        <v>-1</v>
      </c>
      <c r="AG247">
        <v>-1</v>
      </c>
      <c r="AH247">
        <v>-1</v>
      </c>
      <c r="AI247">
        <v>0</v>
      </c>
      <c r="AJ247">
        <v>0</v>
      </c>
      <c r="AK247">
        <v>0.03</v>
      </c>
      <c r="AL247">
        <v>0.03</v>
      </c>
      <c r="AM247">
        <v>0.05</v>
      </c>
      <c r="AN247">
        <v>0.05</v>
      </c>
      <c r="AO247">
        <v>1.42</v>
      </c>
      <c r="AP247">
        <v>1.42</v>
      </c>
      <c r="AQ247">
        <v>22.67</v>
      </c>
      <c r="AR247">
        <v>0.53</v>
      </c>
      <c r="AS247">
        <v>0.68</v>
      </c>
      <c r="AT247">
        <v>-1</v>
      </c>
      <c r="AU247">
        <v>-1</v>
      </c>
      <c r="AV247">
        <v>0.05</v>
      </c>
      <c r="AW247">
        <v>29.88</v>
      </c>
      <c r="AX247">
        <v>29.88</v>
      </c>
      <c r="AY247">
        <v>0.17</v>
      </c>
      <c r="AZ247">
        <v>0</v>
      </c>
      <c r="BA247">
        <v>1385.89041628378</v>
      </c>
    </row>
    <row r="248" spans="1:53" x14ac:dyDescent="0.25">
      <c r="A248">
        <v>612</v>
      </c>
      <c r="B248" t="s">
        <v>692</v>
      </c>
      <c r="C248">
        <v>0</v>
      </c>
      <c r="D248">
        <v>1.58</v>
      </c>
      <c r="E248">
        <v>0</v>
      </c>
      <c r="F248">
        <v>0</v>
      </c>
      <c r="G248">
        <v>0</v>
      </c>
      <c r="H248">
        <v>0.03</v>
      </c>
      <c r="I248">
        <v>0</v>
      </c>
      <c r="J248">
        <v>2</v>
      </c>
      <c r="K248">
        <v>0.03</v>
      </c>
      <c r="L248">
        <v>-1</v>
      </c>
      <c r="M248">
        <v>-1</v>
      </c>
      <c r="N248">
        <v>0.67</v>
      </c>
      <c r="O248">
        <v>3.58</v>
      </c>
      <c r="P248">
        <v>0.03</v>
      </c>
      <c r="Q248">
        <v>0.28000000000000003</v>
      </c>
      <c r="R248">
        <v>0.05</v>
      </c>
      <c r="S248">
        <v>0.32</v>
      </c>
      <c r="T248">
        <v>0.23</v>
      </c>
      <c r="U248">
        <v>0</v>
      </c>
      <c r="V248">
        <v>0</v>
      </c>
      <c r="W248">
        <v>20.67</v>
      </c>
      <c r="X248">
        <v>0.6</v>
      </c>
      <c r="Y248">
        <v>-1</v>
      </c>
      <c r="Z248">
        <v>-1</v>
      </c>
      <c r="AA248">
        <v>24.88</v>
      </c>
      <c r="AB248">
        <v>0.03</v>
      </c>
      <c r="AC248">
        <v>0.02</v>
      </c>
      <c r="AD248">
        <v>0.03</v>
      </c>
      <c r="AE248">
        <v>4.17</v>
      </c>
      <c r="AF248">
        <v>-1</v>
      </c>
      <c r="AG248">
        <v>-1</v>
      </c>
      <c r="AH248">
        <v>-1</v>
      </c>
      <c r="AI248">
        <v>0</v>
      </c>
      <c r="AJ248">
        <v>0</v>
      </c>
      <c r="AK248">
        <v>0.03</v>
      </c>
      <c r="AL248">
        <v>0.03</v>
      </c>
      <c r="AM248">
        <v>0.05</v>
      </c>
      <c r="AN248">
        <v>0.05</v>
      </c>
      <c r="AO248">
        <v>1.42</v>
      </c>
      <c r="AP248">
        <v>1.42</v>
      </c>
      <c r="AQ248">
        <v>22.67</v>
      </c>
      <c r="AR248">
        <v>0.53</v>
      </c>
      <c r="AS248">
        <v>0.68</v>
      </c>
      <c r="AT248">
        <v>-1</v>
      </c>
      <c r="AU248">
        <v>-1</v>
      </c>
      <c r="AV248">
        <v>0.05</v>
      </c>
      <c r="AW248">
        <v>29.88</v>
      </c>
      <c r="AX248">
        <v>29.88</v>
      </c>
      <c r="AY248">
        <v>0.17</v>
      </c>
      <c r="AZ248">
        <v>0</v>
      </c>
      <c r="BA248">
        <v>1459.3416783340622</v>
      </c>
    </row>
    <row r="249" spans="1:53" x14ac:dyDescent="0.25">
      <c r="A249">
        <v>614</v>
      </c>
      <c r="B249" t="s">
        <v>693</v>
      </c>
      <c r="C249">
        <v>0</v>
      </c>
      <c r="D249">
        <v>1.58</v>
      </c>
      <c r="E249">
        <v>0</v>
      </c>
      <c r="F249">
        <v>0</v>
      </c>
      <c r="G249">
        <v>0</v>
      </c>
      <c r="H249">
        <v>0.03</v>
      </c>
      <c r="I249">
        <v>0</v>
      </c>
      <c r="J249">
        <v>2</v>
      </c>
      <c r="K249">
        <v>0.03</v>
      </c>
      <c r="L249">
        <v>-1</v>
      </c>
      <c r="M249">
        <v>-1</v>
      </c>
      <c r="N249">
        <v>0.67</v>
      </c>
      <c r="O249">
        <v>3.58</v>
      </c>
      <c r="P249">
        <v>0.03</v>
      </c>
      <c r="Q249">
        <v>0.28000000000000003</v>
      </c>
      <c r="R249">
        <v>0.05</v>
      </c>
      <c r="S249">
        <v>0.32</v>
      </c>
      <c r="T249">
        <v>0.23</v>
      </c>
      <c r="U249">
        <v>0</v>
      </c>
      <c r="V249">
        <v>0</v>
      </c>
      <c r="W249">
        <v>20.67</v>
      </c>
      <c r="X249">
        <v>0.6</v>
      </c>
      <c r="Y249">
        <v>-1</v>
      </c>
      <c r="Z249">
        <v>-1</v>
      </c>
      <c r="AA249">
        <v>24.88</v>
      </c>
      <c r="AB249">
        <v>0.03</v>
      </c>
      <c r="AC249">
        <v>0.02</v>
      </c>
      <c r="AD249">
        <v>0.03</v>
      </c>
      <c r="AE249">
        <v>4.17</v>
      </c>
      <c r="AF249">
        <v>-1</v>
      </c>
      <c r="AG249">
        <v>-1</v>
      </c>
      <c r="AH249">
        <v>-1</v>
      </c>
      <c r="AI249">
        <v>0</v>
      </c>
      <c r="AJ249">
        <v>0</v>
      </c>
      <c r="AK249">
        <v>0.03</v>
      </c>
      <c r="AL249">
        <v>0.03</v>
      </c>
      <c r="AM249">
        <v>0.05</v>
      </c>
      <c r="AN249">
        <v>0.05</v>
      </c>
      <c r="AO249">
        <v>1.42</v>
      </c>
      <c r="AP249">
        <v>1.42</v>
      </c>
      <c r="AQ249">
        <v>22.67</v>
      </c>
      <c r="AR249">
        <v>0.53</v>
      </c>
      <c r="AS249">
        <v>0.68</v>
      </c>
      <c r="AT249">
        <v>-1</v>
      </c>
      <c r="AU249">
        <v>-1</v>
      </c>
      <c r="AV249">
        <v>0.05</v>
      </c>
      <c r="AW249">
        <v>29.88</v>
      </c>
      <c r="AX249">
        <v>29.88</v>
      </c>
      <c r="AY249">
        <v>0.17</v>
      </c>
      <c r="AZ249">
        <v>0</v>
      </c>
      <c r="BA249">
        <v>1433.1963668125541</v>
      </c>
    </row>
    <row r="250" spans="1:53" x14ac:dyDescent="0.25">
      <c r="A250">
        <v>615</v>
      </c>
      <c r="B250" t="s">
        <v>694</v>
      </c>
      <c r="C250">
        <v>0</v>
      </c>
      <c r="D250">
        <v>1.58</v>
      </c>
      <c r="E250">
        <v>0</v>
      </c>
      <c r="F250">
        <v>0</v>
      </c>
      <c r="G250">
        <v>0</v>
      </c>
      <c r="H250">
        <v>0.03</v>
      </c>
      <c r="I250">
        <v>0</v>
      </c>
      <c r="J250">
        <v>2</v>
      </c>
      <c r="K250">
        <v>0.03</v>
      </c>
      <c r="L250">
        <v>-1</v>
      </c>
      <c r="M250">
        <v>-1</v>
      </c>
      <c r="N250">
        <v>0.67</v>
      </c>
      <c r="O250">
        <v>3.58</v>
      </c>
      <c r="P250">
        <v>0.03</v>
      </c>
      <c r="Q250">
        <v>0.28000000000000003</v>
      </c>
      <c r="R250">
        <v>0.05</v>
      </c>
      <c r="S250">
        <v>0.32</v>
      </c>
      <c r="T250">
        <v>0.23</v>
      </c>
      <c r="U250">
        <v>0</v>
      </c>
      <c r="V250">
        <v>0</v>
      </c>
      <c r="W250">
        <v>20.67</v>
      </c>
      <c r="X250">
        <v>0.6</v>
      </c>
      <c r="Y250">
        <v>-1</v>
      </c>
      <c r="Z250">
        <v>-1</v>
      </c>
      <c r="AA250">
        <v>24.88</v>
      </c>
      <c r="AB250">
        <v>0.03</v>
      </c>
      <c r="AC250">
        <v>0.02</v>
      </c>
      <c r="AD250">
        <v>0.03</v>
      </c>
      <c r="AE250">
        <v>4.17</v>
      </c>
      <c r="AF250">
        <v>-1</v>
      </c>
      <c r="AG250">
        <v>-1</v>
      </c>
      <c r="AH250">
        <v>-1</v>
      </c>
      <c r="AI250">
        <v>0</v>
      </c>
      <c r="AJ250">
        <v>0</v>
      </c>
      <c r="AK250">
        <v>0.03</v>
      </c>
      <c r="AL250">
        <v>0.03</v>
      </c>
      <c r="AM250">
        <v>0.05</v>
      </c>
      <c r="AN250">
        <v>0.05</v>
      </c>
      <c r="AO250">
        <v>1.42</v>
      </c>
      <c r="AP250">
        <v>1.42</v>
      </c>
      <c r="AQ250">
        <v>22.67</v>
      </c>
      <c r="AR250">
        <v>0.53</v>
      </c>
      <c r="AS250">
        <v>0.68</v>
      </c>
      <c r="AT250">
        <v>-1</v>
      </c>
      <c r="AU250">
        <v>-1</v>
      </c>
      <c r="AV250">
        <v>0.05</v>
      </c>
      <c r="AW250">
        <v>29.88</v>
      </c>
      <c r="AX250">
        <v>29.88</v>
      </c>
      <c r="AY250">
        <v>0.17</v>
      </c>
      <c r="AZ250">
        <v>0</v>
      </c>
      <c r="BA250">
        <v>1350</v>
      </c>
    </row>
    <row r="251" spans="1:53" x14ac:dyDescent="0.25">
      <c r="A251">
        <v>617</v>
      </c>
      <c r="B251" t="s">
        <v>695</v>
      </c>
      <c r="C251">
        <v>0</v>
      </c>
      <c r="D251">
        <v>1.58</v>
      </c>
      <c r="E251">
        <v>0</v>
      </c>
      <c r="F251">
        <v>0</v>
      </c>
      <c r="G251">
        <v>0</v>
      </c>
      <c r="H251">
        <v>0.03</v>
      </c>
      <c r="I251">
        <v>0</v>
      </c>
      <c r="J251">
        <v>2</v>
      </c>
      <c r="K251">
        <v>0.03</v>
      </c>
      <c r="L251">
        <v>-1</v>
      </c>
      <c r="M251">
        <v>-1</v>
      </c>
      <c r="N251">
        <v>0.67</v>
      </c>
      <c r="O251">
        <v>3.58</v>
      </c>
      <c r="P251">
        <v>0.03</v>
      </c>
      <c r="Q251">
        <v>0.28000000000000003</v>
      </c>
      <c r="R251">
        <v>0.05</v>
      </c>
      <c r="S251">
        <v>0.32</v>
      </c>
      <c r="T251">
        <v>0.23</v>
      </c>
      <c r="U251">
        <v>0</v>
      </c>
      <c r="V251">
        <v>0</v>
      </c>
      <c r="W251">
        <v>20.67</v>
      </c>
      <c r="X251">
        <v>0.6</v>
      </c>
      <c r="Y251">
        <v>-1</v>
      </c>
      <c r="Z251">
        <v>-1</v>
      </c>
      <c r="AA251">
        <v>24.88</v>
      </c>
      <c r="AB251">
        <v>0.03</v>
      </c>
      <c r="AC251">
        <v>0.02</v>
      </c>
      <c r="AD251">
        <v>0.03</v>
      </c>
      <c r="AE251">
        <v>4.17</v>
      </c>
      <c r="AF251">
        <v>-1</v>
      </c>
      <c r="AG251">
        <v>-1</v>
      </c>
      <c r="AH251">
        <v>-1</v>
      </c>
      <c r="AI251">
        <v>0</v>
      </c>
      <c r="AJ251">
        <v>0</v>
      </c>
      <c r="AK251">
        <v>0.03</v>
      </c>
      <c r="AL251">
        <v>0.03</v>
      </c>
      <c r="AM251">
        <v>0.05</v>
      </c>
      <c r="AN251">
        <v>0.05</v>
      </c>
      <c r="AO251">
        <v>1.42</v>
      </c>
      <c r="AP251">
        <v>1.42</v>
      </c>
      <c r="AQ251">
        <v>22.67</v>
      </c>
      <c r="AR251">
        <v>0.53</v>
      </c>
      <c r="AS251">
        <v>0.68</v>
      </c>
      <c r="AT251">
        <v>-1</v>
      </c>
      <c r="AU251">
        <v>-1</v>
      </c>
      <c r="AV251">
        <v>0.05</v>
      </c>
      <c r="AW251">
        <v>29.88</v>
      </c>
      <c r="AX251">
        <v>29.88</v>
      </c>
      <c r="AY251">
        <v>0.17</v>
      </c>
      <c r="AZ251">
        <v>0</v>
      </c>
      <c r="BA251">
        <v>1340.472994642246</v>
      </c>
    </row>
    <row r="252" spans="1:53" x14ac:dyDescent="0.25">
      <c r="A252">
        <v>619</v>
      </c>
      <c r="B252" t="s">
        <v>696</v>
      </c>
      <c r="C252">
        <v>0</v>
      </c>
      <c r="D252">
        <v>1.58</v>
      </c>
      <c r="E252">
        <v>0</v>
      </c>
      <c r="F252">
        <v>0</v>
      </c>
      <c r="G252">
        <v>0</v>
      </c>
      <c r="H252">
        <v>0.03</v>
      </c>
      <c r="I252">
        <v>0</v>
      </c>
      <c r="J252">
        <v>2</v>
      </c>
      <c r="K252">
        <v>0.03</v>
      </c>
      <c r="L252">
        <v>-1</v>
      </c>
      <c r="M252">
        <v>-1</v>
      </c>
      <c r="N252">
        <v>0.67</v>
      </c>
      <c r="O252">
        <v>3.58</v>
      </c>
      <c r="P252">
        <v>0.03</v>
      </c>
      <c r="Q252">
        <v>0.28000000000000003</v>
      </c>
      <c r="R252">
        <v>0.05</v>
      </c>
      <c r="S252">
        <v>0.32</v>
      </c>
      <c r="T252">
        <v>0.23</v>
      </c>
      <c r="U252">
        <v>0</v>
      </c>
      <c r="V252">
        <v>0</v>
      </c>
      <c r="W252">
        <v>20.67</v>
      </c>
      <c r="X252">
        <v>0.6</v>
      </c>
      <c r="Y252">
        <v>-1</v>
      </c>
      <c r="Z252">
        <v>-1</v>
      </c>
      <c r="AA252">
        <v>24.88</v>
      </c>
      <c r="AB252">
        <v>0.03</v>
      </c>
      <c r="AC252">
        <v>0.02</v>
      </c>
      <c r="AD252">
        <v>0.03</v>
      </c>
      <c r="AE252">
        <v>4.17</v>
      </c>
      <c r="AF252">
        <v>-1</v>
      </c>
      <c r="AG252">
        <v>-1</v>
      </c>
      <c r="AH252">
        <v>-1</v>
      </c>
      <c r="AI252">
        <v>0</v>
      </c>
      <c r="AJ252">
        <v>0</v>
      </c>
      <c r="AK252">
        <v>0.03</v>
      </c>
      <c r="AL252">
        <v>0.03</v>
      </c>
      <c r="AM252">
        <v>0.05</v>
      </c>
      <c r="AN252">
        <v>0.05</v>
      </c>
      <c r="AO252">
        <v>1.42</v>
      </c>
      <c r="AP252">
        <v>1.42</v>
      </c>
      <c r="AQ252">
        <v>22.67</v>
      </c>
      <c r="AR252">
        <v>0.53</v>
      </c>
      <c r="AS252">
        <v>0.68</v>
      </c>
      <c r="AT252">
        <v>-1</v>
      </c>
      <c r="AU252">
        <v>-1</v>
      </c>
      <c r="AV252">
        <v>0.05</v>
      </c>
      <c r="AW252">
        <v>29.88</v>
      </c>
      <c r="AX252">
        <v>29.88</v>
      </c>
      <c r="AY252">
        <v>0.17</v>
      </c>
      <c r="AZ252">
        <v>0</v>
      </c>
      <c r="BA252">
        <v>1442.4769939527625</v>
      </c>
    </row>
    <row r="253" spans="1:53" x14ac:dyDescent="0.25">
      <c r="A253">
        <v>620</v>
      </c>
      <c r="B253" t="s">
        <v>697</v>
      </c>
      <c r="C253">
        <v>0</v>
      </c>
      <c r="D253">
        <v>1.58</v>
      </c>
      <c r="E253">
        <v>0</v>
      </c>
      <c r="F253">
        <v>0</v>
      </c>
      <c r="G253">
        <v>0</v>
      </c>
      <c r="H253">
        <v>0.03</v>
      </c>
      <c r="I253">
        <v>0</v>
      </c>
      <c r="J253">
        <v>2</v>
      </c>
      <c r="K253">
        <v>0.03</v>
      </c>
      <c r="L253">
        <v>-1</v>
      </c>
      <c r="M253">
        <v>-1</v>
      </c>
      <c r="N253">
        <v>0.67</v>
      </c>
      <c r="O253">
        <v>3.58</v>
      </c>
      <c r="P253">
        <v>0.03</v>
      </c>
      <c r="Q253">
        <v>0.28000000000000003</v>
      </c>
      <c r="R253">
        <v>0.05</v>
      </c>
      <c r="S253">
        <v>0.32</v>
      </c>
      <c r="T253">
        <v>0.23</v>
      </c>
      <c r="U253">
        <v>0</v>
      </c>
      <c r="V253">
        <v>0</v>
      </c>
      <c r="W253">
        <v>20.67</v>
      </c>
      <c r="X253">
        <v>0.6</v>
      </c>
      <c r="Y253">
        <v>-1</v>
      </c>
      <c r="Z253">
        <v>-1</v>
      </c>
      <c r="AA253">
        <v>24.88</v>
      </c>
      <c r="AB253">
        <v>0.03</v>
      </c>
      <c r="AC253">
        <v>0.02</v>
      </c>
      <c r="AD253">
        <v>0.03</v>
      </c>
      <c r="AE253">
        <v>4.17</v>
      </c>
      <c r="AF253">
        <v>-1</v>
      </c>
      <c r="AG253">
        <v>-1</v>
      </c>
      <c r="AH253">
        <v>-1</v>
      </c>
      <c r="AI253">
        <v>0</v>
      </c>
      <c r="AJ253">
        <v>0</v>
      </c>
      <c r="AK253">
        <v>0.03</v>
      </c>
      <c r="AL253">
        <v>0.03</v>
      </c>
      <c r="AM253">
        <v>0.05</v>
      </c>
      <c r="AN253">
        <v>0.05</v>
      </c>
      <c r="AO253">
        <v>1.42</v>
      </c>
      <c r="AP253">
        <v>1.42</v>
      </c>
      <c r="AQ253">
        <v>22.67</v>
      </c>
      <c r="AR253">
        <v>0.53</v>
      </c>
      <c r="AS253">
        <v>0.68</v>
      </c>
      <c r="AT253">
        <v>-1</v>
      </c>
      <c r="AU253">
        <v>-1</v>
      </c>
      <c r="AV253">
        <v>0.05</v>
      </c>
      <c r="AW253">
        <v>29.88</v>
      </c>
      <c r="AX253">
        <v>29.88</v>
      </c>
      <c r="AY253">
        <v>0.17</v>
      </c>
      <c r="AZ253">
        <v>0</v>
      </c>
      <c r="BA253">
        <v>1393.9532350530515</v>
      </c>
    </row>
    <row r="254" spans="1:53" x14ac:dyDescent="0.25">
      <c r="A254">
        <v>623</v>
      </c>
      <c r="B254" t="s">
        <v>698</v>
      </c>
      <c r="C254">
        <v>0</v>
      </c>
      <c r="D254">
        <v>1.58</v>
      </c>
      <c r="E254">
        <v>0</v>
      </c>
      <c r="F254">
        <v>0</v>
      </c>
      <c r="G254">
        <v>0</v>
      </c>
      <c r="H254">
        <v>0.03</v>
      </c>
      <c r="I254">
        <v>0</v>
      </c>
      <c r="J254">
        <v>2</v>
      </c>
      <c r="K254">
        <v>0.03</v>
      </c>
      <c r="L254">
        <v>-1</v>
      </c>
      <c r="M254">
        <v>-1</v>
      </c>
      <c r="N254">
        <v>0.67</v>
      </c>
      <c r="O254">
        <v>3.58</v>
      </c>
      <c r="P254">
        <v>0.03</v>
      </c>
      <c r="Q254">
        <v>0.28000000000000003</v>
      </c>
      <c r="R254">
        <v>0.05</v>
      </c>
      <c r="S254">
        <v>0.32</v>
      </c>
      <c r="T254">
        <v>0.23</v>
      </c>
      <c r="U254">
        <v>0</v>
      </c>
      <c r="V254">
        <v>0</v>
      </c>
      <c r="W254">
        <v>20.67</v>
      </c>
      <c r="X254">
        <v>0.6</v>
      </c>
      <c r="Y254">
        <v>-1</v>
      </c>
      <c r="Z254">
        <v>-1</v>
      </c>
      <c r="AA254">
        <v>24.88</v>
      </c>
      <c r="AB254">
        <v>0.03</v>
      </c>
      <c r="AC254">
        <v>0.02</v>
      </c>
      <c r="AD254">
        <v>0.03</v>
      </c>
      <c r="AE254">
        <v>4.17</v>
      </c>
      <c r="AF254">
        <v>-1</v>
      </c>
      <c r="AG254">
        <v>-1</v>
      </c>
      <c r="AH254">
        <v>-1</v>
      </c>
      <c r="AI254">
        <v>0</v>
      </c>
      <c r="AJ254">
        <v>0</v>
      </c>
      <c r="AK254">
        <v>0.03</v>
      </c>
      <c r="AL254">
        <v>0.03</v>
      </c>
      <c r="AM254">
        <v>0.05</v>
      </c>
      <c r="AN254">
        <v>0.05</v>
      </c>
      <c r="AO254">
        <v>1.42</v>
      </c>
      <c r="AP254">
        <v>1.42</v>
      </c>
      <c r="AQ254">
        <v>22.67</v>
      </c>
      <c r="AR254">
        <v>0.53</v>
      </c>
      <c r="AS254">
        <v>0.68</v>
      </c>
      <c r="AT254">
        <v>-1</v>
      </c>
      <c r="AU254">
        <v>-1</v>
      </c>
      <c r="AV254">
        <v>0.05</v>
      </c>
      <c r="AW254">
        <v>29.88</v>
      </c>
      <c r="AX254">
        <v>29.88</v>
      </c>
      <c r="AY254">
        <v>0.17</v>
      </c>
      <c r="AZ254">
        <v>0</v>
      </c>
      <c r="BA254">
        <v>1469.5983469673322</v>
      </c>
    </row>
    <row r="255" spans="1:53" x14ac:dyDescent="0.25">
      <c r="A255">
        <v>624</v>
      </c>
      <c r="B255" t="s">
        <v>699</v>
      </c>
      <c r="C255">
        <v>0</v>
      </c>
      <c r="D255">
        <v>1.58</v>
      </c>
      <c r="E255">
        <v>0</v>
      </c>
      <c r="F255">
        <v>0</v>
      </c>
      <c r="G255">
        <v>0</v>
      </c>
      <c r="H255">
        <v>0.03</v>
      </c>
      <c r="I255">
        <v>0</v>
      </c>
      <c r="J255">
        <v>2</v>
      </c>
      <c r="K255">
        <v>0.03</v>
      </c>
      <c r="L255">
        <v>-1</v>
      </c>
      <c r="M255">
        <v>-1</v>
      </c>
      <c r="N255">
        <v>0.67</v>
      </c>
      <c r="O255">
        <v>3.58</v>
      </c>
      <c r="P255">
        <v>0.03</v>
      </c>
      <c r="Q255">
        <v>0.28000000000000003</v>
      </c>
      <c r="R255">
        <v>0.05</v>
      </c>
      <c r="S255">
        <v>0.32</v>
      </c>
      <c r="T255">
        <v>0.23</v>
      </c>
      <c r="U255">
        <v>0</v>
      </c>
      <c r="V255">
        <v>0</v>
      </c>
      <c r="W255">
        <v>20.67</v>
      </c>
      <c r="X255">
        <v>0.6</v>
      </c>
      <c r="Y255">
        <v>-1</v>
      </c>
      <c r="Z255">
        <v>-1</v>
      </c>
      <c r="AA255">
        <v>24.88</v>
      </c>
      <c r="AB255">
        <v>0.03</v>
      </c>
      <c r="AC255">
        <v>0.02</v>
      </c>
      <c r="AD255">
        <v>0.03</v>
      </c>
      <c r="AE255">
        <v>4.17</v>
      </c>
      <c r="AF255">
        <v>-1</v>
      </c>
      <c r="AG255">
        <v>-1</v>
      </c>
      <c r="AH255">
        <v>-1</v>
      </c>
      <c r="AI255">
        <v>0</v>
      </c>
      <c r="AJ255">
        <v>0</v>
      </c>
      <c r="AK255">
        <v>0.03</v>
      </c>
      <c r="AL255">
        <v>0.03</v>
      </c>
      <c r="AM255">
        <v>0.05</v>
      </c>
      <c r="AN255">
        <v>0.05</v>
      </c>
      <c r="AO255">
        <v>1.42</v>
      </c>
      <c r="AP255">
        <v>1.42</v>
      </c>
      <c r="AQ255">
        <v>22.67</v>
      </c>
      <c r="AR255">
        <v>0.53</v>
      </c>
      <c r="AS255">
        <v>0.68</v>
      </c>
      <c r="AT255">
        <v>-1</v>
      </c>
      <c r="AU255">
        <v>-1</v>
      </c>
      <c r="AV255">
        <v>0.05</v>
      </c>
      <c r="AW255">
        <v>29.88</v>
      </c>
      <c r="AX255">
        <v>29.88</v>
      </c>
      <c r="AY255">
        <v>0.17</v>
      </c>
      <c r="AZ255">
        <v>0</v>
      </c>
      <c r="BA255">
        <v>1577.2645463537885</v>
      </c>
    </row>
    <row r="256" spans="1:53" x14ac:dyDescent="0.25">
      <c r="A256">
        <v>639</v>
      </c>
      <c r="B256" t="s">
        <v>700</v>
      </c>
      <c r="C256">
        <v>0</v>
      </c>
      <c r="D256">
        <v>1.58</v>
      </c>
      <c r="E256">
        <v>0</v>
      </c>
      <c r="F256">
        <v>0</v>
      </c>
      <c r="G256">
        <v>0</v>
      </c>
      <c r="H256">
        <v>0.03</v>
      </c>
      <c r="I256">
        <v>0</v>
      </c>
      <c r="J256">
        <v>2</v>
      </c>
      <c r="K256">
        <v>0.03</v>
      </c>
      <c r="L256">
        <v>-1</v>
      </c>
      <c r="M256">
        <v>-1</v>
      </c>
      <c r="N256">
        <v>0.67</v>
      </c>
      <c r="O256">
        <v>3.58</v>
      </c>
      <c r="P256">
        <v>0.03</v>
      </c>
      <c r="Q256">
        <v>0.28000000000000003</v>
      </c>
      <c r="R256">
        <v>0.05</v>
      </c>
      <c r="S256">
        <v>0.32</v>
      </c>
      <c r="T256">
        <v>0.23</v>
      </c>
      <c r="U256">
        <v>0</v>
      </c>
      <c r="V256">
        <v>0</v>
      </c>
      <c r="W256">
        <v>20.67</v>
      </c>
      <c r="X256">
        <v>0.6</v>
      </c>
      <c r="Y256">
        <v>-1</v>
      </c>
      <c r="Z256">
        <v>-1</v>
      </c>
      <c r="AA256">
        <v>24.88</v>
      </c>
      <c r="AB256">
        <v>0.03</v>
      </c>
      <c r="AC256">
        <v>0.02</v>
      </c>
      <c r="AD256">
        <v>0.03</v>
      </c>
      <c r="AE256">
        <v>4.17</v>
      </c>
      <c r="AF256">
        <v>-1</v>
      </c>
      <c r="AG256">
        <v>-1</v>
      </c>
      <c r="AH256">
        <v>-1</v>
      </c>
      <c r="AI256">
        <v>0</v>
      </c>
      <c r="AJ256">
        <v>0</v>
      </c>
      <c r="AK256">
        <v>0.03</v>
      </c>
      <c r="AL256">
        <v>0.03</v>
      </c>
      <c r="AM256">
        <v>0.05</v>
      </c>
      <c r="AN256">
        <v>0.05</v>
      </c>
      <c r="AO256">
        <v>1.42</v>
      </c>
      <c r="AP256">
        <v>1.42</v>
      </c>
      <c r="AQ256">
        <v>22.67</v>
      </c>
      <c r="AR256">
        <v>0.53</v>
      </c>
      <c r="AS256">
        <v>0.68</v>
      </c>
      <c r="AT256">
        <v>-1</v>
      </c>
      <c r="AU256">
        <v>-1</v>
      </c>
      <c r="AV256">
        <v>0.05</v>
      </c>
      <c r="AW256">
        <v>29.88</v>
      </c>
      <c r="AX256">
        <v>29.88</v>
      </c>
      <c r="AY256">
        <v>0.17</v>
      </c>
      <c r="AZ256">
        <v>0</v>
      </c>
      <c r="BA256">
        <v>1588.4158383444526</v>
      </c>
    </row>
    <row r="257" spans="1:53" x14ac:dyDescent="0.25">
      <c r="A257">
        <v>640</v>
      </c>
      <c r="B257" t="s">
        <v>701</v>
      </c>
      <c r="C257">
        <v>0</v>
      </c>
      <c r="D257">
        <v>1.58</v>
      </c>
      <c r="E257">
        <v>0</v>
      </c>
      <c r="F257">
        <v>0</v>
      </c>
      <c r="G257">
        <v>0</v>
      </c>
      <c r="H257">
        <v>0.03</v>
      </c>
      <c r="I257">
        <v>0</v>
      </c>
      <c r="J257">
        <v>2</v>
      </c>
      <c r="K257">
        <v>0.03</v>
      </c>
      <c r="L257">
        <v>-1</v>
      </c>
      <c r="M257">
        <v>-1</v>
      </c>
      <c r="N257">
        <v>0.67</v>
      </c>
      <c r="O257">
        <v>3.58</v>
      </c>
      <c r="P257">
        <v>0.03</v>
      </c>
      <c r="Q257">
        <v>0.28000000000000003</v>
      </c>
      <c r="R257">
        <v>0.05</v>
      </c>
      <c r="S257">
        <v>0.32</v>
      </c>
      <c r="T257">
        <v>0.23</v>
      </c>
      <c r="U257">
        <v>0</v>
      </c>
      <c r="V257">
        <v>0</v>
      </c>
      <c r="W257">
        <v>20.67</v>
      </c>
      <c r="X257">
        <v>0.6</v>
      </c>
      <c r="Y257">
        <v>-1</v>
      </c>
      <c r="Z257">
        <v>-1</v>
      </c>
      <c r="AA257">
        <v>24.88</v>
      </c>
      <c r="AB257">
        <v>0.03</v>
      </c>
      <c r="AC257">
        <v>0.02</v>
      </c>
      <c r="AD257">
        <v>0.03</v>
      </c>
      <c r="AE257">
        <v>4.17</v>
      </c>
      <c r="AF257">
        <v>-1</v>
      </c>
      <c r="AG257">
        <v>-1</v>
      </c>
      <c r="AH257">
        <v>-1</v>
      </c>
      <c r="AI257">
        <v>0</v>
      </c>
      <c r="AJ257">
        <v>0</v>
      </c>
      <c r="AK257">
        <v>0.03</v>
      </c>
      <c r="AL257">
        <v>0.03</v>
      </c>
      <c r="AM257">
        <v>0.05</v>
      </c>
      <c r="AN257">
        <v>0.05</v>
      </c>
      <c r="AO257">
        <v>1.42</v>
      </c>
      <c r="AP257">
        <v>1.42</v>
      </c>
      <c r="AQ257">
        <v>22.67</v>
      </c>
      <c r="AR257">
        <v>0.53</v>
      </c>
      <c r="AS257">
        <v>0.68</v>
      </c>
      <c r="AT257">
        <v>-1</v>
      </c>
      <c r="AU257">
        <v>-1</v>
      </c>
      <c r="AV257">
        <v>0.05</v>
      </c>
      <c r="AW257">
        <v>29.88</v>
      </c>
      <c r="AX257">
        <v>29.88</v>
      </c>
      <c r="AY257">
        <v>0.17</v>
      </c>
      <c r="AZ257">
        <v>0</v>
      </c>
      <c r="BA257">
        <v>1440.4085253185895</v>
      </c>
    </row>
    <row r="258" spans="1:53" x14ac:dyDescent="0.25">
      <c r="A258">
        <v>647</v>
      </c>
      <c r="B258" t="s">
        <v>702</v>
      </c>
      <c r="C258">
        <v>0</v>
      </c>
      <c r="D258">
        <v>1.58</v>
      </c>
      <c r="E258">
        <v>0</v>
      </c>
      <c r="F258">
        <v>0</v>
      </c>
      <c r="G258">
        <v>0</v>
      </c>
      <c r="H258">
        <v>0.03</v>
      </c>
      <c r="I258">
        <v>0</v>
      </c>
      <c r="J258">
        <v>2</v>
      </c>
      <c r="K258">
        <v>0.03</v>
      </c>
      <c r="L258">
        <v>-1</v>
      </c>
      <c r="M258">
        <v>-1</v>
      </c>
      <c r="N258">
        <v>0.67</v>
      </c>
      <c r="O258">
        <v>3.58</v>
      </c>
      <c r="P258">
        <v>0.03</v>
      </c>
      <c r="Q258">
        <v>0.28000000000000003</v>
      </c>
      <c r="R258">
        <v>0.05</v>
      </c>
      <c r="S258">
        <v>0.32</v>
      </c>
      <c r="T258">
        <v>0.23</v>
      </c>
      <c r="U258">
        <v>0</v>
      </c>
      <c r="V258">
        <v>0</v>
      </c>
      <c r="W258">
        <v>20.67</v>
      </c>
      <c r="X258">
        <v>0.6</v>
      </c>
      <c r="Y258">
        <v>-1</v>
      </c>
      <c r="Z258">
        <v>-1</v>
      </c>
      <c r="AA258">
        <v>24.88</v>
      </c>
      <c r="AB258">
        <v>0.03</v>
      </c>
      <c r="AC258">
        <v>0.02</v>
      </c>
      <c r="AD258">
        <v>0.03</v>
      </c>
      <c r="AE258">
        <v>4.17</v>
      </c>
      <c r="AF258">
        <v>-1</v>
      </c>
      <c r="AG258">
        <v>-1</v>
      </c>
      <c r="AH258">
        <v>-1</v>
      </c>
      <c r="AI258">
        <v>0</v>
      </c>
      <c r="AJ258">
        <v>0</v>
      </c>
      <c r="AK258">
        <v>0.03</v>
      </c>
      <c r="AL258">
        <v>0.03</v>
      </c>
      <c r="AM258">
        <v>0.05</v>
      </c>
      <c r="AN258">
        <v>0.05</v>
      </c>
      <c r="AO258">
        <v>1.42</v>
      </c>
      <c r="AP258">
        <v>1.42</v>
      </c>
      <c r="AQ258">
        <v>22.67</v>
      </c>
      <c r="AR258">
        <v>0.53</v>
      </c>
      <c r="AS258">
        <v>0.68</v>
      </c>
      <c r="AT258">
        <v>-1</v>
      </c>
      <c r="AU258">
        <v>-1</v>
      </c>
      <c r="AV258">
        <v>0.05</v>
      </c>
      <c r="AW258">
        <v>29.88</v>
      </c>
      <c r="AX258">
        <v>29.88</v>
      </c>
      <c r="AY258">
        <v>0.17</v>
      </c>
      <c r="AZ258">
        <v>0</v>
      </c>
      <c r="BA258">
        <v>1423.611359782712</v>
      </c>
    </row>
    <row r="259" spans="1:53" x14ac:dyDescent="0.25">
      <c r="A259">
        <v>648</v>
      </c>
      <c r="B259" t="s">
        <v>703</v>
      </c>
      <c r="C259">
        <v>0</v>
      </c>
      <c r="D259">
        <v>1.58</v>
      </c>
      <c r="E259">
        <v>0</v>
      </c>
      <c r="F259">
        <v>0</v>
      </c>
      <c r="G259">
        <v>0</v>
      </c>
      <c r="H259">
        <v>0.03</v>
      </c>
      <c r="I259">
        <v>0</v>
      </c>
      <c r="J259">
        <v>2</v>
      </c>
      <c r="K259">
        <v>0.03</v>
      </c>
      <c r="L259">
        <v>-1</v>
      </c>
      <c r="M259">
        <v>-1</v>
      </c>
      <c r="N259">
        <v>0.67</v>
      </c>
      <c r="O259">
        <v>3.58</v>
      </c>
      <c r="P259">
        <v>0.03</v>
      </c>
      <c r="Q259">
        <v>0.28000000000000003</v>
      </c>
      <c r="R259">
        <v>0.05</v>
      </c>
      <c r="S259">
        <v>0.32</v>
      </c>
      <c r="T259">
        <v>0.23</v>
      </c>
      <c r="U259">
        <v>0</v>
      </c>
      <c r="V259">
        <v>0</v>
      </c>
      <c r="W259">
        <v>20.67</v>
      </c>
      <c r="X259">
        <v>0.6</v>
      </c>
      <c r="Y259">
        <v>-1</v>
      </c>
      <c r="Z259">
        <v>-1</v>
      </c>
      <c r="AA259">
        <v>24.88</v>
      </c>
      <c r="AB259">
        <v>0.03</v>
      </c>
      <c r="AC259">
        <v>0.02</v>
      </c>
      <c r="AD259">
        <v>0.03</v>
      </c>
      <c r="AE259">
        <v>4.17</v>
      </c>
      <c r="AF259">
        <v>-1</v>
      </c>
      <c r="AG259">
        <v>-1</v>
      </c>
      <c r="AH259">
        <v>-1</v>
      </c>
      <c r="AI259">
        <v>0</v>
      </c>
      <c r="AJ259">
        <v>0</v>
      </c>
      <c r="AK259">
        <v>0.03</v>
      </c>
      <c r="AL259">
        <v>0.03</v>
      </c>
      <c r="AM259">
        <v>0.05</v>
      </c>
      <c r="AN259">
        <v>0.05</v>
      </c>
      <c r="AO259">
        <v>1.42</v>
      </c>
      <c r="AP259">
        <v>1.42</v>
      </c>
      <c r="AQ259">
        <v>22.67</v>
      </c>
      <c r="AR259">
        <v>0.53</v>
      </c>
      <c r="AS259">
        <v>0.68</v>
      </c>
      <c r="AT259">
        <v>-1</v>
      </c>
      <c r="AU259">
        <v>-1</v>
      </c>
      <c r="AV259">
        <v>0.05</v>
      </c>
      <c r="AW259">
        <v>29.88</v>
      </c>
      <c r="AX259">
        <v>29.88</v>
      </c>
      <c r="AY259">
        <v>0.17</v>
      </c>
      <c r="AZ259">
        <v>0</v>
      </c>
      <c r="BA259">
        <v>1468.4469274692674</v>
      </c>
    </row>
    <row r="260" spans="1:53" x14ac:dyDescent="0.25">
      <c r="A260">
        <v>649</v>
      </c>
      <c r="B260" t="s">
        <v>704</v>
      </c>
      <c r="C260">
        <v>0</v>
      </c>
      <c r="D260">
        <v>1.58</v>
      </c>
      <c r="E260">
        <v>0</v>
      </c>
      <c r="F260">
        <v>0</v>
      </c>
      <c r="G260">
        <v>0</v>
      </c>
      <c r="H260">
        <v>0.03</v>
      </c>
      <c r="I260">
        <v>0</v>
      </c>
      <c r="J260">
        <v>2</v>
      </c>
      <c r="K260">
        <v>0.03</v>
      </c>
      <c r="L260">
        <v>-1</v>
      </c>
      <c r="M260">
        <v>-1</v>
      </c>
      <c r="N260">
        <v>0.67</v>
      </c>
      <c r="O260">
        <v>3.58</v>
      </c>
      <c r="P260">
        <v>0.03</v>
      </c>
      <c r="Q260">
        <v>0.28000000000000003</v>
      </c>
      <c r="R260">
        <v>0.05</v>
      </c>
      <c r="S260">
        <v>0.32</v>
      </c>
      <c r="T260">
        <v>0.23</v>
      </c>
      <c r="U260">
        <v>0</v>
      </c>
      <c r="V260">
        <v>0</v>
      </c>
      <c r="W260">
        <v>20.67</v>
      </c>
      <c r="X260">
        <v>0.6</v>
      </c>
      <c r="Y260">
        <v>-1</v>
      </c>
      <c r="Z260">
        <v>-1</v>
      </c>
      <c r="AA260">
        <v>24.88</v>
      </c>
      <c r="AB260">
        <v>0.03</v>
      </c>
      <c r="AC260">
        <v>0.02</v>
      </c>
      <c r="AD260">
        <v>0.03</v>
      </c>
      <c r="AE260">
        <v>4.17</v>
      </c>
      <c r="AF260">
        <v>-1</v>
      </c>
      <c r="AG260">
        <v>-1</v>
      </c>
      <c r="AH260">
        <v>-1</v>
      </c>
      <c r="AI260">
        <v>0</v>
      </c>
      <c r="AJ260">
        <v>0</v>
      </c>
      <c r="AK260">
        <v>0.03</v>
      </c>
      <c r="AL260">
        <v>0.03</v>
      </c>
      <c r="AM260">
        <v>0.05</v>
      </c>
      <c r="AN260">
        <v>0.05</v>
      </c>
      <c r="AO260">
        <v>1.42</v>
      </c>
      <c r="AP260">
        <v>1.42</v>
      </c>
      <c r="AQ260">
        <v>22.67</v>
      </c>
      <c r="AR260">
        <v>0.53</v>
      </c>
      <c r="AS260">
        <v>0.68</v>
      </c>
      <c r="AT260">
        <v>-1</v>
      </c>
      <c r="AU260">
        <v>-1</v>
      </c>
      <c r="AV260">
        <v>0.05</v>
      </c>
      <c r="AW260">
        <v>29.88</v>
      </c>
      <c r="AX260">
        <v>29.88</v>
      </c>
      <c r="AY260">
        <v>0.17</v>
      </c>
      <c r="AZ260">
        <v>0</v>
      </c>
      <c r="BA260">
        <v>1527.4469361377028</v>
      </c>
    </row>
    <row r="261" spans="1:53" x14ac:dyDescent="0.25">
      <c r="A261">
        <v>653</v>
      </c>
      <c r="B261" t="s">
        <v>705</v>
      </c>
      <c r="C261">
        <v>0</v>
      </c>
      <c r="D261">
        <v>1.58</v>
      </c>
      <c r="E261">
        <v>0</v>
      </c>
      <c r="F261">
        <v>0</v>
      </c>
      <c r="G261">
        <v>0</v>
      </c>
      <c r="H261">
        <v>0.03</v>
      </c>
      <c r="I261">
        <v>0</v>
      </c>
      <c r="J261">
        <v>2</v>
      </c>
      <c r="K261">
        <v>0.03</v>
      </c>
      <c r="L261">
        <v>-1</v>
      </c>
      <c r="M261">
        <v>-1</v>
      </c>
      <c r="N261">
        <v>0.67</v>
      </c>
      <c r="O261">
        <v>3.58</v>
      </c>
      <c r="P261">
        <v>0.03</v>
      </c>
      <c r="Q261">
        <v>0.28000000000000003</v>
      </c>
      <c r="R261">
        <v>0.05</v>
      </c>
      <c r="S261">
        <v>0.32</v>
      </c>
      <c r="T261">
        <v>0.23</v>
      </c>
      <c r="U261">
        <v>0</v>
      </c>
      <c r="V261">
        <v>0</v>
      </c>
      <c r="W261">
        <v>20.67</v>
      </c>
      <c r="X261">
        <v>0.6</v>
      </c>
      <c r="Y261">
        <v>-1</v>
      </c>
      <c r="Z261">
        <v>-1</v>
      </c>
      <c r="AA261">
        <v>24.88</v>
      </c>
      <c r="AB261">
        <v>0.03</v>
      </c>
      <c r="AC261">
        <v>0.02</v>
      </c>
      <c r="AD261">
        <v>0.03</v>
      </c>
      <c r="AE261">
        <v>4.17</v>
      </c>
      <c r="AF261">
        <v>-1</v>
      </c>
      <c r="AG261">
        <v>-1</v>
      </c>
      <c r="AH261">
        <v>-1</v>
      </c>
      <c r="AI261">
        <v>0</v>
      </c>
      <c r="AJ261">
        <v>0</v>
      </c>
      <c r="AK261">
        <v>0.03</v>
      </c>
      <c r="AL261">
        <v>0.03</v>
      </c>
      <c r="AM261">
        <v>0.05</v>
      </c>
      <c r="AN261">
        <v>0.05</v>
      </c>
      <c r="AO261">
        <v>1.42</v>
      </c>
      <c r="AP261">
        <v>1.42</v>
      </c>
      <c r="AQ261">
        <v>22.67</v>
      </c>
      <c r="AR261">
        <v>0.53</v>
      </c>
      <c r="AS261">
        <v>0.68</v>
      </c>
      <c r="AT261">
        <v>-1</v>
      </c>
      <c r="AU261">
        <v>-1</v>
      </c>
      <c r="AV261">
        <v>0.05</v>
      </c>
      <c r="AW261">
        <v>29.88</v>
      </c>
      <c r="AX261">
        <v>29.88</v>
      </c>
      <c r="AY261">
        <v>0.17</v>
      </c>
      <c r="AZ261">
        <v>0</v>
      </c>
      <c r="BA261">
        <v>1378.5633142835609</v>
      </c>
    </row>
    <row r="262" spans="1:53" x14ac:dyDescent="0.25">
      <c r="A262">
        <v>662</v>
      </c>
      <c r="B262" t="s">
        <v>706</v>
      </c>
      <c r="C262">
        <v>0</v>
      </c>
      <c r="D262">
        <v>1.58</v>
      </c>
      <c r="E262">
        <v>0</v>
      </c>
      <c r="F262">
        <v>0</v>
      </c>
      <c r="G262">
        <v>0</v>
      </c>
      <c r="H262">
        <v>0.03</v>
      </c>
      <c r="I262">
        <v>0</v>
      </c>
      <c r="J262">
        <v>2</v>
      </c>
      <c r="K262">
        <v>0.03</v>
      </c>
      <c r="L262">
        <v>-1</v>
      </c>
      <c r="M262">
        <v>-1</v>
      </c>
      <c r="N262">
        <v>0.67</v>
      </c>
      <c r="O262">
        <v>3.58</v>
      </c>
      <c r="P262">
        <v>0.03</v>
      </c>
      <c r="Q262">
        <v>0.28000000000000003</v>
      </c>
      <c r="R262">
        <v>0.05</v>
      </c>
      <c r="S262">
        <v>0.32</v>
      </c>
      <c r="T262">
        <v>0.23</v>
      </c>
      <c r="U262">
        <v>0</v>
      </c>
      <c r="V262">
        <v>0</v>
      </c>
      <c r="W262">
        <v>20.67</v>
      </c>
      <c r="X262">
        <v>0.6</v>
      </c>
      <c r="Y262">
        <v>-1</v>
      </c>
      <c r="Z262">
        <v>-1</v>
      </c>
      <c r="AA262">
        <v>24.88</v>
      </c>
      <c r="AB262">
        <v>0.03</v>
      </c>
      <c r="AC262">
        <v>0.02</v>
      </c>
      <c r="AD262">
        <v>0.03</v>
      </c>
      <c r="AE262">
        <v>4.17</v>
      </c>
      <c r="AF262">
        <v>-1</v>
      </c>
      <c r="AG262">
        <v>-1</v>
      </c>
      <c r="AH262">
        <v>-1</v>
      </c>
      <c r="AI262">
        <v>0</v>
      </c>
      <c r="AJ262">
        <v>0</v>
      </c>
      <c r="AK262">
        <v>0.03</v>
      </c>
      <c r="AL262">
        <v>0.03</v>
      </c>
      <c r="AM262">
        <v>0.05</v>
      </c>
      <c r="AN262">
        <v>0.05</v>
      </c>
      <c r="AO262">
        <v>1.42</v>
      </c>
      <c r="AP262">
        <v>1.42</v>
      </c>
      <c r="AQ262">
        <v>22.67</v>
      </c>
      <c r="AR262">
        <v>0.53</v>
      </c>
      <c r="AS262">
        <v>0.68</v>
      </c>
      <c r="AT262">
        <v>-1</v>
      </c>
      <c r="AU262">
        <v>-1</v>
      </c>
      <c r="AV262">
        <v>0.05</v>
      </c>
      <c r="AW262">
        <v>29.88</v>
      </c>
      <c r="AX262">
        <v>29.88</v>
      </c>
      <c r="AY262">
        <v>0.17</v>
      </c>
      <c r="AZ262">
        <v>0</v>
      </c>
      <c r="BA262">
        <v>1514.6699468228912</v>
      </c>
    </row>
    <row r="263" spans="1:53" x14ac:dyDescent="0.25">
      <c r="A263">
        <v>663</v>
      </c>
      <c r="B263" t="s">
        <v>500</v>
      </c>
      <c r="C263">
        <v>0</v>
      </c>
      <c r="D263">
        <v>1.58</v>
      </c>
      <c r="E263">
        <v>0</v>
      </c>
      <c r="F263">
        <v>0</v>
      </c>
      <c r="G263">
        <v>0</v>
      </c>
      <c r="H263">
        <v>0.03</v>
      </c>
      <c r="I263">
        <v>0</v>
      </c>
      <c r="J263">
        <v>2</v>
      </c>
      <c r="K263">
        <v>0.03</v>
      </c>
      <c r="L263">
        <v>-1</v>
      </c>
      <c r="M263">
        <v>-1</v>
      </c>
      <c r="N263">
        <v>0.67</v>
      </c>
      <c r="O263">
        <v>3.58</v>
      </c>
      <c r="P263">
        <v>0.03</v>
      </c>
      <c r="Q263">
        <v>0.28000000000000003</v>
      </c>
      <c r="R263">
        <v>0.05</v>
      </c>
      <c r="S263">
        <v>0.32</v>
      </c>
      <c r="T263">
        <v>0.23</v>
      </c>
      <c r="U263">
        <v>0</v>
      </c>
      <c r="V263">
        <v>0</v>
      </c>
      <c r="W263">
        <v>20.67</v>
      </c>
      <c r="X263">
        <v>0.6</v>
      </c>
      <c r="Y263">
        <v>-1</v>
      </c>
      <c r="Z263">
        <v>-1</v>
      </c>
      <c r="AA263">
        <v>24.88</v>
      </c>
      <c r="AB263">
        <v>0.03</v>
      </c>
      <c r="AC263">
        <v>0.02</v>
      </c>
      <c r="AD263">
        <v>0.03</v>
      </c>
      <c r="AE263">
        <v>4.17</v>
      </c>
      <c r="AF263">
        <v>-1</v>
      </c>
      <c r="AG263">
        <v>-1</v>
      </c>
      <c r="AH263">
        <v>-1</v>
      </c>
      <c r="AI263">
        <v>0</v>
      </c>
      <c r="AJ263">
        <v>0</v>
      </c>
      <c r="AK263">
        <v>0.03</v>
      </c>
      <c r="AL263">
        <v>0.03</v>
      </c>
      <c r="AM263">
        <v>0.05</v>
      </c>
      <c r="AN263">
        <v>0.05</v>
      </c>
      <c r="AO263">
        <v>1.42</v>
      </c>
      <c r="AP263">
        <v>1.42</v>
      </c>
      <c r="AQ263">
        <v>22.67</v>
      </c>
      <c r="AR263">
        <v>0.53</v>
      </c>
      <c r="AS263">
        <v>0.68</v>
      </c>
      <c r="AT263">
        <v>-1</v>
      </c>
      <c r="AU263">
        <v>-1</v>
      </c>
      <c r="AV263">
        <v>0.05</v>
      </c>
      <c r="AW263">
        <v>29.88</v>
      </c>
      <c r="AX263">
        <v>29.88</v>
      </c>
      <c r="AY263">
        <v>0.17</v>
      </c>
      <c r="AZ263">
        <v>0</v>
      </c>
      <c r="BA263">
        <v>1463.8798814778138</v>
      </c>
    </row>
    <row r="264" spans="1:53" x14ac:dyDescent="0.25">
      <c r="A264">
        <v>668</v>
      </c>
      <c r="B264" t="s">
        <v>707</v>
      </c>
      <c r="C264">
        <v>0</v>
      </c>
      <c r="D264">
        <v>1.58</v>
      </c>
      <c r="E264">
        <v>0</v>
      </c>
      <c r="F264">
        <v>0</v>
      </c>
      <c r="G264">
        <v>0</v>
      </c>
      <c r="H264">
        <v>0.03</v>
      </c>
      <c r="I264">
        <v>0</v>
      </c>
      <c r="J264">
        <v>2</v>
      </c>
      <c r="K264">
        <v>0.03</v>
      </c>
      <c r="L264">
        <v>-1</v>
      </c>
      <c r="M264">
        <v>-1</v>
      </c>
      <c r="N264">
        <v>0.67</v>
      </c>
      <c r="O264">
        <v>3.58</v>
      </c>
      <c r="P264">
        <v>0.03</v>
      </c>
      <c r="Q264">
        <v>0.28000000000000003</v>
      </c>
      <c r="R264">
        <v>0.05</v>
      </c>
      <c r="S264">
        <v>0.32</v>
      </c>
      <c r="T264">
        <v>0.23</v>
      </c>
      <c r="U264">
        <v>0</v>
      </c>
      <c r="V264">
        <v>0</v>
      </c>
      <c r="W264">
        <v>20.67</v>
      </c>
      <c r="X264">
        <v>0.6</v>
      </c>
      <c r="Y264">
        <v>-1</v>
      </c>
      <c r="Z264">
        <v>-1</v>
      </c>
      <c r="AA264">
        <v>24.88</v>
      </c>
      <c r="AB264">
        <v>0.03</v>
      </c>
      <c r="AC264">
        <v>0.02</v>
      </c>
      <c r="AD264">
        <v>0.03</v>
      </c>
      <c r="AE264">
        <v>4.17</v>
      </c>
      <c r="AF264">
        <v>-1</v>
      </c>
      <c r="AG264">
        <v>-1</v>
      </c>
      <c r="AH264">
        <v>-1</v>
      </c>
      <c r="AI264">
        <v>0</v>
      </c>
      <c r="AJ264">
        <v>0</v>
      </c>
      <c r="AK264">
        <v>0.03</v>
      </c>
      <c r="AL264">
        <v>0.03</v>
      </c>
      <c r="AM264">
        <v>0.05</v>
      </c>
      <c r="AN264">
        <v>0.05</v>
      </c>
      <c r="AO264">
        <v>1.42</v>
      </c>
      <c r="AP264">
        <v>1.42</v>
      </c>
      <c r="AQ264">
        <v>22.67</v>
      </c>
      <c r="AR264">
        <v>0.53</v>
      </c>
      <c r="AS264">
        <v>0.68</v>
      </c>
      <c r="AT264">
        <v>-1</v>
      </c>
      <c r="AU264">
        <v>-1</v>
      </c>
      <c r="AV264">
        <v>0.05</v>
      </c>
      <c r="AW264">
        <v>29.88</v>
      </c>
      <c r="AX264">
        <v>29.88</v>
      </c>
      <c r="AY264">
        <v>0.17</v>
      </c>
      <c r="AZ264">
        <v>0</v>
      </c>
      <c r="BA264">
        <v>1428.2941625561984</v>
      </c>
    </row>
    <row r="265" spans="1:53" x14ac:dyDescent="0.25">
      <c r="A265">
        <v>670</v>
      </c>
      <c r="B265" t="s">
        <v>708</v>
      </c>
      <c r="C265">
        <v>0</v>
      </c>
      <c r="D265">
        <v>1.58</v>
      </c>
      <c r="E265">
        <v>0</v>
      </c>
      <c r="F265">
        <v>0</v>
      </c>
      <c r="G265">
        <v>0</v>
      </c>
      <c r="H265">
        <v>0.03</v>
      </c>
      <c r="I265">
        <v>0</v>
      </c>
      <c r="J265">
        <v>2</v>
      </c>
      <c r="K265">
        <v>0.03</v>
      </c>
      <c r="L265">
        <v>-1</v>
      </c>
      <c r="M265">
        <v>-1</v>
      </c>
      <c r="N265">
        <v>0.67</v>
      </c>
      <c r="O265">
        <v>3.58</v>
      </c>
      <c r="P265">
        <v>0.03</v>
      </c>
      <c r="Q265">
        <v>0.28000000000000003</v>
      </c>
      <c r="R265">
        <v>0.05</v>
      </c>
      <c r="S265">
        <v>0.32</v>
      </c>
      <c r="T265">
        <v>0.23</v>
      </c>
      <c r="U265">
        <v>0</v>
      </c>
      <c r="V265">
        <v>0</v>
      </c>
      <c r="W265">
        <v>20.67</v>
      </c>
      <c r="X265">
        <v>0.6</v>
      </c>
      <c r="Y265">
        <v>-1</v>
      </c>
      <c r="Z265">
        <v>-1</v>
      </c>
      <c r="AA265">
        <v>24.88</v>
      </c>
      <c r="AB265">
        <v>0.03</v>
      </c>
      <c r="AC265">
        <v>0.02</v>
      </c>
      <c r="AD265">
        <v>0.03</v>
      </c>
      <c r="AE265">
        <v>4.17</v>
      </c>
      <c r="AF265">
        <v>-1</v>
      </c>
      <c r="AG265">
        <v>-1</v>
      </c>
      <c r="AH265">
        <v>-1</v>
      </c>
      <c r="AI265">
        <v>0</v>
      </c>
      <c r="AJ265">
        <v>0</v>
      </c>
      <c r="AK265">
        <v>0.03</v>
      </c>
      <c r="AL265">
        <v>0.03</v>
      </c>
      <c r="AM265">
        <v>0.05</v>
      </c>
      <c r="AN265">
        <v>0.05</v>
      </c>
      <c r="AO265">
        <v>1.42</v>
      </c>
      <c r="AP265">
        <v>1.42</v>
      </c>
      <c r="AQ265">
        <v>22.67</v>
      </c>
      <c r="AR265">
        <v>0.53</v>
      </c>
      <c r="AS265">
        <v>0.68</v>
      </c>
      <c r="AT265">
        <v>-1</v>
      </c>
      <c r="AU265">
        <v>-1</v>
      </c>
      <c r="AV265">
        <v>0.05</v>
      </c>
      <c r="AW265">
        <v>29.88</v>
      </c>
      <c r="AX265">
        <v>29.88</v>
      </c>
      <c r="AY265">
        <v>0.17</v>
      </c>
      <c r="AZ265">
        <v>0</v>
      </c>
      <c r="BA265">
        <v>1425.0343003056687</v>
      </c>
    </row>
    <row r="266" spans="1:53" x14ac:dyDescent="0.25">
      <c r="A266">
        <v>677</v>
      </c>
      <c r="B266" t="s">
        <v>709</v>
      </c>
      <c r="C266">
        <v>0</v>
      </c>
      <c r="D266">
        <v>1.58</v>
      </c>
      <c r="E266">
        <v>0</v>
      </c>
      <c r="F266">
        <v>0</v>
      </c>
      <c r="G266">
        <v>0</v>
      </c>
      <c r="H266">
        <v>0.03</v>
      </c>
      <c r="I266">
        <v>0</v>
      </c>
      <c r="J266">
        <v>2</v>
      </c>
      <c r="K266">
        <v>0.03</v>
      </c>
      <c r="L266">
        <v>-1</v>
      </c>
      <c r="M266">
        <v>-1</v>
      </c>
      <c r="N266">
        <v>0.67</v>
      </c>
      <c r="O266">
        <v>3.58</v>
      </c>
      <c r="P266">
        <v>0.03</v>
      </c>
      <c r="Q266">
        <v>0.28000000000000003</v>
      </c>
      <c r="R266">
        <v>0.05</v>
      </c>
      <c r="S266">
        <v>0.32</v>
      </c>
      <c r="T266">
        <v>0.23</v>
      </c>
      <c r="U266">
        <v>0</v>
      </c>
      <c r="V266">
        <v>0</v>
      </c>
      <c r="W266">
        <v>20.67</v>
      </c>
      <c r="X266">
        <v>0.6</v>
      </c>
      <c r="Y266">
        <v>-1</v>
      </c>
      <c r="Z266">
        <v>-1</v>
      </c>
      <c r="AA266">
        <v>24.88</v>
      </c>
      <c r="AB266">
        <v>0.03</v>
      </c>
      <c r="AC266">
        <v>0.02</v>
      </c>
      <c r="AD266">
        <v>0.03</v>
      </c>
      <c r="AE266">
        <v>4.17</v>
      </c>
      <c r="AF266">
        <v>-1</v>
      </c>
      <c r="AG266">
        <v>-1</v>
      </c>
      <c r="AH266">
        <v>-1</v>
      </c>
      <c r="AI266">
        <v>0</v>
      </c>
      <c r="AJ266">
        <v>0</v>
      </c>
      <c r="AK266">
        <v>0.03</v>
      </c>
      <c r="AL266">
        <v>0.03</v>
      </c>
      <c r="AM266">
        <v>0.05</v>
      </c>
      <c r="AN266">
        <v>0.05</v>
      </c>
      <c r="AO266">
        <v>1.42</v>
      </c>
      <c r="AP266">
        <v>1.42</v>
      </c>
      <c r="AQ266">
        <v>22.67</v>
      </c>
      <c r="AR266">
        <v>0.53</v>
      </c>
      <c r="AS266">
        <v>0.68</v>
      </c>
      <c r="AT266">
        <v>-1</v>
      </c>
      <c r="AU266">
        <v>-1</v>
      </c>
      <c r="AV266">
        <v>0.05</v>
      </c>
      <c r="AW266">
        <v>29.88</v>
      </c>
      <c r="AX266">
        <v>29.88</v>
      </c>
      <c r="AY266">
        <v>0.17</v>
      </c>
      <c r="AZ266">
        <v>0</v>
      </c>
      <c r="BA266">
        <v>1395.5986231328518</v>
      </c>
    </row>
    <row r="267" spans="1:53" x14ac:dyDescent="0.25">
      <c r="A267">
        <v>686</v>
      </c>
      <c r="B267" t="s">
        <v>710</v>
      </c>
      <c r="C267">
        <v>0</v>
      </c>
      <c r="D267">
        <v>1.58</v>
      </c>
      <c r="E267">
        <v>0</v>
      </c>
      <c r="F267">
        <v>0</v>
      </c>
      <c r="G267">
        <v>0</v>
      </c>
      <c r="H267">
        <v>0.03</v>
      </c>
      <c r="I267">
        <v>0</v>
      </c>
      <c r="J267">
        <v>2</v>
      </c>
      <c r="K267">
        <v>0.03</v>
      </c>
      <c r="L267">
        <v>-1</v>
      </c>
      <c r="M267">
        <v>-1</v>
      </c>
      <c r="N267">
        <v>0.67</v>
      </c>
      <c r="O267">
        <v>3.58</v>
      </c>
      <c r="P267">
        <v>0.03</v>
      </c>
      <c r="Q267">
        <v>0.28000000000000003</v>
      </c>
      <c r="R267">
        <v>0.05</v>
      </c>
      <c r="S267">
        <v>0.32</v>
      </c>
      <c r="T267">
        <v>0.23</v>
      </c>
      <c r="U267">
        <v>0</v>
      </c>
      <c r="V267">
        <v>0</v>
      </c>
      <c r="W267">
        <v>20.67</v>
      </c>
      <c r="X267">
        <v>0.6</v>
      </c>
      <c r="Y267">
        <v>-1</v>
      </c>
      <c r="Z267">
        <v>-1</v>
      </c>
      <c r="AA267">
        <v>24.88</v>
      </c>
      <c r="AB267">
        <v>0.03</v>
      </c>
      <c r="AC267">
        <v>0.02</v>
      </c>
      <c r="AD267">
        <v>0.03</v>
      </c>
      <c r="AE267">
        <v>4.17</v>
      </c>
      <c r="AF267">
        <v>-1</v>
      </c>
      <c r="AG267">
        <v>-1</v>
      </c>
      <c r="AH267">
        <v>-1</v>
      </c>
      <c r="AI267">
        <v>0</v>
      </c>
      <c r="AJ267">
        <v>0</v>
      </c>
      <c r="AK267">
        <v>0.03</v>
      </c>
      <c r="AL267">
        <v>0.03</v>
      </c>
      <c r="AM267">
        <v>0.05</v>
      </c>
      <c r="AN267">
        <v>0.05</v>
      </c>
      <c r="AO267">
        <v>1.42</v>
      </c>
      <c r="AP267">
        <v>1.42</v>
      </c>
      <c r="AQ267">
        <v>22.67</v>
      </c>
      <c r="AR267">
        <v>0.53</v>
      </c>
      <c r="AS267">
        <v>0.68</v>
      </c>
      <c r="AT267">
        <v>-1</v>
      </c>
      <c r="AU267">
        <v>-1</v>
      </c>
      <c r="AV267">
        <v>0.05</v>
      </c>
      <c r="AW267">
        <v>29.88</v>
      </c>
      <c r="AX267">
        <v>29.88</v>
      </c>
      <c r="AY267">
        <v>0.17</v>
      </c>
      <c r="AZ267">
        <v>0</v>
      </c>
      <c r="BA267">
        <v>1508.5210261321777</v>
      </c>
    </row>
    <row r="268" spans="1:53" x14ac:dyDescent="0.25">
      <c r="A268">
        <v>687</v>
      </c>
      <c r="B268" t="s">
        <v>711</v>
      </c>
      <c r="C268">
        <v>0</v>
      </c>
      <c r="D268">
        <v>1.58</v>
      </c>
      <c r="E268">
        <v>0</v>
      </c>
      <c r="F268">
        <v>0</v>
      </c>
      <c r="G268">
        <v>0</v>
      </c>
      <c r="H268">
        <v>0.03</v>
      </c>
      <c r="I268">
        <v>0</v>
      </c>
      <c r="J268">
        <v>2</v>
      </c>
      <c r="K268">
        <v>0.03</v>
      </c>
      <c r="L268">
        <v>-1</v>
      </c>
      <c r="M268">
        <v>-1</v>
      </c>
      <c r="N268">
        <v>0.67</v>
      </c>
      <c r="O268">
        <v>3.58</v>
      </c>
      <c r="P268">
        <v>0.03</v>
      </c>
      <c r="Q268">
        <v>0.28000000000000003</v>
      </c>
      <c r="R268">
        <v>0.05</v>
      </c>
      <c r="S268">
        <v>0.32</v>
      </c>
      <c r="T268">
        <v>0.23</v>
      </c>
      <c r="U268">
        <v>0</v>
      </c>
      <c r="V268">
        <v>0</v>
      </c>
      <c r="W268">
        <v>20.67</v>
      </c>
      <c r="X268">
        <v>0.6</v>
      </c>
      <c r="Y268">
        <v>-1</v>
      </c>
      <c r="Z268">
        <v>-1</v>
      </c>
      <c r="AA268">
        <v>24.88</v>
      </c>
      <c r="AB268">
        <v>0.03</v>
      </c>
      <c r="AC268">
        <v>0.02</v>
      </c>
      <c r="AD268">
        <v>0.03</v>
      </c>
      <c r="AE268">
        <v>4.17</v>
      </c>
      <c r="AF268">
        <v>-1</v>
      </c>
      <c r="AG268">
        <v>-1</v>
      </c>
      <c r="AH268">
        <v>-1</v>
      </c>
      <c r="AI268">
        <v>0</v>
      </c>
      <c r="AJ268">
        <v>0</v>
      </c>
      <c r="AK268">
        <v>0.03</v>
      </c>
      <c r="AL268">
        <v>0.03</v>
      </c>
      <c r="AM268">
        <v>0.05</v>
      </c>
      <c r="AN268">
        <v>0.05</v>
      </c>
      <c r="AO268">
        <v>1.42</v>
      </c>
      <c r="AP268">
        <v>1.42</v>
      </c>
      <c r="AQ268">
        <v>22.67</v>
      </c>
      <c r="AR268">
        <v>0.53</v>
      </c>
      <c r="AS268">
        <v>0.68</v>
      </c>
      <c r="AT268">
        <v>-1</v>
      </c>
      <c r="AU268">
        <v>-1</v>
      </c>
      <c r="AV268">
        <v>0.05</v>
      </c>
      <c r="AW268">
        <v>29.88</v>
      </c>
      <c r="AX268">
        <v>29.88</v>
      </c>
      <c r="AY268">
        <v>0.17</v>
      </c>
      <c r="AZ268">
        <v>0</v>
      </c>
      <c r="BA268">
        <v>1443.8863455579051</v>
      </c>
    </row>
    <row r="269" spans="1:53" x14ac:dyDescent="0.25">
      <c r="A269">
        <v>691</v>
      </c>
      <c r="B269" t="s">
        <v>712</v>
      </c>
      <c r="C269">
        <v>0</v>
      </c>
      <c r="D269">
        <v>1.58</v>
      </c>
      <c r="E269">
        <v>0</v>
      </c>
      <c r="F269">
        <v>0</v>
      </c>
      <c r="G269">
        <v>0</v>
      </c>
      <c r="H269">
        <v>0.03</v>
      </c>
      <c r="I269">
        <v>0</v>
      </c>
      <c r="J269">
        <v>2</v>
      </c>
      <c r="K269">
        <v>0.03</v>
      </c>
      <c r="L269">
        <v>-1</v>
      </c>
      <c r="M269">
        <v>-1</v>
      </c>
      <c r="N269">
        <v>0.67</v>
      </c>
      <c r="O269">
        <v>3.58</v>
      </c>
      <c r="P269">
        <v>0.03</v>
      </c>
      <c r="Q269">
        <v>0.28000000000000003</v>
      </c>
      <c r="R269">
        <v>0.05</v>
      </c>
      <c r="S269">
        <v>0.32</v>
      </c>
      <c r="T269">
        <v>0.23</v>
      </c>
      <c r="U269">
        <v>0</v>
      </c>
      <c r="V269">
        <v>0</v>
      </c>
      <c r="W269">
        <v>20.67</v>
      </c>
      <c r="X269">
        <v>0.6</v>
      </c>
      <c r="Y269">
        <v>-1</v>
      </c>
      <c r="Z269">
        <v>-1</v>
      </c>
      <c r="AA269">
        <v>24.88</v>
      </c>
      <c r="AB269">
        <v>0.03</v>
      </c>
      <c r="AC269">
        <v>0.02</v>
      </c>
      <c r="AD269">
        <v>0.03</v>
      </c>
      <c r="AE269">
        <v>4.17</v>
      </c>
      <c r="AF269">
        <v>-1</v>
      </c>
      <c r="AG269">
        <v>-1</v>
      </c>
      <c r="AH269">
        <v>-1</v>
      </c>
      <c r="AI269">
        <v>0</v>
      </c>
      <c r="AJ269">
        <v>0</v>
      </c>
      <c r="AK269">
        <v>0.03</v>
      </c>
      <c r="AL269">
        <v>0.03</v>
      </c>
      <c r="AM269">
        <v>0.05</v>
      </c>
      <c r="AN269">
        <v>0.05</v>
      </c>
      <c r="AO269">
        <v>1.42</v>
      </c>
      <c r="AP269">
        <v>1.42</v>
      </c>
      <c r="AQ269">
        <v>22.67</v>
      </c>
      <c r="AR269">
        <v>0.53</v>
      </c>
      <c r="AS269">
        <v>0.68</v>
      </c>
      <c r="AT269">
        <v>-1</v>
      </c>
      <c r="AU269">
        <v>-1</v>
      </c>
      <c r="AV269">
        <v>0.05</v>
      </c>
      <c r="AW269">
        <v>29.88</v>
      </c>
      <c r="AX269">
        <v>29.88</v>
      </c>
      <c r="AY269">
        <v>0.17</v>
      </c>
      <c r="AZ269">
        <v>0</v>
      </c>
      <c r="BA269">
        <v>1409.7749095881186</v>
      </c>
    </row>
    <row r="270" spans="1:53" x14ac:dyDescent="0.25">
      <c r="A270">
        <v>692</v>
      </c>
      <c r="B270" t="s">
        <v>713</v>
      </c>
      <c r="C270">
        <v>0</v>
      </c>
      <c r="D270">
        <v>1.58</v>
      </c>
      <c r="E270">
        <v>0</v>
      </c>
      <c r="F270">
        <v>0</v>
      </c>
      <c r="G270">
        <v>0</v>
      </c>
      <c r="H270">
        <v>0.03</v>
      </c>
      <c r="I270">
        <v>0</v>
      </c>
      <c r="J270">
        <v>2</v>
      </c>
      <c r="K270">
        <v>0.03</v>
      </c>
      <c r="L270">
        <v>-1</v>
      </c>
      <c r="M270">
        <v>-1</v>
      </c>
      <c r="N270">
        <v>0.67</v>
      </c>
      <c r="O270">
        <v>3.58</v>
      </c>
      <c r="P270">
        <v>0.03</v>
      </c>
      <c r="Q270">
        <v>0.28000000000000003</v>
      </c>
      <c r="R270">
        <v>0.05</v>
      </c>
      <c r="S270">
        <v>0.32</v>
      </c>
      <c r="T270">
        <v>0.23</v>
      </c>
      <c r="U270">
        <v>0</v>
      </c>
      <c r="V270">
        <v>0</v>
      </c>
      <c r="W270">
        <v>20.67</v>
      </c>
      <c r="X270">
        <v>0.6</v>
      </c>
      <c r="Y270">
        <v>-1</v>
      </c>
      <c r="Z270">
        <v>-1</v>
      </c>
      <c r="AA270">
        <v>24.88</v>
      </c>
      <c r="AB270">
        <v>0.03</v>
      </c>
      <c r="AC270">
        <v>0.02</v>
      </c>
      <c r="AD270">
        <v>0.03</v>
      </c>
      <c r="AE270">
        <v>4.17</v>
      </c>
      <c r="AF270">
        <v>-1</v>
      </c>
      <c r="AG270">
        <v>-1</v>
      </c>
      <c r="AH270">
        <v>-1</v>
      </c>
      <c r="AI270">
        <v>0</v>
      </c>
      <c r="AJ270">
        <v>0</v>
      </c>
      <c r="AK270">
        <v>0.03</v>
      </c>
      <c r="AL270">
        <v>0.03</v>
      </c>
      <c r="AM270">
        <v>0.05</v>
      </c>
      <c r="AN270">
        <v>0.05</v>
      </c>
      <c r="AO270">
        <v>1.42</v>
      </c>
      <c r="AP270">
        <v>1.42</v>
      </c>
      <c r="AQ270">
        <v>22.67</v>
      </c>
      <c r="AR270">
        <v>0.53</v>
      </c>
      <c r="AS270">
        <v>0.68</v>
      </c>
      <c r="AT270">
        <v>-1</v>
      </c>
      <c r="AU270">
        <v>-1</v>
      </c>
      <c r="AV270">
        <v>0.05</v>
      </c>
      <c r="AW270">
        <v>29.88</v>
      </c>
      <c r="AX270">
        <v>29.88</v>
      </c>
      <c r="AY270">
        <v>0.17</v>
      </c>
      <c r="AZ270">
        <v>0</v>
      </c>
      <c r="BA270">
        <v>1434.1879898027546</v>
      </c>
    </row>
    <row r="271" spans="1:53" x14ac:dyDescent="0.25">
      <c r="A271">
        <v>694</v>
      </c>
      <c r="B271" t="s">
        <v>714</v>
      </c>
      <c r="C271">
        <v>0</v>
      </c>
      <c r="D271">
        <v>1.58</v>
      </c>
      <c r="E271">
        <v>0</v>
      </c>
      <c r="F271">
        <v>0</v>
      </c>
      <c r="G271">
        <v>0</v>
      </c>
      <c r="H271">
        <v>0.03</v>
      </c>
      <c r="I271">
        <v>0</v>
      </c>
      <c r="J271">
        <v>2</v>
      </c>
      <c r="K271">
        <v>0.03</v>
      </c>
      <c r="L271">
        <v>-1</v>
      </c>
      <c r="M271">
        <v>-1</v>
      </c>
      <c r="N271">
        <v>0.67</v>
      </c>
      <c r="O271">
        <v>3.58</v>
      </c>
      <c r="P271">
        <v>0.03</v>
      </c>
      <c r="Q271">
        <v>0.28000000000000003</v>
      </c>
      <c r="R271">
        <v>0.05</v>
      </c>
      <c r="S271">
        <v>0.32</v>
      </c>
      <c r="T271">
        <v>0.23</v>
      </c>
      <c r="U271">
        <v>0</v>
      </c>
      <c r="V271">
        <v>0</v>
      </c>
      <c r="W271">
        <v>20.67</v>
      </c>
      <c r="X271">
        <v>0.6</v>
      </c>
      <c r="Y271">
        <v>-1</v>
      </c>
      <c r="Z271">
        <v>-1</v>
      </c>
      <c r="AA271">
        <v>24.88</v>
      </c>
      <c r="AB271">
        <v>0.03</v>
      </c>
      <c r="AC271">
        <v>0.02</v>
      </c>
      <c r="AD271">
        <v>0.03</v>
      </c>
      <c r="AE271">
        <v>4.17</v>
      </c>
      <c r="AF271">
        <v>-1</v>
      </c>
      <c r="AG271">
        <v>-1</v>
      </c>
      <c r="AH271">
        <v>-1</v>
      </c>
      <c r="AI271">
        <v>0</v>
      </c>
      <c r="AJ271">
        <v>0</v>
      </c>
      <c r="AK271">
        <v>0.03</v>
      </c>
      <c r="AL271">
        <v>0.03</v>
      </c>
      <c r="AM271">
        <v>0.05</v>
      </c>
      <c r="AN271">
        <v>0.05</v>
      </c>
      <c r="AO271">
        <v>1.42</v>
      </c>
      <c r="AP271">
        <v>1.42</v>
      </c>
      <c r="AQ271">
        <v>22.67</v>
      </c>
      <c r="AR271">
        <v>0.53</v>
      </c>
      <c r="AS271">
        <v>0.68</v>
      </c>
      <c r="AT271">
        <v>-1</v>
      </c>
      <c r="AU271">
        <v>-1</v>
      </c>
      <c r="AV271">
        <v>0.05</v>
      </c>
      <c r="AW271">
        <v>29.88</v>
      </c>
      <c r="AX271">
        <v>29.88</v>
      </c>
      <c r="AY271">
        <v>0.17</v>
      </c>
      <c r="AZ271">
        <v>0</v>
      </c>
      <c r="BA271">
        <v>1542.6832724983487</v>
      </c>
    </row>
    <row r="272" spans="1:53" x14ac:dyDescent="0.25">
      <c r="A272">
        <v>695</v>
      </c>
      <c r="B272" t="s">
        <v>715</v>
      </c>
      <c r="C272">
        <v>0</v>
      </c>
      <c r="D272">
        <v>1.58</v>
      </c>
      <c r="E272">
        <v>0</v>
      </c>
      <c r="F272">
        <v>0</v>
      </c>
      <c r="G272">
        <v>0</v>
      </c>
      <c r="H272">
        <v>0.03</v>
      </c>
      <c r="I272">
        <v>0</v>
      </c>
      <c r="J272">
        <v>2</v>
      </c>
      <c r="K272">
        <v>0.03</v>
      </c>
      <c r="L272">
        <v>-1</v>
      </c>
      <c r="M272">
        <v>-1</v>
      </c>
      <c r="N272">
        <v>0.67</v>
      </c>
      <c r="O272">
        <v>3.58</v>
      </c>
      <c r="P272">
        <v>0.03</v>
      </c>
      <c r="Q272">
        <v>0.28000000000000003</v>
      </c>
      <c r="R272">
        <v>0.05</v>
      </c>
      <c r="S272">
        <v>0.32</v>
      </c>
      <c r="T272">
        <v>0.23</v>
      </c>
      <c r="U272">
        <v>0</v>
      </c>
      <c r="V272">
        <v>0</v>
      </c>
      <c r="W272">
        <v>20.67</v>
      </c>
      <c r="X272">
        <v>0.6</v>
      </c>
      <c r="Y272">
        <v>-1</v>
      </c>
      <c r="Z272">
        <v>-1</v>
      </c>
      <c r="AA272">
        <v>24.88</v>
      </c>
      <c r="AB272">
        <v>0.03</v>
      </c>
      <c r="AC272">
        <v>0.02</v>
      </c>
      <c r="AD272">
        <v>0.03</v>
      </c>
      <c r="AE272">
        <v>4.17</v>
      </c>
      <c r="AF272">
        <v>-1</v>
      </c>
      <c r="AG272">
        <v>-1</v>
      </c>
      <c r="AH272">
        <v>-1</v>
      </c>
      <c r="AI272">
        <v>0</v>
      </c>
      <c r="AJ272">
        <v>0</v>
      </c>
      <c r="AK272">
        <v>0.03</v>
      </c>
      <c r="AL272">
        <v>0.03</v>
      </c>
      <c r="AM272">
        <v>0.05</v>
      </c>
      <c r="AN272">
        <v>0.05</v>
      </c>
      <c r="AO272">
        <v>1.42</v>
      </c>
      <c r="AP272">
        <v>1.42</v>
      </c>
      <c r="AQ272">
        <v>22.67</v>
      </c>
      <c r="AR272">
        <v>0.53</v>
      </c>
      <c r="AS272">
        <v>0.68</v>
      </c>
      <c r="AT272">
        <v>-1</v>
      </c>
      <c r="AU272">
        <v>-1</v>
      </c>
      <c r="AV272">
        <v>0.05</v>
      </c>
      <c r="AW272">
        <v>29.88</v>
      </c>
      <c r="AX272">
        <v>29.88</v>
      </c>
      <c r="AY272">
        <v>0.17</v>
      </c>
      <c r="AZ272">
        <v>0</v>
      </c>
      <c r="BA272">
        <v>1443.2258054615118</v>
      </c>
    </row>
    <row r="273" spans="1:53" x14ac:dyDescent="0.25">
      <c r="A273">
        <v>696</v>
      </c>
      <c r="B273" t="s">
        <v>716</v>
      </c>
      <c r="C273">
        <v>0</v>
      </c>
      <c r="D273">
        <v>1.58</v>
      </c>
      <c r="E273">
        <v>0</v>
      </c>
      <c r="F273">
        <v>0</v>
      </c>
      <c r="G273">
        <v>0</v>
      </c>
      <c r="H273">
        <v>0.03</v>
      </c>
      <c r="I273">
        <v>0</v>
      </c>
      <c r="J273">
        <v>2</v>
      </c>
      <c r="K273">
        <v>0.03</v>
      </c>
      <c r="L273">
        <v>-1</v>
      </c>
      <c r="M273">
        <v>-1</v>
      </c>
      <c r="N273">
        <v>0.67</v>
      </c>
      <c r="O273">
        <v>3.58</v>
      </c>
      <c r="P273">
        <v>0.03</v>
      </c>
      <c r="Q273">
        <v>0.28000000000000003</v>
      </c>
      <c r="R273">
        <v>0.05</v>
      </c>
      <c r="S273">
        <v>0.32</v>
      </c>
      <c r="T273">
        <v>0.23</v>
      </c>
      <c r="U273">
        <v>0</v>
      </c>
      <c r="V273">
        <v>0</v>
      </c>
      <c r="W273">
        <v>20.67</v>
      </c>
      <c r="X273">
        <v>0.6</v>
      </c>
      <c r="Y273">
        <v>-1</v>
      </c>
      <c r="Z273">
        <v>-1</v>
      </c>
      <c r="AA273">
        <v>24.88</v>
      </c>
      <c r="AB273">
        <v>0.03</v>
      </c>
      <c r="AC273">
        <v>0.02</v>
      </c>
      <c r="AD273">
        <v>0.03</v>
      </c>
      <c r="AE273">
        <v>4.17</v>
      </c>
      <c r="AF273">
        <v>-1</v>
      </c>
      <c r="AG273">
        <v>-1</v>
      </c>
      <c r="AH273">
        <v>-1</v>
      </c>
      <c r="AI273">
        <v>0</v>
      </c>
      <c r="AJ273">
        <v>0</v>
      </c>
      <c r="AK273">
        <v>0.03</v>
      </c>
      <c r="AL273">
        <v>0.03</v>
      </c>
      <c r="AM273">
        <v>0.05</v>
      </c>
      <c r="AN273">
        <v>0.05</v>
      </c>
      <c r="AO273">
        <v>1.42</v>
      </c>
      <c r="AP273">
        <v>1.42</v>
      </c>
      <c r="AQ273">
        <v>22.67</v>
      </c>
      <c r="AR273">
        <v>0.53</v>
      </c>
      <c r="AS273">
        <v>0.68</v>
      </c>
      <c r="AT273">
        <v>-1</v>
      </c>
      <c r="AU273">
        <v>-1</v>
      </c>
      <c r="AV273">
        <v>0.05</v>
      </c>
      <c r="AW273">
        <v>29.88</v>
      </c>
      <c r="AX273">
        <v>29.88</v>
      </c>
      <c r="AY273">
        <v>0.17</v>
      </c>
      <c r="AZ273">
        <v>0</v>
      </c>
      <c r="BA273">
        <v>1580.5635980093737</v>
      </c>
    </row>
    <row r="274" spans="1:53" x14ac:dyDescent="0.25">
      <c r="A274">
        <v>698</v>
      </c>
      <c r="B274" t="s">
        <v>717</v>
      </c>
      <c r="C274">
        <v>0</v>
      </c>
      <c r="D274">
        <v>1.58</v>
      </c>
      <c r="E274">
        <v>0</v>
      </c>
      <c r="F274">
        <v>0</v>
      </c>
      <c r="G274">
        <v>0</v>
      </c>
      <c r="H274">
        <v>0.03</v>
      </c>
      <c r="I274">
        <v>0</v>
      </c>
      <c r="J274">
        <v>2</v>
      </c>
      <c r="K274">
        <v>0.03</v>
      </c>
      <c r="L274">
        <v>-1</v>
      </c>
      <c r="M274">
        <v>-1</v>
      </c>
      <c r="N274">
        <v>0.67</v>
      </c>
      <c r="O274">
        <v>3.58</v>
      </c>
      <c r="P274">
        <v>0.03</v>
      </c>
      <c r="Q274">
        <v>0.28000000000000003</v>
      </c>
      <c r="R274">
        <v>0.05</v>
      </c>
      <c r="S274">
        <v>0.32</v>
      </c>
      <c r="T274">
        <v>0.23</v>
      </c>
      <c r="U274">
        <v>0</v>
      </c>
      <c r="V274">
        <v>0</v>
      </c>
      <c r="W274">
        <v>20.67</v>
      </c>
      <c r="X274">
        <v>0.6</v>
      </c>
      <c r="Y274">
        <v>-1</v>
      </c>
      <c r="Z274">
        <v>-1</v>
      </c>
      <c r="AA274">
        <v>24.88</v>
      </c>
      <c r="AB274">
        <v>0.03</v>
      </c>
      <c r="AC274">
        <v>0.02</v>
      </c>
      <c r="AD274">
        <v>0.03</v>
      </c>
      <c r="AE274">
        <v>4.17</v>
      </c>
      <c r="AF274">
        <v>-1</v>
      </c>
      <c r="AG274">
        <v>-1</v>
      </c>
      <c r="AH274">
        <v>-1</v>
      </c>
      <c r="AI274">
        <v>0</v>
      </c>
      <c r="AJ274">
        <v>0</v>
      </c>
      <c r="AK274">
        <v>0.03</v>
      </c>
      <c r="AL274">
        <v>0.03</v>
      </c>
      <c r="AM274">
        <v>0.05</v>
      </c>
      <c r="AN274">
        <v>0.05</v>
      </c>
      <c r="AO274">
        <v>1.42</v>
      </c>
      <c r="AP274">
        <v>1.42</v>
      </c>
      <c r="AQ274">
        <v>22.67</v>
      </c>
      <c r="AR274">
        <v>0.53</v>
      </c>
      <c r="AS274">
        <v>0.68</v>
      </c>
      <c r="AT274">
        <v>-1</v>
      </c>
      <c r="AU274">
        <v>-1</v>
      </c>
      <c r="AV274">
        <v>0.05</v>
      </c>
      <c r="AW274">
        <v>29.88</v>
      </c>
      <c r="AX274">
        <v>29.88</v>
      </c>
      <c r="AY274">
        <v>0.17</v>
      </c>
      <c r="AZ274">
        <v>0</v>
      </c>
      <c r="BA274">
        <v>1462.3967668460309</v>
      </c>
    </row>
    <row r="275" spans="1:53" x14ac:dyDescent="0.25">
      <c r="A275">
        <v>701</v>
      </c>
      <c r="B275" t="s">
        <v>718</v>
      </c>
      <c r="C275">
        <v>0</v>
      </c>
      <c r="D275">
        <v>1.58</v>
      </c>
      <c r="E275">
        <v>0</v>
      </c>
      <c r="F275">
        <v>0</v>
      </c>
      <c r="G275">
        <v>0</v>
      </c>
      <c r="H275">
        <v>0.03</v>
      </c>
      <c r="I275">
        <v>0</v>
      </c>
      <c r="J275">
        <v>2</v>
      </c>
      <c r="K275">
        <v>0.03</v>
      </c>
      <c r="L275">
        <v>-1</v>
      </c>
      <c r="M275">
        <v>-1</v>
      </c>
      <c r="N275">
        <v>0.67</v>
      </c>
      <c r="O275">
        <v>3.58</v>
      </c>
      <c r="P275">
        <v>0.03</v>
      </c>
      <c r="Q275">
        <v>0.28000000000000003</v>
      </c>
      <c r="R275">
        <v>0.05</v>
      </c>
      <c r="S275">
        <v>0.32</v>
      </c>
      <c r="T275">
        <v>0.23</v>
      </c>
      <c r="U275">
        <v>0</v>
      </c>
      <c r="V275">
        <v>0</v>
      </c>
      <c r="W275">
        <v>20.67</v>
      </c>
      <c r="X275">
        <v>0.6</v>
      </c>
      <c r="Y275">
        <v>-1</v>
      </c>
      <c r="Z275">
        <v>-1</v>
      </c>
      <c r="AA275">
        <v>24.88</v>
      </c>
      <c r="AB275">
        <v>0.03</v>
      </c>
      <c r="AC275">
        <v>0.02</v>
      </c>
      <c r="AD275">
        <v>0.03</v>
      </c>
      <c r="AE275">
        <v>4.17</v>
      </c>
      <c r="AF275">
        <v>-1</v>
      </c>
      <c r="AG275">
        <v>-1</v>
      </c>
      <c r="AH275">
        <v>-1</v>
      </c>
      <c r="AI275">
        <v>0</v>
      </c>
      <c r="AJ275">
        <v>0</v>
      </c>
      <c r="AK275">
        <v>0.03</v>
      </c>
      <c r="AL275">
        <v>0.03</v>
      </c>
      <c r="AM275">
        <v>0.05</v>
      </c>
      <c r="AN275">
        <v>0.05</v>
      </c>
      <c r="AO275">
        <v>1.42</v>
      </c>
      <c r="AP275">
        <v>1.42</v>
      </c>
      <c r="AQ275">
        <v>22.67</v>
      </c>
      <c r="AR275">
        <v>0.53</v>
      </c>
      <c r="AS275">
        <v>0.68</v>
      </c>
      <c r="AT275">
        <v>-1</v>
      </c>
      <c r="AU275">
        <v>-1</v>
      </c>
      <c r="AV275">
        <v>0.05</v>
      </c>
      <c r="AW275">
        <v>29.88</v>
      </c>
      <c r="AX275">
        <v>29.88</v>
      </c>
      <c r="AY275">
        <v>0.17</v>
      </c>
      <c r="AZ275">
        <v>0</v>
      </c>
      <c r="BA275">
        <v>1544.5603640912593</v>
      </c>
    </row>
    <row r="276" spans="1:53" x14ac:dyDescent="0.25">
      <c r="A276">
        <v>702</v>
      </c>
      <c r="B276" t="s">
        <v>719</v>
      </c>
      <c r="C276">
        <v>0</v>
      </c>
      <c r="D276">
        <v>1.58</v>
      </c>
      <c r="E276">
        <v>0</v>
      </c>
      <c r="F276">
        <v>0</v>
      </c>
      <c r="G276">
        <v>0</v>
      </c>
      <c r="H276">
        <v>0.03</v>
      </c>
      <c r="I276">
        <v>0</v>
      </c>
      <c r="J276">
        <v>2</v>
      </c>
      <c r="K276">
        <v>0.03</v>
      </c>
      <c r="L276">
        <v>-1</v>
      </c>
      <c r="M276">
        <v>-1</v>
      </c>
      <c r="N276">
        <v>0.67</v>
      </c>
      <c r="O276">
        <v>3.58</v>
      </c>
      <c r="P276">
        <v>0.03</v>
      </c>
      <c r="Q276">
        <v>0.28000000000000003</v>
      </c>
      <c r="R276">
        <v>0.05</v>
      </c>
      <c r="S276">
        <v>0.32</v>
      </c>
      <c r="T276">
        <v>0.23</v>
      </c>
      <c r="U276">
        <v>0</v>
      </c>
      <c r="V276">
        <v>0</v>
      </c>
      <c r="W276">
        <v>20.67</v>
      </c>
      <c r="X276">
        <v>0.6</v>
      </c>
      <c r="Y276">
        <v>-1</v>
      </c>
      <c r="Z276">
        <v>-1</v>
      </c>
      <c r="AA276">
        <v>24.88</v>
      </c>
      <c r="AB276">
        <v>0.03</v>
      </c>
      <c r="AC276">
        <v>0.02</v>
      </c>
      <c r="AD276">
        <v>0.03</v>
      </c>
      <c r="AE276">
        <v>4.17</v>
      </c>
      <c r="AF276">
        <v>-1</v>
      </c>
      <c r="AG276">
        <v>-1</v>
      </c>
      <c r="AH276">
        <v>-1</v>
      </c>
      <c r="AI276">
        <v>0</v>
      </c>
      <c r="AJ276">
        <v>0</v>
      </c>
      <c r="AK276">
        <v>0.03</v>
      </c>
      <c r="AL276">
        <v>0.03</v>
      </c>
      <c r="AM276">
        <v>0.05</v>
      </c>
      <c r="AN276">
        <v>0.05</v>
      </c>
      <c r="AO276">
        <v>1.42</v>
      </c>
      <c r="AP276">
        <v>1.42</v>
      </c>
      <c r="AQ276">
        <v>22.67</v>
      </c>
      <c r="AR276">
        <v>0.53</v>
      </c>
      <c r="AS276">
        <v>0.68</v>
      </c>
      <c r="AT276">
        <v>-1</v>
      </c>
      <c r="AU276">
        <v>-1</v>
      </c>
      <c r="AV276">
        <v>0.05</v>
      </c>
      <c r="AW276">
        <v>29.88</v>
      </c>
      <c r="AX276">
        <v>29.88</v>
      </c>
      <c r="AY276">
        <v>0.17</v>
      </c>
      <c r="AZ276">
        <v>0</v>
      </c>
      <c r="BA276">
        <v>1403.5697889364369</v>
      </c>
    </row>
    <row r="277" spans="1:53" x14ac:dyDescent="0.25">
      <c r="A277">
        <v>703</v>
      </c>
      <c r="B277" t="s">
        <v>720</v>
      </c>
      <c r="C277">
        <v>0</v>
      </c>
      <c r="D277">
        <v>1.58</v>
      </c>
      <c r="E277">
        <v>0</v>
      </c>
      <c r="F277">
        <v>0</v>
      </c>
      <c r="G277">
        <v>0</v>
      </c>
      <c r="H277">
        <v>0.03</v>
      </c>
      <c r="I277">
        <v>0</v>
      </c>
      <c r="J277">
        <v>2</v>
      </c>
      <c r="K277">
        <v>0.03</v>
      </c>
      <c r="L277">
        <v>-1</v>
      </c>
      <c r="M277">
        <v>-1</v>
      </c>
      <c r="N277">
        <v>0.67</v>
      </c>
      <c r="O277">
        <v>3.58</v>
      </c>
      <c r="P277">
        <v>0.03</v>
      </c>
      <c r="Q277">
        <v>0.28000000000000003</v>
      </c>
      <c r="R277">
        <v>0.05</v>
      </c>
      <c r="S277">
        <v>0.32</v>
      </c>
      <c r="T277">
        <v>0.23</v>
      </c>
      <c r="U277">
        <v>0</v>
      </c>
      <c r="V277">
        <v>0</v>
      </c>
      <c r="W277">
        <v>20.67</v>
      </c>
      <c r="X277">
        <v>0.6</v>
      </c>
      <c r="Y277">
        <v>-1</v>
      </c>
      <c r="Z277">
        <v>-1</v>
      </c>
      <c r="AA277">
        <v>24.88</v>
      </c>
      <c r="AB277">
        <v>0.03</v>
      </c>
      <c r="AC277">
        <v>0.02</v>
      </c>
      <c r="AD277">
        <v>0.03</v>
      </c>
      <c r="AE277">
        <v>4.17</v>
      </c>
      <c r="AF277">
        <v>-1</v>
      </c>
      <c r="AG277">
        <v>-1</v>
      </c>
      <c r="AH277">
        <v>-1</v>
      </c>
      <c r="AI277">
        <v>0</v>
      </c>
      <c r="AJ277">
        <v>0</v>
      </c>
      <c r="AK277">
        <v>0.03</v>
      </c>
      <c r="AL277">
        <v>0.03</v>
      </c>
      <c r="AM277">
        <v>0.05</v>
      </c>
      <c r="AN277">
        <v>0.05</v>
      </c>
      <c r="AO277">
        <v>1.42</v>
      </c>
      <c r="AP277">
        <v>1.42</v>
      </c>
      <c r="AQ277">
        <v>22.67</v>
      </c>
      <c r="AR277">
        <v>0.53</v>
      </c>
      <c r="AS277">
        <v>0.68</v>
      </c>
      <c r="AT277">
        <v>-1</v>
      </c>
      <c r="AU277">
        <v>-1</v>
      </c>
      <c r="AV277">
        <v>0.05</v>
      </c>
      <c r="AW277">
        <v>29.88</v>
      </c>
      <c r="AX277">
        <v>29.88</v>
      </c>
      <c r="AY277">
        <v>0.17</v>
      </c>
      <c r="AZ277">
        <v>0</v>
      </c>
      <c r="BA277">
        <v>1457.8242052698668</v>
      </c>
    </row>
    <row r="278" spans="1:53" x14ac:dyDescent="0.25">
      <c r="A278">
        <v>704</v>
      </c>
      <c r="B278" t="s">
        <v>721</v>
      </c>
      <c r="C278">
        <v>0</v>
      </c>
      <c r="D278">
        <v>1.58</v>
      </c>
      <c r="E278">
        <v>0</v>
      </c>
      <c r="F278">
        <v>0</v>
      </c>
      <c r="G278">
        <v>0</v>
      </c>
      <c r="H278">
        <v>0.03</v>
      </c>
      <c r="I278">
        <v>0</v>
      </c>
      <c r="J278">
        <v>2</v>
      </c>
      <c r="K278">
        <v>0.03</v>
      </c>
      <c r="L278">
        <v>-1</v>
      </c>
      <c r="M278">
        <v>-1</v>
      </c>
      <c r="N278">
        <v>0.67</v>
      </c>
      <c r="O278">
        <v>3.58</v>
      </c>
      <c r="P278">
        <v>0.03</v>
      </c>
      <c r="Q278">
        <v>0.28000000000000003</v>
      </c>
      <c r="R278">
        <v>0.05</v>
      </c>
      <c r="S278">
        <v>0.32</v>
      </c>
      <c r="T278">
        <v>0.23</v>
      </c>
      <c r="U278">
        <v>0</v>
      </c>
      <c r="V278">
        <v>0</v>
      </c>
      <c r="W278">
        <v>20.67</v>
      </c>
      <c r="X278">
        <v>0.6</v>
      </c>
      <c r="Y278">
        <v>-1</v>
      </c>
      <c r="Z278">
        <v>-1</v>
      </c>
      <c r="AA278">
        <v>24.88</v>
      </c>
      <c r="AB278">
        <v>0.03</v>
      </c>
      <c r="AC278">
        <v>0.02</v>
      </c>
      <c r="AD278">
        <v>0.03</v>
      </c>
      <c r="AE278">
        <v>4.17</v>
      </c>
      <c r="AF278">
        <v>-1</v>
      </c>
      <c r="AG278">
        <v>-1</v>
      </c>
      <c r="AH278">
        <v>-1</v>
      </c>
      <c r="AI278">
        <v>0</v>
      </c>
      <c r="AJ278">
        <v>0</v>
      </c>
      <c r="AK278">
        <v>0.03</v>
      </c>
      <c r="AL278">
        <v>0.03</v>
      </c>
      <c r="AM278">
        <v>0.05</v>
      </c>
      <c r="AN278">
        <v>0.05</v>
      </c>
      <c r="AO278">
        <v>1.42</v>
      </c>
      <c r="AP278">
        <v>1.42</v>
      </c>
      <c r="AQ278">
        <v>22.67</v>
      </c>
      <c r="AR278">
        <v>0.53</v>
      </c>
      <c r="AS278">
        <v>0.68</v>
      </c>
      <c r="AT278">
        <v>-1</v>
      </c>
      <c r="AU278">
        <v>-1</v>
      </c>
      <c r="AV278">
        <v>0.05</v>
      </c>
      <c r="AW278">
        <v>29.88</v>
      </c>
      <c r="AX278">
        <v>29.88</v>
      </c>
      <c r="AY278">
        <v>0.17</v>
      </c>
      <c r="AZ278">
        <v>0</v>
      </c>
      <c r="BA278">
        <v>1445.2036281238172</v>
      </c>
    </row>
    <row r="279" spans="1:53" x14ac:dyDescent="0.25">
      <c r="A279">
        <v>706</v>
      </c>
      <c r="B279" t="s">
        <v>722</v>
      </c>
      <c r="C279">
        <v>0</v>
      </c>
      <c r="D279">
        <v>1.58</v>
      </c>
      <c r="E279">
        <v>0</v>
      </c>
      <c r="F279">
        <v>0</v>
      </c>
      <c r="G279">
        <v>0</v>
      </c>
      <c r="H279">
        <v>0.03</v>
      </c>
      <c r="I279">
        <v>0</v>
      </c>
      <c r="J279">
        <v>2</v>
      </c>
      <c r="K279">
        <v>0.03</v>
      </c>
      <c r="L279">
        <v>-1</v>
      </c>
      <c r="M279">
        <v>-1</v>
      </c>
      <c r="N279">
        <v>0.67</v>
      </c>
      <c r="O279">
        <v>3.58</v>
      </c>
      <c r="P279">
        <v>0.03</v>
      </c>
      <c r="Q279">
        <v>0.28000000000000003</v>
      </c>
      <c r="R279">
        <v>0.05</v>
      </c>
      <c r="S279">
        <v>0.32</v>
      </c>
      <c r="T279">
        <v>0.23</v>
      </c>
      <c r="U279">
        <v>0</v>
      </c>
      <c r="V279">
        <v>0</v>
      </c>
      <c r="W279">
        <v>20.67</v>
      </c>
      <c r="X279">
        <v>0.6</v>
      </c>
      <c r="Y279">
        <v>-1</v>
      </c>
      <c r="Z279">
        <v>-1</v>
      </c>
      <c r="AA279">
        <v>24.88</v>
      </c>
      <c r="AB279">
        <v>0.03</v>
      </c>
      <c r="AC279">
        <v>0.02</v>
      </c>
      <c r="AD279">
        <v>0.03</v>
      </c>
      <c r="AE279">
        <v>4.17</v>
      </c>
      <c r="AF279">
        <v>-1</v>
      </c>
      <c r="AG279">
        <v>-1</v>
      </c>
      <c r="AH279">
        <v>-1</v>
      </c>
      <c r="AI279">
        <v>0</v>
      </c>
      <c r="AJ279">
        <v>0</v>
      </c>
      <c r="AK279">
        <v>0.03</v>
      </c>
      <c r="AL279">
        <v>0.03</v>
      </c>
      <c r="AM279">
        <v>0.05</v>
      </c>
      <c r="AN279">
        <v>0.05</v>
      </c>
      <c r="AO279">
        <v>1.42</v>
      </c>
      <c r="AP279">
        <v>1.42</v>
      </c>
      <c r="AQ279">
        <v>22.67</v>
      </c>
      <c r="AR279">
        <v>0.53</v>
      </c>
      <c r="AS279">
        <v>0.68</v>
      </c>
      <c r="AT279">
        <v>-1</v>
      </c>
      <c r="AU279">
        <v>-1</v>
      </c>
      <c r="AV279">
        <v>0.05</v>
      </c>
      <c r="AW279">
        <v>29.88</v>
      </c>
      <c r="AX279">
        <v>29.88</v>
      </c>
      <c r="AY279">
        <v>0.17</v>
      </c>
      <c r="AZ279">
        <v>0</v>
      </c>
      <c r="BA279">
        <v>1517.220202275262</v>
      </c>
    </row>
    <row r="280" spans="1:53" x14ac:dyDescent="0.25">
      <c r="A280">
        <v>708</v>
      </c>
      <c r="B280" t="s">
        <v>723</v>
      </c>
      <c r="C280">
        <v>0</v>
      </c>
      <c r="D280">
        <v>1.58</v>
      </c>
      <c r="E280">
        <v>0</v>
      </c>
      <c r="F280">
        <v>0</v>
      </c>
      <c r="G280">
        <v>0</v>
      </c>
      <c r="H280">
        <v>0.03</v>
      </c>
      <c r="I280">
        <v>0</v>
      </c>
      <c r="J280">
        <v>2</v>
      </c>
      <c r="K280">
        <v>0.03</v>
      </c>
      <c r="L280">
        <v>-1</v>
      </c>
      <c r="M280">
        <v>-1</v>
      </c>
      <c r="N280">
        <v>0.67</v>
      </c>
      <c r="O280">
        <v>3.58</v>
      </c>
      <c r="P280">
        <v>0.03</v>
      </c>
      <c r="Q280">
        <v>0.28000000000000003</v>
      </c>
      <c r="R280">
        <v>0.05</v>
      </c>
      <c r="S280">
        <v>0.32</v>
      </c>
      <c r="T280">
        <v>0.23</v>
      </c>
      <c r="U280">
        <v>0</v>
      </c>
      <c r="V280">
        <v>0</v>
      </c>
      <c r="W280">
        <v>20.67</v>
      </c>
      <c r="X280">
        <v>0.6</v>
      </c>
      <c r="Y280">
        <v>-1</v>
      </c>
      <c r="Z280">
        <v>-1</v>
      </c>
      <c r="AA280">
        <v>24.88</v>
      </c>
      <c r="AB280">
        <v>0.03</v>
      </c>
      <c r="AC280">
        <v>0.02</v>
      </c>
      <c r="AD280">
        <v>0.03</v>
      </c>
      <c r="AE280">
        <v>4.17</v>
      </c>
      <c r="AF280">
        <v>-1</v>
      </c>
      <c r="AG280">
        <v>-1</v>
      </c>
      <c r="AH280">
        <v>-1</v>
      </c>
      <c r="AI280">
        <v>0</v>
      </c>
      <c r="AJ280">
        <v>0</v>
      </c>
      <c r="AK280">
        <v>0.03</v>
      </c>
      <c r="AL280">
        <v>0.03</v>
      </c>
      <c r="AM280">
        <v>0.05</v>
      </c>
      <c r="AN280">
        <v>0.05</v>
      </c>
      <c r="AO280">
        <v>1.42</v>
      </c>
      <c r="AP280">
        <v>1.42</v>
      </c>
      <c r="AQ280">
        <v>22.67</v>
      </c>
      <c r="AR280">
        <v>0.53</v>
      </c>
      <c r="AS280">
        <v>0.68</v>
      </c>
      <c r="AT280">
        <v>-1</v>
      </c>
      <c r="AU280">
        <v>-1</v>
      </c>
      <c r="AV280">
        <v>0.05</v>
      </c>
      <c r="AW280">
        <v>29.88</v>
      </c>
      <c r="AX280">
        <v>29.88</v>
      </c>
      <c r="AY280">
        <v>0.17</v>
      </c>
      <c r="AZ280">
        <v>0</v>
      </c>
      <c r="BA280">
        <v>1567.1382342677273</v>
      </c>
    </row>
    <row r="281" spans="1:53" x14ac:dyDescent="0.25">
      <c r="A281">
        <v>709</v>
      </c>
      <c r="B281" t="s">
        <v>724</v>
      </c>
      <c r="C281">
        <v>0</v>
      </c>
      <c r="D281">
        <v>1.58</v>
      </c>
      <c r="E281">
        <v>0</v>
      </c>
      <c r="F281">
        <v>0</v>
      </c>
      <c r="G281">
        <v>0</v>
      </c>
      <c r="H281">
        <v>0.03</v>
      </c>
      <c r="I281">
        <v>0</v>
      </c>
      <c r="J281">
        <v>2</v>
      </c>
      <c r="K281">
        <v>0.03</v>
      </c>
      <c r="L281">
        <v>-1</v>
      </c>
      <c r="M281">
        <v>-1</v>
      </c>
      <c r="N281">
        <v>0.67</v>
      </c>
      <c r="O281">
        <v>3.58</v>
      </c>
      <c r="P281">
        <v>0.03</v>
      </c>
      <c r="Q281">
        <v>0.28000000000000003</v>
      </c>
      <c r="R281">
        <v>0.05</v>
      </c>
      <c r="S281">
        <v>0.32</v>
      </c>
      <c r="T281">
        <v>0.23</v>
      </c>
      <c r="U281">
        <v>0</v>
      </c>
      <c r="V281">
        <v>0</v>
      </c>
      <c r="W281">
        <v>20.67</v>
      </c>
      <c r="X281">
        <v>0.6</v>
      </c>
      <c r="Y281">
        <v>-1</v>
      </c>
      <c r="Z281">
        <v>-1</v>
      </c>
      <c r="AA281">
        <v>24.88</v>
      </c>
      <c r="AB281">
        <v>0.03</v>
      </c>
      <c r="AC281">
        <v>0.02</v>
      </c>
      <c r="AD281">
        <v>0.03</v>
      </c>
      <c r="AE281">
        <v>4.17</v>
      </c>
      <c r="AF281">
        <v>-1</v>
      </c>
      <c r="AG281">
        <v>-1</v>
      </c>
      <c r="AH281">
        <v>-1</v>
      </c>
      <c r="AI281">
        <v>0</v>
      </c>
      <c r="AJ281">
        <v>0</v>
      </c>
      <c r="AK281">
        <v>0.03</v>
      </c>
      <c r="AL281">
        <v>0.03</v>
      </c>
      <c r="AM281">
        <v>0.05</v>
      </c>
      <c r="AN281">
        <v>0.05</v>
      </c>
      <c r="AO281">
        <v>1.42</v>
      </c>
      <c r="AP281">
        <v>1.42</v>
      </c>
      <c r="AQ281">
        <v>22.67</v>
      </c>
      <c r="AR281">
        <v>0.53</v>
      </c>
      <c r="AS281">
        <v>0.68</v>
      </c>
      <c r="AT281">
        <v>-1</v>
      </c>
      <c r="AU281">
        <v>-1</v>
      </c>
      <c r="AV281">
        <v>0.05</v>
      </c>
      <c r="AW281">
        <v>29.88</v>
      </c>
      <c r="AX281">
        <v>29.88</v>
      </c>
      <c r="AY281">
        <v>0.17</v>
      </c>
      <c r="AZ281">
        <v>0</v>
      </c>
      <c r="BA281">
        <v>1456.9726677307854</v>
      </c>
    </row>
    <row r="282" spans="1:53" x14ac:dyDescent="0.25">
      <c r="A282">
        <v>714</v>
      </c>
      <c r="B282" t="s">
        <v>725</v>
      </c>
      <c r="C282">
        <v>0</v>
      </c>
      <c r="D282">
        <v>1.58</v>
      </c>
      <c r="E282">
        <v>0</v>
      </c>
      <c r="F282">
        <v>0</v>
      </c>
      <c r="G282">
        <v>0</v>
      </c>
      <c r="H282">
        <v>0.03</v>
      </c>
      <c r="I282">
        <v>0</v>
      </c>
      <c r="J282">
        <v>2</v>
      </c>
      <c r="K282">
        <v>0.03</v>
      </c>
      <c r="L282">
        <v>-1</v>
      </c>
      <c r="M282">
        <v>-1</v>
      </c>
      <c r="N282">
        <v>0.67</v>
      </c>
      <c r="O282">
        <v>3.58</v>
      </c>
      <c r="P282">
        <v>0.03</v>
      </c>
      <c r="Q282">
        <v>0.28000000000000003</v>
      </c>
      <c r="R282">
        <v>0.05</v>
      </c>
      <c r="S282">
        <v>0.32</v>
      </c>
      <c r="T282">
        <v>0.23</v>
      </c>
      <c r="U282">
        <v>0</v>
      </c>
      <c r="V282">
        <v>0</v>
      </c>
      <c r="W282">
        <v>20.67</v>
      </c>
      <c r="X282">
        <v>0.6</v>
      </c>
      <c r="Y282">
        <v>-1</v>
      </c>
      <c r="Z282">
        <v>-1</v>
      </c>
      <c r="AA282">
        <v>24.88</v>
      </c>
      <c r="AB282">
        <v>0.03</v>
      </c>
      <c r="AC282">
        <v>0.02</v>
      </c>
      <c r="AD282">
        <v>0.03</v>
      </c>
      <c r="AE282">
        <v>4.17</v>
      </c>
      <c r="AF282">
        <v>-1</v>
      </c>
      <c r="AG282">
        <v>-1</v>
      </c>
      <c r="AH282">
        <v>-1</v>
      </c>
      <c r="AI282">
        <v>0</v>
      </c>
      <c r="AJ282">
        <v>0</v>
      </c>
      <c r="AK282">
        <v>0.03</v>
      </c>
      <c r="AL282">
        <v>0.03</v>
      </c>
      <c r="AM282">
        <v>0.05</v>
      </c>
      <c r="AN282">
        <v>0.05</v>
      </c>
      <c r="AO282">
        <v>1.42</v>
      </c>
      <c r="AP282">
        <v>1.42</v>
      </c>
      <c r="AQ282">
        <v>22.67</v>
      </c>
      <c r="AR282">
        <v>0.53</v>
      </c>
      <c r="AS282">
        <v>0.68</v>
      </c>
      <c r="AT282">
        <v>-1</v>
      </c>
      <c r="AU282">
        <v>-1</v>
      </c>
      <c r="AV282">
        <v>0.05</v>
      </c>
      <c r="AW282">
        <v>29.88</v>
      </c>
      <c r="AX282">
        <v>29.88</v>
      </c>
      <c r="AY282">
        <v>0.17</v>
      </c>
      <c r="AZ282">
        <v>0</v>
      </c>
      <c r="BA282">
        <v>1385.8852899373376</v>
      </c>
    </row>
    <row r="283" spans="1:53" x14ac:dyDescent="0.25">
      <c r="A283">
        <v>716</v>
      </c>
      <c r="B283" t="s">
        <v>726</v>
      </c>
      <c r="C283">
        <v>0</v>
      </c>
      <c r="D283">
        <v>1.58</v>
      </c>
      <c r="E283">
        <v>0</v>
      </c>
      <c r="F283">
        <v>0</v>
      </c>
      <c r="G283">
        <v>0</v>
      </c>
      <c r="H283">
        <v>0.03</v>
      </c>
      <c r="I283">
        <v>0</v>
      </c>
      <c r="J283">
        <v>2</v>
      </c>
      <c r="K283">
        <v>0.03</v>
      </c>
      <c r="L283">
        <v>-1</v>
      </c>
      <c r="M283">
        <v>-1</v>
      </c>
      <c r="N283">
        <v>0.67</v>
      </c>
      <c r="O283">
        <v>3.58</v>
      </c>
      <c r="P283">
        <v>0.03</v>
      </c>
      <c r="Q283">
        <v>0.28000000000000003</v>
      </c>
      <c r="R283">
        <v>0.05</v>
      </c>
      <c r="S283">
        <v>0.32</v>
      </c>
      <c r="T283">
        <v>0.23</v>
      </c>
      <c r="U283">
        <v>0</v>
      </c>
      <c r="V283">
        <v>0</v>
      </c>
      <c r="W283">
        <v>20.67</v>
      </c>
      <c r="X283">
        <v>0.6</v>
      </c>
      <c r="Y283">
        <v>-1</v>
      </c>
      <c r="Z283">
        <v>-1</v>
      </c>
      <c r="AA283">
        <v>24.88</v>
      </c>
      <c r="AB283">
        <v>0.03</v>
      </c>
      <c r="AC283">
        <v>0.02</v>
      </c>
      <c r="AD283">
        <v>0.03</v>
      </c>
      <c r="AE283">
        <v>4.17</v>
      </c>
      <c r="AF283">
        <v>-1</v>
      </c>
      <c r="AG283">
        <v>-1</v>
      </c>
      <c r="AH283">
        <v>-1</v>
      </c>
      <c r="AI283">
        <v>0</v>
      </c>
      <c r="AJ283">
        <v>0</v>
      </c>
      <c r="AK283">
        <v>0.03</v>
      </c>
      <c r="AL283">
        <v>0.03</v>
      </c>
      <c r="AM283">
        <v>0.05</v>
      </c>
      <c r="AN283">
        <v>0.05</v>
      </c>
      <c r="AO283">
        <v>1.42</v>
      </c>
      <c r="AP283">
        <v>1.42</v>
      </c>
      <c r="AQ283">
        <v>22.67</v>
      </c>
      <c r="AR283">
        <v>0.53</v>
      </c>
      <c r="AS283">
        <v>0.68</v>
      </c>
      <c r="AT283">
        <v>-1</v>
      </c>
      <c r="AU283">
        <v>-1</v>
      </c>
      <c r="AV283">
        <v>0.05</v>
      </c>
      <c r="AW283">
        <v>29.88</v>
      </c>
      <c r="AX283">
        <v>29.88</v>
      </c>
      <c r="AY283">
        <v>0.17</v>
      </c>
      <c r="AZ283">
        <v>0</v>
      </c>
      <c r="BA283">
        <v>1445.4928629710523</v>
      </c>
    </row>
    <row r="284" spans="1:53" x14ac:dyDescent="0.25">
      <c r="A284">
        <v>743</v>
      </c>
      <c r="B284" t="s">
        <v>727</v>
      </c>
      <c r="C284">
        <v>0</v>
      </c>
      <c r="D284">
        <v>1.58</v>
      </c>
      <c r="E284">
        <v>0</v>
      </c>
      <c r="F284">
        <v>0</v>
      </c>
      <c r="G284">
        <v>0</v>
      </c>
      <c r="H284">
        <v>0.03</v>
      </c>
      <c r="I284">
        <v>0</v>
      </c>
      <c r="J284">
        <v>2</v>
      </c>
      <c r="K284">
        <v>0.03</v>
      </c>
      <c r="L284">
        <v>-1</v>
      </c>
      <c r="M284">
        <v>-1</v>
      </c>
      <c r="N284">
        <v>0.67</v>
      </c>
      <c r="O284">
        <v>3.58</v>
      </c>
      <c r="P284">
        <v>0.03</v>
      </c>
      <c r="Q284">
        <v>0.28000000000000003</v>
      </c>
      <c r="R284">
        <v>0.05</v>
      </c>
      <c r="S284">
        <v>0.32</v>
      </c>
      <c r="T284">
        <v>0.23</v>
      </c>
      <c r="U284">
        <v>0</v>
      </c>
      <c r="V284">
        <v>0</v>
      </c>
      <c r="W284">
        <v>20.67</v>
      </c>
      <c r="X284">
        <v>0.6</v>
      </c>
      <c r="Y284">
        <v>-1</v>
      </c>
      <c r="Z284">
        <v>-1</v>
      </c>
      <c r="AA284">
        <v>24.88</v>
      </c>
      <c r="AB284">
        <v>0.03</v>
      </c>
      <c r="AC284">
        <v>0.02</v>
      </c>
      <c r="AD284">
        <v>0.03</v>
      </c>
      <c r="AE284">
        <v>4.17</v>
      </c>
      <c r="AF284">
        <v>-1</v>
      </c>
      <c r="AG284">
        <v>-1</v>
      </c>
      <c r="AH284">
        <v>-1</v>
      </c>
      <c r="AI284">
        <v>0</v>
      </c>
      <c r="AJ284">
        <v>0</v>
      </c>
      <c r="AK284">
        <v>0.03</v>
      </c>
      <c r="AL284">
        <v>0.03</v>
      </c>
      <c r="AM284">
        <v>0.05</v>
      </c>
      <c r="AN284">
        <v>0.05</v>
      </c>
      <c r="AO284">
        <v>1.42</v>
      </c>
      <c r="AP284">
        <v>1.42</v>
      </c>
      <c r="AQ284">
        <v>22.67</v>
      </c>
      <c r="AR284">
        <v>0.53</v>
      </c>
      <c r="AS284">
        <v>0.68</v>
      </c>
      <c r="AT284">
        <v>-1</v>
      </c>
      <c r="AU284">
        <v>-1</v>
      </c>
      <c r="AV284">
        <v>0.05</v>
      </c>
      <c r="AW284">
        <v>29.88</v>
      </c>
      <c r="AX284">
        <v>29.88</v>
      </c>
      <c r="AY284">
        <v>0.17</v>
      </c>
      <c r="AZ284">
        <v>0</v>
      </c>
      <c r="BA284">
        <v>1435.8137686145481</v>
      </c>
    </row>
    <row r="285" spans="1:53" x14ac:dyDescent="0.25">
      <c r="A285">
        <v>744</v>
      </c>
      <c r="B285" t="s">
        <v>728</v>
      </c>
      <c r="C285">
        <v>0</v>
      </c>
      <c r="D285">
        <v>1.58</v>
      </c>
      <c r="E285">
        <v>0</v>
      </c>
      <c r="F285">
        <v>0</v>
      </c>
      <c r="G285">
        <v>0</v>
      </c>
      <c r="H285">
        <v>0.03</v>
      </c>
      <c r="I285">
        <v>0</v>
      </c>
      <c r="J285">
        <v>2</v>
      </c>
      <c r="K285">
        <v>0.03</v>
      </c>
      <c r="L285">
        <v>-1</v>
      </c>
      <c r="M285">
        <v>-1</v>
      </c>
      <c r="N285">
        <v>0.67</v>
      </c>
      <c r="O285">
        <v>3.58</v>
      </c>
      <c r="P285">
        <v>0.03</v>
      </c>
      <c r="Q285">
        <v>0.28000000000000003</v>
      </c>
      <c r="R285">
        <v>0.05</v>
      </c>
      <c r="S285">
        <v>0.32</v>
      </c>
      <c r="T285">
        <v>0.23</v>
      </c>
      <c r="U285">
        <v>0</v>
      </c>
      <c r="V285">
        <v>0</v>
      </c>
      <c r="W285">
        <v>20.67</v>
      </c>
      <c r="X285">
        <v>0.6</v>
      </c>
      <c r="Y285">
        <v>-1</v>
      </c>
      <c r="Z285">
        <v>-1</v>
      </c>
      <c r="AA285">
        <v>24.88</v>
      </c>
      <c r="AB285">
        <v>0.03</v>
      </c>
      <c r="AC285">
        <v>0.02</v>
      </c>
      <c r="AD285">
        <v>0.03</v>
      </c>
      <c r="AE285">
        <v>4.17</v>
      </c>
      <c r="AF285">
        <v>-1</v>
      </c>
      <c r="AG285">
        <v>-1</v>
      </c>
      <c r="AH285">
        <v>-1</v>
      </c>
      <c r="AI285">
        <v>0</v>
      </c>
      <c r="AJ285">
        <v>0</v>
      </c>
      <c r="AK285">
        <v>0.03</v>
      </c>
      <c r="AL285">
        <v>0.03</v>
      </c>
      <c r="AM285">
        <v>0.05</v>
      </c>
      <c r="AN285">
        <v>0.05</v>
      </c>
      <c r="AO285">
        <v>1.42</v>
      </c>
      <c r="AP285">
        <v>1.42</v>
      </c>
      <c r="AQ285">
        <v>22.67</v>
      </c>
      <c r="AR285">
        <v>0.53</v>
      </c>
      <c r="AS285">
        <v>0.68</v>
      </c>
      <c r="AT285">
        <v>-1</v>
      </c>
      <c r="AU285">
        <v>-1</v>
      </c>
      <c r="AV285">
        <v>0.05</v>
      </c>
      <c r="AW285">
        <v>29.88</v>
      </c>
      <c r="AX285">
        <v>29.88</v>
      </c>
      <c r="AY285">
        <v>0.17</v>
      </c>
      <c r="AZ285">
        <v>0</v>
      </c>
      <c r="BA285">
        <v>1562.2904100380467</v>
      </c>
    </row>
    <row r="286" spans="1:53" x14ac:dyDescent="0.25">
      <c r="A286">
        <v>746</v>
      </c>
      <c r="B286" t="s">
        <v>729</v>
      </c>
      <c r="C286">
        <v>0</v>
      </c>
      <c r="D286">
        <v>1.58</v>
      </c>
      <c r="E286">
        <v>0</v>
      </c>
      <c r="F286">
        <v>0</v>
      </c>
      <c r="G286">
        <v>0</v>
      </c>
      <c r="H286">
        <v>0.03</v>
      </c>
      <c r="I286">
        <v>0</v>
      </c>
      <c r="J286">
        <v>2</v>
      </c>
      <c r="K286">
        <v>0.03</v>
      </c>
      <c r="L286">
        <v>-1</v>
      </c>
      <c r="M286">
        <v>-1</v>
      </c>
      <c r="N286">
        <v>0.67</v>
      </c>
      <c r="O286">
        <v>3.58</v>
      </c>
      <c r="P286">
        <v>0.03</v>
      </c>
      <c r="Q286">
        <v>0.28000000000000003</v>
      </c>
      <c r="R286">
        <v>0.05</v>
      </c>
      <c r="S286">
        <v>0.32</v>
      </c>
      <c r="T286">
        <v>0.23</v>
      </c>
      <c r="U286">
        <v>0</v>
      </c>
      <c r="V286">
        <v>0</v>
      </c>
      <c r="W286">
        <v>20.67</v>
      </c>
      <c r="X286">
        <v>0.6</v>
      </c>
      <c r="Y286">
        <v>-1</v>
      </c>
      <c r="Z286">
        <v>-1</v>
      </c>
      <c r="AA286">
        <v>24.88</v>
      </c>
      <c r="AB286">
        <v>0.03</v>
      </c>
      <c r="AC286">
        <v>0.02</v>
      </c>
      <c r="AD286">
        <v>0.03</v>
      </c>
      <c r="AE286">
        <v>4.17</v>
      </c>
      <c r="AF286">
        <v>-1</v>
      </c>
      <c r="AG286">
        <v>-1</v>
      </c>
      <c r="AH286">
        <v>-1</v>
      </c>
      <c r="AI286">
        <v>0</v>
      </c>
      <c r="AJ286">
        <v>0</v>
      </c>
      <c r="AK286">
        <v>0.03</v>
      </c>
      <c r="AL286">
        <v>0.03</v>
      </c>
      <c r="AM286">
        <v>0.05</v>
      </c>
      <c r="AN286">
        <v>0.05</v>
      </c>
      <c r="AO286">
        <v>1.42</v>
      </c>
      <c r="AP286">
        <v>1.42</v>
      </c>
      <c r="AQ286">
        <v>22.67</v>
      </c>
      <c r="AR286">
        <v>0.53</v>
      </c>
      <c r="AS286">
        <v>0.68</v>
      </c>
      <c r="AT286">
        <v>-1</v>
      </c>
      <c r="AU286">
        <v>-1</v>
      </c>
      <c r="AV286">
        <v>0.05</v>
      </c>
      <c r="AW286">
        <v>29.88</v>
      </c>
      <c r="AX286">
        <v>29.88</v>
      </c>
      <c r="AY286">
        <v>0.17</v>
      </c>
      <c r="AZ286">
        <v>0</v>
      </c>
      <c r="BA286">
        <v>1443.4038084327469</v>
      </c>
    </row>
    <row r="287" spans="1:53" x14ac:dyDescent="0.25">
      <c r="A287">
        <v>747</v>
      </c>
      <c r="B287" t="s">
        <v>730</v>
      </c>
      <c r="C287">
        <v>0</v>
      </c>
      <c r="D287">
        <v>1.58</v>
      </c>
      <c r="E287">
        <v>0</v>
      </c>
      <c r="F287">
        <v>0</v>
      </c>
      <c r="G287">
        <v>0</v>
      </c>
      <c r="H287">
        <v>0.03</v>
      </c>
      <c r="I287">
        <v>0</v>
      </c>
      <c r="J287">
        <v>2</v>
      </c>
      <c r="K287">
        <v>0.03</v>
      </c>
      <c r="L287">
        <v>-1</v>
      </c>
      <c r="M287">
        <v>-1</v>
      </c>
      <c r="N287">
        <v>0.67</v>
      </c>
      <c r="O287">
        <v>3.58</v>
      </c>
      <c r="P287">
        <v>0.03</v>
      </c>
      <c r="Q287">
        <v>0.28000000000000003</v>
      </c>
      <c r="R287">
        <v>0.05</v>
      </c>
      <c r="S287">
        <v>0.32</v>
      </c>
      <c r="T287">
        <v>0.23</v>
      </c>
      <c r="U287">
        <v>0</v>
      </c>
      <c r="V287">
        <v>0</v>
      </c>
      <c r="W287">
        <v>20.67</v>
      </c>
      <c r="X287">
        <v>0.6</v>
      </c>
      <c r="Y287">
        <v>-1</v>
      </c>
      <c r="Z287">
        <v>-1</v>
      </c>
      <c r="AA287">
        <v>24.88</v>
      </c>
      <c r="AB287">
        <v>0.03</v>
      </c>
      <c r="AC287">
        <v>0.02</v>
      </c>
      <c r="AD287">
        <v>0.03</v>
      </c>
      <c r="AE287">
        <v>4.17</v>
      </c>
      <c r="AF287">
        <v>-1</v>
      </c>
      <c r="AG287">
        <v>-1</v>
      </c>
      <c r="AH287">
        <v>-1</v>
      </c>
      <c r="AI287">
        <v>0</v>
      </c>
      <c r="AJ287">
        <v>0</v>
      </c>
      <c r="AK287">
        <v>0.03</v>
      </c>
      <c r="AL287">
        <v>0.03</v>
      </c>
      <c r="AM287">
        <v>0.05</v>
      </c>
      <c r="AN287">
        <v>0.05</v>
      </c>
      <c r="AO287">
        <v>1.42</v>
      </c>
      <c r="AP287">
        <v>1.42</v>
      </c>
      <c r="AQ287">
        <v>22.67</v>
      </c>
      <c r="AR287">
        <v>0.53</v>
      </c>
      <c r="AS287">
        <v>0.68</v>
      </c>
      <c r="AT287">
        <v>-1</v>
      </c>
      <c r="AU287">
        <v>-1</v>
      </c>
      <c r="AV287">
        <v>0.05</v>
      </c>
      <c r="AW287">
        <v>29.88</v>
      </c>
      <c r="AX287">
        <v>29.88</v>
      </c>
      <c r="AY287">
        <v>0.17</v>
      </c>
      <c r="AZ287">
        <v>0</v>
      </c>
      <c r="BA287">
        <v>1350</v>
      </c>
    </row>
    <row r="288" spans="1:53" x14ac:dyDescent="0.25">
      <c r="A288">
        <v>751</v>
      </c>
      <c r="B288" t="s">
        <v>731</v>
      </c>
      <c r="C288">
        <v>0</v>
      </c>
      <c r="D288">
        <v>1.58</v>
      </c>
      <c r="E288">
        <v>0</v>
      </c>
      <c r="F288">
        <v>0</v>
      </c>
      <c r="G288">
        <v>0</v>
      </c>
      <c r="H288">
        <v>0.03</v>
      </c>
      <c r="I288">
        <v>0</v>
      </c>
      <c r="J288">
        <v>2</v>
      </c>
      <c r="K288">
        <v>0.03</v>
      </c>
      <c r="L288">
        <v>-1</v>
      </c>
      <c r="M288">
        <v>-1</v>
      </c>
      <c r="N288">
        <v>0.67</v>
      </c>
      <c r="O288">
        <v>3.58</v>
      </c>
      <c r="P288">
        <v>0.03</v>
      </c>
      <c r="Q288">
        <v>0.28000000000000003</v>
      </c>
      <c r="R288">
        <v>0.05</v>
      </c>
      <c r="S288">
        <v>0.32</v>
      </c>
      <c r="T288">
        <v>0.23</v>
      </c>
      <c r="U288">
        <v>0</v>
      </c>
      <c r="V288">
        <v>0</v>
      </c>
      <c r="W288">
        <v>20.67</v>
      </c>
      <c r="X288">
        <v>0.6</v>
      </c>
      <c r="Y288">
        <v>-1</v>
      </c>
      <c r="Z288">
        <v>-1</v>
      </c>
      <c r="AA288">
        <v>24.88</v>
      </c>
      <c r="AB288">
        <v>0.03</v>
      </c>
      <c r="AC288">
        <v>0.02</v>
      </c>
      <c r="AD288">
        <v>0.03</v>
      </c>
      <c r="AE288">
        <v>4.17</v>
      </c>
      <c r="AF288">
        <v>-1</v>
      </c>
      <c r="AG288">
        <v>-1</v>
      </c>
      <c r="AH288">
        <v>-1</v>
      </c>
      <c r="AI288">
        <v>0</v>
      </c>
      <c r="AJ288">
        <v>0</v>
      </c>
      <c r="AK288">
        <v>0.03</v>
      </c>
      <c r="AL288">
        <v>0.03</v>
      </c>
      <c r="AM288">
        <v>0.05</v>
      </c>
      <c r="AN288">
        <v>0.05</v>
      </c>
      <c r="AO288">
        <v>1.42</v>
      </c>
      <c r="AP288">
        <v>1.42</v>
      </c>
      <c r="AQ288">
        <v>22.67</v>
      </c>
      <c r="AR288">
        <v>0.53</v>
      </c>
      <c r="AS288">
        <v>0.68</v>
      </c>
      <c r="AT288">
        <v>-1</v>
      </c>
      <c r="AU288">
        <v>-1</v>
      </c>
      <c r="AV288">
        <v>0.05</v>
      </c>
      <c r="AW288">
        <v>29.88</v>
      </c>
      <c r="AX288">
        <v>29.88</v>
      </c>
      <c r="AY288">
        <v>0.17</v>
      </c>
      <c r="AZ288">
        <v>0</v>
      </c>
      <c r="BA288">
        <v>1461.7211054700726</v>
      </c>
    </row>
    <row r="289" spans="1:53" x14ac:dyDescent="0.25">
      <c r="A289">
        <v>752</v>
      </c>
      <c r="B289" t="s">
        <v>732</v>
      </c>
      <c r="C289">
        <v>0</v>
      </c>
      <c r="D289">
        <v>1.58</v>
      </c>
      <c r="E289">
        <v>0</v>
      </c>
      <c r="F289">
        <v>0</v>
      </c>
      <c r="G289">
        <v>0</v>
      </c>
      <c r="H289">
        <v>0.03</v>
      </c>
      <c r="I289">
        <v>0</v>
      </c>
      <c r="J289">
        <v>2</v>
      </c>
      <c r="K289">
        <v>0.03</v>
      </c>
      <c r="L289">
        <v>-1</v>
      </c>
      <c r="M289">
        <v>-1</v>
      </c>
      <c r="N289">
        <v>0.67</v>
      </c>
      <c r="O289">
        <v>3.58</v>
      </c>
      <c r="P289">
        <v>0.03</v>
      </c>
      <c r="Q289">
        <v>0.28000000000000003</v>
      </c>
      <c r="R289">
        <v>0.05</v>
      </c>
      <c r="S289">
        <v>0.32</v>
      </c>
      <c r="T289">
        <v>0.23</v>
      </c>
      <c r="U289">
        <v>0</v>
      </c>
      <c r="V289">
        <v>0</v>
      </c>
      <c r="W289">
        <v>20.67</v>
      </c>
      <c r="X289">
        <v>0.6</v>
      </c>
      <c r="Y289">
        <v>-1</v>
      </c>
      <c r="Z289">
        <v>-1</v>
      </c>
      <c r="AA289">
        <v>24.88</v>
      </c>
      <c r="AB289">
        <v>0.03</v>
      </c>
      <c r="AC289">
        <v>0.02</v>
      </c>
      <c r="AD289">
        <v>0.03</v>
      </c>
      <c r="AE289">
        <v>4.17</v>
      </c>
      <c r="AF289">
        <v>-1</v>
      </c>
      <c r="AG289">
        <v>-1</v>
      </c>
      <c r="AH289">
        <v>-1</v>
      </c>
      <c r="AI289">
        <v>0</v>
      </c>
      <c r="AJ289">
        <v>0</v>
      </c>
      <c r="AK289">
        <v>0.03</v>
      </c>
      <c r="AL289">
        <v>0.03</v>
      </c>
      <c r="AM289">
        <v>0.05</v>
      </c>
      <c r="AN289">
        <v>0.05</v>
      </c>
      <c r="AO289">
        <v>1.42</v>
      </c>
      <c r="AP289">
        <v>1.42</v>
      </c>
      <c r="AQ289">
        <v>22.67</v>
      </c>
      <c r="AR289">
        <v>0.53</v>
      </c>
      <c r="AS289">
        <v>0.68</v>
      </c>
      <c r="AT289">
        <v>-1</v>
      </c>
      <c r="AU289">
        <v>-1</v>
      </c>
      <c r="AV289">
        <v>0.05</v>
      </c>
      <c r="AW289">
        <v>29.88</v>
      </c>
      <c r="AX289">
        <v>29.88</v>
      </c>
      <c r="AY289">
        <v>0.17</v>
      </c>
      <c r="AZ289">
        <v>0</v>
      </c>
      <c r="BA289">
        <v>1402.9558686869618</v>
      </c>
    </row>
    <row r="290" spans="1:53" x14ac:dyDescent="0.25">
      <c r="A290">
        <v>753</v>
      </c>
      <c r="B290" t="s">
        <v>733</v>
      </c>
      <c r="C290">
        <v>0</v>
      </c>
      <c r="D290">
        <v>1.58</v>
      </c>
      <c r="E290">
        <v>0</v>
      </c>
      <c r="F290">
        <v>0</v>
      </c>
      <c r="G290">
        <v>0</v>
      </c>
      <c r="H290">
        <v>0.03</v>
      </c>
      <c r="I290">
        <v>0</v>
      </c>
      <c r="J290">
        <v>2</v>
      </c>
      <c r="K290">
        <v>0.03</v>
      </c>
      <c r="L290">
        <v>-1</v>
      </c>
      <c r="M290">
        <v>-1</v>
      </c>
      <c r="N290">
        <v>0.67</v>
      </c>
      <c r="O290">
        <v>3.58</v>
      </c>
      <c r="P290">
        <v>0.03</v>
      </c>
      <c r="Q290">
        <v>0.28000000000000003</v>
      </c>
      <c r="R290">
        <v>0.05</v>
      </c>
      <c r="S290">
        <v>0.32</v>
      </c>
      <c r="T290">
        <v>0.23</v>
      </c>
      <c r="U290">
        <v>0</v>
      </c>
      <c r="V290">
        <v>0</v>
      </c>
      <c r="W290">
        <v>20.67</v>
      </c>
      <c r="X290">
        <v>0.6</v>
      </c>
      <c r="Y290">
        <v>-1</v>
      </c>
      <c r="Z290">
        <v>-1</v>
      </c>
      <c r="AA290">
        <v>24.88</v>
      </c>
      <c r="AB290">
        <v>0.03</v>
      </c>
      <c r="AC290">
        <v>0.02</v>
      </c>
      <c r="AD290">
        <v>0.03</v>
      </c>
      <c r="AE290">
        <v>4.17</v>
      </c>
      <c r="AF290">
        <v>-1</v>
      </c>
      <c r="AG290">
        <v>-1</v>
      </c>
      <c r="AH290">
        <v>-1</v>
      </c>
      <c r="AI290">
        <v>0</v>
      </c>
      <c r="AJ290">
        <v>0</v>
      </c>
      <c r="AK290">
        <v>0.03</v>
      </c>
      <c r="AL290">
        <v>0.03</v>
      </c>
      <c r="AM290">
        <v>0.05</v>
      </c>
      <c r="AN290">
        <v>0.05</v>
      </c>
      <c r="AO290">
        <v>1.42</v>
      </c>
      <c r="AP290">
        <v>1.42</v>
      </c>
      <c r="AQ290">
        <v>22.67</v>
      </c>
      <c r="AR290">
        <v>0.53</v>
      </c>
      <c r="AS290">
        <v>0.68</v>
      </c>
      <c r="AT290">
        <v>-1</v>
      </c>
      <c r="AU290">
        <v>-1</v>
      </c>
      <c r="AV290">
        <v>0.05</v>
      </c>
      <c r="AW290">
        <v>29.88</v>
      </c>
      <c r="AX290">
        <v>29.88</v>
      </c>
      <c r="AY290">
        <v>0.17</v>
      </c>
      <c r="AZ290">
        <v>0</v>
      </c>
      <c r="BA290">
        <v>1473.4188801727198</v>
      </c>
    </row>
    <row r="291" spans="1:53" x14ac:dyDescent="0.25">
      <c r="A291">
        <v>766</v>
      </c>
      <c r="B291" t="s">
        <v>734</v>
      </c>
      <c r="C291">
        <v>0</v>
      </c>
      <c r="D291">
        <v>1.58</v>
      </c>
      <c r="E291">
        <v>0</v>
      </c>
      <c r="F291">
        <v>0</v>
      </c>
      <c r="G291">
        <v>0</v>
      </c>
      <c r="H291">
        <v>0.03</v>
      </c>
      <c r="I291">
        <v>0</v>
      </c>
      <c r="J291">
        <v>2</v>
      </c>
      <c r="K291">
        <v>0.03</v>
      </c>
      <c r="L291">
        <v>-1</v>
      </c>
      <c r="M291">
        <v>-1</v>
      </c>
      <c r="N291">
        <v>0.67</v>
      </c>
      <c r="O291">
        <v>3.58</v>
      </c>
      <c r="P291">
        <v>0.03</v>
      </c>
      <c r="Q291">
        <v>0.28000000000000003</v>
      </c>
      <c r="R291">
        <v>0.05</v>
      </c>
      <c r="S291">
        <v>0.32</v>
      </c>
      <c r="T291">
        <v>0.23</v>
      </c>
      <c r="U291">
        <v>0</v>
      </c>
      <c r="V291">
        <v>0</v>
      </c>
      <c r="W291">
        <v>20.67</v>
      </c>
      <c r="X291">
        <v>0.6</v>
      </c>
      <c r="Y291">
        <v>-1</v>
      </c>
      <c r="Z291">
        <v>-1</v>
      </c>
      <c r="AA291">
        <v>24.88</v>
      </c>
      <c r="AB291">
        <v>0.03</v>
      </c>
      <c r="AC291">
        <v>0.02</v>
      </c>
      <c r="AD291">
        <v>0.03</v>
      </c>
      <c r="AE291">
        <v>4.17</v>
      </c>
      <c r="AF291">
        <v>-1</v>
      </c>
      <c r="AG291">
        <v>-1</v>
      </c>
      <c r="AH291">
        <v>-1</v>
      </c>
      <c r="AI291">
        <v>0</v>
      </c>
      <c r="AJ291">
        <v>0</v>
      </c>
      <c r="AK291">
        <v>0.03</v>
      </c>
      <c r="AL291">
        <v>0.03</v>
      </c>
      <c r="AM291">
        <v>0.05</v>
      </c>
      <c r="AN291">
        <v>0.05</v>
      </c>
      <c r="AO291">
        <v>1.42</v>
      </c>
      <c r="AP291">
        <v>1.42</v>
      </c>
      <c r="AQ291">
        <v>22.67</v>
      </c>
      <c r="AR291">
        <v>0.53</v>
      </c>
      <c r="AS291">
        <v>0.68</v>
      </c>
      <c r="AT291">
        <v>-1</v>
      </c>
      <c r="AU291">
        <v>-1</v>
      </c>
      <c r="AV291">
        <v>0.05</v>
      </c>
      <c r="AW291">
        <v>29.88</v>
      </c>
      <c r="AX291">
        <v>29.88</v>
      </c>
      <c r="AY291">
        <v>0.17</v>
      </c>
      <c r="AZ291">
        <v>0</v>
      </c>
      <c r="BA291">
        <v>1430.9145657104509</v>
      </c>
    </row>
    <row r="292" spans="1:53" x14ac:dyDescent="0.25">
      <c r="A292">
        <v>771</v>
      </c>
      <c r="B292" t="s">
        <v>735</v>
      </c>
      <c r="C292">
        <v>0</v>
      </c>
      <c r="D292">
        <v>1.58</v>
      </c>
      <c r="E292">
        <v>0</v>
      </c>
      <c r="F292">
        <v>0</v>
      </c>
      <c r="G292">
        <v>0</v>
      </c>
      <c r="H292">
        <v>0.03</v>
      </c>
      <c r="I292">
        <v>0</v>
      </c>
      <c r="J292">
        <v>2</v>
      </c>
      <c r="K292">
        <v>0.03</v>
      </c>
      <c r="L292">
        <v>-1</v>
      </c>
      <c r="M292">
        <v>-1</v>
      </c>
      <c r="N292">
        <v>0.67</v>
      </c>
      <c r="O292">
        <v>3.58</v>
      </c>
      <c r="P292">
        <v>0.03</v>
      </c>
      <c r="Q292">
        <v>0.28000000000000003</v>
      </c>
      <c r="R292">
        <v>0.05</v>
      </c>
      <c r="S292">
        <v>0.32</v>
      </c>
      <c r="T292">
        <v>0.23</v>
      </c>
      <c r="U292">
        <v>0</v>
      </c>
      <c r="V292">
        <v>0</v>
      </c>
      <c r="W292">
        <v>20.67</v>
      </c>
      <c r="X292">
        <v>0.6</v>
      </c>
      <c r="Y292">
        <v>-1</v>
      </c>
      <c r="Z292">
        <v>-1</v>
      </c>
      <c r="AA292">
        <v>24.88</v>
      </c>
      <c r="AB292">
        <v>0.03</v>
      </c>
      <c r="AC292">
        <v>0.02</v>
      </c>
      <c r="AD292">
        <v>0.03</v>
      </c>
      <c r="AE292">
        <v>4.17</v>
      </c>
      <c r="AF292">
        <v>-1</v>
      </c>
      <c r="AG292">
        <v>-1</v>
      </c>
      <c r="AH292">
        <v>-1</v>
      </c>
      <c r="AI292">
        <v>0</v>
      </c>
      <c r="AJ292">
        <v>0</v>
      </c>
      <c r="AK292">
        <v>0.03</v>
      </c>
      <c r="AL292">
        <v>0.03</v>
      </c>
      <c r="AM292">
        <v>0.05</v>
      </c>
      <c r="AN292">
        <v>0.05</v>
      </c>
      <c r="AO292">
        <v>1.42</v>
      </c>
      <c r="AP292">
        <v>1.42</v>
      </c>
      <c r="AQ292">
        <v>22.67</v>
      </c>
      <c r="AR292">
        <v>0.53</v>
      </c>
      <c r="AS292">
        <v>0.68</v>
      </c>
      <c r="AT292">
        <v>-1</v>
      </c>
      <c r="AU292">
        <v>-1</v>
      </c>
      <c r="AV292">
        <v>0.05</v>
      </c>
      <c r="AW292">
        <v>29.88</v>
      </c>
      <c r="AX292">
        <v>29.88</v>
      </c>
      <c r="AY292">
        <v>0.17</v>
      </c>
      <c r="AZ292">
        <v>0</v>
      </c>
      <c r="BA292">
        <v>1441.7038125500192</v>
      </c>
    </row>
    <row r="293" spans="1:53" x14ac:dyDescent="0.25">
      <c r="A293">
        <v>772</v>
      </c>
      <c r="B293" t="s">
        <v>736</v>
      </c>
      <c r="C293">
        <v>0</v>
      </c>
      <c r="D293">
        <v>1.58</v>
      </c>
      <c r="E293">
        <v>0</v>
      </c>
      <c r="F293">
        <v>0</v>
      </c>
      <c r="G293">
        <v>0</v>
      </c>
      <c r="H293">
        <v>0.03</v>
      </c>
      <c r="I293">
        <v>0</v>
      </c>
      <c r="J293">
        <v>2</v>
      </c>
      <c r="K293">
        <v>0.03</v>
      </c>
      <c r="L293">
        <v>-1</v>
      </c>
      <c r="M293">
        <v>-1</v>
      </c>
      <c r="N293">
        <v>0.67</v>
      </c>
      <c r="O293">
        <v>3.58</v>
      </c>
      <c r="P293">
        <v>0.03</v>
      </c>
      <c r="Q293">
        <v>0.28000000000000003</v>
      </c>
      <c r="R293">
        <v>0.05</v>
      </c>
      <c r="S293">
        <v>0.32</v>
      </c>
      <c r="T293">
        <v>0.23</v>
      </c>
      <c r="U293">
        <v>0</v>
      </c>
      <c r="V293">
        <v>0</v>
      </c>
      <c r="W293">
        <v>20.67</v>
      </c>
      <c r="X293">
        <v>0.6</v>
      </c>
      <c r="Y293">
        <v>-1</v>
      </c>
      <c r="Z293">
        <v>-1</v>
      </c>
      <c r="AA293">
        <v>24.88</v>
      </c>
      <c r="AB293">
        <v>0.03</v>
      </c>
      <c r="AC293">
        <v>0.02</v>
      </c>
      <c r="AD293">
        <v>0.03</v>
      </c>
      <c r="AE293">
        <v>4.17</v>
      </c>
      <c r="AF293">
        <v>-1</v>
      </c>
      <c r="AG293">
        <v>-1</v>
      </c>
      <c r="AH293">
        <v>-1</v>
      </c>
      <c r="AI293">
        <v>0</v>
      </c>
      <c r="AJ293">
        <v>0</v>
      </c>
      <c r="AK293">
        <v>0.03</v>
      </c>
      <c r="AL293">
        <v>0.03</v>
      </c>
      <c r="AM293">
        <v>0.05</v>
      </c>
      <c r="AN293">
        <v>0.05</v>
      </c>
      <c r="AO293">
        <v>1.42</v>
      </c>
      <c r="AP293">
        <v>1.42</v>
      </c>
      <c r="AQ293">
        <v>22.67</v>
      </c>
      <c r="AR293">
        <v>0.53</v>
      </c>
      <c r="AS293">
        <v>0.68</v>
      </c>
      <c r="AT293">
        <v>-1</v>
      </c>
      <c r="AU293">
        <v>-1</v>
      </c>
      <c r="AV293">
        <v>0.05</v>
      </c>
      <c r="AW293">
        <v>29.88</v>
      </c>
      <c r="AX293">
        <v>29.88</v>
      </c>
      <c r="AY293">
        <v>0.17</v>
      </c>
      <c r="AZ293">
        <v>0</v>
      </c>
      <c r="BA293">
        <v>1509.7004579611748</v>
      </c>
    </row>
    <row r="294" spans="1:53" x14ac:dyDescent="0.25">
      <c r="A294">
        <v>773</v>
      </c>
      <c r="B294" t="s">
        <v>737</v>
      </c>
      <c r="C294">
        <v>0</v>
      </c>
      <c r="D294">
        <v>1.58</v>
      </c>
      <c r="E294">
        <v>0</v>
      </c>
      <c r="F294">
        <v>0</v>
      </c>
      <c r="G294">
        <v>0</v>
      </c>
      <c r="H294">
        <v>0.03</v>
      </c>
      <c r="I294">
        <v>0</v>
      </c>
      <c r="J294">
        <v>2</v>
      </c>
      <c r="K294">
        <v>0.03</v>
      </c>
      <c r="L294">
        <v>-1</v>
      </c>
      <c r="M294">
        <v>-1</v>
      </c>
      <c r="N294">
        <v>0.67</v>
      </c>
      <c r="O294">
        <v>3.58</v>
      </c>
      <c r="P294">
        <v>0.03</v>
      </c>
      <c r="Q294">
        <v>0.28000000000000003</v>
      </c>
      <c r="R294">
        <v>0.05</v>
      </c>
      <c r="S294">
        <v>0.32</v>
      </c>
      <c r="T294">
        <v>0.23</v>
      </c>
      <c r="U294">
        <v>0</v>
      </c>
      <c r="V294">
        <v>0</v>
      </c>
      <c r="W294">
        <v>20.67</v>
      </c>
      <c r="X294">
        <v>0.6</v>
      </c>
      <c r="Y294">
        <v>-1</v>
      </c>
      <c r="Z294">
        <v>-1</v>
      </c>
      <c r="AA294">
        <v>24.88</v>
      </c>
      <c r="AB294">
        <v>0.03</v>
      </c>
      <c r="AC294">
        <v>0.02</v>
      </c>
      <c r="AD294">
        <v>0.03</v>
      </c>
      <c r="AE294">
        <v>4.17</v>
      </c>
      <c r="AF294">
        <v>-1</v>
      </c>
      <c r="AG294">
        <v>-1</v>
      </c>
      <c r="AH294">
        <v>-1</v>
      </c>
      <c r="AI294">
        <v>0</v>
      </c>
      <c r="AJ294">
        <v>0</v>
      </c>
      <c r="AK294">
        <v>0.03</v>
      </c>
      <c r="AL294">
        <v>0.03</v>
      </c>
      <c r="AM294">
        <v>0.05</v>
      </c>
      <c r="AN294">
        <v>0.05</v>
      </c>
      <c r="AO294">
        <v>1.42</v>
      </c>
      <c r="AP294">
        <v>1.42</v>
      </c>
      <c r="AQ294">
        <v>22.67</v>
      </c>
      <c r="AR294">
        <v>0.53</v>
      </c>
      <c r="AS294">
        <v>0.68</v>
      </c>
      <c r="AT294">
        <v>-1</v>
      </c>
      <c r="AU294">
        <v>-1</v>
      </c>
      <c r="AV294">
        <v>0.05</v>
      </c>
      <c r="AW294">
        <v>29.88</v>
      </c>
      <c r="AX294">
        <v>29.88</v>
      </c>
      <c r="AY294">
        <v>0.17</v>
      </c>
      <c r="AZ294">
        <v>0</v>
      </c>
      <c r="BA294">
        <v>1350</v>
      </c>
    </row>
    <row r="295" spans="1:53" x14ac:dyDescent="0.25">
      <c r="A295">
        <v>781</v>
      </c>
      <c r="B295" t="s">
        <v>738</v>
      </c>
      <c r="C295">
        <v>0</v>
      </c>
      <c r="D295">
        <v>1.58</v>
      </c>
      <c r="E295">
        <v>0</v>
      </c>
      <c r="F295">
        <v>0</v>
      </c>
      <c r="G295">
        <v>0</v>
      </c>
      <c r="H295">
        <v>0.03</v>
      </c>
      <c r="I295">
        <v>0</v>
      </c>
      <c r="J295">
        <v>2</v>
      </c>
      <c r="K295">
        <v>0.03</v>
      </c>
      <c r="L295">
        <v>-1</v>
      </c>
      <c r="M295">
        <v>-1</v>
      </c>
      <c r="N295">
        <v>0.67</v>
      </c>
      <c r="O295">
        <v>3.58</v>
      </c>
      <c r="P295">
        <v>0.03</v>
      </c>
      <c r="Q295">
        <v>0.28000000000000003</v>
      </c>
      <c r="R295">
        <v>0.05</v>
      </c>
      <c r="S295">
        <v>0.32</v>
      </c>
      <c r="T295">
        <v>0.23</v>
      </c>
      <c r="U295">
        <v>0</v>
      </c>
      <c r="V295">
        <v>0</v>
      </c>
      <c r="W295">
        <v>20.67</v>
      </c>
      <c r="X295">
        <v>0.6</v>
      </c>
      <c r="Y295">
        <v>-1</v>
      </c>
      <c r="Z295">
        <v>-1</v>
      </c>
      <c r="AA295">
        <v>24.88</v>
      </c>
      <c r="AB295">
        <v>0.03</v>
      </c>
      <c r="AC295">
        <v>0.02</v>
      </c>
      <c r="AD295">
        <v>0.03</v>
      </c>
      <c r="AE295">
        <v>4.17</v>
      </c>
      <c r="AF295">
        <v>-1</v>
      </c>
      <c r="AG295">
        <v>-1</v>
      </c>
      <c r="AH295">
        <v>-1</v>
      </c>
      <c r="AI295">
        <v>0</v>
      </c>
      <c r="AJ295">
        <v>0</v>
      </c>
      <c r="AK295">
        <v>0.03</v>
      </c>
      <c r="AL295">
        <v>0.03</v>
      </c>
      <c r="AM295">
        <v>0.05</v>
      </c>
      <c r="AN295">
        <v>0.05</v>
      </c>
      <c r="AO295">
        <v>1.42</v>
      </c>
      <c r="AP295">
        <v>1.42</v>
      </c>
      <c r="AQ295">
        <v>22.67</v>
      </c>
      <c r="AR295">
        <v>0.53</v>
      </c>
      <c r="AS295">
        <v>0.68</v>
      </c>
      <c r="AT295">
        <v>-1</v>
      </c>
      <c r="AU295">
        <v>-1</v>
      </c>
      <c r="AV295">
        <v>0.05</v>
      </c>
      <c r="AW295">
        <v>29.88</v>
      </c>
      <c r="AX295">
        <v>29.88</v>
      </c>
      <c r="AY295">
        <v>0.17</v>
      </c>
      <c r="AZ295">
        <v>0</v>
      </c>
      <c r="BA295">
        <v>1439.1617146030374</v>
      </c>
    </row>
    <row r="296" spans="1:53" x14ac:dyDescent="0.25">
      <c r="A296">
        <v>801</v>
      </c>
      <c r="B296" t="s">
        <v>739</v>
      </c>
      <c r="C296">
        <v>0</v>
      </c>
      <c r="D296">
        <v>1.58</v>
      </c>
      <c r="E296">
        <v>0</v>
      </c>
      <c r="F296">
        <v>0</v>
      </c>
      <c r="G296">
        <v>0</v>
      </c>
      <c r="H296">
        <v>0.03</v>
      </c>
      <c r="I296">
        <v>0</v>
      </c>
      <c r="J296">
        <v>2</v>
      </c>
      <c r="K296">
        <v>0.03</v>
      </c>
      <c r="L296">
        <v>-1</v>
      </c>
      <c r="M296">
        <v>-1</v>
      </c>
      <c r="N296">
        <v>0.67</v>
      </c>
      <c r="O296">
        <v>3.58</v>
      </c>
      <c r="P296">
        <v>0.03</v>
      </c>
      <c r="Q296">
        <v>0.28000000000000003</v>
      </c>
      <c r="R296">
        <v>0.05</v>
      </c>
      <c r="S296">
        <v>0.32</v>
      </c>
      <c r="T296">
        <v>0.23</v>
      </c>
      <c r="U296">
        <v>0</v>
      </c>
      <c r="V296">
        <v>0</v>
      </c>
      <c r="W296">
        <v>20.67</v>
      </c>
      <c r="X296">
        <v>0.6</v>
      </c>
      <c r="Y296">
        <v>-1</v>
      </c>
      <c r="Z296">
        <v>-1</v>
      </c>
      <c r="AA296">
        <v>24.88</v>
      </c>
      <c r="AB296">
        <v>0.03</v>
      </c>
      <c r="AC296">
        <v>0.02</v>
      </c>
      <c r="AD296">
        <v>0.03</v>
      </c>
      <c r="AE296">
        <v>4.17</v>
      </c>
      <c r="AF296">
        <v>-1</v>
      </c>
      <c r="AG296">
        <v>-1</v>
      </c>
      <c r="AH296">
        <v>-1</v>
      </c>
      <c r="AI296">
        <v>0</v>
      </c>
      <c r="AJ296">
        <v>0</v>
      </c>
      <c r="AK296">
        <v>0.03</v>
      </c>
      <c r="AL296">
        <v>0.03</v>
      </c>
      <c r="AM296">
        <v>0.05</v>
      </c>
      <c r="AN296">
        <v>0.05</v>
      </c>
      <c r="AO296">
        <v>1.42</v>
      </c>
      <c r="AP296">
        <v>1.42</v>
      </c>
      <c r="AQ296">
        <v>22.67</v>
      </c>
      <c r="AR296">
        <v>0.53</v>
      </c>
      <c r="AS296">
        <v>0.68</v>
      </c>
      <c r="AT296">
        <v>-1</v>
      </c>
      <c r="AU296">
        <v>-1</v>
      </c>
      <c r="AV296">
        <v>0.05</v>
      </c>
      <c r="AW296">
        <v>29.88</v>
      </c>
      <c r="AX296">
        <v>29.88</v>
      </c>
      <c r="AY296">
        <v>0.17</v>
      </c>
      <c r="AZ296">
        <v>0</v>
      </c>
      <c r="BA296">
        <v>1471.4759277647286</v>
      </c>
    </row>
    <row r="297" spans="1:53" x14ac:dyDescent="0.25">
      <c r="A297">
        <v>806</v>
      </c>
      <c r="B297" t="s">
        <v>740</v>
      </c>
      <c r="C297">
        <v>0</v>
      </c>
      <c r="D297">
        <v>1.58</v>
      </c>
      <c r="E297">
        <v>0</v>
      </c>
      <c r="F297">
        <v>0</v>
      </c>
      <c r="G297">
        <v>0</v>
      </c>
      <c r="H297">
        <v>0.03</v>
      </c>
      <c r="I297">
        <v>0</v>
      </c>
      <c r="J297">
        <v>2</v>
      </c>
      <c r="K297">
        <v>0.03</v>
      </c>
      <c r="L297">
        <v>-1</v>
      </c>
      <c r="M297">
        <v>-1</v>
      </c>
      <c r="N297">
        <v>0.67</v>
      </c>
      <c r="O297">
        <v>3.58</v>
      </c>
      <c r="P297">
        <v>0.03</v>
      </c>
      <c r="Q297">
        <v>0.28000000000000003</v>
      </c>
      <c r="R297">
        <v>0.05</v>
      </c>
      <c r="S297">
        <v>0.32</v>
      </c>
      <c r="T297">
        <v>0.23</v>
      </c>
      <c r="U297">
        <v>0</v>
      </c>
      <c r="V297">
        <v>0</v>
      </c>
      <c r="W297">
        <v>20.67</v>
      </c>
      <c r="X297">
        <v>0.6</v>
      </c>
      <c r="Y297">
        <v>-1</v>
      </c>
      <c r="Z297">
        <v>-1</v>
      </c>
      <c r="AA297">
        <v>24.88</v>
      </c>
      <c r="AB297">
        <v>0.03</v>
      </c>
      <c r="AC297">
        <v>0.02</v>
      </c>
      <c r="AD297">
        <v>0.03</v>
      </c>
      <c r="AE297">
        <v>4.17</v>
      </c>
      <c r="AF297">
        <v>-1</v>
      </c>
      <c r="AG297">
        <v>-1</v>
      </c>
      <c r="AH297">
        <v>-1</v>
      </c>
      <c r="AI297">
        <v>0</v>
      </c>
      <c r="AJ297">
        <v>0</v>
      </c>
      <c r="AK297">
        <v>0.03</v>
      </c>
      <c r="AL297">
        <v>0.03</v>
      </c>
      <c r="AM297">
        <v>0.05</v>
      </c>
      <c r="AN297">
        <v>0.05</v>
      </c>
      <c r="AO297">
        <v>1.42</v>
      </c>
      <c r="AP297">
        <v>1.42</v>
      </c>
      <c r="AQ297">
        <v>22.67</v>
      </c>
      <c r="AR297">
        <v>0.53</v>
      </c>
      <c r="AS297">
        <v>0.68</v>
      </c>
      <c r="AT297">
        <v>-1</v>
      </c>
      <c r="AU297">
        <v>-1</v>
      </c>
      <c r="AV297">
        <v>0.05</v>
      </c>
      <c r="AW297">
        <v>29.88</v>
      </c>
      <c r="AX297">
        <v>29.88</v>
      </c>
      <c r="AY297">
        <v>0.17</v>
      </c>
      <c r="AZ297">
        <v>0</v>
      </c>
      <c r="BA297">
        <v>1478.3327712063722</v>
      </c>
    </row>
    <row r="298" spans="1:53" x14ac:dyDescent="0.25">
      <c r="A298">
        <v>810</v>
      </c>
      <c r="B298" t="s">
        <v>741</v>
      </c>
      <c r="C298">
        <v>0</v>
      </c>
      <c r="D298">
        <v>1.58</v>
      </c>
      <c r="E298">
        <v>0</v>
      </c>
      <c r="F298">
        <v>0</v>
      </c>
      <c r="G298">
        <v>0</v>
      </c>
      <c r="H298">
        <v>0.03</v>
      </c>
      <c r="I298">
        <v>0</v>
      </c>
      <c r="J298">
        <v>2</v>
      </c>
      <c r="K298">
        <v>0.03</v>
      </c>
      <c r="L298">
        <v>-1</v>
      </c>
      <c r="M298">
        <v>-1</v>
      </c>
      <c r="N298">
        <v>0.67</v>
      </c>
      <c r="O298">
        <v>3.58</v>
      </c>
      <c r="P298">
        <v>0.03</v>
      </c>
      <c r="Q298">
        <v>0.28000000000000003</v>
      </c>
      <c r="R298">
        <v>0.05</v>
      </c>
      <c r="S298">
        <v>0.32</v>
      </c>
      <c r="T298">
        <v>0.23</v>
      </c>
      <c r="U298">
        <v>0</v>
      </c>
      <c r="V298">
        <v>0</v>
      </c>
      <c r="W298">
        <v>20.67</v>
      </c>
      <c r="X298">
        <v>0.6</v>
      </c>
      <c r="Y298">
        <v>-1</v>
      </c>
      <c r="Z298">
        <v>-1</v>
      </c>
      <c r="AA298">
        <v>24.88</v>
      </c>
      <c r="AB298">
        <v>0.03</v>
      </c>
      <c r="AC298">
        <v>0.02</v>
      </c>
      <c r="AD298">
        <v>0.03</v>
      </c>
      <c r="AE298">
        <v>4.17</v>
      </c>
      <c r="AF298">
        <v>-1</v>
      </c>
      <c r="AG298">
        <v>-1</v>
      </c>
      <c r="AH298">
        <v>-1</v>
      </c>
      <c r="AI298">
        <v>0</v>
      </c>
      <c r="AJ298">
        <v>0</v>
      </c>
      <c r="AK298">
        <v>0.03</v>
      </c>
      <c r="AL298">
        <v>0.03</v>
      </c>
      <c r="AM298">
        <v>0.05</v>
      </c>
      <c r="AN298">
        <v>0.05</v>
      </c>
      <c r="AO298">
        <v>1.42</v>
      </c>
      <c r="AP298">
        <v>1.42</v>
      </c>
      <c r="AQ298">
        <v>22.67</v>
      </c>
      <c r="AR298">
        <v>0.53</v>
      </c>
      <c r="AS298">
        <v>0.68</v>
      </c>
      <c r="AT298">
        <v>-1</v>
      </c>
      <c r="AU298">
        <v>-1</v>
      </c>
      <c r="AV298">
        <v>0.05</v>
      </c>
      <c r="AW298">
        <v>29.88</v>
      </c>
      <c r="AX298">
        <v>29.88</v>
      </c>
      <c r="AY298">
        <v>0.17</v>
      </c>
      <c r="AZ298">
        <v>0</v>
      </c>
      <c r="BA298">
        <v>1493.5269309018454</v>
      </c>
    </row>
    <row r="299" spans="1:53" x14ac:dyDescent="0.25">
      <c r="A299">
        <v>811</v>
      </c>
      <c r="B299" t="s">
        <v>742</v>
      </c>
      <c r="C299">
        <v>0</v>
      </c>
      <c r="D299">
        <v>1.58</v>
      </c>
      <c r="E299">
        <v>0</v>
      </c>
      <c r="F299">
        <v>0</v>
      </c>
      <c r="G299">
        <v>0</v>
      </c>
      <c r="H299">
        <v>0.03</v>
      </c>
      <c r="I299">
        <v>0</v>
      </c>
      <c r="J299">
        <v>2</v>
      </c>
      <c r="K299">
        <v>0.03</v>
      </c>
      <c r="L299">
        <v>-1</v>
      </c>
      <c r="M299">
        <v>-1</v>
      </c>
      <c r="N299">
        <v>0.67</v>
      </c>
      <c r="O299">
        <v>3.58</v>
      </c>
      <c r="P299">
        <v>0.03</v>
      </c>
      <c r="Q299">
        <v>0.28000000000000003</v>
      </c>
      <c r="R299">
        <v>0.05</v>
      </c>
      <c r="S299">
        <v>0.32</v>
      </c>
      <c r="T299">
        <v>0.23</v>
      </c>
      <c r="U299">
        <v>0</v>
      </c>
      <c r="V299">
        <v>0</v>
      </c>
      <c r="W299">
        <v>20.67</v>
      </c>
      <c r="X299">
        <v>0.6</v>
      </c>
      <c r="Y299">
        <v>-1</v>
      </c>
      <c r="Z299">
        <v>-1</v>
      </c>
      <c r="AA299">
        <v>24.88</v>
      </c>
      <c r="AB299">
        <v>0.03</v>
      </c>
      <c r="AC299">
        <v>0.02</v>
      </c>
      <c r="AD299">
        <v>0.03</v>
      </c>
      <c r="AE299">
        <v>4.17</v>
      </c>
      <c r="AF299">
        <v>-1</v>
      </c>
      <c r="AG299">
        <v>-1</v>
      </c>
      <c r="AH299">
        <v>-1</v>
      </c>
      <c r="AI299">
        <v>0</v>
      </c>
      <c r="AJ299">
        <v>0</v>
      </c>
      <c r="AK299">
        <v>0.03</v>
      </c>
      <c r="AL299">
        <v>0.03</v>
      </c>
      <c r="AM299">
        <v>0.05</v>
      </c>
      <c r="AN299">
        <v>0.05</v>
      </c>
      <c r="AO299">
        <v>1.42</v>
      </c>
      <c r="AP299">
        <v>1.42</v>
      </c>
      <c r="AQ299">
        <v>22.67</v>
      </c>
      <c r="AR299">
        <v>0.53</v>
      </c>
      <c r="AS299">
        <v>0.68</v>
      </c>
      <c r="AT299">
        <v>-1</v>
      </c>
      <c r="AU299">
        <v>-1</v>
      </c>
      <c r="AV299">
        <v>0.05</v>
      </c>
      <c r="AW299">
        <v>29.88</v>
      </c>
      <c r="AX299">
        <v>29.88</v>
      </c>
      <c r="AY299">
        <v>0.17</v>
      </c>
      <c r="AZ299">
        <v>0</v>
      </c>
      <c r="BA299">
        <v>1438.135050079854</v>
      </c>
    </row>
    <row r="300" spans="1:53" x14ac:dyDescent="0.25">
      <c r="A300">
        <v>812</v>
      </c>
      <c r="B300" t="s">
        <v>743</v>
      </c>
      <c r="C300">
        <v>0</v>
      </c>
      <c r="D300">
        <v>1.58</v>
      </c>
      <c r="E300">
        <v>0</v>
      </c>
      <c r="F300">
        <v>0</v>
      </c>
      <c r="G300">
        <v>0</v>
      </c>
      <c r="H300">
        <v>0.03</v>
      </c>
      <c r="I300">
        <v>0</v>
      </c>
      <c r="J300">
        <v>2</v>
      </c>
      <c r="K300">
        <v>0.03</v>
      </c>
      <c r="L300">
        <v>-1</v>
      </c>
      <c r="M300">
        <v>-1</v>
      </c>
      <c r="N300">
        <v>0.67</v>
      </c>
      <c r="O300">
        <v>3.58</v>
      </c>
      <c r="P300">
        <v>0.03</v>
      </c>
      <c r="Q300">
        <v>0.28000000000000003</v>
      </c>
      <c r="R300">
        <v>0.05</v>
      </c>
      <c r="S300">
        <v>0.32</v>
      </c>
      <c r="T300">
        <v>0.23</v>
      </c>
      <c r="U300">
        <v>0</v>
      </c>
      <c r="V300">
        <v>0</v>
      </c>
      <c r="W300">
        <v>20.67</v>
      </c>
      <c r="X300">
        <v>0.6</v>
      </c>
      <c r="Y300">
        <v>-1</v>
      </c>
      <c r="Z300">
        <v>-1</v>
      </c>
      <c r="AA300">
        <v>24.88</v>
      </c>
      <c r="AB300">
        <v>0.03</v>
      </c>
      <c r="AC300">
        <v>0.02</v>
      </c>
      <c r="AD300">
        <v>0.03</v>
      </c>
      <c r="AE300">
        <v>4.17</v>
      </c>
      <c r="AF300">
        <v>-1</v>
      </c>
      <c r="AG300">
        <v>-1</v>
      </c>
      <c r="AH300">
        <v>-1</v>
      </c>
      <c r="AI300">
        <v>0</v>
      </c>
      <c r="AJ300">
        <v>0</v>
      </c>
      <c r="AK300">
        <v>0.03</v>
      </c>
      <c r="AL300">
        <v>0.03</v>
      </c>
      <c r="AM300">
        <v>0.05</v>
      </c>
      <c r="AN300">
        <v>0.05</v>
      </c>
      <c r="AO300">
        <v>1.42</v>
      </c>
      <c r="AP300">
        <v>1.42</v>
      </c>
      <c r="AQ300">
        <v>22.67</v>
      </c>
      <c r="AR300">
        <v>0.53</v>
      </c>
      <c r="AS300">
        <v>0.68</v>
      </c>
      <c r="AT300">
        <v>-1</v>
      </c>
      <c r="AU300">
        <v>-1</v>
      </c>
      <c r="AV300">
        <v>0.05</v>
      </c>
      <c r="AW300">
        <v>29.88</v>
      </c>
      <c r="AX300">
        <v>29.88</v>
      </c>
      <c r="AY300">
        <v>0.17</v>
      </c>
      <c r="AZ300">
        <v>0</v>
      </c>
      <c r="BA300">
        <v>1468.7351550592462</v>
      </c>
    </row>
    <row r="301" spans="1:53" x14ac:dyDescent="0.25">
      <c r="A301">
        <v>815</v>
      </c>
      <c r="B301" t="s">
        <v>744</v>
      </c>
      <c r="C301">
        <v>0</v>
      </c>
      <c r="D301">
        <v>1.58</v>
      </c>
      <c r="E301">
        <v>0</v>
      </c>
      <c r="F301">
        <v>0</v>
      </c>
      <c r="G301">
        <v>0</v>
      </c>
      <c r="H301">
        <v>0.03</v>
      </c>
      <c r="I301">
        <v>0</v>
      </c>
      <c r="J301">
        <v>2</v>
      </c>
      <c r="K301">
        <v>0.03</v>
      </c>
      <c r="L301">
        <v>-1</v>
      </c>
      <c r="M301">
        <v>-1</v>
      </c>
      <c r="N301">
        <v>0.67</v>
      </c>
      <c r="O301">
        <v>3.58</v>
      </c>
      <c r="P301">
        <v>0.03</v>
      </c>
      <c r="Q301">
        <v>0.28000000000000003</v>
      </c>
      <c r="R301">
        <v>0.05</v>
      </c>
      <c r="S301">
        <v>0.32</v>
      </c>
      <c r="T301">
        <v>0.23</v>
      </c>
      <c r="U301">
        <v>0</v>
      </c>
      <c r="V301">
        <v>0</v>
      </c>
      <c r="W301">
        <v>20.67</v>
      </c>
      <c r="X301">
        <v>0.6</v>
      </c>
      <c r="Y301">
        <v>-1</v>
      </c>
      <c r="Z301">
        <v>-1</v>
      </c>
      <c r="AA301">
        <v>24.88</v>
      </c>
      <c r="AB301">
        <v>0.03</v>
      </c>
      <c r="AC301">
        <v>0.02</v>
      </c>
      <c r="AD301">
        <v>0.03</v>
      </c>
      <c r="AE301">
        <v>4.17</v>
      </c>
      <c r="AF301">
        <v>-1</v>
      </c>
      <c r="AG301">
        <v>-1</v>
      </c>
      <c r="AH301">
        <v>-1</v>
      </c>
      <c r="AI301">
        <v>0</v>
      </c>
      <c r="AJ301">
        <v>0</v>
      </c>
      <c r="AK301">
        <v>0.03</v>
      </c>
      <c r="AL301">
        <v>0.03</v>
      </c>
      <c r="AM301">
        <v>0.05</v>
      </c>
      <c r="AN301">
        <v>0.05</v>
      </c>
      <c r="AO301">
        <v>1.42</v>
      </c>
      <c r="AP301">
        <v>1.42</v>
      </c>
      <c r="AQ301">
        <v>22.67</v>
      </c>
      <c r="AR301">
        <v>0.53</v>
      </c>
      <c r="AS301">
        <v>0.68</v>
      </c>
      <c r="AT301">
        <v>-1</v>
      </c>
      <c r="AU301">
        <v>-1</v>
      </c>
      <c r="AV301">
        <v>0.05</v>
      </c>
      <c r="AW301">
        <v>29.88</v>
      </c>
      <c r="AX301">
        <v>29.88</v>
      </c>
      <c r="AY301">
        <v>0.17</v>
      </c>
      <c r="AZ301">
        <v>0</v>
      </c>
      <c r="BA301">
        <v>1410.3740213848957</v>
      </c>
    </row>
    <row r="302" spans="1:53" x14ac:dyDescent="0.25">
      <c r="A302">
        <v>816</v>
      </c>
      <c r="B302" t="s">
        <v>745</v>
      </c>
      <c r="C302">
        <v>0</v>
      </c>
      <c r="D302">
        <v>1.58</v>
      </c>
      <c r="E302">
        <v>0</v>
      </c>
      <c r="F302">
        <v>0</v>
      </c>
      <c r="G302">
        <v>0</v>
      </c>
      <c r="H302">
        <v>0.03</v>
      </c>
      <c r="I302">
        <v>0</v>
      </c>
      <c r="J302">
        <v>2</v>
      </c>
      <c r="K302">
        <v>0.03</v>
      </c>
      <c r="L302">
        <v>-1</v>
      </c>
      <c r="M302">
        <v>-1</v>
      </c>
      <c r="N302">
        <v>0.67</v>
      </c>
      <c r="O302">
        <v>3.58</v>
      </c>
      <c r="P302">
        <v>0.03</v>
      </c>
      <c r="Q302">
        <v>0.28000000000000003</v>
      </c>
      <c r="R302">
        <v>0.05</v>
      </c>
      <c r="S302">
        <v>0.32</v>
      </c>
      <c r="T302">
        <v>0.23</v>
      </c>
      <c r="U302">
        <v>0</v>
      </c>
      <c r="V302">
        <v>0</v>
      </c>
      <c r="W302">
        <v>20.67</v>
      </c>
      <c r="X302">
        <v>0.6</v>
      </c>
      <c r="Y302">
        <v>-1</v>
      </c>
      <c r="Z302">
        <v>-1</v>
      </c>
      <c r="AA302">
        <v>24.88</v>
      </c>
      <c r="AB302">
        <v>0.03</v>
      </c>
      <c r="AC302">
        <v>0.02</v>
      </c>
      <c r="AD302">
        <v>0.03</v>
      </c>
      <c r="AE302">
        <v>4.17</v>
      </c>
      <c r="AF302">
        <v>-1</v>
      </c>
      <c r="AG302">
        <v>-1</v>
      </c>
      <c r="AH302">
        <v>-1</v>
      </c>
      <c r="AI302">
        <v>0</v>
      </c>
      <c r="AJ302">
        <v>0</v>
      </c>
      <c r="AK302">
        <v>0.03</v>
      </c>
      <c r="AL302">
        <v>0.03</v>
      </c>
      <c r="AM302">
        <v>0.05</v>
      </c>
      <c r="AN302">
        <v>0.05</v>
      </c>
      <c r="AO302">
        <v>1.42</v>
      </c>
      <c r="AP302">
        <v>1.42</v>
      </c>
      <c r="AQ302">
        <v>22.67</v>
      </c>
      <c r="AR302">
        <v>0.53</v>
      </c>
      <c r="AS302">
        <v>0.68</v>
      </c>
      <c r="AT302">
        <v>-1</v>
      </c>
      <c r="AU302">
        <v>-1</v>
      </c>
      <c r="AV302">
        <v>0.05</v>
      </c>
      <c r="AW302">
        <v>29.88</v>
      </c>
      <c r="AX302">
        <v>29.88</v>
      </c>
      <c r="AY302">
        <v>0.17</v>
      </c>
      <c r="AZ302">
        <v>0</v>
      </c>
      <c r="BA302">
        <v>1375.1390184135194</v>
      </c>
    </row>
    <row r="303" spans="1:53" x14ac:dyDescent="0.25">
      <c r="A303">
        <v>818</v>
      </c>
      <c r="B303" t="s">
        <v>746</v>
      </c>
      <c r="C303">
        <v>0</v>
      </c>
      <c r="D303">
        <v>1.58</v>
      </c>
      <c r="E303">
        <v>0</v>
      </c>
      <c r="F303">
        <v>0</v>
      </c>
      <c r="G303">
        <v>0</v>
      </c>
      <c r="H303">
        <v>0.03</v>
      </c>
      <c r="I303">
        <v>0</v>
      </c>
      <c r="J303">
        <v>2</v>
      </c>
      <c r="K303">
        <v>0.03</v>
      </c>
      <c r="L303">
        <v>-1</v>
      </c>
      <c r="M303">
        <v>-1</v>
      </c>
      <c r="N303">
        <v>0.67</v>
      </c>
      <c r="O303">
        <v>3.58</v>
      </c>
      <c r="P303">
        <v>0.03</v>
      </c>
      <c r="Q303">
        <v>0.28000000000000003</v>
      </c>
      <c r="R303">
        <v>0.05</v>
      </c>
      <c r="S303">
        <v>0.32</v>
      </c>
      <c r="T303">
        <v>0.23</v>
      </c>
      <c r="U303">
        <v>0</v>
      </c>
      <c r="V303">
        <v>0</v>
      </c>
      <c r="W303">
        <v>20.67</v>
      </c>
      <c r="X303">
        <v>0.6</v>
      </c>
      <c r="Y303">
        <v>-1</v>
      </c>
      <c r="Z303">
        <v>-1</v>
      </c>
      <c r="AA303">
        <v>24.88</v>
      </c>
      <c r="AB303">
        <v>0.03</v>
      </c>
      <c r="AC303">
        <v>0.02</v>
      </c>
      <c r="AD303">
        <v>0.03</v>
      </c>
      <c r="AE303">
        <v>4.17</v>
      </c>
      <c r="AF303">
        <v>-1</v>
      </c>
      <c r="AG303">
        <v>-1</v>
      </c>
      <c r="AH303">
        <v>-1</v>
      </c>
      <c r="AI303">
        <v>0</v>
      </c>
      <c r="AJ303">
        <v>0</v>
      </c>
      <c r="AK303">
        <v>0.03</v>
      </c>
      <c r="AL303">
        <v>0.03</v>
      </c>
      <c r="AM303">
        <v>0.05</v>
      </c>
      <c r="AN303">
        <v>0.05</v>
      </c>
      <c r="AO303">
        <v>1.42</v>
      </c>
      <c r="AP303">
        <v>1.42</v>
      </c>
      <c r="AQ303">
        <v>22.67</v>
      </c>
      <c r="AR303">
        <v>0.53</v>
      </c>
      <c r="AS303">
        <v>0.68</v>
      </c>
      <c r="AT303">
        <v>-1</v>
      </c>
      <c r="AU303">
        <v>-1</v>
      </c>
      <c r="AV303">
        <v>0.05</v>
      </c>
      <c r="AW303">
        <v>29.88</v>
      </c>
      <c r="AX303">
        <v>29.88</v>
      </c>
      <c r="AY303">
        <v>0.17</v>
      </c>
      <c r="AZ303">
        <v>0</v>
      </c>
      <c r="BA303">
        <v>1521.5672251920416</v>
      </c>
    </row>
    <row r="304" spans="1:53" x14ac:dyDescent="0.25">
      <c r="A304">
        <v>829</v>
      </c>
      <c r="B304" t="s">
        <v>747</v>
      </c>
      <c r="C304">
        <v>0</v>
      </c>
      <c r="D304">
        <v>1.58</v>
      </c>
      <c r="E304">
        <v>0</v>
      </c>
      <c r="F304">
        <v>0</v>
      </c>
      <c r="G304">
        <v>0</v>
      </c>
      <c r="H304">
        <v>0.03</v>
      </c>
      <c r="I304">
        <v>0</v>
      </c>
      <c r="J304">
        <v>2</v>
      </c>
      <c r="K304">
        <v>0.03</v>
      </c>
      <c r="L304">
        <v>-1</v>
      </c>
      <c r="M304">
        <v>-1</v>
      </c>
      <c r="N304">
        <v>0.67</v>
      </c>
      <c r="O304">
        <v>3.58</v>
      </c>
      <c r="P304">
        <v>0.03</v>
      </c>
      <c r="Q304">
        <v>0.28000000000000003</v>
      </c>
      <c r="R304">
        <v>0.05</v>
      </c>
      <c r="S304">
        <v>0.32</v>
      </c>
      <c r="T304">
        <v>0.23</v>
      </c>
      <c r="U304">
        <v>0</v>
      </c>
      <c r="V304">
        <v>0</v>
      </c>
      <c r="W304">
        <v>20.67</v>
      </c>
      <c r="X304">
        <v>0.6</v>
      </c>
      <c r="Y304">
        <v>-1</v>
      </c>
      <c r="Z304">
        <v>-1</v>
      </c>
      <c r="AA304">
        <v>24.88</v>
      </c>
      <c r="AB304">
        <v>0.03</v>
      </c>
      <c r="AC304">
        <v>0.02</v>
      </c>
      <c r="AD304">
        <v>0.03</v>
      </c>
      <c r="AE304">
        <v>4.17</v>
      </c>
      <c r="AF304">
        <v>-1</v>
      </c>
      <c r="AG304">
        <v>-1</v>
      </c>
      <c r="AH304">
        <v>-1</v>
      </c>
      <c r="AI304">
        <v>0</v>
      </c>
      <c r="AJ304">
        <v>0</v>
      </c>
      <c r="AK304">
        <v>0.03</v>
      </c>
      <c r="AL304">
        <v>0.03</v>
      </c>
      <c r="AM304">
        <v>0.05</v>
      </c>
      <c r="AN304">
        <v>0.05</v>
      </c>
      <c r="AO304">
        <v>1.42</v>
      </c>
      <c r="AP304">
        <v>1.42</v>
      </c>
      <c r="AQ304">
        <v>22.67</v>
      </c>
      <c r="AR304">
        <v>0.53</v>
      </c>
      <c r="AS304">
        <v>0.68</v>
      </c>
      <c r="AT304">
        <v>-1</v>
      </c>
      <c r="AU304">
        <v>-1</v>
      </c>
      <c r="AV304">
        <v>0.05</v>
      </c>
      <c r="AW304">
        <v>29.88</v>
      </c>
      <c r="AX304">
        <v>29.88</v>
      </c>
      <c r="AY304">
        <v>0.17</v>
      </c>
      <c r="AZ304">
        <v>0</v>
      </c>
      <c r="BA304">
        <v>1427.1090437326</v>
      </c>
    </row>
    <row r="305" spans="1:53" x14ac:dyDescent="0.25">
      <c r="A305">
        <v>830</v>
      </c>
      <c r="B305" t="s">
        <v>748</v>
      </c>
      <c r="C305">
        <v>0</v>
      </c>
      <c r="D305">
        <v>1.58</v>
      </c>
      <c r="E305">
        <v>0</v>
      </c>
      <c r="F305">
        <v>0</v>
      </c>
      <c r="G305">
        <v>0</v>
      </c>
      <c r="H305">
        <v>0.03</v>
      </c>
      <c r="I305">
        <v>0</v>
      </c>
      <c r="J305">
        <v>2</v>
      </c>
      <c r="K305">
        <v>0.03</v>
      </c>
      <c r="L305">
        <v>-1</v>
      </c>
      <c r="M305">
        <v>-1</v>
      </c>
      <c r="N305">
        <v>0.67</v>
      </c>
      <c r="O305">
        <v>3.58</v>
      </c>
      <c r="P305">
        <v>0.03</v>
      </c>
      <c r="Q305">
        <v>0.28000000000000003</v>
      </c>
      <c r="R305">
        <v>0.05</v>
      </c>
      <c r="S305">
        <v>0.32</v>
      </c>
      <c r="T305">
        <v>0.23</v>
      </c>
      <c r="U305">
        <v>0</v>
      </c>
      <c r="V305">
        <v>0</v>
      </c>
      <c r="W305">
        <v>20.67</v>
      </c>
      <c r="X305">
        <v>0.6</v>
      </c>
      <c r="Y305">
        <v>-1</v>
      </c>
      <c r="Z305">
        <v>-1</v>
      </c>
      <c r="AA305">
        <v>24.88</v>
      </c>
      <c r="AB305">
        <v>0.03</v>
      </c>
      <c r="AC305">
        <v>0.02</v>
      </c>
      <c r="AD305">
        <v>0.03</v>
      </c>
      <c r="AE305">
        <v>4.17</v>
      </c>
      <c r="AF305">
        <v>-1</v>
      </c>
      <c r="AG305">
        <v>-1</v>
      </c>
      <c r="AH305">
        <v>-1</v>
      </c>
      <c r="AI305">
        <v>0</v>
      </c>
      <c r="AJ305">
        <v>0</v>
      </c>
      <c r="AK305">
        <v>0.03</v>
      </c>
      <c r="AL305">
        <v>0.03</v>
      </c>
      <c r="AM305">
        <v>0.05</v>
      </c>
      <c r="AN305">
        <v>0.05</v>
      </c>
      <c r="AO305">
        <v>1.42</v>
      </c>
      <c r="AP305">
        <v>1.42</v>
      </c>
      <c r="AQ305">
        <v>22.67</v>
      </c>
      <c r="AR305">
        <v>0.53</v>
      </c>
      <c r="AS305">
        <v>0.68</v>
      </c>
      <c r="AT305">
        <v>-1</v>
      </c>
      <c r="AU305">
        <v>-1</v>
      </c>
      <c r="AV305">
        <v>0.05</v>
      </c>
      <c r="AW305">
        <v>29.88</v>
      </c>
      <c r="AX305">
        <v>29.88</v>
      </c>
      <c r="AY305">
        <v>0.17</v>
      </c>
      <c r="AZ305">
        <v>0</v>
      </c>
      <c r="BA305">
        <v>1426.5000579597213</v>
      </c>
    </row>
    <row r="306" spans="1:53" x14ac:dyDescent="0.25">
      <c r="A306">
        <v>832</v>
      </c>
      <c r="B306" t="s">
        <v>749</v>
      </c>
      <c r="C306">
        <v>0</v>
      </c>
      <c r="D306">
        <v>1.58</v>
      </c>
      <c r="E306">
        <v>0</v>
      </c>
      <c r="F306">
        <v>0</v>
      </c>
      <c r="G306">
        <v>0</v>
      </c>
      <c r="H306">
        <v>0.03</v>
      </c>
      <c r="I306">
        <v>0</v>
      </c>
      <c r="J306">
        <v>2</v>
      </c>
      <c r="K306">
        <v>0.03</v>
      </c>
      <c r="L306">
        <v>-1</v>
      </c>
      <c r="M306">
        <v>-1</v>
      </c>
      <c r="N306">
        <v>0.67</v>
      </c>
      <c r="O306">
        <v>3.58</v>
      </c>
      <c r="P306">
        <v>0.03</v>
      </c>
      <c r="Q306">
        <v>0.28000000000000003</v>
      </c>
      <c r="R306">
        <v>0.05</v>
      </c>
      <c r="S306">
        <v>0.32</v>
      </c>
      <c r="T306">
        <v>0.23</v>
      </c>
      <c r="U306">
        <v>0</v>
      </c>
      <c r="V306">
        <v>0</v>
      </c>
      <c r="W306">
        <v>20.67</v>
      </c>
      <c r="X306">
        <v>0.6</v>
      </c>
      <c r="Y306">
        <v>-1</v>
      </c>
      <c r="Z306">
        <v>-1</v>
      </c>
      <c r="AA306">
        <v>24.88</v>
      </c>
      <c r="AB306">
        <v>0.03</v>
      </c>
      <c r="AC306">
        <v>0.02</v>
      </c>
      <c r="AD306">
        <v>0.03</v>
      </c>
      <c r="AE306">
        <v>4.17</v>
      </c>
      <c r="AF306">
        <v>-1</v>
      </c>
      <c r="AG306">
        <v>-1</v>
      </c>
      <c r="AH306">
        <v>-1</v>
      </c>
      <c r="AI306">
        <v>0</v>
      </c>
      <c r="AJ306">
        <v>0</v>
      </c>
      <c r="AK306">
        <v>0.03</v>
      </c>
      <c r="AL306">
        <v>0.03</v>
      </c>
      <c r="AM306">
        <v>0.05</v>
      </c>
      <c r="AN306">
        <v>0.05</v>
      </c>
      <c r="AO306">
        <v>1.42</v>
      </c>
      <c r="AP306">
        <v>1.42</v>
      </c>
      <c r="AQ306">
        <v>22.67</v>
      </c>
      <c r="AR306">
        <v>0.53</v>
      </c>
      <c r="AS306">
        <v>0.68</v>
      </c>
      <c r="AT306">
        <v>-1</v>
      </c>
      <c r="AU306">
        <v>-1</v>
      </c>
      <c r="AV306">
        <v>0.05</v>
      </c>
      <c r="AW306">
        <v>29.88</v>
      </c>
      <c r="AX306">
        <v>29.88</v>
      </c>
      <c r="AY306">
        <v>0.17</v>
      </c>
      <c r="AZ306">
        <v>0</v>
      </c>
      <c r="BA306">
        <v>1434.0606971893433</v>
      </c>
    </row>
    <row r="307" spans="1:53" x14ac:dyDescent="0.25">
      <c r="A307">
        <v>834</v>
      </c>
      <c r="B307" t="s">
        <v>750</v>
      </c>
      <c r="C307">
        <v>0</v>
      </c>
      <c r="D307">
        <v>1.58</v>
      </c>
      <c r="E307">
        <v>0</v>
      </c>
      <c r="F307">
        <v>0</v>
      </c>
      <c r="G307">
        <v>0</v>
      </c>
      <c r="H307">
        <v>0.03</v>
      </c>
      <c r="I307">
        <v>0</v>
      </c>
      <c r="J307">
        <v>2</v>
      </c>
      <c r="K307">
        <v>0.03</v>
      </c>
      <c r="L307">
        <v>-1</v>
      </c>
      <c r="M307">
        <v>-1</v>
      </c>
      <c r="N307">
        <v>0.67</v>
      </c>
      <c r="O307">
        <v>3.58</v>
      </c>
      <c r="P307">
        <v>0.03</v>
      </c>
      <c r="Q307">
        <v>0.28000000000000003</v>
      </c>
      <c r="R307">
        <v>0.05</v>
      </c>
      <c r="S307">
        <v>0.32</v>
      </c>
      <c r="T307">
        <v>0.23</v>
      </c>
      <c r="U307">
        <v>0</v>
      </c>
      <c r="V307">
        <v>0</v>
      </c>
      <c r="W307">
        <v>20.67</v>
      </c>
      <c r="X307">
        <v>0.6</v>
      </c>
      <c r="Y307">
        <v>-1</v>
      </c>
      <c r="Z307">
        <v>-1</v>
      </c>
      <c r="AA307">
        <v>24.88</v>
      </c>
      <c r="AB307">
        <v>0.03</v>
      </c>
      <c r="AC307">
        <v>0.02</v>
      </c>
      <c r="AD307">
        <v>0.03</v>
      </c>
      <c r="AE307">
        <v>4.17</v>
      </c>
      <c r="AF307">
        <v>-1</v>
      </c>
      <c r="AG307">
        <v>-1</v>
      </c>
      <c r="AH307">
        <v>-1</v>
      </c>
      <c r="AI307">
        <v>0</v>
      </c>
      <c r="AJ307">
        <v>0</v>
      </c>
      <c r="AK307">
        <v>0.03</v>
      </c>
      <c r="AL307">
        <v>0.03</v>
      </c>
      <c r="AM307">
        <v>0.05</v>
      </c>
      <c r="AN307">
        <v>0.05</v>
      </c>
      <c r="AO307">
        <v>1.42</v>
      </c>
      <c r="AP307">
        <v>1.42</v>
      </c>
      <c r="AQ307">
        <v>22.67</v>
      </c>
      <c r="AR307">
        <v>0.53</v>
      </c>
      <c r="AS307">
        <v>0.68</v>
      </c>
      <c r="AT307">
        <v>-1</v>
      </c>
      <c r="AU307">
        <v>-1</v>
      </c>
      <c r="AV307">
        <v>0.05</v>
      </c>
      <c r="AW307">
        <v>29.88</v>
      </c>
      <c r="AX307">
        <v>29.88</v>
      </c>
      <c r="AY307">
        <v>0.17</v>
      </c>
      <c r="AZ307">
        <v>0</v>
      </c>
      <c r="BA307">
        <v>1545.5735895295134</v>
      </c>
    </row>
    <row r="308" spans="1:53" x14ac:dyDescent="0.25">
      <c r="A308">
        <v>835</v>
      </c>
      <c r="B308" t="s">
        <v>751</v>
      </c>
      <c r="C308">
        <v>0</v>
      </c>
      <c r="D308">
        <v>1.58</v>
      </c>
      <c r="E308">
        <v>0</v>
      </c>
      <c r="F308">
        <v>0</v>
      </c>
      <c r="G308">
        <v>0</v>
      </c>
      <c r="H308">
        <v>0.03</v>
      </c>
      <c r="I308">
        <v>0</v>
      </c>
      <c r="J308">
        <v>2</v>
      </c>
      <c r="K308">
        <v>0.03</v>
      </c>
      <c r="L308">
        <v>-1</v>
      </c>
      <c r="M308">
        <v>-1</v>
      </c>
      <c r="N308">
        <v>0.67</v>
      </c>
      <c r="O308">
        <v>3.58</v>
      </c>
      <c r="P308">
        <v>0.03</v>
      </c>
      <c r="Q308">
        <v>0.28000000000000003</v>
      </c>
      <c r="R308">
        <v>0.05</v>
      </c>
      <c r="S308">
        <v>0.32</v>
      </c>
      <c r="T308">
        <v>0.23</v>
      </c>
      <c r="U308">
        <v>0</v>
      </c>
      <c r="V308">
        <v>0</v>
      </c>
      <c r="W308">
        <v>20.67</v>
      </c>
      <c r="X308">
        <v>0.6</v>
      </c>
      <c r="Y308">
        <v>-1</v>
      </c>
      <c r="Z308">
        <v>-1</v>
      </c>
      <c r="AA308">
        <v>24.88</v>
      </c>
      <c r="AB308">
        <v>0.03</v>
      </c>
      <c r="AC308">
        <v>0.02</v>
      </c>
      <c r="AD308">
        <v>0.03</v>
      </c>
      <c r="AE308">
        <v>4.17</v>
      </c>
      <c r="AF308">
        <v>-1</v>
      </c>
      <c r="AG308">
        <v>-1</v>
      </c>
      <c r="AH308">
        <v>-1</v>
      </c>
      <c r="AI308">
        <v>0</v>
      </c>
      <c r="AJ308">
        <v>0</v>
      </c>
      <c r="AK308">
        <v>0.03</v>
      </c>
      <c r="AL308">
        <v>0.03</v>
      </c>
      <c r="AM308">
        <v>0.05</v>
      </c>
      <c r="AN308">
        <v>0.05</v>
      </c>
      <c r="AO308">
        <v>1.42</v>
      </c>
      <c r="AP308">
        <v>1.42</v>
      </c>
      <c r="AQ308">
        <v>22.67</v>
      </c>
      <c r="AR308">
        <v>0.53</v>
      </c>
      <c r="AS308">
        <v>0.68</v>
      </c>
      <c r="AT308">
        <v>-1</v>
      </c>
      <c r="AU308">
        <v>-1</v>
      </c>
      <c r="AV308">
        <v>0.05</v>
      </c>
      <c r="AW308">
        <v>29.88</v>
      </c>
      <c r="AX308">
        <v>29.88</v>
      </c>
      <c r="AY308">
        <v>0.17</v>
      </c>
      <c r="AZ308">
        <v>0</v>
      </c>
      <c r="BA308">
        <v>1445.1329137364187</v>
      </c>
    </row>
    <row r="309" spans="1:53" x14ac:dyDescent="0.25">
      <c r="A309">
        <v>836</v>
      </c>
      <c r="B309" t="s">
        <v>752</v>
      </c>
      <c r="C309">
        <v>0</v>
      </c>
      <c r="D309">
        <v>1.58</v>
      </c>
      <c r="E309">
        <v>0</v>
      </c>
      <c r="F309">
        <v>0</v>
      </c>
      <c r="G309">
        <v>0</v>
      </c>
      <c r="H309">
        <v>0.03</v>
      </c>
      <c r="I309">
        <v>0</v>
      </c>
      <c r="J309">
        <v>2</v>
      </c>
      <c r="K309">
        <v>0.03</v>
      </c>
      <c r="L309">
        <v>-1</v>
      </c>
      <c r="M309">
        <v>-1</v>
      </c>
      <c r="N309">
        <v>0.67</v>
      </c>
      <c r="O309">
        <v>3.58</v>
      </c>
      <c r="P309">
        <v>0.03</v>
      </c>
      <c r="Q309">
        <v>0.28000000000000003</v>
      </c>
      <c r="R309">
        <v>0.05</v>
      </c>
      <c r="S309">
        <v>0.32</v>
      </c>
      <c r="T309">
        <v>0.23</v>
      </c>
      <c r="U309">
        <v>0</v>
      </c>
      <c r="V309">
        <v>0</v>
      </c>
      <c r="W309">
        <v>20.67</v>
      </c>
      <c r="X309">
        <v>0.6</v>
      </c>
      <c r="Y309">
        <v>-1</v>
      </c>
      <c r="Z309">
        <v>-1</v>
      </c>
      <c r="AA309">
        <v>24.88</v>
      </c>
      <c r="AB309">
        <v>0.03</v>
      </c>
      <c r="AC309">
        <v>0.02</v>
      </c>
      <c r="AD309">
        <v>0.03</v>
      </c>
      <c r="AE309">
        <v>4.17</v>
      </c>
      <c r="AF309">
        <v>-1</v>
      </c>
      <c r="AG309">
        <v>-1</v>
      </c>
      <c r="AH309">
        <v>-1</v>
      </c>
      <c r="AI309">
        <v>0</v>
      </c>
      <c r="AJ309">
        <v>0</v>
      </c>
      <c r="AK309">
        <v>0.03</v>
      </c>
      <c r="AL309">
        <v>0.03</v>
      </c>
      <c r="AM309">
        <v>0.05</v>
      </c>
      <c r="AN309">
        <v>0.05</v>
      </c>
      <c r="AO309">
        <v>1.42</v>
      </c>
      <c r="AP309">
        <v>1.42</v>
      </c>
      <c r="AQ309">
        <v>22.67</v>
      </c>
      <c r="AR309">
        <v>0.53</v>
      </c>
      <c r="AS309">
        <v>0.68</v>
      </c>
      <c r="AT309">
        <v>-1</v>
      </c>
      <c r="AU309">
        <v>-1</v>
      </c>
      <c r="AV309">
        <v>0.05</v>
      </c>
      <c r="AW309">
        <v>29.88</v>
      </c>
      <c r="AX309">
        <v>29.88</v>
      </c>
      <c r="AY309">
        <v>0.17</v>
      </c>
      <c r="AZ309">
        <v>0</v>
      </c>
      <c r="BA309">
        <v>1508.6314792471678</v>
      </c>
    </row>
    <row r="310" spans="1:53" x14ac:dyDescent="0.25">
      <c r="A310">
        <v>839</v>
      </c>
      <c r="B310" t="s">
        <v>753</v>
      </c>
      <c r="C310">
        <v>0</v>
      </c>
      <c r="D310">
        <v>1.58</v>
      </c>
      <c r="E310">
        <v>0</v>
      </c>
      <c r="F310">
        <v>0</v>
      </c>
      <c r="G310">
        <v>0</v>
      </c>
      <c r="H310">
        <v>0.03</v>
      </c>
      <c r="I310">
        <v>0</v>
      </c>
      <c r="J310">
        <v>2</v>
      </c>
      <c r="K310">
        <v>0.03</v>
      </c>
      <c r="L310">
        <v>-1</v>
      </c>
      <c r="M310">
        <v>-1</v>
      </c>
      <c r="N310">
        <v>0.67</v>
      </c>
      <c r="O310">
        <v>3.58</v>
      </c>
      <c r="P310">
        <v>0.03</v>
      </c>
      <c r="Q310">
        <v>0.28000000000000003</v>
      </c>
      <c r="R310">
        <v>0.05</v>
      </c>
      <c r="S310">
        <v>0.32</v>
      </c>
      <c r="T310">
        <v>0.23</v>
      </c>
      <c r="U310">
        <v>0</v>
      </c>
      <c r="V310">
        <v>0</v>
      </c>
      <c r="W310">
        <v>20.67</v>
      </c>
      <c r="X310">
        <v>0.6</v>
      </c>
      <c r="Y310">
        <v>-1</v>
      </c>
      <c r="Z310">
        <v>-1</v>
      </c>
      <c r="AA310">
        <v>24.88</v>
      </c>
      <c r="AB310">
        <v>0.03</v>
      </c>
      <c r="AC310">
        <v>0.02</v>
      </c>
      <c r="AD310">
        <v>0.03</v>
      </c>
      <c r="AE310">
        <v>4.17</v>
      </c>
      <c r="AF310">
        <v>-1</v>
      </c>
      <c r="AG310">
        <v>-1</v>
      </c>
      <c r="AH310">
        <v>-1</v>
      </c>
      <c r="AI310">
        <v>0</v>
      </c>
      <c r="AJ310">
        <v>0</v>
      </c>
      <c r="AK310">
        <v>0.03</v>
      </c>
      <c r="AL310">
        <v>0.03</v>
      </c>
      <c r="AM310">
        <v>0.05</v>
      </c>
      <c r="AN310">
        <v>0.05</v>
      </c>
      <c r="AO310">
        <v>1.42</v>
      </c>
      <c r="AP310">
        <v>1.42</v>
      </c>
      <c r="AQ310">
        <v>22.67</v>
      </c>
      <c r="AR310">
        <v>0.53</v>
      </c>
      <c r="AS310">
        <v>0.68</v>
      </c>
      <c r="AT310">
        <v>-1</v>
      </c>
      <c r="AU310">
        <v>-1</v>
      </c>
      <c r="AV310">
        <v>0.05</v>
      </c>
      <c r="AW310">
        <v>29.88</v>
      </c>
      <c r="AX310">
        <v>29.88</v>
      </c>
      <c r="AY310">
        <v>0.17</v>
      </c>
      <c r="AZ310">
        <v>0</v>
      </c>
      <c r="BA310">
        <v>1488.8832264339012</v>
      </c>
    </row>
    <row r="311" spans="1:53" x14ac:dyDescent="0.25">
      <c r="A311">
        <v>841</v>
      </c>
      <c r="B311" t="s">
        <v>754</v>
      </c>
      <c r="C311">
        <v>0</v>
      </c>
      <c r="D311">
        <v>1.58</v>
      </c>
      <c r="E311">
        <v>0</v>
      </c>
      <c r="F311">
        <v>0</v>
      </c>
      <c r="G311">
        <v>0</v>
      </c>
      <c r="H311">
        <v>0.03</v>
      </c>
      <c r="I311">
        <v>0</v>
      </c>
      <c r="J311">
        <v>2</v>
      </c>
      <c r="K311">
        <v>0.03</v>
      </c>
      <c r="L311">
        <v>-1</v>
      </c>
      <c r="M311">
        <v>-1</v>
      </c>
      <c r="N311">
        <v>0.67</v>
      </c>
      <c r="O311">
        <v>3.58</v>
      </c>
      <c r="P311">
        <v>0.03</v>
      </c>
      <c r="Q311">
        <v>0.28000000000000003</v>
      </c>
      <c r="R311">
        <v>0.05</v>
      </c>
      <c r="S311">
        <v>0.32</v>
      </c>
      <c r="T311">
        <v>0.23</v>
      </c>
      <c r="U311">
        <v>0</v>
      </c>
      <c r="V311">
        <v>0</v>
      </c>
      <c r="W311">
        <v>20.67</v>
      </c>
      <c r="X311">
        <v>0.6</v>
      </c>
      <c r="Y311">
        <v>-1</v>
      </c>
      <c r="Z311">
        <v>-1</v>
      </c>
      <c r="AA311">
        <v>24.88</v>
      </c>
      <c r="AB311">
        <v>0.03</v>
      </c>
      <c r="AC311">
        <v>0.02</v>
      </c>
      <c r="AD311">
        <v>0.03</v>
      </c>
      <c r="AE311">
        <v>4.17</v>
      </c>
      <c r="AF311">
        <v>-1</v>
      </c>
      <c r="AG311">
        <v>-1</v>
      </c>
      <c r="AH311">
        <v>-1</v>
      </c>
      <c r="AI311">
        <v>0</v>
      </c>
      <c r="AJ311">
        <v>0</v>
      </c>
      <c r="AK311">
        <v>0.03</v>
      </c>
      <c r="AL311">
        <v>0.03</v>
      </c>
      <c r="AM311">
        <v>0.05</v>
      </c>
      <c r="AN311">
        <v>0.05</v>
      </c>
      <c r="AO311">
        <v>1.42</v>
      </c>
      <c r="AP311">
        <v>1.42</v>
      </c>
      <c r="AQ311">
        <v>22.67</v>
      </c>
      <c r="AR311">
        <v>0.53</v>
      </c>
      <c r="AS311">
        <v>0.68</v>
      </c>
      <c r="AT311">
        <v>-1</v>
      </c>
      <c r="AU311">
        <v>-1</v>
      </c>
      <c r="AV311">
        <v>0.05</v>
      </c>
      <c r="AW311">
        <v>29.88</v>
      </c>
      <c r="AX311">
        <v>29.88</v>
      </c>
      <c r="AY311">
        <v>0.17</v>
      </c>
      <c r="AZ311">
        <v>0</v>
      </c>
      <c r="BA311">
        <v>1432.7553839110631</v>
      </c>
    </row>
    <row r="312" spans="1:53" x14ac:dyDescent="0.25">
      <c r="A312">
        <v>842</v>
      </c>
      <c r="B312" t="s">
        <v>755</v>
      </c>
      <c r="C312">
        <v>0</v>
      </c>
      <c r="D312">
        <v>1.58</v>
      </c>
      <c r="E312">
        <v>0</v>
      </c>
      <c r="F312">
        <v>0</v>
      </c>
      <c r="G312">
        <v>0</v>
      </c>
      <c r="H312">
        <v>0.03</v>
      </c>
      <c r="I312">
        <v>0</v>
      </c>
      <c r="J312">
        <v>2</v>
      </c>
      <c r="K312">
        <v>0.03</v>
      </c>
      <c r="L312">
        <v>-1</v>
      </c>
      <c r="M312">
        <v>-1</v>
      </c>
      <c r="N312">
        <v>0.67</v>
      </c>
      <c r="O312">
        <v>3.58</v>
      </c>
      <c r="P312">
        <v>0.03</v>
      </c>
      <c r="Q312">
        <v>0.28000000000000003</v>
      </c>
      <c r="R312">
        <v>0.05</v>
      </c>
      <c r="S312">
        <v>0.32</v>
      </c>
      <c r="T312">
        <v>0.23</v>
      </c>
      <c r="U312">
        <v>0</v>
      </c>
      <c r="V312">
        <v>0</v>
      </c>
      <c r="W312">
        <v>20.67</v>
      </c>
      <c r="X312">
        <v>0.6</v>
      </c>
      <c r="Y312">
        <v>-1</v>
      </c>
      <c r="Z312">
        <v>-1</v>
      </c>
      <c r="AA312">
        <v>24.88</v>
      </c>
      <c r="AB312">
        <v>0.03</v>
      </c>
      <c r="AC312">
        <v>0.02</v>
      </c>
      <c r="AD312">
        <v>0.03</v>
      </c>
      <c r="AE312">
        <v>4.17</v>
      </c>
      <c r="AF312">
        <v>-1</v>
      </c>
      <c r="AG312">
        <v>-1</v>
      </c>
      <c r="AH312">
        <v>-1</v>
      </c>
      <c r="AI312">
        <v>0</v>
      </c>
      <c r="AJ312">
        <v>0</v>
      </c>
      <c r="AK312">
        <v>0.03</v>
      </c>
      <c r="AL312">
        <v>0.03</v>
      </c>
      <c r="AM312">
        <v>0.05</v>
      </c>
      <c r="AN312">
        <v>0.05</v>
      </c>
      <c r="AO312">
        <v>1.42</v>
      </c>
      <c r="AP312">
        <v>1.42</v>
      </c>
      <c r="AQ312">
        <v>22.67</v>
      </c>
      <c r="AR312">
        <v>0.53</v>
      </c>
      <c r="AS312">
        <v>0.68</v>
      </c>
      <c r="AT312">
        <v>-1</v>
      </c>
      <c r="AU312">
        <v>-1</v>
      </c>
      <c r="AV312">
        <v>0.05</v>
      </c>
      <c r="AW312">
        <v>29.88</v>
      </c>
      <c r="AX312">
        <v>29.88</v>
      </c>
      <c r="AY312">
        <v>0.17</v>
      </c>
      <c r="AZ312">
        <v>0</v>
      </c>
      <c r="BA312">
        <v>1640.448020880169</v>
      </c>
    </row>
    <row r="313" spans="1:53" x14ac:dyDescent="0.25">
      <c r="A313">
        <v>846</v>
      </c>
      <c r="B313" t="s">
        <v>756</v>
      </c>
      <c r="C313">
        <v>0</v>
      </c>
      <c r="D313">
        <v>1.58</v>
      </c>
      <c r="E313">
        <v>0</v>
      </c>
      <c r="F313">
        <v>0</v>
      </c>
      <c r="G313">
        <v>0</v>
      </c>
      <c r="H313">
        <v>0.03</v>
      </c>
      <c r="I313">
        <v>0</v>
      </c>
      <c r="J313">
        <v>2</v>
      </c>
      <c r="K313">
        <v>0.03</v>
      </c>
      <c r="L313">
        <v>-1</v>
      </c>
      <c r="M313">
        <v>-1</v>
      </c>
      <c r="N313">
        <v>0.67</v>
      </c>
      <c r="O313">
        <v>3.58</v>
      </c>
      <c r="P313">
        <v>0.03</v>
      </c>
      <c r="Q313">
        <v>0.28000000000000003</v>
      </c>
      <c r="R313">
        <v>0.05</v>
      </c>
      <c r="S313">
        <v>0.32</v>
      </c>
      <c r="T313">
        <v>0.23</v>
      </c>
      <c r="U313">
        <v>0</v>
      </c>
      <c r="V313">
        <v>0</v>
      </c>
      <c r="W313">
        <v>20.67</v>
      </c>
      <c r="X313">
        <v>0.6</v>
      </c>
      <c r="Y313">
        <v>-1</v>
      </c>
      <c r="Z313">
        <v>-1</v>
      </c>
      <c r="AA313">
        <v>24.88</v>
      </c>
      <c r="AB313">
        <v>0.03</v>
      </c>
      <c r="AC313">
        <v>0.02</v>
      </c>
      <c r="AD313">
        <v>0.03</v>
      </c>
      <c r="AE313">
        <v>4.17</v>
      </c>
      <c r="AF313">
        <v>-1</v>
      </c>
      <c r="AG313">
        <v>-1</v>
      </c>
      <c r="AH313">
        <v>-1</v>
      </c>
      <c r="AI313">
        <v>0</v>
      </c>
      <c r="AJ313">
        <v>0</v>
      </c>
      <c r="AK313">
        <v>0.03</v>
      </c>
      <c r="AL313">
        <v>0.03</v>
      </c>
      <c r="AM313">
        <v>0.05</v>
      </c>
      <c r="AN313">
        <v>0.05</v>
      </c>
      <c r="AO313">
        <v>1.42</v>
      </c>
      <c r="AP313">
        <v>1.42</v>
      </c>
      <c r="AQ313">
        <v>22.67</v>
      </c>
      <c r="AR313">
        <v>0.53</v>
      </c>
      <c r="AS313">
        <v>0.68</v>
      </c>
      <c r="AT313">
        <v>-1</v>
      </c>
      <c r="AU313">
        <v>-1</v>
      </c>
      <c r="AV313">
        <v>0.05</v>
      </c>
      <c r="AW313">
        <v>29.88</v>
      </c>
      <c r="AX313">
        <v>29.88</v>
      </c>
      <c r="AY313">
        <v>0.17</v>
      </c>
      <c r="AZ313">
        <v>0</v>
      </c>
      <c r="BA313">
        <v>1505.3951468373048</v>
      </c>
    </row>
    <row r="314" spans="1:53" x14ac:dyDescent="0.25">
      <c r="A314">
        <v>847</v>
      </c>
      <c r="B314" t="s">
        <v>757</v>
      </c>
      <c r="C314">
        <v>0</v>
      </c>
      <c r="D314">
        <v>1.58</v>
      </c>
      <c r="E314">
        <v>0</v>
      </c>
      <c r="F314">
        <v>0</v>
      </c>
      <c r="G314">
        <v>0</v>
      </c>
      <c r="H314">
        <v>0.03</v>
      </c>
      <c r="I314">
        <v>0</v>
      </c>
      <c r="J314">
        <v>2</v>
      </c>
      <c r="K314">
        <v>0.03</v>
      </c>
      <c r="L314">
        <v>-1</v>
      </c>
      <c r="M314">
        <v>-1</v>
      </c>
      <c r="N314">
        <v>0.67</v>
      </c>
      <c r="O314">
        <v>3.58</v>
      </c>
      <c r="P314">
        <v>0.03</v>
      </c>
      <c r="Q314">
        <v>0.28000000000000003</v>
      </c>
      <c r="R314">
        <v>0.05</v>
      </c>
      <c r="S314">
        <v>0.32</v>
      </c>
      <c r="T314">
        <v>0.23</v>
      </c>
      <c r="U314">
        <v>0</v>
      </c>
      <c r="V314">
        <v>0</v>
      </c>
      <c r="W314">
        <v>20.67</v>
      </c>
      <c r="X314">
        <v>0.6</v>
      </c>
      <c r="Y314">
        <v>-1</v>
      </c>
      <c r="Z314">
        <v>-1</v>
      </c>
      <c r="AA314">
        <v>24.88</v>
      </c>
      <c r="AB314">
        <v>0.03</v>
      </c>
      <c r="AC314">
        <v>0.02</v>
      </c>
      <c r="AD314">
        <v>0.03</v>
      </c>
      <c r="AE314">
        <v>4.17</v>
      </c>
      <c r="AF314">
        <v>-1</v>
      </c>
      <c r="AG314">
        <v>-1</v>
      </c>
      <c r="AH314">
        <v>-1</v>
      </c>
      <c r="AI314">
        <v>0</v>
      </c>
      <c r="AJ314">
        <v>0</v>
      </c>
      <c r="AK314">
        <v>0.03</v>
      </c>
      <c r="AL314">
        <v>0.03</v>
      </c>
      <c r="AM314">
        <v>0.05</v>
      </c>
      <c r="AN314">
        <v>0.05</v>
      </c>
      <c r="AO314">
        <v>1.42</v>
      </c>
      <c r="AP314">
        <v>1.42</v>
      </c>
      <c r="AQ314">
        <v>22.67</v>
      </c>
      <c r="AR314">
        <v>0.53</v>
      </c>
      <c r="AS314">
        <v>0.68</v>
      </c>
      <c r="AT314">
        <v>-1</v>
      </c>
      <c r="AU314">
        <v>-1</v>
      </c>
      <c r="AV314">
        <v>0.05</v>
      </c>
      <c r="AW314">
        <v>29.88</v>
      </c>
      <c r="AX314">
        <v>29.88</v>
      </c>
      <c r="AY314">
        <v>0.17</v>
      </c>
      <c r="AZ314">
        <v>0</v>
      </c>
      <c r="BA314">
        <v>1455.9057666754506</v>
      </c>
    </row>
    <row r="315" spans="1:53" x14ac:dyDescent="0.25">
      <c r="A315">
        <v>848</v>
      </c>
      <c r="B315" t="s">
        <v>758</v>
      </c>
      <c r="C315">
        <v>0</v>
      </c>
      <c r="D315">
        <v>1.58</v>
      </c>
      <c r="E315">
        <v>0</v>
      </c>
      <c r="F315">
        <v>0</v>
      </c>
      <c r="G315">
        <v>0</v>
      </c>
      <c r="H315">
        <v>0.03</v>
      </c>
      <c r="I315">
        <v>0</v>
      </c>
      <c r="J315">
        <v>2</v>
      </c>
      <c r="K315">
        <v>0.03</v>
      </c>
      <c r="L315">
        <v>-1</v>
      </c>
      <c r="M315">
        <v>-1</v>
      </c>
      <c r="N315">
        <v>0.67</v>
      </c>
      <c r="O315">
        <v>3.58</v>
      </c>
      <c r="P315">
        <v>0.03</v>
      </c>
      <c r="Q315">
        <v>0.28000000000000003</v>
      </c>
      <c r="R315">
        <v>0.05</v>
      </c>
      <c r="S315">
        <v>0.32</v>
      </c>
      <c r="T315">
        <v>0.23</v>
      </c>
      <c r="U315">
        <v>0</v>
      </c>
      <c r="V315">
        <v>0</v>
      </c>
      <c r="W315">
        <v>20.67</v>
      </c>
      <c r="X315">
        <v>0.6</v>
      </c>
      <c r="Y315">
        <v>-1</v>
      </c>
      <c r="Z315">
        <v>-1</v>
      </c>
      <c r="AA315">
        <v>24.88</v>
      </c>
      <c r="AB315">
        <v>0.03</v>
      </c>
      <c r="AC315">
        <v>0.02</v>
      </c>
      <c r="AD315">
        <v>0.03</v>
      </c>
      <c r="AE315">
        <v>4.17</v>
      </c>
      <c r="AF315">
        <v>-1</v>
      </c>
      <c r="AG315">
        <v>-1</v>
      </c>
      <c r="AH315">
        <v>-1</v>
      </c>
      <c r="AI315">
        <v>0</v>
      </c>
      <c r="AJ315">
        <v>0</v>
      </c>
      <c r="AK315">
        <v>0.03</v>
      </c>
      <c r="AL315">
        <v>0.03</v>
      </c>
      <c r="AM315">
        <v>0.05</v>
      </c>
      <c r="AN315">
        <v>0.05</v>
      </c>
      <c r="AO315">
        <v>1.42</v>
      </c>
      <c r="AP315">
        <v>1.42</v>
      </c>
      <c r="AQ315">
        <v>22.67</v>
      </c>
      <c r="AR315">
        <v>0.53</v>
      </c>
      <c r="AS315">
        <v>0.68</v>
      </c>
      <c r="AT315">
        <v>-1</v>
      </c>
      <c r="AU315">
        <v>-1</v>
      </c>
      <c r="AV315">
        <v>0.05</v>
      </c>
      <c r="AW315">
        <v>29.88</v>
      </c>
      <c r="AX315">
        <v>29.88</v>
      </c>
      <c r="AY315">
        <v>0.17</v>
      </c>
      <c r="AZ315">
        <v>0</v>
      </c>
      <c r="BA315">
        <v>1388.8186903791225</v>
      </c>
    </row>
    <row r="316" spans="1:53" x14ac:dyDescent="0.25">
      <c r="A316">
        <v>852</v>
      </c>
      <c r="B316" t="s">
        <v>759</v>
      </c>
      <c r="C316">
        <v>0</v>
      </c>
      <c r="D316">
        <v>1.58</v>
      </c>
      <c r="E316">
        <v>0</v>
      </c>
      <c r="F316">
        <v>0</v>
      </c>
      <c r="G316">
        <v>0</v>
      </c>
      <c r="H316">
        <v>0.03</v>
      </c>
      <c r="I316">
        <v>0</v>
      </c>
      <c r="J316">
        <v>2</v>
      </c>
      <c r="K316">
        <v>0.03</v>
      </c>
      <c r="L316">
        <v>-1</v>
      </c>
      <c r="M316">
        <v>-1</v>
      </c>
      <c r="N316">
        <v>0.67</v>
      </c>
      <c r="O316">
        <v>3.58</v>
      </c>
      <c r="P316">
        <v>0.03</v>
      </c>
      <c r="Q316">
        <v>0.28000000000000003</v>
      </c>
      <c r="R316">
        <v>0.05</v>
      </c>
      <c r="S316">
        <v>0.32</v>
      </c>
      <c r="T316">
        <v>0.23</v>
      </c>
      <c r="U316">
        <v>0</v>
      </c>
      <c r="V316">
        <v>0</v>
      </c>
      <c r="W316">
        <v>20.67</v>
      </c>
      <c r="X316">
        <v>0.6</v>
      </c>
      <c r="Y316">
        <v>-1</v>
      </c>
      <c r="Z316">
        <v>-1</v>
      </c>
      <c r="AA316">
        <v>24.88</v>
      </c>
      <c r="AB316">
        <v>0.03</v>
      </c>
      <c r="AC316">
        <v>0.02</v>
      </c>
      <c r="AD316">
        <v>0.03</v>
      </c>
      <c r="AE316">
        <v>4.17</v>
      </c>
      <c r="AF316">
        <v>-1</v>
      </c>
      <c r="AG316">
        <v>-1</v>
      </c>
      <c r="AH316">
        <v>-1</v>
      </c>
      <c r="AI316">
        <v>0</v>
      </c>
      <c r="AJ316">
        <v>0</v>
      </c>
      <c r="AK316">
        <v>0.03</v>
      </c>
      <c r="AL316">
        <v>0.03</v>
      </c>
      <c r="AM316">
        <v>0.05</v>
      </c>
      <c r="AN316">
        <v>0.05</v>
      </c>
      <c r="AO316">
        <v>1.42</v>
      </c>
      <c r="AP316">
        <v>1.42</v>
      </c>
      <c r="AQ316">
        <v>22.67</v>
      </c>
      <c r="AR316">
        <v>0.53</v>
      </c>
      <c r="AS316">
        <v>0.68</v>
      </c>
      <c r="AT316">
        <v>-1</v>
      </c>
      <c r="AU316">
        <v>-1</v>
      </c>
      <c r="AV316">
        <v>0.05</v>
      </c>
      <c r="AW316">
        <v>29.88</v>
      </c>
      <c r="AX316">
        <v>29.88</v>
      </c>
      <c r="AY316">
        <v>0.17</v>
      </c>
      <c r="AZ316">
        <v>0</v>
      </c>
      <c r="BA316">
        <v>1447.8642232460345</v>
      </c>
    </row>
    <row r="317" spans="1:53" x14ac:dyDescent="0.25">
      <c r="A317">
        <v>854</v>
      </c>
      <c r="B317" t="s">
        <v>760</v>
      </c>
      <c r="C317">
        <v>0</v>
      </c>
      <c r="D317">
        <v>1.58</v>
      </c>
      <c r="E317">
        <v>0</v>
      </c>
      <c r="F317">
        <v>0</v>
      </c>
      <c r="G317">
        <v>0</v>
      </c>
      <c r="H317">
        <v>0.03</v>
      </c>
      <c r="I317">
        <v>0</v>
      </c>
      <c r="J317">
        <v>2</v>
      </c>
      <c r="K317">
        <v>0.03</v>
      </c>
      <c r="L317">
        <v>-1</v>
      </c>
      <c r="M317">
        <v>-1</v>
      </c>
      <c r="N317">
        <v>0.67</v>
      </c>
      <c r="O317">
        <v>3.58</v>
      </c>
      <c r="P317">
        <v>0.03</v>
      </c>
      <c r="Q317">
        <v>0.28000000000000003</v>
      </c>
      <c r="R317">
        <v>0.05</v>
      </c>
      <c r="S317">
        <v>0.32</v>
      </c>
      <c r="T317">
        <v>0.23</v>
      </c>
      <c r="U317">
        <v>0</v>
      </c>
      <c r="V317">
        <v>0</v>
      </c>
      <c r="W317">
        <v>20.67</v>
      </c>
      <c r="X317">
        <v>0.6</v>
      </c>
      <c r="Y317">
        <v>-1</v>
      </c>
      <c r="Z317">
        <v>-1</v>
      </c>
      <c r="AA317">
        <v>24.88</v>
      </c>
      <c r="AB317">
        <v>0.03</v>
      </c>
      <c r="AC317">
        <v>0.02</v>
      </c>
      <c r="AD317">
        <v>0.03</v>
      </c>
      <c r="AE317">
        <v>4.17</v>
      </c>
      <c r="AF317">
        <v>-1</v>
      </c>
      <c r="AG317">
        <v>-1</v>
      </c>
      <c r="AH317">
        <v>-1</v>
      </c>
      <c r="AI317">
        <v>0</v>
      </c>
      <c r="AJ317">
        <v>0</v>
      </c>
      <c r="AK317">
        <v>0.03</v>
      </c>
      <c r="AL317">
        <v>0.03</v>
      </c>
      <c r="AM317">
        <v>0.05</v>
      </c>
      <c r="AN317">
        <v>0.05</v>
      </c>
      <c r="AO317">
        <v>1.42</v>
      </c>
      <c r="AP317">
        <v>1.42</v>
      </c>
      <c r="AQ317">
        <v>22.67</v>
      </c>
      <c r="AR317">
        <v>0.53</v>
      </c>
      <c r="AS317">
        <v>0.68</v>
      </c>
      <c r="AT317">
        <v>-1</v>
      </c>
      <c r="AU317">
        <v>-1</v>
      </c>
      <c r="AV317">
        <v>0.05</v>
      </c>
      <c r="AW317">
        <v>29.88</v>
      </c>
      <c r="AX317">
        <v>29.88</v>
      </c>
      <c r="AY317">
        <v>0.17</v>
      </c>
      <c r="AZ317">
        <v>0</v>
      </c>
      <c r="BA317">
        <v>1452.467913488003</v>
      </c>
    </row>
    <row r="318" spans="1:53" x14ac:dyDescent="0.25">
      <c r="A318">
        <v>857</v>
      </c>
      <c r="B318" t="s">
        <v>761</v>
      </c>
      <c r="C318">
        <v>0</v>
      </c>
      <c r="D318">
        <v>1.58</v>
      </c>
      <c r="E318">
        <v>0</v>
      </c>
      <c r="F318">
        <v>0</v>
      </c>
      <c r="G318">
        <v>0</v>
      </c>
      <c r="H318">
        <v>0.03</v>
      </c>
      <c r="I318">
        <v>0</v>
      </c>
      <c r="J318">
        <v>2</v>
      </c>
      <c r="K318">
        <v>0.03</v>
      </c>
      <c r="L318">
        <v>-1</v>
      </c>
      <c r="M318">
        <v>-1</v>
      </c>
      <c r="N318">
        <v>0.67</v>
      </c>
      <c r="O318">
        <v>3.58</v>
      </c>
      <c r="P318">
        <v>0.03</v>
      </c>
      <c r="Q318">
        <v>0.28000000000000003</v>
      </c>
      <c r="R318">
        <v>0.05</v>
      </c>
      <c r="S318">
        <v>0.32</v>
      </c>
      <c r="T318">
        <v>0.23</v>
      </c>
      <c r="U318">
        <v>0</v>
      </c>
      <c r="V318">
        <v>0</v>
      </c>
      <c r="W318">
        <v>20.67</v>
      </c>
      <c r="X318">
        <v>0.6</v>
      </c>
      <c r="Y318">
        <v>-1</v>
      </c>
      <c r="Z318">
        <v>-1</v>
      </c>
      <c r="AA318">
        <v>24.88</v>
      </c>
      <c r="AB318">
        <v>0.03</v>
      </c>
      <c r="AC318">
        <v>0.02</v>
      </c>
      <c r="AD318">
        <v>0.03</v>
      </c>
      <c r="AE318">
        <v>4.17</v>
      </c>
      <c r="AF318">
        <v>-1</v>
      </c>
      <c r="AG318">
        <v>-1</v>
      </c>
      <c r="AH318">
        <v>-1</v>
      </c>
      <c r="AI318">
        <v>0</v>
      </c>
      <c r="AJ318">
        <v>0</v>
      </c>
      <c r="AK318">
        <v>0.03</v>
      </c>
      <c r="AL318">
        <v>0.03</v>
      </c>
      <c r="AM318">
        <v>0.05</v>
      </c>
      <c r="AN318">
        <v>0.05</v>
      </c>
      <c r="AO318">
        <v>1.42</v>
      </c>
      <c r="AP318">
        <v>1.42</v>
      </c>
      <c r="AQ318">
        <v>22.67</v>
      </c>
      <c r="AR318">
        <v>0.53</v>
      </c>
      <c r="AS318">
        <v>0.68</v>
      </c>
      <c r="AT318">
        <v>-1</v>
      </c>
      <c r="AU318">
        <v>-1</v>
      </c>
      <c r="AV318">
        <v>0.05</v>
      </c>
      <c r="AW318">
        <v>29.88</v>
      </c>
      <c r="AX318">
        <v>29.88</v>
      </c>
      <c r="AY318">
        <v>0.17</v>
      </c>
      <c r="AZ318">
        <v>0</v>
      </c>
      <c r="BA318">
        <v>1469.1328297041191</v>
      </c>
    </row>
    <row r="319" spans="1:53" x14ac:dyDescent="0.25">
      <c r="A319">
        <v>858</v>
      </c>
      <c r="B319" t="s">
        <v>762</v>
      </c>
      <c r="C319">
        <v>0</v>
      </c>
      <c r="D319">
        <v>1.58</v>
      </c>
      <c r="E319">
        <v>0</v>
      </c>
      <c r="F319">
        <v>0</v>
      </c>
      <c r="G319">
        <v>0</v>
      </c>
      <c r="H319">
        <v>0.03</v>
      </c>
      <c r="I319">
        <v>0</v>
      </c>
      <c r="J319">
        <v>2</v>
      </c>
      <c r="K319">
        <v>0.03</v>
      </c>
      <c r="L319">
        <v>-1</v>
      </c>
      <c r="M319">
        <v>-1</v>
      </c>
      <c r="N319">
        <v>0.67</v>
      </c>
      <c r="O319">
        <v>3.58</v>
      </c>
      <c r="P319">
        <v>0.03</v>
      </c>
      <c r="Q319">
        <v>0.28000000000000003</v>
      </c>
      <c r="R319">
        <v>0.05</v>
      </c>
      <c r="S319">
        <v>0.32</v>
      </c>
      <c r="T319">
        <v>0.23</v>
      </c>
      <c r="U319">
        <v>0</v>
      </c>
      <c r="V319">
        <v>0</v>
      </c>
      <c r="W319">
        <v>20.67</v>
      </c>
      <c r="X319">
        <v>0.6</v>
      </c>
      <c r="Y319">
        <v>-1</v>
      </c>
      <c r="Z319">
        <v>-1</v>
      </c>
      <c r="AA319">
        <v>24.88</v>
      </c>
      <c r="AB319">
        <v>0.03</v>
      </c>
      <c r="AC319">
        <v>0.02</v>
      </c>
      <c r="AD319">
        <v>0.03</v>
      </c>
      <c r="AE319">
        <v>4.17</v>
      </c>
      <c r="AF319">
        <v>-1</v>
      </c>
      <c r="AG319">
        <v>-1</v>
      </c>
      <c r="AH319">
        <v>-1</v>
      </c>
      <c r="AI319">
        <v>0</v>
      </c>
      <c r="AJ319">
        <v>0</v>
      </c>
      <c r="AK319">
        <v>0.03</v>
      </c>
      <c r="AL319">
        <v>0.03</v>
      </c>
      <c r="AM319">
        <v>0.05</v>
      </c>
      <c r="AN319">
        <v>0.05</v>
      </c>
      <c r="AO319">
        <v>1.42</v>
      </c>
      <c r="AP319">
        <v>1.42</v>
      </c>
      <c r="AQ319">
        <v>22.67</v>
      </c>
      <c r="AR319">
        <v>0.53</v>
      </c>
      <c r="AS319">
        <v>0.68</v>
      </c>
      <c r="AT319">
        <v>-1</v>
      </c>
      <c r="AU319">
        <v>-1</v>
      </c>
      <c r="AV319">
        <v>0.05</v>
      </c>
      <c r="AW319">
        <v>29.88</v>
      </c>
      <c r="AX319">
        <v>29.88</v>
      </c>
      <c r="AY319">
        <v>0.17</v>
      </c>
      <c r="AZ319">
        <v>0</v>
      </c>
      <c r="BA319">
        <v>1589.6250337459026</v>
      </c>
    </row>
    <row r="320" spans="1:53" x14ac:dyDescent="0.25">
      <c r="A320">
        <v>862</v>
      </c>
      <c r="B320" t="s">
        <v>763</v>
      </c>
      <c r="C320">
        <v>0</v>
      </c>
      <c r="D320">
        <v>1.58</v>
      </c>
      <c r="E320">
        <v>0</v>
      </c>
      <c r="F320">
        <v>0</v>
      </c>
      <c r="G320">
        <v>0</v>
      </c>
      <c r="H320">
        <v>0.03</v>
      </c>
      <c r="I320">
        <v>0</v>
      </c>
      <c r="J320">
        <v>2</v>
      </c>
      <c r="K320">
        <v>0.03</v>
      </c>
      <c r="L320">
        <v>-1</v>
      </c>
      <c r="M320">
        <v>-1</v>
      </c>
      <c r="N320">
        <v>0.67</v>
      </c>
      <c r="O320">
        <v>3.58</v>
      </c>
      <c r="P320">
        <v>0.03</v>
      </c>
      <c r="Q320">
        <v>0.28000000000000003</v>
      </c>
      <c r="R320">
        <v>0.05</v>
      </c>
      <c r="S320">
        <v>0.32</v>
      </c>
      <c r="T320">
        <v>0.23</v>
      </c>
      <c r="U320">
        <v>0</v>
      </c>
      <c r="V320">
        <v>0</v>
      </c>
      <c r="W320">
        <v>20.67</v>
      </c>
      <c r="X320">
        <v>0.6</v>
      </c>
      <c r="Y320">
        <v>-1</v>
      </c>
      <c r="Z320">
        <v>-1</v>
      </c>
      <c r="AA320">
        <v>24.88</v>
      </c>
      <c r="AB320">
        <v>0.03</v>
      </c>
      <c r="AC320">
        <v>0.02</v>
      </c>
      <c r="AD320">
        <v>0.03</v>
      </c>
      <c r="AE320">
        <v>4.17</v>
      </c>
      <c r="AF320">
        <v>-1</v>
      </c>
      <c r="AG320">
        <v>-1</v>
      </c>
      <c r="AH320">
        <v>-1</v>
      </c>
      <c r="AI320">
        <v>0</v>
      </c>
      <c r="AJ320">
        <v>0</v>
      </c>
      <c r="AK320">
        <v>0.03</v>
      </c>
      <c r="AL320">
        <v>0.03</v>
      </c>
      <c r="AM320">
        <v>0.05</v>
      </c>
      <c r="AN320">
        <v>0.05</v>
      </c>
      <c r="AO320">
        <v>1.42</v>
      </c>
      <c r="AP320">
        <v>1.42</v>
      </c>
      <c r="AQ320">
        <v>22.67</v>
      </c>
      <c r="AR320">
        <v>0.53</v>
      </c>
      <c r="AS320">
        <v>0.68</v>
      </c>
      <c r="AT320">
        <v>-1</v>
      </c>
      <c r="AU320">
        <v>-1</v>
      </c>
      <c r="AV320">
        <v>0.05</v>
      </c>
      <c r="AW320">
        <v>29.88</v>
      </c>
      <c r="AX320">
        <v>29.88</v>
      </c>
      <c r="AY320">
        <v>0.17</v>
      </c>
      <c r="AZ320">
        <v>0</v>
      </c>
      <c r="BA320">
        <v>1440.6192516077037</v>
      </c>
    </row>
    <row r="321" spans="1:53" x14ac:dyDescent="0.25">
      <c r="A321">
        <v>865</v>
      </c>
      <c r="B321" t="s">
        <v>764</v>
      </c>
      <c r="C321">
        <v>0</v>
      </c>
      <c r="D321">
        <v>1.58</v>
      </c>
      <c r="E321">
        <v>0</v>
      </c>
      <c r="F321">
        <v>0</v>
      </c>
      <c r="G321">
        <v>0</v>
      </c>
      <c r="H321">
        <v>0.03</v>
      </c>
      <c r="I321">
        <v>0</v>
      </c>
      <c r="J321">
        <v>2</v>
      </c>
      <c r="K321">
        <v>0.03</v>
      </c>
      <c r="L321">
        <v>-1</v>
      </c>
      <c r="M321">
        <v>-1</v>
      </c>
      <c r="N321">
        <v>0.67</v>
      </c>
      <c r="O321">
        <v>3.58</v>
      </c>
      <c r="P321">
        <v>0.03</v>
      </c>
      <c r="Q321">
        <v>0.28000000000000003</v>
      </c>
      <c r="R321">
        <v>0.05</v>
      </c>
      <c r="S321">
        <v>0.32</v>
      </c>
      <c r="T321">
        <v>0.23</v>
      </c>
      <c r="U321">
        <v>0</v>
      </c>
      <c r="V321">
        <v>0</v>
      </c>
      <c r="W321">
        <v>20.67</v>
      </c>
      <c r="X321">
        <v>0.6</v>
      </c>
      <c r="Y321">
        <v>-1</v>
      </c>
      <c r="Z321">
        <v>-1</v>
      </c>
      <c r="AA321">
        <v>24.88</v>
      </c>
      <c r="AB321">
        <v>0.03</v>
      </c>
      <c r="AC321">
        <v>0.02</v>
      </c>
      <c r="AD321">
        <v>0.03</v>
      </c>
      <c r="AE321">
        <v>4.17</v>
      </c>
      <c r="AF321">
        <v>-1</v>
      </c>
      <c r="AG321">
        <v>-1</v>
      </c>
      <c r="AH321">
        <v>-1</v>
      </c>
      <c r="AI321">
        <v>0</v>
      </c>
      <c r="AJ321">
        <v>0</v>
      </c>
      <c r="AK321">
        <v>0.03</v>
      </c>
      <c r="AL321">
        <v>0.03</v>
      </c>
      <c r="AM321">
        <v>0.05</v>
      </c>
      <c r="AN321">
        <v>0.05</v>
      </c>
      <c r="AO321">
        <v>1.42</v>
      </c>
      <c r="AP321">
        <v>1.42</v>
      </c>
      <c r="AQ321">
        <v>22.67</v>
      </c>
      <c r="AR321">
        <v>0.53</v>
      </c>
      <c r="AS321">
        <v>0.68</v>
      </c>
      <c r="AT321">
        <v>-1</v>
      </c>
      <c r="AU321">
        <v>-1</v>
      </c>
      <c r="AV321">
        <v>0.05</v>
      </c>
      <c r="AW321">
        <v>29.88</v>
      </c>
      <c r="AX321">
        <v>29.88</v>
      </c>
      <c r="AY321">
        <v>0.17</v>
      </c>
      <c r="AZ321">
        <v>0</v>
      </c>
      <c r="BA321">
        <v>1506.9486456096747</v>
      </c>
    </row>
    <row r="322" spans="1:53" x14ac:dyDescent="0.25">
      <c r="A322">
        <v>867</v>
      </c>
      <c r="B322" t="s">
        <v>765</v>
      </c>
      <c r="C322">
        <v>0</v>
      </c>
      <c r="D322">
        <v>1.58</v>
      </c>
      <c r="E322">
        <v>0</v>
      </c>
      <c r="F322">
        <v>0</v>
      </c>
      <c r="G322">
        <v>0</v>
      </c>
      <c r="H322">
        <v>0.03</v>
      </c>
      <c r="I322">
        <v>0</v>
      </c>
      <c r="J322">
        <v>2</v>
      </c>
      <c r="K322">
        <v>0.03</v>
      </c>
      <c r="L322">
        <v>-1</v>
      </c>
      <c r="M322">
        <v>-1</v>
      </c>
      <c r="N322">
        <v>0.67</v>
      </c>
      <c r="O322">
        <v>3.58</v>
      </c>
      <c r="P322">
        <v>0.03</v>
      </c>
      <c r="Q322">
        <v>0.28000000000000003</v>
      </c>
      <c r="R322">
        <v>0.05</v>
      </c>
      <c r="S322">
        <v>0.32</v>
      </c>
      <c r="T322">
        <v>0.23</v>
      </c>
      <c r="U322">
        <v>0</v>
      </c>
      <c r="V322">
        <v>0</v>
      </c>
      <c r="W322">
        <v>20.67</v>
      </c>
      <c r="X322">
        <v>0.6</v>
      </c>
      <c r="Y322">
        <v>-1</v>
      </c>
      <c r="Z322">
        <v>-1</v>
      </c>
      <c r="AA322">
        <v>24.88</v>
      </c>
      <c r="AB322">
        <v>0.03</v>
      </c>
      <c r="AC322">
        <v>0.02</v>
      </c>
      <c r="AD322">
        <v>0.03</v>
      </c>
      <c r="AE322">
        <v>4.17</v>
      </c>
      <c r="AF322">
        <v>-1</v>
      </c>
      <c r="AG322">
        <v>-1</v>
      </c>
      <c r="AH322">
        <v>-1</v>
      </c>
      <c r="AI322">
        <v>0</v>
      </c>
      <c r="AJ322">
        <v>0</v>
      </c>
      <c r="AK322">
        <v>0.03</v>
      </c>
      <c r="AL322">
        <v>0.03</v>
      </c>
      <c r="AM322">
        <v>0.05</v>
      </c>
      <c r="AN322">
        <v>0.05</v>
      </c>
      <c r="AO322">
        <v>1.42</v>
      </c>
      <c r="AP322">
        <v>1.42</v>
      </c>
      <c r="AQ322">
        <v>22.67</v>
      </c>
      <c r="AR322">
        <v>0.53</v>
      </c>
      <c r="AS322">
        <v>0.68</v>
      </c>
      <c r="AT322">
        <v>-1</v>
      </c>
      <c r="AU322">
        <v>-1</v>
      </c>
      <c r="AV322">
        <v>0.05</v>
      </c>
      <c r="AW322">
        <v>29.88</v>
      </c>
      <c r="AX322">
        <v>29.88</v>
      </c>
      <c r="AY322">
        <v>0.17</v>
      </c>
      <c r="AZ322">
        <v>0</v>
      </c>
      <c r="BA322">
        <v>1407.7549989607971</v>
      </c>
    </row>
    <row r="323" spans="1:53" x14ac:dyDescent="0.25">
      <c r="A323">
        <v>868</v>
      </c>
      <c r="B323" t="s">
        <v>766</v>
      </c>
      <c r="C323">
        <v>0</v>
      </c>
      <c r="D323">
        <v>1.58</v>
      </c>
      <c r="E323">
        <v>0</v>
      </c>
      <c r="F323">
        <v>0</v>
      </c>
      <c r="G323">
        <v>0</v>
      </c>
      <c r="H323">
        <v>0.03</v>
      </c>
      <c r="I323">
        <v>0</v>
      </c>
      <c r="J323">
        <v>2</v>
      </c>
      <c r="K323">
        <v>0.03</v>
      </c>
      <c r="L323">
        <v>-1</v>
      </c>
      <c r="M323">
        <v>-1</v>
      </c>
      <c r="N323">
        <v>0.67</v>
      </c>
      <c r="O323">
        <v>3.58</v>
      </c>
      <c r="P323">
        <v>0.03</v>
      </c>
      <c r="Q323">
        <v>0.28000000000000003</v>
      </c>
      <c r="R323">
        <v>0.05</v>
      </c>
      <c r="S323">
        <v>0.32</v>
      </c>
      <c r="T323">
        <v>0.23</v>
      </c>
      <c r="U323">
        <v>0</v>
      </c>
      <c r="V323">
        <v>0</v>
      </c>
      <c r="W323">
        <v>20.67</v>
      </c>
      <c r="X323">
        <v>0.6</v>
      </c>
      <c r="Y323">
        <v>-1</v>
      </c>
      <c r="Z323">
        <v>-1</v>
      </c>
      <c r="AA323">
        <v>24.88</v>
      </c>
      <c r="AB323">
        <v>0.03</v>
      </c>
      <c r="AC323">
        <v>0.02</v>
      </c>
      <c r="AD323">
        <v>0.03</v>
      </c>
      <c r="AE323">
        <v>4.17</v>
      </c>
      <c r="AF323">
        <v>-1</v>
      </c>
      <c r="AG323">
        <v>-1</v>
      </c>
      <c r="AH323">
        <v>-1</v>
      </c>
      <c r="AI323">
        <v>0</v>
      </c>
      <c r="AJ323">
        <v>0</v>
      </c>
      <c r="AK323">
        <v>0.03</v>
      </c>
      <c r="AL323">
        <v>0.03</v>
      </c>
      <c r="AM323">
        <v>0.05</v>
      </c>
      <c r="AN323">
        <v>0.05</v>
      </c>
      <c r="AO323">
        <v>1.42</v>
      </c>
      <c r="AP323">
        <v>1.42</v>
      </c>
      <c r="AQ323">
        <v>22.67</v>
      </c>
      <c r="AR323">
        <v>0.53</v>
      </c>
      <c r="AS323">
        <v>0.68</v>
      </c>
      <c r="AT323">
        <v>-1</v>
      </c>
      <c r="AU323">
        <v>-1</v>
      </c>
      <c r="AV323">
        <v>0.05</v>
      </c>
      <c r="AW323">
        <v>29.88</v>
      </c>
      <c r="AX323">
        <v>29.88</v>
      </c>
      <c r="AY323">
        <v>0.17</v>
      </c>
      <c r="AZ323">
        <v>0</v>
      </c>
      <c r="BA323">
        <v>1620.3386593653008</v>
      </c>
    </row>
    <row r="324" spans="1:53" x14ac:dyDescent="0.25">
      <c r="A324">
        <v>870</v>
      </c>
      <c r="B324" t="s">
        <v>767</v>
      </c>
      <c r="C324">
        <v>0</v>
      </c>
      <c r="D324">
        <v>1.58</v>
      </c>
      <c r="E324">
        <v>0</v>
      </c>
      <c r="F324">
        <v>0</v>
      </c>
      <c r="G324">
        <v>0</v>
      </c>
      <c r="H324">
        <v>0.03</v>
      </c>
      <c r="I324">
        <v>0</v>
      </c>
      <c r="J324">
        <v>2</v>
      </c>
      <c r="K324">
        <v>0.03</v>
      </c>
      <c r="L324">
        <v>-1</v>
      </c>
      <c r="M324">
        <v>-1</v>
      </c>
      <c r="N324">
        <v>0.67</v>
      </c>
      <c r="O324">
        <v>3.58</v>
      </c>
      <c r="P324">
        <v>0.03</v>
      </c>
      <c r="Q324">
        <v>0.28000000000000003</v>
      </c>
      <c r="R324">
        <v>0.05</v>
      </c>
      <c r="S324">
        <v>0.32</v>
      </c>
      <c r="T324">
        <v>0.23</v>
      </c>
      <c r="U324">
        <v>0</v>
      </c>
      <c r="V324">
        <v>0</v>
      </c>
      <c r="W324">
        <v>20.67</v>
      </c>
      <c r="X324">
        <v>0.6</v>
      </c>
      <c r="Y324">
        <v>-1</v>
      </c>
      <c r="Z324">
        <v>-1</v>
      </c>
      <c r="AA324">
        <v>24.88</v>
      </c>
      <c r="AB324">
        <v>0.03</v>
      </c>
      <c r="AC324">
        <v>0.02</v>
      </c>
      <c r="AD324">
        <v>0.03</v>
      </c>
      <c r="AE324">
        <v>4.17</v>
      </c>
      <c r="AF324">
        <v>-1</v>
      </c>
      <c r="AG324">
        <v>-1</v>
      </c>
      <c r="AH324">
        <v>-1</v>
      </c>
      <c r="AI324">
        <v>0</v>
      </c>
      <c r="AJ324">
        <v>0</v>
      </c>
      <c r="AK324">
        <v>0.03</v>
      </c>
      <c r="AL324">
        <v>0.03</v>
      </c>
      <c r="AM324">
        <v>0.05</v>
      </c>
      <c r="AN324">
        <v>0.05</v>
      </c>
      <c r="AO324">
        <v>1.42</v>
      </c>
      <c r="AP324">
        <v>1.42</v>
      </c>
      <c r="AQ324">
        <v>22.67</v>
      </c>
      <c r="AR324">
        <v>0.53</v>
      </c>
      <c r="AS324">
        <v>0.68</v>
      </c>
      <c r="AT324">
        <v>-1</v>
      </c>
      <c r="AU324">
        <v>-1</v>
      </c>
      <c r="AV324">
        <v>0.05</v>
      </c>
      <c r="AW324">
        <v>29.88</v>
      </c>
      <c r="AX324">
        <v>29.88</v>
      </c>
      <c r="AY324">
        <v>0.17</v>
      </c>
      <c r="AZ324">
        <v>0</v>
      </c>
      <c r="BA324">
        <v>1553.540763344799</v>
      </c>
    </row>
    <row r="325" spans="1:53" x14ac:dyDescent="0.25">
      <c r="A325">
        <v>871</v>
      </c>
      <c r="B325" t="s">
        <v>768</v>
      </c>
      <c r="C325">
        <v>0</v>
      </c>
      <c r="D325">
        <v>1.58</v>
      </c>
      <c r="E325">
        <v>0</v>
      </c>
      <c r="F325">
        <v>0</v>
      </c>
      <c r="G325">
        <v>0</v>
      </c>
      <c r="H325">
        <v>0.03</v>
      </c>
      <c r="I325">
        <v>0</v>
      </c>
      <c r="J325">
        <v>2</v>
      </c>
      <c r="K325">
        <v>0.03</v>
      </c>
      <c r="L325">
        <v>-1</v>
      </c>
      <c r="M325">
        <v>-1</v>
      </c>
      <c r="N325">
        <v>0.67</v>
      </c>
      <c r="O325">
        <v>3.58</v>
      </c>
      <c r="P325">
        <v>0.03</v>
      </c>
      <c r="Q325">
        <v>0.28000000000000003</v>
      </c>
      <c r="R325">
        <v>0.05</v>
      </c>
      <c r="S325">
        <v>0.32</v>
      </c>
      <c r="T325">
        <v>0.23</v>
      </c>
      <c r="U325">
        <v>0</v>
      </c>
      <c r="V325">
        <v>0</v>
      </c>
      <c r="W325">
        <v>20.67</v>
      </c>
      <c r="X325">
        <v>0.6</v>
      </c>
      <c r="Y325">
        <v>-1</v>
      </c>
      <c r="Z325">
        <v>-1</v>
      </c>
      <c r="AA325">
        <v>24.88</v>
      </c>
      <c r="AB325">
        <v>0.03</v>
      </c>
      <c r="AC325">
        <v>0.02</v>
      </c>
      <c r="AD325">
        <v>0.03</v>
      </c>
      <c r="AE325">
        <v>4.17</v>
      </c>
      <c r="AF325">
        <v>-1</v>
      </c>
      <c r="AG325">
        <v>-1</v>
      </c>
      <c r="AH325">
        <v>-1</v>
      </c>
      <c r="AI325">
        <v>0</v>
      </c>
      <c r="AJ325">
        <v>0</v>
      </c>
      <c r="AK325">
        <v>0.03</v>
      </c>
      <c r="AL325">
        <v>0.03</v>
      </c>
      <c r="AM325">
        <v>0.05</v>
      </c>
      <c r="AN325">
        <v>0.05</v>
      </c>
      <c r="AO325">
        <v>1.42</v>
      </c>
      <c r="AP325">
        <v>1.42</v>
      </c>
      <c r="AQ325">
        <v>22.67</v>
      </c>
      <c r="AR325">
        <v>0.53</v>
      </c>
      <c r="AS325">
        <v>0.68</v>
      </c>
      <c r="AT325">
        <v>-1</v>
      </c>
      <c r="AU325">
        <v>-1</v>
      </c>
      <c r="AV325">
        <v>0.05</v>
      </c>
      <c r="AW325">
        <v>29.88</v>
      </c>
      <c r="AX325">
        <v>29.88</v>
      </c>
      <c r="AY325">
        <v>0.17</v>
      </c>
      <c r="AZ325">
        <v>0</v>
      </c>
      <c r="BA325">
        <v>1439.1116216739035</v>
      </c>
    </row>
    <row r="326" spans="1:53" x14ac:dyDescent="0.25">
      <c r="A326">
        <v>876</v>
      </c>
      <c r="B326" t="s">
        <v>769</v>
      </c>
      <c r="C326">
        <v>0</v>
      </c>
      <c r="D326">
        <v>1.58</v>
      </c>
      <c r="E326">
        <v>0</v>
      </c>
      <c r="F326">
        <v>0</v>
      </c>
      <c r="G326">
        <v>0</v>
      </c>
      <c r="H326">
        <v>0.03</v>
      </c>
      <c r="I326">
        <v>0</v>
      </c>
      <c r="J326">
        <v>2</v>
      </c>
      <c r="K326">
        <v>0.03</v>
      </c>
      <c r="L326">
        <v>-1</v>
      </c>
      <c r="M326">
        <v>-1</v>
      </c>
      <c r="N326">
        <v>0.67</v>
      </c>
      <c r="O326">
        <v>3.58</v>
      </c>
      <c r="P326">
        <v>0.03</v>
      </c>
      <c r="Q326">
        <v>0.28000000000000003</v>
      </c>
      <c r="R326">
        <v>0.05</v>
      </c>
      <c r="S326">
        <v>0.32</v>
      </c>
      <c r="T326">
        <v>0.23</v>
      </c>
      <c r="U326">
        <v>0</v>
      </c>
      <c r="V326">
        <v>0</v>
      </c>
      <c r="W326">
        <v>20.67</v>
      </c>
      <c r="X326">
        <v>0.6</v>
      </c>
      <c r="Y326">
        <v>-1</v>
      </c>
      <c r="Z326">
        <v>-1</v>
      </c>
      <c r="AA326">
        <v>24.88</v>
      </c>
      <c r="AB326">
        <v>0.03</v>
      </c>
      <c r="AC326">
        <v>0.02</v>
      </c>
      <c r="AD326">
        <v>0.03</v>
      </c>
      <c r="AE326">
        <v>4.17</v>
      </c>
      <c r="AF326">
        <v>-1</v>
      </c>
      <c r="AG326">
        <v>-1</v>
      </c>
      <c r="AH326">
        <v>-1</v>
      </c>
      <c r="AI326">
        <v>0</v>
      </c>
      <c r="AJ326">
        <v>0</v>
      </c>
      <c r="AK326">
        <v>0.03</v>
      </c>
      <c r="AL326">
        <v>0.03</v>
      </c>
      <c r="AM326">
        <v>0.05</v>
      </c>
      <c r="AN326">
        <v>0.05</v>
      </c>
      <c r="AO326">
        <v>1.42</v>
      </c>
      <c r="AP326">
        <v>1.42</v>
      </c>
      <c r="AQ326">
        <v>22.67</v>
      </c>
      <c r="AR326">
        <v>0.53</v>
      </c>
      <c r="AS326">
        <v>0.68</v>
      </c>
      <c r="AT326">
        <v>-1</v>
      </c>
      <c r="AU326">
        <v>-1</v>
      </c>
      <c r="AV326">
        <v>0.05</v>
      </c>
      <c r="AW326">
        <v>29.88</v>
      </c>
      <c r="AX326">
        <v>29.88</v>
      </c>
      <c r="AY326">
        <v>0.17</v>
      </c>
      <c r="AZ326">
        <v>0</v>
      </c>
      <c r="BA326">
        <v>1643.6584371518586</v>
      </c>
    </row>
    <row r="327" spans="1:53" x14ac:dyDescent="0.25">
      <c r="A327">
        <v>877</v>
      </c>
      <c r="B327" t="s">
        <v>770</v>
      </c>
      <c r="C327">
        <v>0</v>
      </c>
      <c r="D327">
        <v>1.58</v>
      </c>
      <c r="E327">
        <v>0</v>
      </c>
      <c r="F327">
        <v>0</v>
      </c>
      <c r="G327">
        <v>0</v>
      </c>
      <c r="H327">
        <v>0.03</v>
      </c>
      <c r="I327">
        <v>0</v>
      </c>
      <c r="J327">
        <v>2</v>
      </c>
      <c r="K327">
        <v>0.03</v>
      </c>
      <c r="L327">
        <v>-1</v>
      </c>
      <c r="M327">
        <v>-1</v>
      </c>
      <c r="N327">
        <v>0.67</v>
      </c>
      <c r="O327">
        <v>3.58</v>
      </c>
      <c r="P327">
        <v>0.03</v>
      </c>
      <c r="Q327">
        <v>0.28000000000000003</v>
      </c>
      <c r="R327">
        <v>0.05</v>
      </c>
      <c r="S327">
        <v>0.32</v>
      </c>
      <c r="T327">
        <v>0.23</v>
      </c>
      <c r="U327">
        <v>0</v>
      </c>
      <c r="V327">
        <v>0</v>
      </c>
      <c r="W327">
        <v>20.67</v>
      </c>
      <c r="X327">
        <v>0.6</v>
      </c>
      <c r="Y327">
        <v>-1</v>
      </c>
      <c r="Z327">
        <v>-1</v>
      </c>
      <c r="AA327">
        <v>24.88</v>
      </c>
      <c r="AB327">
        <v>0.03</v>
      </c>
      <c r="AC327">
        <v>0.02</v>
      </c>
      <c r="AD327">
        <v>0.03</v>
      </c>
      <c r="AE327">
        <v>4.17</v>
      </c>
      <c r="AF327">
        <v>-1</v>
      </c>
      <c r="AG327">
        <v>-1</v>
      </c>
      <c r="AH327">
        <v>-1</v>
      </c>
      <c r="AI327">
        <v>0</v>
      </c>
      <c r="AJ327">
        <v>0</v>
      </c>
      <c r="AK327">
        <v>0.03</v>
      </c>
      <c r="AL327">
        <v>0.03</v>
      </c>
      <c r="AM327">
        <v>0.05</v>
      </c>
      <c r="AN327">
        <v>0.05</v>
      </c>
      <c r="AO327">
        <v>1.42</v>
      </c>
      <c r="AP327">
        <v>1.42</v>
      </c>
      <c r="AQ327">
        <v>22.67</v>
      </c>
      <c r="AR327">
        <v>0.53</v>
      </c>
      <c r="AS327">
        <v>0.68</v>
      </c>
      <c r="AT327">
        <v>-1</v>
      </c>
      <c r="AU327">
        <v>-1</v>
      </c>
      <c r="AV327">
        <v>0.05</v>
      </c>
      <c r="AW327">
        <v>29.88</v>
      </c>
      <c r="AX327">
        <v>29.88</v>
      </c>
      <c r="AY327">
        <v>0.17</v>
      </c>
      <c r="AZ327">
        <v>0</v>
      </c>
      <c r="BA327">
        <v>1391.2278327533072</v>
      </c>
    </row>
    <row r="328" spans="1:53" x14ac:dyDescent="0.25">
      <c r="A328">
        <v>884</v>
      </c>
      <c r="B328" t="s">
        <v>771</v>
      </c>
      <c r="C328">
        <v>0</v>
      </c>
      <c r="D328">
        <v>1.58</v>
      </c>
      <c r="E328">
        <v>0</v>
      </c>
      <c r="F328">
        <v>0</v>
      </c>
      <c r="G328">
        <v>0</v>
      </c>
      <c r="H328">
        <v>0.03</v>
      </c>
      <c r="I328">
        <v>0</v>
      </c>
      <c r="J328">
        <v>2</v>
      </c>
      <c r="K328">
        <v>0.03</v>
      </c>
      <c r="L328">
        <v>-1</v>
      </c>
      <c r="M328">
        <v>-1</v>
      </c>
      <c r="N328">
        <v>0.67</v>
      </c>
      <c r="O328">
        <v>3.58</v>
      </c>
      <c r="P328">
        <v>0.03</v>
      </c>
      <c r="Q328">
        <v>0.28000000000000003</v>
      </c>
      <c r="R328">
        <v>0.05</v>
      </c>
      <c r="S328">
        <v>0.32</v>
      </c>
      <c r="T328">
        <v>0.23</v>
      </c>
      <c r="U328">
        <v>0</v>
      </c>
      <c r="V328">
        <v>0</v>
      </c>
      <c r="W328">
        <v>20.67</v>
      </c>
      <c r="X328">
        <v>0.6</v>
      </c>
      <c r="Y328">
        <v>-1</v>
      </c>
      <c r="Z328">
        <v>-1</v>
      </c>
      <c r="AA328">
        <v>24.88</v>
      </c>
      <c r="AB328">
        <v>0.03</v>
      </c>
      <c r="AC328">
        <v>0.02</v>
      </c>
      <c r="AD328">
        <v>0.03</v>
      </c>
      <c r="AE328">
        <v>4.17</v>
      </c>
      <c r="AF328">
        <v>-1</v>
      </c>
      <c r="AG328">
        <v>-1</v>
      </c>
      <c r="AH328">
        <v>-1</v>
      </c>
      <c r="AI328">
        <v>0</v>
      </c>
      <c r="AJ328">
        <v>0</v>
      </c>
      <c r="AK328">
        <v>0.03</v>
      </c>
      <c r="AL328">
        <v>0.03</v>
      </c>
      <c r="AM328">
        <v>0.05</v>
      </c>
      <c r="AN328">
        <v>0.05</v>
      </c>
      <c r="AO328">
        <v>1.42</v>
      </c>
      <c r="AP328">
        <v>1.42</v>
      </c>
      <c r="AQ328">
        <v>22.67</v>
      </c>
      <c r="AR328">
        <v>0.53</v>
      </c>
      <c r="AS328">
        <v>0.68</v>
      </c>
      <c r="AT328">
        <v>-1</v>
      </c>
      <c r="AU328">
        <v>-1</v>
      </c>
      <c r="AV328">
        <v>0.05</v>
      </c>
      <c r="AW328">
        <v>29.88</v>
      </c>
      <c r="AX328">
        <v>29.88</v>
      </c>
      <c r="AY328">
        <v>0.17</v>
      </c>
      <c r="AZ328">
        <v>0</v>
      </c>
      <c r="BA328">
        <v>1509.332008609696</v>
      </c>
    </row>
    <row r="329" spans="1:53" x14ac:dyDescent="0.25">
      <c r="A329">
        <v>885</v>
      </c>
      <c r="B329" t="s">
        <v>772</v>
      </c>
      <c r="C329">
        <v>0</v>
      </c>
      <c r="D329">
        <v>1.58</v>
      </c>
      <c r="E329">
        <v>0</v>
      </c>
      <c r="F329">
        <v>0</v>
      </c>
      <c r="G329">
        <v>0</v>
      </c>
      <c r="H329">
        <v>0.03</v>
      </c>
      <c r="I329">
        <v>0</v>
      </c>
      <c r="J329">
        <v>2</v>
      </c>
      <c r="K329">
        <v>0.03</v>
      </c>
      <c r="L329">
        <v>-1</v>
      </c>
      <c r="M329">
        <v>-1</v>
      </c>
      <c r="N329">
        <v>0.67</v>
      </c>
      <c r="O329">
        <v>3.58</v>
      </c>
      <c r="P329">
        <v>0.03</v>
      </c>
      <c r="Q329">
        <v>0.28000000000000003</v>
      </c>
      <c r="R329">
        <v>0.05</v>
      </c>
      <c r="S329">
        <v>0.32</v>
      </c>
      <c r="T329">
        <v>0.23</v>
      </c>
      <c r="U329">
        <v>0</v>
      </c>
      <c r="V329">
        <v>0</v>
      </c>
      <c r="W329">
        <v>20.67</v>
      </c>
      <c r="X329">
        <v>0.6</v>
      </c>
      <c r="Y329">
        <v>-1</v>
      </c>
      <c r="Z329">
        <v>-1</v>
      </c>
      <c r="AA329">
        <v>24.88</v>
      </c>
      <c r="AB329">
        <v>0.03</v>
      </c>
      <c r="AC329">
        <v>0.02</v>
      </c>
      <c r="AD329">
        <v>0.03</v>
      </c>
      <c r="AE329">
        <v>4.17</v>
      </c>
      <c r="AF329">
        <v>-1</v>
      </c>
      <c r="AG329">
        <v>-1</v>
      </c>
      <c r="AH329">
        <v>-1</v>
      </c>
      <c r="AI329">
        <v>0</v>
      </c>
      <c r="AJ329">
        <v>0</v>
      </c>
      <c r="AK329">
        <v>0.03</v>
      </c>
      <c r="AL329">
        <v>0.03</v>
      </c>
      <c r="AM329">
        <v>0.05</v>
      </c>
      <c r="AN329">
        <v>0.05</v>
      </c>
      <c r="AO329">
        <v>1.42</v>
      </c>
      <c r="AP329">
        <v>1.42</v>
      </c>
      <c r="AQ329">
        <v>22.67</v>
      </c>
      <c r="AR329">
        <v>0.53</v>
      </c>
      <c r="AS329">
        <v>0.68</v>
      </c>
      <c r="AT329">
        <v>-1</v>
      </c>
      <c r="AU329">
        <v>-1</v>
      </c>
      <c r="AV329">
        <v>0.05</v>
      </c>
      <c r="AW329">
        <v>29.88</v>
      </c>
      <c r="AX329">
        <v>29.88</v>
      </c>
      <c r="AY329">
        <v>0.17</v>
      </c>
      <c r="AZ329">
        <v>0</v>
      </c>
      <c r="BA329">
        <v>1476.3491203067081</v>
      </c>
    </row>
    <row r="330" spans="1:53" x14ac:dyDescent="0.25">
      <c r="A330">
        <v>888</v>
      </c>
      <c r="B330" t="s">
        <v>773</v>
      </c>
      <c r="C330">
        <v>0</v>
      </c>
      <c r="D330">
        <v>1.58</v>
      </c>
      <c r="E330">
        <v>0</v>
      </c>
      <c r="F330">
        <v>0</v>
      </c>
      <c r="G330">
        <v>0</v>
      </c>
      <c r="H330">
        <v>0.03</v>
      </c>
      <c r="I330">
        <v>0</v>
      </c>
      <c r="J330">
        <v>2</v>
      </c>
      <c r="K330">
        <v>0.03</v>
      </c>
      <c r="L330">
        <v>-1</v>
      </c>
      <c r="M330">
        <v>-1</v>
      </c>
      <c r="N330">
        <v>0.67</v>
      </c>
      <c r="O330">
        <v>3.58</v>
      </c>
      <c r="P330">
        <v>0.03</v>
      </c>
      <c r="Q330">
        <v>0.28000000000000003</v>
      </c>
      <c r="R330">
        <v>0.05</v>
      </c>
      <c r="S330">
        <v>0.32</v>
      </c>
      <c r="T330">
        <v>0.23</v>
      </c>
      <c r="U330">
        <v>0</v>
      </c>
      <c r="V330">
        <v>0</v>
      </c>
      <c r="W330">
        <v>20.67</v>
      </c>
      <c r="X330">
        <v>0.6</v>
      </c>
      <c r="Y330">
        <v>-1</v>
      </c>
      <c r="Z330">
        <v>-1</v>
      </c>
      <c r="AA330">
        <v>24.88</v>
      </c>
      <c r="AB330">
        <v>0.03</v>
      </c>
      <c r="AC330">
        <v>0.02</v>
      </c>
      <c r="AD330">
        <v>0.03</v>
      </c>
      <c r="AE330">
        <v>4.17</v>
      </c>
      <c r="AF330">
        <v>-1</v>
      </c>
      <c r="AG330">
        <v>-1</v>
      </c>
      <c r="AH330">
        <v>-1</v>
      </c>
      <c r="AI330">
        <v>0</v>
      </c>
      <c r="AJ330">
        <v>0</v>
      </c>
      <c r="AK330">
        <v>0.03</v>
      </c>
      <c r="AL330">
        <v>0.03</v>
      </c>
      <c r="AM330">
        <v>0.05</v>
      </c>
      <c r="AN330">
        <v>0.05</v>
      </c>
      <c r="AO330">
        <v>1.42</v>
      </c>
      <c r="AP330">
        <v>1.42</v>
      </c>
      <c r="AQ330">
        <v>22.67</v>
      </c>
      <c r="AR330">
        <v>0.53</v>
      </c>
      <c r="AS330">
        <v>0.68</v>
      </c>
      <c r="AT330">
        <v>-1</v>
      </c>
      <c r="AU330">
        <v>-1</v>
      </c>
      <c r="AV330">
        <v>0.05</v>
      </c>
      <c r="AW330">
        <v>29.88</v>
      </c>
      <c r="AX330">
        <v>29.88</v>
      </c>
      <c r="AY330">
        <v>0.17</v>
      </c>
      <c r="AZ330">
        <v>0</v>
      </c>
      <c r="BA330">
        <v>1475.7234412992525</v>
      </c>
    </row>
    <row r="331" spans="1:53" x14ac:dyDescent="0.25">
      <c r="A331">
        <v>894</v>
      </c>
      <c r="B331" t="s">
        <v>774</v>
      </c>
      <c r="C331">
        <v>0</v>
      </c>
      <c r="D331">
        <v>1.58</v>
      </c>
      <c r="E331">
        <v>0</v>
      </c>
      <c r="F331">
        <v>0</v>
      </c>
      <c r="G331">
        <v>0</v>
      </c>
      <c r="H331">
        <v>0.03</v>
      </c>
      <c r="I331">
        <v>0</v>
      </c>
      <c r="J331">
        <v>2</v>
      </c>
      <c r="K331">
        <v>0.03</v>
      </c>
      <c r="L331">
        <v>-1</v>
      </c>
      <c r="M331">
        <v>-1</v>
      </c>
      <c r="N331">
        <v>0.67</v>
      </c>
      <c r="O331">
        <v>3.58</v>
      </c>
      <c r="P331">
        <v>0.03</v>
      </c>
      <c r="Q331">
        <v>0.28000000000000003</v>
      </c>
      <c r="R331">
        <v>0.05</v>
      </c>
      <c r="S331">
        <v>0.32</v>
      </c>
      <c r="T331">
        <v>0.23</v>
      </c>
      <c r="U331">
        <v>0</v>
      </c>
      <c r="V331">
        <v>0</v>
      </c>
      <c r="W331">
        <v>20.67</v>
      </c>
      <c r="X331">
        <v>0.6</v>
      </c>
      <c r="Y331">
        <v>-1</v>
      </c>
      <c r="Z331">
        <v>-1</v>
      </c>
      <c r="AA331">
        <v>24.88</v>
      </c>
      <c r="AB331">
        <v>0.03</v>
      </c>
      <c r="AC331">
        <v>0.02</v>
      </c>
      <c r="AD331">
        <v>0.03</v>
      </c>
      <c r="AE331">
        <v>4.17</v>
      </c>
      <c r="AF331">
        <v>-1</v>
      </c>
      <c r="AG331">
        <v>-1</v>
      </c>
      <c r="AH331">
        <v>-1</v>
      </c>
      <c r="AI331">
        <v>0</v>
      </c>
      <c r="AJ331">
        <v>0</v>
      </c>
      <c r="AK331">
        <v>0.03</v>
      </c>
      <c r="AL331">
        <v>0.03</v>
      </c>
      <c r="AM331">
        <v>0.05</v>
      </c>
      <c r="AN331">
        <v>0.05</v>
      </c>
      <c r="AO331">
        <v>1.42</v>
      </c>
      <c r="AP331">
        <v>1.42</v>
      </c>
      <c r="AQ331">
        <v>22.67</v>
      </c>
      <c r="AR331">
        <v>0.53</v>
      </c>
      <c r="AS331">
        <v>0.68</v>
      </c>
      <c r="AT331">
        <v>-1</v>
      </c>
      <c r="AU331">
        <v>-1</v>
      </c>
      <c r="AV331">
        <v>0.05</v>
      </c>
      <c r="AW331">
        <v>29.88</v>
      </c>
      <c r="AX331">
        <v>29.88</v>
      </c>
      <c r="AY331">
        <v>0.17</v>
      </c>
      <c r="AZ331">
        <v>0</v>
      </c>
      <c r="BA331">
        <v>1498.7093374696105</v>
      </c>
    </row>
    <row r="332" spans="1:53" x14ac:dyDescent="0.25">
      <c r="A332">
        <v>900</v>
      </c>
      <c r="B332" t="s">
        <v>775</v>
      </c>
      <c r="C332">
        <v>0</v>
      </c>
      <c r="D332">
        <v>1.58</v>
      </c>
      <c r="E332">
        <v>0</v>
      </c>
      <c r="F332">
        <v>0</v>
      </c>
      <c r="G332">
        <v>0</v>
      </c>
      <c r="H332">
        <v>0.03</v>
      </c>
      <c r="I332">
        <v>0</v>
      </c>
      <c r="J332">
        <v>2</v>
      </c>
      <c r="K332">
        <v>0.03</v>
      </c>
      <c r="L332">
        <v>-1</v>
      </c>
      <c r="M332">
        <v>-1</v>
      </c>
      <c r="N332">
        <v>0.67</v>
      </c>
      <c r="O332">
        <v>3.58</v>
      </c>
      <c r="P332">
        <v>0.03</v>
      </c>
      <c r="Q332">
        <v>0.28000000000000003</v>
      </c>
      <c r="R332">
        <v>0.05</v>
      </c>
      <c r="S332">
        <v>0.32</v>
      </c>
      <c r="T332">
        <v>0.23</v>
      </c>
      <c r="U332">
        <v>0</v>
      </c>
      <c r="V332">
        <v>0</v>
      </c>
      <c r="W332">
        <v>20.67</v>
      </c>
      <c r="X332">
        <v>0.6</v>
      </c>
      <c r="Y332">
        <v>-1</v>
      </c>
      <c r="Z332">
        <v>-1</v>
      </c>
      <c r="AA332">
        <v>24.88</v>
      </c>
      <c r="AB332">
        <v>0.03</v>
      </c>
      <c r="AC332">
        <v>0.02</v>
      </c>
      <c r="AD332">
        <v>0.03</v>
      </c>
      <c r="AE332">
        <v>4.17</v>
      </c>
      <c r="AF332">
        <v>-1</v>
      </c>
      <c r="AG332">
        <v>-1</v>
      </c>
      <c r="AH332">
        <v>-1</v>
      </c>
      <c r="AI332">
        <v>0</v>
      </c>
      <c r="AJ332">
        <v>0</v>
      </c>
      <c r="AK332">
        <v>0.03</v>
      </c>
      <c r="AL332">
        <v>0.03</v>
      </c>
      <c r="AM332">
        <v>0.05</v>
      </c>
      <c r="AN332">
        <v>0.05</v>
      </c>
      <c r="AO332">
        <v>1.42</v>
      </c>
      <c r="AP332">
        <v>1.42</v>
      </c>
      <c r="AQ332">
        <v>22.67</v>
      </c>
      <c r="AR332">
        <v>0.53</v>
      </c>
      <c r="AS332">
        <v>0.68</v>
      </c>
      <c r="AT332">
        <v>-1</v>
      </c>
      <c r="AU332">
        <v>-1</v>
      </c>
      <c r="AV332">
        <v>0.05</v>
      </c>
      <c r="AW332">
        <v>29.88</v>
      </c>
      <c r="AX332">
        <v>29.88</v>
      </c>
      <c r="AY332">
        <v>0.17</v>
      </c>
      <c r="AZ332">
        <v>0</v>
      </c>
      <c r="BA332">
        <v>1539.1327414502543</v>
      </c>
    </row>
    <row r="333" spans="1:53" x14ac:dyDescent="0.25">
      <c r="A333">
        <v>904</v>
      </c>
      <c r="B333" t="s">
        <v>776</v>
      </c>
      <c r="C333">
        <v>0</v>
      </c>
      <c r="D333">
        <v>1.58</v>
      </c>
      <c r="E333">
        <v>0</v>
      </c>
      <c r="F333">
        <v>0</v>
      </c>
      <c r="G333">
        <v>0</v>
      </c>
      <c r="H333">
        <v>0.03</v>
      </c>
      <c r="I333">
        <v>0</v>
      </c>
      <c r="J333">
        <v>2</v>
      </c>
      <c r="K333">
        <v>0.03</v>
      </c>
      <c r="L333">
        <v>-1</v>
      </c>
      <c r="M333">
        <v>-1</v>
      </c>
      <c r="N333">
        <v>0.67</v>
      </c>
      <c r="O333">
        <v>3.58</v>
      </c>
      <c r="P333">
        <v>0.03</v>
      </c>
      <c r="Q333">
        <v>0.28000000000000003</v>
      </c>
      <c r="R333">
        <v>0.05</v>
      </c>
      <c r="S333">
        <v>0.32</v>
      </c>
      <c r="T333">
        <v>0.23</v>
      </c>
      <c r="U333">
        <v>0</v>
      </c>
      <c r="V333">
        <v>0</v>
      </c>
      <c r="W333">
        <v>20.67</v>
      </c>
      <c r="X333">
        <v>0.6</v>
      </c>
      <c r="Y333">
        <v>-1</v>
      </c>
      <c r="Z333">
        <v>-1</v>
      </c>
      <c r="AA333">
        <v>24.88</v>
      </c>
      <c r="AB333">
        <v>0.03</v>
      </c>
      <c r="AC333">
        <v>0.02</v>
      </c>
      <c r="AD333">
        <v>0.03</v>
      </c>
      <c r="AE333">
        <v>4.17</v>
      </c>
      <c r="AF333">
        <v>-1</v>
      </c>
      <c r="AG333">
        <v>-1</v>
      </c>
      <c r="AH333">
        <v>-1</v>
      </c>
      <c r="AI333">
        <v>0</v>
      </c>
      <c r="AJ333">
        <v>0</v>
      </c>
      <c r="AK333">
        <v>0.03</v>
      </c>
      <c r="AL333">
        <v>0.03</v>
      </c>
      <c r="AM333">
        <v>0.05</v>
      </c>
      <c r="AN333">
        <v>0.05</v>
      </c>
      <c r="AO333">
        <v>1.42</v>
      </c>
      <c r="AP333">
        <v>1.42</v>
      </c>
      <c r="AQ333">
        <v>22.67</v>
      </c>
      <c r="AR333">
        <v>0.53</v>
      </c>
      <c r="AS333">
        <v>0.68</v>
      </c>
      <c r="AT333">
        <v>-1</v>
      </c>
      <c r="AU333">
        <v>-1</v>
      </c>
      <c r="AV333">
        <v>0.05</v>
      </c>
      <c r="AW333">
        <v>29.88</v>
      </c>
      <c r="AX333">
        <v>29.88</v>
      </c>
      <c r="AY333">
        <v>0.17</v>
      </c>
      <c r="AZ333">
        <v>0</v>
      </c>
      <c r="BA333">
        <v>1506.9798731676951</v>
      </c>
    </row>
    <row r="334" spans="1:53" x14ac:dyDescent="0.25">
      <c r="A334">
        <v>907</v>
      </c>
      <c r="B334" t="s">
        <v>777</v>
      </c>
      <c r="C334">
        <v>0</v>
      </c>
      <c r="D334">
        <v>1.58</v>
      </c>
      <c r="E334">
        <v>0</v>
      </c>
      <c r="F334">
        <v>0</v>
      </c>
      <c r="G334">
        <v>0</v>
      </c>
      <c r="H334">
        <v>0.03</v>
      </c>
      <c r="I334">
        <v>0</v>
      </c>
      <c r="J334">
        <v>2</v>
      </c>
      <c r="K334">
        <v>0.03</v>
      </c>
      <c r="L334">
        <v>-1</v>
      </c>
      <c r="M334">
        <v>-1</v>
      </c>
      <c r="N334">
        <v>0.67</v>
      </c>
      <c r="O334">
        <v>3.58</v>
      </c>
      <c r="P334">
        <v>0.03</v>
      </c>
      <c r="Q334">
        <v>0.28000000000000003</v>
      </c>
      <c r="R334">
        <v>0.05</v>
      </c>
      <c r="S334">
        <v>0.32</v>
      </c>
      <c r="T334">
        <v>0.23</v>
      </c>
      <c r="U334">
        <v>0</v>
      </c>
      <c r="V334">
        <v>0</v>
      </c>
      <c r="W334">
        <v>20.67</v>
      </c>
      <c r="X334">
        <v>0.6</v>
      </c>
      <c r="Y334">
        <v>-1</v>
      </c>
      <c r="Z334">
        <v>-1</v>
      </c>
      <c r="AA334">
        <v>24.88</v>
      </c>
      <c r="AB334">
        <v>0.03</v>
      </c>
      <c r="AC334">
        <v>0.02</v>
      </c>
      <c r="AD334">
        <v>0.03</v>
      </c>
      <c r="AE334">
        <v>4.17</v>
      </c>
      <c r="AF334">
        <v>-1</v>
      </c>
      <c r="AG334">
        <v>-1</v>
      </c>
      <c r="AH334">
        <v>-1</v>
      </c>
      <c r="AI334">
        <v>0</v>
      </c>
      <c r="AJ334">
        <v>0</v>
      </c>
      <c r="AK334">
        <v>0.03</v>
      </c>
      <c r="AL334">
        <v>0.03</v>
      </c>
      <c r="AM334">
        <v>0.05</v>
      </c>
      <c r="AN334">
        <v>0.05</v>
      </c>
      <c r="AO334">
        <v>1.42</v>
      </c>
      <c r="AP334">
        <v>1.42</v>
      </c>
      <c r="AQ334">
        <v>22.67</v>
      </c>
      <c r="AR334">
        <v>0.53</v>
      </c>
      <c r="AS334">
        <v>0.68</v>
      </c>
      <c r="AT334">
        <v>-1</v>
      </c>
      <c r="AU334">
        <v>-1</v>
      </c>
      <c r="AV334">
        <v>0.05</v>
      </c>
      <c r="AW334">
        <v>29.88</v>
      </c>
      <c r="AX334">
        <v>29.88</v>
      </c>
      <c r="AY334">
        <v>0.17</v>
      </c>
      <c r="AZ334">
        <v>0</v>
      </c>
      <c r="BA334">
        <v>1350</v>
      </c>
    </row>
    <row r="335" spans="1:53" x14ac:dyDescent="0.25">
      <c r="A335">
        <v>910</v>
      </c>
      <c r="B335" t="s">
        <v>778</v>
      </c>
      <c r="C335">
        <v>0</v>
      </c>
      <c r="D335">
        <v>1.58</v>
      </c>
      <c r="E335">
        <v>0</v>
      </c>
      <c r="F335">
        <v>0</v>
      </c>
      <c r="G335">
        <v>0</v>
      </c>
      <c r="H335">
        <v>0.03</v>
      </c>
      <c r="I335">
        <v>0</v>
      </c>
      <c r="J335">
        <v>2</v>
      </c>
      <c r="K335">
        <v>0.03</v>
      </c>
      <c r="L335">
        <v>-1</v>
      </c>
      <c r="M335">
        <v>-1</v>
      </c>
      <c r="N335">
        <v>0.67</v>
      </c>
      <c r="O335">
        <v>3.58</v>
      </c>
      <c r="P335">
        <v>0.03</v>
      </c>
      <c r="Q335">
        <v>0.28000000000000003</v>
      </c>
      <c r="R335">
        <v>0.05</v>
      </c>
      <c r="S335">
        <v>0.32</v>
      </c>
      <c r="T335">
        <v>0.23</v>
      </c>
      <c r="U335">
        <v>0</v>
      </c>
      <c r="V335">
        <v>0</v>
      </c>
      <c r="W335">
        <v>20.67</v>
      </c>
      <c r="X335">
        <v>0.6</v>
      </c>
      <c r="Y335">
        <v>-1</v>
      </c>
      <c r="Z335">
        <v>-1</v>
      </c>
      <c r="AA335">
        <v>24.88</v>
      </c>
      <c r="AB335">
        <v>0.03</v>
      </c>
      <c r="AC335">
        <v>0.02</v>
      </c>
      <c r="AD335">
        <v>0.03</v>
      </c>
      <c r="AE335">
        <v>4.17</v>
      </c>
      <c r="AF335">
        <v>-1</v>
      </c>
      <c r="AG335">
        <v>-1</v>
      </c>
      <c r="AH335">
        <v>-1</v>
      </c>
      <c r="AI335">
        <v>0</v>
      </c>
      <c r="AJ335">
        <v>0</v>
      </c>
      <c r="AK335">
        <v>0.03</v>
      </c>
      <c r="AL335">
        <v>0.03</v>
      </c>
      <c r="AM335">
        <v>0.05</v>
      </c>
      <c r="AN335">
        <v>0.05</v>
      </c>
      <c r="AO335">
        <v>1.42</v>
      </c>
      <c r="AP335">
        <v>1.42</v>
      </c>
      <c r="AQ335">
        <v>22.67</v>
      </c>
      <c r="AR335">
        <v>0.53</v>
      </c>
      <c r="AS335">
        <v>0.68</v>
      </c>
      <c r="AT335">
        <v>-1</v>
      </c>
      <c r="AU335">
        <v>-1</v>
      </c>
      <c r="AV335">
        <v>0.05</v>
      </c>
      <c r="AW335">
        <v>29.88</v>
      </c>
      <c r="AX335">
        <v>29.88</v>
      </c>
      <c r="AY335">
        <v>0.17</v>
      </c>
      <c r="AZ335">
        <v>0</v>
      </c>
      <c r="BA335">
        <v>1564.6529337091463</v>
      </c>
    </row>
    <row r="336" spans="1:53" x14ac:dyDescent="0.25">
      <c r="A336">
        <v>919</v>
      </c>
      <c r="B336" t="s">
        <v>779</v>
      </c>
      <c r="C336">
        <v>0</v>
      </c>
      <c r="D336">
        <v>1.58</v>
      </c>
      <c r="E336">
        <v>0</v>
      </c>
      <c r="F336">
        <v>0</v>
      </c>
      <c r="G336">
        <v>0</v>
      </c>
      <c r="H336">
        <v>0.03</v>
      </c>
      <c r="I336">
        <v>0</v>
      </c>
      <c r="J336">
        <v>2</v>
      </c>
      <c r="K336">
        <v>0.03</v>
      </c>
      <c r="L336">
        <v>-1</v>
      </c>
      <c r="M336">
        <v>-1</v>
      </c>
      <c r="N336">
        <v>0.67</v>
      </c>
      <c r="O336">
        <v>3.58</v>
      </c>
      <c r="P336">
        <v>0.03</v>
      </c>
      <c r="Q336">
        <v>0.28000000000000003</v>
      </c>
      <c r="R336">
        <v>0.05</v>
      </c>
      <c r="S336">
        <v>0.32</v>
      </c>
      <c r="T336">
        <v>0.23</v>
      </c>
      <c r="U336">
        <v>0</v>
      </c>
      <c r="V336">
        <v>0</v>
      </c>
      <c r="W336">
        <v>20.67</v>
      </c>
      <c r="X336">
        <v>0.6</v>
      </c>
      <c r="Y336">
        <v>-1</v>
      </c>
      <c r="Z336">
        <v>-1</v>
      </c>
      <c r="AA336">
        <v>24.88</v>
      </c>
      <c r="AB336">
        <v>0.03</v>
      </c>
      <c r="AC336">
        <v>0.02</v>
      </c>
      <c r="AD336">
        <v>0.03</v>
      </c>
      <c r="AE336">
        <v>4.17</v>
      </c>
      <c r="AF336">
        <v>-1</v>
      </c>
      <c r="AG336">
        <v>-1</v>
      </c>
      <c r="AH336">
        <v>-1</v>
      </c>
      <c r="AI336">
        <v>0</v>
      </c>
      <c r="AJ336">
        <v>0</v>
      </c>
      <c r="AK336">
        <v>0.03</v>
      </c>
      <c r="AL336">
        <v>0.03</v>
      </c>
      <c r="AM336">
        <v>0.05</v>
      </c>
      <c r="AN336">
        <v>0.05</v>
      </c>
      <c r="AO336">
        <v>1.42</v>
      </c>
      <c r="AP336">
        <v>1.42</v>
      </c>
      <c r="AQ336">
        <v>22.67</v>
      </c>
      <c r="AR336">
        <v>0.53</v>
      </c>
      <c r="AS336">
        <v>0.68</v>
      </c>
      <c r="AT336">
        <v>-1</v>
      </c>
      <c r="AU336">
        <v>-1</v>
      </c>
      <c r="AV336">
        <v>0.05</v>
      </c>
      <c r="AW336">
        <v>29.88</v>
      </c>
      <c r="AX336">
        <v>29.88</v>
      </c>
      <c r="AY336">
        <v>0.17</v>
      </c>
      <c r="AZ336">
        <v>0</v>
      </c>
      <c r="BA336">
        <v>1424.4178092489828</v>
      </c>
    </row>
    <row r="337" spans="1:53" x14ac:dyDescent="0.25">
      <c r="A337">
        <v>930</v>
      </c>
      <c r="B337" t="s">
        <v>780</v>
      </c>
      <c r="C337">
        <v>0</v>
      </c>
      <c r="D337">
        <v>1.58</v>
      </c>
      <c r="E337">
        <v>0</v>
      </c>
      <c r="F337">
        <v>0</v>
      </c>
      <c r="G337">
        <v>0</v>
      </c>
      <c r="H337">
        <v>0.03</v>
      </c>
      <c r="I337">
        <v>0</v>
      </c>
      <c r="J337">
        <v>2</v>
      </c>
      <c r="K337">
        <v>0.03</v>
      </c>
      <c r="L337">
        <v>-1</v>
      </c>
      <c r="M337">
        <v>-1</v>
      </c>
      <c r="N337">
        <v>0.67</v>
      </c>
      <c r="O337">
        <v>3.58</v>
      </c>
      <c r="P337">
        <v>0.03</v>
      </c>
      <c r="Q337">
        <v>0.28000000000000003</v>
      </c>
      <c r="R337">
        <v>0.05</v>
      </c>
      <c r="S337">
        <v>0.32</v>
      </c>
      <c r="T337">
        <v>0.23</v>
      </c>
      <c r="U337">
        <v>0</v>
      </c>
      <c r="V337">
        <v>0</v>
      </c>
      <c r="W337">
        <v>20.67</v>
      </c>
      <c r="X337">
        <v>0.6</v>
      </c>
      <c r="Y337">
        <v>-1</v>
      </c>
      <c r="Z337">
        <v>-1</v>
      </c>
      <c r="AA337">
        <v>24.88</v>
      </c>
      <c r="AB337">
        <v>0.03</v>
      </c>
      <c r="AC337">
        <v>0.02</v>
      </c>
      <c r="AD337">
        <v>0.03</v>
      </c>
      <c r="AE337">
        <v>4.17</v>
      </c>
      <c r="AF337">
        <v>-1</v>
      </c>
      <c r="AG337">
        <v>-1</v>
      </c>
      <c r="AH337">
        <v>-1</v>
      </c>
      <c r="AI337">
        <v>0</v>
      </c>
      <c r="AJ337">
        <v>0</v>
      </c>
      <c r="AK337">
        <v>0.03</v>
      </c>
      <c r="AL337">
        <v>0.03</v>
      </c>
      <c r="AM337">
        <v>0.05</v>
      </c>
      <c r="AN337">
        <v>0.05</v>
      </c>
      <c r="AO337">
        <v>1.42</v>
      </c>
      <c r="AP337">
        <v>1.42</v>
      </c>
      <c r="AQ337">
        <v>22.67</v>
      </c>
      <c r="AR337">
        <v>0.53</v>
      </c>
      <c r="AS337">
        <v>0.68</v>
      </c>
      <c r="AT337">
        <v>-1</v>
      </c>
      <c r="AU337">
        <v>-1</v>
      </c>
      <c r="AV337">
        <v>0.05</v>
      </c>
      <c r="AW337">
        <v>29.88</v>
      </c>
      <c r="AX337">
        <v>29.88</v>
      </c>
      <c r="AY337">
        <v>0.17</v>
      </c>
      <c r="AZ337">
        <v>0</v>
      </c>
      <c r="BA337">
        <v>1453.4759380950327</v>
      </c>
    </row>
    <row r="338" spans="1:53" x14ac:dyDescent="0.25">
      <c r="A338">
        <v>931</v>
      </c>
      <c r="B338" t="s">
        <v>781</v>
      </c>
      <c r="C338">
        <v>0</v>
      </c>
      <c r="D338">
        <v>1.58</v>
      </c>
      <c r="E338">
        <v>0</v>
      </c>
      <c r="F338">
        <v>0</v>
      </c>
      <c r="G338">
        <v>0</v>
      </c>
      <c r="H338">
        <v>0.03</v>
      </c>
      <c r="I338">
        <v>0</v>
      </c>
      <c r="J338">
        <v>2</v>
      </c>
      <c r="K338">
        <v>0.03</v>
      </c>
      <c r="L338">
        <v>-1</v>
      </c>
      <c r="M338">
        <v>-1</v>
      </c>
      <c r="N338">
        <v>0.67</v>
      </c>
      <c r="O338">
        <v>3.58</v>
      </c>
      <c r="P338">
        <v>0.03</v>
      </c>
      <c r="Q338">
        <v>0.28000000000000003</v>
      </c>
      <c r="R338">
        <v>0.05</v>
      </c>
      <c r="S338">
        <v>0.32</v>
      </c>
      <c r="T338">
        <v>0.23</v>
      </c>
      <c r="U338">
        <v>0</v>
      </c>
      <c r="V338">
        <v>0</v>
      </c>
      <c r="W338">
        <v>20.67</v>
      </c>
      <c r="X338">
        <v>0.6</v>
      </c>
      <c r="Y338">
        <v>-1</v>
      </c>
      <c r="Z338">
        <v>-1</v>
      </c>
      <c r="AA338">
        <v>24.88</v>
      </c>
      <c r="AB338">
        <v>0.03</v>
      </c>
      <c r="AC338">
        <v>0.02</v>
      </c>
      <c r="AD338">
        <v>0.03</v>
      </c>
      <c r="AE338">
        <v>4.17</v>
      </c>
      <c r="AF338">
        <v>-1</v>
      </c>
      <c r="AG338">
        <v>-1</v>
      </c>
      <c r="AH338">
        <v>-1</v>
      </c>
      <c r="AI338">
        <v>0</v>
      </c>
      <c r="AJ338">
        <v>0</v>
      </c>
      <c r="AK338">
        <v>0.03</v>
      </c>
      <c r="AL338">
        <v>0.03</v>
      </c>
      <c r="AM338">
        <v>0.05</v>
      </c>
      <c r="AN338">
        <v>0.05</v>
      </c>
      <c r="AO338">
        <v>1.42</v>
      </c>
      <c r="AP338">
        <v>1.42</v>
      </c>
      <c r="AQ338">
        <v>22.67</v>
      </c>
      <c r="AR338">
        <v>0.53</v>
      </c>
      <c r="AS338">
        <v>0.68</v>
      </c>
      <c r="AT338">
        <v>-1</v>
      </c>
      <c r="AU338">
        <v>-1</v>
      </c>
      <c r="AV338">
        <v>0.05</v>
      </c>
      <c r="AW338">
        <v>29.88</v>
      </c>
      <c r="AX338">
        <v>29.88</v>
      </c>
      <c r="AY338">
        <v>0.17</v>
      </c>
      <c r="AZ338">
        <v>0</v>
      </c>
      <c r="BA338">
        <v>1463.5114027174127</v>
      </c>
    </row>
    <row r="339" spans="1:53" x14ac:dyDescent="0.25">
      <c r="A339">
        <v>932</v>
      </c>
      <c r="B339" t="s">
        <v>782</v>
      </c>
      <c r="C339">
        <v>0</v>
      </c>
      <c r="D339">
        <v>1.58</v>
      </c>
      <c r="E339">
        <v>0</v>
      </c>
      <c r="F339">
        <v>0</v>
      </c>
      <c r="G339">
        <v>0</v>
      </c>
      <c r="H339">
        <v>0.03</v>
      </c>
      <c r="I339">
        <v>0</v>
      </c>
      <c r="J339">
        <v>2</v>
      </c>
      <c r="K339">
        <v>0.03</v>
      </c>
      <c r="L339">
        <v>-1</v>
      </c>
      <c r="M339">
        <v>-1</v>
      </c>
      <c r="N339">
        <v>0.67</v>
      </c>
      <c r="O339">
        <v>3.58</v>
      </c>
      <c r="P339">
        <v>0.03</v>
      </c>
      <c r="Q339">
        <v>0.28000000000000003</v>
      </c>
      <c r="R339">
        <v>0.05</v>
      </c>
      <c r="S339">
        <v>0.32</v>
      </c>
      <c r="T339">
        <v>0.23</v>
      </c>
      <c r="U339">
        <v>0</v>
      </c>
      <c r="V339">
        <v>0</v>
      </c>
      <c r="W339">
        <v>20.67</v>
      </c>
      <c r="X339">
        <v>0.6</v>
      </c>
      <c r="Y339">
        <v>-1</v>
      </c>
      <c r="Z339">
        <v>-1</v>
      </c>
      <c r="AA339">
        <v>24.88</v>
      </c>
      <c r="AB339">
        <v>0.03</v>
      </c>
      <c r="AC339">
        <v>0.02</v>
      </c>
      <c r="AD339">
        <v>0.03</v>
      </c>
      <c r="AE339">
        <v>4.17</v>
      </c>
      <c r="AF339">
        <v>-1</v>
      </c>
      <c r="AG339">
        <v>-1</v>
      </c>
      <c r="AH339">
        <v>-1</v>
      </c>
      <c r="AI339">
        <v>0</v>
      </c>
      <c r="AJ339">
        <v>0</v>
      </c>
      <c r="AK339">
        <v>0.03</v>
      </c>
      <c r="AL339">
        <v>0.03</v>
      </c>
      <c r="AM339">
        <v>0.05</v>
      </c>
      <c r="AN339">
        <v>0.05</v>
      </c>
      <c r="AO339">
        <v>1.42</v>
      </c>
      <c r="AP339">
        <v>1.42</v>
      </c>
      <c r="AQ339">
        <v>22.67</v>
      </c>
      <c r="AR339">
        <v>0.53</v>
      </c>
      <c r="AS339">
        <v>0.68</v>
      </c>
      <c r="AT339">
        <v>-1</v>
      </c>
      <c r="AU339">
        <v>-1</v>
      </c>
      <c r="AV339">
        <v>0.05</v>
      </c>
      <c r="AW339">
        <v>29.88</v>
      </c>
      <c r="AX339">
        <v>29.88</v>
      </c>
      <c r="AY339">
        <v>0.17</v>
      </c>
      <c r="AZ339">
        <v>0</v>
      </c>
      <c r="BA339">
        <v>1459.6250304595462</v>
      </c>
    </row>
    <row r="340" spans="1:53" x14ac:dyDescent="0.25">
      <c r="A340">
        <v>935</v>
      </c>
      <c r="B340" t="s">
        <v>783</v>
      </c>
      <c r="C340">
        <v>0</v>
      </c>
      <c r="D340">
        <v>1.58</v>
      </c>
      <c r="E340">
        <v>0</v>
      </c>
      <c r="F340">
        <v>0</v>
      </c>
      <c r="G340">
        <v>0</v>
      </c>
      <c r="H340">
        <v>0.03</v>
      </c>
      <c r="I340">
        <v>0</v>
      </c>
      <c r="J340">
        <v>2</v>
      </c>
      <c r="K340">
        <v>0.03</v>
      </c>
      <c r="L340">
        <v>-1</v>
      </c>
      <c r="M340">
        <v>-1</v>
      </c>
      <c r="N340">
        <v>0.67</v>
      </c>
      <c r="O340">
        <v>3.58</v>
      </c>
      <c r="P340">
        <v>0.03</v>
      </c>
      <c r="Q340">
        <v>0.28000000000000003</v>
      </c>
      <c r="R340">
        <v>0.05</v>
      </c>
      <c r="S340">
        <v>0.32</v>
      </c>
      <c r="T340">
        <v>0.23</v>
      </c>
      <c r="U340">
        <v>0</v>
      </c>
      <c r="V340">
        <v>0</v>
      </c>
      <c r="W340">
        <v>20.67</v>
      </c>
      <c r="X340">
        <v>0.6</v>
      </c>
      <c r="Y340">
        <v>-1</v>
      </c>
      <c r="Z340">
        <v>-1</v>
      </c>
      <c r="AA340">
        <v>24.88</v>
      </c>
      <c r="AB340">
        <v>0.03</v>
      </c>
      <c r="AC340">
        <v>0.02</v>
      </c>
      <c r="AD340">
        <v>0.03</v>
      </c>
      <c r="AE340">
        <v>4.17</v>
      </c>
      <c r="AF340">
        <v>-1</v>
      </c>
      <c r="AG340">
        <v>-1</v>
      </c>
      <c r="AH340">
        <v>-1</v>
      </c>
      <c r="AI340">
        <v>0</v>
      </c>
      <c r="AJ340">
        <v>0</v>
      </c>
      <c r="AK340">
        <v>0.03</v>
      </c>
      <c r="AL340">
        <v>0.03</v>
      </c>
      <c r="AM340">
        <v>0.05</v>
      </c>
      <c r="AN340">
        <v>0.05</v>
      </c>
      <c r="AO340">
        <v>1.42</v>
      </c>
      <c r="AP340">
        <v>1.42</v>
      </c>
      <c r="AQ340">
        <v>22.67</v>
      </c>
      <c r="AR340">
        <v>0.53</v>
      </c>
      <c r="AS340">
        <v>0.68</v>
      </c>
      <c r="AT340">
        <v>-1</v>
      </c>
      <c r="AU340">
        <v>-1</v>
      </c>
      <c r="AV340">
        <v>0.05</v>
      </c>
      <c r="AW340">
        <v>29.88</v>
      </c>
      <c r="AX340">
        <v>29.88</v>
      </c>
      <c r="AY340">
        <v>0.17</v>
      </c>
      <c r="AZ340">
        <v>0</v>
      </c>
      <c r="BA340">
        <v>1484.7692391856485</v>
      </c>
    </row>
    <row r="341" spans="1:53" x14ac:dyDescent="0.25">
      <c r="A341">
        <v>937</v>
      </c>
      <c r="B341" t="s">
        <v>784</v>
      </c>
      <c r="C341">
        <v>0</v>
      </c>
      <c r="D341">
        <v>1.58</v>
      </c>
      <c r="E341">
        <v>0</v>
      </c>
      <c r="F341">
        <v>0</v>
      </c>
      <c r="G341">
        <v>0</v>
      </c>
      <c r="H341">
        <v>0.03</v>
      </c>
      <c r="I341">
        <v>0</v>
      </c>
      <c r="J341">
        <v>2</v>
      </c>
      <c r="K341">
        <v>0.03</v>
      </c>
      <c r="L341">
        <v>-1</v>
      </c>
      <c r="M341">
        <v>-1</v>
      </c>
      <c r="N341">
        <v>0.67</v>
      </c>
      <c r="O341">
        <v>3.58</v>
      </c>
      <c r="P341">
        <v>0.03</v>
      </c>
      <c r="Q341">
        <v>0.28000000000000003</v>
      </c>
      <c r="R341">
        <v>0.05</v>
      </c>
      <c r="S341">
        <v>0.32</v>
      </c>
      <c r="T341">
        <v>0.23</v>
      </c>
      <c r="U341">
        <v>0</v>
      </c>
      <c r="V341">
        <v>0</v>
      </c>
      <c r="W341">
        <v>20.67</v>
      </c>
      <c r="X341">
        <v>0.6</v>
      </c>
      <c r="Y341">
        <v>-1</v>
      </c>
      <c r="Z341">
        <v>-1</v>
      </c>
      <c r="AA341">
        <v>24.88</v>
      </c>
      <c r="AB341">
        <v>0.03</v>
      </c>
      <c r="AC341">
        <v>0.02</v>
      </c>
      <c r="AD341">
        <v>0.03</v>
      </c>
      <c r="AE341">
        <v>4.17</v>
      </c>
      <c r="AF341">
        <v>-1</v>
      </c>
      <c r="AG341">
        <v>-1</v>
      </c>
      <c r="AH341">
        <v>-1</v>
      </c>
      <c r="AI341">
        <v>0</v>
      </c>
      <c r="AJ341">
        <v>0</v>
      </c>
      <c r="AK341">
        <v>0.03</v>
      </c>
      <c r="AL341">
        <v>0.03</v>
      </c>
      <c r="AM341">
        <v>0.05</v>
      </c>
      <c r="AN341">
        <v>0.05</v>
      </c>
      <c r="AO341">
        <v>1.42</v>
      </c>
      <c r="AP341">
        <v>1.42</v>
      </c>
      <c r="AQ341">
        <v>22.67</v>
      </c>
      <c r="AR341">
        <v>0.53</v>
      </c>
      <c r="AS341">
        <v>0.68</v>
      </c>
      <c r="AT341">
        <v>-1</v>
      </c>
      <c r="AU341">
        <v>-1</v>
      </c>
      <c r="AV341">
        <v>0.05</v>
      </c>
      <c r="AW341">
        <v>29.88</v>
      </c>
      <c r="AX341">
        <v>29.88</v>
      </c>
      <c r="AY341">
        <v>0.17</v>
      </c>
      <c r="AZ341">
        <v>0</v>
      </c>
      <c r="BA341">
        <v>1370.2964806657742</v>
      </c>
    </row>
    <row r="342" spans="1:53" x14ac:dyDescent="0.25">
      <c r="A342">
        <v>938</v>
      </c>
      <c r="B342" t="s">
        <v>785</v>
      </c>
      <c r="C342">
        <v>0</v>
      </c>
      <c r="D342">
        <v>1.58</v>
      </c>
      <c r="E342">
        <v>0</v>
      </c>
      <c r="F342">
        <v>0</v>
      </c>
      <c r="G342">
        <v>0</v>
      </c>
      <c r="H342">
        <v>0.03</v>
      </c>
      <c r="I342">
        <v>0</v>
      </c>
      <c r="J342">
        <v>2</v>
      </c>
      <c r="K342">
        <v>0.03</v>
      </c>
      <c r="L342">
        <v>-1</v>
      </c>
      <c r="M342">
        <v>-1</v>
      </c>
      <c r="N342">
        <v>0.67</v>
      </c>
      <c r="O342">
        <v>3.58</v>
      </c>
      <c r="P342">
        <v>0.03</v>
      </c>
      <c r="Q342">
        <v>0.28000000000000003</v>
      </c>
      <c r="R342">
        <v>0.05</v>
      </c>
      <c r="S342">
        <v>0.32</v>
      </c>
      <c r="T342">
        <v>0.23</v>
      </c>
      <c r="U342">
        <v>0</v>
      </c>
      <c r="V342">
        <v>0</v>
      </c>
      <c r="W342">
        <v>20.67</v>
      </c>
      <c r="X342">
        <v>0.6</v>
      </c>
      <c r="Y342">
        <v>-1</v>
      </c>
      <c r="Z342">
        <v>-1</v>
      </c>
      <c r="AA342">
        <v>24.88</v>
      </c>
      <c r="AB342">
        <v>0.03</v>
      </c>
      <c r="AC342">
        <v>0.02</v>
      </c>
      <c r="AD342">
        <v>0.03</v>
      </c>
      <c r="AE342">
        <v>4.17</v>
      </c>
      <c r="AF342">
        <v>-1</v>
      </c>
      <c r="AG342">
        <v>-1</v>
      </c>
      <c r="AH342">
        <v>-1</v>
      </c>
      <c r="AI342">
        <v>0</v>
      </c>
      <c r="AJ342">
        <v>0</v>
      </c>
      <c r="AK342">
        <v>0.03</v>
      </c>
      <c r="AL342">
        <v>0.03</v>
      </c>
      <c r="AM342">
        <v>0.05</v>
      </c>
      <c r="AN342">
        <v>0.05</v>
      </c>
      <c r="AO342">
        <v>1.42</v>
      </c>
      <c r="AP342">
        <v>1.42</v>
      </c>
      <c r="AQ342">
        <v>22.67</v>
      </c>
      <c r="AR342">
        <v>0.53</v>
      </c>
      <c r="AS342">
        <v>0.68</v>
      </c>
      <c r="AT342">
        <v>-1</v>
      </c>
      <c r="AU342">
        <v>-1</v>
      </c>
      <c r="AV342">
        <v>0.05</v>
      </c>
      <c r="AW342">
        <v>29.88</v>
      </c>
      <c r="AX342">
        <v>29.88</v>
      </c>
      <c r="AY342">
        <v>0.17</v>
      </c>
      <c r="AZ342">
        <v>0</v>
      </c>
      <c r="BA342">
        <v>1350</v>
      </c>
    </row>
    <row r="343" spans="1:53" x14ac:dyDescent="0.25">
      <c r="A343">
        <v>945</v>
      </c>
      <c r="B343" t="s">
        <v>786</v>
      </c>
      <c r="C343">
        <v>0</v>
      </c>
      <c r="D343">
        <v>1.58</v>
      </c>
      <c r="E343">
        <v>0</v>
      </c>
      <c r="F343">
        <v>0</v>
      </c>
      <c r="G343">
        <v>0</v>
      </c>
      <c r="H343">
        <v>0.03</v>
      </c>
      <c r="I343">
        <v>0</v>
      </c>
      <c r="J343">
        <v>2</v>
      </c>
      <c r="K343">
        <v>0.03</v>
      </c>
      <c r="L343">
        <v>-1</v>
      </c>
      <c r="M343">
        <v>-1</v>
      </c>
      <c r="N343">
        <v>0.67</v>
      </c>
      <c r="O343">
        <v>3.58</v>
      </c>
      <c r="P343">
        <v>0.03</v>
      </c>
      <c r="Q343">
        <v>0.28000000000000003</v>
      </c>
      <c r="R343">
        <v>0.05</v>
      </c>
      <c r="S343">
        <v>0.32</v>
      </c>
      <c r="T343">
        <v>0.23</v>
      </c>
      <c r="U343">
        <v>0</v>
      </c>
      <c r="V343">
        <v>0</v>
      </c>
      <c r="W343">
        <v>20.67</v>
      </c>
      <c r="X343">
        <v>0.6</v>
      </c>
      <c r="Y343">
        <v>-1</v>
      </c>
      <c r="Z343">
        <v>-1</v>
      </c>
      <c r="AA343">
        <v>24.88</v>
      </c>
      <c r="AB343">
        <v>0.03</v>
      </c>
      <c r="AC343">
        <v>0.02</v>
      </c>
      <c r="AD343">
        <v>0.03</v>
      </c>
      <c r="AE343">
        <v>4.17</v>
      </c>
      <c r="AF343">
        <v>-1</v>
      </c>
      <c r="AG343">
        <v>-1</v>
      </c>
      <c r="AH343">
        <v>-1</v>
      </c>
      <c r="AI343">
        <v>0</v>
      </c>
      <c r="AJ343">
        <v>0</v>
      </c>
      <c r="AK343">
        <v>0.03</v>
      </c>
      <c r="AL343">
        <v>0.03</v>
      </c>
      <c r="AM343">
        <v>0.05</v>
      </c>
      <c r="AN343">
        <v>0.05</v>
      </c>
      <c r="AO343">
        <v>1.42</v>
      </c>
      <c r="AP343">
        <v>1.42</v>
      </c>
      <c r="AQ343">
        <v>22.67</v>
      </c>
      <c r="AR343">
        <v>0.53</v>
      </c>
      <c r="AS343">
        <v>0.68</v>
      </c>
      <c r="AT343">
        <v>-1</v>
      </c>
      <c r="AU343">
        <v>-1</v>
      </c>
      <c r="AV343">
        <v>0.05</v>
      </c>
      <c r="AW343">
        <v>29.88</v>
      </c>
      <c r="AX343">
        <v>29.88</v>
      </c>
      <c r="AY343">
        <v>0.17</v>
      </c>
      <c r="AZ343">
        <v>0</v>
      </c>
      <c r="BA343">
        <v>1415.1032764040788</v>
      </c>
    </row>
    <row r="344" spans="1:53" x14ac:dyDescent="0.25">
      <c r="A344">
        <v>948</v>
      </c>
      <c r="B344" t="s">
        <v>787</v>
      </c>
      <c r="C344">
        <v>0</v>
      </c>
      <c r="D344">
        <v>1.58</v>
      </c>
      <c r="E344">
        <v>0</v>
      </c>
      <c r="F344">
        <v>0</v>
      </c>
      <c r="G344">
        <v>0</v>
      </c>
      <c r="H344">
        <v>0.03</v>
      </c>
      <c r="I344">
        <v>0</v>
      </c>
      <c r="J344">
        <v>2</v>
      </c>
      <c r="K344">
        <v>0.03</v>
      </c>
      <c r="L344">
        <v>-1</v>
      </c>
      <c r="M344">
        <v>-1</v>
      </c>
      <c r="N344">
        <v>0.67</v>
      </c>
      <c r="O344">
        <v>3.58</v>
      </c>
      <c r="P344">
        <v>0.03</v>
      </c>
      <c r="Q344">
        <v>0.28000000000000003</v>
      </c>
      <c r="R344">
        <v>0.05</v>
      </c>
      <c r="S344">
        <v>0.32</v>
      </c>
      <c r="T344">
        <v>0.23</v>
      </c>
      <c r="U344">
        <v>0</v>
      </c>
      <c r="V344">
        <v>0</v>
      </c>
      <c r="W344">
        <v>20.67</v>
      </c>
      <c r="X344">
        <v>0.6</v>
      </c>
      <c r="Y344">
        <v>-1</v>
      </c>
      <c r="Z344">
        <v>-1</v>
      </c>
      <c r="AA344">
        <v>24.88</v>
      </c>
      <c r="AB344">
        <v>0.03</v>
      </c>
      <c r="AC344">
        <v>0.02</v>
      </c>
      <c r="AD344">
        <v>0.03</v>
      </c>
      <c r="AE344">
        <v>4.17</v>
      </c>
      <c r="AF344">
        <v>-1</v>
      </c>
      <c r="AG344">
        <v>-1</v>
      </c>
      <c r="AH344">
        <v>-1</v>
      </c>
      <c r="AI344">
        <v>0</v>
      </c>
      <c r="AJ344">
        <v>0</v>
      </c>
      <c r="AK344">
        <v>0.03</v>
      </c>
      <c r="AL344">
        <v>0.03</v>
      </c>
      <c r="AM344">
        <v>0.05</v>
      </c>
      <c r="AN344">
        <v>0.05</v>
      </c>
      <c r="AO344">
        <v>1.42</v>
      </c>
      <c r="AP344">
        <v>1.42</v>
      </c>
      <c r="AQ344">
        <v>22.67</v>
      </c>
      <c r="AR344">
        <v>0.53</v>
      </c>
      <c r="AS344">
        <v>0.68</v>
      </c>
      <c r="AT344">
        <v>-1</v>
      </c>
      <c r="AU344">
        <v>-1</v>
      </c>
      <c r="AV344">
        <v>0.05</v>
      </c>
      <c r="AW344">
        <v>29.88</v>
      </c>
      <c r="AX344">
        <v>29.88</v>
      </c>
      <c r="AY344">
        <v>0.17</v>
      </c>
      <c r="AZ344">
        <v>0</v>
      </c>
      <c r="BA344">
        <v>1531.0401479879149</v>
      </c>
    </row>
    <row r="345" spans="1:53" x14ac:dyDescent="0.25">
      <c r="A345">
        <v>949</v>
      </c>
      <c r="B345" t="s">
        <v>788</v>
      </c>
      <c r="C345">
        <v>0</v>
      </c>
      <c r="D345">
        <v>1.58</v>
      </c>
      <c r="E345">
        <v>0</v>
      </c>
      <c r="F345">
        <v>0</v>
      </c>
      <c r="G345">
        <v>0</v>
      </c>
      <c r="H345">
        <v>0.03</v>
      </c>
      <c r="I345">
        <v>0</v>
      </c>
      <c r="J345">
        <v>2</v>
      </c>
      <c r="K345">
        <v>0.03</v>
      </c>
      <c r="L345">
        <v>-1</v>
      </c>
      <c r="M345">
        <v>-1</v>
      </c>
      <c r="N345">
        <v>0.67</v>
      </c>
      <c r="O345">
        <v>3.58</v>
      </c>
      <c r="P345">
        <v>0.03</v>
      </c>
      <c r="Q345">
        <v>0.28000000000000003</v>
      </c>
      <c r="R345">
        <v>0.05</v>
      </c>
      <c r="S345">
        <v>0.32</v>
      </c>
      <c r="T345">
        <v>0.23</v>
      </c>
      <c r="U345">
        <v>0</v>
      </c>
      <c r="V345">
        <v>0</v>
      </c>
      <c r="W345">
        <v>20.67</v>
      </c>
      <c r="X345">
        <v>0.6</v>
      </c>
      <c r="Y345">
        <v>-1</v>
      </c>
      <c r="Z345">
        <v>-1</v>
      </c>
      <c r="AA345">
        <v>24.88</v>
      </c>
      <c r="AB345">
        <v>0.03</v>
      </c>
      <c r="AC345">
        <v>0.02</v>
      </c>
      <c r="AD345">
        <v>0.03</v>
      </c>
      <c r="AE345">
        <v>4.17</v>
      </c>
      <c r="AF345">
        <v>-1</v>
      </c>
      <c r="AG345">
        <v>-1</v>
      </c>
      <c r="AH345">
        <v>-1</v>
      </c>
      <c r="AI345">
        <v>0</v>
      </c>
      <c r="AJ345">
        <v>0</v>
      </c>
      <c r="AK345">
        <v>0.03</v>
      </c>
      <c r="AL345">
        <v>0.03</v>
      </c>
      <c r="AM345">
        <v>0.05</v>
      </c>
      <c r="AN345">
        <v>0.05</v>
      </c>
      <c r="AO345">
        <v>1.42</v>
      </c>
      <c r="AP345">
        <v>1.42</v>
      </c>
      <c r="AQ345">
        <v>22.67</v>
      </c>
      <c r="AR345">
        <v>0.53</v>
      </c>
      <c r="AS345">
        <v>0.68</v>
      </c>
      <c r="AT345">
        <v>-1</v>
      </c>
      <c r="AU345">
        <v>-1</v>
      </c>
      <c r="AV345">
        <v>0.05</v>
      </c>
      <c r="AW345">
        <v>29.88</v>
      </c>
      <c r="AX345">
        <v>29.88</v>
      </c>
      <c r="AY345">
        <v>0.17</v>
      </c>
      <c r="AZ345">
        <v>0</v>
      </c>
      <c r="BA345">
        <v>1499.0707975609675</v>
      </c>
    </row>
    <row r="346" spans="1:53" x14ac:dyDescent="0.25">
      <c r="A346">
        <v>955</v>
      </c>
      <c r="B346" t="s">
        <v>789</v>
      </c>
      <c r="C346">
        <v>0</v>
      </c>
      <c r="D346">
        <v>1.58</v>
      </c>
      <c r="E346">
        <v>0</v>
      </c>
      <c r="F346">
        <v>0</v>
      </c>
      <c r="G346">
        <v>0</v>
      </c>
      <c r="H346">
        <v>0.03</v>
      </c>
      <c r="I346">
        <v>0</v>
      </c>
      <c r="J346">
        <v>2</v>
      </c>
      <c r="K346">
        <v>0.03</v>
      </c>
      <c r="L346">
        <v>-1</v>
      </c>
      <c r="M346">
        <v>-1</v>
      </c>
      <c r="N346">
        <v>0.67</v>
      </c>
      <c r="O346">
        <v>3.58</v>
      </c>
      <c r="P346">
        <v>0.03</v>
      </c>
      <c r="Q346">
        <v>0.28000000000000003</v>
      </c>
      <c r="R346">
        <v>0.05</v>
      </c>
      <c r="S346">
        <v>0.32</v>
      </c>
      <c r="T346">
        <v>0.23</v>
      </c>
      <c r="U346">
        <v>0</v>
      </c>
      <c r="V346">
        <v>0</v>
      </c>
      <c r="W346">
        <v>20.67</v>
      </c>
      <c r="X346">
        <v>0.6</v>
      </c>
      <c r="Y346">
        <v>-1</v>
      </c>
      <c r="Z346">
        <v>-1</v>
      </c>
      <c r="AA346">
        <v>24.88</v>
      </c>
      <c r="AB346">
        <v>0.03</v>
      </c>
      <c r="AC346">
        <v>0.02</v>
      </c>
      <c r="AD346">
        <v>0.03</v>
      </c>
      <c r="AE346">
        <v>4.17</v>
      </c>
      <c r="AF346">
        <v>-1</v>
      </c>
      <c r="AG346">
        <v>-1</v>
      </c>
      <c r="AH346">
        <v>-1</v>
      </c>
      <c r="AI346">
        <v>0</v>
      </c>
      <c r="AJ346">
        <v>0</v>
      </c>
      <c r="AK346">
        <v>0.03</v>
      </c>
      <c r="AL346">
        <v>0.03</v>
      </c>
      <c r="AM346">
        <v>0.05</v>
      </c>
      <c r="AN346">
        <v>0.05</v>
      </c>
      <c r="AO346">
        <v>1.42</v>
      </c>
      <c r="AP346">
        <v>1.42</v>
      </c>
      <c r="AQ346">
        <v>22.67</v>
      </c>
      <c r="AR346">
        <v>0.53</v>
      </c>
      <c r="AS346">
        <v>0.68</v>
      </c>
      <c r="AT346">
        <v>-1</v>
      </c>
      <c r="AU346">
        <v>-1</v>
      </c>
      <c r="AV346">
        <v>0.05</v>
      </c>
      <c r="AW346">
        <v>29.88</v>
      </c>
      <c r="AX346">
        <v>29.88</v>
      </c>
      <c r="AY346">
        <v>0.17</v>
      </c>
      <c r="AZ346">
        <v>0</v>
      </c>
      <c r="BA346">
        <v>1522.5003985940446</v>
      </c>
    </row>
    <row r="347" spans="1:53" x14ac:dyDescent="0.25">
      <c r="A347">
        <v>957</v>
      </c>
      <c r="B347" t="s">
        <v>790</v>
      </c>
      <c r="C347">
        <v>0</v>
      </c>
      <c r="D347">
        <v>1.58</v>
      </c>
      <c r="E347">
        <v>0</v>
      </c>
      <c r="F347">
        <v>0</v>
      </c>
      <c r="G347">
        <v>0</v>
      </c>
      <c r="H347">
        <v>0.03</v>
      </c>
      <c r="I347">
        <v>0</v>
      </c>
      <c r="J347">
        <v>2</v>
      </c>
      <c r="K347">
        <v>0.03</v>
      </c>
      <c r="L347">
        <v>-1</v>
      </c>
      <c r="M347">
        <v>-1</v>
      </c>
      <c r="N347">
        <v>0.67</v>
      </c>
      <c r="O347">
        <v>3.58</v>
      </c>
      <c r="P347">
        <v>0.03</v>
      </c>
      <c r="Q347">
        <v>0.28000000000000003</v>
      </c>
      <c r="R347">
        <v>0.05</v>
      </c>
      <c r="S347">
        <v>0.32</v>
      </c>
      <c r="T347">
        <v>0.23</v>
      </c>
      <c r="U347">
        <v>0</v>
      </c>
      <c r="V347">
        <v>0</v>
      </c>
      <c r="W347">
        <v>20.67</v>
      </c>
      <c r="X347">
        <v>0.6</v>
      </c>
      <c r="Y347">
        <v>-1</v>
      </c>
      <c r="Z347">
        <v>-1</v>
      </c>
      <c r="AA347">
        <v>24.88</v>
      </c>
      <c r="AB347">
        <v>0.03</v>
      </c>
      <c r="AC347">
        <v>0.02</v>
      </c>
      <c r="AD347">
        <v>0.03</v>
      </c>
      <c r="AE347">
        <v>4.17</v>
      </c>
      <c r="AF347">
        <v>-1</v>
      </c>
      <c r="AG347">
        <v>-1</v>
      </c>
      <c r="AH347">
        <v>-1</v>
      </c>
      <c r="AI347">
        <v>0</v>
      </c>
      <c r="AJ347">
        <v>0</v>
      </c>
      <c r="AK347">
        <v>0.03</v>
      </c>
      <c r="AL347">
        <v>0.03</v>
      </c>
      <c r="AM347">
        <v>0.05</v>
      </c>
      <c r="AN347">
        <v>0.05</v>
      </c>
      <c r="AO347">
        <v>1.42</v>
      </c>
      <c r="AP347">
        <v>1.42</v>
      </c>
      <c r="AQ347">
        <v>22.67</v>
      </c>
      <c r="AR347">
        <v>0.53</v>
      </c>
      <c r="AS347">
        <v>0.68</v>
      </c>
      <c r="AT347">
        <v>-1</v>
      </c>
      <c r="AU347">
        <v>-1</v>
      </c>
      <c r="AV347">
        <v>0.05</v>
      </c>
      <c r="AW347">
        <v>29.88</v>
      </c>
      <c r="AX347">
        <v>29.88</v>
      </c>
      <c r="AY347">
        <v>0.17</v>
      </c>
      <c r="AZ347">
        <v>0</v>
      </c>
      <c r="BA347">
        <v>1341.176494702187</v>
      </c>
    </row>
    <row r="348" spans="1:53" x14ac:dyDescent="0.25">
      <c r="A348">
        <v>967</v>
      </c>
      <c r="B348" t="s">
        <v>791</v>
      </c>
      <c r="C348">
        <v>0</v>
      </c>
      <c r="D348">
        <v>1.58</v>
      </c>
      <c r="E348">
        <v>0</v>
      </c>
      <c r="F348">
        <v>0</v>
      </c>
      <c r="G348">
        <v>0</v>
      </c>
      <c r="H348">
        <v>0.03</v>
      </c>
      <c r="I348">
        <v>0</v>
      </c>
      <c r="J348">
        <v>2</v>
      </c>
      <c r="K348">
        <v>0.03</v>
      </c>
      <c r="L348">
        <v>-1</v>
      </c>
      <c r="M348">
        <v>-1</v>
      </c>
      <c r="N348">
        <v>0.67</v>
      </c>
      <c r="O348">
        <v>3.58</v>
      </c>
      <c r="P348">
        <v>0.03</v>
      </c>
      <c r="Q348">
        <v>0.28000000000000003</v>
      </c>
      <c r="R348">
        <v>0.05</v>
      </c>
      <c r="S348">
        <v>0.32</v>
      </c>
      <c r="T348">
        <v>0.23</v>
      </c>
      <c r="U348">
        <v>0</v>
      </c>
      <c r="V348">
        <v>0</v>
      </c>
      <c r="W348">
        <v>20.67</v>
      </c>
      <c r="X348">
        <v>0.6</v>
      </c>
      <c r="Y348">
        <v>-1</v>
      </c>
      <c r="Z348">
        <v>-1</v>
      </c>
      <c r="AA348">
        <v>24.88</v>
      </c>
      <c r="AB348">
        <v>0.03</v>
      </c>
      <c r="AC348">
        <v>0.02</v>
      </c>
      <c r="AD348">
        <v>0.03</v>
      </c>
      <c r="AE348">
        <v>4.17</v>
      </c>
      <c r="AF348">
        <v>-1</v>
      </c>
      <c r="AG348">
        <v>-1</v>
      </c>
      <c r="AH348">
        <v>-1</v>
      </c>
      <c r="AI348">
        <v>0</v>
      </c>
      <c r="AJ348">
        <v>0</v>
      </c>
      <c r="AK348">
        <v>0.03</v>
      </c>
      <c r="AL348">
        <v>0.03</v>
      </c>
      <c r="AM348">
        <v>0.05</v>
      </c>
      <c r="AN348">
        <v>0.05</v>
      </c>
      <c r="AO348">
        <v>1.42</v>
      </c>
      <c r="AP348">
        <v>1.42</v>
      </c>
      <c r="AQ348">
        <v>22.67</v>
      </c>
      <c r="AR348">
        <v>0.53</v>
      </c>
      <c r="AS348">
        <v>0.68</v>
      </c>
      <c r="AT348">
        <v>-1</v>
      </c>
      <c r="AU348">
        <v>-1</v>
      </c>
      <c r="AV348">
        <v>0.05</v>
      </c>
      <c r="AW348">
        <v>29.88</v>
      </c>
      <c r="AX348">
        <v>29.88</v>
      </c>
      <c r="AY348">
        <v>0.17</v>
      </c>
      <c r="AZ348">
        <v>0</v>
      </c>
      <c r="BA348">
        <v>1458.3806698713231</v>
      </c>
    </row>
    <row r="349" spans="1:53" x14ac:dyDescent="0.25">
      <c r="A349">
        <v>968</v>
      </c>
      <c r="B349" t="s">
        <v>792</v>
      </c>
      <c r="C349">
        <v>0</v>
      </c>
      <c r="D349">
        <v>1.58</v>
      </c>
      <c r="E349">
        <v>0</v>
      </c>
      <c r="F349">
        <v>0</v>
      </c>
      <c r="G349">
        <v>0</v>
      </c>
      <c r="H349">
        <v>0.03</v>
      </c>
      <c r="I349">
        <v>0</v>
      </c>
      <c r="J349">
        <v>2</v>
      </c>
      <c r="K349">
        <v>0.03</v>
      </c>
      <c r="L349">
        <v>-1</v>
      </c>
      <c r="M349">
        <v>-1</v>
      </c>
      <c r="N349">
        <v>0.67</v>
      </c>
      <c r="O349">
        <v>3.58</v>
      </c>
      <c r="P349">
        <v>0.03</v>
      </c>
      <c r="Q349">
        <v>0.28000000000000003</v>
      </c>
      <c r="R349">
        <v>0.05</v>
      </c>
      <c r="S349">
        <v>0.32</v>
      </c>
      <c r="T349">
        <v>0.23</v>
      </c>
      <c r="U349">
        <v>0</v>
      </c>
      <c r="V349">
        <v>0</v>
      </c>
      <c r="W349">
        <v>20.67</v>
      </c>
      <c r="X349">
        <v>0.6</v>
      </c>
      <c r="Y349">
        <v>-1</v>
      </c>
      <c r="Z349">
        <v>-1</v>
      </c>
      <c r="AA349">
        <v>24.88</v>
      </c>
      <c r="AB349">
        <v>0.03</v>
      </c>
      <c r="AC349">
        <v>0.02</v>
      </c>
      <c r="AD349">
        <v>0.03</v>
      </c>
      <c r="AE349">
        <v>4.17</v>
      </c>
      <c r="AF349">
        <v>-1</v>
      </c>
      <c r="AG349">
        <v>-1</v>
      </c>
      <c r="AH349">
        <v>-1</v>
      </c>
      <c r="AI349">
        <v>0</v>
      </c>
      <c r="AJ349">
        <v>0</v>
      </c>
      <c r="AK349">
        <v>0.03</v>
      </c>
      <c r="AL349">
        <v>0.03</v>
      </c>
      <c r="AM349">
        <v>0.05</v>
      </c>
      <c r="AN349">
        <v>0.05</v>
      </c>
      <c r="AO349">
        <v>1.42</v>
      </c>
      <c r="AP349">
        <v>1.42</v>
      </c>
      <c r="AQ349">
        <v>22.67</v>
      </c>
      <c r="AR349">
        <v>0.53</v>
      </c>
      <c r="AS349">
        <v>0.68</v>
      </c>
      <c r="AT349">
        <v>-1</v>
      </c>
      <c r="AU349">
        <v>-1</v>
      </c>
      <c r="AV349">
        <v>0.05</v>
      </c>
      <c r="AW349">
        <v>29.88</v>
      </c>
      <c r="AX349">
        <v>29.88</v>
      </c>
      <c r="AY349">
        <v>0.17</v>
      </c>
      <c r="AZ349">
        <v>0</v>
      </c>
      <c r="BA349">
        <v>1486.6348600649856</v>
      </c>
    </row>
    <row r="350" spans="1:53" x14ac:dyDescent="0.25">
      <c r="A350">
        <v>971</v>
      </c>
      <c r="B350" t="s">
        <v>793</v>
      </c>
      <c r="C350">
        <v>0</v>
      </c>
      <c r="D350">
        <v>1.58</v>
      </c>
      <c r="E350">
        <v>0</v>
      </c>
      <c r="F350">
        <v>0</v>
      </c>
      <c r="G350">
        <v>0</v>
      </c>
      <c r="H350">
        <v>0.03</v>
      </c>
      <c r="I350">
        <v>0</v>
      </c>
      <c r="J350">
        <v>2</v>
      </c>
      <c r="K350">
        <v>0.03</v>
      </c>
      <c r="L350">
        <v>-1</v>
      </c>
      <c r="M350">
        <v>-1</v>
      </c>
      <c r="N350">
        <v>0.67</v>
      </c>
      <c r="O350">
        <v>3.58</v>
      </c>
      <c r="P350">
        <v>0.03</v>
      </c>
      <c r="Q350">
        <v>0.28000000000000003</v>
      </c>
      <c r="R350">
        <v>0.05</v>
      </c>
      <c r="S350">
        <v>0.32</v>
      </c>
      <c r="T350">
        <v>0.23</v>
      </c>
      <c r="U350">
        <v>0</v>
      </c>
      <c r="V350">
        <v>0</v>
      </c>
      <c r="W350">
        <v>20.67</v>
      </c>
      <c r="X350">
        <v>0.6</v>
      </c>
      <c r="Y350">
        <v>-1</v>
      </c>
      <c r="Z350">
        <v>-1</v>
      </c>
      <c r="AA350">
        <v>24.88</v>
      </c>
      <c r="AB350">
        <v>0.03</v>
      </c>
      <c r="AC350">
        <v>0.02</v>
      </c>
      <c r="AD350">
        <v>0.03</v>
      </c>
      <c r="AE350">
        <v>4.17</v>
      </c>
      <c r="AF350">
        <v>-1</v>
      </c>
      <c r="AG350">
        <v>-1</v>
      </c>
      <c r="AH350">
        <v>-1</v>
      </c>
      <c r="AI350">
        <v>0</v>
      </c>
      <c r="AJ350">
        <v>0</v>
      </c>
      <c r="AK350">
        <v>0.03</v>
      </c>
      <c r="AL350">
        <v>0.03</v>
      </c>
      <c r="AM350">
        <v>0.05</v>
      </c>
      <c r="AN350">
        <v>0.05</v>
      </c>
      <c r="AO350">
        <v>1.42</v>
      </c>
      <c r="AP350">
        <v>1.42</v>
      </c>
      <c r="AQ350">
        <v>22.67</v>
      </c>
      <c r="AR350">
        <v>0.53</v>
      </c>
      <c r="AS350">
        <v>0.68</v>
      </c>
      <c r="AT350">
        <v>-1</v>
      </c>
      <c r="AU350">
        <v>-1</v>
      </c>
      <c r="AV350">
        <v>0.05</v>
      </c>
      <c r="AW350">
        <v>29.88</v>
      </c>
      <c r="AX350">
        <v>29.88</v>
      </c>
      <c r="AY350">
        <v>0.17</v>
      </c>
      <c r="AZ350">
        <v>0</v>
      </c>
      <c r="BA350">
        <v>1822.3511884288714</v>
      </c>
    </row>
    <row r="351" spans="1:53" x14ac:dyDescent="0.25">
      <c r="A351">
        <v>972</v>
      </c>
      <c r="B351" t="s">
        <v>794</v>
      </c>
      <c r="C351">
        <v>0</v>
      </c>
      <c r="D351">
        <v>1.58</v>
      </c>
      <c r="E351">
        <v>0</v>
      </c>
      <c r="F351">
        <v>0</v>
      </c>
      <c r="G351">
        <v>0</v>
      </c>
      <c r="H351">
        <v>0.03</v>
      </c>
      <c r="I351">
        <v>0</v>
      </c>
      <c r="J351">
        <v>2</v>
      </c>
      <c r="K351">
        <v>0.03</v>
      </c>
      <c r="L351">
        <v>-1</v>
      </c>
      <c r="M351">
        <v>-1</v>
      </c>
      <c r="N351">
        <v>0.67</v>
      </c>
      <c r="O351">
        <v>3.58</v>
      </c>
      <c r="P351">
        <v>0.03</v>
      </c>
      <c r="Q351">
        <v>0.28000000000000003</v>
      </c>
      <c r="R351">
        <v>0.05</v>
      </c>
      <c r="S351">
        <v>0.32</v>
      </c>
      <c r="T351">
        <v>0.23</v>
      </c>
      <c r="U351">
        <v>0</v>
      </c>
      <c r="V351">
        <v>0</v>
      </c>
      <c r="W351">
        <v>20.67</v>
      </c>
      <c r="X351">
        <v>0.6</v>
      </c>
      <c r="Y351">
        <v>-1</v>
      </c>
      <c r="Z351">
        <v>-1</v>
      </c>
      <c r="AA351">
        <v>24.88</v>
      </c>
      <c r="AB351">
        <v>0.03</v>
      </c>
      <c r="AC351">
        <v>0.02</v>
      </c>
      <c r="AD351">
        <v>0.03</v>
      </c>
      <c r="AE351">
        <v>4.17</v>
      </c>
      <c r="AF351">
        <v>-1</v>
      </c>
      <c r="AG351">
        <v>-1</v>
      </c>
      <c r="AH351">
        <v>-1</v>
      </c>
      <c r="AI351">
        <v>0</v>
      </c>
      <c r="AJ351">
        <v>0</v>
      </c>
      <c r="AK351">
        <v>0.03</v>
      </c>
      <c r="AL351">
        <v>0.03</v>
      </c>
      <c r="AM351">
        <v>0.05</v>
      </c>
      <c r="AN351">
        <v>0.05</v>
      </c>
      <c r="AO351">
        <v>1.42</v>
      </c>
      <c r="AP351">
        <v>1.42</v>
      </c>
      <c r="AQ351">
        <v>22.67</v>
      </c>
      <c r="AR351">
        <v>0.53</v>
      </c>
      <c r="AS351">
        <v>0.68</v>
      </c>
      <c r="AT351">
        <v>-1</v>
      </c>
      <c r="AU351">
        <v>-1</v>
      </c>
      <c r="AV351">
        <v>0.05</v>
      </c>
      <c r="AW351">
        <v>29.88</v>
      </c>
      <c r="AX351">
        <v>29.88</v>
      </c>
      <c r="AY351">
        <v>0.17</v>
      </c>
      <c r="AZ351">
        <v>0</v>
      </c>
      <c r="BA351">
        <v>1420.6170420841368</v>
      </c>
    </row>
    <row r="352" spans="1:53" x14ac:dyDescent="0.25">
      <c r="A352">
        <v>973</v>
      </c>
      <c r="B352" t="s">
        <v>795</v>
      </c>
      <c r="C352">
        <v>0</v>
      </c>
      <c r="D352">
        <v>1.58</v>
      </c>
      <c r="E352">
        <v>0</v>
      </c>
      <c r="F352">
        <v>0</v>
      </c>
      <c r="G352">
        <v>0</v>
      </c>
      <c r="H352">
        <v>0.03</v>
      </c>
      <c r="I352">
        <v>0</v>
      </c>
      <c r="J352">
        <v>2</v>
      </c>
      <c r="K352">
        <v>0.03</v>
      </c>
      <c r="L352">
        <v>-1</v>
      </c>
      <c r="M352">
        <v>-1</v>
      </c>
      <c r="N352">
        <v>0.67</v>
      </c>
      <c r="O352">
        <v>3.58</v>
      </c>
      <c r="P352">
        <v>0.03</v>
      </c>
      <c r="Q352">
        <v>0.28000000000000003</v>
      </c>
      <c r="R352">
        <v>0.05</v>
      </c>
      <c r="S352">
        <v>0.32</v>
      </c>
      <c r="T352">
        <v>0.23</v>
      </c>
      <c r="U352">
        <v>0</v>
      </c>
      <c r="V352">
        <v>0</v>
      </c>
      <c r="W352">
        <v>20.67</v>
      </c>
      <c r="X352">
        <v>0.6</v>
      </c>
      <c r="Y352">
        <v>-1</v>
      </c>
      <c r="Z352">
        <v>-1</v>
      </c>
      <c r="AA352">
        <v>24.88</v>
      </c>
      <c r="AB352">
        <v>0.03</v>
      </c>
      <c r="AC352">
        <v>0.02</v>
      </c>
      <c r="AD352">
        <v>0.03</v>
      </c>
      <c r="AE352">
        <v>4.17</v>
      </c>
      <c r="AF352">
        <v>-1</v>
      </c>
      <c r="AG352">
        <v>-1</v>
      </c>
      <c r="AH352">
        <v>-1</v>
      </c>
      <c r="AI352">
        <v>0</v>
      </c>
      <c r="AJ352">
        <v>0</v>
      </c>
      <c r="AK352">
        <v>0.03</v>
      </c>
      <c r="AL352">
        <v>0.03</v>
      </c>
      <c r="AM352">
        <v>0.05</v>
      </c>
      <c r="AN352">
        <v>0.05</v>
      </c>
      <c r="AO352">
        <v>1.42</v>
      </c>
      <c r="AP352">
        <v>1.42</v>
      </c>
      <c r="AQ352">
        <v>22.67</v>
      </c>
      <c r="AR352">
        <v>0.53</v>
      </c>
      <c r="AS352">
        <v>0.68</v>
      </c>
      <c r="AT352">
        <v>-1</v>
      </c>
      <c r="AU352">
        <v>-1</v>
      </c>
      <c r="AV352">
        <v>0.05</v>
      </c>
      <c r="AW352">
        <v>29.88</v>
      </c>
      <c r="AX352">
        <v>29.88</v>
      </c>
      <c r="AY352">
        <v>0.17</v>
      </c>
      <c r="AZ352">
        <v>0</v>
      </c>
      <c r="BA352">
        <v>1679.0331468512609</v>
      </c>
    </row>
    <row r="353" spans="1:53" x14ac:dyDescent="0.25">
      <c r="A353">
        <v>977</v>
      </c>
      <c r="B353" t="s">
        <v>796</v>
      </c>
      <c r="C353">
        <v>0</v>
      </c>
      <c r="D353">
        <v>1.58</v>
      </c>
      <c r="E353">
        <v>0</v>
      </c>
      <c r="F353">
        <v>0</v>
      </c>
      <c r="G353">
        <v>0</v>
      </c>
      <c r="H353">
        <v>0.03</v>
      </c>
      <c r="I353">
        <v>0</v>
      </c>
      <c r="J353">
        <v>2</v>
      </c>
      <c r="K353">
        <v>0.03</v>
      </c>
      <c r="L353">
        <v>-1</v>
      </c>
      <c r="M353">
        <v>-1</v>
      </c>
      <c r="N353">
        <v>0.67</v>
      </c>
      <c r="O353">
        <v>3.58</v>
      </c>
      <c r="P353">
        <v>0.03</v>
      </c>
      <c r="Q353">
        <v>0.28000000000000003</v>
      </c>
      <c r="R353">
        <v>0.05</v>
      </c>
      <c r="S353">
        <v>0.32</v>
      </c>
      <c r="T353">
        <v>0.23</v>
      </c>
      <c r="U353">
        <v>0</v>
      </c>
      <c r="V353">
        <v>0</v>
      </c>
      <c r="W353">
        <v>20.67</v>
      </c>
      <c r="X353">
        <v>0.6</v>
      </c>
      <c r="Y353">
        <v>-1</v>
      </c>
      <c r="Z353">
        <v>-1</v>
      </c>
      <c r="AA353">
        <v>24.88</v>
      </c>
      <c r="AB353">
        <v>0.03</v>
      </c>
      <c r="AC353">
        <v>0.02</v>
      </c>
      <c r="AD353">
        <v>0.03</v>
      </c>
      <c r="AE353">
        <v>4.17</v>
      </c>
      <c r="AF353">
        <v>-1</v>
      </c>
      <c r="AG353">
        <v>-1</v>
      </c>
      <c r="AH353">
        <v>-1</v>
      </c>
      <c r="AI353">
        <v>0</v>
      </c>
      <c r="AJ353">
        <v>0</v>
      </c>
      <c r="AK353">
        <v>0.03</v>
      </c>
      <c r="AL353">
        <v>0.03</v>
      </c>
      <c r="AM353">
        <v>0.05</v>
      </c>
      <c r="AN353">
        <v>0.05</v>
      </c>
      <c r="AO353">
        <v>1.42</v>
      </c>
      <c r="AP353">
        <v>1.42</v>
      </c>
      <c r="AQ353">
        <v>22.67</v>
      </c>
      <c r="AR353">
        <v>0.53</v>
      </c>
      <c r="AS353">
        <v>0.68</v>
      </c>
      <c r="AT353">
        <v>-1</v>
      </c>
      <c r="AU353">
        <v>-1</v>
      </c>
      <c r="AV353">
        <v>0.05</v>
      </c>
      <c r="AW353">
        <v>29.88</v>
      </c>
      <c r="AX353">
        <v>29.88</v>
      </c>
      <c r="AY353">
        <v>0.17</v>
      </c>
      <c r="AZ353">
        <v>0</v>
      </c>
      <c r="BA353">
        <v>1417.9990703578337</v>
      </c>
    </row>
    <row r="354" spans="1:53" x14ac:dyDescent="0.25">
      <c r="A354">
        <v>980</v>
      </c>
      <c r="B354" t="s">
        <v>797</v>
      </c>
      <c r="C354">
        <v>0</v>
      </c>
      <c r="D354">
        <v>1.58</v>
      </c>
      <c r="E354">
        <v>0</v>
      </c>
      <c r="F354">
        <v>0</v>
      </c>
      <c r="G354">
        <v>0</v>
      </c>
      <c r="H354">
        <v>0.03</v>
      </c>
      <c r="I354">
        <v>0</v>
      </c>
      <c r="J354">
        <v>2</v>
      </c>
      <c r="K354">
        <v>0.03</v>
      </c>
      <c r="L354">
        <v>-1</v>
      </c>
      <c r="M354">
        <v>-1</v>
      </c>
      <c r="N354">
        <v>0.67</v>
      </c>
      <c r="O354">
        <v>3.58</v>
      </c>
      <c r="P354">
        <v>0.03</v>
      </c>
      <c r="Q354">
        <v>0.28000000000000003</v>
      </c>
      <c r="R354">
        <v>0.05</v>
      </c>
      <c r="S354">
        <v>0.32</v>
      </c>
      <c r="T354">
        <v>0.23</v>
      </c>
      <c r="U354">
        <v>0</v>
      </c>
      <c r="V354">
        <v>0</v>
      </c>
      <c r="W354">
        <v>20.67</v>
      </c>
      <c r="X354">
        <v>0.6</v>
      </c>
      <c r="Y354">
        <v>-1</v>
      </c>
      <c r="Z354">
        <v>-1</v>
      </c>
      <c r="AA354">
        <v>24.88</v>
      </c>
      <c r="AB354">
        <v>0.03</v>
      </c>
      <c r="AC354">
        <v>0.02</v>
      </c>
      <c r="AD354">
        <v>0.03</v>
      </c>
      <c r="AE354">
        <v>4.17</v>
      </c>
      <c r="AF354">
        <v>-1</v>
      </c>
      <c r="AG354">
        <v>-1</v>
      </c>
      <c r="AH354">
        <v>-1</v>
      </c>
      <c r="AI354">
        <v>0</v>
      </c>
      <c r="AJ354">
        <v>0</v>
      </c>
      <c r="AK354">
        <v>0.03</v>
      </c>
      <c r="AL354">
        <v>0.03</v>
      </c>
      <c r="AM354">
        <v>0.05</v>
      </c>
      <c r="AN354">
        <v>0.05</v>
      </c>
      <c r="AO354">
        <v>1.42</v>
      </c>
      <c r="AP354">
        <v>1.42</v>
      </c>
      <c r="AQ354">
        <v>22.67</v>
      </c>
      <c r="AR354">
        <v>0.53</v>
      </c>
      <c r="AS354">
        <v>0.68</v>
      </c>
      <c r="AT354">
        <v>-1</v>
      </c>
      <c r="AU354">
        <v>-1</v>
      </c>
      <c r="AV354">
        <v>0.05</v>
      </c>
      <c r="AW354">
        <v>29.88</v>
      </c>
      <c r="AX354">
        <v>29.88</v>
      </c>
      <c r="AY354">
        <v>0.17</v>
      </c>
      <c r="AZ354">
        <v>0</v>
      </c>
      <c r="BA354">
        <v>1459.2475039359417</v>
      </c>
    </row>
    <row r="355" spans="1:53" x14ac:dyDescent="0.25">
      <c r="A355">
        <v>981</v>
      </c>
      <c r="B355" t="s">
        <v>798</v>
      </c>
      <c r="C355">
        <v>0</v>
      </c>
      <c r="D355">
        <v>1.58</v>
      </c>
      <c r="E355">
        <v>0</v>
      </c>
      <c r="F355">
        <v>0</v>
      </c>
      <c r="G355">
        <v>0</v>
      </c>
      <c r="H355">
        <v>0.03</v>
      </c>
      <c r="I355">
        <v>0</v>
      </c>
      <c r="J355">
        <v>2</v>
      </c>
      <c r="K355">
        <v>0.03</v>
      </c>
      <c r="L355">
        <v>-1</v>
      </c>
      <c r="M355">
        <v>-1</v>
      </c>
      <c r="N355">
        <v>0.67</v>
      </c>
      <c r="O355">
        <v>3.58</v>
      </c>
      <c r="P355">
        <v>0.03</v>
      </c>
      <c r="Q355">
        <v>0.28000000000000003</v>
      </c>
      <c r="R355">
        <v>0.05</v>
      </c>
      <c r="S355">
        <v>0.32</v>
      </c>
      <c r="T355">
        <v>0.23</v>
      </c>
      <c r="U355">
        <v>0</v>
      </c>
      <c r="V355">
        <v>0</v>
      </c>
      <c r="W355">
        <v>20.67</v>
      </c>
      <c r="X355">
        <v>0.6</v>
      </c>
      <c r="Y355">
        <v>-1</v>
      </c>
      <c r="Z355">
        <v>-1</v>
      </c>
      <c r="AA355">
        <v>24.88</v>
      </c>
      <c r="AB355">
        <v>0.03</v>
      </c>
      <c r="AC355">
        <v>0.02</v>
      </c>
      <c r="AD355">
        <v>0.03</v>
      </c>
      <c r="AE355">
        <v>4.17</v>
      </c>
      <c r="AF355">
        <v>-1</v>
      </c>
      <c r="AG355">
        <v>-1</v>
      </c>
      <c r="AH355">
        <v>-1</v>
      </c>
      <c r="AI355">
        <v>0</v>
      </c>
      <c r="AJ355">
        <v>0</v>
      </c>
      <c r="AK355">
        <v>0.03</v>
      </c>
      <c r="AL355">
        <v>0.03</v>
      </c>
      <c r="AM355">
        <v>0.05</v>
      </c>
      <c r="AN355">
        <v>0.05</v>
      </c>
      <c r="AO355">
        <v>1.42</v>
      </c>
      <c r="AP355">
        <v>1.42</v>
      </c>
      <c r="AQ355">
        <v>22.67</v>
      </c>
      <c r="AR355">
        <v>0.53</v>
      </c>
      <c r="AS355">
        <v>0.68</v>
      </c>
      <c r="AT355">
        <v>-1</v>
      </c>
      <c r="AU355">
        <v>-1</v>
      </c>
      <c r="AV355">
        <v>0.05</v>
      </c>
      <c r="AW355">
        <v>29.88</v>
      </c>
      <c r="AX355">
        <v>29.88</v>
      </c>
      <c r="AY355">
        <v>0.17</v>
      </c>
      <c r="AZ355">
        <v>0</v>
      </c>
      <c r="BA355">
        <v>1527.3716507572606</v>
      </c>
    </row>
    <row r="356" spans="1:53" x14ac:dyDescent="0.25">
      <c r="A356">
        <v>987</v>
      </c>
      <c r="B356" t="s">
        <v>799</v>
      </c>
      <c r="C356">
        <v>0</v>
      </c>
      <c r="D356">
        <v>1.58</v>
      </c>
      <c r="E356">
        <v>0</v>
      </c>
      <c r="F356">
        <v>0</v>
      </c>
      <c r="G356">
        <v>0</v>
      </c>
      <c r="H356">
        <v>0.03</v>
      </c>
      <c r="I356">
        <v>0</v>
      </c>
      <c r="J356">
        <v>2</v>
      </c>
      <c r="K356">
        <v>0.03</v>
      </c>
      <c r="L356">
        <v>-1</v>
      </c>
      <c r="M356">
        <v>-1</v>
      </c>
      <c r="N356">
        <v>0.67</v>
      </c>
      <c r="O356">
        <v>3.58</v>
      </c>
      <c r="P356">
        <v>0.03</v>
      </c>
      <c r="Q356">
        <v>0.28000000000000003</v>
      </c>
      <c r="R356">
        <v>0.05</v>
      </c>
      <c r="S356">
        <v>0.32</v>
      </c>
      <c r="T356">
        <v>0.23</v>
      </c>
      <c r="U356">
        <v>0</v>
      </c>
      <c r="V356">
        <v>0</v>
      </c>
      <c r="W356">
        <v>20.67</v>
      </c>
      <c r="X356">
        <v>0.6</v>
      </c>
      <c r="Y356">
        <v>-1</v>
      </c>
      <c r="Z356">
        <v>-1</v>
      </c>
      <c r="AA356">
        <v>24.88</v>
      </c>
      <c r="AB356">
        <v>0.03</v>
      </c>
      <c r="AC356">
        <v>0.02</v>
      </c>
      <c r="AD356">
        <v>0.03</v>
      </c>
      <c r="AE356">
        <v>4.17</v>
      </c>
      <c r="AF356">
        <v>-1</v>
      </c>
      <c r="AG356">
        <v>-1</v>
      </c>
      <c r="AH356">
        <v>-1</v>
      </c>
      <c r="AI356">
        <v>0</v>
      </c>
      <c r="AJ356">
        <v>0</v>
      </c>
      <c r="AK356">
        <v>0.03</v>
      </c>
      <c r="AL356">
        <v>0.03</v>
      </c>
      <c r="AM356">
        <v>0.05</v>
      </c>
      <c r="AN356">
        <v>0.05</v>
      </c>
      <c r="AO356">
        <v>1.42</v>
      </c>
      <c r="AP356">
        <v>1.42</v>
      </c>
      <c r="AQ356">
        <v>22.67</v>
      </c>
      <c r="AR356">
        <v>0.53</v>
      </c>
      <c r="AS356">
        <v>0.68</v>
      </c>
      <c r="AT356">
        <v>-1</v>
      </c>
      <c r="AU356">
        <v>-1</v>
      </c>
      <c r="AV356">
        <v>0.05</v>
      </c>
      <c r="AW356">
        <v>29.88</v>
      </c>
      <c r="AX356">
        <v>29.88</v>
      </c>
      <c r="AY356">
        <v>0.17</v>
      </c>
      <c r="AZ356">
        <v>0</v>
      </c>
      <c r="BA356">
        <v>1733.5549032327342</v>
      </c>
    </row>
    <row r="357" spans="1:53" x14ac:dyDescent="0.25">
      <c r="A357">
        <v>988</v>
      </c>
      <c r="B357" t="s">
        <v>800</v>
      </c>
      <c r="C357">
        <v>0</v>
      </c>
      <c r="D357">
        <v>1.58</v>
      </c>
      <c r="E357">
        <v>0</v>
      </c>
      <c r="F357">
        <v>0</v>
      </c>
      <c r="G357">
        <v>0</v>
      </c>
      <c r="H357">
        <v>0.03</v>
      </c>
      <c r="I357">
        <v>0</v>
      </c>
      <c r="J357">
        <v>2</v>
      </c>
      <c r="K357">
        <v>0.03</v>
      </c>
      <c r="L357">
        <v>-1</v>
      </c>
      <c r="M357">
        <v>-1</v>
      </c>
      <c r="N357">
        <v>0.67</v>
      </c>
      <c r="O357">
        <v>3.58</v>
      </c>
      <c r="P357">
        <v>0.03</v>
      </c>
      <c r="Q357">
        <v>0.28000000000000003</v>
      </c>
      <c r="R357">
        <v>0.05</v>
      </c>
      <c r="S357">
        <v>0.32</v>
      </c>
      <c r="T357">
        <v>0.23</v>
      </c>
      <c r="U357">
        <v>0</v>
      </c>
      <c r="V357">
        <v>0</v>
      </c>
      <c r="W357">
        <v>20.67</v>
      </c>
      <c r="X357">
        <v>0.6</v>
      </c>
      <c r="Y357">
        <v>-1</v>
      </c>
      <c r="Z357">
        <v>-1</v>
      </c>
      <c r="AA357">
        <v>24.88</v>
      </c>
      <c r="AB357">
        <v>0.03</v>
      </c>
      <c r="AC357">
        <v>0.02</v>
      </c>
      <c r="AD357">
        <v>0.03</v>
      </c>
      <c r="AE357">
        <v>4.17</v>
      </c>
      <c r="AF357">
        <v>-1</v>
      </c>
      <c r="AG357">
        <v>-1</v>
      </c>
      <c r="AH357">
        <v>-1</v>
      </c>
      <c r="AI357">
        <v>0</v>
      </c>
      <c r="AJ357">
        <v>0</v>
      </c>
      <c r="AK357">
        <v>0.03</v>
      </c>
      <c r="AL357">
        <v>0.03</v>
      </c>
      <c r="AM357">
        <v>0.05</v>
      </c>
      <c r="AN357">
        <v>0.05</v>
      </c>
      <c r="AO357">
        <v>1.42</v>
      </c>
      <c r="AP357">
        <v>1.42</v>
      </c>
      <c r="AQ357">
        <v>22.67</v>
      </c>
      <c r="AR357">
        <v>0.53</v>
      </c>
      <c r="AS357">
        <v>0.68</v>
      </c>
      <c r="AT357">
        <v>-1</v>
      </c>
      <c r="AU357">
        <v>-1</v>
      </c>
      <c r="AV357">
        <v>0.05</v>
      </c>
      <c r="AW357">
        <v>29.88</v>
      </c>
      <c r="AX357">
        <v>29.88</v>
      </c>
      <c r="AY357">
        <v>0.17</v>
      </c>
      <c r="AZ357">
        <v>0</v>
      </c>
      <c r="BA357">
        <v>1403.881430816946</v>
      </c>
    </row>
    <row r="358" spans="1:53" x14ac:dyDescent="0.25">
      <c r="A358">
        <v>991</v>
      </c>
      <c r="B358" t="s">
        <v>801</v>
      </c>
      <c r="C358">
        <v>0</v>
      </c>
      <c r="D358">
        <v>1.58</v>
      </c>
      <c r="E358">
        <v>0</v>
      </c>
      <c r="F358">
        <v>0</v>
      </c>
      <c r="G358">
        <v>0</v>
      </c>
      <c r="H358">
        <v>0.03</v>
      </c>
      <c r="I358">
        <v>0</v>
      </c>
      <c r="J358">
        <v>2</v>
      </c>
      <c r="K358">
        <v>0.03</v>
      </c>
      <c r="L358">
        <v>-1</v>
      </c>
      <c r="M358">
        <v>-1</v>
      </c>
      <c r="N358">
        <v>0.67</v>
      </c>
      <c r="O358">
        <v>3.58</v>
      </c>
      <c r="P358">
        <v>0.03</v>
      </c>
      <c r="Q358">
        <v>0.28000000000000003</v>
      </c>
      <c r="R358">
        <v>0.05</v>
      </c>
      <c r="S358">
        <v>0.32</v>
      </c>
      <c r="T358">
        <v>0.23</v>
      </c>
      <c r="U358">
        <v>0</v>
      </c>
      <c r="V358">
        <v>0</v>
      </c>
      <c r="W358">
        <v>20.67</v>
      </c>
      <c r="X358">
        <v>0.6</v>
      </c>
      <c r="Y358">
        <v>-1</v>
      </c>
      <c r="Z358">
        <v>-1</v>
      </c>
      <c r="AA358">
        <v>24.88</v>
      </c>
      <c r="AB358">
        <v>0.03</v>
      </c>
      <c r="AC358">
        <v>0.02</v>
      </c>
      <c r="AD358">
        <v>0.03</v>
      </c>
      <c r="AE358">
        <v>4.17</v>
      </c>
      <c r="AF358">
        <v>-1</v>
      </c>
      <c r="AG358">
        <v>-1</v>
      </c>
      <c r="AH358">
        <v>-1</v>
      </c>
      <c r="AI358">
        <v>0</v>
      </c>
      <c r="AJ358">
        <v>0</v>
      </c>
      <c r="AK358">
        <v>0.03</v>
      </c>
      <c r="AL358">
        <v>0.03</v>
      </c>
      <c r="AM358">
        <v>0.05</v>
      </c>
      <c r="AN358">
        <v>0.05</v>
      </c>
      <c r="AO358">
        <v>1.42</v>
      </c>
      <c r="AP358">
        <v>1.42</v>
      </c>
      <c r="AQ358">
        <v>22.67</v>
      </c>
      <c r="AR358">
        <v>0.53</v>
      </c>
      <c r="AS358">
        <v>0.68</v>
      </c>
      <c r="AT358">
        <v>-1</v>
      </c>
      <c r="AU358">
        <v>-1</v>
      </c>
      <c r="AV358">
        <v>0.05</v>
      </c>
      <c r="AW358">
        <v>29.88</v>
      </c>
      <c r="AX358">
        <v>29.88</v>
      </c>
      <c r="AY358">
        <v>0.17</v>
      </c>
      <c r="AZ358">
        <v>0</v>
      </c>
      <c r="BA358">
        <v>1459.0566882734656</v>
      </c>
    </row>
    <row r="359" spans="1:53" x14ac:dyDescent="0.25">
      <c r="A359">
        <v>996</v>
      </c>
      <c r="B359" t="s">
        <v>802</v>
      </c>
      <c r="C359">
        <v>0</v>
      </c>
      <c r="D359">
        <v>1.58</v>
      </c>
      <c r="E359">
        <v>0</v>
      </c>
      <c r="F359">
        <v>0</v>
      </c>
      <c r="G359">
        <v>0</v>
      </c>
      <c r="H359">
        <v>0.03</v>
      </c>
      <c r="I359">
        <v>0</v>
      </c>
      <c r="J359">
        <v>2</v>
      </c>
      <c r="K359">
        <v>0.03</v>
      </c>
      <c r="L359">
        <v>-1</v>
      </c>
      <c r="M359">
        <v>-1</v>
      </c>
      <c r="N359">
        <v>0.67</v>
      </c>
      <c r="O359">
        <v>3.58</v>
      </c>
      <c r="P359">
        <v>0.03</v>
      </c>
      <c r="Q359">
        <v>0.28000000000000003</v>
      </c>
      <c r="R359">
        <v>0.05</v>
      </c>
      <c r="S359">
        <v>0.32</v>
      </c>
      <c r="T359">
        <v>0.23</v>
      </c>
      <c r="U359">
        <v>0</v>
      </c>
      <c r="V359">
        <v>0</v>
      </c>
      <c r="W359">
        <v>20.67</v>
      </c>
      <c r="X359">
        <v>0.6</v>
      </c>
      <c r="Y359">
        <v>-1</v>
      </c>
      <c r="Z359">
        <v>-1</v>
      </c>
      <c r="AA359">
        <v>24.88</v>
      </c>
      <c r="AB359">
        <v>0.03</v>
      </c>
      <c r="AC359">
        <v>0.02</v>
      </c>
      <c r="AD359">
        <v>0.03</v>
      </c>
      <c r="AE359">
        <v>4.17</v>
      </c>
      <c r="AF359">
        <v>-1</v>
      </c>
      <c r="AG359">
        <v>-1</v>
      </c>
      <c r="AH359">
        <v>-1</v>
      </c>
      <c r="AI359">
        <v>0</v>
      </c>
      <c r="AJ359">
        <v>0</v>
      </c>
      <c r="AK359">
        <v>0.03</v>
      </c>
      <c r="AL359">
        <v>0.03</v>
      </c>
      <c r="AM359">
        <v>0.05</v>
      </c>
      <c r="AN359">
        <v>0.05</v>
      </c>
      <c r="AO359">
        <v>1.42</v>
      </c>
      <c r="AP359">
        <v>1.42</v>
      </c>
      <c r="AQ359">
        <v>22.67</v>
      </c>
      <c r="AR359">
        <v>0.53</v>
      </c>
      <c r="AS359">
        <v>0.68</v>
      </c>
      <c r="AT359">
        <v>-1</v>
      </c>
      <c r="AU359">
        <v>-1</v>
      </c>
      <c r="AV359">
        <v>0.05</v>
      </c>
      <c r="AW359">
        <v>29.88</v>
      </c>
      <c r="AX359">
        <v>29.88</v>
      </c>
      <c r="AY359">
        <v>0.17</v>
      </c>
      <c r="AZ359">
        <v>0</v>
      </c>
      <c r="BA359">
        <v>1412.7908581588222</v>
      </c>
    </row>
    <row r="360" spans="1:53" x14ac:dyDescent="0.25">
      <c r="A360">
        <v>997</v>
      </c>
      <c r="B360" t="s">
        <v>793</v>
      </c>
      <c r="C360">
        <v>0</v>
      </c>
      <c r="D360">
        <v>1.58</v>
      </c>
      <c r="E360">
        <v>0</v>
      </c>
      <c r="F360">
        <v>0</v>
      </c>
      <c r="G360">
        <v>0</v>
      </c>
      <c r="H360">
        <v>0.03</v>
      </c>
      <c r="I360">
        <v>0</v>
      </c>
      <c r="J360">
        <v>2</v>
      </c>
      <c r="K360">
        <v>0.03</v>
      </c>
      <c r="L360">
        <v>-1</v>
      </c>
      <c r="M360">
        <v>-1</v>
      </c>
      <c r="N360">
        <v>0.67</v>
      </c>
      <c r="O360">
        <v>3.58</v>
      </c>
      <c r="P360">
        <v>0.03</v>
      </c>
      <c r="Q360">
        <v>0.28000000000000003</v>
      </c>
      <c r="R360">
        <v>0.05</v>
      </c>
      <c r="S360">
        <v>0.32</v>
      </c>
      <c r="T360">
        <v>0.23</v>
      </c>
      <c r="U360">
        <v>0</v>
      </c>
      <c r="V360">
        <v>0</v>
      </c>
      <c r="W360">
        <v>20.67</v>
      </c>
      <c r="X360">
        <v>0.6</v>
      </c>
      <c r="Y360">
        <v>-1</v>
      </c>
      <c r="Z360">
        <v>-1</v>
      </c>
      <c r="AA360">
        <v>24.88</v>
      </c>
      <c r="AB360">
        <v>0.03</v>
      </c>
      <c r="AC360">
        <v>0.02</v>
      </c>
      <c r="AD360">
        <v>0.03</v>
      </c>
      <c r="AE360">
        <v>4.17</v>
      </c>
      <c r="AF360">
        <v>-1</v>
      </c>
      <c r="AG360">
        <v>-1</v>
      </c>
      <c r="AH360">
        <v>-1</v>
      </c>
      <c r="AI360">
        <v>0</v>
      </c>
      <c r="AJ360">
        <v>0</v>
      </c>
      <c r="AK360">
        <v>0.03</v>
      </c>
      <c r="AL360">
        <v>0.03</v>
      </c>
      <c r="AM360">
        <v>0.05</v>
      </c>
      <c r="AN360">
        <v>0.05</v>
      </c>
      <c r="AO360">
        <v>1.42</v>
      </c>
      <c r="AP360">
        <v>1.42</v>
      </c>
      <c r="AQ360">
        <v>22.67</v>
      </c>
      <c r="AR360">
        <v>0.53</v>
      </c>
      <c r="AS360">
        <v>0.68</v>
      </c>
      <c r="AT360">
        <v>-1</v>
      </c>
      <c r="AU360">
        <v>-1</v>
      </c>
      <c r="AV360">
        <v>0.05</v>
      </c>
      <c r="AW360">
        <v>29.88</v>
      </c>
      <c r="AX360">
        <v>29.88</v>
      </c>
      <c r="AY360">
        <v>0.17</v>
      </c>
      <c r="AZ360">
        <v>0</v>
      </c>
      <c r="BA360">
        <v>1461.5371088695183</v>
      </c>
    </row>
    <row r="361" spans="1:53" x14ac:dyDescent="0.25">
      <c r="A361">
        <v>999</v>
      </c>
      <c r="B361" t="s">
        <v>803</v>
      </c>
      <c r="C361">
        <v>0</v>
      </c>
      <c r="D361">
        <v>1.58</v>
      </c>
      <c r="E361">
        <v>0</v>
      </c>
      <c r="F361">
        <v>0</v>
      </c>
      <c r="G361">
        <v>0</v>
      </c>
      <c r="H361">
        <v>0.03</v>
      </c>
      <c r="I361">
        <v>0</v>
      </c>
      <c r="J361">
        <v>2</v>
      </c>
      <c r="K361">
        <v>0.03</v>
      </c>
      <c r="L361">
        <v>-1</v>
      </c>
      <c r="M361">
        <v>-1</v>
      </c>
      <c r="N361">
        <v>0.67</v>
      </c>
      <c r="O361">
        <v>3.58</v>
      </c>
      <c r="P361">
        <v>0.03</v>
      </c>
      <c r="Q361">
        <v>0.28000000000000003</v>
      </c>
      <c r="R361">
        <v>0.05</v>
      </c>
      <c r="S361">
        <v>0.32</v>
      </c>
      <c r="T361">
        <v>0.23</v>
      </c>
      <c r="U361">
        <v>0</v>
      </c>
      <c r="V361">
        <v>0</v>
      </c>
      <c r="W361">
        <v>20.67</v>
      </c>
      <c r="X361">
        <v>0.6</v>
      </c>
      <c r="Y361">
        <v>-1</v>
      </c>
      <c r="Z361">
        <v>-1</v>
      </c>
      <c r="AA361">
        <v>24.88</v>
      </c>
      <c r="AB361">
        <v>0.03</v>
      </c>
      <c r="AC361">
        <v>0.02</v>
      </c>
      <c r="AD361">
        <v>0.03</v>
      </c>
      <c r="AE361">
        <v>4.17</v>
      </c>
      <c r="AF361">
        <v>-1</v>
      </c>
      <c r="AG361">
        <v>-1</v>
      </c>
      <c r="AH361">
        <v>-1</v>
      </c>
      <c r="AI361">
        <v>0</v>
      </c>
      <c r="AJ361">
        <v>0</v>
      </c>
      <c r="AK361">
        <v>0.03</v>
      </c>
      <c r="AL361">
        <v>0.03</v>
      </c>
      <c r="AM361">
        <v>0.05</v>
      </c>
      <c r="AN361">
        <v>0.05</v>
      </c>
      <c r="AO361">
        <v>1.42</v>
      </c>
      <c r="AP361">
        <v>1.42</v>
      </c>
      <c r="AQ361">
        <v>22.67</v>
      </c>
      <c r="AR361">
        <v>0.53</v>
      </c>
      <c r="AS361">
        <v>0.68</v>
      </c>
      <c r="AT361">
        <v>-1</v>
      </c>
      <c r="AU361">
        <v>-1</v>
      </c>
      <c r="AV361">
        <v>0.05</v>
      </c>
      <c r="AW361">
        <v>29.88</v>
      </c>
      <c r="AX361">
        <v>29.88</v>
      </c>
      <c r="AY361">
        <v>0.17</v>
      </c>
      <c r="AZ361">
        <v>0</v>
      </c>
      <c r="BA361">
        <v>1512.9207870374978</v>
      </c>
    </row>
    <row r="362" spans="1:53" x14ac:dyDescent="0.25">
      <c r="A362">
        <v>1002</v>
      </c>
      <c r="B362" t="s">
        <v>804</v>
      </c>
      <c r="C362">
        <v>0</v>
      </c>
      <c r="D362">
        <v>1.58</v>
      </c>
      <c r="E362">
        <v>0</v>
      </c>
      <c r="F362">
        <v>0</v>
      </c>
      <c r="G362">
        <v>0</v>
      </c>
      <c r="H362">
        <v>0.03</v>
      </c>
      <c r="I362">
        <v>0</v>
      </c>
      <c r="J362">
        <v>2</v>
      </c>
      <c r="K362">
        <v>0.03</v>
      </c>
      <c r="L362">
        <v>-1</v>
      </c>
      <c r="M362">
        <v>-1</v>
      </c>
      <c r="N362">
        <v>0.67</v>
      </c>
      <c r="O362">
        <v>3.58</v>
      </c>
      <c r="P362">
        <v>0.03</v>
      </c>
      <c r="Q362">
        <v>0.28000000000000003</v>
      </c>
      <c r="R362">
        <v>0.05</v>
      </c>
      <c r="S362">
        <v>0.32</v>
      </c>
      <c r="T362">
        <v>0.23</v>
      </c>
      <c r="U362">
        <v>0</v>
      </c>
      <c r="V362">
        <v>0</v>
      </c>
      <c r="W362">
        <v>20.67</v>
      </c>
      <c r="X362">
        <v>0.6</v>
      </c>
      <c r="Y362">
        <v>-1</v>
      </c>
      <c r="Z362">
        <v>-1</v>
      </c>
      <c r="AA362">
        <v>24.88</v>
      </c>
      <c r="AB362">
        <v>0.03</v>
      </c>
      <c r="AC362">
        <v>0.02</v>
      </c>
      <c r="AD362">
        <v>0.03</v>
      </c>
      <c r="AE362">
        <v>4.17</v>
      </c>
      <c r="AF362">
        <v>-1</v>
      </c>
      <c r="AG362">
        <v>-1</v>
      </c>
      <c r="AH362">
        <v>-1</v>
      </c>
      <c r="AI362">
        <v>0</v>
      </c>
      <c r="AJ362">
        <v>0</v>
      </c>
      <c r="AK362">
        <v>0.03</v>
      </c>
      <c r="AL362">
        <v>0.03</v>
      </c>
      <c r="AM362">
        <v>0.05</v>
      </c>
      <c r="AN362">
        <v>0.05</v>
      </c>
      <c r="AO362">
        <v>1.42</v>
      </c>
      <c r="AP362">
        <v>1.42</v>
      </c>
      <c r="AQ362">
        <v>22.67</v>
      </c>
      <c r="AR362">
        <v>0.53</v>
      </c>
      <c r="AS362">
        <v>0.68</v>
      </c>
      <c r="AT362">
        <v>-1</v>
      </c>
      <c r="AU362">
        <v>-1</v>
      </c>
      <c r="AV362">
        <v>0.05</v>
      </c>
      <c r="AW362">
        <v>29.88</v>
      </c>
      <c r="AX362">
        <v>29.88</v>
      </c>
      <c r="AY362">
        <v>0.17</v>
      </c>
      <c r="AZ362">
        <v>0</v>
      </c>
      <c r="BA362">
        <v>1410.9810462863877</v>
      </c>
    </row>
    <row r="363" spans="1:53" x14ac:dyDescent="0.25">
      <c r="A363">
        <v>1011</v>
      </c>
      <c r="B363" t="s">
        <v>805</v>
      </c>
      <c r="C363">
        <v>0</v>
      </c>
      <c r="D363">
        <v>1.58</v>
      </c>
      <c r="E363">
        <v>0</v>
      </c>
      <c r="F363">
        <v>0</v>
      </c>
      <c r="G363">
        <v>0</v>
      </c>
      <c r="H363">
        <v>0.03</v>
      </c>
      <c r="I363">
        <v>0</v>
      </c>
      <c r="J363">
        <v>2</v>
      </c>
      <c r="K363">
        <v>0.03</v>
      </c>
      <c r="L363">
        <v>-1</v>
      </c>
      <c r="M363">
        <v>-1</v>
      </c>
      <c r="N363">
        <v>0.67</v>
      </c>
      <c r="O363">
        <v>3.58</v>
      </c>
      <c r="P363">
        <v>0.03</v>
      </c>
      <c r="Q363">
        <v>0.28000000000000003</v>
      </c>
      <c r="R363">
        <v>0.05</v>
      </c>
      <c r="S363">
        <v>0.32</v>
      </c>
      <c r="T363">
        <v>0.23</v>
      </c>
      <c r="U363">
        <v>0</v>
      </c>
      <c r="V363">
        <v>0</v>
      </c>
      <c r="W363">
        <v>20.67</v>
      </c>
      <c r="X363">
        <v>0.6</v>
      </c>
      <c r="Y363">
        <v>-1</v>
      </c>
      <c r="Z363">
        <v>-1</v>
      </c>
      <c r="AA363">
        <v>24.88</v>
      </c>
      <c r="AB363">
        <v>0.03</v>
      </c>
      <c r="AC363">
        <v>0.02</v>
      </c>
      <c r="AD363">
        <v>0.03</v>
      </c>
      <c r="AE363">
        <v>4.17</v>
      </c>
      <c r="AF363">
        <v>-1</v>
      </c>
      <c r="AG363">
        <v>-1</v>
      </c>
      <c r="AH363">
        <v>-1</v>
      </c>
      <c r="AI363">
        <v>0</v>
      </c>
      <c r="AJ363">
        <v>0</v>
      </c>
      <c r="AK363">
        <v>0.03</v>
      </c>
      <c r="AL363">
        <v>0.03</v>
      </c>
      <c r="AM363">
        <v>0.05</v>
      </c>
      <c r="AN363">
        <v>0.05</v>
      </c>
      <c r="AO363">
        <v>1.42</v>
      </c>
      <c r="AP363">
        <v>1.42</v>
      </c>
      <c r="AQ363">
        <v>22.67</v>
      </c>
      <c r="AR363">
        <v>0.53</v>
      </c>
      <c r="AS363">
        <v>0.68</v>
      </c>
      <c r="AT363">
        <v>-1</v>
      </c>
      <c r="AU363">
        <v>-1</v>
      </c>
      <c r="AV363">
        <v>0.05</v>
      </c>
      <c r="AW363">
        <v>29.88</v>
      </c>
      <c r="AX363">
        <v>29.88</v>
      </c>
      <c r="AY363">
        <v>0.17</v>
      </c>
      <c r="AZ363">
        <v>0</v>
      </c>
      <c r="BA363">
        <v>1535.6969927088487</v>
      </c>
    </row>
    <row r="364" spans="1:53" x14ac:dyDescent="0.25">
      <c r="A364">
        <v>1014</v>
      </c>
      <c r="B364" t="s">
        <v>806</v>
      </c>
      <c r="C364">
        <v>0</v>
      </c>
      <c r="D364">
        <v>1.58</v>
      </c>
      <c r="E364">
        <v>0</v>
      </c>
      <c r="F364">
        <v>0</v>
      </c>
      <c r="G364">
        <v>0</v>
      </c>
      <c r="H364">
        <v>0.03</v>
      </c>
      <c r="I364">
        <v>0</v>
      </c>
      <c r="J364">
        <v>2</v>
      </c>
      <c r="K364">
        <v>0.03</v>
      </c>
      <c r="L364">
        <v>-1</v>
      </c>
      <c r="M364">
        <v>-1</v>
      </c>
      <c r="N364">
        <v>0.67</v>
      </c>
      <c r="O364">
        <v>3.58</v>
      </c>
      <c r="P364">
        <v>0.03</v>
      </c>
      <c r="Q364">
        <v>0.28000000000000003</v>
      </c>
      <c r="R364">
        <v>0.05</v>
      </c>
      <c r="S364">
        <v>0.32</v>
      </c>
      <c r="T364">
        <v>0.23</v>
      </c>
      <c r="U364">
        <v>0</v>
      </c>
      <c r="V364">
        <v>0</v>
      </c>
      <c r="W364">
        <v>20.67</v>
      </c>
      <c r="X364">
        <v>0.6</v>
      </c>
      <c r="Y364">
        <v>-1</v>
      </c>
      <c r="Z364">
        <v>-1</v>
      </c>
      <c r="AA364">
        <v>24.88</v>
      </c>
      <c r="AB364">
        <v>0.03</v>
      </c>
      <c r="AC364">
        <v>0.02</v>
      </c>
      <c r="AD364">
        <v>0.03</v>
      </c>
      <c r="AE364">
        <v>4.17</v>
      </c>
      <c r="AF364">
        <v>-1</v>
      </c>
      <c r="AG364">
        <v>-1</v>
      </c>
      <c r="AH364">
        <v>-1</v>
      </c>
      <c r="AI364">
        <v>0</v>
      </c>
      <c r="AJ364">
        <v>0</v>
      </c>
      <c r="AK364">
        <v>0.03</v>
      </c>
      <c r="AL364">
        <v>0.03</v>
      </c>
      <c r="AM364">
        <v>0.05</v>
      </c>
      <c r="AN364">
        <v>0.05</v>
      </c>
      <c r="AO364">
        <v>1.42</v>
      </c>
      <c r="AP364">
        <v>1.42</v>
      </c>
      <c r="AQ364">
        <v>22.67</v>
      </c>
      <c r="AR364">
        <v>0.53</v>
      </c>
      <c r="AS364">
        <v>0.68</v>
      </c>
      <c r="AT364">
        <v>-1</v>
      </c>
      <c r="AU364">
        <v>-1</v>
      </c>
      <c r="AV364">
        <v>0.05</v>
      </c>
      <c r="AW364">
        <v>29.88</v>
      </c>
      <c r="AX364">
        <v>29.88</v>
      </c>
      <c r="AY364">
        <v>0.17</v>
      </c>
      <c r="AZ364">
        <v>0</v>
      </c>
      <c r="BA364">
        <v>1537.7001110604519</v>
      </c>
    </row>
    <row r="365" spans="1:53" x14ac:dyDescent="0.25">
      <c r="A365">
        <v>1018</v>
      </c>
      <c r="B365" t="s">
        <v>807</v>
      </c>
      <c r="C365">
        <v>0</v>
      </c>
      <c r="D365">
        <v>1.58</v>
      </c>
      <c r="E365">
        <v>0</v>
      </c>
      <c r="F365">
        <v>0</v>
      </c>
      <c r="G365">
        <v>0</v>
      </c>
      <c r="H365">
        <v>0.03</v>
      </c>
      <c r="I365">
        <v>0</v>
      </c>
      <c r="J365">
        <v>2</v>
      </c>
      <c r="K365">
        <v>0.03</v>
      </c>
      <c r="L365">
        <v>-1</v>
      </c>
      <c r="M365">
        <v>-1</v>
      </c>
      <c r="N365">
        <v>0.67</v>
      </c>
      <c r="O365">
        <v>3.58</v>
      </c>
      <c r="P365">
        <v>0.03</v>
      </c>
      <c r="Q365">
        <v>0.28000000000000003</v>
      </c>
      <c r="R365">
        <v>0.05</v>
      </c>
      <c r="S365">
        <v>0.32</v>
      </c>
      <c r="T365">
        <v>0.23</v>
      </c>
      <c r="U365">
        <v>0</v>
      </c>
      <c r="V365">
        <v>0</v>
      </c>
      <c r="W365">
        <v>20.67</v>
      </c>
      <c r="X365">
        <v>0.6</v>
      </c>
      <c r="Y365">
        <v>-1</v>
      </c>
      <c r="Z365">
        <v>-1</v>
      </c>
      <c r="AA365">
        <v>24.88</v>
      </c>
      <c r="AB365">
        <v>0.03</v>
      </c>
      <c r="AC365">
        <v>0.02</v>
      </c>
      <c r="AD365">
        <v>0.03</v>
      </c>
      <c r="AE365">
        <v>4.17</v>
      </c>
      <c r="AF365">
        <v>-1</v>
      </c>
      <c r="AG365">
        <v>-1</v>
      </c>
      <c r="AH365">
        <v>-1</v>
      </c>
      <c r="AI365">
        <v>0</v>
      </c>
      <c r="AJ365">
        <v>0</v>
      </c>
      <c r="AK365">
        <v>0.03</v>
      </c>
      <c r="AL365">
        <v>0.03</v>
      </c>
      <c r="AM365">
        <v>0.05</v>
      </c>
      <c r="AN365">
        <v>0.05</v>
      </c>
      <c r="AO365">
        <v>1.42</v>
      </c>
      <c r="AP365">
        <v>1.42</v>
      </c>
      <c r="AQ365">
        <v>22.67</v>
      </c>
      <c r="AR365">
        <v>0.53</v>
      </c>
      <c r="AS365">
        <v>0.68</v>
      </c>
      <c r="AT365">
        <v>-1</v>
      </c>
      <c r="AU365">
        <v>-1</v>
      </c>
      <c r="AV365">
        <v>0.05</v>
      </c>
      <c r="AW365">
        <v>29.88</v>
      </c>
      <c r="AX365">
        <v>29.88</v>
      </c>
      <c r="AY365">
        <v>0.17</v>
      </c>
      <c r="AZ365">
        <v>0</v>
      </c>
      <c r="BA365">
        <v>1417.2526867166102</v>
      </c>
    </row>
    <row r="366" spans="1:53" x14ac:dyDescent="0.25">
      <c r="A366">
        <v>1023</v>
      </c>
      <c r="B366" t="s">
        <v>808</v>
      </c>
      <c r="C366">
        <v>0</v>
      </c>
      <c r="D366">
        <v>1.58</v>
      </c>
      <c r="E366">
        <v>0</v>
      </c>
      <c r="F366">
        <v>0</v>
      </c>
      <c r="G366">
        <v>0</v>
      </c>
      <c r="H366">
        <v>0.03</v>
      </c>
      <c r="I366">
        <v>0</v>
      </c>
      <c r="J366">
        <v>2</v>
      </c>
      <c r="K366">
        <v>0.03</v>
      </c>
      <c r="L366">
        <v>-1</v>
      </c>
      <c r="M366">
        <v>-1</v>
      </c>
      <c r="N366">
        <v>0.67</v>
      </c>
      <c r="O366">
        <v>3.58</v>
      </c>
      <c r="P366">
        <v>0.03</v>
      </c>
      <c r="Q366">
        <v>0.28000000000000003</v>
      </c>
      <c r="R366">
        <v>0.05</v>
      </c>
      <c r="S366">
        <v>0.32</v>
      </c>
      <c r="T366">
        <v>0.23</v>
      </c>
      <c r="U366">
        <v>0</v>
      </c>
      <c r="V366">
        <v>0</v>
      </c>
      <c r="W366">
        <v>20.67</v>
      </c>
      <c r="X366">
        <v>0.6</v>
      </c>
      <c r="Y366">
        <v>-1</v>
      </c>
      <c r="Z366">
        <v>-1</v>
      </c>
      <c r="AA366">
        <v>24.88</v>
      </c>
      <c r="AB366">
        <v>0.03</v>
      </c>
      <c r="AC366">
        <v>0.02</v>
      </c>
      <c r="AD366">
        <v>0.03</v>
      </c>
      <c r="AE366">
        <v>4.17</v>
      </c>
      <c r="AF366">
        <v>-1</v>
      </c>
      <c r="AG366">
        <v>-1</v>
      </c>
      <c r="AH366">
        <v>-1</v>
      </c>
      <c r="AI366">
        <v>0</v>
      </c>
      <c r="AJ366">
        <v>0</v>
      </c>
      <c r="AK366">
        <v>0.03</v>
      </c>
      <c r="AL366">
        <v>0.03</v>
      </c>
      <c r="AM366">
        <v>0.05</v>
      </c>
      <c r="AN366">
        <v>0.05</v>
      </c>
      <c r="AO366">
        <v>1.42</v>
      </c>
      <c r="AP366">
        <v>1.42</v>
      </c>
      <c r="AQ366">
        <v>22.67</v>
      </c>
      <c r="AR366">
        <v>0.53</v>
      </c>
      <c r="AS366">
        <v>0.68</v>
      </c>
      <c r="AT366">
        <v>-1</v>
      </c>
      <c r="AU366">
        <v>-1</v>
      </c>
      <c r="AV366">
        <v>0.05</v>
      </c>
      <c r="AW366">
        <v>29.88</v>
      </c>
      <c r="AX366">
        <v>29.88</v>
      </c>
      <c r="AY366">
        <v>0.17</v>
      </c>
      <c r="AZ366">
        <v>0</v>
      </c>
      <c r="BA366">
        <v>1597.7644477971626</v>
      </c>
    </row>
    <row r="367" spans="1:53" x14ac:dyDescent="0.25">
      <c r="A367">
        <v>1024</v>
      </c>
      <c r="B367" t="s">
        <v>809</v>
      </c>
      <c r="C367">
        <v>0</v>
      </c>
      <c r="D367">
        <v>1.58</v>
      </c>
      <c r="E367">
        <v>0</v>
      </c>
      <c r="F367">
        <v>0</v>
      </c>
      <c r="G367">
        <v>0</v>
      </c>
      <c r="H367">
        <v>0.03</v>
      </c>
      <c r="I367">
        <v>0</v>
      </c>
      <c r="J367">
        <v>2</v>
      </c>
      <c r="K367">
        <v>0.03</v>
      </c>
      <c r="L367">
        <v>-1</v>
      </c>
      <c r="M367">
        <v>-1</v>
      </c>
      <c r="N367">
        <v>0.67</v>
      </c>
      <c r="O367">
        <v>3.58</v>
      </c>
      <c r="P367">
        <v>0.03</v>
      </c>
      <c r="Q367">
        <v>0.28000000000000003</v>
      </c>
      <c r="R367">
        <v>0.05</v>
      </c>
      <c r="S367">
        <v>0.32</v>
      </c>
      <c r="T367">
        <v>0.23</v>
      </c>
      <c r="U367">
        <v>0</v>
      </c>
      <c r="V367">
        <v>0</v>
      </c>
      <c r="W367">
        <v>20.67</v>
      </c>
      <c r="X367">
        <v>0.6</v>
      </c>
      <c r="Y367">
        <v>-1</v>
      </c>
      <c r="Z367">
        <v>-1</v>
      </c>
      <c r="AA367">
        <v>24.88</v>
      </c>
      <c r="AB367">
        <v>0.03</v>
      </c>
      <c r="AC367">
        <v>0.02</v>
      </c>
      <c r="AD367">
        <v>0.03</v>
      </c>
      <c r="AE367">
        <v>4.17</v>
      </c>
      <c r="AF367">
        <v>-1</v>
      </c>
      <c r="AG367">
        <v>-1</v>
      </c>
      <c r="AH367">
        <v>-1</v>
      </c>
      <c r="AI367">
        <v>0</v>
      </c>
      <c r="AJ367">
        <v>0</v>
      </c>
      <c r="AK367">
        <v>0.03</v>
      </c>
      <c r="AL367">
        <v>0.03</v>
      </c>
      <c r="AM367">
        <v>0.05</v>
      </c>
      <c r="AN367">
        <v>0.05</v>
      </c>
      <c r="AO367">
        <v>1.42</v>
      </c>
      <c r="AP367">
        <v>1.42</v>
      </c>
      <c r="AQ367">
        <v>22.67</v>
      </c>
      <c r="AR367">
        <v>0.53</v>
      </c>
      <c r="AS367">
        <v>0.68</v>
      </c>
      <c r="AT367">
        <v>-1</v>
      </c>
      <c r="AU367">
        <v>-1</v>
      </c>
      <c r="AV367">
        <v>0.05</v>
      </c>
      <c r="AW367">
        <v>29.88</v>
      </c>
      <c r="AX367">
        <v>29.88</v>
      </c>
      <c r="AY367">
        <v>0.17</v>
      </c>
      <c r="AZ367">
        <v>0</v>
      </c>
      <c r="BA367">
        <v>1727.5267735246305</v>
      </c>
    </row>
    <row r="368" spans="1:53" x14ac:dyDescent="0.25">
      <c r="A368">
        <v>1025</v>
      </c>
      <c r="B368" t="s">
        <v>810</v>
      </c>
      <c r="C368">
        <v>0</v>
      </c>
      <c r="D368">
        <v>1.58</v>
      </c>
      <c r="E368">
        <v>0</v>
      </c>
      <c r="F368">
        <v>0</v>
      </c>
      <c r="G368">
        <v>0</v>
      </c>
      <c r="H368">
        <v>0.03</v>
      </c>
      <c r="I368">
        <v>0</v>
      </c>
      <c r="J368">
        <v>2</v>
      </c>
      <c r="K368">
        <v>0.03</v>
      </c>
      <c r="L368">
        <v>-1</v>
      </c>
      <c r="M368">
        <v>-1</v>
      </c>
      <c r="N368">
        <v>0.67</v>
      </c>
      <c r="O368">
        <v>3.58</v>
      </c>
      <c r="P368">
        <v>0.03</v>
      </c>
      <c r="Q368">
        <v>0.28000000000000003</v>
      </c>
      <c r="R368">
        <v>0.05</v>
      </c>
      <c r="S368">
        <v>0.32</v>
      </c>
      <c r="T368">
        <v>0.23</v>
      </c>
      <c r="U368">
        <v>0</v>
      </c>
      <c r="V368">
        <v>0</v>
      </c>
      <c r="W368">
        <v>20.67</v>
      </c>
      <c r="X368">
        <v>0.6</v>
      </c>
      <c r="Y368">
        <v>-1</v>
      </c>
      <c r="Z368">
        <v>-1</v>
      </c>
      <c r="AA368">
        <v>24.88</v>
      </c>
      <c r="AB368">
        <v>0.03</v>
      </c>
      <c r="AC368">
        <v>0.02</v>
      </c>
      <c r="AD368">
        <v>0.03</v>
      </c>
      <c r="AE368">
        <v>4.17</v>
      </c>
      <c r="AF368">
        <v>-1</v>
      </c>
      <c r="AG368">
        <v>-1</v>
      </c>
      <c r="AH368">
        <v>-1</v>
      </c>
      <c r="AI368">
        <v>0</v>
      </c>
      <c r="AJ368">
        <v>0</v>
      </c>
      <c r="AK368">
        <v>0.03</v>
      </c>
      <c r="AL368">
        <v>0.03</v>
      </c>
      <c r="AM368">
        <v>0.05</v>
      </c>
      <c r="AN368">
        <v>0.05</v>
      </c>
      <c r="AO368">
        <v>1.42</v>
      </c>
      <c r="AP368">
        <v>1.42</v>
      </c>
      <c r="AQ368">
        <v>22.67</v>
      </c>
      <c r="AR368">
        <v>0.53</v>
      </c>
      <c r="AS368">
        <v>0.68</v>
      </c>
      <c r="AT368">
        <v>-1</v>
      </c>
      <c r="AU368">
        <v>-1</v>
      </c>
      <c r="AV368">
        <v>0.05</v>
      </c>
      <c r="AW368">
        <v>29.88</v>
      </c>
      <c r="AX368">
        <v>29.88</v>
      </c>
      <c r="AY368">
        <v>0.17</v>
      </c>
      <c r="AZ368">
        <v>0</v>
      </c>
      <c r="BA368">
        <v>1516.2269475931853</v>
      </c>
    </row>
    <row r="369" spans="1:53" x14ac:dyDescent="0.25">
      <c r="A369">
        <v>1027</v>
      </c>
      <c r="B369" t="s">
        <v>811</v>
      </c>
      <c r="C369">
        <v>0</v>
      </c>
      <c r="D369">
        <v>1.58</v>
      </c>
      <c r="E369">
        <v>0</v>
      </c>
      <c r="F369">
        <v>0</v>
      </c>
      <c r="G369">
        <v>0</v>
      </c>
      <c r="H369">
        <v>0.03</v>
      </c>
      <c r="I369">
        <v>0</v>
      </c>
      <c r="J369">
        <v>2</v>
      </c>
      <c r="K369">
        <v>0.03</v>
      </c>
      <c r="L369">
        <v>-1</v>
      </c>
      <c r="M369">
        <v>-1</v>
      </c>
      <c r="N369">
        <v>0.67</v>
      </c>
      <c r="O369">
        <v>3.58</v>
      </c>
      <c r="P369">
        <v>0.03</v>
      </c>
      <c r="Q369">
        <v>0.28000000000000003</v>
      </c>
      <c r="R369">
        <v>0.05</v>
      </c>
      <c r="S369">
        <v>0.32</v>
      </c>
      <c r="T369">
        <v>0.23</v>
      </c>
      <c r="U369">
        <v>0</v>
      </c>
      <c r="V369">
        <v>0</v>
      </c>
      <c r="W369">
        <v>20.67</v>
      </c>
      <c r="X369">
        <v>0.6</v>
      </c>
      <c r="Y369">
        <v>-1</v>
      </c>
      <c r="Z369">
        <v>-1</v>
      </c>
      <c r="AA369">
        <v>24.88</v>
      </c>
      <c r="AB369">
        <v>0.03</v>
      </c>
      <c r="AC369">
        <v>0.02</v>
      </c>
      <c r="AD369">
        <v>0.03</v>
      </c>
      <c r="AE369">
        <v>4.17</v>
      </c>
      <c r="AF369">
        <v>-1</v>
      </c>
      <c r="AG369">
        <v>-1</v>
      </c>
      <c r="AH369">
        <v>-1</v>
      </c>
      <c r="AI369">
        <v>0</v>
      </c>
      <c r="AJ369">
        <v>0</v>
      </c>
      <c r="AK369">
        <v>0.03</v>
      </c>
      <c r="AL369">
        <v>0.03</v>
      </c>
      <c r="AM369">
        <v>0.05</v>
      </c>
      <c r="AN369">
        <v>0.05</v>
      </c>
      <c r="AO369">
        <v>1.42</v>
      </c>
      <c r="AP369">
        <v>1.42</v>
      </c>
      <c r="AQ369">
        <v>22.67</v>
      </c>
      <c r="AR369">
        <v>0.53</v>
      </c>
      <c r="AS369">
        <v>0.68</v>
      </c>
      <c r="AT369">
        <v>-1</v>
      </c>
      <c r="AU369">
        <v>-1</v>
      </c>
      <c r="AV369">
        <v>0.05</v>
      </c>
      <c r="AW369">
        <v>29.88</v>
      </c>
      <c r="AX369">
        <v>29.88</v>
      </c>
      <c r="AY369">
        <v>0.17</v>
      </c>
      <c r="AZ369">
        <v>0</v>
      </c>
      <c r="BA369">
        <v>1335.3066597917339</v>
      </c>
    </row>
    <row r="370" spans="1:53" x14ac:dyDescent="0.25">
      <c r="A370">
        <v>1038</v>
      </c>
      <c r="B370" t="s">
        <v>812</v>
      </c>
      <c r="C370">
        <v>0</v>
      </c>
      <c r="D370">
        <v>1.58</v>
      </c>
      <c r="E370">
        <v>0</v>
      </c>
      <c r="F370">
        <v>0</v>
      </c>
      <c r="G370">
        <v>0</v>
      </c>
      <c r="H370">
        <v>0.03</v>
      </c>
      <c r="I370">
        <v>0</v>
      </c>
      <c r="J370">
        <v>2</v>
      </c>
      <c r="K370">
        <v>0.03</v>
      </c>
      <c r="L370">
        <v>-1</v>
      </c>
      <c r="M370">
        <v>-1</v>
      </c>
      <c r="N370">
        <v>0.67</v>
      </c>
      <c r="O370">
        <v>3.58</v>
      </c>
      <c r="P370">
        <v>0.03</v>
      </c>
      <c r="Q370">
        <v>0.28000000000000003</v>
      </c>
      <c r="R370">
        <v>0.05</v>
      </c>
      <c r="S370">
        <v>0.32</v>
      </c>
      <c r="T370">
        <v>0.23</v>
      </c>
      <c r="U370">
        <v>0</v>
      </c>
      <c r="V370">
        <v>0</v>
      </c>
      <c r="W370">
        <v>20.67</v>
      </c>
      <c r="X370">
        <v>0.6</v>
      </c>
      <c r="Y370">
        <v>-1</v>
      </c>
      <c r="Z370">
        <v>-1</v>
      </c>
      <c r="AA370">
        <v>24.88</v>
      </c>
      <c r="AB370">
        <v>0.03</v>
      </c>
      <c r="AC370">
        <v>0.02</v>
      </c>
      <c r="AD370">
        <v>0.03</v>
      </c>
      <c r="AE370">
        <v>4.17</v>
      </c>
      <c r="AF370">
        <v>-1</v>
      </c>
      <c r="AG370">
        <v>-1</v>
      </c>
      <c r="AH370">
        <v>-1</v>
      </c>
      <c r="AI370">
        <v>0</v>
      </c>
      <c r="AJ370">
        <v>0</v>
      </c>
      <c r="AK370">
        <v>0.03</v>
      </c>
      <c r="AL370">
        <v>0.03</v>
      </c>
      <c r="AM370">
        <v>0.05</v>
      </c>
      <c r="AN370">
        <v>0.05</v>
      </c>
      <c r="AO370">
        <v>1.42</v>
      </c>
      <c r="AP370">
        <v>1.42</v>
      </c>
      <c r="AQ370">
        <v>22.67</v>
      </c>
      <c r="AR370">
        <v>0.53</v>
      </c>
      <c r="AS370">
        <v>0.68</v>
      </c>
      <c r="AT370">
        <v>-1</v>
      </c>
      <c r="AU370">
        <v>-1</v>
      </c>
      <c r="AV370">
        <v>0.05</v>
      </c>
      <c r="AW370">
        <v>29.88</v>
      </c>
      <c r="AX370">
        <v>29.88</v>
      </c>
      <c r="AY370">
        <v>0.17</v>
      </c>
      <c r="AZ370">
        <v>0</v>
      </c>
      <c r="BA370">
        <v>1463.7531251100515</v>
      </c>
    </row>
    <row r="371" spans="1:53" x14ac:dyDescent="0.25">
      <c r="A371">
        <v>1051</v>
      </c>
      <c r="B371" t="s">
        <v>813</v>
      </c>
      <c r="C371">
        <v>0</v>
      </c>
      <c r="D371">
        <v>1.58</v>
      </c>
      <c r="E371">
        <v>0</v>
      </c>
      <c r="F371">
        <v>0</v>
      </c>
      <c r="G371">
        <v>0</v>
      </c>
      <c r="H371">
        <v>0.03</v>
      </c>
      <c r="I371">
        <v>0</v>
      </c>
      <c r="J371">
        <v>2</v>
      </c>
      <c r="K371">
        <v>0.03</v>
      </c>
      <c r="L371">
        <v>-1</v>
      </c>
      <c r="M371">
        <v>-1</v>
      </c>
      <c r="N371">
        <v>0.67</v>
      </c>
      <c r="O371">
        <v>3.58</v>
      </c>
      <c r="P371">
        <v>0.03</v>
      </c>
      <c r="Q371">
        <v>0.28000000000000003</v>
      </c>
      <c r="R371">
        <v>0.05</v>
      </c>
      <c r="S371">
        <v>0.32</v>
      </c>
      <c r="T371">
        <v>0.23</v>
      </c>
      <c r="U371">
        <v>0</v>
      </c>
      <c r="V371">
        <v>0</v>
      </c>
      <c r="W371">
        <v>20.67</v>
      </c>
      <c r="X371">
        <v>0.6</v>
      </c>
      <c r="Y371">
        <v>-1</v>
      </c>
      <c r="Z371">
        <v>-1</v>
      </c>
      <c r="AA371">
        <v>24.88</v>
      </c>
      <c r="AB371">
        <v>0.03</v>
      </c>
      <c r="AC371">
        <v>0.02</v>
      </c>
      <c r="AD371">
        <v>0.03</v>
      </c>
      <c r="AE371">
        <v>4.17</v>
      </c>
      <c r="AF371">
        <v>-1</v>
      </c>
      <c r="AG371">
        <v>-1</v>
      </c>
      <c r="AH371">
        <v>-1</v>
      </c>
      <c r="AI371">
        <v>0</v>
      </c>
      <c r="AJ371">
        <v>0</v>
      </c>
      <c r="AK371">
        <v>0.03</v>
      </c>
      <c r="AL371">
        <v>0.03</v>
      </c>
      <c r="AM371">
        <v>0.05</v>
      </c>
      <c r="AN371">
        <v>0.05</v>
      </c>
      <c r="AO371">
        <v>1.42</v>
      </c>
      <c r="AP371">
        <v>1.42</v>
      </c>
      <c r="AQ371">
        <v>22.67</v>
      </c>
      <c r="AR371">
        <v>0.53</v>
      </c>
      <c r="AS371">
        <v>0.68</v>
      </c>
      <c r="AT371">
        <v>-1</v>
      </c>
      <c r="AU371">
        <v>-1</v>
      </c>
      <c r="AV371">
        <v>0.05</v>
      </c>
      <c r="AW371">
        <v>29.88</v>
      </c>
      <c r="AX371">
        <v>29.88</v>
      </c>
      <c r="AY371">
        <v>0.17</v>
      </c>
      <c r="AZ371">
        <v>0</v>
      </c>
      <c r="BA371">
        <v>1351.3822219658928</v>
      </c>
    </row>
    <row r="372" spans="1:53" x14ac:dyDescent="0.25">
      <c r="A372">
        <v>1056</v>
      </c>
      <c r="B372" t="s">
        <v>814</v>
      </c>
      <c r="C372">
        <v>0</v>
      </c>
      <c r="D372">
        <v>1.58</v>
      </c>
      <c r="E372">
        <v>0</v>
      </c>
      <c r="F372">
        <v>0</v>
      </c>
      <c r="G372">
        <v>0</v>
      </c>
      <c r="H372">
        <v>0.03</v>
      </c>
      <c r="I372">
        <v>0</v>
      </c>
      <c r="J372">
        <v>2</v>
      </c>
      <c r="K372">
        <v>0.03</v>
      </c>
      <c r="L372">
        <v>-1</v>
      </c>
      <c r="M372">
        <v>-1</v>
      </c>
      <c r="N372">
        <v>0.67</v>
      </c>
      <c r="O372">
        <v>3.58</v>
      </c>
      <c r="P372">
        <v>0.03</v>
      </c>
      <c r="Q372">
        <v>0.28000000000000003</v>
      </c>
      <c r="R372">
        <v>0.05</v>
      </c>
      <c r="S372">
        <v>0.32</v>
      </c>
      <c r="T372">
        <v>0.23</v>
      </c>
      <c r="U372">
        <v>0</v>
      </c>
      <c r="V372">
        <v>0</v>
      </c>
      <c r="W372">
        <v>20.67</v>
      </c>
      <c r="X372">
        <v>0.6</v>
      </c>
      <c r="Y372">
        <v>-1</v>
      </c>
      <c r="Z372">
        <v>-1</v>
      </c>
      <c r="AA372">
        <v>24.88</v>
      </c>
      <c r="AB372">
        <v>0.03</v>
      </c>
      <c r="AC372">
        <v>0.02</v>
      </c>
      <c r="AD372">
        <v>0.03</v>
      </c>
      <c r="AE372">
        <v>4.17</v>
      </c>
      <c r="AF372">
        <v>-1</v>
      </c>
      <c r="AG372">
        <v>-1</v>
      </c>
      <c r="AH372">
        <v>-1</v>
      </c>
      <c r="AI372">
        <v>0</v>
      </c>
      <c r="AJ372">
        <v>0</v>
      </c>
      <c r="AK372">
        <v>0.03</v>
      </c>
      <c r="AL372">
        <v>0.03</v>
      </c>
      <c r="AM372">
        <v>0.05</v>
      </c>
      <c r="AN372">
        <v>0.05</v>
      </c>
      <c r="AO372">
        <v>1.42</v>
      </c>
      <c r="AP372">
        <v>1.42</v>
      </c>
      <c r="AQ372">
        <v>22.67</v>
      </c>
      <c r="AR372">
        <v>0.53</v>
      </c>
      <c r="AS372">
        <v>0.68</v>
      </c>
      <c r="AT372">
        <v>-1</v>
      </c>
      <c r="AU372">
        <v>-1</v>
      </c>
      <c r="AV372">
        <v>0.05</v>
      </c>
      <c r="AW372">
        <v>29.88</v>
      </c>
      <c r="AX372">
        <v>29.88</v>
      </c>
      <c r="AY372">
        <v>0.17</v>
      </c>
      <c r="AZ372">
        <v>0</v>
      </c>
      <c r="BA372">
        <v>1460.2502660151806</v>
      </c>
    </row>
    <row r="373" spans="1:53" x14ac:dyDescent="0.25">
      <c r="A373">
        <v>1058</v>
      </c>
      <c r="B373" t="s">
        <v>815</v>
      </c>
      <c r="C373">
        <v>0</v>
      </c>
      <c r="D373">
        <v>1.58</v>
      </c>
      <c r="E373">
        <v>0</v>
      </c>
      <c r="F373">
        <v>0</v>
      </c>
      <c r="G373">
        <v>0</v>
      </c>
      <c r="H373">
        <v>0.03</v>
      </c>
      <c r="I373">
        <v>0</v>
      </c>
      <c r="J373">
        <v>2</v>
      </c>
      <c r="K373">
        <v>0.03</v>
      </c>
      <c r="L373">
        <v>-1</v>
      </c>
      <c r="M373">
        <v>-1</v>
      </c>
      <c r="N373">
        <v>0.67</v>
      </c>
      <c r="O373">
        <v>3.58</v>
      </c>
      <c r="P373">
        <v>0.03</v>
      </c>
      <c r="Q373">
        <v>0.28000000000000003</v>
      </c>
      <c r="R373">
        <v>0.05</v>
      </c>
      <c r="S373">
        <v>0.32</v>
      </c>
      <c r="T373">
        <v>0.23</v>
      </c>
      <c r="U373">
        <v>0</v>
      </c>
      <c r="V373">
        <v>0</v>
      </c>
      <c r="W373">
        <v>20.67</v>
      </c>
      <c r="X373">
        <v>0.6</v>
      </c>
      <c r="Y373">
        <v>-1</v>
      </c>
      <c r="Z373">
        <v>-1</v>
      </c>
      <c r="AA373">
        <v>24.88</v>
      </c>
      <c r="AB373">
        <v>0.03</v>
      </c>
      <c r="AC373">
        <v>0.02</v>
      </c>
      <c r="AD373">
        <v>0.03</v>
      </c>
      <c r="AE373">
        <v>4.17</v>
      </c>
      <c r="AF373">
        <v>-1</v>
      </c>
      <c r="AG373">
        <v>-1</v>
      </c>
      <c r="AH373">
        <v>-1</v>
      </c>
      <c r="AI373">
        <v>0</v>
      </c>
      <c r="AJ373">
        <v>0</v>
      </c>
      <c r="AK373">
        <v>0.03</v>
      </c>
      <c r="AL373">
        <v>0.03</v>
      </c>
      <c r="AM373">
        <v>0.05</v>
      </c>
      <c r="AN373">
        <v>0.05</v>
      </c>
      <c r="AO373">
        <v>1.42</v>
      </c>
      <c r="AP373">
        <v>1.42</v>
      </c>
      <c r="AQ373">
        <v>22.67</v>
      </c>
      <c r="AR373">
        <v>0.53</v>
      </c>
      <c r="AS373">
        <v>0.68</v>
      </c>
      <c r="AT373">
        <v>-1</v>
      </c>
      <c r="AU373">
        <v>-1</v>
      </c>
      <c r="AV373">
        <v>0.05</v>
      </c>
      <c r="AW373">
        <v>29.88</v>
      </c>
      <c r="AX373">
        <v>29.88</v>
      </c>
      <c r="AY373">
        <v>0.17</v>
      </c>
      <c r="AZ373">
        <v>0</v>
      </c>
      <c r="BA373">
        <v>1585.239193538988</v>
      </c>
    </row>
    <row r="374" spans="1:53" x14ac:dyDescent="0.25">
      <c r="A374">
        <v>1065</v>
      </c>
      <c r="B374" t="s">
        <v>816</v>
      </c>
      <c r="C374">
        <v>0</v>
      </c>
      <c r="D374">
        <v>1.58</v>
      </c>
      <c r="E374">
        <v>0</v>
      </c>
      <c r="F374">
        <v>0</v>
      </c>
      <c r="G374">
        <v>0</v>
      </c>
      <c r="H374">
        <v>0.03</v>
      </c>
      <c r="I374">
        <v>0</v>
      </c>
      <c r="J374">
        <v>2</v>
      </c>
      <c r="K374">
        <v>0.03</v>
      </c>
      <c r="L374">
        <v>-1</v>
      </c>
      <c r="M374">
        <v>-1</v>
      </c>
      <c r="N374">
        <v>0.67</v>
      </c>
      <c r="O374">
        <v>3.58</v>
      </c>
      <c r="P374">
        <v>0.03</v>
      </c>
      <c r="Q374">
        <v>0.28000000000000003</v>
      </c>
      <c r="R374">
        <v>0.05</v>
      </c>
      <c r="S374">
        <v>0.32</v>
      </c>
      <c r="T374">
        <v>0.23</v>
      </c>
      <c r="U374">
        <v>0</v>
      </c>
      <c r="V374">
        <v>0</v>
      </c>
      <c r="W374">
        <v>20.67</v>
      </c>
      <c r="X374">
        <v>0.6</v>
      </c>
      <c r="Y374">
        <v>-1</v>
      </c>
      <c r="Z374">
        <v>-1</v>
      </c>
      <c r="AA374">
        <v>24.88</v>
      </c>
      <c r="AB374">
        <v>0.03</v>
      </c>
      <c r="AC374">
        <v>0.02</v>
      </c>
      <c r="AD374">
        <v>0.03</v>
      </c>
      <c r="AE374">
        <v>4.17</v>
      </c>
      <c r="AF374">
        <v>-1</v>
      </c>
      <c r="AG374">
        <v>-1</v>
      </c>
      <c r="AH374">
        <v>-1</v>
      </c>
      <c r="AI374">
        <v>0</v>
      </c>
      <c r="AJ374">
        <v>0</v>
      </c>
      <c r="AK374">
        <v>0.03</v>
      </c>
      <c r="AL374">
        <v>0.03</v>
      </c>
      <c r="AM374">
        <v>0.05</v>
      </c>
      <c r="AN374">
        <v>0.05</v>
      </c>
      <c r="AO374">
        <v>1.42</v>
      </c>
      <c r="AP374">
        <v>1.42</v>
      </c>
      <c r="AQ374">
        <v>22.67</v>
      </c>
      <c r="AR374">
        <v>0.53</v>
      </c>
      <c r="AS374">
        <v>0.68</v>
      </c>
      <c r="AT374">
        <v>-1</v>
      </c>
      <c r="AU374">
        <v>-1</v>
      </c>
      <c r="AV374">
        <v>0.05</v>
      </c>
      <c r="AW374">
        <v>29.88</v>
      </c>
      <c r="AX374">
        <v>29.88</v>
      </c>
      <c r="AY374">
        <v>0.17</v>
      </c>
      <c r="AZ374">
        <v>0</v>
      </c>
      <c r="BA374">
        <v>1577.6427840975307</v>
      </c>
    </row>
    <row r="375" spans="1:53" x14ac:dyDescent="0.25">
      <c r="A375">
        <v>1071</v>
      </c>
      <c r="B375" t="s">
        <v>817</v>
      </c>
      <c r="C375">
        <v>0</v>
      </c>
      <c r="D375">
        <v>1.58</v>
      </c>
      <c r="E375">
        <v>0</v>
      </c>
      <c r="F375">
        <v>0</v>
      </c>
      <c r="G375">
        <v>0</v>
      </c>
      <c r="H375">
        <v>0.03</v>
      </c>
      <c r="I375">
        <v>0</v>
      </c>
      <c r="J375">
        <v>2</v>
      </c>
      <c r="K375">
        <v>0.03</v>
      </c>
      <c r="L375">
        <v>-1</v>
      </c>
      <c r="M375">
        <v>-1</v>
      </c>
      <c r="N375">
        <v>0.67</v>
      </c>
      <c r="O375">
        <v>3.58</v>
      </c>
      <c r="P375">
        <v>0.03</v>
      </c>
      <c r="Q375">
        <v>0.28000000000000003</v>
      </c>
      <c r="R375">
        <v>0.05</v>
      </c>
      <c r="S375">
        <v>0.32</v>
      </c>
      <c r="T375">
        <v>0.23</v>
      </c>
      <c r="U375">
        <v>0</v>
      </c>
      <c r="V375">
        <v>0</v>
      </c>
      <c r="W375">
        <v>20.67</v>
      </c>
      <c r="X375">
        <v>0.6</v>
      </c>
      <c r="Y375">
        <v>-1</v>
      </c>
      <c r="Z375">
        <v>-1</v>
      </c>
      <c r="AA375">
        <v>24.88</v>
      </c>
      <c r="AB375">
        <v>0.03</v>
      </c>
      <c r="AC375">
        <v>0.02</v>
      </c>
      <c r="AD375">
        <v>0.03</v>
      </c>
      <c r="AE375">
        <v>4.17</v>
      </c>
      <c r="AF375">
        <v>-1</v>
      </c>
      <c r="AG375">
        <v>-1</v>
      </c>
      <c r="AH375">
        <v>-1</v>
      </c>
      <c r="AI375">
        <v>0</v>
      </c>
      <c r="AJ375">
        <v>0</v>
      </c>
      <c r="AK375">
        <v>0.03</v>
      </c>
      <c r="AL375">
        <v>0.03</v>
      </c>
      <c r="AM375">
        <v>0.05</v>
      </c>
      <c r="AN375">
        <v>0.05</v>
      </c>
      <c r="AO375">
        <v>1.42</v>
      </c>
      <c r="AP375">
        <v>1.42</v>
      </c>
      <c r="AQ375">
        <v>22.67</v>
      </c>
      <c r="AR375">
        <v>0.53</v>
      </c>
      <c r="AS375">
        <v>0.68</v>
      </c>
      <c r="AT375">
        <v>-1</v>
      </c>
      <c r="AU375">
        <v>-1</v>
      </c>
      <c r="AV375">
        <v>0.05</v>
      </c>
      <c r="AW375">
        <v>29.88</v>
      </c>
      <c r="AX375">
        <v>29.88</v>
      </c>
      <c r="AY375">
        <v>0.17</v>
      </c>
      <c r="AZ375">
        <v>0</v>
      </c>
      <c r="BA375">
        <v>1457.2769916404004</v>
      </c>
    </row>
    <row r="376" spans="1:53" x14ac:dyDescent="0.25">
      <c r="A376">
        <v>1072</v>
      </c>
      <c r="B376" t="s">
        <v>818</v>
      </c>
      <c r="C376">
        <v>0</v>
      </c>
      <c r="D376">
        <v>1.58</v>
      </c>
      <c r="E376">
        <v>0</v>
      </c>
      <c r="F376">
        <v>0</v>
      </c>
      <c r="G376">
        <v>0</v>
      </c>
      <c r="H376">
        <v>0.03</v>
      </c>
      <c r="I376">
        <v>0</v>
      </c>
      <c r="J376">
        <v>2</v>
      </c>
      <c r="K376">
        <v>0.03</v>
      </c>
      <c r="L376">
        <v>-1</v>
      </c>
      <c r="M376">
        <v>-1</v>
      </c>
      <c r="N376">
        <v>0.67</v>
      </c>
      <c r="O376">
        <v>3.58</v>
      </c>
      <c r="P376">
        <v>0.03</v>
      </c>
      <c r="Q376">
        <v>0.28000000000000003</v>
      </c>
      <c r="R376">
        <v>0.05</v>
      </c>
      <c r="S376">
        <v>0.32</v>
      </c>
      <c r="T376">
        <v>0.23</v>
      </c>
      <c r="U376">
        <v>0</v>
      </c>
      <c r="V376">
        <v>0</v>
      </c>
      <c r="W376">
        <v>20.67</v>
      </c>
      <c r="X376">
        <v>0.6</v>
      </c>
      <c r="Y376">
        <v>-1</v>
      </c>
      <c r="Z376">
        <v>-1</v>
      </c>
      <c r="AA376">
        <v>24.88</v>
      </c>
      <c r="AB376">
        <v>0.03</v>
      </c>
      <c r="AC376">
        <v>0.02</v>
      </c>
      <c r="AD376">
        <v>0.03</v>
      </c>
      <c r="AE376">
        <v>4.17</v>
      </c>
      <c r="AF376">
        <v>-1</v>
      </c>
      <c r="AG376">
        <v>-1</v>
      </c>
      <c r="AH376">
        <v>-1</v>
      </c>
      <c r="AI376">
        <v>0</v>
      </c>
      <c r="AJ376">
        <v>0</v>
      </c>
      <c r="AK376">
        <v>0.03</v>
      </c>
      <c r="AL376">
        <v>0.03</v>
      </c>
      <c r="AM376">
        <v>0.05</v>
      </c>
      <c r="AN376">
        <v>0.05</v>
      </c>
      <c r="AO376">
        <v>1.42</v>
      </c>
      <c r="AP376">
        <v>1.42</v>
      </c>
      <c r="AQ376">
        <v>22.67</v>
      </c>
      <c r="AR376">
        <v>0.53</v>
      </c>
      <c r="AS376">
        <v>0.68</v>
      </c>
      <c r="AT376">
        <v>-1</v>
      </c>
      <c r="AU376">
        <v>-1</v>
      </c>
      <c r="AV376">
        <v>0.05</v>
      </c>
      <c r="AW376">
        <v>29.88</v>
      </c>
      <c r="AX376">
        <v>29.88</v>
      </c>
      <c r="AY376">
        <v>0.17</v>
      </c>
      <c r="AZ376">
        <v>0</v>
      </c>
      <c r="BA376">
        <v>1415.5993291531581</v>
      </c>
    </row>
    <row r="377" spans="1:53" x14ac:dyDescent="0.25">
      <c r="A377">
        <v>1073</v>
      </c>
      <c r="B377" t="s">
        <v>819</v>
      </c>
      <c r="C377">
        <v>0</v>
      </c>
      <c r="D377">
        <v>1.58</v>
      </c>
      <c r="E377">
        <v>0</v>
      </c>
      <c r="F377">
        <v>0</v>
      </c>
      <c r="G377">
        <v>0</v>
      </c>
      <c r="H377">
        <v>0.03</v>
      </c>
      <c r="I377">
        <v>0</v>
      </c>
      <c r="J377">
        <v>2</v>
      </c>
      <c r="K377">
        <v>0.03</v>
      </c>
      <c r="L377">
        <v>-1</v>
      </c>
      <c r="M377">
        <v>-1</v>
      </c>
      <c r="N377">
        <v>0.67</v>
      </c>
      <c r="O377">
        <v>3.58</v>
      </c>
      <c r="P377">
        <v>0.03</v>
      </c>
      <c r="Q377">
        <v>0.28000000000000003</v>
      </c>
      <c r="R377">
        <v>0.05</v>
      </c>
      <c r="S377">
        <v>0.32</v>
      </c>
      <c r="T377">
        <v>0.23</v>
      </c>
      <c r="U377">
        <v>0</v>
      </c>
      <c r="V377">
        <v>0</v>
      </c>
      <c r="W377">
        <v>20.67</v>
      </c>
      <c r="X377">
        <v>0.6</v>
      </c>
      <c r="Y377">
        <v>-1</v>
      </c>
      <c r="Z377">
        <v>-1</v>
      </c>
      <c r="AA377">
        <v>24.88</v>
      </c>
      <c r="AB377">
        <v>0.03</v>
      </c>
      <c r="AC377">
        <v>0.02</v>
      </c>
      <c r="AD377">
        <v>0.03</v>
      </c>
      <c r="AE377">
        <v>4.17</v>
      </c>
      <c r="AF377">
        <v>-1</v>
      </c>
      <c r="AG377">
        <v>-1</v>
      </c>
      <c r="AH377">
        <v>-1</v>
      </c>
      <c r="AI377">
        <v>0</v>
      </c>
      <c r="AJ377">
        <v>0</v>
      </c>
      <c r="AK377">
        <v>0.03</v>
      </c>
      <c r="AL377">
        <v>0.03</v>
      </c>
      <c r="AM377">
        <v>0.05</v>
      </c>
      <c r="AN377">
        <v>0.05</v>
      </c>
      <c r="AO377">
        <v>1.42</v>
      </c>
      <c r="AP377">
        <v>1.42</v>
      </c>
      <c r="AQ377">
        <v>22.67</v>
      </c>
      <c r="AR377">
        <v>0.53</v>
      </c>
      <c r="AS377">
        <v>0.68</v>
      </c>
      <c r="AT377">
        <v>-1</v>
      </c>
      <c r="AU377">
        <v>-1</v>
      </c>
      <c r="AV377">
        <v>0.05</v>
      </c>
      <c r="AW377">
        <v>29.88</v>
      </c>
      <c r="AX377">
        <v>29.88</v>
      </c>
      <c r="AY377">
        <v>0.17</v>
      </c>
      <c r="AZ377">
        <v>0</v>
      </c>
      <c r="BA377">
        <v>1369.0854944465016</v>
      </c>
    </row>
    <row r="378" spans="1:53" x14ac:dyDescent="0.25">
      <c r="A378">
        <v>1075</v>
      </c>
      <c r="B378" t="s">
        <v>820</v>
      </c>
      <c r="C378">
        <v>0</v>
      </c>
      <c r="D378">
        <v>1.58</v>
      </c>
      <c r="E378">
        <v>0</v>
      </c>
      <c r="F378">
        <v>0</v>
      </c>
      <c r="G378">
        <v>0</v>
      </c>
      <c r="H378">
        <v>0.03</v>
      </c>
      <c r="I378">
        <v>0</v>
      </c>
      <c r="J378">
        <v>2</v>
      </c>
      <c r="K378">
        <v>0.03</v>
      </c>
      <c r="L378">
        <v>-1</v>
      </c>
      <c r="M378">
        <v>-1</v>
      </c>
      <c r="N378">
        <v>0.67</v>
      </c>
      <c r="O378">
        <v>3.58</v>
      </c>
      <c r="P378">
        <v>0.03</v>
      </c>
      <c r="Q378">
        <v>0.28000000000000003</v>
      </c>
      <c r="R378">
        <v>0.05</v>
      </c>
      <c r="S378">
        <v>0.32</v>
      </c>
      <c r="T378">
        <v>0.23</v>
      </c>
      <c r="U378">
        <v>0</v>
      </c>
      <c r="V378">
        <v>0</v>
      </c>
      <c r="W378">
        <v>20.67</v>
      </c>
      <c r="X378">
        <v>0.6</v>
      </c>
      <c r="Y378">
        <v>-1</v>
      </c>
      <c r="Z378">
        <v>-1</v>
      </c>
      <c r="AA378">
        <v>24.88</v>
      </c>
      <c r="AB378">
        <v>0.03</v>
      </c>
      <c r="AC378">
        <v>0.02</v>
      </c>
      <c r="AD378">
        <v>0.03</v>
      </c>
      <c r="AE378">
        <v>4.17</v>
      </c>
      <c r="AF378">
        <v>-1</v>
      </c>
      <c r="AG378">
        <v>-1</v>
      </c>
      <c r="AH378">
        <v>-1</v>
      </c>
      <c r="AI378">
        <v>0</v>
      </c>
      <c r="AJ378">
        <v>0</v>
      </c>
      <c r="AK378">
        <v>0.03</v>
      </c>
      <c r="AL378">
        <v>0.03</v>
      </c>
      <c r="AM378">
        <v>0.05</v>
      </c>
      <c r="AN378">
        <v>0.05</v>
      </c>
      <c r="AO378">
        <v>1.42</v>
      </c>
      <c r="AP378">
        <v>1.42</v>
      </c>
      <c r="AQ378">
        <v>22.67</v>
      </c>
      <c r="AR378">
        <v>0.53</v>
      </c>
      <c r="AS378">
        <v>0.68</v>
      </c>
      <c r="AT378">
        <v>-1</v>
      </c>
      <c r="AU378">
        <v>-1</v>
      </c>
      <c r="AV378">
        <v>0.05</v>
      </c>
      <c r="AW378">
        <v>29.88</v>
      </c>
      <c r="AX378">
        <v>29.88</v>
      </c>
      <c r="AY378">
        <v>0.17</v>
      </c>
      <c r="AZ378">
        <v>0</v>
      </c>
      <c r="BA378">
        <v>1383.426193994818</v>
      </c>
    </row>
    <row r="379" spans="1:53" x14ac:dyDescent="0.25">
      <c r="A379">
        <v>1076</v>
      </c>
      <c r="B379" t="s">
        <v>821</v>
      </c>
      <c r="C379">
        <v>0</v>
      </c>
      <c r="D379">
        <v>1.58</v>
      </c>
      <c r="E379">
        <v>0</v>
      </c>
      <c r="F379">
        <v>0</v>
      </c>
      <c r="G379">
        <v>0</v>
      </c>
      <c r="H379">
        <v>0.03</v>
      </c>
      <c r="I379">
        <v>0</v>
      </c>
      <c r="J379">
        <v>2</v>
      </c>
      <c r="K379">
        <v>0.03</v>
      </c>
      <c r="L379">
        <v>-1</v>
      </c>
      <c r="M379">
        <v>-1</v>
      </c>
      <c r="N379">
        <v>0.67</v>
      </c>
      <c r="O379">
        <v>3.58</v>
      </c>
      <c r="P379">
        <v>0.03</v>
      </c>
      <c r="Q379">
        <v>0.28000000000000003</v>
      </c>
      <c r="R379">
        <v>0.05</v>
      </c>
      <c r="S379">
        <v>0.32</v>
      </c>
      <c r="T379">
        <v>0.23</v>
      </c>
      <c r="U379">
        <v>0</v>
      </c>
      <c r="V379">
        <v>0</v>
      </c>
      <c r="W379">
        <v>20.67</v>
      </c>
      <c r="X379">
        <v>0.6</v>
      </c>
      <c r="Y379">
        <v>-1</v>
      </c>
      <c r="Z379">
        <v>-1</v>
      </c>
      <c r="AA379">
        <v>24.88</v>
      </c>
      <c r="AB379">
        <v>0.03</v>
      </c>
      <c r="AC379">
        <v>0.02</v>
      </c>
      <c r="AD379">
        <v>0.03</v>
      </c>
      <c r="AE379">
        <v>4.17</v>
      </c>
      <c r="AF379">
        <v>-1</v>
      </c>
      <c r="AG379">
        <v>-1</v>
      </c>
      <c r="AH379">
        <v>-1</v>
      </c>
      <c r="AI379">
        <v>0</v>
      </c>
      <c r="AJ379">
        <v>0</v>
      </c>
      <c r="AK379">
        <v>0.03</v>
      </c>
      <c r="AL379">
        <v>0.03</v>
      </c>
      <c r="AM379">
        <v>0.05</v>
      </c>
      <c r="AN379">
        <v>0.05</v>
      </c>
      <c r="AO379">
        <v>1.42</v>
      </c>
      <c r="AP379">
        <v>1.42</v>
      </c>
      <c r="AQ379">
        <v>22.67</v>
      </c>
      <c r="AR379">
        <v>0.53</v>
      </c>
      <c r="AS379">
        <v>0.68</v>
      </c>
      <c r="AT379">
        <v>-1</v>
      </c>
      <c r="AU379">
        <v>-1</v>
      </c>
      <c r="AV379">
        <v>0.05</v>
      </c>
      <c r="AW379">
        <v>29.88</v>
      </c>
      <c r="AX379">
        <v>29.88</v>
      </c>
      <c r="AY379">
        <v>0.17</v>
      </c>
      <c r="AZ379">
        <v>0</v>
      </c>
      <c r="BA379">
        <v>1456.0145536636903</v>
      </c>
    </row>
    <row r="380" spans="1:53" x14ac:dyDescent="0.25">
      <c r="A380">
        <v>1080</v>
      </c>
      <c r="B380" t="s">
        <v>822</v>
      </c>
      <c r="C380">
        <v>0</v>
      </c>
      <c r="D380">
        <v>1.58</v>
      </c>
      <c r="E380">
        <v>0</v>
      </c>
      <c r="F380">
        <v>0</v>
      </c>
      <c r="G380">
        <v>0</v>
      </c>
      <c r="H380">
        <v>0.03</v>
      </c>
      <c r="I380">
        <v>0</v>
      </c>
      <c r="J380">
        <v>2</v>
      </c>
      <c r="K380">
        <v>0.03</v>
      </c>
      <c r="L380">
        <v>-1</v>
      </c>
      <c r="M380">
        <v>-1</v>
      </c>
      <c r="N380">
        <v>0.67</v>
      </c>
      <c r="O380">
        <v>3.58</v>
      </c>
      <c r="P380">
        <v>0.03</v>
      </c>
      <c r="Q380">
        <v>0.28000000000000003</v>
      </c>
      <c r="R380">
        <v>0.05</v>
      </c>
      <c r="S380">
        <v>0.32</v>
      </c>
      <c r="T380">
        <v>0.23</v>
      </c>
      <c r="U380">
        <v>0</v>
      </c>
      <c r="V380">
        <v>0</v>
      </c>
      <c r="W380">
        <v>20.67</v>
      </c>
      <c r="X380">
        <v>0.6</v>
      </c>
      <c r="Y380">
        <v>-1</v>
      </c>
      <c r="Z380">
        <v>-1</v>
      </c>
      <c r="AA380">
        <v>24.88</v>
      </c>
      <c r="AB380">
        <v>0.03</v>
      </c>
      <c r="AC380">
        <v>0.02</v>
      </c>
      <c r="AD380">
        <v>0.03</v>
      </c>
      <c r="AE380">
        <v>4.17</v>
      </c>
      <c r="AF380">
        <v>-1</v>
      </c>
      <c r="AG380">
        <v>-1</v>
      </c>
      <c r="AH380">
        <v>-1</v>
      </c>
      <c r="AI380">
        <v>0</v>
      </c>
      <c r="AJ380">
        <v>0</v>
      </c>
      <c r="AK380">
        <v>0.03</v>
      </c>
      <c r="AL380">
        <v>0.03</v>
      </c>
      <c r="AM380">
        <v>0.05</v>
      </c>
      <c r="AN380">
        <v>0.05</v>
      </c>
      <c r="AO380">
        <v>1.42</v>
      </c>
      <c r="AP380">
        <v>1.42</v>
      </c>
      <c r="AQ380">
        <v>22.67</v>
      </c>
      <c r="AR380">
        <v>0.53</v>
      </c>
      <c r="AS380">
        <v>0.68</v>
      </c>
      <c r="AT380">
        <v>-1</v>
      </c>
      <c r="AU380">
        <v>-1</v>
      </c>
      <c r="AV380">
        <v>0.05</v>
      </c>
      <c r="AW380">
        <v>29.88</v>
      </c>
      <c r="AX380">
        <v>29.88</v>
      </c>
      <c r="AY380">
        <v>0.17</v>
      </c>
      <c r="AZ380">
        <v>0</v>
      </c>
      <c r="BA380">
        <v>1392.6652219958337</v>
      </c>
    </row>
    <row r="381" spans="1:53" x14ac:dyDescent="0.25">
      <c r="A381">
        <v>1086</v>
      </c>
      <c r="B381" t="s">
        <v>823</v>
      </c>
      <c r="C381">
        <v>0</v>
      </c>
      <c r="D381">
        <v>1.58</v>
      </c>
      <c r="E381">
        <v>0</v>
      </c>
      <c r="F381">
        <v>0</v>
      </c>
      <c r="G381">
        <v>0</v>
      </c>
      <c r="H381">
        <v>0.03</v>
      </c>
      <c r="I381">
        <v>0</v>
      </c>
      <c r="J381">
        <v>2</v>
      </c>
      <c r="K381">
        <v>0.03</v>
      </c>
      <c r="L381">
        <v>-1</v>
      </c>
      <c r="M381">
        <v>-1</v>
      </c>
      <c r="N381">
        <v>0.67</v>
      </c>
      <c r="O381">
        <v>3.58</v>
      </c>
      <c r="P381">
        <v>0.03</v>
      </c>
      <c r="Q381">
        <v>0.28000000000000003</v>
      </c>
      <c r="R381">
        <v>0.05</v>
      </c>
      <c r="S381">
        <v>0.32</v>
      </c>
      <c r="T381">
        <v>0.23</v>
      </c>
      <c r="U381">
        <v>0</v>
      </c>
      <c r="V381">
        <v>0</v>
      </c>
      <c r="W381">
        <v>20.67</v>
      </c>
      <c r="X381">
        <v>0.6</v>
      </c>
      <c r="Y381">
        <v>-1</v>
      </c>
      <c r="Z381">
        <v>-1</v>
      </c>
      <c r="AA381">
        <v>24.88</v>
      </c>
      <c r="AB381">
        <v>0.03</v>
      </c>
      <c r="AC381">
        <v>0.02</v>
      </c>
      <c r="AD381">
        <v>0.03</v>
      </c>
      <c r="AE381">
        <v>4.17</v>
      </c>
      <c r="AF381">
        <v>-1</v>
      </c>
      <c r="AG381">
        <v>-1</v>
      </c>
      <c r="AH381">
        <v>-1</v>
      </c>
      <c r="AI381">
        <v>0</v>
      </c>
      <c r="AJ381">
        <v>0</v>
      </c>
      <c r="AK381">
        <v>0.03</v>
      </c>
      <c r="AL381">
        <v>0.03</v>
      </c>
      <c r="AM381">
        <v>0.05</v>
      </c>
      <c r="AN381">
        <v>0.05</v>
      </c>
      <c r="AO381">
        <v>1.42</v>
      </c>
      <c r="AP381">
        <v>1.42</v>
      </c>
      <c r="AQ381">
        <v>22.67</v>
      </c>
      <c r="AR381">
        <v>0.53</v>
      </c>
      <c r="AS381">
        <v>0.68</v>
      </c>
      <c r="AT381">
        <v>-1</v>
      </c>
      <c r="AU381">
        <v>-1</v>
      </c>
      <c r="AV381">
        <v>0.05</v>
      </c>
      <c r="AW381">
        <v>29.88</v>
      </c>
      <c r="AX381">
        <v>29.88</v>
      </c>
      <c r="AY381">
        <v>0.17</v>
      </c>
      <c r="AZ381">
        <v>0</v>
      </c>
      <c r="BA381">
        <v>1567.5994864057552</v>
      </c>
    </row>
    <row r="382" spans="1:53" x14ac:dyDescent="0.25">
      <c r="A382">
        <v>1089</v>
      </c>
      <c r="B382" t="s">
        <v>824</v>
      </c>
      <c r="C382">
        <v>0</v>
      </c>
      <c r="D382">
        <v>1.58</v>
      </c>
      <c r="E382">
        <v>0</v>
      </c>
      <c r="F382">
        <v>0</v>
      </c>
      <c r="G382">
        <v>0</v>
      </c>
      <c r="H382">
        <v>0.03</v>
      </c>
      <c r="I382">
        <v>0</v>
      </c>
      <c r="J382">
        <v>2</v>
      </c>
      <c r="K382">
        <v>0.03</v>
      </c>
      <c r="L382">
        <v>-1</v>
      </c>
      <c r="M382">
        <v>-1</v>
      </c>
      <c r="N382">
        <v>0.67</v>
      </c>
      <c r="O382">
        <v>3.58</v>
      </c>
      <c r="P382">
        <v>0.03</v>
      </c>
      <c r="Q382">
        <v>0.28000000000000003</v>
      </c>
      <c r="R382">
        <v>0.05</v>
      </c>
      <c r="S382">
        <v>0.32</v>
      </c>
      <c r="T382">
        <v>0.23</v>
      </c>
      <c r="U382">
        <v>0</v>
      </c>
      <c r="V382">
        <v>0</v>
      </c>
      <c r="W382">
        <v>20.67</v>
      </c>
      <c r="X382">
        <v>0.6</v>
      </c>
      <c r="Y382">
        <v>-1</v>
      </c>
      <c r="Z382">
        <v>-1</v>
      </c>
      <c r="AA382">
        <v>24.88</v>
      </c>
      <c r="AB382">
        <v>0.03</v>
      </c>
      <c r="AC382">
        <v>0.02</v>
      </c>
      <c r="AD382">
        <v>0.03</v>
      </c>
      <c r="AE382">
        <v>4.17</v>
      </c>
      <c r="AF382">
        <v>-1</v>
      </c>
      <c r="AG382">
        <v>-1</v>
      </c>
      <c r="AH382">
        <v>-1</v>
      </c>
      <c r="AI382">
        <v>0</v>
      </c>
      <c r="AJ382">
        <v>0</v>
      </c>
      <c r="AK382">
        <v>0.03</v>
      </c>
      <c r="AL382">
        <v>0.03</v>
      </c>
      <c r="AM382">
        <v>0.05</v>
      </c>
      <c r="AN382">
        <v>0.05</v>
      </c>
      <c r="AO382">
        <v>1.42</v>
      </c>
      <c r="AP382">
        <v>1.42</v>
      </c>
      <c r="AQ382">
        <v>22.67</v>
      </c>
      <c r="AR382">
        <v>0.53</v>
      </c>
      <c r="AS382">
        <v>0.68</v>
      </c>
      <c r="AT382">
        <v>-1</v>
      </c>
      <c r="AU382">
        <v>-1</v>
      </c>
      <c r="AV382">
        <v>0.05</v>
      </c>
      <c r="AW382">
        <v>29.88</v>
      </c>
      <c r="AX382">
        <v>29.88</v>
      </c>
      <c r="AY382">
        <v>0.17</v>
      </c>
      <c r="AZ382">
        <v>0</v>
      </c>
      <c r="BA382">
        <v>1580.8634672887551</v>
      </c>
    </row>
    <row r="383" spans="1:53" x14ac:dyDescent="0.25">
      <c r="A383">
        <v>1091</v>
      </c>
      <c r="B383" t="s">
        <v>825</v>
      </c>
      <c r="C383">
        <v>0</v>
      </c>
      <c r="D383">
        <v>1.58</v>
      </c>
      <c r="E383">
        <v>0</v>
      </c>
      <c r="F383">
        <v>0</v>
      </c>
      <c r="G383">
        <v>0</v>
      </c>
      <c r="H383">
        <v>0.03</v>
      </c>
      <c r="I383">
        <v>0</v>
      </c>
      <c r="J383">
        <v>2</v>
      </c>
      <c r="K383">
        <v>0.03</v>
      </c>
      <c r="L383">
        <v>-1</v>
      </c>
      <c r="M383">
        <v>-1</v>
      </c>
      <c r="N383">
        <v>0.67</v>
      </c>
      <c r="O383">
        <v>3.58</v>
      </c>
      <c r="P383">
        <v>0.03</v>
      </c>
      <c r="Q383">
        <v>0.28000000000000003</v>
      </c>
      <c r="R383">
        <v>0.05</v>
      </c>
      <c r="S383">
        <v>0.32</v>
      </c>
      <c r="T383">
        <v>0.23</v>
      </c>
      <c r="U383">
        <v>0</v>
      </c>
      <c r="V383">
        <v>0</v>
      </c>
      <c r="W383">
        <v>20.67</v>
      </c>
      <c r="X383">
        <v>0.6</v>
      </c>
      <c r="Y383">
        <v>-1</v>
      </c>
      <c r="Z383">
        <v>-1</v>
      </c>
      <c r="AA383">
        <v>24.88</v>
      </c>
      <c r="AB383">
        <v>0.03</v>
      </c>
      <c r="AC383">
        <v>0.02</v>
      </c>
      <c r="AD383">
        <v>0.03</v>
      </c>
      <c r="AE383">
        <v>4.17</v>
      </c>
      <c r="AF383">
        <v>-1</v>
      </c>
      <c r="AG383">
        <v>-1</v>
      </c>
      <c r="AH383">
        <v>-1</v>
      </c>
      <c r="AI383">
        <v>0</v>
      </c>
      <c r="AJ383">
        <v>0</v>
      </c>
      <c r="AK383">
        <v>0.03</v>
      </c>
      <c r="AL383">
        <v>0.03</v>
      </c>
      <c r="AM383">
        <v>0.05</v>
      </c>
      <c r="AN383">
        <v>0.05</v>
      </c>
      <c r="AO383">
        <v>1.42</v>
      </c>
      <c r="AP383">
        <v>1.42</v>
      </c>
      <c r="AQ383">
        <v>22.67</v>
      </c>
      <c r="AR383">
        <v>0.53</v>
      </c>
      <c r="AS383">
        <v>0.68</v>
      </c>
      <c r="AT383">
        <v>-1</v>
      </c>
      <c r="AU383">
        <v>-1</v>
      </c>
      <c r="AV383">
        <v>0.05</v>
      </c>
      <c r="AW383">
        <v>29.88</v>
      </c>
      <c r="AX383">
        <v>29.88</v>
      </c>
      <c r="AY383">
        <v>0.17</v>
      </c>
      <c r="AZ383">
        <v>0</v>
      </c>
      <c r="BA383">
        <v>1443.7871708065486</v>
      </c>
    </row>
    <row r="384" spans="1:53" x14ac:dyDescent="0.25">
      <c r="A384">
        <v>1094</v>
      </c>
      <c r="B384" t="s">
        <v>826</v>
      </c>
      <c r="C384">
        <v>0</v>
      </c>
      <c r="D384">
        <v>1.58</v>
      </c>
      <c r="E384">
        <v>0</v>
      </c>
      <c r="F384">
        <v>0</v>
      </c>
      <c r="G384">
        <v>0</v>
      </c>
      <c r="H384">
        <v>0.03</v>
      </c>
      <c r="I384">
        <v>0</v>
      </c>
      <c r="J384">
        <v>2</v>
      </c>
      <c r="K384">
        <v>0.03</v>
      </c>
      <c r="L384">
        <v>-1</v>
      </c>
      <c r="M384">
        <v>-1</v>
      </c>
      <c r="N384">
        <v>0.67</v>
      </c>
      <c r="O384">
        <v>3.58</v>
      </c>
      <c r="P384">
        <v>0.03</v>
      </c>
      <c r="Q384">
        <v>0.28000000000000003</v>
      </c>
      <c r="R384">
        <v>0.05</v>
      </c>
      <c r="S384">
        <v>0.32</v>
      </c>
      <c r="T384">
        <v>0.23</v>
      </c>
      <c r="U384">
        <v>0</v>
      </c>
      <c r="V384">
        <v>0</v>
      </c>
      <c r="W384">
        <v>20.67</v>
      </c>
      <c r="X384">
        <v>0.6</v>
      </c>
      <c r="Y384">
        <v>-1</v>
      </c>
      <c r="Z384">
        <v>-1</v>
      </c>
      <c r="AA384">
        <v>24.88</v>
      </c>
      <c r="AB384">
        <v>0.03</v>
      </c>
      <c r="AC384">
        <v>0.02</v>
      </c>
      <c r="AD384">
        <v>0.03</v>
      </c>
      <c r="AE384">
        <v>4.17</v>
      </c>
      <c r="AF384">
        <v>-1</v>
      </c>
      <c r="AG384">
        <v>-1</v>
      </c>
      <c r="AH384">
        <v>-1</v>
      </c>
      <c r="AI384">
        <v>0</v>
      </c>
      <c r="AJ384">
        <v>0</v>
      </c>
      <c r="AK384">
        <v>0.03</v>
      </c>
      <c r="AL384">
        <v>0.03</v>
      </c>
      <c r="AM384">
        <v>0.05</v>
      </c>
      <c r="AN384">
        <v>0.05</v>
      </c>
      <c r="AO384">
        <v>1.42</v>
      </c>
      <c r="AP384">
        <v>1.42</v>
      </c>
      <c r="AQ384">
        <v>22.67</v>
      </c>
      <c r="AR384">
        <v>0.53</v>
      </c>
      <c r="AS384">
        <v>0.68</v>
      </c>
      <c r="AT384">
        <v>-1</v>
      </c>
      <c r="AU384">
        <v>-1</v>
      </c>
      <c r="AV384">
        <v>0.05</v>
      </c>
      <c r="AW384">
        <v>29.88</v>
      </c>
      <c r="AX384">
        <v>29.88</v>
      </c>
      <c r="AY384">
        <v>0.17</v>
      </c>
      <c r="AZ384">
        <v>0</v>
      </c>
      <c r="BA384">
        <v>1516.2794954546553</v>
      </c>
    </row>
    <row r="385" spans="1:53" x14ac:dyDescent="0.25">
      <c r="A385">
        <v>1099</v>
      </c>
      <c r="B385" t="s">
        <v>827</v>
      </c>
      <c r="C385">
        <v>0</v>
      </c>
      <c r="D385">
        <v>1.58</v>
      </c>
      <c r="E385">
        <v>0</v>
      </c>
      <c r="F385">
        <v>0</v>
      </c>
      <c r="G385">
        <v>0</v>
      </c>
      <c r="H385">
        <v>0.03</v>
      </c>
      <c r="I385">
        <v>0</v>
      </c>
      <c r="J385">
        <v>2</v>
      </c>
      <c r="K385">
        <v>0.03</v>
      </c>
      <c r="L385">
        <v>-1</v>
      </c>
      <c r="M385">
        <v>-1</v>
      </c>
      <c r="N385">
        <v>0.67</v>
      </c>
      <c r="O385">
        <v>3.58</v>
      </c>
      <c r="P385">
        <v>0.03</v>
      </c>
      <c r="Q385">
        <v>0.28000000000000003</v>
      </c>
      <c r="R385">
        <v>0.05</v>
      </c>
      <c r="S385">
        <v>0.32</v>
      </c>
      <c r="T385">
        <v>0.23</v>
      </c>
      <c r="U385">
        <v>0</v>
      </c>
      <c r="V385">
        <v>0</v>
      </c>
      <c r="W385">
        <v>20.67</v>
      </c>
      <c r="X385">
        <v>0.6</v>
      </c>
      <c r="Y385">
        <v>-1</v>
      </c>
      <c r="Z385">
        <v>-1</v>
      </c>
      <c r="AA385">
        <v>24.88</v>
      </c>
      <c r="AB385">
        <v>0.03</v>
      </c>
      <c r="AC385">
        <v>0.02</v>
      </c>
      <c r="AD385">
        <v>0.03</v>
      </c>
      <c r="AE385">
        <v>4.17</v>
      </c>
      <c r="AF385">
        <v>-1</v>
      </c>
      <c r="AG385">
        <v>-1</v>
      </c>
      <c r="AH385">
        <v>-1</v>
      </c>
      <c r="AI385">
        <v>0</v>
      </c>
      <c r="AJ385">
        <v>0</v>
      </c>
      <c r="AK385">
        <v>0.03</v>
      </c>
      <c r="AL385">
        <v>0.03</v>
      </c>
      <c r="AM385">
        <v>0.05</v>
      </c>
      <c r="AN385">
        <v>0.05</v>
      </c>
      <c r="AO385">
        <v>1.42</v>
      </c>
      <c r="AP385">
        <v>1.42</v>
      </c>
      <c r="AQ385">
        <v>22.67</v>
      </c>
      <c r="AR385">
        <v>0.53</v>
      </c>
      <c r="AS385">
        <v>0.68</v>
      </c>
      <c r="AT385">
        <v>-1</v>
      </c>
      <c r="AU385">
        <v>-1</v>
      </c>
      <c r="AV385">
        <v>0.05</v>
      </c>
      <c r="AW385">
        <v>29.88</v>
      </c>
      <c r="AX385">
        <v>29.88</v>
      </c>
      <c r="AY385">
        <v>0.17</v>
      </c>
      <c r="AZ385">
        <v>0</v>
      </c>
      <c r="BA385">
        <v>1527.3859994467077</v>
      </c>
    </row>
    <row r="386" spans="1:53" x14ac:dyDescent="0.25">
      <c r="A386">
        <v>1100</v>
      </c>
      <c r="B386" t="s">
        <v>828</v>
      </c>
      <c r="C386">
        <v>0</v>
      </c>
      <c r="D386">
        <v>1.58</v>
      </c>
      <c r="E386">
        <v>0</v>
      </c>
      <c r="F386">
        <v>0</v>
      </c>
      <c r="G386">
        <v>0</v>
      </c>
      <c r="H386">
        <v>0.03</v>
      </c>
      <c r="I386">
        <v>0</v>
      </c>
      <c r="J386">
        <v>2</v>
      </c>
      <c r="K386">
        <v>0.03</v>
      </c>
      <c r="L386">
        <v>-1</v>
      </c>
      <c r="M386">
        <v>-1</v>
      </c>
      <c r="N386">
        <v>0.67</v>
      </c>
      <c r="O386">
        <v>3.58</v>
      </c>
      <c r="P386">
        <v>0.03</v>
      </c>
      <c r="Q386">
        <v>0.28000000000000003</v>
      </c>
      <c r="R386">
        <v>0.05</v>
      </c>
      <c r="S386">
        <v>0.32</v>
      </c>
      <c r="T386">
        <v>0.23</v>
      </c>
      <c r="U386">
        <v>0</v>
      </c>
      <c r="V386">
        <v>0</v>
      </c>
      <c r="W386">
        <v>20.67</v>
      </c>
      <c r="X386">
        <v>0.6</v>
      </c>
      <c r="Y386">
        <v>-1</v>
      </c>
      <c r="Z386">
        <v>-1</v>
      </c>
      <c r="AA386">
        <v>24.88</v>
      </c>
      <c r="AB386">
        <v>0.03</v>
      </c>
      <c r="AC386">
        <v>0.02</v>
      </c>
      <c r="AD386">
        <v>0.03</v>
      </c>
      <c r="AE386">
        <v>4.17</v>
      </c>
      <c r="AF386">
        <v>-1</v>
      </c>
      <c r="AG386">
        <v>-1</v>
      </c>
      <c r="AH386">
        <v>-1</v>
      </c>
      <c r="AI386">
        <v>0</v>
      </c>
      <c r="AJ386">
        <v>0</v>
      </c>
      <c r="AK386">
        <v>0.03</v>
      </c>
      <c r="AL386">
        <v>0.03</v>
      </c>
      <c r="AM386">
        <v>0.05</v>
      </c>
      <c r="AN386">
        <v>0.05</v>
      </c>
      <c r="AO386">
        <v>1.42</v>
      </c>
      <c r="AP386">
        <v>1.42</v>
      </c>
      <c r="AQ386">
        <v>22.67</v>
      </c>
      <c r="AR386">
        <v>0.53</v>
      </c>
      <c r="AS386">
        <v>0.68</v>
      </c>
      <c r="AT386">
        <v>-1</v>
      </c>
      <c r="AU386">
        <v>-1</v>
      </c>
      <c r="AV386">
        <v>0.05</v>
      </c>
      <c r="AW386">
        <v>29.88</v>
      </c>
      <c r="AX386">
        <v>29.88</v>
      </c>
      <c r="AY386">
        <v>0.17</v>
      </c>
      <c r="AZ386">
        <v>0</v>
      </c>
      <c r="BA386">
        <v>1461.091694692738</v>
      </c>
    </row>
    <row r="387" spans="1:53" x14ac:dyDescent="0.25">
      <c r="A387">
        <v>1102</v>
      </c>
      <c r="B387" t="s">
        <v>829</v>
      </c>
      <c r="C387">
        <v>0</v>
      </c>
      <c r="D387">
        <v>1.58</v>
      </c>
      <c r="E387">
        <v>0</v>
      </c>
      <c r="F387">
        <v>0</v>
      </c>
      <c r="G387">
        <v>0</v>
      </c>
      <c r="H387">
        <v>0.03</v>
      </c>
      <c r="I387">
        <v>0</v>
      </c>
      <c r="J387">
        <v>2</v>
      </c>
      <c r="K387">
        <v>0.03</v>
      </c>
      <c r="L387">
        <v>-1</v>
      </c>
      <c r="M387">
        <v>-1</v>
      </c>
      <c r="N387">
        <v>0.67</v>
      </c>
      <c r="O387">
        <v>3.58</v>
      </c>
      <c r="P387">
        <v>0.03</v>
      </c>
      <c r="Q387">
        <v>0.28000000000000003</v>
      </c>
      <c r="R387">
        <v>0.05</v>
      </c>
      <c r="S387">
        <v>0.32</v>
      </c>
      <c r="T387">
        <v>0.23</v>
      </c>
      <c r="U387">
        <v>0</v>
      </c>
      <c r="V387">
        <v>0</v>
      </c>
      <c r="W387">
        <v>20.67</v>
      </c>
      <c r="X387">
        <v>0.6</v>
      </c>
      <c r="Y387">
        <v>-1</v>
      </c>
      <c r="Z387">
        <v>-1</v>
      </c>
      <c r="AA387">
        <v>24.88</v>
      </c>
      <c r="AB387">
        <v>0.03</v>
      </c>
      <c r="AC387">
        <v>0.02</v>
      </c>
      <c r="AD387">
        <v>0.03</v>
      </c>
      <c r="AE387">
        <v>4.17</v>
      </c>
      <c r="AF387">
        <v>-1</v>
      </c>
      <c r="AG387">
        <v>-1</v>
      </c>
      <c r="AH387">
        <v>-1</v>
      </c>
      <c r="AI387">
        <v>0</v>
      </c>
      <c r="AJ387">
        <v>0</v>
      </c>
      <c r="AK387">
        <v>0.03</v>
      </c>
      <c r="AL387">
        <v>0.03</v>
      </c>
      <c r="AM387">
        <v>0.05</v>
      </c>
      <c r="AN387">
        <v>0.05</v>
      </c>
      <c r="AO387">
        <v>1.42</v>
      </c>
      <c r="AP387">
        <v>1.42</v>
      </c>
      <c r="AQ387">
        <v>22.67</v>
      </c>
      <c r="AR387">
        <v>0.53</v>
      </c>
      <c r="AS387">
        <v>0.68</v>
      </c>
      <c r="AT387">
        <v>-1</v>
      </c>
      <c r="AU387">
        <v>-1</v>
      </c>
      <c r="AV387">
        <v>0.05</v>
      </c>
      <c r="AW387">
        <v>29.88</v>
      </c>
      <c r="AX387">
        <v>29.88</v>
      </c>
      <c r="AY387">
        <v>0.17</v>
      </c>
      <c r="AZ387">
        <v>0</v>
      </c>
      <c r="BA387">
        <v>1497.6858387900941</v>
      </c>
    </row>
    <row r="388" spans="1:53" x14ac:dyDescent="0.25">
      <c r="A388">
        <v>1108</v>
      </c>
      <c r="B388" t="s">
        <v>830</v>
      </c>
      <c r="C388">
        <v>0</v>
      </c>
      <c r="D388">
        <v>1.58</v>
      </c>
      <c r="E388">
        <v>0</v>
      </c>
      <c r="F388">
        <v>0</v>
      </c>
      <c r="G388">
        <v>0</v>
      </c>
      <c r="H388">
        <v>0.03</v>
      </c>
      <c r="I388">
        <v>0</v>
      </c>
      <c r="J388">
        <v>2</v>
      </c>
      <c r="K388">
        <v>0.03</v>
      </c>
      <c r="L388">
        <v>-1</v>
      </c>
      <c r="M388">
        <v>-1</v>
      </c>
      <c r="N388">
        <v>0.67</v>
      </c>
      <c r="O388">
        <v>3.58</v>
      </c>
      <c r="P388">
        <v>0.03</v>
      </c>
      <c r="Q388">
        <v>0.28000000000000003</v>
      </c>
      <c r="R388">
        <v>0.05</v>
      </c>
      <c r="S388">
        <v>0.32</v>
      </c>
      <c r="T388">
        <v>0.23</v>
      </c>
      <c r="U388">
        <v>0</v>
      </c>
      <c r="V388">
        <v>0</v>
      </c>
      <c r="W388">
        <v>20.67</v>
      </c>
      <c r="X388">
        <v>0.6</v>
      </c>
      <c r="Y388">
        <v>-1</v>
      </c>
      <c r="Z388">
        <v>-1</v>
      </c>
      <c r="AA388">
        <v>24.88</v>
      </c>
      <c r="AB388">
        <v>0.03</v>
      </c>
      <c r="AC388">
        <v>0.02</v>
      </c>
      <c r="AD388">
        <v>0.03</v>
      </c>
      <c r="AE388">
        <v>4.17</v>
      </c>
      <c r="AF388">
        <v>-1</v>
      </c>
      <c r="AG388">
        <v>-1</v>
      </c>
      <c r="AH388">
        <v>-1</v>
      </c>
      <c r="AI388">
        <v>0</v>
      </c>
      <c r="AJ388">
        <v>0</v>
      </c>
      <c r="AK388">
        <v>0.03</v>
      </c>
      <c r="AL388">
        <v>0.03</v>
      </c>
      <c r="AM388">
        <v>0.05</v>
      </c>
      <c r="AN388">
        <v>0.05</v>
      </c>
      <c r="AO388">
        <v>1.42</v>
      </c>
      <c r="AP388">
        <v>1.42</v>
      </c>
      <c r="AQ388">
        <v>22.67</v>
      </c>
      <c r="AR388">
        <v>0.53</v>
      </c>
      <c r="AS388">
        <v>0.68</v>
      </c>
      <c r="AT388">
        <v>-1</v>
      </c>
      <c r="AU388">
        <v>-1</v>
      </c>
      <c r="AV388">
        <v>0.05</v>
      </c>
      <c r="AW388">
        <v>29.88</v>
      </c>
      <c r="AX388">
        <v>29.88</v>
      </c>
      <c r="AY388">
        <v>0.17</v>
      </c>
      <c r="AZ388">
        <v>0</v>
      </c>
      <c r="BA388">
        <v>1540.1558545490811</v>
      </c>
    </row>
    <row r="389" spans="1:53" x14ac:dyDescent="0.25">
      <c r="A389">
        <v>1111</v>
      </c>
      <c r="B389" t="s">
        <v>831</v>
      </c>
      <c r="C389">
        <v>0</v>
      </c>
      <c r="D389">
        <v>1.58</v>
      </c>
      <c r="E389">
        <v>0</v>
      </c>
      <c r="F389">
        <v>0</v>
      </c>
      <c r="G389">
        <v>0</v>
      </c>
      <c r="H389">
        <v>0.03</v>
      </c>
      <c r="I389">
        <v>0</v>
      </c>
      <c r="J389">
        <v>2</v>
      </c>
      <c r="K389">
        <v>0.03</v>
      </c>
      <c r="L389">
        <v>-1</v>
      </c>
      <c r="M389">
        <v>-1</v>
      </c>
      <c r="N389">
        <v>0.67</v>
      </c>
      <c r="O389">
        <v>3.58</v>
      </c>
      <c r="P389">
        <v>0.03</v>
      </c>
      <c r="Q389">
        <v>0.28000000000000003</v>
      </c>
      <c r="R389">
        <v>0.05</v>
      </c>
      <c r="S389">
        <v>0.32</v>
      </c>
      <c r="T389">
        <v>0.23</v>
      </c>
      <c r="U389">
        <v>0</v>
      </c>
      <c r="V389">
        <v>0</v>
      </c>
      <c r="W389">
        <v>20.67</v>
      </c>
      <c r="X389">
        <v>0.6</v>
      </c>
      <c r="Y389">
        <v>-1</v>
      </c>
      <c r="Z389">
        <v>-1</v>
      </c>
      <c r="AA389">
        <v>24.88</v>
      </c>
      <c r="AB389">
        <v>0.03</v>
      </c>
      <c r="AC389">
        <v>0.02</v>
      </c>
      <c r="AD389">
        <v>0.03</v>
      </c>
      <c r="AE389">
        <v>4.17</v>
      </c>
      <c r="AF389">
        <v>-1</v>
      </c>
      <c r="AG389">
        <v>-1</v>
      </c>
      <c r="AH389">
        <v>-1</v>
      </c>
      <c r="AI389">
        <v>0</v>
      </c>
      <c r="AJ389">
        <v>0</v>
      </c>
      <c r="AK389">
        <v>0.03</v>
      </c>
      <c r="AL389">
        <v>0.03</v>
      </c>
      <c r="AM389">
        <v>0.05</v>
      </c>
      <c r="AN389">
        <v>0.05</v>
      </c>
      <c r="AO389">
        <v>1.42</v>
      </c>
      <c r="AP389">
        <v>1.42</v>
      </c>
      <c r="AQ389">
        <v>22.67</v>
      </c>
      <c r="AR389">
        <v>0.53</v>
      </c>
      <c r="AS389">
        <v>0.68</v>
      </c>
      <c r="AT389">
        <v>-1</v>
      </c>
      <c r="AU389">
        <v>-1</v>
      </c>
      <c r="AV389">
        <v>0.05</v>
      </c>
      <c r="AW389">
        <v>29.88</v>
      </c>
      <c r="AX389">
        <v>29.88</v>
      </c>
      <c r="AY389">
        <v>0.17</v>
      </c>
      <c r="AZ389">
        <v>0</v>
      </c>
      <c r="BA389">
        <v>1517.4019147844454</v>
      </c>
    </row>
    <row r="390" spans="1:53" x14ac:dyDescent="0.25">
      <c r="A390">
        <v>1114</v>
      </c>
      <c r="B390" t="s">
        <v>832</v>
      </c>
      <c r="C390">
        <v>0</v>
      </c>
      <c r="D390">
        <v>1.58</v>
      </c>
      <c r="E390">
        <v>0</v>
      </c>
      <c r="F390">
        <v>0</v>
      </c>
      <c r="G390">
        <v>0</v>
      </c>
      <c r="H390">
        <v>0.03</v>
      </c>
      <c r="I390">
        <v>0</v>
      </c>
      <c r="J390">
        <v>2</v>
      </c>
      <c r="K390">
        <v>0.03</v>
      </c>
      <c r="L390">
        <v>-1</v>
      </c>
      <c r="M390">
        <v>-1</v>
      </c>
      <c r="N390">
        <v>0.67</v>
      </c>
      <c r="O390">
        <v>3.58</v>
      </c>
      <c r="P390">
        <v>0.03</v>
      </c>
      <c r="Q390">
        <v>0.28000000000000003</v>
      </c>
      <c r="R390">
        <v>0.05</v>
      </c>
      <c r="S390">
        <v>0.32</v>
      </c>
      <c r="T390">
        <v>0.23</v>
      </c>
      <c r="U390">
        <v>0</v>
      </c>
      <c r="V390">
        <v>0</v>
      </c>
      <c r="W390">
        <v>20.67</v>
      </c>
      <c r="X390">
        <v>0.6</v>
      </c>
      <c r="Y390">
        <v>-1</v>
      </c>
      <c r="Z390">
        <v>-1</v>
      </c>
      <c r="AA390">
        <v>24.88</v>
      </c>
      <c r="AB390">
        <v>0.03</v>
      </c>
      <c r="AC390">
        <v>0.02</v>
      </c>
      <c r="AD390">
        <v>0.03</v>
      </c>
      <c r="AE390">
        <v>4.17</v>
      </c>
      <c r="AF390">
        <v>-1</v>
      </c>
      <c r="AG390">
        <v>-1</v>
      </c>
      <c r="AH390">
        <v>-1</v>
      </c>
      <c r="AI390">
        <v>0</v>
      </c>
      <c r="AJ390">
        <v>0</v>
      </c>
      <c r="AK390">
        <v>0.03</v>
      </c>
      <c r="AL390">
        <v>0.03</v>
      </c>
      <c r="AM390">
        <v>0.05</v>
      </c>
      <c r="AN390">
        <v>0.05</v>
      </c>
      <c r="AO390">
        <v>1.42</v>
      </c>
      <c r="AP390">
        <v>1.42</v>
      </c>
      <c r="AQ390">
        <v>22.67</v>
      </c>
      <c r="AR390">
        <v>0.53</v>
      </c>
      <c r="AS390">
        <v>0.68</v>
      </c>
      <c r="AT390">
        <v>-1</v>
      </c>
      <c r="AU390">
        <v>-1</v>
      </c>
      <c r="AV390">
        <v>0.05</v>
      </c>
      <c r="AW390">
        <v>29.88</v>
      </c>
      <c r="AX390">
        <v>29.88</v>
      </c>
      <c r="AY390">
        <v>0.17</v>
      </c>
      <c r="AZ390">
        <v>0</v>
      </c>
      <c r="BA390">
        <v>1675.0952055087023</v>
      </c>
    </row>
    <row r="391" spans="1:53" x14ac:dyDescent="0.25">
      <c r="A391">
        <v>1123</v>
      </c>
      <c r="B391" t="s">
        <v>833</v>
      </c>
      <c r="C391">
        <v>0</v>
      </c>
      <c r="D391">
        <v>1.58</v>
      </c>
      <c r="E391">
        <v>0</v>
      </c>
      <c r="F391">
        <v>0</v>
      </c>
      <c r="G391">
        <v>0</v>
      </c>
      <c r="H391">
        <v>0.03</v>
      </c>
      <c r="I391">
        <v>0</v>
      </c>
      <c r="J391">
        <v>2</v>
      </c>
      <c r="K391">
        <v>0.03</v>
      </c>
      <c r="L391">
        <v>-1</v>
      </c>
      <c r="M391">
        <v>-1</v>
      </c>
      <c r="N391">
        <v>0.67</v>
      </c>
      <c r="O391">
        <v>3.58</v>
      </c>
      <c r="P391">
        <v>0.03</v>
      </c>
      <c r="Q391">
        <v>0.28000000000000003</v>
      </c>
      <c r="R391">
        <v>0.05</v>
      </c>
      <c r="S391">
        <v>0.32</v>
      </c>
      <c r="T391">
        <v>0.23</v>
      </c>
      <c r="U391">
        <v>0</v>
      </c>
      <c r="V391">
        <v>0</v>
      </c>
      <c r="W391">
        <v>20.67</v>
      </c>
      <c r="X391">
        <v>0.6</v>
      </c>
      <c r="Y391">
        <v>-1</v>
      </c>
      <c r="Z391">
        <v>-1</v>
      </c>
      <c r="AA391">
        <v>24.88</v>
      </c>
      <c r="AB391">
        <v>0.03</v>
      </c>
      <c r="AC391">
        <v>0.02</v>
      </c>
      <c r="AD391">
        <v>0.03</v>
      </c>
      <c r="AE391">
        <v>4.17</v>
      </c>
      <c r="AF391">
        <v>-1</v>
      </c>
      <c r="AG391">
        <v>-1</v>
      </c>
      <c r="AH391">
        <v>-1</v>
      </c>
      <c r="AI391">
        <v>0</v>
      </c>
      <c r="AJ391">
        <v>0</v>
      </c>
      <c r="AK391">
        <v>0.03</v>
      </c>
      <c r="AL391">
        <v>0.03</v>
      </c>
      <c r="AM391">
        <v>0.05</v>
      </c>
      <c r="AN391">
        <v>0.05</v>
      </c>
      <c r="AO391">
        <v>1.42</v>
      </c>
      <c r="AP391">
        <v>1.42</v>
      </c>
      <c r="AQ391">
        <v>22.67</v>
      </c>
      <c r="AR391">
        <v>0.53</v>
      </c>
      <c r="AS391">
        <v>0.68</v>
      </c>
      <c r="AT391">
        <v>-1</v>
      </c>
      <c r="AU391">
        <v>-1</v>
      </c>
      <c r="AV391">
        <v>0.05</v>
      </c>
      <c r="AW391">
        <v>29.88</v>
      </c>
      <c r="AX391">
        <v>29.88</v>
      </c>
      <c r="AY391">
        <v>0.17</v>
      </c>
      <c r="AZ391">
        <v>0</v>
      </c>
      <c r="BA391">
        <v>1420.1805711843494</v>
      </c>
    </row>
    <row r="392" spans="1:53" x14ac:dyDescent="0.25">
      <c r="A392">
        <v>1124</v>
      </c>
      <c r="B392" t="s">
        <v>834</v>
      </c>
      <c r="C392">
        <v>0</v>
      </c>
      <c r="D392">
        <v>1.58</v>
      </c>
      <c r="E392">
        <v>0</v>
      </c>
      <c r="F392">
        <v>0</v>
      </c>
      <c r="G392">
        <v>0</v>
      </c>
      <c r="H392">
        <v>0.03</v>
      </c>
      <c r="I392">
        <v>0</v>
      </c>
      <c r="J392">
        <v>2</v>
      </c>
      <c r="K392">
        <v>0.03</v>
      </c>
      <c r="L392">
        <v>-1</v>
      </c>
      <c r="M392">
        <v>-1</v>
      </c>
      <c r="N392">
        <v>0.67</v>
      </c>
      <c r="O392">
        <v>3.58</v>
      </c>
      <c r="P392">
        <v>0.03</v>
      </c>
      <c r="Q392">
        <v>0.28000000000000003</v>
      </c>
      <c r="R392">
        <v>0.05</v>
      </c>
      <c r="S392">
        <v>0.32</v>
      </c>
      <c r="T392">
        <v>0.23</v>
      </c>
      <c r="U392">
        <v>0</v>
      </c>
      <c r="V392">
        <v>0</v>
      </c>
      <c r="W392">
        <v>20.67</v>
      </c>
      <c r="X392">
        <v>0.6</v>
      </c>
      <c r="Y392">
        <v>-1</v>
      </c>
      <c r="Z392">
        <v>-1</v>
      </c>
      <c r="AA392">
        <v>24.88</v>
      </c>
      <c r="AB392">
        <v>0.03</v>
      </c>
      <c r="AC392">
        <v>0.02</v>
      </c>
      <c r="AD392">
        <v>0.03</v>
      </c>
      <c r="AE392">
        <v>4.17</v>
      </c>
      <c r="AF392">
        <v>-1</v>
      </c>
      <c r="AG392">
        <v>-1</v>
      </c>
      <c r="AH392">
        <v>-1</v>
      </c>
      <c r="AI392">
        <v>0</v>
      </c>
      <c r="AJ392">
        <v>0</v>
      </c>
      <c r="AK392">
        <v>0.03</v>
      </c>
      <c r="AL392">
        <v>0.03</v>
      </c>
      <c r="AM392">
        <v>0.05</v>
      </c>
      <c r="AN392">
        <v>0.05</v>
      </c>
      <c r="AO392">
        <v>1.42</v>
      </c>
      <c r="AP392">
        <v>1.42</v>
      </c>
      <c r="AQ392">
        <v>22.67</v>
      </c>
      <c r="AR392">
        <v>0.53</v>
      </c>
      <c r="AS392">
        <v>0.68</v>
      </c>
      <c r="AT392">
        <v>-1</v>
      </c>
      <c r="AU392">
        <v>-1</v>
      </c>
      <c r="AV392">
        <v>0.05</v>
      </c>
      <c r="AW392">
        <v>29.88</v>
      </c>
      <c r="AX392">
        <v>29.88</v>
      </c>
      <c r="AY392">
        <v>0.17</v>
      </c>
      <c r="AZ392">
        <v>0</v>
      </c>
      <c r="BA392">
        <v>1589.4857216276323</v>
      </c>
    </row>
    <row r="393" spans="1:53" x14ac:dyDescent="0.25">
      <c r="A393">
        <v>1126</v>
      </c>
      <c r="B393" t="s">
        <v>835</v>
      </c>
      <c r="C393">
        <v>0</v>
      </c>
      <c r="D393">
        <v>1.58</v>
      </c>
      <c r="E393">
        <v>0</v>
      </c>
      <c r="F393">
        <v>0</v>
      </c>
      <c r="G393">
        <v>0</v>
      </c>
      <c r="H393">
        <v>0.03</v>
      </c>
      <c r="I393">
        <v>0</v>
      </c>
      <c r="J393">
        <v>2</v>
      </c>
      <c r="K393">
        <v>0.03</v>
      </c>
      <c r="L393">
        <v>-1</v>
      </c>
      <c r="M393">
        <v>-1</v>
      </c>
      <c r="N393">
        <v>0.67</v>
      </c>
      <c r="O393">
        <v>3.58</v>
      </c>
      <c r="P393">
        <v>0.03</v>
      </c>
      <c r="Q393">
        <v>0.28000000000000003</v>
      </c>
      <c r="R393">
        <v>0.05</v>
      </c>
      <c r="S393">
        <v>0.32</v>
      </c>
      <c r="T393">
        <v>0.23</v>
      </c>
      <c r="U393">
        <v>0</v>
      </c>
      <c r="V393">
        <v>0</v>
      </c>
      <c r="W393">
        <v>20.67</v>
      </c>
      <c r="X393">
        <v>0.6</v>
      </c>
      <c r="Y393">
        <v>-1</v>
      </c>
      <c r="Z393">
        <v>-1</v>
      </c>
      <c r="AA393">
        <v>24.88</v>
      </c>
      <c r="AB393">
        <v>0.03</v>
      </c>
      <c r="AC393">
        <v>0.02</v>
      </c>
      <c r="AD393">
        <v>0.03</v>
      </c>
      <c r="AE393">
        <v>4.17</v>
      </c>
      <c r="AF393">
        <v>-1</v>
      </c>
      <c r="AG393">
        <v>-1</v>
      </c>
      <c r="AH393">
        <v>-1</v>
      </c>
      <c r="AI393">
        <v>0</v>
      </c>
      <c r="AJ393">
        <v>0</v>
      </c>
      <c r="AK393">
        <v>0.03</v>
      </c>
      <c r="AL393">
        <v>0.03</v>
      </c>
      <c r="AM393">
        <v>0.05</v>
      </c>
      <c r="AN393">
        <v>0.05</v>
      </c>
      <c r="AO393">
        <v>1.42</v>
      </c>
      <c r="AP393">
        <v>1.42</v>
      </c>
      <c r="AQ393">
        <v>22.67</v>
      </c>
      <c r="AR393">
        <v>0.53</v>
      </c>
      <c r="AS393">
        <v>0.68</v>
      </c>
      <c r="AT393">
        <v>-1</v>
      </c>
      <c r="AU393">
        <v>-1</v>
      </c>
      <c r="AV393">
        <v>0.05</v>
      </c>
      <c r="AW393">
        <v>29.88</v>
      </c>
      <c r="AX393">
        <v>29.88</v>
      </c>
      <c r="AY393">
        <v>0.17</v>
      </c>
      <c r="AZ393">
        <v>0</v>
      </c>
      <c r="BA393">
        <v>1517.0372106276545</v>
      </c>
    </row>
    <row r="394" spans="1:53" x14ac:dyDescent="0.25">
      <c r="A394">
        <v>1137</v>
      </c>
      <c r="B394" t="s">
        <v>836</v>
      </c>
      <c r="C394">
        <v>0</v>
      </c>
      <c r="D394">
        <v>1.58</v>
      </c>
      <c r="E394">
        <v>0</v>
      </c>
      <c r="F394">
        <v>0</v>
      </c>
      <c r="G394">
        <v>0</v>
      </c>
      <c r="H394">
        <v>0.03</v>
      </c>
      <c r="I394">
        <v>0</v>
      </c>
      <c r="J394">
        <v>2</v>
      </c>
      <c r="K394">
        <v>0.03</v>
      </c>
      <c r="L394">
        <v>-1</v>
      </c>
      <c r="M394">
        <v>-1</v>
      </c>
      <c r="N394">
        <v>0.67</v>
      </c>
      <c r="O394">
        <v>3.58</v>
      </c>
      <c r="P394">
        <v>0.03</v>
      </c>
      <c r="Q394">
        <v>0.28000000000000003</v>
      </c>
      <c r="R394">
        <v>0.05</v>
      </c>
      <c r="S394">
        <v>0.32</v>
      </c>
      <c r="T394">
        <v>0.23</v>
      </c>
      <c r="U394">
        <v>0</v>
      </c>
      <c r="V394">
        <v>0</v>
      </c>
      <c r="W394">
        <v>20.67</v>
      </c>
      <c r="X394">
        <v>0.6</v>
      </c>
      <c r="Y394">
        <v>-1</v>
      </c>
      <c r="Z394">
        <v>-1</v>
      </c>
      <c r="AA394">
        <v>24.88</v>
      </c>
      <c r="AB394">
        <v>0.03</v>
      </c>
      <c r="AC394">
        <v>0.02</v>
      </c>
      <c r="AD394">
        <v>0.03</v>
      </c>
      <c r="AE394">
        <v>4.17</v>
      </c>
      <c r="AF394">
        <v>-1</v>
      </c>
      <c r="AG394">
        <v>-1</v>
      </c>
      <c r="AH394">
        <v>-1</v>
      </c>
      <c r="AI394">
        <v>0</v>
      </c>
      <c r="AJ394">
        <v>0</v>
      </c>
      <c r="AK394">
        <v>0.03</v>
      </c>
      <c r="AL394">
        <v>0.03</v>
      </c>
      <c r="AM394">
        <v>0.05</v>
      </c>
      <c r="AN394">
        <v>0.05</v>
      </c>
      <c r="AO394">
        <v>1.42</v>
      </c>
      <c r="AP394">
        <v>1.42</v>
      </c>
      <c r="AQ394">
        <v>22.67</v>
      </c>
      <c r="AR394">
        <v>0.53</v>
      </c>
      <c r="AS394">
        <v>0.68</v>
      </c>
      <c r="AT394">
        <v>-1</v>
      </c>
      <c r="AU394">
        <v>-1</v>
      </c>
      <c r="AV394">
        <v>0.05</v>
      </c>
      <c r="AW394">
        <v>29.88</v>
      </c>
      <c r="AX394">
        <v>29.88</v>
      </c>
      <c r="AY394">
        <v>0.17</v>
      </c>
      <c r="AZ394">
        <v>0</v>
      </c>
      <c r="BA394">
        <v>1523.542666857476</v>
      </c>
    </row>
    <row r="395" spans="1:53" x14ac:dyDescent="0.25">
      <c r="A395">
        <v>1138</v>
      </c>
      <c r="B395" t="s">
        <v>837</v>
      </c>
      <c r="C395">
        <v>0</v>
      </c>
      <c r="D395">
        <v>1.58</v>
      </c>
      <c r="E395">
        <v>0</v>
      </c>
      <c r="F395">
        <v>0</v>
      </c>
      <c r="G395">
        <v>0</v>
      </c>
      <c r="H395">
        <v>0.03</v>
      </c>
      <c r="I395">
        <v>0</v>
      </c>
      <c r="J395">
        <v>2</v>
      </c>
      <c r="K395">
        <v>0.03</v>
      </c>
      <c r="L395">
        <v>-1</v>
      </c>
      <c r="M395">
        <v>-1</v>
      </c>
      <c r="N395">
        <v>0.67</v>
      </c>
      <c r="O395">
        <v>3.58</v>
      </c>
      <c r="P395">
        <v>0.03</v>
      </c>
      <c r="Q395">
        <v>0.28000000000000003</v>
      </c>
      <c r="R395">
        <v>0.05</v>
      </c>
      <c r="S395">
        <v>0.32</v>
      </c>
      <c r="T395">
        <v>0.23</v>
      </c>
      <c r="U395">
        <v>0</v>
      </c>
      <c r="V395">
        <v>0</v>
      </c>
      <c r="W395">
        <v>20.67</v>
      </c>
      <c r="X395">
        <v>0.6</v>
      </c>
      <c r="Y395">
        <v>-1</v>
      </c>
      <c r="Z395">
        <v>-1</v>
      </c>
      <c r="AA395">
        <v>24.88</v>
      </c>
      <c r="AB395">
        <v>0.03</v>
      </c>
      <c r="AC395">
        <v>0.02</v>
      </c>
      <c r="AD395">
        <v>0.03</v>
      </c>
      <c r="AE395">
        <v>4.17</v>
      </c>
      <c r="AF395">
        <v>-1</v>
      </c>
      <c r="AG395">
        <v>-1</v>
      </c>
      <c r="AH395">
        <v>-1</v>
      </c>
      <c r="AI395">
        <v>0</v>
      </c>
      <c r="AJ395">
        <v>0</v>
      </c>
      <c r="AK395">
        <v>0.03</v>
      </c>
      <c r="AL395">
        <v>0.03</v>
      </c>
      <c r="AM395">
        <v>0.05</v>
      </c>
      <c r="AN395">
        <v>0.05</v>
      </c>
      <c r="AO395">
        <v>1.42</v>
      </c>
      <c r="AP395">
        <v>1.42</v>
      </c>
      <c r="AQ395">
        <v>22.67</v>
      </c>
      <c r="AR395">
        <v>0.53</v>
      </c>
      <c r="AS395">
        <v>0.68</v>
      </c>
      <c r="AT395">
        <v>-1</v>
      </c>
      <c r="AU395">
        <v>-1</v>
      </c>
      <c r="AV395">
        <v>0.05</v>
      </c>
      <c r="AW395">
        <v>29.88</v>
      </c>
      <c r="AX395">
        <v>29.88</v>
      </c>
      <c r="AY395">
        <v>0.17</v>
      </c>
      <c r="AZ395">
        <v>0</v>
      </c>
      <c r="BA395">
        <v>1500.9242350243735</v>
      </c>
    </row>
    <row r="396" spans="1:53" x14ac:dyDescent="0.25">
      <c r="A396">
        <v>1143</v>
      </c>
      <c r="B396" t="s">
        <v>838</v>
      </c>
      <c r="C396">
        <v>0</v>
      </c>
      <c r="D396">
        <v>1.58</v>
      </c>
      <c r="E396">
        <v>0</v>
      </c>
      <c r="F396">
        <v>0</v>
      </c>
      <c r="G396">
        <v>0</v>
      </c>
      <c r="H396">
        <v>0.03</v>
      </c>
      <c r="I396">
        <v>0</v>
      </c>
      <c r="J396">
        <v>2</v>
      </c>
      <c r="K396">
        <v>0.03</v>
      </c>
      <c r="L396">
        <v>-1</v>
      </c>
      <c r="M396">
        <v>-1</v>
      </c>
      <c r="N396">
        <v>0.67</v>
      </c>
      <c r="O396">
        <v>3.58</v>
      </c>
      <c r="P396">
        <v>0.03</v>
      </c>
      <c r="Q396">
        <v>0.28000000000000003</v>
      </c>
      <c r="R396">
        <v>0.05</v>
      </c>
      <c r="S396">
        <v>0.32</v>
      </c>
      <c r="T396">
        <v>0.23</v>
      </c>
      <c r="U396">
        <v>0</v>
      </c>
      <c r="V396">
        <v>0</v>
      </c>
      <c r="W396">
        <v>20.67</v>
      </c>
      <c r="X396">
        <v>0.6</v>
      </c>
      <c r="Y396">
        <v>-1</v>
      </c>
      <c r="Z396">
        <v>-1</v>
      </c>
      <c r="AA396">
        <v>24.88</v>
      </c>
      <c r="AB396">
        <v>0.03</v>
      </c>
      <c r="AC396">
        <v>0.02</v>
      </c>
      <c r="AD396">
        <v>0.03</v>
      </c>
      <c r="AE396">
        <v>4.17</v>
      </c>
      <c r="AF396">
        <v>-1</v>
      </c>
      <c r="AG396">
        <v>-1</v>
      </c>
      <c r="AH396">
        <v>-1</v>
      </c>
      <c r="AI396">
        <v>0</v>
      </c>
      <c r="AJ396">
        <v>0</v>
      </c>
      <c r="AK396">
        <v>0.03</v>
      </c>
      <c r="AL396">
        <v>0.03</v>
      </c>
      <c r="AM396">
        <v>0.05</v>
      </c>
      <c r="AN396">
        <v>0.05</v>
      </c>
      <c r="AO396">
        <v>1.42</v>
      </c>
      <c r="AP396">
        <v>1.42</v>
      </c>
      <c r="AQ396">
        <v>22.67</v>
      </c>
      <c r="AR396">
        <v>0.53</v>
      </c>
      <c r="AS396">
        <v>0.68</v>
      </c>
      <c r="AT396">
        <v>-1</v>
      </c>
      <c r="AU396">
        <v>-1</v>
      </c>
      <c r="AV396">
        <v>0.05</v>
      </c>
      <c r="AW396">
        <v>29.88</v>
      </c>
      <c r="AX396">
        <v>29.88</v>
      </c>
      <c r="AY396">
        <v>0.17</v>
      </c>
      <c r="AZ396">
        <v>0</v>
      </c>
      <c r="BA396">
        <v>1576.1900692666609</v>
      </c>
    </row>
    <row r="397" spans="1:53" x14ac:dyDescent="0.25">
      <c r="A397">
        <v>1153</v>
      </c>
      <c r="B397" t="s">
        <v>839</v>
      </c>
      <c r="C397">
        <v>0</v>
      </c>
      <c r="D397">
        <v>1.58</v>
      </c>
      <c r="E397">
        <v>0</v>
      </c>
      <c r="F397">
        <v>0</v>
      </c>
      <c r="G397">
        <v>0</v>
      </c>
      <c r="H397">
        <v>0.03</v>
      </c>
      <c r="I397">
        <v>0</v>
      </c>
      <c r="J397">
        <v>2</v>
      </c>
      <c r="K397">
        <v>0.03</v>
      </c>
      <c r="L397">
        <v>-1</v>
      </c>
      <c r="M397">
        <v>-1</v>
      </c>
      <c r="N397">
        <v>0.67</v>
      </c>
      <c r="O397">
        <v>3.58</v>
      </c>
      <c r="P397">
        <v>0.03</v>
      </c>
      <c r="Q397">
        <v>0.28000000000000003</v>
      </c>
      <c r="R397">
        <v>0.05</v>
      </c>
      <c r="S397">
        <v>0.32</v>
      </c>
      <c r="T397">
        <v>0.23</v>
      </c>
      <c r="U397">
        <v>0</v>
      </c>
      <c r="V397">
        <v>0</v>
      </c>
      <c r="W397">
        <v>20.67</v>
      </c>
      <c r="X397">
        <v>0.6</v>
      </c>
      <c r="Y397">
        <v>-1</v>
      </c>
      <c r="Z397">
        <v>-1</v>
      </c>
      <c r="AA397">
        <v>24.88</v>
      </c>
      <c r="AB397">
        <v>0.03</v>
      </c>
      <c r="AC397">
        <v>0.02</v>
      </c>
      <c r="AD397">
        <v>0.03</v>
      </c>
      <c r="AE397">
        <v>4.17</v>
      </c>
      <c r="AF397">
        <v>-1</v>
      </c>
      <c r="AG397">
        <v>-1</v>
      </c>
      <c r="AH397">
        <v>-1</v>
      </c>
      <c r="AI397">
        <v>0</v>
      </c>
      <c r="AJ397">
        <v>0</v>
      </c>
      <c r="AK397">
        <v>0.03</v>
      </c>
      <c r="AL397">
        <v>0.03</v>
      </c>
      <c r="AM397">
        <v>0.05</v>
      </c>
      <c r="AN397">
        <v>0.05</v>
      </c>
      <c r="AO397">
        <v>1.42</v>
      </c>
      <c r="AP397">
        <v>1.42</v>
      </c>
      <c r="AQ397">
        <v>22.67</v>
      </c>
      <c r="AR397">
        <v>0.53</v>
      </c>
      <c r="AS397">
        <v>0.68</v>
      </c>
      <c r="AT397">
        <v>-1</v>
      </c>
      <c r="AU397">
        <v>-1</v>
      </c>
      <c r="AV397">
        <v>0.05</v>
      </c>
      <c r="AW397">
        <v>29.88</v>
      </c>
      <c r="AX397">
        <v>29.88</v>
      </c>
      <c r="AY397">
        <v>0.17</v>
      </c>
      <c r="AZ397">
        <v>0</v>
      </c>
      <c r="BA397">
        <v>1564.9028462333968</v>
      </c>
    </row>
    <row r="398" spans="1:53" x14ac:dyDescent="0.25">
      <c r="A398">
        <v>1155</v>
      </c>
      <c r="B398" t="s">
        <v>840</v>
      </c>
      <c r="C398">
        <v>0</v>
      </c>
      <c r="D398">
        <v>1.58</v>
      </c>
      <c r="E398">
        <v>0</v>
      </c>
      <c r="F398">
        <v>0</v>
      </c>
      <c r="G398">
        <v>0</v>
      </c>
      <c r="H398">
        <v>0.03</v>
      </c>
      <c r="I398">
        <v>0</v>
      </c>
      <c r="J398">
        <v>2</v>
      </c>
      <c r="K398">
        <v>0.03</v>
      </c>
      <c r="L398">
        <v>-1</v>
      </c>
      <c r="M398">
        <v>-1</v>
      </c>
      <c r="N398">
        <v>0.67</v>
      </c>
      <c r="O398">
        <v>3.58</v>
      </c>
      <c r="P398">
        <v>0.03</v>
      </c>
      <c r="Q398">
        <v>0.28000000000000003</v>
      </c>
      <c r="R398">
        <v>0.05</v>
      </c>
      <c r="S398">
        <v>0.32</v>
      </c>
      <c r="T398">
        <v>0.23</v>
      </c>
      <c r="U398">
        <v>0</v>
      </c>
      <c r="V398">
        <v>0</v>
      </c>
      <c r="W398">
        <v>20.67</v>
      </c>
      <c r="X398">
        <v>0.6</v>
      </c>
      <c r="Y398">
        <v>-1</v>
      </c>
      <c r="Z398">
        <v>-1</v>
      </c>
      <c r="AA398">
        <v>24.88</v>
      </c>
      <c r="AB398">
        <v>0.03</v>
      </c>
      <c r="AC398">
        <v>0.02</v>
      </c>
      <c r="AD398">
        <v>0.03</v>
      </c>
      <c r="AE398">
        <v>4.17</v>
      </c>
      <c r="AF398">
        <v>-1</v>
      </c>
      <c r="AG398">
        <v>-1</v>
      </c>
      <c r="AH398">
        <v>-1</v>
      </c>
      <c r="AI398">
        <v>0</v>
      </c>
      <c r="AJ398">
        <v>0</v>
      </c>
      <c r="AK398">
        <v>0.03</v>
      </c>
      <c r="AL398">
        <v>0.03</v>
      </c>
      <c r="AM398">
        <v>0.05</v>
      </c>
      <c r="AN398">
        <v>0.05</v>
      </c>
      <c r="AO398">
        <v>1.42</v>
      </c>
      <c r="AP398">
        <v>1.42</v>
      </c>
      <c r="AQ398">
        <v>22.67</v>
      </c>
      <c r="AR398">
        <v>0.53</v>
      </c>
      <c r="AS398">
        <v>0.68</v>
      </c>
      <c r="AT398">
        <v>-1</v>
      </c>
      <c r="AU398">
        <v>-1</v>
      </c>
      <c r="AV398">
        <v>0.05</v>
      </c>
      <c r="AW398">
        <v>29.88</v>
      </c>
      <c r="AX398">
        <v>29.88</v>
      </c>
      <c r="AY398">
        <v>0.17</v>
      </c>
      <c r="AZ398">
        <v>0</v>
      </c>
      <c r="BA398">
        <v>1475.1111417550096</v>
      </c>
    </row>
    <row r="399" spans="1:53" x14ac:dyDescent="0.25">
      <c r="A399">
        <v>1156</v>
      </c>
      <c r="B399" t="s">
        <v>841</v>
      </c>
      <c r="C399">
        <v>0</v>
      </c>
      <c r="D399">
        <v>1.58</v>
      </c>
      <c r="E399">
        <v>0</v>
      </c>
      <c r="F399">
        <v>0</v>
      </c>
      <c r="G399">
        <v>0</v>
      </c>
      <c r="H399">
        <v>0.03</v>
      </c>
      <c r="I399">
        <v>0</v>
      </c>
      <c r="J399">
        <v>2</v>
      </c>
      <c r="K399">
        <v>0.03</v>
      </c>
      <c r="L399">
        <v>-1</v>
      </c>
      <c r="M399">
        <v>-1</v>
      </c>
      <c r="N399">
        <v>0.67</v>
      </c>
      <c r="O399">
        <v>3.58</v>
      </c>
      <c r="P399">
        <v>0.03</v>
      </c>
      <c r="Q399">
        <v>0.28000000000000003</v>
      </c>
      <c r="R399">
        <v>0.05</v>
      </c>
      <c r="S399">
        <v>0.32</v>
      </c>
      <c r="T399">
        <v>0.23</v>
      </c>
      <c r="U399">
        <v>0</v>
      </c>
      <c r="V399">
        <v>0</v>
      </c>
      <c r="W399">
        <v>20.67</v>
      </c>
      <c r="X399">
        <v>0.6</v>
      </c>
      <c r="Y399">
        <v>-1</v>
      </c>
      <c r="Z399">
        <v>-1</v>
      </c>
      <c r="AA399">
        <v>24.88</v>
      </c>
      <c r="AB399">
        <v>0.03</v>
      </c>
      <c r="AC399">
        <v>0.02</v>
      </c>
      <c r="AD399">
        <v>0.03</v>
      </c>
      <c r="AE399">
        <v>4.17</v>
      </c>
      <c r="AF399">
        <v>-1</v>
      </c>
      <c r="AG399">
        <v>-1</v>
      </c>
      <c r="AH399">
        <v>-1</v>
      </c>
      <c r="AI399">
        <v>0</v>
      </c>
      <c r="AJ399">
        <v>0</v>
      </c>
      <c r="AK399">
        <v>0.03</v>
      </c>
      <c r="AL399">
        <v>0.03</v>
      </c>
      <c r="AM399">
        <v>0.05</v>
      </c>
      <c r="AN399">
        <v>0.05</v>
      </c>
      <c r="AO399">
        <v>1.42</v>
      </c>
      <c r="AP399">
        <v>1.42</v>
      </c>
      <c r="AQ399">
        <v>22.67</v>
      </c>
      <c r="AR399">
        <v>0.53</v>
      </c>
      <c r="AS399">
        <v>0.68</v>
      </c>
      <c r="AT399">
        <v>-1</v>
      </c>
      <c r="AU399">
        <v>-1</v>
      </c>
      <c r="AV399">
        <v>0.05</v>
      </c>
      <c r="AW399">
        <v>29.88</v>
      </c>
      <c r="AX399">
        <v>29.88</v>
      </c>
      <c r="AY399">
        <v>0.17</v>
      </c>
      <c r="AZ399">
        <v>0</v>
      </c>
      <c r="BA399">
        <v>1554.4641364660724</v>
      </c>
    </row>
    <row r="400" spans="1:53" x14ac:dyDescent="0.25">
      <c r="A400">
        <v>1157</v>
      </c>
      <c r="B400" t="s">
        <v>842</v>
      </c>
      <c r="C400">
        <v>0</v>
      </c>
      <c r="D400">
        <v>1.58</v>
      </c>
      <c r="E400">
        <v>0</v>
      </c>
      <c r="F400">
        <v>0</v>
      </c>
      <c r="G400">
        <v>0</v>
      </c>
      <c r="H400">
        <v>0.03</v>
      </c>
      <c r="I400">
        <v>0</v>
      </c>
      <c r="J400">
        <v>2</v>
      </c>
      <c r="K400">
        <v>0.03</v>
      </c>
      <c r="L400">
        <v>-1</v>
      </c>
      <c r="M400">
        <v>-1</v>
      </c>
      <c r="N400">
        <v>0.67</v>
      </c>
      <c r="O400">
        <v>3.58</v>
      </c>
      <c r="P400">
        <v>0.03</v>
      </c>
      <c r="Q400">
        <v>0.28000000000000003</v>
      </c>
      <c r="R400">
        <v>0.05</v>
      </c>
      <c r="S400">
        <v>0.32</v>
      </c>
      <c r="T400">
        <v>0.23</v>
      </c>
      <c r="U400">
        <v>0</v>
      </c>
      <c r="V400">
        <v>0</v>
      </c>
      <c r="W400">
        <v>20.67</v>
      </c>
      <c r="X400">
        <v>0.6</v>
      </c>
      <c r="Y400">
        <v>-1</v>
      </c>
      <c r="Z400">
        <v>-1</v>
      </c>
      <c r="AA400">
        <v>24.88</v>
      </c>
      <c r="AB400">
        <v>0.03</v>
      </c>
      <c r="AC400">
        <v>0.02</v>
      </c>
      <c r="AD400">
        <v>0.03</v>
      </c>
      <c r="AE400">
        <v>4.17</v>
      </c>
      <c r="AF400">
        <v>-1</v>
      </c>
      <c r="AG400">
        <v>-1</v>
      </c>
      <c r="AH400">
        <v>-1</v>
      </c>
      <c r="AI400">
        <v>0</v>
      </c>
      <c r="AJ400">
        <v>0</v>
      </c>
      <c r="AK400">
        <v>0.03</v>
      </c>
      <c r="AL400">
        <v>0.03</v>
      </c>
      <c r="AM400">
        <v>0.05</v>
      </c>
      <c r="AN400">
        <v>0.05</v>
      </c>
      <c r="AO400">
        <v>1.42</v>
      </c>
      <c r="AP400">
        <v>1.42</v>
      </c>
      <c r="AQ400">
        <v>22.67</v>
      </c>
      <c r="AR400">
        <v>0.53</v>
      </c>
      <c r="AS400">
        <v>0.68</v>
      </c>
      <c r="AT400">
        <v>-1</v>
      </c>
      <c r="AU400">
        <v>-1</v>
      </c>
      <c r="AV400">
        <v>0.05</v>
      </c>
      <c r="AW400">
        <v>29.88</v>
      </c>
      <c r="AX400">
        <v>29.88</v>
      </c>
      <c r="AY400">
        <v>0.17</v>
      </c>
      <c r="AZ400">
        <v>0</v>
      </c>
      <c r="BA400">
        <v>1519.8051608329383</v>
      </c>
    </row>
    <row r="401" spans="1:53" x14ac:dyDescent="0.25">
      <c r="A401">
        <v>1159</v>
      </c>
      <c r="B401" t="s">
        <v>843</v>
      </c>
      <c r="C401">
        <v>0</v>
      </c>
      <c r="D401">
        <v>1.58</v>
      </c>
      <c r="E401">
        <v>0</v>
      </c>
      <c r="F401">
        <v>0</v>
      </c>
      <c r="G401">
        <v>0</v>
      </c>
      <c r="H401">
        <v>0.03</v>
      </c>
      <c r="I401">
        <v>0</v>
      </c>
      <c r="J401">
        <v>2</v>
      </c>
      <c r="K401">
        <v>0.03</v>
      </c>
      <c r="L401">
        <v>-1</v>
      </c>
      <c r="M401">
        <v>-1</v>
      </c>
      <c r="N401">
        <v>0.67</v>
      </c>
      <c r="O401">
        <v>3.58</v>
      </c>
      <c r="P401">
        <v>0.03</v>
      </c>
      <c r="Q401">
        <v>0.28000000000000003</v>
      </c>
      <c r="R401">
        <v>0.05</v>
      </c>
      <c r="S401">
        <v>0.32</v>
      </c>
      <c r="T401">
        <v>0.23</v>
      </c>
      <c r="U401">
        <v>0</v>
      </c>
      <c r="V401">
        <v>0</v>
      </c>
      <c r="W401">
        <v>20.67</v>
      </c>
      <c r="X401">
        <v>0.6</v>
      </c>
      <c r="Y401">
        <v>-1</v>
      </c>
      <c r="Z401">
        <v>-1</v>
      </c>
      <c r="AA401">
        <v>24.88</v>
      </c>
      <c r="AB401">
        <v>0.03</v>
      </c>
      <c r="AC401">
        <v>0.02</v>
      </c>
      <c r="AD401">
        <v>0.03</v>
      </c>
      <c r="AE401">
        <v>4.17</v>
      </c>
      <c r="AF401">
        <v>-1</v>
      </c>
      <c r="AG401">
        <v>-1</v>
      </c>
      <c r="AH401">
        <v>-1</v>
      </c>
      <c r="AI401">
        <v>0</v>
      </c>
      <c r="AJ401">
        <v>0</v>
      </c>
      <c r="AK401">
        <v>0.03</v>
      </c>
      <c r="AL401">
        <v>0.03</v>
      </c>
      <c r="AM401">
        <v>0.05</v>
      </c>
      <c r="AN401">
        <v>0.05</v>
      </c>
      <c r="AO401">
        <v>1.42</v>
      </c>
      <c r="AP401">
        <v>1.42</v>
      </c>
      <c r="AQ401">
        <v>22.67</v>
      </c>
      <c r="AR401">
        <v>0.53</v>
      </c>
      <c r="AS401">
        <v>0.68</v>
      </c>
      <c r="AT401">
        <v>-1</v>
      </c>
      <c r="AU401">
        <v>-1</v>
      </c>
      <c r="AV401">
        <v>0.05</v>
      </c>
      <c r="AW401">
        <v>29.88</v>
      </c>
      <c r="AX401">
        <v>29.88</v>
      </c>
      <c r="AY401">
        <v>0.17</v>
      </c>
      <c r="AZ401">
        <v>0</v>
      </c>
      <c r="BA401">
        <v>1411.1810975811197</v>
      </c>
    </row>
    <row r="402" spans="1:53" x14ac:dyDescent="0.25">
      <c r="A402">
        <v>1160</v>
      </c>
      <c r="B402" t="s">
        <v>844</v>
      </c>
      <c r="C402">
        <v>0</v>
      </c>
      <c r="D402">
        <v>1.58</v>
      </c>
      <c r="E402">
        <v>0</v>
      </c>
      <c r="F402">
        <v>0</v>
      </c>
      <c r="G402">
        <v>0</v>
      </c>
      <c r="H402">
        <v>0.03</v>
      </c>
      <c r="I402">
        <v>0</v>
      </c>
      <c r="J402">
        <v>2</v>
      </c>
      <c r="K402">
        <v>0.03</v>
      </c>
      <c r="L402">
        <v>-1</v>
      </c>
      <c r="M402">
        <v>-1</v>
      </c>
      <c r="N402">
        <v>0.67</v>
      </c>
      <c r="O402">
        <v>3.58</v>
      </c>
      <c r="P402">
        <v>0.03</v>
      </c>
      <c r="Q402">
        <v>0.28000000000000003</v>
      </c>
      <c r="R402">
        <v>0.05</v>
      </c>
      <c r="S402">
        <v>0.32</v>
      </c>
      <c r="T402">
        <v>0.23</v>
      </c>
      <c r="U402">
        <v>0</v>
      </c>
      <c r="V402">
        <v>0</v>
      </c>
      <c r="W402">
        <v>20.67</v>
      </c>
      <c r="X402">
        <v>0.6</v>
      </c>
      <c r="Y402">
        <v>-1</v>
      </c>
      <c r="Z402">
        <v>-1</v>
      </c>
      <c r="AA402">
        <v>24.88</v>
      </c>
      <c r="AB402">
        <v>0.03</v>
      </c>
      <c r="AC402">
        <v>0.02</v>
      </c>
      <c r="AD402">
        <v>0.03</v>
      </c>
      <c r="AE402">
        <v>4.17</v>
      </c>
      <c r="AF402">
        <v>-1</v>
      </c>
      <c r="AG402">
        <v>-1</v>
      </c>
      <c r="AH402">
        <v>-1</v>
      </c>
      <c r="AI402">
        <v>0</v>
      </c>
      <c r="AJ402">
        <v>0</v>
      </c>
      <c r="AK402">
        <v>0.03</v>
      </c>
      <c r="AL402">
        <v>0.03</v>
      </c>
      <c r="AM402">
        <v>0.05</v>
      </c>
      <c r="AN402">
        <v>0.05</v>
      </c>
      <c r="AO402">
        <v>1.42</v>
      </c>
      <c r="AP402">
        <v>1.42</v>
      </c>
      <c r="AQ402">
        <v>22.67</v>
      </c>
      <c r="AR402">
        <v>0.53</v>
      </c>
      <c r="AS402">
        <v>0.68</v>
      </c>
      <c r="AT402">
        <v>-1</v>
      </c>
      <c r="AU402">
        <v>-1</v>
      </c>
      <c r="AV402">
        <v>0.05</v>
      </c>
      <c r="AW402">
        <v>29.88</v>
      </c>
      <c r="AX402">
        <v>29.88</v>
      </c>
      <c r="AY402">
        <v>0.17</v>
      </c>
      <c r="AZ402">
        <v>0</v>
      </c>
      <c r="BA402">
        <v>1489.6314330342691</v>
      </c>
    </row>
    <row r="403" spans="1:53" x14ac:dyDescent="0.25">
      <c r="A403">
        <v>1164</v>
      </c>
      <c r="B403" t="s">
        <v>845</v>
      </c>
      <c r="C403">
        <v>0</v>
      </c>
      <c r="D403">
        <v>1.58</v>
      </c>
      <c r="E403">
        <v>0</v>
      </c>
      <c r="F403">
        <v>0</v>
      </c>
      <c r="G403">
        <v>0</v>
      </c>
      <c r="H403">
        <v>0.03</v>
      </c>
      <c r="I403">
        <v>0</v>
      </c>
      <c r="J403">
        <v>2</v>
      </c>
      <c r="K403">
        <v>0.03</v>
      </c>
      <c r="L403">
        <v>-1</v>
      </c>
      <c r="M403">
        <v>-1</v>
      </c>
      <c r="N403">
        <v>0.67</v>
      </c>
      <c r="O403">
        <v>3.58</v>
      </c>
      <c r="P403">
        <v>0.03</v>
      </c>
      <c r="Q403">
        <v>0.28000000000000003</v>
      </c>
      <c r="R403">
        <v>0.05</v>
      </c>
      <c r="S403">
        <v>0.32</v>
      </c>
      <c r="T403">
        <v>0.23</v>
      </c>
      <c r="U403">
        <v>0</v>
      </c>
      <c r="V403">
        <v>0</v>
      </c>
      <c r="W403">
        <v>20.67</v>
      </c>
      <c r="X403">
        <v>0.6</v>
      </c>
      <c r="Y403">
        <v>-1</v>
      </c>
      <c r="Z403">
        <v>-1</v>
      </c>
      <c r="AA403">
        <v>24.88</v>
      </c>
      <c r="AB403">
        <v>0.03</v>
      </c>
      <c r="AC403">
        <v>0.02</v>
      </c>
      <c r="AD403">
        <v>0.03</v>
      </c>
      <c r="AE403">
        <v>4.17</v>
      </c>
      <c r="AF403">
        <v>-1</v>
      </c>
      <c r="AG403">
        <v>-1</v>
      </c>
      <c r="AH403">
        <v>-1</v>
      </c>
      <c r="AI403">
        <v>0</v>
      </c>
      <c r="AJ403">
        <v>0</v>
      </c>
      <c r="AK403">
        <v>0.03</v>
      </c>
      <c r="AL403">
        <v>0.03</v>
      </c>
      <c r="AM403">
        <v>0.05</v>
      </c>
      <c r="AN403">
        <v>0.05</v>
      </c>
      <c r="AO403">
        <v>1.42</v>
      </c>
      <c r="AP403">
        <v>1.42</v>
      </c>
      <c r="AQ403">
        <v>22.67</v>
      </c>
      <c r="AR403">
        <v>0.53</v>
      </c>
      <c r="AS403">
        <v>0.68</v>
      </c>
      <c r="AT403">
        <v>-1</v>
      </c>
      <c r="AU403">
        <v>-1</v>
      </c>
      <c r="AV403">
        <v>0.05</v>
      </c>
      <c r="AW403">
        <v>29.88</v>
      </c>
      <c r="AX403">
        <v>29.88</v>
      </c>
      <c r="AY403">
        <v>0.17</v>
      </c>
      <c r="AZ403">
        <v>0</v>
      </c>
      <c r="BA403">
        <v>1483.4935180613613</v>
      </c>
    </row>
    <row r="404" spans="1:53" x14ac:dyDescent="0.25">
      <c r="A404">
        <v>1165</v>
      </c>
      <c r="B404" t="s">
        <v>846</v>
      </c>
      <c r="C404">
        <v>0</v>
      </c>
      <c r="D404">
        <v>1.58</v>
      </c>
      <c r="E404">
        <v>0</v>
      </c>
      <c r="F404">
        <v>0</v>
      </c>
      <c r="G404">
        <v>0</v>
      </c>
      <c r="H404">
        <v>0.03</v>
      </c>
      <c r="I404">
        <v>0</v>
      </c>
      <c r="J404">
        <v>2</v>
      </c>
      <c r="K404">
        <v>0.03</v>
      </c>
      <c r="L404">
        <v>-1</v>
      </c>
      <c r="M404">
        <v>-1</v>
      </c>
      <c r="N404">
        <v>0.67</v>
      </c>
      <c r="O404">
        <v>3.58</v>
      </c>
      <c r="P404">
        <v>0.03</v>
      </c>
      <c r="Q404">
        <v>0.28000000000000003</v>
      </c>
      <c r="R404">
        <v>0.05</v>
      </c>
      <c r="S404">
        <v>0.32</v>
      </c>
      <c r="T404">
        <v>0.23</v>
      </c>
      <c r="U404">
        <v>0</v>
      </c>
      <c r="V404">
        <v>0</v>
      </c>
      <c r="W404">
        <v>20.67</v>
      </c>
      <c r="X404">
        <v>0.6</v>
      </c>
      <c r="Y404">
        <v>-1</v>
      </c>
      <c r="Z404">
        <v>-1</v>
      </c>
      <c r="AA404">
        <v>24.88</v>
      </c>
      <c r="AB404">
        <v>0.03</v>
      </c>
      <c r="AC404">
        <v>0.02</v>
      </c>
      <c r="AD404">
        <v>0.03</v>
      </c>
      <c r="AE404">
        <v>4.17</v>
      </c>
      <c r="AF404">
        <v>-1</v>
      </c>
      <c r="AG404">
        <v>-1</v>
      </c>
      <c r="AH404">
        <v>-1</v>
      </c>
      <c r="AI404">
        <v>0</v>
      </c>
      <c r="AJ404">
        <v>0</v>
      </c>
      <c r="AK404">
        <v>0.03</v>
      </c>
      <c r="AL404">
        <v>0.03</v>
      </c>
      <c r="AM404">
        <v>0.05</v>
      </c>
      <c r="AN404">
        <v>0.05</v>
      </c>
      <c r="AO404">
        <v>1.42</v>
      </c>
      <c r="AP404">
        <v>1.42</v>
      </c>
      <c r="AQ404">
        <v>22.67</v>
      </c>
      <c r="AR404">
        <v>0.53</v>
      </c>
      <c r="AS404">
        <v>0.68</v>
      </c>
      <c r="AT404">
        <v>-1</v>
      </c>
      <c r="AU404">
        <v>-1</v>
      </c>
      <c r="AV404">
        <v>0.05</v>
      </c>
      <c r="AW404">
        <v>29.88</v>
      </c>
      <c r="AX404">
        <v>29.88</v>
      </c>
      <c r="AY404">
        <v>0.17</v>
      </c>
      <c r="AZ404">
        <v>0</v>
      </c>
      <c r="BA404">
        <v>1494.5662582612463</v>
      </c>
    </row>
    <row r="405" spans="1:53" x14ac:dyDescent="0.25">
      <c r="A405">
        <v>1168</v>
      </c>
      <c r="B405" t="s">
        <v>847</v>
      </c>
      <c r="C405">
        <v>0</v>
      </c>
      <c r="D405">
        <v>1.58</v>
      </c>
      <c r="E405">
        <v>0</v>
      </c>
      <c r="F405">
        <v>0</v>
      </c>
      <c r="G405">
        <v>0</v>
      </c>
      <c r="H405">
        <v>0.03</v>
      </c>
      <c r="I405">
        <v>0</v>
      </c>
      <c r="J405">
        <v>2</v>
      </c>
      <c r="K405">
        <v>0.03</v>
      </c>
      <c r="L405">
        <v>-1</v>
      </c>
      <c r="M405">
        <v>-1</v>
      </c>
      <c r="N405">
        <v>0.67</v>
      </c>
      <c r="O405">
        <v>3.58</v>
      </c>
      <c r="P405">
        <v>0.03</v>
      </c>
      <c r="Q405">
        <v>0.28000000000000003</v>
      </c>
      <c r="R405">
        <v>0.05</v>
      </c>
      <c r="S405">
        <v>0.32</v>
      </c>
      <c r="T405">
        <v>0.23</v>
      </c>
      <c r="U405">
        <v>0</v>
      </c>
      <c r="V405">
        <v>0</v>
      </c>
      <c r="W405">
        <v>20.67</v>
      </c>
      <c r="X405">
        <v>0.6</v>
      </c>
      <c r="Y405">
        <v>-1</v>
      </c>
      <c r="Z405">
        <v>-1</v>
      </c>
      <c r="AA405">
        <v>24.88</v>
      </c>
      <c r="AB405">
        <v>0.03</v>
      </c>
      <c r="AC405">
        <v>0.02</v>
      </c>
      <c r="AD405">
        <v>0.03</v>
      </c>
      <c r="AE405">
        <v>4.17</v>
      </c>
      <c r="AF405">
        <v>-1</v>
      </c>
      <c r="AG405">
        <v>-1</v>
      </c>
      <c r="AH405">
        <v>-1</v>
      </c>
      <c r="AI405">
        <v>0</v>
      </c>
      <c r="AJ405">
        <v>0</v>
      </c>
      <c r="AK405">
        <v>0.03</v>
      </c>
      <c r="AL405">
        <v>0.03</v>
      </c>
      <c r="AM405">
        <v>0.05</v>
      </c>
      <c r="AN405">
        <v>0.05</v>
      </c>
      <c r="AO405">
        <v>1.42</v>
      </c>
      <c r="AP405">
        <v>1.42</v>
      </c>
      <c r="AQ405">
        <v>22.67</v>
      </c>
      <c r="AR405">
        <v>0.53</v>
      </c>
      <c r="AS405">
        <v>0.68</v>
      </c>
      <c r="AT405">
        <v>-1</v>
      </c>
      <c r="AU405">
        <v>-1</v>
      </c>
      <c r="AV405">
        <v>0.05</v>
      </c>
      <c r="AW405">
        <v>29.88</v>
      </c>
      <c r="AX405">
        <v>29.88</v>
      </c>
      <c r="AY405">
        <v>0.17</v>
      </c>
      <c r="AZ405">
        <v>0</v>
      </c>
      <c r="BA405">
        <v>1421.9091371296636</v>
      </c>
    </row>
    <row r="406" spans="1:53" x14ac:dyDescent="0.25">
      <c r="A406">
        <v>1178</v>
      </c>
      <c r="B406" t="s">
        <v>848</v>
      </c>
      <c r="C406">
        <v>0</v>
      </c>
      <c r="D406">
        <v>1.58</v>
      </c>
      <c r="E406">
        <v>0</v>
      </c>
      <c r="F406">
        <v>0</v>
      </c>
      <c r="G406">
        <v>0</v>
      </c>
      <c r="H406">
        <v>0.03</v>
      </c>
      <c r="I406">
        <v>0</v>
      </c>
      <c r="J406">
        <v>2</v>
      </c>
      <c r="K406">
        <v>0.03</v>
      </c>
      <c r="L406">
        <v>-1</v>
      </c>
      <c r="M406">
        <v>-1</v>
      </c>
      <c r="N406">
        <v>0.67</v>
      </c>
      <c r="O406">
        <v>3.58</v>
      </c>
      <c r="P406">
        <v>0.03</v>
      </c>
      <c r="Q406">
        <v>0.28000000000000003</v>
      </c>
      <c r="R406">
        <v>0.05</v>
      </c>
      <c r="S406">
        <v>0.32</v>
      </c>
      <c r="T406">
        <v>0.23</v>
      </c>
      <c r="U406">
        <v>0</v>
      </c>
      <c r="V406">
        <v>0</v>
      </c>
      <c r="W406">
        <v>20.67</v>
      </c>
      <c r="X406">
        <v>0.6</v>
      </c>
      <c r="Y406">
        <v>-1</v>
      </c>
      <c r="Z406">
        <v>-1</v>
      </c>
      <c r="AA406">
        <v>24.88</v>
      </c>
      <c r="AB406">
        <v>0.03</v>
      </c>
      <c r="AC406">
        <v>0.02</v>
      </c>
      <c r="AD406">
        <v>0.03</v>
      </c>
      <c r="AE406">
        <v>4.17</v>
      </c>
      <c r="AF406">
        <v>-1</v>
      </c>
      <c r="AG406">
        <v>-1</v>
      </c>
      <c r="AH406">
        <v>-1</v>
      </c>
      <c r="AI406">
        <v>0</v>
      </c>
      <c r="AJ406">
        <v>0</v>
      </c>
      <c r="AK406">
        <v>0.03</v>
      </c>
      <c r="AL406">
        <v>0.03</v>
      </c>
      <c r="AM406">
        <v>0.05</v>
      </c>
      <c r="AN406">
        <v>0.05</v>
      </c>
      <c r="AO406">
        <v>1.42</v>
      </c>
      <c r="AP406">
        <v>1.42</v>
      </c>
      <c r="AQ406">
        <v>22.67</v>
      </c>
      <c r="AR406">
        <v>0.53</v>
      </c>
      <c r="AS406">
        <v>0.68</v>
      </c>
      <c r="AT406">
        <v>-1</v>
      </c>
      <c r="AU406">
        <v>-1</v>
      </c>
      <c r="AV406">
        <v>0.05</v>
      </c>
      <c r="AW406">
        <v>29.88</v>
      </c>
      <c r="AX406">
        <v>29.88</v>
      </c>
      <c r="AY406">
        <v>0.17</v>
      </c>
      <c r="AZ406">
        <v>0</v>
      </c>
      <c r="BA406">
        <v>1466.2873781546491</v>
      </c>
    </row>
    <row r="407" spans="1:53" x14ac:dyDescent="0.25">
      <c r="A407">
        <v>1188</v>
      </c>
      <c r="B407" t="s">
        <v>849</v>
      </c>
      <c r="C407">
        <v>0</v>
      </c>
      <c r="D407">
        <v>1.58</v>
      </c>
      <c r="E407">
        <v>0</v>
      </c>
      <c r="F407">
        <v>0</v>
      </c>
      <c r="G407">
        <v>0</v>
      </c>
      <c r="H407">
        <v>0.03</v>
      </c>
      <c r="I407">
        <v>0</v>
      </c>
      <c r="J407">
        <v>2</v>
      </c>
      <c r="K407">
        <v>0.03</v>
      </c>
      <c r="L407">
        <v>-1</v>
      </c>
      <c r="M407">
        <v>-1</v>
      </c>
      <c r="N407">
        <v>0.67</v>
      </c>
      <c r="O407">
        <v>3.58</v>
      </c>
      <c r="P407">
        <v>0.03</v>
      </c>
      <c r="Q407">
        <v>0.28000000000000003</v>
      </c>
      <c r="R407">
        <v>0.05</v>
      </c>
      <c r="S407">
        <v>0.32</v>
      </c>
      <c r="T407">
        <v>0.23</v>
      </c>
      <c r="U407">
        <v>0</v>
      </c>
      <c r="V407">
        <v>0</v>
      </c>
      <c r="W407">
        <v>20.67</v>
      </c>
      <c r="X407">
        <v>0.6</v>
      </c>
      <c r="Y407">
        <v>-1</v>
      </c>
      <c r="Z407">
        <v>-1</v>
      </c>
      <c r="AA407">
        <v>24.88</v>
      </c>
      <c r="AB407">
        <v>0.03</v>
      </c>
      <c r="AC407">
        <v>0.02</v>
      </c>
      <c r="AD407">
        <v>0.03</v>
      </c>
      <c r="AE407">
        <v>4.17</v>
      </c>
      <c r="AF407">
        <v>-1</v>
      </c>
      <c r="AG407">
        <v>-1</v>
      </c>
      <c r="AH407">
        <v>-1</v>
      </c>
      <c r="AI407">
        <v>0</v>
      </c>
      <c r="AJ407">
        <v>0</v>
      </c>
      <c r="AK407">
        <v>0.03</v>
      </c>
      <c r="AL407">
        <v>0.03</v>
      </c>
      <c r="AM407">
        <v>0.05</v>
      </c>
      <c r="AN407">
        <v>0.05</v>
      </c>
      <c r="AO407">
        <v>1.42</v>
      </c>
      <c r="AP407">
        <v>1.42</v>
      </c>
      <c r="AQ407">
        <v>22.67</v>
      </c>
      <c r="AR407">
        <v>0.53</v>
      </c>
      <c r="AS407">
        <v>0.68</v>
      </c>
      <c r="AT407">
        <v>-1</v>
      </c>
      <c r="AU407">
        <v>-1</v>
      </c>
      <c r="AV407">
        <v>0.05</v>
      </c>
      <c r="AW407">
        <v>29.88</v>
      </c>
      <c r="AX407">
        <v>29.88</v>
      </c>
      <c r="AY407">
        <v>0.17</v>
      </c>
      <c r="AZ407">
        <v>0</v>
      </c>
      <c r="BA407">
        <v>1476.8864823754361</v>
      </c>
    </row>
    <row r="408" spans="1:53" x14ac:dyDescent="0.25">
      <c r="A408">
        <v>1189</v>
      </c>
      <c r="B408" t="s">
        <v>491</v>
      </c>
      <c r="C408">
        <v>0</v>
      </c>
      <c r="D408">
        <v>1.58</v>
      </c>
      <c r="E408">
        <v>0</v>
      </c>
      <c r="F408">
        <v>0</v>
      </c>
      <c r="G408">
        <v>0</v>
      </c>
      <c r="H408">
        <v>0.03</v>
      </c>
      <c r="I408">
        <v>0</v>
      </c>
      <c r="J408">
        <v>2</v>
      </c>
      <c r="K408">
        <v>0.03</v>
      </c>
      <c r="L408">
        <v>-1</v>
      </c>
      <c r="M408">
        <v>-1</v>
      </c>
      <c r="N408">
        <v>0.67</v>
      </c>
      <c r="O408">
        <v>3.58</v>
      </c>
      <c r="P408">
        <v>0.03</v>
      </c>
      <c r="Q408">
        <v>0.28000000000000003</v>
      </c>
      <c r="R408">
        <v>0.05</v>
      </c>
      <c r="S408">
        <v>0.32</v>
      </c>
      <c r="T408">
        <v>0.23</v>
      </c>
      <c r="U408">
        <v>0</v>
      </c>
      <c r="V408">
        <v>0</v>
      </c>
      <c r="W408">
        <v>20.67</v>
      </c>
      <c r="X408">
        <v>0.6</v>
      </c>
      <c r="Y408">
        <v>-1</v>
      </c>
      <c r="Z408">
        <v>-1</v>
      </c>
      <c r="AA408">
        <v>24.88</v>
      </c>
      <c r="AB408">
        <v>0.03</v>
      </c>
      <c r="AC408">
        <v>0.02</v>
      </c>
      <c r="AD408">
        <v>0.03</v>
      </c>
      <c r="AE408">
        <v>4.17</v>
      </c>
      <c r="AF408">
        <v>-1</v>
      </c>
      <c r="AG408">
        <v>-1</v>
      </c>
      <c r="AH408">
        <v>-1</v>
      </c>
      <c r="AI408">
        <v>0</v>
      </c>
      <c r="AJ408">
        <v>0</v>
      </c>
      <c r="AK408">
        <v>0.03</v>
      </c>
      <c r="AL408">
        <v>0.03</v>
      </c>
      <c r="AM408">
        <v>0.05</v>
      </c>
      <c r="AN408">
        <v>0.05</v>
      </c>
      <c r="AO408">
        <v>1.42</v>
      </c>
      <c r="AP408">
        <v>1.42</v>
      </c>
      <c r="AQ408">
        <v>22.67</v>
      </c>
      <c r="AR408">
        <v>0.53</v>
      </c>
      <c r="AS408">
        <v>0.68</v>
      </c>
      <c r="AT408">
        <v>-1</v>
      </c>
      <c r="AU408">
        <v>-1</v>
      </c>
      <c r="AV408">
        <v>0.05</v>
      </c>
      <c r="AW408">
        <v>29.88</v>
      </c>
      <c r="AX408">
        <v>29.88</v>
      </c>
      <c r="AY408">
        <v>0.17</v>
      </c>
      <c r="AZ408">
        <v>0</v>
      </c>
      <c r="BA408">
        <v>1482.9831318505048</v>
      </c>
    </row>
    <row r="409" spans="1:53" x14ac:dyDescent="0.25">
      <c r="A409">
        <v>1197</v>
      </c>
      <c r="B409" t="s">
        <v>850</v>
      </c>
      <c r="C409">
        <v>0</v>
      </c>
      <c r="D409">
        <v>1.58</v>
      </c>
      <c r="E409">
        <v>0</v>
      </c>
      <c r="F409">
        <v>0</v>
      </c>
      <c r="G409">
        <v>0</v>
      </c>
      <c r="H409">
        <v>0.03</v>
      </c>
      <c r="I409">
        <v>0</v>
      </c>
      <c r="J409">
        <v>2</v>
      </c>
      <c r="K409">
        <v>0.03</v>
      </c>
      <c r="L409">
        <v>-1</v>
      </c>
      <c r="M409">
        <v>-1</v>
      </c>
      <c r="N409">
        <v>0.67</v>
      </c>
      <c r="O409">
        <v>3.58</v>
      </c>
      <c r="P409">
        <v>0.03</v>
      </c>
      <c r="Q409">
        <v>0.28000000000000003</v>
      </c>
      <c r="R409">
        <v>0.05</v>
      </c>
      <c r="S409">
        <v>0.32</v>
      </c>
      <c r="T409">
        <v>0.23</v>
      </c>
      <c r="U409">
        <v>0</v>
      </c>
      <c r="V409">
        <v>0</v>
      </c>
      <c r="W409">
        <v>20.67</v>
      </c>
      <c r="X409">
        <v>0.6</v>
      </c>
      <c r="Y409">
        <v>-1</v>
      </c>
      <c r="Z409">
        <v>-1</v>
      </c>
      <c r="AA409">
        <v>24.88</v>
      </c>
      <c r="AB409">
        <v>0.03</v>
      </c>
      <c r="AC409">
        <v>0.02</v>
      </c>
      <c r="AD409">
        <v>0.03</v>
      </c>
      <c r="AE409">
        <v>4.17</v>
      </c>
      <c r="AF409">
        <v>-1</v>
      </c>
      <c r="AG409">
        <v>-1</v>
      </c>
      <c r="AH409">
        <v>-1</v>
      </c>
      <c r="AI409">
        <v>0</v>
      </c>
      <c r="AJ409">
        <v>0</v>
      </c>
      <c r="AK409">
        <v>0.03</v>
      </c>
      <c r="AL409">
        <v>0.03</v>
      </c>
      <c r="AM409">
        <v>0.05</v>
      </c>
      <c r="AN409">
        <v>0.05</v>
      </c>
      <c r="AO409">
        <v>1.42</v>
      </c>
      <c r="AP409">
        <v>1.42</v>
      </c>
      <c r="AQ409">
        <v>22.67</v>
      </c>
      <c r="AR409">
        <v>0.53</v>
      </c>
      <c r="AS409">
        <v>0.68</v>
      </c>
      <c r="AT409">
        <v>-1</v>
      </c>
      <c r="AU409">
        <v>-1</v>
      </c>
      <c r="AV409">
        <v>0.05</v>
      </c>
      <c r="AW409">
        <v>29.88</v>
      </c>
      <c r="AX409">
        <v>29.88</v>
      </c>
      <c r="AY409">
        <v>0.17</v>
      </c>
      <c r="AZ409">
        <v>0</v>
      </c>
      <c r="BA409">
        <v>1564.6531344580007</v>
      </c>
    </row>
    <row r="410" spans="1:53" x14ac:dyDescent="0.25">
      <c r="A410">
        <v>1208</v>
      </c>
      <c r="B410" t="s">
        <v>851</v>
      </c>
      <c r="C410">
        <v>0</v>
      </c>
      <c r="D410">
        <v>1.58</v>
      </c>
      <c r="E410">
        <v>0</v>
      </c>
      <c r="F410">
        <v>0</v>
      </c>
      <c r="G410">
        <v>0</v>
      </c>
      <c r="H410">
        <v>0.03</v>
      </c>
      <c r="I410">
        <v>0</v>
      </c>
      <c r="J410">
        <v>2</v>
      </c>
      <c r="K410">
        <v>0.03</v>
      </c>
      <c r="L410">
        <v>-1</v>
      </c>
      <c r="M410">
        <v>-1</v>
      </c>
      <c r="N410">
        <v>0.67</v>
      </c>
      <c r="O410">
        <v>3.58</v>
      </c>
      <c r="P410">
        <v>0.03</v>
      </c>
      <c r="Q410">
        <v>0.28000000000000003</v>
      </c>
      <c r="R410">
        <v>0.05</v>
      </c>
      <c r="S410">
        <v>0.32</v>
      </c>
      <c r="T410">
        <v>0.23</v>
      </c>
      <c r="U410">
        <v>0</v>
      </c>
      <c r="V410">
        <v>0</v>
      </c>
      <c r="W410">
        <v>20.67</v>
      </c>
      <c r="X410">
        <v>0.6</v>
      </c>
      <c r="Y410">
        <v>-1</v>
      </c>
      <c r="Z410">
        <v>-1</v>
      </c>
      <c r="AA410">
        <v>24.88</v>
      </c>
      <c r="AB410">
        <v>0.03</v>
      </c>
      <c r="AC410">
        <v>0.02</v>
      </c>
      <c r="AD410">
        <v>0.03</v>
      </c>
      <c r="AE410">
        <v>4.17</v>
      </c>
      <c r="AF410">
        <v>-1</v>
      </c>
      <c r="AG410">
        <v>-1</v>
      </c>
      <c r="AH410">
        <v>-1</v>
      </c>
      <c r="AI410">
        <v>0</v>
      </c>
      <c r="AJ410">
        <v>0</v>
      </c>
      <c r="AK410">
        <v>0.03</v>
      </c>
      <c r="AL410">
        <v>0.03</v>
      </c>
      <c r="AM410">
        <v>0.05</v>
      </c>
      <c r="AN410">
        <v>0.05</v>
      </c>
      <c r="AO410">
        <v>1.42</v>
      </c>
      <c r="AP410">
        <v>1.42</v>
      </c>
      <c r="AQ410">
        <v>22.67</v>
      </c>
      <c r="AR410">
        <v>0.53</v>
      </c>
      <c r="AS410">
        <v>0.68</v>
      </c>
      <c r="AT410">
        <v>-1</v>
      </c>
      <c r="AU410">
        <v>-1</v>
      </c>
      <c r="AV410">
        <v>0.05</v>
      </c>
      <c r="AW410">
        <v>29.88</v>
      </c>
      <c r="AX410">
        <v>29.88</v>
      </c>
      <c r="AY410">
        <v>0.17</v>
      </c>
      <c r="AZ410">
        <v>0</v>
      </c>
      <c r="BA410">
        <v>1488.6360712469727</v>
      </c>
    </row>
    <row r="411" spans="1:53" x14ac:dyDescent="0.25">
      <c r="A411">
        <v>1209</v>
      </c>
      <c r="B411" t="s">
        <v>852</v>
      </c>
      <c r="C411">
        <v>0</v>
      </c>
      <c r="D411">
        <v>1.58</v>
      </c>
      <c r="E411">
        <v>0</v>
      </c>
      <c r="F411">
        <v>0</v>
      </c>
      <c r="G411">
        <v>0</v>
      </c>
      <c r="H411">
        <v>0.03</v>
      </c>
      <c r="I411">
        <v>0</v>
      </c>
      <c r="J411">
        <v>2</v>
      </c>
      <c r="K411">
        <v>0.03</v>
      </c>
      <c r="L411">
        <v>-1</v>
      </c>
      <c r="M411">
        <v>-1</v>
      </c>
      <c r="N411">
        <v>0.67</v>
      </c>
      <c r="O411">
        <v>3.58</v>
      </c>
      <c r="P411">
        <v>0.03</v>
      </c>
      <c r="Q411">
        <v>0.28000000000000003</v>
      </c>
      <c r="R411">
        <v>0.05</v>
      </c>
      <c r="S411">
        <v>0.32</v>
      </c>
      <c r="T411">
        <v>0.23</v>
      </c>
      <c r="U411">
        <v>0</v>
      </c>
      <c r="V411">
        <v>0</v>
      </c>
      <c r="W411">
        <v>20.67</v>
      </c>
      <c r="X411">
        <v>0.6</v>
      </c>
      <c r="Y411">
        <v>-1</v>
      </c>
      <c r="Z411">
        <v>-1</v>
      </c>
      <c r="AA411">
        <v>24.88</v>
      </c>
      <c r="AB411">
        <v>0.03</v>
      </c>
      <c r="AC411">
        <v>0.02</v>
      </c>
      <c r="AD411">
        <v>0.03</v>
      </c>
      <c r="AE411">
        <v>4.17</v>
      </c>
      <c r="AF411">
        <v>-1</v>
      </c>
      <c r="AG411">
        <v>-1</v>
      </c>
      <c r="AH411">
        <v>-1</v>
      </c>
      <c r="AI411">
        <v>0</v>
      </c>
      <c r="AJ411">
        <v>0</v>
      </c>
      <c r="AK411">
        <v>0.03</v>
      </c>
      <c r="AL411">
        <v>0.03</v>
      </c>
      <c r="AM411">
        <v>0.05</v>
      </c>
      <c r="AN411">
        <v>0.05</v>
      </c>
      <c r="AO411">
        <v>1.42</v>
      </c>
      <c r="AP411">
        <v>1.42</v>
      </c>
      <c r="AQ411">
        <v>22.67</v>
      </c>
      <c r="AR411">
        <v>0.53</v>
      </c>
      <c r="AS411">
        <v>0.68</v>
      </c>
      <c r="AT411">
        <v>-1</v>
      </c>
      <c r="AU411">
        <v>-1</v>
      </c>
      <c r="AV411">
        <v>0.05</v>
      </c>
      <c r="AW411">
        <v>29.88</v>
      </c>
      <c r="AX411">
        <v>29.88</v>
      </c>
      <c r="AY411">
        <v>0.17</v>
      </c>
      <c r="AZ411">
        <v>0</v>
      </c>
      <c r="BA411">
        <v>1417.7577524028025</v>
      </c>
    </row>
    <row r="412" spans="1:53" x14ac:dyDescent="0.25">
      <c r="A412">
        <v>1212</v>
      </c>
      <c r="B412" t="s">
        <v>853</v>
      </c>
      <c r="C412">
        <v>0</v>
      </c>
      <c r="D412">
        <v>1.58</v>
      </c>
      <c r="E412">
        <v>0</v>
      </c>
      <c r="F412">
        <v>0</v>
      </c>
      <c r="G412">
        <v>0</v>
      </c>
      <c r="H412">
        <v>0.03</v>
      </c>
      <c r="I412">
        <v>0</v>
      </c>
      <c r="J412">
        <v>2</v>
      </c>
      <c r="K412">
        <v>0.03</v>
      </c>
      <c r="L412">
        <v>-1</v>
      </c>
      <c r="M412">
        <v>-1</v>
      </c>
      <c r="N412">
        <v>0.67</v>
      </c>
      <c r="O412">
        <v>3.58</v>
      </c>
      <c r="P412">
        <v>0.03</v>
      </c>
      <c r="Q412">
        <v>0.28000000000000003</v>
      </c>
      <c r="R412">
        <v>0.05</v>
      </c>
      <c r="S412">
        <v>0.32</v>
      </c>
      <c r="T412">
        <v>0.23</v>
      </c>
      <c r="U412">
        <v>0</v>
      </c>
      <c r="V412">
        <v>0</v>
      </c>
      <c r="W412">
        <v>20.67</v>
      </c>
      <c r="X412">
        <v>0.6</v>
      </c>
      <c r="Y412">
        <v>-1</v>
      </c>
      <c r="Z412">
        <v>-1</v>
      </c>
      <c r="AA412">
        <v>24.88</v>
      </c>
      <c r="AB412">
        <v>0.03</v>
      </c>
      <c r="AC412">
        <v>0.02</v>
      </c>
      <c r="AD412">
        <v>0.03</v>
      </c>
      <c r="AE412">
        <v>4.17</v>
      </c>
      <c r="AF412">
        <v>-1</v>
      </c>
      <c r="AG412">
        <v>-1</v>
      </c>
      <c r="AH412">
        <v>-1</v>
      </c>
      <c r="AI412">
        <v>0</v>
      </c>
      <c r="AJ412">
        <v>0</v>
      </c>
      <c r="AK412">
        <v>0.03</v>
      </c>
      <c r="AL412">
        <v>0.03</v>
      </c>
      <c r="AM412">
        <v>0.05</v>
      </c>
      <c r="AN412">
        <v>0.05</v>
      </c>
      <c r="AO412">
        <v>1.42</v>
      </c>
      <c r="AP412">
        <v>1.42</v>
      </c>
      <c r="AQ412">
        <v>22.67</v>
      </c>
      <c r="AR412">
        <v>0.53</v>
      </c>
      <c r="AS412">
        <v>0.68</v>
      </c>
      <c r="AT412">
        <v>-1</v>
      </c>
      <c r="AU412">
        <v>-1</v>
      </c>
      <c r="AV412">
        <v>0.05</v>
      </c>
      <c r="AW412">
        <v>29.88</v>
      </c>
      <c r="AX412">
        <v>29.88</v>
      </c>
      <c r="AY412">
        <v>0.17</v>
      </c>
      <c r="AZ412">
        <v>0</v>
      </c>
      <c r="BA412">
        <v>1415.1083525345398</v>
      </c>
    </row>
    <row r="413" spans="1:53" x14ac:dyDescent="0.25">
      <c r="A413">
        <v>1218</v>
      </c>
      <c r="B413" t="s">
        <v>854</v>
      </c>
      <c r="C413">
        <v>0</v>
      </c>
      <c r="D413">
        <v>1.58</v>
      </c>
      <c r="E413">
        <v>0</v>
      </c>
      <c r="F413">
        <v>0</v>
      </c>
      <c r="G413">
        <v>0</v>
      </c>
      <c r="H413">
        <v>0.03</v>
      </c>
      <c r="I413">
        <v>0</v>
      </c>
      <c r="J413">
        <v>2</v>
      </c>
      <c r="K413">
        <v>0.03</v>
      </c>
      <c r="L413">
        <v>-1</v>
      </c>
      <c r="M413">
        <v>-1</v>
      </c>
      <c r="N413">
        <v>0.67</v>
      </c>
      <c r="O413">
        <v>3.58</v>
      </c>
      <c r="P413">
        <v>0.03</v>
      </c>
      <c r="Q413">
        <v>0.28000000000000003</v>
      </c>
      <c r="R413">
        <v>0.05</v>
      </c>
      <c r="S413">
        <v>0.32</v>
      </c>
      <c r="T413">
        <v>0.23</v>
      </c>
      <c r="U413">
        <v>0</v>
      </c>
      <c r="V413">
        <v>0</v>
      </c>
      <c r="W413">
        <v>20.67</v>
      </c>
      <c r="X413">
        <v>0.6</v>
      </c>
      <c r="Y413">
        <v>-1</v>
      </c>
      <c r="Z413">
        <v>-1</v>
      </c>
      <c r="AA413">
        <v>24.88</v>
      </c>
      <c r="AB413">
        <v>0.03</v>
      </c>
      <c r="AC413">
        <v>0.02</v>
      </c>
      <c r="AD413">
        <v>0.03</v>
      </c>
      <c r="AE413">
        <v>4.17</v>
      </c>
      <c r="AF413">
        <v>-1</v>
      </c>
      <c r="AG413">
        <v>-1</v>
      </c>
      <c r="AH413">
        <v>-1</v>
      </c>
      <c r="AI413">
        <v>0</v>
      </c>
      <c r="AJ413">
        <v>0</v>
      </c>
      <c r="AK413">
        <v>0.03</v>
      </c>
      <c r="AL413">
        <v>0.03</v>
      </c>
      <c r="AM413">
        <v>0.05</v>
      </c>
      <c r="AN413">
        <v>0.05</v>
      </c>
      <c r="AO413">
        <v>1.42</v>
      </c>
      <c r="AP413">
        <v>1.42</v>
      </c>
      <c r="AQ413">
        <v>22.67</v>
      </c>
      <c r="AR413">
        <v>0.53</v>
      </c>
      <c r="AS413">
        <v>0.68</v>
      </c>
      <c r="AT413">
        <v>-1</v>
      </c>
      <c r="AU413">
        <v>-1</v>
      </c>
      <c r="AV413">
        <v>0.05</v>
      </c>
      <c r="AW413">
        <v>29.88</v>
      </c>
      <c r="AX413">
        <v>29.88</v>
      </c>
      <c r="AY413">
        <v>0.17</v>
      </c>
      <c r="AZ413">
        <v>0</v>
      </c>
      <c r="BA413">
        <v>1481.0062248637962</v>
      </c>
    </row>
    <row r="414" spans="1:53" x14ac:dyDescent="0.25">
      <c r="A414">
        <v>1225</v>
      </c>
      <c r="B414" t="s">
        <v>855</v>
      </c>
      <c r="C414">
        <v>0</v>
      </c>
      <c r="D414">
        <v>1.58</v>
      </c>
      <c r="E414">
        <v>0</v>
      </c>
      <c r="F414">
        <v>0</v>
      </c>
      <c r="G414">
        <v>0</v>
      </c>
      <c r="H414">
        <v>0.03</v>
      </c>
      <c r="I414">
        <v>0</v>
      </c>
      <c r="J414">
        <v>2</v>
      </c>
      <c r="K414">
        <v>0.03</v>
      </c>
      <c r="L414">
        <v>-1</v>
      </c>
      <c r="M414">
        <v>-1</v>
      </c>
      <c r="N414">
        <v>0.67</v>
      </c>
      <c r="O414">
        <v>3.58</v>
      </c>
      <c r="P414">
        <v>0.03</v>
      </c>
      <c r="Q414">
        <v>0.28000000000000003</v>
      </c>
      <c r="R414">
        <v>0.05</v>
      </c>
      <c r="S414">
        <v>0.32</v>
      </c>
      <c r="T414">
        <v>0.23</v>
      </c>
      <c r="U414">
        <v>0</v>
      </c>
      <c r="V414">
        <v>0</v>
      </c>
      <c r="W414">
        <v>20.67</v>
      </c>
      <c r="X414">
        <v>0.6</v>
      </c>
      <c r="Y414">
        <v>-1</v>
      </c>
      <c r="Z414">
        <v>-1</v>
      </c>
      <c r="AA414">
        <v>24.88</v>
      </c>
      <c r="AB414">
        <v>0.03</v>
      </c>
      <c r="AC414">
        <v>0.02</v>
      </c>
      <c r="AD414">
        <v>0.03</v>
      </c>
      <c r="AE414">
        <v>4.17</v>
      </c>
      <c r="AF414">
        <v>-1</v>
      </c>
      <c r="AG414">
        <v>-1</v>
      </c>
      <c r="AH414">
        <v>-1</v>
      </c>
      <c r="AI414">
        <v>0</v>
      </c>
      <c r="AJ414">
        <v>0</v>
      </c>
      <c r="AK414">
        <v>0.03</v>
      </c>
      <c r="AL414">
        <v>0.03</v>
      </c>
      <c r="AM414">
        <v>0.05</v>
      </c>
      <c r="AN414">
        <v>0.05</v>
      </c>
      <c r="AO414">
        <v>1.42</v>
      </c>
      <c r="AP414">
        <v>1.42</v>
      </c>
      <c r="AQ414">
        <v>22.67</v>
      </c>
      <c r="AR414">
        <v>0.53</v>
      </c>
      <c r="AS414">
        <v>0.68</v>
      </c>
      <c r="AT414">
        <v>-1</v>
      </c>
      <c r="AU414">
        <v>-1</v>
      </c>
      <c r="AV414">
        <v>0.05</v>
      </c>
      <c r="AW414">
        <v>29.88</v>
      </c>
      <c r="AX414">
        <v>29.88</v>
      </c>
      <c r="AY414">
        <v>0.17</v>
      </c>
      <c r="AZ414">
        <v>0</v>
      </c>
      <c r="BA414">
        <v>1392.0555049574064</v>
      </c>
    </row>
    <row r="415" spans="1:53" x14ac:dyDescent="0.25">
      <c r="A415">
        <v>1228</v>
      </c>
      <c r="B415" t="s">
        <v>856</v>
      </c>
      <c r="C415">
        <v>0</v>
      </c>
      <c r="D415">
        <v>1.58</v>
      </c>
      <c r="E415">
        <v>0</v>
      </c>
      <c r="F415">
        <v>0</v>
      </c>
      <c r="G415">
        <v>0</v>
      </c>
      <c r="H415">
        <v>0.03</v>
      </c>
      <c r="I415">
        <v>0</v>
      </c>
      <c r="J415">
        <v>2</v>
      </c>
      <c r="K415">
        <v>0.03</v>
      </c>
      <c r="L415">
        <v>-1</v>
      </c>
      <c r="M415">
        <v>-1</v>
      </c>
      <c r="N415">
        <v>0.67</v>
      </c>
      <c r="O415">
        <v>3.58</v>
      </c>
      <c r="P415">
        <v>0.03</v>
      </c>
      <c r="Q415">
        <v>0.28000000000000003</v>
      </c>
      <c r="R415">
        <v>0.05</v>
      </c>
      <c r="S415">
        <v>0.32</v>
      </c>
      <c r="T415">
        <v>0.23</v>
      </c>
      <c r="U415">
        <v>0</v>
      </c>
      <c r="V415">
        <v>0</v>
      </c>
      <c r="W415">
        <v>20.67</v>
      </c>
      <c r="X415">
        <v>0.6</v>
      </c>
      <c r="Y415">
        <v>-1</v>
      </c>
      <c r="Z415">
        <v>-1</v>
      </c>
      <c r="AA415">
        <v>24.88</v>
      </c>
      <c r="AB415">
        <v>0.03</v>
      </c>
      <c r="AC415">
        <v>0.02</v>
      </c>
      <c r="AD415">
        <v>0.03</v>
      </c>
      <c r="AE415">
        <v>4.17</v>
      </c>
      <c r="AF415">
        <v>-1</v>
      </c>
      <c r="AG415">
        <v>-1</v>
      </c>
      <c r="AH415">
        <v>-1</v>
      </c>
      <c r="AI415">
        <v>0</v>
      </c>
      <c r="AJ415">
        <v>0</v>
      </c>
      <c r="AK415">
        <v>0.03</v>
      </c>
      <c r="AL415">
        <v>0.03</v>
      </c>
      <c r="AM415">
        <v>0.05</v>
      </c>
      <c r="AN415">
        <v>0.05</v>
      </c>
      <c r="AO415">
        <v>1.42</v>
      </c>
      <c r="AP415">
        <v>1.42</v>
      </c>
      <c r="AQ415">
        <v>22.67</v>
      </c>
      <c r="AR415">
        <v>0.53</v>
      </c>
      <c r="AS415">
        <v>0.68</v>
      </c>
      <c r="AT415">
        <v>-1</v>
      </c>
      <c r="AU415">
        <v>-1</v>
      </c>
      <c r="AV415">
        <v>0.05</v>
      </c>
      <c r="AW415">
        <v>29.88</v>
      </c>
      <c r="AX415">
        <v>29.88</v>
      </c>
      <c r="AY415">
        <v>0.17</v>
      </c>
      <c r="AZ415">
        <v>0</v>
      </c>
      <c r="BA415">
        <v>1429.7396034755707</v>
      </c>
    </row>
    <row r="416" spans="1:53" x14ac:dyDescent="0.25">
      <c r="A416">
        <v>1230</v>
      </c>
      <c r="B416" t="s">
        <v>857</v>
      </c>
      <c r="C416">
        <v>0</v>
      </c>
      <c r="D416">
        <v>1.58</v>
      </c>
      <c r="E416">
        <v>0</v>
      </c>
      <c r="F416">
        <v>0</v>
      </c>
      <c r="G416">
        <v>0</v>
      </c>
      <c r="H416">
        <v>0.03</v>
      </c>
      <c r="I416">
        <v>0</v>
      </c>
      <c r="J416">
        <v>2</v>
      </c>
      <c r="K416">
        <v>0.03</v>
      </c>
      <c r="L416">
        <v>-1</v>
      </c>
      <c r="M416">
        <v>-1</v>
      </c>
      <c r="N416">
        <v>0.67</v>
      </c>
      <c r="O416">
        <v>3.58</v>
      </c>
      <c r="P416">
        <v>0.03</v>
      </c>
      <c r="Q416">
        <v>0.28000000000000003</v>
      </c>
      <c r="R416">
        <v>0.05</v>
      </c>
      <c r="S416">
        <v>0.32</v>
      </c>
      <c r="T416">
        <v>0.23</v>
      </c>
      <c r="U416">
        <v>0</v>
      </c>
      <c r="V416">
        <v>0</v>
      </c>
      <c r="W416">
        <v>20.67</v>
      </c>
      <c r="X416">
        <v>0.6</v>
      </c>
      <c r="Y416">
        <v>-1</v>
      </c>
      <c r="Z416">
        <v>-1</v>
      </c>
      <c r="AA416">
        <v>24.88</v>
      </c>
      <c r="AB416">
        <v>0.03</v>
      </c>
      <c r="AC416">
        <v>0.02</v>
      </c>
      <c r="AD416">
        <v>0.03</v>
      </c>
      <c r="AE416">
        <v>4.17</v>
      </c>
      <c r="AF416">
        <v>-1</v>
      </c>
      <c r="AG416">
        <v>-1</v>
      </c>
      <c r="AH416">
        <v>-1</v>
      </c>
      <c r="AI416">
        <v>0</v>
      </c>
      <c r="AJ416">
        <v>0</v>
      </c>
      <c r="AK416">
        <v>0.03</v>
      </c>
      <c r="AL416">
        <v>0.03</v>
      </c>
      <c r="AM416">
        <v>0.05</v>
      </c>
      <c r="AN416">
        <v>0.05</v>
      </c>
      <c r="AO416">
        <v>1.42</v>
      </c>
      <c r="AP416">
        <v>1.42</v>
      </c>
      <c r="AQ416">
        <v>22.67</v>
      </c>
      <c r="AR416">
        <v>0.53</v>
      </c>
      <c r="AS416">
        <v>0.68</v>
      </c>
      <c r="AT416">
        <v>-1</v>
      </c>
      <c r="AU416">
        <v>-1</v>
      </c>
      <c r="AV416">
        <v>0.05</v>
      </c>
      <c r="AW416">
        <v>29.88</v>
      </c>
      <c r="AX416">
        <v>29.88</v>
      </c>
      <c r="AY416">
        <v>0.17</v>
      </c>
      <c r="AZ416">
        <v>0</v>
      </c>
      <c r="BA416">
        <v>1445.3263153845908</v>
      </c>
    </row>
    <row r="417" spans="1:53" x14ac:dyDescent="0.25">
      <c r="A417">
        <v>1241</v>
      </c>
      <c r="B417" t="s">
        <v>858</v>
      </c>
      <c r="C417">
        <v>0</v>
      </c>
      <c r="D417">
        <v>1.58</v>
      </c>
      <c r="E417">
        <v>0</v>
      </c>
      <c r="F417">
        <v>0</v>
      </c>
      <c r="G417">
        <v>0</v>
      </c>
      <c r="H417">
        <v>0.03</v>
      </c>
      <c r="I417">
        <v>0</v>
      </c>
      <c r="J417">
        <v>2</v>
      </c>
      <c r="K417">
        <v>0.03</v>
      </c>
      <c r="L417">
        <v>-1</v>
      </c>
      <c r="M417">
        <v>-1</v>
      </c>
      <c r="N417">
        <v>0.67</v>
      </c>
      <c r="O417">
        <v>3.58</v>
      </c>
      <c r="P417">
        <v>0.03</v>
      </c>
      <c r="Q417">
        <v>0.28000000000000003</v>
      </c>
      <c r="R417">
        <v>0.05</v>
      </c>
      <c r="S417">
        <v>0.32</v>
      </c>
      <c r="T417">
        <v>0.23</v>
      </c>
      <c r="U417">
        <v>0</v>
      </c>
      <c r="V417">
        <v>0</v>
      </c>
      <c r="W417">
        <v>20.67</v>
      </c>
      <c r="X417">
        <v>0.6</v>
      </c>
      <c r="Y417">
        <v>-1</v>
      </c>
      <c r="Z417">
        <v>-1</v>
      </c>
      <c r="AA417">
        <v>24.88</v>
      </c>
      <c r="AB417">
        <v>0.03</v>
      </c>
      <c r="AC417">
        <v>0.02</v>
      </c>
      <c r="AD417">
        <v>0.03</v>
      </c>
      <c r="AE417">
        <v>4.17</v>
      </c>
      <c r="AF417">
        <v>-1</v>
      </c>
      <c r="AG417">
        <v>-1</v>
      </c>
      <c r="AH417">
        <v>-1</v>
      </c>
      <c r="AI417">
        <v>0</v>
      </c>
      <c r="AJ417">
        <v>0</v>
      </c>
      <c r="AK417">
        <v>0.03</v>
      </c>
      <c r="AL417">
        <v>0.03</v>
      </c>
      <c r="AM417">
        <v>0.05</v>
      </c>
      <c r="AN417">
        <v>0.05</v>
      </c>
      <c r="AO417">
        <v>1.42</v>
      </c>
      <c r="AP417">
        <v>1.42</v>
      </c>
      <c r="AQ417">
        <v>22.67</v>
      </c>
      <c r="AR417">
        <v>0.53</v>
      </c>
      <c r="AS417">
        <v>0.68</v>
      </c>
      <c r="AT417">
        <v>-1</v>
      </c>
      <c r="AU417">
        <v>-1</v>
      </c>
      <c r="AV417">
        <v>0.05</v>
      </c>
      <c r="AW417">
        <v>29.88</v>
      </c>
      <c r="AX417">
        <v>29.88</v>
      </c>
      <c r="AY417">
        <v>0.17</v>
      </c>
      <c r="AZ417">
        <v>0</v>
      </c>
      <c r="BA417">
        <v>1765.6344269141323</v>
      </c>
    </row>
    <row r="418" spans="1:53" x14ac:dyDescent="0.25">
      <c r="A418">
        <v>1243</v>
      </c>
      <c r="B418" t="s">
        <v>859</v>
      </c>
      <c r="C418">
        <v>0</v>
      </c>
      <c r="D418">
        <v>1.58</v>
      </c>
      <c r="E418">
        <v>0</v>
      </c>
      <c r="F418">
        <v>0</v>
      </c>
      <c r="G418">
        <v>0</v>
      </c>
      <c r="H418">
        <v>0.03</v>
      </c>
      <c r="I418">
        <v>0</v>
      </c>
      <c r="J418">
        <v>2</v>
      </c>
      <c r="K418">
        <v>0.03</v>
      </c>
      <c r="L418">
        <v>-1</v>
      </c>
      <c r="M418">
        <v>-1</v>
      </c>
      <c r="N418">
        <v>0.67</v>
      </c>
      <c r="O418">
        <v>3.58</v>
      </c>
      <c r="P418">
        <v>0.03</v>
      </c>
      <c r="Q418">
        <v>0.28000000000000003</v>
      </c>
      <c r="R418">
        <v>0.05</v>
      </c>
      <c r="S418">
        <v>0.32</v>
      </c>
      <c r="T418">
        <v>0.23</v>
      </c>
      <c r="U418">
        <v>0</v>
      </c>
      <c r="V418">
        <v>0</v>
      </c>
      <c r="W418">
        <v>20.67</v>
      </c>
      <c r="X418">
        <v>0.6</v>
      </c>
      <c r="Y418">
        <v>-1</v>
      </c>
      <c r="Z418">
        <v>-1</v>
      </c>
      <c r="AA418">
        <v>24.88</v>
      </c>
      <c r="AB418">
        <v>0.03</v>
      </c>
      <c r="AC418">
        <v>0.02</v>
      </c>
      <c r="AD418">
        <v>0.03</v>
      </c>
      <c r="AE418">
        <v>4.17</v>
      </c>
      <c r="AF418">
        <v>-1</v>
      </c>
      <c r="AG418">
        <v>-1</v>
      </c>
      <c r="AH418">
        <v>-1</v>
      </c>
      <c r="AI418">
        <v>0</v>
      </c>
      <c r="AJ418">
        <v>0</v>
      </c>
      <c r="AK418">
        <v>0.03</v>
      </c>
      <c r="AL418">
        <v>0.03</v>
      </c>
      <c r="AM418">
        <v>0.05</v>
      </c>
      <c r="AN418">
        <v>0.05</v>
      </c>
      <c r="AO418">
        <v>1.42</v>
      </c>
      <c r="AP418">
        <v>1.42</v>
      </c>
      <c r="AQ418">
        <v>22.67</v>
      </c>
      <c r="AR418">
        <v>0.53</v>
      </c>
      <c r="AS418">
        <v>0.68</v>
      </c>
      <c r="AT418">
        <v>-1</v>
      </c>
      <c r="AU418">
        <v>-1</v>
      </c>
      <c r="AV418">
        <v>0.05</v>
      </c>
      <c r="AW418">
        <v>29.88</v>
      </c>
      <c r="AX418">
        <v>29.88</v>
      </c>
      <c r="AY418">
        <v>0.17</v>
      </c>
      <c r="AZ418">
        <v>0</v>
      </c>
      <c r="BA418">
        <v>1393.9023011118984</v>
      </c>
    </row>
    <row r="419" spans="1:53" x14ac:dyDescent="0.25">
      <c r="A419">
        <v>1245</v>
      </c>
      <c r="B419" t="s">
        <v>860</v>
      </c>
      <c r="C419">
        <v>0</v>
      </c>
      <c r="D419">
        <v>1.58</v>
      </c>
      <c r="E419">
        <v>0</v>
      </c>
      <c r="F419">
        <v>0</v>
      </c>
      <c r="G419">
        <v>0</v>
      </c>
      <c r="H419">
        <v>0.03</v>
      </c>
      <c r="I419">
        <v>0</v>
      </c>
      <c r="J419">
        <v>2</v>
      </c>
      <c r="K419">
        <v>0.03</v>
      </c>
      <c r="L419">
        <v>-1</v>
      </c>
      <c r="M419">
        <v>-1</v>
      </c>
      <c r="N419">
        <v>0.67</v>
      </c>
      <c r="O419">
        <v>3.58</v>
      </c>
      <c r="P419">
        <v>0.03</v>
      </c>
      <c r="Q419">
        <v>0.28000000000000003</v>
      </c>
      <c r="R419">
        <v>0.05</v>
      </c>
      <c r="S419">
        <v>0.32</v>
      </c>
      <c r="T419">
        <v>0.23</v>
      </c>
      <c r="U419">
        <v>0</v>
      </c>
      <c r="V419">
        <v>0</v>
      </c>
      <c r="W419">
        <v>20.67</v>
      </c>
      <c r="X419">
        <v>0.6</v>
      </c>
      <c r="Y419">
        <v>-1</v>
      </c>
      <c r="Z419">
        <v>-1</v>
      </c>
      <c r="AA419">
        <v>24.88</v>
      </c>
      <c r="AB419">
        <v>0.03</v>
      </c>
      <c r="AC419">
        <v>0.02</v>
      </c>
      <c r="AD419">
        <v>0.03</v>
      </c>
      <c r="AE419">
        <v>4.17</v>
      </c>
      <c r="AF419">
        <v>-1</v>
      </c>
      <c r="AG419">
        <v>-1</v>
      </c>
      <c r="AH419">
        <v>-1</v>
      </c>
      <c r="AI419">
        <v>0</v>
      </c>
      <c r="AJ419">
        <v>0</v>
      </c>
      <c r="AK419">
        <v>0.03</v>
      </c>
      <c r="AL419">
        <v>0.03</v>
      </c>
      <c r="AM419">
        <v>0.05</v>
      </c>
      <c r="AN419">
        <v>0.05</v>
      </c>
      <c r="AO419">
        <v>1.42</v>
      </c>
      <c r="AP419">
        <v>1.42</v>
      </c>
      <c r="AQ419">
        <v>22.67</v>
      </c>
      <c r="AR419">
        <v>0.53</v>
      </c>
      <c r="AS419">
        <v>0.68</v>
      </c>
      <c r="AT419">
        <v>-1</v>
      </c>
      <c r="AU419">
        <v>-1</v>
      </c>
      <c r="AV419">
        <v>0.05</v>
      </c>
      <c r="AW419">
        <v>29.88</v>
      </c>
      <c r="AX419">
        <v>29.88</v>
      </c>
      <c r="AY419">
        <v>0.17</v>
      </c>
      <c r="AZ419">
        <v>0</v>
      </c>
      <c r="BA419">
        <v>1407.844985061439</v>
      </c>
    </row>
    <row r="420" spans="1:53" x14ac:dyDescent="0.25">
      <c r="A420">
        <v>1246</v>
      </c>
      <c r="B420" t="s">
        <v>861</v>
      </c>
      <c r="C420">
        <v>0</v>
      </c>
      <c r="D420">
        <v>1.58</v>
      </c>
      <c r="E420">
        <v>0</v>
      </c>
      <c r="F420">
        <v>0</v>
      </c>
      <c r="G420">
        <v>0</v>
      </c>
      <c r="H420">
        <v>0.03</v>
      </c>
      <c r="I420">
        <v>0</v>
      </c>
      <c r="J420">
        <v>2</v>
      </c>
      <c r="K420">
        <v>0.03</v>
      </c>
      <c r="L420">
        <v>-1</v>
      </c>
      <c r="M420">
        <v>-1</v>
      </c>
      <c r="N420">
        <v>0.67</v>
      </c>
      <c r="O420">
        <v>3.58</v>
      </c>
      <c r="P420">
        <v>0.03</v>
      </c>
      <c r="Q420">
        <v>0.28000000000000003</v>
      </c>
      <c r="R420">
        <v>0.05</v>
      </c>
      <c r="S420">
        <v>0.32</v>
      </c>
      <c r="T420">
        <v>0.23</v>
      </c>
      <c r="U420">
        <v>0</v>
      </c>
      <c r="V420">
        <v>0</v>
      </c>
      <c r="W420">
        <v>20.67</v>
      </c>
      <c r="X420">
        <v>0.6</v>
      </c>
      <c r="Y420">
        <v>-1</v>
      </c>
      <c r="Z420">
        <v>-1</v>
      </c>
      <c r="AA420">
        <v>24.88</v>
      </c>
      <c r="AB420">
        <v>0.03</v>
      </c>
      <c r="AC420">
        <v>0.02</v>
      </c>
      <c r="AD420">
        <v>0.03</v>
      </c>
      <c r="AE420">
        <v>4.17</v>
      </c>
      <c r="AF420">
        <v>-1</v>
      </c>
      <c r="AG420">
        <v>-1</v>
      </c>
      <c r="AH420">
        <v>-1</v>
      </c>
      <c r="AI420">
        <v>0</v>
      </c>
      <c r="AJ420">
        <v>0</v>
      </c>
      <c r="AK420">
        <v>0.03</v>
      </c>
      <c r="AL420">
        <v>0.03</v>
      </c>
      <c r="AM420">
        <v>0.05</v>
      </c>
      <c r="AN420">
        <v>0.05</v>
      </c>
      <c r="AO420">
        <v>1.42</v>
      </c>
      <c r="AP420">
        <v>1.42</v>
      </c>
      <c r="AQ420">
        <v>22.67</v>
      </c>
      <c r="AR420">
        <v>0.53</v>
      </c>
      <c r="AS420">
        <v>0.68</v>
      </c>
      <c r="AT420">
        <v>-1</v>
      </c>
      <c r="AU420">
        <v>-1</v>
      </c>
      <c r="AV420">
        <v>0.05</v>
      </c>
      <c r="AW420">
        <v>29.88</v>
      </c>
      <c r="AX420">
        <v>29.88</v>
      </c>
      <c r="AY420">
        <v>0.17</v>
      </c>
      <c r="AZ420">
        <v>0</v>
      </c>
      <c r="BA420">
        <v>1383.6876433223988</v>
      </c>
    </row>
    <row r="421" spans="1:53" x14ac:dyDescent="0.25">
      <c r="A421">
        <v>1247</v>
      </c>
      <c r="B421" t="s">
        <v>862</v>
      </c>
      <c r="C421">
        <v>0</v>
      </c>
      <c r="D421">
        <v>1.58</v>
      </c>
      <c r="E421">
        <v>0</v>
      </c>
      <c r="F421">
        <v>0</v>
      </c>
      <c r="G421">
        <v>0</v>
      </c>
      <c r="H421">
        <v>0.03</v>
      </c>
      <c r="I421">
        <v>0</v>
      </c>
      <c r="J421">
        <v>2</v>
      </c>
      <c r="K421">
        <v>0.03</v>
      </c>
      <c r="L421">
        <v>-1</v>
      </c>
      <c r="M421">
        <v>-1</v>
      </c>
      <c r="N421">
        <v>0.67</v>
      </c>
      <c r="O421">
        <v>3.58</v>
      </c>
      <c r="P421">
        <v>0.03</v>
      </c>
      <c r="Q421">
        <v>0.28000000000000003</v>
      </c>
      <c r="R421">
        <v>0.05</v>
      </c>
      <c r="S421">
        <v>0.32</v>
      </c>
      <c r="T421">
        <v>0.23</v>
      </c>
      <c r="U421">
        <v>0</v>
      </c>
      <c r="V421">
        <v>0</v>
      </c>
      <c r="W421">
        <v>20.67</v>
      </c>
      <c r="X421">
        <v>0.6</v>
      </c>
      <c r="Y421">
        <v>-1</v>
      </c>
      <c r="Z421">
        <v>-1</v>
      </c>
      <c r="AA421">
        <v>24.88</v>
      </c>
      <c r="AB421">
        <v>0.03</v>
      </c>
      <c r="AC421">
        <v>0.02</v>
      </c>
      <c r="AD421">
        <v>0.03</v>
      </c>
      <c r="AE421">
        <v>4.17</v>
      </c>
      <c r="AF421">
        <v>-1</v>
      </c>
      <c r="AG421">
        <v>-1</v>
      </c>
      <c r="AH421">
        <v>-1</v>
      </c>
      <c r="AI421">
        <v>0</v>
      </c>
      <c r="AJ421">
        <v>0</v>
      </c>
      <c r="AK421">
        <v>0.03</v>
      </c>
      <c r="AL421">
        <v>0.03</v>
      </c>
      <c r="AM421">
        <v>0.05</v>
      </c>
      <c r="AN421">
        <v>0.05</v>
      </c>
      <c r="AO421">
        <v>1.42</v>
      </c>
      <c r="AP421">
        <v>1.42</v>
      </c>
      <c r="AQ421">
        <v>22.67</v>
      </c>
      <c r="AR421">
        <v>0.53</v>
      </c>
      <c r="AS421">
        <v>0.68</v>
      </c>
      <c r="AT421">
        <v>-1</v>
      </c>
      <c r="AU421">
        <v>-1</v>
      </c>
      <c r="AV421">
        <v>0.05</v>
      </c>
      <c r="AW421">
        <v>29.88</v>
      </c>
      <c r="AX421">
        <v>29.88</v>
      </c>
      <c r="AY421">
        <v>0.17</v>
      </c>
      <c r="AZ421">
        <v>0</v>
      </c>
      <c r="BA421">
        <v>1394.0976694309459</v>
      </c>
    </row>
    <row r="422" spans="1:53" x14ac:dyDescent="0.25">
      <c r="A422">
        <v>1248</v>
      </c>
      <c r="B422" t="s">
        <v>863</v>
      </c>
      <c r="C422">
        <v>0</v>
      </c>
      <c r="D422">
        <v>1.58</v>
      </c>
      <c r="E422">
        <v>0</v>
      </c>
      <c r="F422">
        <v>0</v>
      </c>
      <c r="G422">
        <v>0</v>
      </c>
      <c r="H422">
        <v>0.03</v>
      </c>
      <c r="I422">
        <v>0</v>
      </c>
      <c r="J422">
        <v>2</v>
      </c>
      <c r="K422">
        <v>0.03</v>
      </c>
      <c r="L422">
        <v>-1</v>
      </c>
      <c r="M422">
        <v>-1</v>
      </c>
      <c r="N422">
        <v>0.67</v>
      </c>
      <c r="O422">
        <v>3.58</v>
      </c>
      <c r="P422">
        <v>0.03</v>
      </c>
      <c r="Q422">
        <v>0.28000000000000003</v>
      </c>
      <c r="R422">
        <v>0.05</v>
      </c>
      <c r="S422">
        <v>0.32</v>
      </c>
      <c r="T422">
        <v>0.23</v>
      </c>
      <c r="U422">
        <v>0</v>
      </c>
      <c r="V422">
        <v>0</v>
      </c>
      <c r="W422">
        <v>20.67</v>
      </c>
      <c r="X422">
        <v>0.6</v>
      </c>
      <c r="Y422">
        <v>-1</v>
      </c>
      <c r="Z422">
        <v>-1</v>
      </c>
      <c r="AA422">
        <v>24.88</v>
      </c>
      <c r="AB422">
        <v>0.03</v>
      </c>
      <c r="AC422">
        <v>0.02</v>
      </c>
      <c r="AD422">
        <v>0.03</v>
      </c>
      <c r="AE422">
        <v>4.17</v>
      </c>
      <c r="AF422">
        <v>-1</v>
      </c>
      <c r="AG422">
        <v>-1</v>
      </c>
      <c r="AH422">
        <v>-1</v>
      </c>
      <c r="AI422">
        <v>0</v>
      </c>
      <c r="AJ422">
        <v>0</v>
      </c>
      <c r="AK422">
        <v>0.03</v>
      </c>
      <c r="AL422">
        <v>0.03</v>
      </c>
      <c r="AM422">
        <v>0.05</v>
      </c>
      <c r="AN422">
        <v>0.05</v>
      </c>
      <c r="AO422">
        <v>1.42</v>
      </c>
      <c r="AP422">
        <v>1.42</v>
      </c>
      <c r="AQ422">
        <v>22.67</v>
      </c>
      <c r="AR422">
        <v>0.53</v>
      </c>
      <c r="AS422">
        <v>0.68</v>
      </c>
      <c r="AT422">
        <v>-1</v>
      </c>
      <c r="AU422">
        <v>-1</v>
      </c>
      <c r="AV422">
        <v>0.05</v>
      </c>
      <c r="AW422">
        <v>29.88</v>
      </c>
      <c r="AX422">
        <v>29.88</v>
      </c>
      <c r="AY422">
        <v>0.17</v>
      </c>
      <c r="AZ422">
        <v>0</v>
      </c>
      <c r="BA422">
        <v>1425.4053478904038</v>
      </c>
    </row>
    <row r="423" spans="1:53" x14ac:dyDescent="0.25">
      <c r="A423">
        <v>1250</v>
      </c>
      <c r="B423" t="s">
        <v>864</v>
      </c>
      <c r="C423">
        <v>0</v>
      </c>
      <c r="D423">
        <v>1.58</v>
      </c>
      <c r="E423">
        <v>0</v>
      </c>
      <c r="F423">
        <v>0</v>
      </c>
      <c r="G423">
        <v>0</v>
      </c>
      <c r="H423">
        <v>0.03</v>
      </c>
      <c r="I423">
        <v>0</v>
      </c>
      <c r="J423">
        <v>2</v>
      </c>
      <c r="K423">
        <v>0.03</v>
      </c>
      <c r="L423">
        <v>-1</v>
      </c>
      <c r="M423">
        <v>-1</v>
      </c>
      <c r="N423">
        <v>0.67</v>
      </c>
      <c r="O423">
        <v>3.58</v>
      </c>
      <c r="P423">
        <v>0.03</v>
      </c>
      <c r="Q423">
        <v>0.28000000000000003</v>
      </c>
      <c r="R423">
        <v>0.05</v>
      </c>
      <c r="S423">
        <v>0.32</v>
      </c>
      <c r="T423">
        <v>0.23</v>
      </c>
      <c r="U423">
        <v>0</v>
      </c>
      <c r="V423">
        <v>0</v>
      </c>
      <c r="W423">
        <v>20.67</v>
      </c>
      <c r="X423">
        <v>0.6</v>
      </c>
      <c r="Y423">
        <v>-1</v>
      </c>
      <c r="Z423">
        <v>-1</v>
      </c>
      <c r="AA423">
        <v>24.88</v>
      </c>
      <c r="AB423">
        <v>0.03</v>
      </c>
      <c r="AC423">
        <v>0.02</v>
      </c>
      <c r="AD423">
        <v>0.03</v>
      </c>
      <c r="AE423">
        <v>4.17</v>
      </c>
      <c r="AF423">
        <v>-1</v>
      </c>
      <c r="AG423">
        <v>-1</v>
      </c>
      <c r="AH423">
        <v>-1</v>
      </c>
      <c r="AI423">
        <v>0</v>
      </c>
      <c r="AJ423">
        <v>0</v>
      </c>
      <c r="AK423">
        <v>0.03</v>
      </c>
      <c r="AL423">
        <v>0.03</v>
      </c>
      <c r="AM423">
        <v>0.05</v>
      </c>
      <c r="AN423">
        <v>0.05</v>
      </c>
      <c r="AO423">
        <v>1.42</v>
      </c>
      <c r="AP423">
        <v>1.42</v>
      </c>
      <c r="AQ423">
        <v>22.67</v>
      </c>
      <c r="AR423">
        <v>0.53</v>
      </c>
      <c r="AS423">
        <v>0.68</v>
      </c>
      <c r="AT423">
        <v>-1</v>
      </c>
      <c r="AU423">
        <v>-1</v>
      </c>
      <c r="AV423">
        <v>0.05</v>
      </c>
      <c r="AW423">
        <v>29.88</v>
      </c>
      <c r="AX423">
        <v>29.88</v>
      </c>
      <c r="AY423">
        <v>0.17</v>
      </c>
      <c r="AZ423">
        <v>0</v>
      </c>
      <c r="BA423">
        <v>1535.1850525521972</v>
      </c>
    </row>
    <row r="424" spans="1:53" x14ac:dyDescent="0.25">
      <c r="A424">
        <v>1251</v>
      </c>
      <c r="B424" t="s">
        <v>865</v>
      </c>
      <c r="C424">
        <v>0</v>
      </c>
      <c r="D424">
        <v>1.58</v>
      </c>
      <c r="E424">
        <v>0</v>
      </c>
      <c r="F424">
        <v>0</v>
      </c>
      <c r="G424">
        <v>0</v>
      </c>
      <c r="H424">
        <v>0.03</v>
      </c>
      <c r="I424">
        <v>0</v>
      </c>
      <c r="J424">
        <v>2</v>
      </c>
      <c r="K424">
        <v>0.03</v>
      </c>
      <c r="L424">
        <v>-1</v>
      </c>
      <c r="M424">
        <v>-1</v>
      </c>
      <c r="N424">
        <v>0.67</v>
      </c>
      <c r="O424">
        <v>3.58</v>
      </c>
      <c r="P424">
        <v>0.03</v>
      </c>
      <c r="Q424">
        <v>0.28000000000000003</v>
      </c>
      <c r="R424">
        <v>0.05</v>
      </c>
      <c r="S424">
        <v>0.32</v>
      </c>
      <c r="T424">
        <v>0.23</v>
      </c>
      <c r="U424">
        <v>0</v>
      </c>
      <c r="V424">
        <v>0</v>
      </c>
      <c r="W424">
        <v>20.67</v>
      </c>
      <c r="X424">
        <v>0.6</v>
      </c>
      <c r="Y424">
        <v>-1</v>
      </c>
      <c r="Z424">
        <v>-1</v>
      </c>
      <c r="AA424">
        <v>24.88</v>
      </c>
      <c r="AB424">
        <v>0.03</v>
      </c>
      <c r="AC424">
        <v>0.02</v>
      </c>
      <c r="AD424">
        <v>0.03</v>
      </c>
      <c r="AE424">
        <v>4.17</v>
      </c>
      <c r="AF424">
        <v>-1</v>
      </c>
      <c r="AG424">
        <v>-1</v>
      </c>
      <c r="AH424">
        <v>-1</v>
      </c>
      <c r="AI424">
        <v>0</v>
      </c>
      <c r="AJ424">
        <v>0</v>
      </c>
      <c r="AK424">
        <v>0.03</v>
      </c>
      <c r="AL424">
        <v>0.03</v>
      </c>
      <c r="AM424">
        <v>0.05</v>
      </c>
      <c r="AN424">
        <v>0.05</v>
      </c>
      <c r="AO424">
        <v>1.42</v>
      </c>
      <c r="AP424">
        <v>1.42</v>
      </c>
      <c r="AQ424">
        <v>22.67</v>
      </c>
      <c r="AR424">
        <v>0.53</v>
      </c>
      <c r="AS424">
        <v>0.68</v>
      </c>
      <c r="AT424">
        <v>-1</v>
      </c>
      <c r="AU424">
        <v>-1</v>
      </c>
      <c r="AV424">
        <v>0.05</v>
      </c>
      <c r="AW424">
        <v>29.88</v>
      </c>
      <c r="AX424">
        <v>29.88</v>
      </c>
      <c r="AY424">
        <v>0.17</v>
      </c>
      <c r="AZ424">
        <v>0</v>
      </c>
      <c r="BA424">
        <v>1525.9976755934636</v>
      </c>
    </row>
    <row r="425" spans="1:53" x14ac:dyDescent="0.25">
      <c r="A425">
        <v>1254</v>
      </c>
      <c r="B425" t="s">
        <v>866</v>
      </c>
      <c r="C425">
        <v>0</v>
      </c>
      <c r="D425">
        <v>1.58</v>
      </c>
      <c r="E425">
        <v>0</v>
      </c>
      <c r="F425">
        <v>0</v>
      </c>
      <c r="G425">
        <v>0</v>
      </c>
      <c r="H425">
        <v>0.03</v>
      </c>
      <c r="I425">
        <v>0</v>
      </c>
      <c r="J425">
        <v>2</v>
      </c>
      <c r="K425">
        <v>0.03</v>
      </c>
      <c r="L425">
        <v>-1</v>
      </c>
      <c r="M425">
        <v>-1</v>
      </c>
      <c r="N425">
        <v>0.67</v>
      </c>
      <c r="O425">
        <v>3.58</v>
      </c>
      <c r="P425">
        <v>0.03</v>
      </c>
      <c r="Q425">
        <v>0.28000000000000003</v>
      </c>
      <c r="R425">
        <v>0.05</v>
      </c>
      <c r="S425">
        <v>0.32</v>
      </c>
      <c r="T425">
        <v>0.23</v>
      </c>
      <c r="U425">
        <v>0</v>
      </c>
      <c r="V425">
        <v>0</v>
      </c>
      <c r="W425">
        <v>20.67</v>
      </c>
      <c r="X425">
        <v>0.6</v>
      </c>
      <c r="Y425">
        <v>-1</v>
      </c>
      <c r="Z425">
        <v>-1</v>
      </c>
      <c r="AA425">
        <v>24.88</v>
      </c>
      <c r="AB425">
        <v>0.03</v>
      </c>
      <c r="AC425">
        <v>0.02</v>
      </c>
      <c r="AD425">
        <v>0.03</v>
      </c>
      <c r="AE425">
        <v>4.17</v>
      </c>
      <c r="AF425">
        <v>-1</v>
      </c>
      <c r="AG425">
        <v>-1</v>
      </c>
      <c r="AH425">
        <v>-1</v>
      </c>
      <c r="AI425">
        <v>0</v>
      </c>
      <c r="AJ425">
        <v>0</v>
      </c>
      <c r="AK425">
        <v>0.03</v>
      </c>
      <c r="AL425">
        <v>0.03</v>
      </c>
      <c r="AM425">
        <v>0.05</v>
      </c>
      <c r="AN425">
        <v>0.05</v>
      </c>
      <c r="AO425">
        <v>1.42</v>
      </c>
      <c r="AP425">
        <v>1.42</v>
      </c>
      <c r="AQ425">
        <v>22.67</v>
      </c>
      <c r="AR425">
        <v>0.53</v>
      </c>
      <c r="AS425">
        <v>0.68</v>
      </c>
      <c r="AT425">
        <v>-1</v>
      </c>
      <c r="AU425">
        <v>-1</v>
      </c>
      <c r="AV425">
        <v>0.05</v>
      </c>
      <c r="AW425">
        <v>29.88</v>
      </c>
      <c r="AX425">
        <v>29.88</v>
      </c>
      <c r="AY425">
        <v>0.17</v>
      </c>
      <c r="AZ425">
        <v>0</v>
      </c>
      <c r="BA425">
        <v>1422.7058263156421</v>
      </c>
    </row>
    <row r="426" spans="1:53" x14ac:dyDescent="0.25">
      <c r="A426">
        <v>1255</v>
      </c>
      <c r="B426" t="s">
        <v>867</v>
      </c>
      <c r="C426">
        <v>0</v>
      </c>
      <c r="D426">
        <v>1.58</v>
      </c>
      <c r="E426">
        <v>0</v>
      </c>
      <c r="F426">
        <v>0</v>
      </c>
      <c r="G426">
        <v>0</v>
      </c>
      <c r="H426">
        <v>0.03</v>
      </c>
      <c r="I426">
        <v>0</v>
      </c>
      <c r="J426">
        <v>2</v>
      </c>
      <c r="K426">
        <v>0.03</v>
      </c>
      <c r="L426">
        <v>-1</v>
      </c>
      <c r="M426">
        <v>-1</v>
      </c>
      <c r="N426">
        <v>0.67</v>
      </c>
      <c r="O426">
        <v>3.58</v>
      </c>
      <c r="P426">
        <v>0.03</v>
      </c>
      <c r="Q426">
        <v>0.28000000000000003</v>
      </c>
      <c r="R426">
        <v>0.05</v>
      </c>
      <c r="S426">
        <v>0.32</v>
      </c>
      <c r="T426">
        <v>0.23</v>
      </c>
      <c r="U426">
        <v>0</v>
      </c>
      <c r="V426">
        <v>0</v>
      </c>
      <c r="W426">
        <v>20.67</v>
      </c>
      <c r="X426">
        <v>0.6</v>
      </c>
      <c r="Y426">
        <v>-1</v>
      </c>
      <c r="Z426">
        <v>-1</v>
      </c>
      <c r="AA426">
        <v>24.88</v>
      </c>
      <c r="AB426">
        <v>0.03</v>
      </c>
      <c r="AC426">
        <v>0.02</v>
      </c>
      <c r="AD426">
        <v>0.03</v>
      </c>
      <c r="AE426">
        <v>4.17</v>
      </c>
      <c r="AF426">
        <v>-1</v>
      </c>
      <c r="AG426">
        <v>-1</v>
      </c>
      <c r="AH426">
        <v>-1</v>
      </c>
      <c r="AI426">
        <v>0</v>
      </c>
      <c r="AJ426">
        <v>0</v>
      </c>
      <c r="AK426">
        <v>0.03</v>
      </c>
      <c r="AL426">
        <v>0.03</v>
      </c>
      <c r="AM426">
        <v>0.05</v>
      </c>
      <c r="AN426">
        <v>0.05</v>
      </c>
      <c r="AO426">
        <v>1.42</v>
      </c>
      <c r="AP426">
        <v>1.42</v>
      </c>
      <c r="AQ426">
        <v>22.67</v>
      </c>
      <c r="AR426">
        <v>0.53</v>
      </c>
      <c r="AS426">
        <v>0.68</v>
      </c>
      <c r="AT426">
        <v>-1</v>
      </c>
      <c r="AU426">
        <v>-1</v>
      </c>
      <c r="AV426">
        <v>0.05</v>
      </c>
      <c r="AW426">
        <v>29.88</v>
      </c>
      <c r="AX426">
        <v>29.88</v>
      </c>
      <c r="AY426">
        <v>0.17</v>
      </c>
      <c r="AZ426">
        <v>0</v>
      </c>
      <c r="BA426">
        <v>1387.5042241210699</v>
      </c>
    </row>
    <row r="427" spans="1:53" x14ac:dyDescent="0.25">
      <c r="A427">
        <v>1257</v>
      </c>
      <c r="B427" t="s">
        <v>868</v>
      </c>
      <c r="C427">
        <v>0</v>
      </c>
      <c r="D427">
        <v>1.58</v>
      </c>
      <c r="E427">
        <v>0</v>
      </c>
      <c r="F427">
        <v>0</v>
      </c>
      <c r="G427">
        <v>0</v>
      </c>
      <c r="H427">
        <v>0.03</v>
      </c>
      <c r="I427">
        <v>0</v>
      </c>
      <c r="J427">
        <v>2</v>
      </c>
      <c r="K427">
        <v>0.03</v>
      </c>
      <c r="L427">
        <v>-1</v>
      </c>
      <c r="M427">
        <v>-1</v>
      </c>
      <c r="N427">
        <v>0.67</v>
      </c>
      <c r="O427">
        <v>3.58</v>
      </c>
      <c r="P427">
        <v>0.03</v>
      </c>
      <c r="Q427">
        <v>0.28000000000000003</v>
      </c>
      <c r="R427">
        <v>0.05</v>
      </c>
      <c r="S427">
        <v>0.32</v>
      </c>
      <c r="T427">
        <v>0.23</v>
      </c>
      <c r="U427">
        <v>0</v>
      </c>
      <c r="V427">
        <v>0</v>
      </c>
      <c r="W427">
        <v>20.67</v>
      </c>
      <c r="X427">
        <v>0.6</v>
      </c>
      <c r="Y427">
        <v>-1</v>
      </c>
      <c r="Z427">
        <v>-1</v>
      </c>
      <c r="AA427">
        <v>24.88</v>
      </c>
      <c r="AB427">
        <v>0.03</v>
      </c>
      <c r="AC427">
        <v>0.02</v>
      </c>
      <c r="AD427">
        <v>0.03</v>
      </c>
      <c r="AE427">
        <v>4.17</v>
      </c>
      <c r="AF427">
        <v>-1</v>
      </c>
      <c r="AG427">
        <v>-1</v>
      </c>
      <c r="AH427">
        <v>-1</v>
      </c>
      <c r="AI427">
        <v>0</v>
      </c>
      <c r="AJ427">
        <v>0</v>
      </c>
      <c r="AK427">
        <v>0.03</v>
      </c>
      <c r="AL427">
        <v>0.03</v>
      </c>
      <c r="AM427">
        <v>0.05</v>
      </c>
      <c r="AN427">
        <v>0.05</v>
      </c>
      <c r="AO427">
        <v>1.42</v>
      </c>
      <c r="AP427">
        <v>1.42</v>
      </c>
      <c r="AQ427">
        <v>22.67</v>
      </c>
      <c r="AR427">
        <v>0.53</v>
      </c>
      <c r="AS427">
        <v>0.68</v>
      </c>
      <c r="AT427">
        <v>-1</v>
      </c>
      <c r="AU427">
        <v>-1</v>
      </c>
      <c r="AV427">
        <v>0.05</v>
      </c>
      <c r="AW427">
        <v>29.88</v>
      </c>
      <c r="AX427">
        <v>29.88</v>
      </c>
      <c r="AY427">
        <v>0.17</v>
      </c>
      <c r="AZ427">
        <v>0</v>
      </c>
      <c r="BA427">
        <v>1566.3062440184399</v>
      </c>
    </row>
    <row r="428" spans="1:53" x14ac:dyDescent="0.25">
      <c r="A428">
        <v>1258</v>
      </c>
      <c r="B428" t="s">
        <v>869</v>
      </c>
      <c r="C428">
        <v>0</v>
      </c>
      <c r="D428">
        <v>1.58</v>
      </c>
      <c r="E428">
        <v>0</v>
      </c>
      <c r="F428">
        <v>0</v>
      </c>
      <c r="G428">
        <v>0</v>
      </c>
      <c r="H428">
        <v>0.03</v>
      </c>
      <c r="I428">
        <v>0</v>
      </c>
      <c r="J428">
        <v>2</v>
      </c>
      <c r="K428">
        <v>0.03</v>
      </c>
      <c r="L428">
        <v>-1</v>
      </c>
      <c r="M428">
        <v>-1</v>
      </c>
      <c r="N428">
        <v>0.67</v>
      </c>
      <c r="O428">
        <v>3.58</v>
      </c>
      <c r="P428">
        <v>0.03</v>
      </c>
      <c r="Q428">
        <v>0.28000000000000003</v>
      </c>
      <c r="R428">
        <v>0.05</v>
      </c>
      <c r="S428">
        <v>0.32</v>
      </c>
      <c r="T428">
        <v>0.23</v>
      </c>
      <c r="U428">
        <v>0</v>
      </c>
      <c r="V428">
        <v>0</v>
      </c>
      <c r="W428">
        <v>20.67</v>
      </c>
      <c r="X428">
        <v>0.6</v>
      </c>
      <c r="Y428">
        <v>-1</v>
      </c>
      <c r="Z428">
        <v>-1</v>
      </c>
      <c r="AA428">
        <v>24.88</v>
      </c>
      <c r="AB428">
        <v>0.03</v>
      </c>
      <c r="AC428">
        <v>0.02</v>
      </c>
      <c r="AD428">
        <v>0.03</v>
      </c>
      <c r="AE428">
        <v>4.17</v>
      </c>
      <c r="AF428">
        <v>-1</v>
      </c>
      <c r="AG428">
        <v>-1</v>
      </c>
      <c r="AH428">
        <v>-1</v>
      </c>
      <c r="AI428">
        <v>0</v>
      </c>
      <c r="AJ428">
        <v>0</v>
      </c>
      <c r="AK428">
        <v>0.03</v>
      </c>
      <c r="AL428">
        <v>0.03</v>
      </c>
      <c r="AM428">
        <v>0.05</v>
      </c>
      <c r="AN428">
        <v>0.05</v>
      </c>
      <c r="AO428">
        <v>1.42</v>
      </c>
      <c r="AP428">
        <v>1.42</v>
      </c>
      <c r="AQ428">
        <v>22.67</v>
      </c>
      <c r="AR428">
        <v>0.53</v>
      </c>
      <c r="AS428">
        <v>0.68</v>
      </c>
      <c r="AT428">
        <v>-1</v>
      </c>
      <c r="AU428">
        <v>-1</v>
      </c>
      <c r="AV428">
        <v>0.05</v>
      </c>
      <c r="AW428">
        <v>29.88</v>
      </c>
      <c r="AX428">
        <v>29.88</v>
      </c>
      <c r="AY428">
        <v>0.17</v>
      </c>
      <c r="AZ428">
        <v>0</v>
      </c>
      <c r="BA428">
        <v>1482.7903935539971</v>
      </c>
    </row>
    <row r="429" spans="1:53" x14ac:dyDescent="0.25">
      <c r="A429">
        <v>1259</v>
      </c>
      <c r="B429" t="s">
        <v>870</v>
      </c>
      <c r="C429">
        <v>0</v>
      </c>
      <c r="D429">
        <v>1.58</v>
      </c>
      <c r="E429">
        <v>0</v>
      </c>
      <c r="F429">
        <v>0</v>
      </c>
      <c r="G429">
        <v>0</v>
      </c>
      <c r="H429">
        <v>0.03</v>
      </c>
      <c r="I429">
        <v>0</v>
      </c>
      <c r="J429">
        <v>2</v>
      </c>
      <c r="K429">
        <v>0.03</v>
      </c>
      <c r="L429">
        <v>-1</v>
      </c>
      <c r="M429">
        <v>-1</v>
      </c>
      <c r="N429">
        <v>0.67</v>
      </c>
      <c r="O429">
        <v>3.58</v>
      </c>
      <c r="P429">
        <v>0.03</v>
      </c>
      <c r="Q429">
        <v>0.28000000000000003</v>
      </c>
      <c r="R429">
        <v>0.05</v>
      </c>
      <c r="S429">
        <v>0.32</v>
      </c>
      <c r="T429">
        <v>0.23</v>
      </c>
      <c r="U429">
        <v>0</v>
      </c>
      <c r="V429">
        <v>0</v>
      </c>
      <c r="W429">
        <v>20.67</v>
      </c>
      <c r="X429">
        <v>0.6</v>
      </c>
      <c r="Y429">
        <v>-1</v>
      </c>
      <c r="Z429">
        <v>-1</v>
      </c>
      <c r="AA429">
        <v>24.88</v>
      </c>
      <c r="AB429">
        <v>0.03</v>
      </c>
      <c r="AC429">
        <v>0.02</v>
      </c>
      <c r="AD429">
        <v>0.03</v>
      </c>
      <c r="AE429">
        <v>4.17</v>
      </c>
      <c r="AF429">
        <v>-1</v>
      </c>
      <c r="AG429">
        <v>-1</v>
      </c>
      <c r="AH429">
        <v>-1</v>
      </c>
      <c r="AI429">
        <v>0</v>
      </c>
      <c r="AJ429">
        <v>0</v>
      </c>
      <c r="AK429">
        <v>0.03</v>
      </c>
      <c r="AL429">
        <v>0.03</v>
      </c>
      <c r="AM429">
        <v>0.05</v>
      </c>
      <c r="AN429">
        <v>0.05</v>
      </c>
      <c r="AO429">
        <v>1.42</v>
      </c>
      <c r="AP429">
        <v>1.42</v>
      </c>
      <c r="AQ429">
        <v>22.67</v>
      </c>
      <c r="AR429">
        <v>0.53</v>
      </c>
      <c r="AS429">
        <v>0.68</v>
      </c>
      <c r="AT429">
        <v>-1</v>
      </c>
      <c r="AU429">
        <v>-1</v>
      </c>
      <c r="AV429">
        <v>0.05</v>
      </c>
      <c r="AW429">
        <v>29.88</v>
      </c>
      <c r="AX429">
        <v>29.88</v>
      </c>
      <c r="AY429">
        <v>0.17</v>
      </c>
      <c r="AZ429">
        <v>0</v>
      </c>
      <c r="BA429">
        <v>1552.6097021980095</v>
      </c>
    </row>
    <row r="430" spans="1:53" x14ac:dyDescent="0.25">
      <c r="A430">
        <v>1261</v>
      </c>
      <c r="B430" t="s">
        <v>871</v>
      </c>
      <c r="C430">
        <v>0</v>
      </c>
      <c r="D430">
        <v>1.58</v>
      </c>
      <c r="E430">
        <v>0</v>
      </c>
      <c r="F430">
        <v>0</v>
      </c>
      <c r="G430">
        <v>0</v>
      </c>
      <c r="H430">
        <v>0.03</v>
      </c>
      <c r="I430">
        <v>0</v>
      </c>
      <c r="J430">
        <v>2</v>
      </c>
      <c r="K430">
        <v>0.03</v>
      </c>
      <c r="L430">
        <v>-1</v>
      </c>
      <c r="M430">
        <v>-1</v>
      </c>
      <c r="N430">
        <v>0.67</v>
      </c>
      <c r="O430">
        <v>3.58</v>
      </c>
      <c r="P430">
        <v>0.03</v>
      </c>
      <c r="Q430">
        <v>0.28000000000000003</v>
      </c>
      <c r="R430">
        <v>0.05</v>
      </c>
      <c r="S430">
        <v>0.32</v>
      </c>
      <c r="T430">
        <v>0.23</v>
      </c>
      <c r="U430">
        <v>0</v>
      </c>
      <c r="V430">
        <v>0</v>
      </c>
      <c r="W430">
        <v>20.67</v>
      </c>
      <c r="X430">
        <v>0.6</v>
      </c>
      <c r="Y430">
        <v>-1</v>
      </c>
      <c r="Z430">
        <v>-1</v>
      </c>
      <c r="AA430">
        <v>24.88</v>
      </c>
      <c r="AB430">
        <v>0.03</v>
      </c>
      <c r="AC430">
        <v>0.02</v>
      </c>
      <c r="AD430">
        <v>0.03</v>
      </c>
      <c r="AE430">
        <v>4.17</v>
      </c>
      <c r="AF430">
        <v>-1</v>
      </c>
      <c r="AG430">
        <v>-1</v>
      </c>
      <c r="AH430">
        <v>-1</v>
      </c>
      <c r="AI430">
        <v>0</v>
      </c>
      <c r="AJ430">
        <v>0</v>
      </c>
      <c r="AK430">
        <v>0.03</v>
      </c>
      <c r="AL430">
        <v>0.03</v>
      </c>
      <c r="AM430">
        <v>0.05</v>
      </c>
      <c r="AN430">
        <v>0.05</v>
      </c>
      <c r="AO430">
        <v>1.42</v>
      </c>
      <c r="AP430">
        <v>1.42</v>
      </c>
      <c r="AQ430">
        <v>22.67</v>
      </c>
      <c r="AR430">
        <v>0.53</v>
      </c>
      <c r="AS430">
        <v>0.68</v>
      </c>
      <c r="AT430">
        <v>-1</v>
      </c>
      <c r="AU430">
        <v>-1</v>
      </c>
      <c r="AV430">
        <v>0.05</v>
      </c>
      <c r="AW430">
        <v>29.88</v>
      </c>
      <c r="AX430">
        <v>29.88</v>
      </c>
      <c r="AY430">
        <v>0.17</v>
      </c>
      <c r="AZ430">
        <v>0</v>
      </c>
      <c r="BA430">
        <v>1623.882439612431</v>
      </c>
    </row>
    <row r="431" spans="1:53" x14ac:dyDescent="0.25">
      <c r="A431">
        <v>1262</v>
      </c>
      <c r="B431" t="s">
        <v>872</v>
      </c>
      <c r="C431">
        <v>0</v>
      </c>
      <c r="D431">
        <v>1.58</v>
      </c>
      <c r="E431">
        <v>0</v>
      </c>
      <c r="F431">
        <v>0</v>
      </c>
      <c r="G431">
        <v>0</v>
      </c>
      <c r="H431">
        <v>0.03</v>
      </c>
      <c r="I431">
        <v>0</v>
      </c>
      <c r="J431">
        <v>2</v>
      </c>
      <c r="K431">
        <v>0.03</v>
      </c>
      <c r="L431">
        <v>-1</v>
      </c>
      <c r="M431">
        <v>-1</v>
      </c>
      <c r="N431">
        <v>0.67</v>
      </c>
      <c r="O431">
        <v>3.58</v>
      </c>
      <c r="P431">
        <v>0.03</v>
      </c>
      <c r="Q431">
        <v>0.28000000000000003</v>
      </c>
      <c r="R431">
        <v>0.05</v>
      </c>
      <c r="S431">
        <v>0.32</v>
      </c>
      <c r="T431">
        <v>0.23</v>
      </c>
      <c r="U431">
        <v>0</v>
      </c>
      <c r="V431">
        <v>0</v>
      </c>
      <c r="W431">
        <v>20.67</v>
      </c>
      <c r="X431">
        <v>0.6</v>
      </c>
      <c r="Y431">
        <v>-1</v>
      </c>
      <c r="Z431">
        <v>-1</v>
      </c>
      <c r="AA431">
        <v>24.88</v>
      </c>
      <c r="AB431">
        <v>0.03</v>
      </c>
      <c r="AC431">
        <v>0.02</v>
      </c>
      <c r="AD431">
        <v>0.03</v>
      </c>
      <c r="AE431">
        <v>4.17</v>
      </c>
      <c r="AF431">
        <v>-1</v>
      </c>
      <c r="AG431">
        <v>-1</v>
      </c>
      <c r="AH431">
        <v>-1</v>
      </c>
      <c r="AI431">
        <v>0</v>
      </c>
      <c r="AJ431">
        <v>0</v>
      </c>
      <c r="AK431">
        <v>0.03</v>
      </c>
      <c r="AL431">
        <v>0.03</v>
      </c>
      <c r="AM431">
        <v>0.05</v>
      </c>
      <c r="AN431">
        <v>0.05</v>
      </c>
      <c r="AO431">
        <v>1.42</v>
      </c>
      <c r="AP431">
        <v>1.42</v>
      </c>
      <c r="AQ431">
        <v>22.67</v>
      </c>
      <c r="AR431">
        <v>0.53</v>
      </c>
      <c r="AS431">
        <v>0.68</v>
      </c>
      <c r="AT431">
        <v>-1</v>
      </c>
      <c r="AU431">
        <v>-1</v>
      </c>
      <c r="AV431">
        <v>0.05</v>
      </c>
      <c r="AW431">
        <v>29.88</v>
      </c>
      <c r="AX431">
        <v>29.88</v>
      </c>
      <c r="AY431">
        <v>0.17</v>
      </c>
      <c r="AZ431">
        <v>0</v>
      </c>
      <c r="BA431">
        <v>1510.5270619707439</v>
      </c>
    </row>
    <row r="432" spans="1:53" x14ac:dyDescent="0.25">
      <c r="A432">
        <v>1266</v>
      </c>
      <c r="B432" t="s">
        <v>873</v>
      </c>
      <c r="C432">
        <v>0</v>
      </c>
      <c r="D432">
        <v>1.58</v>
      </c>
      <c r="E432">
        <v>0</v>
      </c>
      <c r="F432">
        <v>0</v>
      </c>
      <c r="G432">
        <v>0</v>
      </c>
      <c r="H432">
        <v>0.03</v>
      </c>
      <c r="I432">
        <v>0</v>
      </c>
      <c r="J432">
        <v>2</v>
      </c>
      <c r="K432">
        <v>0.03</v>
      </c>
      <c r="L432">
        <v>-1</v>
      </c>
      <c r="M432">
        <v>-1</v>
      </c>
      <c r="N432">
        <v>0.67</v>
      </c>
      <c r="O432">
        <v>3.58</v>
      </c>
      <c r="P432">
        <v>0.03</v>
      </c>
      <c r="Q432">
        <v>0.28000000000000003</v>
      </c>
      <c r="R432">
        <v>0.05</v>
      </c>
      <c r="S432">
        <v>0.32</v>
      </c>
      <c r="T432">
        <v>0.23</v>
      </c>
      <c r="U432">
        <v>0</v>
      </c>
      <c r="V432">
        <v>0</v>
      </c>
      <c r="W432">
        <v>20.67</v>
      </c>
      <c r="X432">
        <v>0.6</v>
      </c>
      <c r="Y432">
        <v>-1</v>
      </c>
      <c r="Z432">
        <v>-1</v>
      </c>
      <c r="AA432">
        <v>24.88</v>
      </c>
      <c r="AB432">
        <v>0.03</v>
      </c>
      <c r="AC432">
        <v>0.02</v>
      </c>
      <c r="AD432">
        <v>0.03</v>
      </c>
      <c r="AE432">
        <v>4.17</v>
      </c>
      <c r="AF432">
        <v>-1</v>
      </c>
      <c r="AG432">
        <v>-1</v>
      </c>
      <c r="AH432">
        <v>-1</v>
      </c>
      <c r="AI432">
        <v>0</v>
      </c>
      <c r="AJ432">
        <v>0</v>
      </c>
      <c r="AK432">
        <v>0.03</v>
      </c>
      <c r="AL432">
        <v>0.03</v>
      </c>
      <c r="AM432">
        <v>0.05</v>
      </c>
      <c r="AN432">
        <v>0.05</v>
      </c>
      <c r="AO432">
        <v>1.42</v>
      </c>
      <c r="AP432">
        <v>1.42</v>
      </c>
      <c r="AQ432">
        <v>22.67</v>
      </c>
      <c r="AR432">
        <v>0.53</v>
      </c>
      <c r="AS432">
        <v>0.68</v>
      </c>
      <c r="AT432">
        <v>-1</v>
      </c>
      <c r="AU432">
        <v>-1</v>
      </c>
      <c r="AV432">
        <v>0.05</v>
      </c>
      <c r="AW432">
        <v>29.88</v>
      </c>
      <c r="AX432">
        <v>29.88</v>
      </c>
      <c r="AY432">
        <v>0.17</v>
      </c>
      <c r="AZ432">
        <v>0</v>
      </c>
      <c r="BA432">
        <v>1439.8573974271615</v>
      </c>
    </row>
    <row r="433" spans="1:53" x14ac:dyDescent="0.25">
      <c r="A433">
        <v>1277</v>
      </c>
      <c r="B433" t="s">
        <v>874</v>
      </c>
      <c r="C433">
        <v>0</v>
      </c>
      <c r="D433">
        <v>1.58</v>
      </c>
      <c r="E433">
        <v>0</v>
      </c>
      <c r="F433">
        <v>0</v>
      </c>
      <c r="G433">
        <v>0</v>
      </c>
      <c r="H433">
        <v>0.03</v>
      </c>
      <c r="I433">
        <v>0</v>
      </c>
      <c r="J433">
        <v>2</v>
      </c>
      <c r="K433">
        <v>0.03</v>
      </c>
      <c r="L433">
        <v>-1</v>
      </c>
      <c r="M433">
        <v>-1</v>
      </c>
      <c r="N433">
        <v>0.67</v>
      </c>
      <c r="O433">
        <v>3.58</v>
      </c>
      <c r="P433">
        <v>0.03</v>
      </c>
      <c r="Q433">
        <v>0.28000000000000003</v>
      </c>
      <c r="R433">
        <v>0.05</v>
      </c>
      <c r="S433">
        <v>0.32</v>
      </c>
      <c r="T433">
        <v>0.23</v>
      </c>
      <c r="U433">
        <v>0</v>
      </c>
      <c r="V433">
        <v>0</v>
      </c>
      <c r="W433">
        <v>20.67</v>
      </c>
      <c r="X433">
        <v>0.6</v>
      </c>
      <c r="Y433">
        <v>-1</v>
      </c>
      <c r="Z433">
        <v>-1</v>
      </c>
      <c r="AA433">
        <v>24.88</v>
      </c>
      <c r="AB433">
        <v>0.03</v>
      </c>
      <c r="AC433">
        <v>0.02</v>
      </c>
      <c r="AD433">
        <v>0.03</v>
      </c>
      <c r="AE433">
        <v>4.17</v>
      </c>
      <c r="AF433">
        <v>-1</v>
      </c>
      <c r="AG433">
        <v>-1</v>
      </c>
      <c r="AH433">
        <v>-1</v>
      </c>
      <c r="AI433">
        <v>0</v>
      </c>
      <c r="AJ433">
        <v>0</v>
      </c>
      <c r="AK433">
        <v>0.03</v>
      </c>
      <c r="AL433">
        <v>0.03</v>
      </c>
      <c r="AM433">
        <v>0.05</v>
      </c>
      <c r="AN433">
        <v>0.05</v>
      </c>
      <c r="AO433">
        <v>1.42</v>
      </c>
      <c r="AP433">
        <v>1.42</v>
      </c>
      <c r="AQ433">
        <v>22.67</v>
      </c>
      <c r="AR433">
        <v>0.53</v>
      </c>
      <c r="AS433">
        <v>0.68</v>
      </c>
      <c r="AT433">
        <v>-1</v>
      </c>
      <c r="AU433">
        <v>-1</v>
      </c>
      <c r="AV433">
        <v>0.05</v>
      </c>
      <c r="AW433">
        <v>29.88</v>
      </c>
      <c r="AX433">
        <v>29.88</v>
      </c>
      <c r="AY433">
        <v>0.17</v>
      </c>
      <c r="AZ433">
        <v>0</v>
      </c>
      <c r="BA433">
        <v>1444.2785815993054</v>
      </c>
    </row>
    <row r="434" spans="1:53" x14ac:dyDescent="0.25">
      <c r="A434">
        <v>1279</v>
      </c>
      <c r="B434" t="s">
        <v>875</v>
      </c>
      <c r="C434">
        <v>0</v>
      </c>
      <c r="D434">
        <v>1.58</v>
      </c>
      <c r="E434">
        <v>0</v>
      </c>
      <c r="F434">
        <v>0</v>
      </c>
      <c r="G434">
        <v>0</v>
      </c>
      <c r="H434">
        <v>0.03</v>
      </c>
      <c r="I434">
        <v>0</v>
      </c>
      <c r="J434">
        <v>2</v>
      </c>
      <c r="K434">
        <v>0.03</v>
      </c>
      <c r="L434">
        <v>-1</v>
      </c>
      <c r="M434">
        <v>-1</v>
      </c>
      <c r="N434">
        <v>0.67</v>
      </c>
      <c r="O434">
        <v>3.58</v>
      </c>
      <c r="P434">
        <v>0.03</v>
      </c>
      <c r="Q434">
        <v>0.28000000000000003</v>
      </c>
      <c r="R434">
        <v>0.05</v>
      </c>
      <c r="S434">
        <v>0.32</v>
      </c>
      <c r="T434">
        <v>0.23</v>
      </c>
      <c r="U434">
        <v>0</v>
      </c>
      <c r="V434">
        <v>0</v>
      </c>
      <c r="W434">
        <v>20.67</v>
      </c>
      <c r="X434">
        <v>0.6</v>
      </c>
      <c r="Y434">
        <v>-1</v>
      </c>
      <c r="Z434">
        <v>-1</v>
      </c>
      <c r="AA434">
        <v>24.88</v>
      </c>
      <c r="AB434">
        <v>0.03</v>
      </c>
      <c r="AC434">
        <v>0.02</v>
      </c>
      <c r="AD434">
        <v>0.03</v>
      </c>
      <c r="AE434">
        <v>4.17</v>
      </c>
      <c r="AF434">
        <v>-1</v>
      </c>
      <c r="AG434">
        <v>-1</v>
      </c>
      <c r="AH434">
        <v>-1</v>
      </c>
      <c r="AI434">
        <v>0</v>
      </c>
      <c r="AJ434">
        <v>0</v>
      </c>
      <c r="AK434">
        <v>0.03</v>
      </c>
      <c r="AL434">
        <v>0.03</v>
      </c>
      <c r="AM434">
        <v>0.05</v>
      </c>
      <c r="AN434">
        <v>0.05</v>
      </c>
      <c r="AO434">
        <v>1.42</v>
      </c>
      <c r="AP434">
        <v>1.42</v>
      </c>
      <c r="AQ434">
        <v>22.67</v>
      </c>
      <c r="AR434">
        <v>0.53</v>
      </c>
      <c r="AS434">
        <v>0.68</v>
      </c>
      <c r="AT434">
        <v>-1</v>
      </c>
      <c r="AU434">
        <v>-1</v>
      </c>
      <c r="AV434">
        <v>0.05</v>
      </c>
      <c r="AW434">
        <v>29.88</v>
      </c>
      <c r="AX434">
        <v>29.88</v>
      </c>
      <c r="AY434">
        <v>0.17</v>
      </c>
      <c r="AZ434">
        <v>0</v>
      </c>
      <c r="BA434">
        <v>1417.5237973068056</v>
      </c>
    </row>
    <row r="435" spans="1:53" x14ac:dyDescent="0.25">
      <c r="A435">
        <v>1280</v>
      </c>
      <c r="B435" t="s">
        <v>876</v>
      </c>
      <c r="C435">
        <v>0</v>
      </c>
      <c r="D435">
        <v>1.58</v>
      </c>
      <c r="E435">
        <v>0</v>
      </c>
      <c r="F435">
        <v>0</v>
      </c>
      <c r="G435">
        <v>0</v>
      </c>
      <c r="H435">
        <v>0.03</v>
      </c>
      <c r="I435">
        <v>0</v>
      </c>
      <c r="J435">
        <v>2</v>
      </c>
      <c r="K435">
        <v>0.03</v>
      </c>
      <c r="L435">
        <v>-1</v>
      </c>
      <c r="M435">
        <v>-1</v>
      </c>
      <c r="N435">
        <v>0.67</v>
      </c>
      <c r="O435">
        <v>3.58</v>
      </c>
      <c r="P435">
        <v>0.03</v>
      </c>
      <c r="Q435">
        <v>0.28000000000000003</v>
      </c>
      <c r="R435">
        <v>0.05</v>
      </c>
      <c r="S435">
        <v>0.32</v>
      </c>
      <c r="T435">
        <v>0.23</v>
      </c>
      <c r="U435">
        <v>0</v>
      </c>
      <c r="V435">
        <v>0</v>
      </c>
      <c r="W435">
        <v>20.67</v>
      </c>
      <c r="X435">
        <v>0.6</v>
      </c>
      <c r="Y435">
        <v>-1</v>
      </c>
      <c r="Z435">
        <v>-1</v>
      </c>
      <c r="AA435">
        <v>24.88</v>
      </c>
      <c r="AB435">
        <v>0.03</v>
      </c>
      <c r="AC435">
        <v>0.02</v>
      </c>
      <c r="AD435">
        <v>0.03</v>
      </c>
      <c r="AE435">
        <v>4.17</v>
      </c>
      <c r="AF435">
        <v>-1</v>
      </c>
      <c r="AG435">
        <v>-1</v>
      </c>
      <c r="AH435">
        <v>-1</v>
      </c>
      <c r="AI435">
        <v>0</v>
      </c>
      <c r="AJ435">
        <v>0</v>
      </c>
      <c r="AK435">
        <v>0.03</v>
      </c>
      <c r="AL435">
        <v>0.03</v>
      </c>
      <c r="AM435">
        <v>0.05</v>
      </c>
      <c r="AN435">
        <v>0.05</v>
      </c>
      <c r="AO435">
        <v>1.42</v>
      </c>
      <c r="AP435">
        <v>1.42</v>
      </c>
      <c r="AQ435">
        <v>22.67</v>
      </c>
      <c r="AR435">
        <v>0.53</v>
      </c>
      <c r="AS435">
        <v>0.68</v>
      </c>
      <c r="AT435">
        <v>-1</v>
      </c>
      <c r="AU435">
        <v>-1</v>
      </c>
      <c r="AV435">
        <v>0.05</v>
      </c>
      <c r="AW435">
        <v>29.88</v>
      </c>
      <c r="AX435">
        <v>29.88</v>
      </c>
      <c r="AY435">
        <v>0.17</v>
      </c>
      <c r="AZ435">
        <v>0</v>
      </c>
      <c r="BA435">
        <v>1482.3644333269594</v>
      </c>
    </row>
    <row r="436" spans="1:53" x14ac:dyDescent="0.25">
      <c r="A436">
        <v>1285</v>
      </c>
      <c r="B436" t="s">
        <v>877</v>
      </c>
      <c r="C436">
        <v>0</v>
      </c>
      <c r="D436">
        <v>1.58</v>
      </c>
      <c r="E436">
        <v>0</v>
      </c>
      <c r="F436">
        <v>0</v>
      </c>
      <c r="G436">
        <v>0</v>
      </c>
      <c r="H436">
        <v>0.03</v>
      </c>
      <c r="I436">
        <v>0</v>
      </c>
      <c r="J436">
        <v>2</v>
      </c>
      <c r="K436">
        <v>0.03</v>
      </c>
      <c r="L436">
        <v>-1</v>
      </c>
      <c r="M436">
        <v>-1</v>
      </c>
      <c r="N436">
        <v>0.67</v>
      </c>
      <c r="O436">
        <v>3.58</v>
      </c>
      <c r="P436">
        <v>0.03</v>
      </c>
      <c r="Q436">
        <v>0.28000000000000003</v>
      </c>
      <c r="R436">
        <v>0.05</v>
      </c>
      <c r="S436">
        <v>0.32</v>
      </c>
      <c r="T436">
        <v>0.23</v>
      </c>
      <c r="U436">
        <v>0</v>
      </c>
      <c r="V436">
        <v>0</v>
      </c>
      <c r="W436">
        <v>20.67</v>
      </c>
      <c r="X436">
        <v>0.6</v>
      </c>
      <c r="Y436">
        <v>-1</v>
      </c>
      <c r="Z436">
        <v>-1</v>
      </c>
      <c r="AA436">
        <v>24.88</v>
      </c>
      <c r="AB436">
        <v>0.03</v>
      </c>
      <c r="AC436">
        <v>0.02</v>
      </c>
      <c r="AD436">
        <v>0.03</v>
      </c>
      <c r="AE436">
        <v>4.17</v>
      </c>
      <c r="AF436">
        <v>-1</v>
      </c>
      <c r="AG436">
        <v>-1</v>
      </c>
      <c r="AH436">
        <v>-1</v>
      </c>
      <c r="AI436">
        <v>0</v>
      </c>
      <c r="AJ436">
        <v>0</v>
      </c>
      <c r="AK436">
        <v>0.03</v>
      </c>
      <c r="AL436">
        <v>0.03</v>
      </c>
      <c r="AM436">
        <v>0.05</v>
      </c>
      <c r="AN436">
        <v>0.05</v>
      </c>
      <c r="AO436">
        <v>1.42</v>
      </c>
      <c r="AP436">
        <v>1.42</v>
      </c>
      <c r="AQ436">
        <v>22.67</v>
      </c>
      <c r="AR436">
        <v>0.53</v>
      </c>
      <c r="AS436">
        <v>0.68</v>
      </c>
      <c r="AT436">
        <v>-1</v>
      </c>
      <c r="AU436">
        <v>-1</v>
      </c>
      <c r="AV436">
        <v>0.05</v>
      </c>
      <c r="AW436">
        <v>29.88</v>
      </c>
      <c r="AX436">
        <v>29.88</v>
      </c>
      <c r="AY436">
        <v>0.17</v>
      </c>
      <c r="AZ436">
        <v>0</v>
      </c>
      <c r="BA436">
        <v>1508.2079607621108</v>
      </c>
    </row>
    <row r="437" spans="1:53" x14ac:dyDescent="0.25">
      <c r="A437">
        <v>1287</v>
      </c>
      <c r="B437" t="s">
        <v>878</v>
      </c>
      <c r="C437">
        <v>0</v>
      </c>
      <c r="D437">
        <v>1.58</v>
      </c>
      <c r="E437">
        <v>0</v>
      </c>
      <c r="F437">
        <v>0</v>
      </c>
      <c r="G437">
        <v>0</v>
      </c>
      <c r="H437">
        <v>0.03</v>
      </c>
      <c r="I437">
        <v>0</v>
      </c>
      <c r="J437">
        <v>2</v>
      </c>
      <c r="K437">
        <v>0.03</v>
      </c>
      <c r="L437">
        <v>-1</v>
      </c>
      <c r="M437">
        <v>-1</v>
      </c>
      <c r="N437">
        <v>0.67</v>
      </c>
      <c r="O437">
        <v>3.58</v>
      </c>
      <c r="P437">
        <v>0.03</v>
      </c>
      <c r="Q437">
        <v>0.28000000000000003</v>
      </c>
      <c r="R437">
        <v>0.05</v>
      </c>
      <c r="S437">
        <v>0.32</v>
      </c>
      <c r="T437">
        <v>0.23</v>
      </c>
      <c r="U437">
        <v>0</v>
      </c>
      <c r="V437">
        <v>0</v>
      </c>
      <c r="W437">
        <v>20.67</v>
      </c>
      <c r="X437">
        <v>0.6</v>
      </c>
      <c r="Y437">
        <v>-1</v>
      </c>
      <c r="Z437">
        <v>-1</v>
      </c>
      <c r="AA437">
        <v>24.88</v>
      </c>
      <c r="AB437">
        <v>0.03</v>
      </c>
      <c r="AC437">
        <v>0.02</v>
      </c>
      <c r="AD437">
        <v>0.03</v>
      </c>
      <c r="AE437">
        <v>4.17</v>
      </c>
      <c r="AF437">
        <v>-1</v>
      </c>
      <c r="AG437">
        <v>-1</v>
      </c>
      <c r="AH437">
        <v>-1</v>
      </c>
      <c r="AI437">
        <v>0</v>
      </c>
      <c r="AJ437">
        <v>0</v>
      </c>
      <c r="AK437">
        <v>0.03</v>
      </c>
      <c r="AL437">
        <v>0.03</v>
      </c>
      <c r="AM437">
        <v>0.05</v>
      </c>
      <c r="AN437">
        <v>0.05</v>
      </c>
      <c r="AO437">
        <v>1.42</v>
      </c>
      <c r="AP437">
        <v>1.42</v>
      </c>
      <c r="AQ437">
        <v>22.67</v>
      </c>
      <c r="AR437">
        <v>0.53</v>
      </c>
      <c r="AS437">
        <v>0.68</v>
      </c>
      <c r="AT437">
        <v>-1</v>
      </c>
      <c r="AU437">
        <v>-1</v>
      </c>
      <c r="AV437">
        <v>0.05</v>
      </c>
      <c r="AW437">
        <v>29.88</v>
      </c>
      <c r="AX437">
        <v>29.88</v>
      </c>
      <c r="AY437">
        <v>0.17</v>
      </c>
      <c r="AZ437">
        <v>0</v>
      </c>
      <c r="BA437">
        <v>1491.9988082438945</v>
      </c>
    </row>
    <row r="438" spans="1:53" x14ac:dyDescent="0.25">
      <c r="A438">
        <v>1288</v>
      </c>
      <c r="B438" t="s">
        <v>879</v>
      </c>
      <c r="C438">
        <v>0</v>
      </c>
      <c r="D438">
        <v>1.58</v>
      </c>
      <c r="E438">
        <v>0</v>
      </c>
      <c r="F438">
        <v>0</v>
      </c>
      <c r="G438">
        <v>0</v>
      </c>
      <c r="H438">
        <v>0.03</v>
      </c>
      <c r="I438">
        <v>0</v>
      </c>
      <c r="J438">
        <v>2</v>
      </c>
      <c r="K438">
        <v>0.03</v>
      </c>
      <c r="L438">
        <v>-1</v>
      </c>
      <c r="M438">
        <v>-1</v>
      </c>
      <c r="N438">
        <v>0.67</v>
      </c>
      <c r="O438">
        <v>3.58</v>
      </c>
      <c r="P438">
        <v>0.03</v>
      </c>
      <c r="Q438">
        <v>0.28000000000000003</v>
      </c>
      <c r="R438">
        <v>0.05</v>
      </c>
      <c r="S438">
        <v>0.32</v>
      </c>
      <c r="T438">
        <v>0.23</v>
      </c>
      <c r="U438">
        <v>0</v>
      </c>
      <c r="V438">
        <v>0</v>
      </c>
      <c r="W438">
        <v>20.67</v>
      </c>
      <c r="X438">
        <v>0.6</v>
      </c>
      <c r="Y438">
        <v>-1</v>
      </c>
      <c r="Z438">
        <v>-1</v>
      </c>
      <c r="AA438">
        <v>24.88</v>
      </c>
      <c r="AB438">
        <v>0.03</v>
      </c>
      <c r="AC438">
        <v>0.02</v>
      </c>
      <c r="AD438">
        <v>0.03</v>
      </c>
      <c r="AE438">
        <v>4.17</v>
      </c>
      <c r="AF438">
        <v>-1</v>
      </c>
      <c r="AG438">
        <v>-1</v>
      </c>
      <c r="AH438">
        <v>-1</v>
      </c>
      <c r="AI438">
        <v>0</v>
      </c>
      <c r="AJ438">
        <v>0</v>
      </c>
      <c r="AK438">
        <v>0.03</v>
      </c>
      <c r="AL438">
        <v>0.03</v>
      </c>
      <c r="AM438">
        <v>0.05</v>
      </c>
      <c r="AN438">
        <v>0.05</v>
      </c>
      <c r="AO438">
        <v>1.42</v>
      </c>
      <c r="AP438">
        <v>1.42</v>
      </c>
      <c r="AQ438">
        <v>22.67</v>
      </c>
      <c r="AR438">
        <v>0.53</v>
      </c>
      <c r="AS438">
        <v>0.68</v>
      </c>
      <c r="AT438">
        <v>-1</v>
      </c>
      <c r="AU438">
        <v>-1</v>
      </c>
      <c r="AV438">
        <v>0.05</v>
      </c>
      <c r="AW438">
        <v>29.88</v>
      </c>
      <c r="AX438">
        <v>29.88</v>
      </c>
      <c r="AY438">
        <v>0.17</v>
      </c>
      <c r="AZ438">
        <v>0</v>
      </c>
      <c r="BA438">
        <v>1459.6116025755809</v>
      </c>
    </row>
    <row r="439" spans="1:53" x14ac:dyDescent="0.25">
      <c r="A439">
        <v>1289</v>
      </c>
      <c r="B439" t="s">
        <v>880</v>
      </c>
      <c r="C439">
        <v>0</v>
      </c>
      <c r="D439">
        <v>1.58</v>
      </c>
      <c r="E439">
        <v>0</v>
      </c>
      <c r="F439">
        <v>0</v>
      </c>
      <c r="G439">
        <v>0</v>
      </c>
      <c r="H439">
        <v>0.03</v>
      </c>
      <c r="I439">
        <v>0</v>
      </c>
      <c r="J439">
        <v>2</v>
      </c>
      <c r="K439">
        <v>0.03</v>
      </c>
      <c r="L439">
        <v>-1</v>
      </c>
      <c r="M439">
        <v>-1</v>
      </c>
      <c r="N439">
        <v>0.67</v>
      </c>
      <c r="O439">
        <v>3.58</v>
      </c>
      <c r="P439">
        <v>0.03</v>
      </c>
      <c r="Q439">
        <v>0.28000000000000003</v>
      </c>
      <c r="R439">
        <v>0.05</v>
      </c>
      <c r="S439">
        <v>0.32</v>
      </c>
      <c r="T439">
        <v>0.23</v>
      </c>
      <c r="U439">
        <v>0</v>
      </c>
      <c r="V439">
        <v>0</v>
      </c>
      <c r="W439">
        <v>20.67</v>
      </c>
      <c r="X439">
        <v>0.6</v>
      </c>
      <c r="Y439">
        <v>-1</v>
      </c>
      <c r="Z439">
        <v>-1</v>
      </c>
      <c r="AA439">
        <v>24.88</v>
      </c>
      <c r="AB439">
        <v>0.03</v>
      </c>
      <c r="AC439">
        <v>0.02</v>
      </c>
      <c r="AD439">
        <v>0.03</v>
      </c>
      <c r="AE439">
        <v>4.17</v>
      </c>
      <c r="AF439">
        <v>-1</v>
      </c>
      <c r="AG439">
        <v>-1</v>
      </c>
      <c r="AH439">
        <v>-1</v>
      </c>
      <c r="AI439">
        <v>0</v>
      </c>
      <c r="AJ439">
        <v>0</v>
      </c>
      <c r="AK439">
        <v>0.03</v>
      </c>
      <c r="AL439">
        <v>0.03</v>
      </c>
      <c r="AM439">
        <v>0.05</v>
      </c>
      <c r="AN439">
        <v>0.05</v>
      </c>
      <c r="AO439">
        <v>1.42</v>
      </c>
      <c r="AP439">
        <v>1.42</v>
      </c>
      <c r="AQ439">
        <v>22.67</v>
      </c>
      <c r="AR439">
        <v>0.53</v>
      </c>
      <c r="AS439">
        <v>0.68</v>
      </c>
      <c r="AT439">
        <v>-1</v>
      </c>
      <c r="AU439">
        <v>-1</v>
      </c>
      <c r="AV439">
        <v>0.05</v>
      </c>
      <c r="AW439">
        <v>29.88</v>
      </c>
      <c r="AX439">
        <v>29.88</v>
      </c>
      <c r="AY439">
        <v>0.17</v>
      </c>
      <c r="AZ439">
        <v>0</v>
      </c>
      <c r="BA439">
        <v>1394.3805692958481</v>
      </c>
    </row>
    <row r="440" spans="1:53" x14ac:dyDescent="0.25">
      <c r="A440">
        <v>1290</v>
      </c>
      <c r="B440" t="s">
        <v>881</v>
      </c>
      <c r="C440">
        <v>0</v>
      </c>
      <c r="D440">
        <v>1.58</v>
      </c>
      <c r="E440">
        <v>0</v>
      </c>
      <c r="F440">
        <v>0</v>
      </c>
      <c r="G440">
        <v>0</v>
      </c>
      <c r="H440">
        <v>0.03</v>
      </c>
      <c r="I440">
        <v>0</v>
      </c>
      <c r="J440">
        <v>2</v>
      </c>
      <c r="K440">
        <v>0.03</v>
      </c>
      <c r="L440">
        <v>-1</v>
      </c>
      <c r="M440">
        <v>-1</v>
      </c>
      <c r="N440">
        <v>0.67</v>
      </c>
      <c r="O440">
        <v>3.58</v>
      </c>
      <c r="P440">
        <v>0.03</v>
      </c>
      <c r="Q440">
        <v>0.28000000000000003</v>
      </c>
      <c r="R440">
        <v>0.05</v>
      </c>
      <c r="S440">
        <v>0.32</v>
      </c>
      <c r="T440">
        <v>0.23</v>
      </c>
      <c r="U440">
        <v>0</v>
      </c>
      <c r="V440">
        <v>0</v>
      </c>
      <c r="W440">
        <v>20.67</v>
      </c>
      <c r="X440">
        <v>0.6</v>
      </c>
      <c r="Y440">
        <v>-1</v>
      </c>
      <c r="Z440">
        <v>-1</v>
      </c>
      <c r="AA440">
        <v>24.88</v>
      </c>
      <c r="AB440">
        <v>0.03</v>
      </c>
      <c r="AC440">
        <v>0.02</v>
      </c>
      <c r="AD440">
        <v>0.03</v>
      </c>
      <c r="AE440">
        <v>4.17</v>
      </c>
      <c r="AF440">
        <v>-1</v>
      </c>
      <c r="AG440">
        <v>-1</v>
      </c>
      <c r="AH440">
        <v>-1</v>
      </c>
      <c r="AI440">
        <v>0</v>
      </c>
      <c r="AJ440">
        <v>0</v>
      </c>
      <c r="AK440">
        <v>0.03</v>
      </c>
      <c r="AL440">
        <v>0.03</v>
      </c>
      <c r="AM440">
        <v>0.05</v>
      </c>
      <c r="AN440">
        <v>0.05</v>
      </c>
      <c r="AO440">
        <v>1.42</v>
      </c>
      <c r="AP440">
        <v>1.42</v>
      </c>
      <c r="AQ440">
        <v>22.67</v>
      </c>
      <c r="AR440">
        <v>0.53</v>
      </c>
      <c r="AS440">
        <v>0.68</v>
      </c>
      <c r="AT440">
        <v>-1</v>
      </c>
      <c r="AU440">
        <v>-1</v>
      </c>
      <c r="AV440">
        <v>0.05</v>
      </c>
      <c r="AW440">
        <v>29.88</v>
      </c>
      <c r="AX440">
        <v>29.88</v>
      </c>
      <c r="AY440">
        <v>0.17</v>
      </c>
      <c r="AZ440">
        <v>0</v>
      </c>
      <c r="BA440">
        <v>1374.4236060498054</v>
      </c>
    </row>
    <row r="441" spans="1:53" x14ac:dyDescent="0.25">
      <c r="A441">
        <v>1293</v>
      </c>
      <c r="B441" t="s">
        <v>882</v>
      </c>
      <c r="C441">
        <v>0</v>
      </c>
      <c r="D441">
        <v>1.58</v>
      </c>
      <c r="E441">
        <v>0</v>
      </c>
      <c r="F441">
        <v>0</v>
      </c>
      <c r="G441">
        <v>0</v>
      </c>
      <c r="H441">
        <v>0.03</v>
      </c>
      <c r="I441">
        <v>0</v>
      </c>
      <c r="J441">
        <v>2</v>
      </c>
      <c r="K441">
        <v>0.03</v>
      </c>
      <c r="L441">
        <v>-1</v>
      </c>
      <c r="M441">
        <v>-1</v>
      </c>
      <c r="N441">
        <v>0.67</v>
      </c>
      <c r="O441">
        <v>3.58</v>
      </c>
      <c r="P441">
        <v>0.03</v>
      </c>
      <c r="Q441">
        <v>0.28000000000000003</v>
      </c>
      <c r="R441">
        <v>0.05</v>
      </c>
      <c r="S441">
        <v>0.32</v>
      </c>
      <c r="T441">
        <v>0.23</v>
      </c>
      <c r="U441">
        <v>0</v>
      </c>
      <c r="V441">
        <v>0</v>
      </c>
      <c r="W441">
        <v>20.67</v>
      </c>
      <c r="X441">
        <v>0.6</v>
      </c>
      <c r="Y441">
        <v>-1</v>
      </c>
      <c r="Z441">
        <v>-1</v>
      </c>
      <c r="AA441">
        <v>24.88</v>
      </c>
      <c r="AB441">
        <v>0.03</v>
      </c>
      <c r="AC441">
        <v>0.02</v>
      </c>
      <c r="AD441">
        <v>0.03</v>
      </c>
      <c r="AE441">
        <v>4.17</v>
      </c>
      <c r="AF441">
        <v>-1</v>
      </c>
      <c r="AG441">
        <v>-1</v>
      </c>
      <c r="AH441">
        <v>-1</v>
      </c>
      <c r="AI441">
        <v>0</v>
      </c>
      <c r="AJ441">
        <v>0</v>
      </c>
      <c r="AK441">
        <v>0.03</v>
      </c>
      <c r="AL441">
        <v>0.03</v>
      </c>
      <c r="AM441">
        <v>0.05</v>
      </c>
      <c r="AN441">
        <v>0.05</v>
      </c>
      <c r="AO441">
        <v>1.42</v>
      </c>
      <c r="AP441">
        <v>1.42</v>
      </c>
      <c r="AQ441">
        <v>22.67</v>
      </c>
      <c r="AR441">
        <v>0.53</v>
      </c>
      <c r="AS441">
        <v>0.68</v>
      </c>
      <c r="AT441">
        <v>-1</v>
      </c>
      <c r="AU441">
        <v>-1</v>
      </c>
      <c r="AV441">
        <v>0.05</v>
      </c>
      <c r="AW441">
        <v>29.88</v>
      </c>
      <c r="AX441">
        <v>29.88</v>
      </c>
      <c r="AY441">
        <v>0.17</v>
      </c>
      <c r="AZ441">
        <v>0</v>
      </c>
      <c r="BA441">
        <v>1393.0019977235747</v>
      </c>
    </row>
    <row r="442" spans="1:53" x14ac:dyDescent="0.25">
      <c r="A442">
        <v>1294</v>
      </c>
      <c r="B442" t="s">
        <v>883</v>
      </c>
      <c r="C442">
        <v>0</v>
      </c>
      <c r="D442">
        <v>1.58</v>
      </c>
      <c r="E442">
        <v>0</v>
      </c>
      <c r="F442">
        <v>0</v>
      </c>
      <c r="G442">
        <v>0</v>
      </c>
      <c r="H442">
        <v>0.03</v>
      </c>
      <c r="I442">
        <v>0</v>
      </c>
      <c r="J442">
        <v>2</v>
      </c>
      <c r="K442">
        <v>0.03</v>
      </c>
      <c r="L442">
        <v>-1</v>
      </c>
      <c r="M442">
        <v>-1</v>
      </c>
      <c r="N442">
        <v>0.67</v>
      </c>
      <c r="O442">
        <v>3.58</v>
      </c>
      <c r="P442">
        <v>0.03</v>
      </c>
      <c r="Q442">
        <v>0.28000000000000003</v>
      </c>
      <c r="R442">
        <v>0.05</v>
      </c>
      <c r="S442">
        <v>0.32</v>
      </c>
      <c r="T442">
        <v>0.23</v>
      </c>
      <c r="U442">
        <v>0</v>
      </c>
      <c r="V442">
        <v>0</v>
      </c>
      <c r="W442">
        <v>20.67</v>
      </c>
      <c r="X442">
        <v>0.6</v>
      </c>
      <c r="Y442">
        <v>-1</v>
      </c>
      <c r="Z442">
        <v>-1</v>
      </c>
      <c r="AA442">
        <v>24.88</v>
      </c>
      <c r="AB442">
        <v>0.03</v>
      </c>
      <c r="AC442">
        <v>0.02</v>
      </c>
      <c r="AD442">
        <v>0.03</v>
      </c>
      <c r="AE442">
        <v>4.17</v>
      </c>
      <c r="AF442">
        <v>-1</v>
      </c>
      <c r="AG442">
        <v>-1</v>
      </c>
      <c r="AH442">
        <v>-1</v>
      </c>
      <c r="AI442">
        <v>0</v>
      </c>
      <c r="AJ442">
        <v>0</v>
      </c>
      <c r="AK442">
        <v>0.03</v>
      </c>
      <c r="AL442">
        <v>0.03</v>
      </c>
      <c r="AM442">
        <v>0.05</v>
      </c>
      <c r="AN442">
        <v>0.05</v>
      </c>
      <c r="AO442">
        <v>1.42</v>
      </c>
      <c r="AP442">
        <v>1.42</v>
      </c>
      <c r="AQ442">
        <v>22.67</v>
      </c>
      <c r="AR442">
        <v>0.53</v>
      </c>
      <c r="AS442">
        <v>0.68</v>
      </c>
      <c r="AT442">
        <v>-1</v>
      </c>
      <c r="AU442">
        <v>-1</v>
      </c>
      <c r="AV442">
        <v>0.05</v>
      </c>
      <c r="AW442">
        <v>29.88</v>
      </c>
      <c r="AX442">
        <v>29.88</v>
      </c>
      <c r="AY442">
        <v>0.17</v>
      </c>
      <c r="AZ442">
        <v>0</v>
      </c>
      <c r="BA442">
        <v>1470.8543162735505</v>
      </c>
    </row>
    <row r="443" spans="1:53" x14ac:dyDescent="0.25">
      <c r="A443">
        <v>1296</v>
      </c>
      <c r="B443" t="s">
        <v>884</v>
      </c>
      <c r="C443">
        <v>0</v>
      </c>
      <c r="D443">
        <v>1.58</v>
      </c>
      <c r="E443">
        <v>0</v>
      </c>
      <c r="F443">
        <v>0</v>
      </c>
      <c r="G443">
        <v>0</v>
      </c>
      <c r="H443">
        <v>0.03</v>
      </c>
      <c r="I443">
        <v>0</v>
      </c>
      <c r="J443">
        <v>2</v>
      </c>
      <c r="K443">
        <v>0.03</v>
      </c>
      <c r="L443">
        <v>-1</v>
      </c>
      <c r="M443">
        <v>-1</v>
      </c>
      <c r="N443">
        <v>0.67</v>
      </c>
      <c r="O443">
        <v>3.58</v>
      </c>
      <c r="P443">
        <v>0.03</v>
      </c>
      <c r="Q443">
        <v>0.28000000000000003</v>
      </c>
      <c r="R443">
        <v>0.05</v>
      </c>
      <c r="S443">
        <v>0.32</v>
      </c>
      <c r="T443">
        <v>0.23</v>
      </c>
      <c r="U443">
        <v>0</v>
      </c>
      <c r="V443">
        <v>0</v>
      </c>
      <c r="W443">
        <v>20.67</v>
      </c>
      <c r="X443">
        <v>0.6</v>
      </c>
      <c r="Y443">
        <v>-1</v>
      </c>
      <c r="Z443">
        <v>-1</v>
      </c>
      <c r="AA443">
        <v>24.88</v>
      </c>
      <c r="AB443">
        <v>0.03</v>
      </c>
      <c r="AC443">
        <v>0.02</v>
      </c>
      <c r="AD443">
        <v>0.03</v>
      </c>
      <c r="AE443">
        <v>4.17</v>
      </c>
      <c r="AF443">
        <v>-1</v>
      </c>
      <c r="AG443">
        <v>-1</v>
      </c>
      <c r="AH443">
        <v>-1</v>
      </c>
      <c r="AI443">
        <v>0</v>
      </c>
      <c r="AJ443">
        <v>0</v>
      </c>
      <c r="AK443">
        <v>0.03</v>
      </c>
      <c r="AL443">
        <v>0.03</v>
      </c>
      <c r="AM443">
        <v>0.05</v>
      </c>
      <c r="AN443">
        <v>0.05</v>
      </c>
      <c r="AO443">
        <v>1.42</v>
      </c>
      <c r="AP443">
        <v>1.42</v>
      </c>
      <c r="AQ443">
        <v>22.67</v>
      </c>
      <c r="AR443">
        <v>0.53</v>
      </c>
      <c r="AS443">
        <v>0.68</v>
      </c>
      <c r="AT443">
        <v>-1</v>
      </c>
      <c r="AU443">
        <v>-1</v>
      </c>
      <c r="AV443">
        <v>0.05</v>
      </c>
      <c r="AW443">
        <v>29.88</v>
      </c>
      <c r="AX443">
        <v>29.88</v>
      </c>
      <c r="AY443">
        <v>0.17</v>
      </c>
      <c r="AZ443">
        <v>0</v>
      </c>
      <c r="BA443">
        <v>1574.1849484455306</v>
      </c>
    </row>
    <row r="444" spans="1:53" x14ac:dyDescent="0.25">
      <c r="A444">
        <v>1303</v>
      </c>
      <c r="B444" t="s">
        <v>885</v>
      </c>
      <c r="C444">
        <v>0</v>
      </c>
      <c r="D444">
        <v>1.58</v>
      </c>
      <c r="E444">
        <v>0</v>
      </c>
      <c r="F444">
        <v>0</v>
      </c>
      <c r="G444">
        <v>0</v>
      </c>
      <c r="H444">
        <v>0.03</v>
      </c>
      <c r="I444">
        <v>0</v>
      </c>
      <c r="J444">
        <v>2</v>
      </c>
      <c r="K444">
        <v>0.03</v>
      </c>
      <c r="L444">
        <v>-1</v>
      </c>
      <c r="M444">
        <v>-1</v>
      </c>
      <c r="N444">
        <v>0.67</v>
      </c>
      <c r="O444">
        <v>3.58</v>
      </c>
      <c r="P444">
        <v>0.03</v>
      </c>
      <c r="Q444">
        <v>0.28000000000000003</v>
      </c>
      <c r="R444">
        <v>0.05</v>
      </c>
      <c r="S444">
        <v>0.32</v>
      </c>
      <c r="T444">
        <v>0.23</v>
      </c>
      <c r="U444">
        <v>0</v>
      </c>
      <c r="V444">
        <v>0</v>
      </c>
      <c r="W444">
        <v>20.67</v>
      </c>
      <c r="X444">
        <v>0.6</v>
      </c>
      <c r="Y444">
        <v>-1</v>
      </c>
      <c r="Z444">
        <v>-1</v>
      </c>
      <c r="AA444">
        <v>24.88</v>
      </c>
      <c r="AB444">
        <v>0.03</v>
      </c>
      <c r="AC444">
        <v>0.02</v>
      </c>
      <c r="AD444">
        <v>0.03</v>
      </c>
      <c r="AE444">
        <v>4.17</v>
      </c>
      <c r="AF444">
        <v>-1</v>
      </c>
      <c r="AG444">
        <v>-1</v>
      </c>
      <c r="AH444">
        <v>-1</v>
      </c>
      <c r="AI444">
        <v>0</v>
      </c>
      <c r="AJ444">
        <v>0</v>
      </c>
      <c r="AK444">
        <v>0.03</v>
      </c>
      <c r="AL444">
        <v>0.03</v>
      </c>
      <c r="AM444">
        <v>0.05</v>
      </c>
      <c r="AN444">
        <v>0.05</v>
      </c>
      <c r="AO444">
        <v>1.42</v>
      </c>
      <c r="AP444">
        <v>1.42</v>
      </c>
      <c r="AQ444">
        <v>22.67</v>
      </c>
      <c r="AR444">
        <v>0.53</v>
      </c>
      <c r="AS444">
        <v>0.68</v>
      </c>
      <c r="AT444">
        <v>-1</v>
      </c>
      <c r="AU444">
        <v>-1</v>
      </c>
      <c r="AV444">
        <v>0.05</v>
      </c>
      <c r="AW444">
        <v>29.88</v>
      </c>
      <c r="AX444">
        <v>29.88</v>
      </c>
      <c r="AY444">
        <v>0.17</v>
      </c>
      <c r="AZ444">
        <v>0</v>
      </c>
      <c r="BA444">
        <v>1386.9645618362497</v>
      </c>
    </row>
    <row r="445" spans="1:53" x14ac:dyDescent="0.25">
      <c r="A445">
        <v>1305</v>
      </c>
      <c r="B445" t="s">
        <v>886</v>
      </c>
      <c r="C445">
        <v>0</v>
      </c>
      <c r="D445">
        <v>1.58</v>
      </c>
      <c r="E445">
        <v>0</v>
      </c>
      <c r="F445">
        <v>0</v>
      </c>
      <c r="G445">
        <v>0</v>
      </c>
      <c r="H445">
        <v>0.03</v>
      </c>
      <c r="I445">
        <v>0</v>
      </c>
      <c r="J445">
        <v>2</v>
      </c>
      <c r="K445">
        <v>0.03</v>
      </c>
      <c r="L445">
        <v>-1</v>
      </c>
      <c r="M445">
        <v>-1</v>
      </c>
      <c r="N445">
        <v>0.67</v>
      </c>
      <c r="O445">
        <v>3.58</v>
      </c>
      <c r="P445">
        <v>0.03</v>
      </c>
      <c r="Q445">
        <v>0.28000000000000003</v>
      </c>
      <c r="R445">
        <v>0.05</v>
      </c>
      <c r="S445">
        <v>0.32</v>
      </c>
      <c r="T445">
        <v>0.23</v>
      </c>
      <c r="U445">
        <v>0</v>
      </c>
      <c r="V445">
        <v>0</v>
      </c>
      <c r="W445">
        <v>20.67</v>
      </c>
      <c r="X445">
        <v>0.6</v>
      </c>
      <c r="Y445">
        <v>-1</v>
      </c>
      <c r="Z445">
        <v>-1</v>
      </c>
      <c r="AA445">
        <v>24.88</v>
      </c>
      <c r="AB445">
        <v>0.03</v>
      </c>
      <c r="AC445">
        <v>0.02</v>
      </c>
      <c r="AD445">
        <v>0.03</v>
      </c>
      <c r="AE445">
        <v>4.17</v>
      </c>
      <c r="AF445">
        <v>-1</v>
      </c>
      <c r="AG445">
        <v>-1</v>
      </c>
      <c r="AH445">
        <v>-1</v>
      </c>
      <c r="AI445">
        <v>0</v>
      </c>
      <c r="AJ445">
        <v>0</v>
      </c>
      <c r="AK445">
        <v>0.03</v>
      </c>
      <c r="AL445">
        <v>0.03</v>
      </c>
      <c r="AM445">
        <v>0.05</v>
      </c>
      <c r="AN445">
        <v>0.05</v>
      </c>
      <c r="AO445">
        <v>1.42</v>
      </c>
      <c r="AP445">
        <v>1.42</v>
      </c>
      <c r="AQ445">
        <v>22.67</v>
      </c>
      <c r="AR445">
        <v>0.53</v>
      </c>
      <c r="AS445">
        <v>0.68</v>
      </c>
      <c r="AT445">
        <v>-1</v>
      </c>
      <c r="AU445">
        <v>-1</v>
      </c>
      <c r="AV445">
        <v>0.05</v>
      </c>
      <c r="AW445">
        <v>29.88</v>
      </c>
      <c r="AX445">
        <v>29.88</v>
      </c>
      <c r="AY445">
        <v>0.17</v>
      </c>
      <c r="AZ445">
        <v>0</v>
      </c>
      <c r="BA445">
        <v>1641.6708521707819</v>
      </c>
    </row>
    <row r="446" spans="1:53" x14ac:dyDescent="0.25">
      <c r="A446">
        <v>1306</v>
      </c>
      <c r="B446" t="s">
        <v>887</v>
      </c>
      <c r="C446">
        <v>0</v>
      </c>
      <c r="D446">
        <v>1.58</v>
      </c>
      <c r="E446">
        <v>0</v>
      </c>
      <c r="F446">
        <v>0</v>
      </c>
      <c r="G446">
        <v>0</v>
      </c>
      <c r="H446">
        <v>0.03</v>
      </c>
      <c r="I446">
        <v>0</v>
      </c>
      <c r="J446">
        <v>2</v>
      </c>
      <c r="K446">
        <v>0.03</v>
      </c>
      <c r="L446">
        <v>-1</v>
      </c>
      <c r="M446">
        <v>-1</v>
      </c>
      <c r="N446">
        <v>0.67</v>
      </c>
      <c r="O446">
        <v>3.58</v>
      </c>
      <c r="P446">
        <v>0.03</v>
      </c>
      <c r="Q446">
        <v>0.28000000000000003</v>
      </c>
      <c r="R446">
        <v>0.05</v>
      </c>
      <c r="S446">
        <v>0.32</v>
      </c>
      <c r="T446">
        <v>0.23</v>
      </c>
      <c r="U446">
        <v>0</v>
      </c>
      <c r="V446">
        <v>0</v>
      </c>
      <c r="W446">
        <v>20.67</v>
      </c>
      <c r="X446">
        <v>0.6</v>
      </c>
      <c r="Y446">
        <v>-1</v>
      </c>
      <c r="Z446">
        <v>-1</v>
      </c>
      <c r="AA446">
        <v>24.88</v>
      </c>
      <c r="AB446">
        <v>0.03</v>
      </c>
      <c r="AC446">
        <v>0.02</v>
      </c>
      <c r="AD446">
        <v>0.03</v>
      </c>
      <c r="AE446">
        <v>4.17</v>
      </c>
      <c r="AF446">
        <v>-1</v>
      </c>
      <c r="AG446">
        <v>-1</v>
      </c>
      <c r="AH446">
        <v>-1</v>
      </c>
      <c r="AI446">
        <v>0</v>
      </c>
      <c r="AJ446">
        <v>0</v>
      </c>
      <c r="AK446">
        <v>0.03</v>
      </c>
      <c r="AL446">
        <v>0.03</v>
      </c>
      <c r="AM446">
        <v>0.05</v>
      </c>
      <c r="AN446">
        <v>0.05</v>
      </c>
      <c r="AO446">
        <v>1.42</v>
      </c>
      <c r="AP446">
        <v>1.42</v>
      </c>
      <c r="AQ446">
        <v>22.67</v>
      </c>
      <c r="AR446">
        <v>0.53</v>
      </c>
      <c r="AS446">
        <v>0.68</v>
      </c>
      <c r="AT446">
        <v>-1</v>
      </c>
      <c r="AU446">
        <v>-1</v>
      </c>
      <c r="AV446">
        <v>0.05</v>
      </c>
      <c r="AW446">
        <v>29.88</v>
      </c>
      <c r="AX446">
        <v>29.88</v>
      </c>
      <c r="AY446">
        <v>0.17</v>
      </c>
      <c r="AZ446">
        <v>0</v>
      </c>
      <c r="BA446">
        <v>1493.7826607248774</v>
      </c>
    </row>
    <row r="447" spans="1:53" x14ac:dyDescent="0.25">
      <c r="A447">
        <v>1307</v>
      </c>
      <c r="B447" t="s">
        <v>888</v>
      </c>
      <c r="C447">
        <v>0</v>
      </c>
      <c r="D447">
        <v>1.58</v>
      </c>
      <c r="E447">
        <v>0</v>
      </c>
      <c r="F447">
        <v>0</v>
      </c>
      <c r="G447">
        <v>0</v>
      </c>
      <c r="H447">
        <v>0.03</v>
      </c>
      <c r="I447">
        <v>0</v>
      </c>
      <c r="J447">
        <v>2</v>
      </c>
      <c r="K447">
        <v>0.03</v>
      </c>
      <c r="L447">
        <v>-1</v>
      </c>
      <c r="M447">
        <v>-1</v>
      </c>
      <c r="N447">
        <v>0.67</v>
      </c>
      <c r="O447">
        <v>3.58</v>
      </c>
      <c r="P447">
        <v>0.03</v>
      </c>
      <c r="Q447">
        <v>0.28000000000000003</v>
      </c>
      <c r="R447">
        <v>0.05</v>
      </c>
      <c r="S447">
        <v>0.32</v>
      </c>
      <c r="T447">
        <v>0.23</v>
      </c>
      <c r="U447">
        <v>0</v>
      </c>
      <c r="V447">
        <v>0</v>
      </c>
      <c r="W447">
        <v>20.67</v>
      </c>
      <c r="X447">
        <v>0.6</v>
      </c>
      <c r="Y447">
        <v>-1</v>
      </c>
      <c r="Z447">
        <v>-1</v>
      </c>
      <c r="AA447">
        <v>24.88</v>
      </c>
      <c r="AB447">
        <v>0.03</v>
      </c>
      <c r="AC447">
        <v>0.02</v>
      </c>
      <c r="AD447">
        <v>0.03</v>
      </c>
      <c r="AE447">
        <v>4.17</v>
      </c>
      <c r="AF447">
        <v>-1</v>
      </c>
      <c r="AG447">
        <v>-1</v>
      </c>
      <c r="AH447">
        <v>-1</v>
      </c>
      <c r="AI447">
        <v>0</v>
      </c>
      <c r="AJ447">
        <v>0</v>
      </c>
      <c r="AK447">
        <v>0.03</v>
      </c>
      <c r="AL447">
        <v>0.03</v>
      </c>
      <c r="AM447">
        <v>0.05</v>
      </c>
      <c r="AN447">
        <v>0.05</v>
      </c>
      <c r="AO447">
        <v>1.42</v>
      </c>
      <c r="AP447">
        <v>1.42</v>
      </c>
      <c r="AQ447">
        <v>22.67</v>
      </c>
      <c r="AR447">
        <v>0.53</v>
      </c>
      <c r="AS447">
        <v>0.68</v>
      </c>
      <c r="AT447">
        <v>-1</v>
      </c>
      <c r="AU447">
        <v>-1</v>
      </c>
      <c r="AV447">
        <v>0.05</v>
      </c>
      <c r="AW447">
        <v>29.88</v>
      </c>
      <c r="AX447">
        <v>29.88</v>
      </c>
      <c r="AY447">
        <v>0.17</v>
      </c>
      <c r="AZ447">
        <v>0</v>
      </c>
      <c r="BA447">
        <v>1424.4824503644054</v>
      </c>
    </row>
    <row r="448" spans="1:53" x14ac:dyDescent="0.25">
      <c r="A448">
        <v>1308</v>
      </c>
      <c r="B448" t="s">
        <v>889</v>
      </c>
      <c r="C448">
        <v>0</v>
      </c>
      <c r="D448">
        <v>1.58</v>
      </c>
      <c r="E448">
        <v>0</v>
      </c>
      <c r="F448">
        <v>0</v>
      </c>
      <c r="G448">
        <v>0</v>
      </c>
      <c r="H448">
        <v>0.03</v>
      </c>
      <c r="I448">
        <v>0</v>
      </c>
      <c r="J448">
        <v>2</v>
      </c>
      <c r="K448">
        <v>0.03</v>
      </c>
      <c r="L448">
        <v>-1</v>
      </c>
      <c r="M448">
        <v>-1</v>
      </c>
      <c r="N448">
        <v>0.67</v>
      </c>
      <c r="O448">
        <v>3.58</v>
      </c>
      <c r="P448">
        <v>0.03</v>
      </c>
      <c r="Q448">
        <v>0.28000000000000003</v>
      </c>
      <c r="R448">
        <v>0.05</v>
      </c>
      <c r="S448">
        <v>0.32</v>
      </c>
      <c r="T448">
        <v>0.23</v>
      </c>
      <c r="U448">
        <v>0</v>
      </c>
      <c r="V448">
        <v>0</v>
      </c>
      <c r="W448">
        <v>20.67</v>
      </c>
      <c r="X448">
        <v>0.6</v>
      </c>
      <c r="Y448">
        <v>-1</v>
      </c>
      <c r="Z448">
        <v>-1</v>
      </c>
      <c r="AA448">
        <v>24.88</v>
      </c>
      <c r="AB448">
        <v>0.03</v>
      </c>
      <c r="AC448">
        <v>0.02</v>
      </c>
      <c r="AD448">
        <v>0.03</v>
      </c>
      <c r="AE448">
        <v>4.17</v>
      </c>
      <c r="AF448">
        <v>-1</v>
      </c>
      <c r="AG448">
        <v>-1</v>
      </c>
      <c r="AH448">
        <v>-1</v>
      </c>
      <c r="AI448">
        <v>0</v>
      </c>
      <c r="AJ448">
        <v>0</v>
      </c>
      <c r="AK448">
        <v>0.03</v>
      </c>
      <c r="AL448">
        <v>0.03</v>
      </c>
      <c r="AM448">
        <v>0.05</v>
      </c>
      <c r="AN448">
        <v>0.05</v>
      </c>
      <c r="AO448">
        <v>1.42</v>
      </c>
      <c r="AP448">
        <v>1.42</v>
      </c>
      <c r="AQ448">
        <v>22.67</v>
      </c>
      <c r="AR448">
        <v>0.53</v>
      </c>
      <c r="AS448">
        <v>0.68</v>
      </c>
      <c r="AT448">
        <v>-1</v>
      </c>
      <c r="AU448">
        <v>-1</v>
      </c>
      <c r="AV448">
        <v>0.05</v>
      </c>
      <c r="AW448">
        <v>29.88</v>
      </c>
      <c r="AX448">
        <v>29.88</v>
      </c>
      <c r="AY448">
        <v>0.17</v>
      </c>
      <c r="AZ448">
        <v>0</v>
      </c>
      <c r="BA448">
        <v>1456.1899550884796</v>
      </c>
    </row>
    <row r="449" spans="1:53" x14ac:dyDescent="0.25">
      <c r="A449">
        <v>1310</v>
      </c>
      <c r="B449" t="s">
        <v>890</v>
      </c>
      <c r="C449">
        <v>0</v>
      </c>
      <c r="D449">
        <v>1.58</v>
      </c>
      <c r="E449">
        <v>0</v>
      </c>
      <c r="F449">
        <v>0</v>
      </c>
      <c r="G449">
        <v>0</v>
      </c>
      <c r="H449">
        <v>0.03</v>
      </c>
      <c r="I449">
        <v>0</v>
      </c>
      <c r="J449">
        <v>2</v>
      </c>
      <c r="K449">
        <v>0.03</v>
      </c>
      <c r="L449">
        <v>-1</v>
      </c>
      <c r="M449">
        <v>-1</v>
      </c>
      <c r="N449">
        <v>0.67</v>
      </c>
      <c r="O449">
        <v>3.58</v>
      </c>
      <c r="P449">
        <v>0.03</v>
      </c>
      <c r="Q449">
        <v>0.28000000000000003</v>
      </c>
      <c r="R449">
        <v>0.05</v>
      </c>
      <c r="S449">
        <v>0.32</v>
      </c>
      <c r="T449">
        <v>0.23</v>
      </c>
      <c r="U449">
        <v>0</v>
      </c>
      <c r="V449">
        <v>0</v>
      </c>
      <c r="W449">
        <v>20.67</v>
      </c>
      <c r="X449">
        <v>0.6</v>
      </c>
      <c r="Y449">
        <v>-1</v>
      </c>
      <c r="Z449">
        <v>-1</v>
      </c>
      <c r="AA449">
        <v>24.88</v>
      </c>
      <c r="AB449">
        <v>0.03</v>
      </c>
      <c r="AC449">
        <v>0.02</v>
      </c>
      <c r="AD449">
        <v>0.03</v>
      </c>
      <c r="AE449">
        <v>4.17</v>
      </c>
      <c r="AF449">
        <v>-1</v>
      </c>
      <c r="AG449">
        <v>-1</v>
      </c>
      <c r="AH449">
        <v>-1</v>
      </c>
      <c r="AI449">
        <v>0</v>
      </c>
      <c r="AJ449">
        <v>0</v>
      </c>
      <c r="AK449">
        <v>0.03</v>
      </c>
      <c r="AL449">
        <v>0.03</v>
      </c>
      <c r="AM449">
        <v>0.05</v>
      </c>
      <c r="AN449">
        <v>0.05</v>
      </c>
      <c r="AO449">
        <v>1.42</v>
      </c>
      <c r="AP449">
        <v>1.42</v>
      </c>
      <c r="AQ449">
        <v>22.67</v>
      </c>
      <c r="AR449">
        <v>0.53</v>
      </c>
      <c r="AS449">
        <v>0.68</v>
      </c>
      <c r="AT449">
        <v>-1</v>
      </c>
      <c r="AU449">
        <v>-1</v>
      </c>
      <c r="AV449">
        <v>0.05</v>
      </c>
      <c r="AW449">
        <v>29.88</v>
      </c>
      <c r="AX449">
        <v>29.88</v>
      </c>
      <c r="AY449">
        <v>0.17</v>
      </c>
      <c r="AZ449">
        <v>0</v>
      </c>
      <c r="BA449">
        <v>1590.2556115562984</v>
      </c>
    </row>
    <row r="450" spans="1:53" x14ac:dyDescent="0.25">
      <c r="A450">
        <v>1311</v>
      </c>
      <c r="B450" t="s">
        <v>891</v>
      </c>
      <c r="C450">
        <v>0</v>
      </c>
      <c r="D450">
        <v>1.58</v>
      </c>
      <c r="E450">
        <v>0</v>
      </c>
      <c r="F450">
        <v>0</v>
      </c>
      <c r="G450">
        <v>0</v>
      </c>
      <c r="H450">
        <v>0.03</v>
      </c>
      <c r="I450">
        <v>0</v>
      </c>
      <c r="J450">
        <v>2</v>
      </c>
      <c r="K450">
        <v>0.03</v>
      </c>
      <c r="L450">
        <v>-1</v>
      </c>
      <c r="M450">
        <v>-1</v>
      </c>
      <c r="N450">
        <v>0.67</v>
      </c>
      <c r="O450">
        <v>3.58</v>
      </c>
      <c r="P450">
        <v>0.03</v>
      </c>
      <c r="Q450">
        <v>0.28000000000000003</v>
      </c>
      <c r="R450">
        <v>0.05</v>
      </c>
      <c r="S450">
        <v>0.32</v>
      </c>
      <c r="T450">
        <v>0.23</v>
      </c>
      <c r="U450">
        <v>0</v>
      </c>
      <c r="V450">
        <v>0</v>
      </c>
      <c r="W450">
        <v>20.67</v>
      </c>
      <c r="X450">
        <v>0.6</v>
      </c>
      <c r="Y450">
        <v>-1</v>
      </c>
      <c r="Z450">
        <v>-1</v>
      </c>
      <c r="AA450">
        <v>24.88</v>
      </c>
      <c r="AB450">
        <v>0.03</v>
      </c>
      <c r="AC450">
        <v>0.02</v>
      </c>
      <c r="AD450">
        <v>0.03</v>
      </c>
      <c r="AE450">
        <v>4.17</v>
      </c>
      <c r="AF450">
        <v>-1</v>
      </c>
      <c r="AG450">
        <v>-1</v>
      </c>
      <c r="AH450">
        <v>-1</v>
      </c>
      <c r="AI450">
        <v>0</v>
      </c>
      <c r="AJ450">
        <v>0</v>
      </c>
      <c r="AK450">
        <v>0.03</v>
      </c>
      <c r="AL450">
        <v>0.03</v>
      </c>
      <c r="AM450">
        <v>0.05</v>
      </c>
      <c r="AN450">
        <v>0.05</v>
      </c>
      <c r="AO450">
        <v>1.42</v>
      </c>
      <c r="AP450">
        <v>1.42</v>
      </c>
      <c r="AQ450">
        <v>22.67</v>
      </c>
      <c r="AR450">
        <v>0.53</v>
      </c>
      <c r="AS450">
        <v>0.68</v>
      </c>
      <c r="AT450">
        <v>-1</v>
      </c>
      <c r="AU450">
        <v>-1</v>
      </c>
      <c r="AV450">
        <v>0.05</v>
      </c>
      <c r="AW450">
        <v>29.88</v>
      </c>
      <c r="AX450">
        <v>29.88</v>
      </c>
      <c r="AY450">
        <v>0.17</v>
      </c>
      <c r="AZ450">
        <v>0</v>
      </c>
      <c r="BA450">
        <v>1425.9073073084826</v>
      </c>
    </row>
    <row r="451" spans="1:53" x14ac:dyDescent="0.25">
      <c r="A451">
        <v>1317</v>
      </c>
      <c r="B451" t="s">
        <v>892</v>
      </c>
      <c r="C451">
        <v>0</v>
      </c>
      <c r="D451">
        <v>1.58</v>
      </c>
      <c r="E451">
        <v>0</v>
      </c>
      <c r="F451">
        <v>0</v>
      </c>
      <c r="G451">
        <v>0</v>
      </c>
      <c r="H451">
        <v>0.03</v>
      </c>
      <c r="I451">
        <v>0</v>
      </c>
      <c r="J451">
        <v>2</v>
      </c>
      <c r="K451">
        <v>0.03</v>
      </c>
      <c r="L451">
        <v>-1</v>
      </c>
      <c r="M451">
        <v>-1</v>
      </c>
      <c r="N451">
        <v>0.67</v>
      </c>
      <c r="O451">
        <v>3.58</v>
      </c>
      <c r="P451">
        <v>0.03</v>
      </c>
      <c r="Q451">
        <v>0.28000000000000003</v>
      </c>
      <c r="R451">
        <v>0.05</v>
      </c>
      <c r="S451">
        <v>0.32</v>
      </c>
      <c r="T451">
        <v>0.23</v>
      </c>
      <c r="U451">
        <v>0</v>
      </c>
      <c r="V451">
        <v>0</v>
      </c>
      <c r="W451">
        <v>20.67</v>
      </c>
      <c r="X451">
        <v>0.6</v>
      </c>
      <c r="Y451">
        <v>-1</v>
      </c>
      <c r="Z451">
        <v>-1</v>
      </c>
      <c r="AA451">
        <v>24.88</v>
      </c>
      <c r="AB451">
        <v>0.03</v>
      </c>
      <c r="AC451">
        <v>0.02</v>
      </c>
      <c r="AD451">
        <v>0.03</v>
      </c>
      <c r="AE451">
        <v>4.17</v>
      </c>
      <c r="AF451">
        <v>-1</v>
      </c>
      <c r="AG451">
        <v>-1</v>
      </c>
      <c r="AH451">
        <v>-1</v>
      </c>
      <c r="AI451">
        <v>0</v>
      </c>
      <c r="AJ451">
        <v>0</v>
      </c>
      <c r="AK451">
        <v>0.03</v>
      </c>
      <c r="AL451">
        <v>0.03</v>
      </c>
      <c r="AM451">
        <v>0.05</v>
      </c>
      <c r="AN451">
        <v>0.05</v>
      </c>
      <c r="AO451">
        <v>1.42</v>
      </c>
      <c r="AP451">
        <v>1.42</v>
      </c>
      <c r="AQ451">
        <v>22.67</v>
      </c>
      <c r="AR451">
        <v>0.53</v>
      </c>
      <c r="AS451">
        <v>0.68</v>
      </c>
      <c r="AT451">
        <v>-1</v>
      </c>
      <c r="AU451">
        <v>-1</v>
      </c>
      <c r="AV451">
        <v>0.05</v>
      </c>
      <c r="AW451">
        <v>29.88</v>
      </c>
      <c r="AX451">
        <v>29.88</v>
      </c>
      <c r="AY451">
        <v>0.17</v>
      </c>
      <c r="AZ451">
        <v>0</v>
      </c>
      <c r="BA451">
        <v>1392.9303962782617</v>
      </c>
    </row>
    <row r="452" spans="1:53" x14ac:dyDescent="0.25">
      <c r="A452">
        <v>1318</v>
      </c>
      <c r="B452" t="s">
        <v>893</v>
      </c>
      <c r="C452">
        <v>0</v>
      </c>
      <c r="D452">
        <v>1.58</v>
      </c>
      <c r="E452">
        <v>0</v>
      </c>
      <c r="F452">
        <v>0</v>
      </c>
      <c r="G452">
        <v>0</v>
      </c>
      <c r="H452">
        <v>0.03</v>
      </c>
      <c r="I452">
        <v>0</v>
      </c>
      <c r="J452">
        <v>2</v>
      </c>
      <c r="K452">
        <v>0.03</v>
      </c>
      <c r="L452">
        <v>-1</v>
      </c>
      <c r="M452">
        <v>-1</v>
      </c>
      <c r="N452">
        <v>0.67</v>
      </c>
      <c r="O452">
        <v>3.58</v>
      </c>
      <c r="P452">
        <v>0.03</v>
      </c>
      <c r="Q452">
        <v>0.28000000000000003</v>
      </c>
      <c r="R452">
        <v>0.05</v>
      </c>
      <c r="S452">
        <v>0.32</v>
      </c>
      <c r="T452">
        <v>0.23</v>
      </c>
      <c r="U452">
        <v>0</v>
      </c>
      <c r="V452">
        <v>0</v>
      </c>
      <c r="W452">
        <v>20.67</v>
      </c>
      <c r="X452">
        <v>0.6</v>
      </c>
      <c r="Y452">
        <v>-1</v>
      </c>
      <c r="Z452">
        <v>-1</v>
      </c>
      <c r="AA452">
        <v>24.88</v>
      </c>
      <c r="AB452">
        <v>0.03</v>
      </c>
      <c r="AC452">
        <v>0.02</v>
      </c>
      <c r="AD452">
        <v>0.03</v>
      </c>
      <c r="AE452">
        <v>4.17</v>
      </c>
      <c r="AF452">
        <v>-1</v>
      </c>
      <c r="AG452">
        <v>-1</v>
      </c>
      <c r="AH452">
        <v>-1</v>
      </c>
      <c r="AI452">
        <v>0</v>
      </c>
      <c r="AJ452">
        <v>0</v>
      </c>
      <c r="AK452">
        <v>0.03</v>
      </c>
      <c r="AL452">
        <v>0.03</v>
      </c>
      <c r="AM452">
        <v>0.05</v>
      </c>
      <c r="AN452">
        <v>0.05</v>
      </c>
      <c r="AO452">
        <v>1.42</v>
      </c>
      <c r="AP452">
        <v>1.42</v>
      </c>
      <c r="AQ452">
        <v>22.67</v>
      </c>
      <c r="AR452">
        <v>0.53</v>
      </c>
      <c r="AS452">
        <v>0.68</v>
      </c>
      <c r="AT452">
        <v>-1</v>
      </c>
      <c r="AU452">
        <v>-1</v>
      </c>
      <c r="AV452">
        <v>0.05</v>
      </c>
      <c r="AW452">
        <v>29.88</v>
      </c>
      <c r="AX452">
        <v>29.88</v>
      </c>
      <c r="AY452">
        <v>0.17</v>
      </c>
      <c r="AZ452">
        <v>0</v>
      </c>
      <c r="BA452">
        <v>1553.9462012697029</v>
      </c>
    </row>
    <row r="453" spans="1:53" x14ac:dyDescent="0.25">
      <c r="A453">
        <v>1319</v>
      </c>
      <c r="B453" t="s">
        <v>894</v>
      </c>
      <c r="C453">
        <v>0</v>
      </c>
      <c r="D453">
        <v>1.58</v>
      </c>
      <c r="E453">
        <v>0</v>
      </c>
      <c r="F453">
        <v>0</v>
      </c>
      <c r="G453">
        <v>0</v>
      </c>
      <c r="H453">
        <v>0.03</v>
      </c>
      <c r="I453">
        <v>0</v>
      </c>
      <c r="J453">
        <v>2</v>
      </c>
      <c r="K453">
        <v>0.03</v>
      </c>
      <c r="L453">
        <v>-1</v>
      </c>
      <c r="M453">
        <v>-1</v>
      </c>
      <c r="N453">
        <v>0.67</v>
      </c>
      <c r="O453">
        <v>3.58</v>
      </c>
      <c r="P453">
        <v>0.03</v>
      </c>
      <c r="Q453">
        <v>0.28000000000000003</v>
      </c>
      <c r="R453">
        <v>0.05</v>
      </c>
      <c r="S453">
        <v>0.32</v>
      </c>
      <c r="T453">
        <v>0.23</v>
      </c>
      <c r="U453">
        <v>0</v>
      </c>
      <c r="V453">
        <v>0</v>
      </c>
      <c r="W453">
        <v>20.67</v>
      </c>
      <c r="X453">
        <v>0.6</v>
      </c>
      <c r="Y453">
        <v>-1</v>
      </c>
      <c r="Z453">
        <v>-1</v>
      </c>
      <c r="AA453">
        <v>24.88</v>
      </c>
      <c r="AB453">
        <v>0.03</v>
      </c>
      <c r="AC453">
        <v>0.02</v>
      </c>
      <c r="AD453">
        <v>0.03</v>
      </c>
      <c r="AE453">
        <v>4.17</v>
      </c>
      <c r="AF453">
        <v>-1</v>
      </c>
      <c r="AG453">
        <v>-1</v>
      </c>
      <c r="AH453">
        <v>-1</v>
      </c>
      <c r="AI453">
        <v>0</v>
      </c>
      <c r="AJ453">
        <v>0</v>
      </c>
      <c r="AK453">
        <v>0.03</v>
      </c>
      <c r="AL453">
        <v>0.03</v>
      </c>
      <c r="AM453">
        <v>0.05</v>
      </c>
      <c r="AN453">
        <v>0.05</v>
      </c>
      <c r="AO453">
        <v>1.42</v>
      </c>
      <c r="AP453">
        <v>1.42</v>
      </c>
      <c r="AQ453">
        <v>22.67</v>
      </c>
      <c r="AR453">
        <v>0.53</v>
      </c>
      <c r="AS453">
        <v>0.68</v>
      </c>
      <c r="AT453">
        <v>-1</v>
      </c>
      <c r="AU453">
        <v>-1</v>
      </c>
      <c r="AV453">
        <v>0.05</v>
      </c>
      <c r="AW453">
        <v>29.88</v>
      </c>
      <c r="AX453">
        <v>29.88</v>
      </c>
      <c r="AY453">
        <v>0.17</v>
      </c>
      <c r="AZ453">
        <v>0</v>
      </c>
      <c r="BA453">
        <v>1448.6171689084308</v>
      </c>
    </row>
    <row r="454" spans="1:53" x14ac:dyDescent="0.25">
      <c r="A454">
        <v>1322</v>
      </c>
      <c r="B454" t="s">
        <v>895</v>
      </c>
      <c r="C454">
        <v>0</v>
      </c>
      <c r="D454">
        <v>1.58</v>
      </c>
      <c r="E454">
        <v>0</v>
      </c>
      <c r="F454">
        <v>0</v>
      </c>
      <c r="G454">
        <v>0</v>
      </c>
      <c r="H454">
        <v>0.03</v>
      </c>
      <c r="I454">
        <v>0</v>
      </c>
      <c r="J454">
        <v>2</v>
      </c>
      <c r="K454">
        <v>0.03</v>
      </c>
      <c r="L454">
        <v>-1</v>
      </c>
      <c r="M454">
        <v>-1</v>
      </c>
      <c r="N454">
        <v>0.67</v>
      </c>
      <c r="O454">
        <v>3.58</v>
      </c>
      <c r="P454">
        <v>0.03</v>
      </c>
      <c r="Q454">
        <v>0.28000000000000003</v>
      </c>
      <c r="R454">
        <v>0.05</v>
      </c>
      <c r="S454">
        <v>0.32</v>
      </c>
      <c r="T454">
        <v>0.23</v>
      </c>
      <c r="U454">
        <v>0</v>
      </c>
      <c r="V454">
        <v>0</v>
      </c>
      <c r="W454">
        <v>20.67</v>
      </c>
      <c r="X454">
        <v>0.6</v>
      </c>
      <c r="Y454">
        <v>-1</v>
      </c>
      <c r="Z454">
        <v>-1</v>
      </c>
      <c r="AA454">
        <v>24.88</v>
      </c>
      <c r="AB454">
        <v>0.03</v>
      </c>
      <c r="AC454">
        <v>0.02</v>
      </c>
      <c r="AD454">
        <v>0.03</v>
      </c>
      <c r="AE454">
        <v>4.17</v>
      </c>
      <c r="AF454">
        <v>-1</v>
      </c>
      <c r="AG454">
        <v>-1</v>
      </c>
      <c r="AH454">
        <v>-1</v>
      </c>
      <c r="AI454">
        <v>0</v>
      </c>
      <c r="AJ454">
        <v>0</v>
      </c>
      <c r="AK454">
        <v>0.03</v>
      </c>
      <c r="AL454">
        <v>0.03</v>
      </c>
      <c r="AM454">
        <v>0.05</v>
      </c>
      <c r="AN454">
        <v>0.05</v>
      </c>
      <c r="AO454">
        <v>1.42</v>
      </c>
      <c r="AP454">
        <v>1.42</v>
      </c>
      <c r="AQ454">
        <v>22.67</v>
      </c>
      <c r="AR454">
        <v>0.53</v>
      </c>
      <c r="AS454">
        <v>0.68</v>
      </c>
      <c r="AT454">
        <v>-1</v>
      </c>
      <c r="AU454">
        <v>-1</v>
      </c>
      <c r="AV454">
        <v>0.05</v>
      </c>
      <c r="AW454">
        <v>29.88</v>
      </c>
      <c r="AX454">
        <v>29.88</v>
      </c>
      <c r="AY454">
        <v>0.17</v>
      </c>
      <c r="AZ454">
        <v>0</v>
      </c>
      <c r="BA454">
        <v>1388.5470191616409</v>
      </c>
    </row>
    <row r="455" spans="1:53" x14ac:dyDescent="0.25">
      <c r="A455">
        <v>1323</v>
      </c>
      <c r="B455" t="s">
        <v>896</v>
      </c>
      <c r="C455">
        <v>0</v>
      </c>
      <c r="D455">
        <v>1.58</v>
      </c>
      <c r="E455">
        <v>0</v>
      </c>
      <c r="F455">
        <v>0</v>
      </c>
      <c r="G455">
        <v>0</v>
      </c>
      <c r="H455">
        <v>0.03</v>
      </c>
      <c r="I455">
        <v>0</v>
      </c>
      <c r="J455">
        <v>2</v>
      </c>
      <c r="K455">
        <v>0.03</v>
      </c>
      <c r="L455">
        <v>-1</v>
      </c>
      <c r="M455">
        <v>-1</v>
      </c>
      <c r="N455">
        <v>0.67</v>
      </c>
      <c r="O455">
        <v>3.58</v>
      </c>
      <c r="P455">
        <v>0.03</v>
      </c>
      <c r="Q455">
        <v>0.28000000000000003</v>
      </c>
      <c r="R455">
        <v>0.05</v>
      </c>
      <c r="S455">
        <v>0.32</v>
      </c>
      <c r="T455">
        <v>0.23</v>
      </c>
      <c r="U455">
        <v>0</v>
      </c>
      <c r="V455">
        <v>0</v>
      </c>
      <c r="W455">
        <v>20.67</v>
      </c>
      <c r="X455">
        <v>0.6</v>
      </c>
      <c r="Y455">
        <v>-1</v>
      </c>
      <c r="Z455">
        <v>-1</v>
      </c>
      <c r="AA455">
        <v>24.88</v>
      </c>
      <c r="AB455">
        <v>0.03</v>
      </c>
      <c r="AC455">
        <v>0.02</v>
      </c>
      <c r="AD455">
        <v>0.03</v>
      </c>
      <c r="AE455">
        <v>4.17</v>
      </c>
      <c r="AF455">
        <v>-1</v>
      </c>
      <c r="AG455">
        <v>-1</v>
      </c>
      <c r="AH455">
        <v>-1</v>
      </c>
      <c r="AI455">
        <v>0</v>
      </c>
      <c r="AJ455">
        <v>0</v>
      </c>
      <c r="AK455">
        <v>0.03</v>
      </c>
      <c r="AL455">
        <v>0.03</v>
      </c>
      <c r="AM455">
        <v>0.05</v>
      </c>
      <c r="AN455">
        <v>0.05</v>
      </c>
      <c r="AO455">
        <v>1.42</v>
      </c>
      <c r="AP455">
        <v>1.42</v>
      </c>
      <c r="AQ455">
        <v>22.67</v>
      </c>
      <c r="AR455">
        <v>0.53</v>
      </c>
      <c r="AS455">
        <v>0.68</v>
      </c>
      <c r="AT455">
        <v>-1</v>
      </c>
      <c r="AU455">
        <v>-1</v>
      </c>
      <c r="AV455">
        <v>0.05</v>
      </c>
      <c r="AW455">
        <v>29.88</v>
      </c>
      <c r="AX455">
        <v>29.88</v>
      </c>
      <c r="AY455">
        <v>0.17</v>
      </c>
      <c r="AZ455">
        <v>0</v>
      </c>
      <c r="BA455">
        <v>1600.7308623735978</v>
      </c>
    </row>
    <row r="456" spans="1:53" x14ac:dyDescent="0.25">
      <c r="A456">
        <v>1325</v>
      </c>
      <c r="B456" t="s">
        <v>897</v>
      </c>
      <c r="C456">
        <v>0</v>
      </c>
      <c r="D456">
        <v>1.58</v>
      </c>
      <c r="E456">
        <v>0</v>
      </c>
      <c r="F456">
        <v>0</v>
      </c>
      <c r="G456">
        <v>0</v>
      </c>
      <c r="H456">
        <v>0.03</v>
      </c>
      <c r="I456">
        <v>0</v>
      </c>
      <c r="J456">
        <v>2</v>
      </c>
      <c r="K456">
        <v>0.03</v>
      </c>
      <c r="L456">
        <v>-1</v>
      </c>
      <c r="M456">
        <v>-1</v>
      </c>
      <c r="N456">
        <v>0.67</v>
      </c>
      <c r="O456">
        <v>3.58</v>
      </c>
      <c r="P456">
        <v>0.03</v>
      </c>
      <c r="Q456">
        <v>0.28000000000000003</v>
      </c>
      <c r="R456">
        <v>0.05</v>
      </c>
      <c r="S456">
        <v>0.32</v>
      </c>
      <c r="T456">
        <v>0.23</v>
      </c>
      <c r="U456">
        <v>0</v>
      </c>
      <c r="V456">
        <v>0</v>
      </c>
      <c r="W456">
        <v>20.67</v>
      </c>
      <c r="X456">
        <v>0.6</v>
      </c>
      <c r="Y456">
        <v>-1</v>
      </c>
      <c r="Z456">
        <v>-1</v>
      </c>
      <c r="AA456">
        <v>24.88</v>
      </c>
      <c r="AB456">
        <v>0.03</v>
      </c>
      <c r="AC456">
        <v>0.02</v>
      </c>
      <c r="AD456">
        <v>0.03</v>
      </c>
      <c r="AE456">
        <v>4.17</v>
      </c>
      <c r="AF456">
        <v>-1</v>
      </c>
      <c r="AG456">
        <v>-1</v>
      </c>
      <c r="AH456">
        <v>-1</v>
      </c>
      <c r="AI456">
        <v>0</v>
      </c>
      <c r="AJ456">
        <v>0</v>
      </c>
      <c r="AK456">
        <v>0.03</v>
      </c>
      <c r="AL456">
        <v>0.03</v>
      </c>
      <c r="AM456">
        <v>0.05</v>
      </c>
      <c r="AN456">
        <v>0.05</v>
      </c>
      <c r="AO456">
        <v>1.42</v>
      </c>
      <c r="AP456">
        <v>1.42</v>
      </c>
      <c r="AQ456">
        <v>22.67</v>
      </c>
      <c r="AR456">
        <v>0.53</v>
      </c>
      <c r="AS456">
        <v>0.68</v>
      </c>
      <c r="AT456">
        <v>-1</v>
      </c>
      <c r="AU456">
        <v>-1</v>
      </c>
      <c r="AV456">
        <v>0.05</v>
      </c>
      <c r="AW456">
        <v>29.88</v>
      </c>
      <c r="AX456">
        <v>29.88</v>
      </c>
      <c r="AY456">
        <v>0.17</v>
      </c>
      <c r="AZ456">
        <v>0</v>
      </c>
      <c r="BA456">
        <v>1508.9677738271801</v>
      </c>
    </row>
    <row r="457" spans="1:53" x14ac:dyDescent="0.25">
      <c r="A457">
        <v>1329</v>
      </c>
      <c r="B457" t="s">
        <v>898</v>
      </c>
      <c r="C457">
        <v>0</v>
      </c>
      <c r="D457">
        <v>1.58</v>
      </c>
      <c r="E457">
        <v>0</v>
      </c>
      <c r="F457">
        <v>0</v>
      </c>
      <c r="G457">
        <v>0</v>
      </c>
      <c r="H457">
        <v>0.03</v>
      </c>
      <c r="I457">
        <v>0</v>
      </c>
      <c r="J457">
        <v>2</v>
      </c>
      <c r="K457">
        <v>0.03</v>
      </c>
      <c r="L457">
        <v>-1</v>
      </c>
      <c r="M457">
        <v>-1</v>
      </c>
      <c r="N457">
        <v>0.67</v>
      </c>
      <c r="O457">
        <v>3.58</v>
      </c>
      <c r="P457">
        <v>0.03</v>
      </c>
      <c r="Q457">
        <v>0.28000000000000003</v>
      </c>
      <c r="R457">
        <v>0.05</v>
      </c>
      <c r="S457">
        <v>0.32</v>
      </c>
      <c r="T457">
        <v>0.23</v>
      </c>
      <c r="U457">
        <v>0</v>
      </c>
      <c r="V457">
        <v>0</v>
      </c>
      <c r="W457">
        <v>20.67</v>
      </c>
      <c r="X457">
        <v>0.6</v>
      </c>
      <c r="Y457">
        <v>-1</v>
      </c>
      <c r="Z457">
        <v>-1</v>
      </c>
      <c r="AA457">
        <v>24.88</v>
      </c>
      <c r="AB457">
        <v>0.03</v>
      </c>
      <c r="AC457">
        <v>0.02</v>
      </c>
      <c r="AD457">
        <v>0.03</v>
      </c>
      <c r="AE457">
        <v>4.17</v>
      </c>
      <c r="AF457">
        <v>-1</v>
      </c>
      <c r="AG457">
        <v>-1</v>
      </c>
      <c r="AH457">
        <v>-1</v>
      </c>
      <c r="AI457">
        <v>0</v>
      </c>
      <c r="AJ457">
        <v>0</v>
      </c>
      <c r="AK457">
        <v>0.03</v>
      </c>
      <c r="AL457">
        <v>0.03</v>
      </c>
      <c r="AM457">
        <v>0.05</v>
      </c>
      <c r="AN457">
        <v>0.05</v>
      </c>
      <c r="AO457">
        <v>1.42</v>
      </c>
      <c r="AP457">
        <v>1.42</v>
      </c>
      <c r="AQ457">
        <v>22.67</v>
      </c>
      <c r="AR457">
        <v>0.53</v>
      </c>
      <c r="AS457">
        <v>0.68</v>
      </c>
      <c r="AT457">
        <v>-1</v>
      </c>
      <c r="AU457">
        <v>-1</v>
      </c>
      <c r="AV457">
        <v>0.05</v>
      </c>
      <c r="AW457">
        <v>29.88</v>
      </c>
      <c r="AX457">
        <v>29.88</v>
      </c>
      <c r="AY457">
        <v>0.17</v>
      </c>
      <c r="AZ457">
        <v>0</v>
      </c>
      <c r="BA457">
        <v>1494.8272123783213</v>
      </c>
    </row>
    <row r="458" spans="1:53" x14ac:dyDescent="0.25">
      <c r="A458">
        <v>1332</v>
      </c>
      <c r="B458" t="s">
        <v>899</v>
      </c>
      <c r="C458">
        <v>0</v>
      </c>
      <c r="D458">
        <v>1.58</v>
      </c>
      <c r="E458">
        <v>0</v>
      </c>
      <c r="F458">
        <v>0</v>
      </c>
      <c r="G458">
        <v>0</v>
      </c>
      <c r="H458">
        <v>0.03</v>
      </c>
      <c r="I458">
        <v>0</v>
      </c>
      <c r="J458">
        <v>2</v>
      </c>
      <c r="K458">
        <v>0.03</v>
      </c>
      <c r="L458">
        <v>-1</v>
      </c>
      <c r="M458">
        <v>-1</v>
      </c>
      <c r="N458">
        <v>0.67</v>
      </c>
      <c r="O458">
        <v>3.58</v>
      </c>
      <c r="P458">
        <v>0.03</v>
      </c>
      <c r="Q458">
        <v>0.28000000000000003</v>
      </c>
      <c r="R458">
        <v>0.05</v>
      </c>
      <c r="S458">
        <v>0.32</v>
      </c>
      <c r="T458">
        <v>0.23</v>
      </c>
      <c r="U458">
        <v>0</v>
      </c>
      <c r="V458">
        <v>0</v>
      </c>
      <c r="W458">
        <v>20.67</v>
      </c>
      <c r="X458">
        <v>0.6</v>
      </c>
      <c r="Y458">
        <v>-1</v>
      </c>
      <c r="Z458">
        <v>-1</v>
      </c>
      <c r="AA458">
        <v>24.88</v>
      </c>
      <c r="AB458">
        <v>0.03</v>
      </c>
      <c r="AC458">
        <v>0.02</v>
      </c>
      <c r="AD458">
        <v>0.03</v>
      </c>
      <c r="AE458">
        <v>4.17</v>
      </c>
      <c r="AF458">
        <v>-1</v>
      </c>
      <c r="AG458">
        <v>-1</v>
      </c>
      <c r="AH458">
        <v>-1</v>
      </c>
      <c r="AI458">
        <v>0</v>
      </c>
      <c r="AJ458">
        <v>0</v>
      </c>
      <c r="AK458">
        <v>0.03</v>
      </c>
      <c r="AL458">
        <v>0.03</v>
      </c>
      <c r="AM458">
        <v>0.05</v>
      </c>
      <c r="AN458">
        <v>0.05</v>
      </c>
      <c r="AO458">
        <v>1.42</v>
      </c>
      <c r="AP458">
        <v>1.42</v>
      </c>
      <c r="AQ458">
        <v>22.67</v>
      </c>
      <c r="AR458">
        <v>0.53</v>
      </c>
      <c r="AS458">
        <v>0.68</v>
      </c>
      <c r="AT458">
        <v>-1</v>
      </c>
      <c r="AU458">
        <v>-1</v>
      </c>
      <c r="AV458">
        <v>0.05</v>
      </c>
      <c r="AW458">
        <v>29.88</v>
      </c>
      <c r="AX458">
        <v>29.88</v>
      </c>
      <c r="AY458">
        <v>0.17</v>
      </c>
      <c r="AZ458">
        <v>0</v>
      </c>
      <c r="BA458">
        <v>1445.6099964437785</v>
      </c>
    </row>
    <row r="459" spans="1:53" x14ac:dyDescent="0.25">
      <c r="A459">
        <v>1334</v>
      </c>
      <c r="B459" t="s">
        <v>483</v>
      </c>
      <c r="C459">
        <v>0</v>
      </c>
      <c r="D459">
        <v>1.58</v>
      </c>
      <c r="E459">
        <v>0</v>
      </c>
      <c r="F459">
        <v>0</v>
      </c>
      <c r="G459">
        <v>0</v>
      </c>
      <c r="H459">
        <v>0.03</v>
      </c>
      <c r="I459">
        <v>0</v>
      </c>
      <c r="J459">
        <v>2</v>
      </c>
      <c r="K459">
        <v>0.03</v>
      </c>
      <c r="L459">
        <v>-1</v>
      </c>
      <c r="M459">
        <v>-1</v>
      </c>
      <c r="N459">
        <v>0.67</v>
      </c>
      <c r="O459">
        <v>3.58</v>
      </c>
      <c r="P459">
        <v>0.03</v>
      </c>
      <c r="Q459">
        <v>0.28000000000000003</v>
      </c>
      <c r="R459">
        <v>0.05</v>
      </c>
      <c r="S459">
        <v>0.32</v>
      </c>
      <c r="T459">
        <v>0.23</v>
      </c>
      <c r="U459">
        <v>0</v>
      </c>
      <c r="V459">
        <v>0</v>
      </c>
      <c r="W459">
        <v>20.67</v>
      </c>
      <c r="X459">
        <v>0.6</v>
      </c>
      <c r="Y459">
        <v>-1</v>
      </c>
      <c r="Z459">
        <v>-1</v>
      </c>
      <c r="AA459">
        <v>24.88</v>
      </c>
      <c r="AB459">
        <v>0.03</v>
      </c>
      <c r="AC459">
        <v>0.02</v>
      </c>
      <c r="AD459">
        <v>0.03</v>
      </c>
      <c r="AE459">
        <v>4.17</v>
      </c>
      <c r="AF459">
        <v>-1</v>
      </c>
      <c r="AG459">
        <v>-1</v>
      </c>
      <c r="AH459">
        <v>-1</v>
      </c>
      <c r="AI459">
        <v>0</v>
      </c>
      <c r="AJ459">
        <v>0</v>
      </c>
      <c r="AK459">
        <v>0.03</v>
      </c>
      <c r="AL459">
        <v>0.03</v>
      </c>
      <c r="AM459">
        <v>0.05</v>
      </c>
      <c r="AN459">
        <v>0.05</v>
      </c>
      <c r="AO459">
        <v>1.42</v>
      </c>
      <c r="AP459">
        <v>1.42</v>
      </c>
      <c r="AQ459">
        <v>22.67</v>
      </c>
      <c r="AR459">
        <v>0.53</v>
      </c>
      <c r="AS459">
        <v>0.68</v>
      </c>
      <c r="AT459">
        <v>-1</v>
      </c>
      <c r="AU459">
        <v>-1</v>
      </c>
      <c r="AV459">
        <v>0.05</v>
      </c>
      <c r="AW459">
        <v>29.88</v>
      </c>
      <c r="AX459">
        <v>29.88</v>
      </c>
      <c r="AY459">
        <v>0.17</v>
      </c>
      <c r="AZ459">
        <v>0</v>
      </c>
      <c r="BA459">
        <v>1385.0360687126242</v>
      </c>
    </row>
    <row r="460" spans="1:53" x14ac:dyDescent="0.25">
      <c r="A460">
        <v>1339</v>
      </c>
      <c r="B460" t="s">
        <v>900</v>
      </c>
      <c r="C460">
        <v>0</v>
      </c>
      <c r="D460">
        <v>1.58</v>
      </c>
      <c r="E460">
        <v>0</v>
      </c>
      <c r="F460">
        <v>0</v>
      </c>
      <c r="G460">
        <v>0</v>
      </c>
      <c r="H460">
        <v>0.03</v>
      </c>
      <c r="I460">
        <v>0</v>
      </c>
      <c r="J460">
        <v>2</v>
      </c>
      <c r="K460">
        <v>0.03</v>
      </c>
      <c r="L460">
        <v>-1</v>
      </c>
      <c r="M460">
        <v>-1</v>
      </c>
      <c r="N460">
        <v>0.67</v>
      </c>
      <c r="O460">
        <v>3.58</v>
      </c>
      <c r="P460">
        <v>0.03</v>
      </c>
      <c r="Q460">
        <v>0.28000000000000003</v>
      </c>
      <c r="R460">
        <v>0.05</v>
      </c>
      <c r="S460">
        <v>0.32</v>
      </c>
      <c r="T460">
        <v>0.23</v>
      </c>
      <c r="U460">
        <v>0</v>
      </c>
      <c r="V460">
        <v>0</v>
      </c>
      <c r="W460">
        <v>20.67</v>
      </c>
      <c r="X460">
        <v>0.6</v>
      </c>
      <c r="Y460">
        <v>-1</v>
      </c>
      <c r="Z460">
        <v>-1</v>
      </c>
      <c r="AA460">
        <v>24.88</v>
      </c>
      <c r="AB460">
        <v>0.03</v>
      </c>
      <c r="AC460">
        <v>0.02</v>
      </c>
      <c r="AD460">
        <v>0.03</v>
      </c>
      <c r="AE460">
        <v>4.17</v>
      </c>
      <c r="AF460">
        <v>-1</v>
      </c>
      <c r="AG460">
        <v>-1</v>
      </c>
      <c r="AH460">
        <v>-1</v>
      </c>
      <c r="AI460">
        <v>0</v>
      </c>
      <c r="AJ460">
        <v>0</v>
      </c>
      <c r="AK460">
        <v>0.03</v>
      </c>
      <c r="AL460">
        <v>0.03</v>
      </c>
      <c r="AM460">
        <v>0.05</v>
      </c>
      <c r="AN460">
        <v>0.05</v>
      </c>
      <c r="AO460">
        <v>1.42</v>
      </c>
      <c r="AP460">
        <v>1.42</v>
      </c>
      <c r="AQ460">
        <v>22.67</v>
      </c>
      <c r="AR460">
        <v>0.53</v>
      </c>
      <c r="AS460">
        <v>0.68</v>
      </c>
      <c r="AT460">
        <v>-1</v>
      </c>
      <c r="AU460">
        <v>-1</v>
      </c>
      <c r="AV460">
        <v>0.05</v>
      </c>
      <c r="AW460">
        <v>29.88</v>
      </c>
      <c r="AX460">
        <v>29.88</v>
      </c>
      <c r="AY460">
        <v>0.17</v>
      </c>
      <c r="AZ460">
        <v>0</v>
      </c>
      <c r="BA460">
        <v>1482.7340673250183</v>
      </c>
    </row>
    <row r="461" spans="1:53" x14ac:dyDescent="0.25">
      <c r="A461">
        <v>1350</v>
      </c>
      <c r="B461" t="s">
        <v>901</v>
      </c>
      <c r="C461">
        <v>0</v>
      </c>
      <c r="D461">
        <v>1.58</v>
      </c>
      <c r="E461">
        <v>0</v>
      </c>
      <c r="F461">
        <v>0</v>
      </c>
      <c r="G461">
        <v>0</v>
      </c>
      <c r="H461">
        <v>0.03</v>
      </c>
      <c r="I461">
        <v>0</v>
      </c>
      <c r="J461">
        <v>2</v>
      </c>
      <c r="K461">
        <v>0.03</v>
      </c>
      <c r="L461">
        <v>-1</v>
      </c>
      <c r="M461">
        <v>-1</v>
      </c>
      <c r="N461">
        <v>0.67</v>
      </c>
      <c r="O461">
        <v>3.58</v>
      </c>
      <c r="P461">
        <v>0.03</v>
      </c>
      <c r="Q461">
        <v>0.28000000000000003</v>
      </c>
      <c r="R461">
        <v>0.05</v>
      </c>
      <c r="S461">
        <v>0.32</v>
      </c>
      <c r="T461">
        <v>0.23</v>
      </c>
      <c r="U461">
        <v>0</v>
      </c>
      <c r="V461">
        <v>0</v>
      </c>
      <c r="W461">
        <v>20.67</v>
      </c>
      <c r="X461">
        <v>0.6</v>
      </c>
      <c r="Y461">
        <v>-1</v>
      </c>
      <c r="Z461">
        <v>-1</v>
      </c>
      <c r="AA461">
        <v>24.88</v>
      </c>
      <c r="AB461">
        <v>0.03</v>
      </c>
      <c r="AC461">
        <v>0.02</v>
      </c>
      <c r="AD461">
        <v>0.03</v>
      </c>
      <c r="AE461">
        <v>4.17</v>
      </c>
      <c r="AF461">
        <v>-1</v>
      </c>
      <c r="AG461">
        <v>-1</v>
      </c>
      <c r="AH461">
        <v>-1</v>
      </c>
      <c r="AI461">
        <v>0</v>
      </c>
      <c r="AJ461">
        <v>0</v>
      </c>
      <c r="AK461">
        <v>0.03</v>
      </c>
      <c r="AL461">
        <v>0.03</v>
      </c>
      <c r="AM461">
        <v>0.05</v>
      </c>
      <c r="AN461">
        <v>0.05</v>
      </c>
      <c r="AO461">
        <v>1.42</v>
      </c>
      <c r="AP461">
        <v>1.42</v>
      </c>
      <c r="AQ461">
        <v>22.67</v>
      </c>
      <c r="AR461">
        <v>0.53</v>
      </c>
      <c r="AS461">
        <v>0.68</v>
      </c>
      <c r="AT461">
        <v>-1</v>
      </c>
      <c r="AU461">
        <v>-1</v>
      </c>
      <c r="AV461">
        <v>0.05</v>
      </c>
      <c r="AW461">
        <v>29.88</v>
      </c>
      <c r="AX461">
        <v>29.88</v>
      </c>
      <c r="AY461">
        <v>0.17</v>
      </c>
      <c r="AZ461">
        <v>0</v>
      </c>
      <c r="BA461">
        <v>1425.2250310770019</v>
      </c>
    </row>
    <row r="462" spans="1:53" x14ac:dyDescent="0.25">
      <c r="A462">
        <v>1351</v>
      </c>
      <c r="B462" t="s">
        <v>902</v>
      </c>
      <c r="C462">
        <v>0</v>
      </c>
      <c r="D462">
        <v>1.58</v>
      </c>
      <c r="E462">
        <v>0</v>
      </c>
      <c r="F462">
        <v>0</v>
      </c>
      <c r="G462">
        <v>0</v>
      </c>
      <c r="H462">
        <v>0.03</v>
      </c>
      <c r="I462">
        <v>0</v>
      </c>
      <c r="J462">
        <v>2</v>
      </c>
      <c r="K462">
        <v>0.03</v>
      </c>
      <c r="L462">
        <v>-1</v>
      </c>
      <c r="M462">
        <v>-1</v>
      </c>
      <c r="N462">
        <v>0.67</v>
      </c>
      <c r="O462">
        <v>3.58</v>
      </c>
      <c r="P462">
        <v>0.03</v>
      </c>
      <c r="Q462">
        <v>0.28000000000000003</v>
      </c>
      <c r="R462">
        <v>0.05</v>
      </c>
      <c r="S462">
        <v>0.32</v>
      </c>
      <c r="T462">
        <v>0.23</v>
      </c>
      <c r="U462">
        <v>0</v>
      </c>
      <c r="V462">
        <v>0</v>
      </c>
      <c r="W462">
        <v>20.67</v>
      </c>
      <c r="X462">
        <v>0.6</v>
      </c>
      <c r="Y462">
        <v>-1</v>
      </c>
      <c r="Z462">
        <v>-1</v>
      </c>
      <c r="AA462">
        <v>24.88</v>
      </c>
      <c r="AB462">
        <v>0.03</v>
      </c>
      <c r="AC462">
        <v>0.02</v>
      </c>
      <c r="AD462">
        <v>0.03</v>
      </c>
      <c r="AE462">
        <v>4.17</v>
      </c>
      <c r="AF462">
        <v>-1</v>
      </c>
      <c r="AG462">
        <v>-1</v>
      </c>
      <c r="AH462">
        <v>-1</v>
      </c>
      <c r="AI462">
        <v>0</v>
      </c>
      <c r="AJ462">
        <v>0</v>
      </c>
      <c r="AK462">
        <v>0.03</v>
      </c>
      <c r="AL462">
        <v>0.03</v>
      </c>
      <c r="AM462">
        <v>0.05</v>
      </c>
      <c r="AN462">
        <v>0.05</v>
      </c>
      <c r="AO462">
        <v>1.42</v>
      </c>
      <c r="AP462">
        <v>1.42</v>
      </c>
      <c r="AQ462">
        <v>22.67</v>
      </c>
      <c r="AR462">
        <v>0.53</v>
      </c>
      <c r="AS462">
        <v>0.68</v>
      </c>
      <c r="AT462">
        <v>-1</v>
      </c>
      <c r="AU462">
        <v>-1</v>
      </c>
      <c r="AV462">
        <v>0.05</v>
      </c>
      <c r="AW462">
        <v>29.88</v>
      </c>
      <c r="AX462">
        <v>29.88</v>
      </c>
      <c r="AY462">
        <v>0.17</v>
      </c>
      <c r="AZ462">
        <v>0</v>
      </c>
      <c r="BA462">
        <v>1463.9301820936375</v>
      </c>
    </row>
    <row r="463" spans="1:53" x14ac:dyDescent="0.25">
      <c r="A463">
        <v>1359</v>
      </c>
      <c r="B463" t="s">
        <v>903</v>
      </c>
      <c r="C463">
        <v>0</v>
      </c>
      <c r="D463">
        <v>1.58</v>
      </c>
      <c r="E463">
        <v>0</v>
      </c>
      <c r="F463">
        <v>0</v>
      </c>
      <c r="G463">
        <v>0</v>
      </c>
      <c r="H463">
        <v>0.03</v>
      </c>
      <c r="I463">
        <v>0</v>
      </c>
      <c r="J463">
        <v>2</v>
      </c>
      <c r="K463">
        <v>0.03</v>
      </c>
      <c r="L463">
        <v>-1</v>
      </c>
      <c r="M463">
        <v>-1</v>
      </c>
      <c r="N463">
        <v>0.67</v>
      </c>
      <c r="O463">
        <v>3.58</v>
      </c>
      <c r="P463">
        <v>0.03</v>
      </c>
      <c r="Q463">
        <v>0.28000000000000003</v>
      </c>
      <c r="R463">
        <v>0.05</v>
      </c>
      <c r="S463">
        <v>0.32</v>
      </c>
      <c r="T463">
        <v>0.23</v>
      </c>
      <c r="U463">
        <v>0</v>
      </c>
      <c r="V463">
        <v>0</v>
      </c>
      <c r="W463">
        <v>20.67</v>
      </c>
      <c r="X463">
        <v>0.6</v>
      </c>
      <c r="Y463">
        <v>-1</v>
      </c>
      <c r="Z463">
        <v>-1</v>
      </c>
      <c r="AA463">
        <v>24.88</v>
      </c>
      <c r="AB463">
        <v>0.03</v>
      </c>
      <c r="AC463">
        <v>0.02</v>
      </c>
      <c r="AD463">
        <v>0.03</v>
      </c>
      <c r="AE463">
        <v>4.17</v>
      </c>
      <c r="AF463">
        <v>-1</v>
      </c>
      <c r="AG463">
        <v>-1</v>
      </c>
      <c r="AH463">
        <v>-1</v>
      </c>
      <c r="AI463">
        <v>0</v>
      </c>
      <c r="AJ463">
        <v>0</v>
      </c>
      <c r="AK463">
        <v>0.03</v>
      </c>
      <c r="AL463">
        <v>0.03</v>
      </c>
      <c r="AM463">
        <v>0.05</v>
      </c>
      <c r="AN463">
        <v>0.05</v>
      </c>
      <c r="AO463">
        <v>1.42</v>
      </c>
      <c r="AP463">
        <v>1.42</v>
      </c>
      <c r="AQ463">
        <v>22.67</v>
      </c>
      <c r="AR463">
        <v>0.53</v>
      </c>
      <c r="AS463">
        <v>0.68</v>
      </c>
      <c r="AT463">
        <v>-1</v>
      </c>
      <c r="AU463">
        <v>-1</v>
      </c>
      <c r="AV463">
        <v>0.05</v>
      </c>
      <c r="AW463">
        <v>29.88</v>
      </c>
      <c r="AX463">
        <v>29.88</v>
      </c>
      <c r="AY463">
        <v>0.17</v>
      </c>
      <c r="AZ463">
        <v>0</v>
      </c>
      <c r="BA463">
        <v>1445.3430263778266</v>
      </c>
    </row>
    <row r="464" spans="1:53" x14ac:dyDescent="0.25">
      <c r="A464">
        <v>1360</v>
      </c>
      <c r="B464" t="s">
        <v>904</v>
      </c>
      <c r="C464">
        <v>0</v>
      </c>
      <c r="D464">
        <v>1.58</v>
      </c>
      <c r="E464">
        <v>0</v>
      </c>
      <c r="F464">
        <v>0</v>
      </c>
      <c r="G464">
        <v>0</v>
      </c>
      <c r="H464">
        <v>0.03</v>
      </c>
      <c r="I464">
        <v>0</v>
      </c>
      <c r="J464">
        <v>2</v>
      </c>
      <c r="K464">
        <v>0.03</v>
      </c>
      <c r="L464">
        <v>-1</v>
      </c>
      <c r="M464">
        <v>-1</v>
      </c>
      <c r="N464">
        <v>0.67</v>
      </c>
      <c r="O464">
        <v>3.58</v>
      </c>
      <c r="P464">
        <v>0.03</v>
      </c>
      <c r="Q464">
        <v>0.28000000000000003</v>
      </c>
      <c r="R464">
        <v>0.05</v>
      </c>
      <c r="S464">
        <v>0.32</v>
      </c>
      <c r="T464">
        <v>0.23</v>
      </c>
      <c r="U464">
        <v>0</v>
      </c>
      <c r="V464">
        <v>0</v>
      </c>
      <c r="W464">
        <v>20.67</v>
      </c>
      <c r="X464">
        <v>0.6</v>
      </c>
      <c r="Y464">
        <v>-1</v>
      </c>
      <c r="Z464">
        <v>-1</v>
      </c>
      <c r="AA464">
        <v>24.88</v>
      </c>
      <c r="AB464">
        <v>0.03</v>
      </c>
      <c r="AC464">
        <v>0.02</v>
      </c>
      <c r="AD464">
        <v>0.03</v>
      </c>
      <c r="AE464">
        <v>4.17</v>
      </c>
      <c r="AF464">
        <v>-1</v>
      </c>
      <c r="AG464">
        <v>-1</v>
      </c>
      <c r="AH464">
        <v>-1</v>
      </c>
      <c r="AI464">
        <v>0</v>
      </c>
      <c r="AJ464">
        <v>0</v>
      </c>
      <c r="AK464">
        <v>0.03</v>
      </c>
      <c r="AL464">
        <v>0.03</v>
      </c>
      <c r="AM464">
        <v>0.05</v>
      </c>
      <c r="AN464">
        <v>0.05</v>
      </c>
      <c r="AO464">
        <v>1.42</v>
      </c>
      <c r="AP464">
        <v>1.42</v>
      </c>
      <c r="AQ464">
        <v>22.67</v>
      </c>
      <c r="AR464">
        <v>0.53</v>
      </c>
      <c r="AS464">
        <v>0.68</v>
      </c>
      <c r="AT464">
        <v>-1</v>
      </c>
      <c r="AU464">
        <v>-1</v>
      </c>
      <c r="AV464">
        <v>0.05</v>
      </c>
      <c r="AW464">
        <v>29.88</v>
      </c>
      <c r="AX464">
        <v>29.88</v>
      </c>
      <c r="AY464">
        <v>0.17</v>
      </c>
      <c r="AZ464">
        <v>0</v>
      </c>
      <c r="BA464">
        <v>1451.1556018175959</v>
      </c>
    </row>
    <row r="465" spans="1:53" x14ac:dyDescent="0.25">
      <c r="A465">
        <v>1369</v>
      </c>
      <c r="B465" t="s">
        <v>905</v>
      </c>
      <c r="C465">
        <v>0</v>
      </c>
      <c r="D465">
        <v>1.58</v>
      </c>
      <c r="E465">
        <v>0</v>
      </c>
      <c r="F465">
        <v>0</v>
      </c>
      <c r="G465">
        <v>0</v>
      </c>
      <c r="H465">
        <v>0.03</v>
      </c>
      <c r="I465">
        <v>0</v>
      </c>
      <c r="J465">
        <v>2</v>
      </c>
      <c r="K465">
        <v>0.03</v>
      </c>
      <c r="L465">
        <v>-1</v>
      </c>
      <c r="M465">
        <v>-1</v>
      </c>
      <c r="N465">
        <v>0.67</v>
      </c>
      <c r="O465">
        <v>3.58</v>
      </c>
      <c r="P465">
        <v>0.03</v>
      </c>
      <c r="Q465">
        <v>0.28000000000000003</v>
      </c>
      <c r="R465">
        <v>0.05</v>
      </c>
      <c r="S465">
        <v>0.32</v>
      </c>
      <c r="T465">
        <v>0.23</v>
      </c>
      <c r="U465">
        <v>0</v>
      </c>
      <c r="V465">
        <v>0</v>
      </c>
      <c r="W465">
        <v>20.67</v>
      </c>
      <c r="X465">
        <v>0.6</v>
      </c>
      <c r="Y465">
        <v>-1</v>
      </c>
      <c r="Z465">
        <v>-1</v>
      </c>
      <c r="AA465">
        <v>24.88</v>
      </c>
      <c r="AB465">
        <v>0.03</v>
      </c>
      <c r="AC465">
        <v>0.02</v>
      </c>
      <c r="AD465">
        <v>0.03</v>
      </c>
      <c r="AE465">
        <v>4.17</v>
      </c>
      <c r="AF465">
        <v>-1</v>
      </c>
      <c r="AG465">
        <v>-1</v>
      </c>
      <c r="AH465">
        <v>-1</v>
      </c>
      <c r="AI465">
        <v>0</v>
      </c>
      <c r="AJ465">
        <v>0</v>
      </c>
      <c r="AK465">
        <v>0.03</v>
      </c>
      <c r="AL465">
        <v>0.03</v>
      </c>
      <c r="AM465">
        <v>0.05</v>
      </c>
      <c r="AN465">
        <v>0.05</v>
      </c>
      <c r="AO465">
        <v>1.42</v>
      </c>
      <c r="AP465">
        <v>1.42</v>
      </c>
      <c r="AQ465">
        <v>22.67</v>
      </c>
      <c r="AR465">
        <v>0.53</v>
      </c>
      <c r="AS465">
        <v>0.68</v>
      </c>
      <c r="AT465">
        <v>-1</v>
      </c>
      <c r="AU465">
        <v>-1</v>
      </c>
      <c r="AV465">
        <v>0.05</v>
      </c>
      <c r="AW465">
        <v>29.88</v>
      </c>
      <c r="AX465">
        <v>29.88</v>
      </c>
      <c r="AY465">
        <v>0.17</v>
      </c>
      <c r="AZ465">
        <v>0</v>
      </c>
      <c r="BA465">
        <v>1368.7823544482906</v>
      </c>
    </row>
    <row r="466" spans="1:53" x14ac:dyDescent="0.25">
      <c r="A466">
        <v>1370</v>
      </c>
      <c r="B466" t="s">
        <v>906</v>
      </c>
      <c r="C466">
        <v>0</v>
      </c>
      <c r="D466">
        <v>1.58</v>
      </c>
      <c r="E466">
        <v>0</v>
      </c>
      <c r="F466">
        <v>0</v>
      </c>
      <c r="G466">
        <v>0</v>
      </c>
      <c r="H466">
        <v>0.03</v>
      </c>
      <c r="I466">
        <v>0</v>
      </c>
      <c r="J466">
        <v>2</v>
      </c>
      <c r="K466">
        <v>0.03</v>
      </c>
      <c r="L466">
        <v>-1</v>
      </c>
      <c r="M466">
        <v>-1</v>
      </c>
      <c r="N466">
        <v>0.67</v>
      </c>
      <c r="O466">
        <v>3.58</v>
      </c>
      <c r="P466">
        <v>0.03</v>
      </c>
      <c r="Q466">
        <v>0.28000000000000003</v>
      </c>
      <c r="R466">
        <v>0.05</v>
      </c>
      <c r="S466">
        <v>0.32</v>
      </c>
      <c r="T466">
        <v>0.23</v>
      </c>
      <c r="U466">
        <v>0</v>
      </c>
      <c r="V466">
        <v>0</v>
      </c>
      <c r="W466">
        <v>20.67</v>
      </c>
      <c r="X466">
        <v>0.6</v>
      </c>
      <c r="Y466">
        <v>-1</v>
      </c>
      <c r="Z466">
        <v>-1</v>
      </c>
      <c r="AA466">
        <v>24.88</v>
      </c>
      <c r="AB466">
        <v>0.03</v>
      </c>
      <c r="AC466">
        <v>0.02</v>
      </c>
      <c r="AD466">
        <v>0.03</v>
      </c>
      <c r="AE466">
        <v>4.17</v>
      </c>
      <c r="AF466">
        <v>-1</v>
      </c>
      <c r="AG466">
        <v>-1</v>
      </c>
      <c r="AH466">
        <v>-1</v>
      </c>
      <c r="AI466">
        <v>0</v>
      </c>
      <c r="AJ466">
        <v>0</v>
      </c>
      <c r="AK466">
        <v>0.03</v>
      </c>
      <c r="AL466">
        <v>0.03</v>
      </c>
      <c r="AM466">
        <v>0.05</v>
      </c>
      <c r="AN466">
        <v>0.05</v>
      </c>
      <c r="AO466">
        <v>1.42</v>
      </c>
      <c r="AP466">
        <v>1.42</v>
      </c>
      <c r="AQ466">
        <v>22.67</v>
      </c>
      <c r="AR466">
        <v>0.53</v>
      </c>
      <c r="AS466">
        <v>0.68</v>
      </c>
      <c r="AT466">
        <v>-1</v>
      </c>
      <c r="AU466">
        <v>-1</v>
      </c>
      <c r="AV466">
        <v>0.05</v>
      </c>
      <c r="AW466">
        <v>29.88</v>
      </c>
      <c r="AX466">
        <v>29.88</v>
      </c>
      <c r="AY466">
        <v>0.17</v>
      </c>
      <c r="AZ466">
        <v>0</v>
      </c>
      <c r="BA466">
        <v>1397.3175155752526</v>
      </c>
    </row>
    <row r="467" spans="1:53" x14ac:dyDescent="0.25">
      <c r="A467">
        <v>1374</v>
      </c>
      <c r="B467" t="s">
        <v>907</v>
      </c>
      <c r="C467">
        <v>0</v>
      </c>
      <c r="D467">
        <v>1.58</v>
      </c>
      <c r="E467">
        <v>0</v>
      </c>
      <c r="F467">
        <v>0</v>
      </c>
      <c r="G467">
        <v>0</v>
      </c>
      <c r="H467">
        <v>0.03</v>
      </c>
      <c r="I467">
        <v>0</v>
      </c>
      <c r="J467">
        <v>2</v>
      </c>
      <c r="K467">
        <v>0.03</v>
      </c>
      <c r="L467">
        <v>-1</v>
      </c>
      <c r="M467">
        <v>-1</v>
      </c>
      <c r="N467">
        <v>0.67</v>
      </c>
      <c r="O467">
        <v>3.58</v>
      </c>
      <c r="P467">
        <v>0.03</v>
      </c>
      <c r="Q467">
        <v>0.28000000000000003</v>
      </c>
      <c r="R467">
        <v>0.05</v>
      </c>
      <c r="S467">
        <v>0.32</v>
      </c>
      <c r="T467">
        <v>0.23</v>
      </c>
      <c r="U467">
        <v>0</v>
      </c>
      <c r="V467">
        <v>0</v>
      </c>
      <c r="W467">
        <v>20.67</v>
      </c>
      <c r="X467">
        <v>0.6</v>
      </c>
      <c r="Y467">
        <v>-1</v>
      </c>
      <c r="Z467">
        <v>-1</v>
      </c>
      <c r="AA467">
        <v>24.88</v>
      </c>
      <c r="AB467">
        <v>0.03</v>
      </c>
      <c r="AC467">
        <v>0.02</v>
      </c>
      <c r="AD467">
        <v>0.03</v>
      </c>
      <c r="AE467">
        <v>4.17</v>
      </c>
      <c r="AF467">
        <v>-1</v>
      </c>
      <c r="AG467">
        <v>-1</v>
      </c>
      <c r="AH467">
        <v>-1</v>
      </c>
      <c r="AI467">
        <v>0</v>
      </c>
      <c r="AJ467">
        <v>0</v>
      </c>
      <c r="AK467">
        <v>0.03</v>
      </c>
      <c r="AL467">
        <v>0.03</v>
      </c>
      <c r="AM467">
        <v>0.05</v>
      </c>
      <c r="AN467">
        <v>0.05</v>
      </c>
      <c r="AO467">
        <v>1.42</v>
      </c>
      <c r="AP467">
        <v>1.42</v>
      </c>
      <c r="AQ467">
        <v>22.67</v>
      </c>
      <c r="AR467">
        <v>0.53</v>
      </c>
      <c r="AS467">
        <v>0.68</v>
      </c>
      <c r="AT467">
        <v>-1</v>
      </c>
      <c r="AU467">
        <v>-1</v>
      </c>
      <c r="AV467">
        <v>0.05</v>
      </c>
      <c r="AW467">
        <v>29.88</v>
      </c>
      <c r="AX467">
        <v>29.88</v>
      </c>
      <c r="AY467">
        <v>0.17</v>
      </c>
      <c r="AZ467">
        <v>0</v>
      </c>
      <c r="BA467">
        <v>1350</v>
      </c>
    </row>
    <row r="468" spans="1:53" x14ac:dyDescent="0.25">
      <c r="A468">
        <v>1378</v>
      </c>
      <c r="B468" t="s">
        <v>908</v>
      </c>
      <c r="C468">
        <v>0</v>
      </c>
      <c r="D468">
        <v>1.58</v>
      </c>
      <c r="E468">
        <v>0</v>
      </c>
      <c r="F468">
        <v>0</v>
      </c>
      <c r="G468">
        <v>0</v>
      </c>
      <c r="H468">
        <v>0.03</v>
      </c>
      <c r="I468">
        <v>0</v>
      </c>
      <c r="J468">
        <v>2</v>
      </c>
      <c r="K468">
        <v>0.03</v>
      </c>
      <c r="L468">
        <v>-1</v>
      </c>
      <c r="M468">
        <v>-1</v>
      </c>
      <c r="N468">
        <v>0.67</v>
      </c>
      <c r="O468">
        <v>3.58</v>
      </c>
      <c r="P468">
        <v>0.03</v>
      </c>
      <c r="Q468">
        <v>0.28000000000000003</v>
      </c>
      <c r="R468">
        <v>0.05</v>
      </c>
      <c r="S468">
        <v>0.32</v>
      </c>
      <c r="T468">
        <v>0.23</v>
      </c>
      <c r="U468">
        <v>0</v>
      </c>
      <c r="V468">
        <v>0</v>
      </c>
      <c r="W468">
        <v>20.67</v>
      </c>
      <c r="X468">
        <v>0.6</v>
      </c>
      <c r="Y468">
        <v>-1</v>
      </c>
      <c r="Z468">
        <v>-1</v>
      </c>
      <c r="AA468">
        <v>24.88</v>
      </c>
      <c r="AB468">
        <v>0.03</v>
      </c>
      <c r="AC468">
        <v>0.02</v>
      </c>
      <c r="AD468">
        <v>0.03</v>
      </c>
      <c r="AE468">
        <v>4.17</v>
      </c>
      <c r="AF468">
        <v>-1</v>
      </c>
      <c r="AG468">
        <v>-1</v>
      </c>
      <c r="AH468">
        <v>-1</v>
      </c>
      <c r="AI468">
        <v>0</v>
      </c>
      <c r="AJ468">
        <v>0</v>
      </c>
      <c r="AK468">
        <v>0.03</v>
      </c>
      <c r="AL468">
        <v>0.03</v>
      </c>
      <c r="AM468">
        <v>0.05</v>
      </c>
      <c r="AN468">
        <v>0.05</v>
      </c>
      <c r="AO468">
        <v>1.42</v>
      </c>
      <c r="AP468">
        <v>1.42</v>
      </c>
      <c r="AQ468">
        <v>22.67</v>
      </c>
      <c r="AR468">
        <v>0.53</v>
      </c>
      <c r="AS468">
        <v>0.68</v>
      </c>
      <c r="AT468">
        <v>-1</v>
      </c>
      <c r="AU468">
        <v>-1</v>
      </c>
      <c r="AV468">
        <v>0.05</v>
      </c>
      <c r="AW468">
        <v>29.88</v>
      </c>
      <c r="AX468">
        <v>29.88</v>
      </c>
      <c r="AY468">
        <v>0.17</v>
      </c>
      <c r="AZ468">
        <v>0</v>
      </c>
      <c r="BA468">
        <v>1347.8559667731174</v>
      </c>
    </row>
    <row r="469" spans="1:53" x14ac:dyDescent="0.25">
      <c r="A469">
        <v>1382</v>
      </c>
      <c r="B469" t="s">
        <v>909</v>
      </c>
      <c r="C469">
        <v>0</v>
      </c>
      <c r="D469">
        <v>1.58</v>
      </c>
      <c r="E469">
        <v>0</v>
      </c>
      <c r="F469">
        <v>0</v>
      </c>
      <c r="G469">
        <v>0</v>
      </c>
      <c r="H469">
        <v>0.03</v>
      </c>
      <c r="I469">
        <v>0</v>
      </c>
      <c r="J469">
        <v>2</v>
      </c>
      <c r="K469">
        <v>0.03</v>
      </c>
      <c r="L469">
        <v>-1</v>
      </c>
      <c r="M469">
        <v>-1</v>
      </c>
      <c r="N469">
        <v>0.67</v>
      </c>
      <c r="O469">
        <v>3.58</v>
      </c>
      <c r="P469">
        <v>0.03</v>
      </c>
      <c r="Q469">
        <v>0.28000000000000003</v>
      </c>
      <c r="R469">
        <v>0.05</v>
      </c>
      <c r="S469">
        <v>0.32</v>
      </c>
      <c r="T469">
        <v>0.23</v>
      </c>
      <c r="U469">
        <v>0</v>
      </c>
      <c r="V469">
        <v>0</v>
      </c>
      <c r="W469">
        <v>20.67</v>
      </c>
      <c r="X469">
        <v>0.6</v>
      </c>
      <c r="Y469">
        <v>-1</v>
      </c>
      <c r="Z469">
        <v>-1</v>
      </c>
      <c r="AA469">
        <v>24.88</v>
      </c>
      <c r="AB469">
        <v>0.03</v>
      </c>
      <c r="AC469">
        <v>0.02</v>
      </c>
      <c r="AD469">
        <v>0.03</v>
      </c>
      <c r="AE469">
        <v>4.17</v>
      </c>
      <c r="AF469">
        <v>-1</v>
      </c>
      <c r="AG469">
        <v>-1</v>
      </c>
      <c r="AH469">
        <v>-1</v>
      </c>
      <c r="AI469">
        <v>0</v>
      </c>
      <c r="AJ469">
        <v>0</v>
      </c>
      <c r="AK469">
        <v>0.03</v>
      </c>
      <c r="AL469">
        <v>0.03</v>
      </c>
      <c r="AM469">
        <v>0.05</v>
      </c>
      <c r="AN469">
        <v>0.05</v>
      </c>
      <c r="AO469">
        <v>1.42</v>
      </c>
      <c r="AP469">
        <v>1.42</v>
      </c>
      <c r="AQ469">
        <v>22.67</v>
      </c>
      <c r="AR469">
        <v>0.53</v>
      </c>
      <c r="AS469">
        <v>0.68</v>
      </c>
      <c r="AT469">
        <v>-1</v>
      </c>
      <c r="AU469">
        <v>-1</v>
      </c>
      <c r="AV469">
        <v>0.05</v>
      </c>
      <c r="AW469">
        <v>29.88</v>
      </c>
      <c r="AX469">
        <v>29.88</v>
      </c>
      <c r="AY469">
        <v>0.17</v>
      </c>
      <c r="AZ469">
        <v>0</v>
      </c>
      <c r="BA469">
        <v>1435.4765735074657</v>
      </c>
    </row>
    <row r="470" spans="1:53" x14ac:dyDescent="0.25">
      <c r="A470">
        <v>1388</v>
      </c>
      <c r="B470" t="s">
        <v>630</v>
      </c>
      <c r="C470">
        <v>0</v>
      </c>
      <c r="D470">
        <v>1.58</v>
      </c>
      <c r="E470">
        <v>0</v>
      </c>
      <c r="F470">
        <v>0</v>
      </c>
      <c r="G470">
        <v>0</v>
      </c>
      <c r="H470">
        <v>0.03</v>
      </c>
      <c r="I470">
        <v>0</v>
      </c>
      <c r="J470">
        <v>2</v>
      </c>
      <c r="K470">
        <v>0.03</v>
      </c>
      <c r="L470">
        <v>-1</v>
      </c>
      <c r="M470">
        <v>-1</v>
      </c>
      <c r="N470">
        <v>0.67</v>
      </c>
      <c r="O470">
        <v>3.58</v>
      </c>
      <c r="P470">
        <v>0.03</v>
      </c>
      <c r="Q470">
        <v>0.28000000000000003</v>
      </c>
      <c r="R470">
        <v>0.05</v>
      </c>
      <c r="S470">
        <v>0.32</v>
      </c>
      <c r="T470">
        <v>0.23</v>
      </c>
      <c r="U470">
        <v>0</v>
      </c>
      <c r="V470">
        <v>0</v>
      </c>
      <c r="W470">
        <v>20.67</v>
      </c>
      <c r="X470">
        <v>0.6</v>
      </c>
      <c r="Y470">
        <v>-1</v>
      </c>
      <c r="Z470">
        <v>-1</v>
      </c>
      <c r="AA470">
        <v>24.88</v>
      </c>
      <c r="AB470">
        <v>0.03</v>
      </c>
      <c r="AC470">
        <v>0.02</v>
      </c>
      <c r="AD470">
        <v>0.03</v>
      </c>
      <c r="AE470">
        <v>4.17</v>
      </c>
      <c r="AF470">
        <v>-1</v>
      </c>
      <c r="AG470">
        <v>-1</v>
      </c>
      <c r="AH470">
        <v>-1</v>
      </c>
      <c r="AI470">
        <v>0</v>
      </c>
      <c r="AJ470">
        <v>0</v>
      </c>
      <c r="AK470">
        <v>0.03</v>
      </c>
      <c r="AL470">
        <v>0.03</v>
      </c>
      <c r="AM470">
        <v>0.05</v>
      </c>
      <c r="AN470">
        <v>0.05</v>
      </c>
      <c r="AO470">
        <v>1.42</v>
      </c>
      <c r="AP470">
        <v>1.42</v>
      </c>
      <c r="AQ470">
        <v>22.67</v>
      </c>
      <c r="AR470">
        <v>0.53</v>
      </c>
      <c r="AS470">
        <v>0.68</v>
      </c>
      <c r="AT470">
        <v>-1</v>
      </c>
      <c r="AU470">
        <v>-1</v>
      </c>
      <c r="AV470">
        <v>0.05</v>
      </c>
      <c r="AW470">
        <v>29.88</v>
      </c>
      <c r="AX470">
        <v>29.88</v>
      </c>
      <c r="AY470">
        <v>0.17</v>
      </c>
      <c r="AZ470">
        <v>0</v>
      </c>
      <c r="BA470">
        <v>1519.6242547949166</v>
      </c>
    </row>
    <row r="471" spans="1:53" x14ac:dyDescent="0.25">
      <c r="A471">
        <v>1389</v>
      </c>
      <c r="B471" t="s">
        <v>910</v>
      </c>
      <c r="C471">
        <v>0</v>
      </c>
      <c r="D471">
        <v>1.58</v>
      </c>
      <c r="E471">
        <v>0</v>
      </c>
      <c r="F471">
        <v>0</v>
      </c>
      <c r="G471">
        <v>0</v>
      </c>
      <c r="H471">
        <v>0.03</v>
      </c>
      <c r="I471">
        <v>0</v>
      </c>
      <c r="J471">
        <v>2</v>
      </c>
      <c r="K471">
        <v>0.03</v>
      </c>
      <c r="L471">
        <v>-1</v>
      </c>
      <c r="M471">
        <v>-1</v>
      </c>
      <c r="N471">
        <v>0.67</v>
      </c>
      <c r="O471">
        <v>3.58</v>
      </c>
      <c r="P471">
        <v>0.03</v>
      </c>
      <c r="Q471">
        <v>0.28000000000000003</v>
      </c>
      <c r="R471">
        <v>0.05</v>
      </c>
      <c r="S471">
        <v>0.32</v>
      </c>
      <c r="T471">
        <v>0.23</v>
      </c>
      <c r="U471">
        <v>0</v>
      </c>
      <c r="V471">
        <v>0</v>
      </c>
      <c r="W471">
        <v>20.67</v>
      </c>
      <c r="X471">
        <v>0.6</v>
      </c>
      <c r="Y471">
        <v>-1</v>
      </c>
      <c r="Z471">
        <v>-1</v>
      </c>
      <c r="AA471">
        <v>24.88</v>
      </c>
      <c r="AB471">
        <v>0.03</v>
      </c>
      <c r="AC471">
        <v>0.02</v>
      </c>
      <c r="AD471">
        <v>0.03</v>
      </c>
      <c r="AE471">
        <v>4.17</v>
      </c>
      <c r="AF471">
        <v>-1</v>
      </c>
      <c r="AG471">
        <v>-1</v>
      </c>
      <c r="AH471">
        <v>-1</v>
      </c>
      <c r="AI471">
        <v>0</v>
      </c>
      <c r="AJ471">
        <v>0</v>
      </c>
      <c r="AK471">
        <v>0.03</v>
      </c>
      <c r="AL471">
        <v>0.03</v>
      </c>
      <c r="AM471">
        <v>0.05</v>
      </c>
      <c r="AN471">
        <v>0.05</v>
      </c>
      <c r="AO471">
        <v>1.42</v>
      </c>
      <c r="AP471">
        <v>1.42</v>
      </c>
      <c r="AQ471">
        <v>22.67</v>
      </c>
      <c r="AR471">
        <v>0.53</v>
      </c>
      <c r="AS471">
        <v>0.68</v>
      </c>
      <c r="AT471">
        <v>-1</v>
      </c>
      <c r="AU471">
        <v>-1</v>
      </c>
      <c r="AV471">
        <v>0.05</v>
      </c>
      <c r="AW471">
        <v>29.88</v>
      </c>
      <c r="AX471">
        <v>29.88</v>
      </c>
      <c r="AY471">
        <v>0.17</v>
      </c>
      <c r="AZ471">
        <v>0</v>
      </c>
      <c r="BA471">
        <v>1459.0596624484574</v>
      </c>
    </row>
    <row r="472" spans="1:53" x14ac:dyDescent="0.25">
      <c r="A472">
        <v>1391</v>
      </c>
      <c r="B472" t="s">
        <v>911</v>
      </c>
      <c r="C472">
        <v>0</v>
      </c>
      <c r="D472">
        <v>1.58</v>
      </c>
      <c r="E472">
        <v>0</v>
      </c>
      <c r="F472">
        <v>0</v>
      </c>
      <c r="G472">
        <v>0</v>
      </c>
      <c r="H472">
        <v>0.03</v>
      </c>
      <c r="I472">
        <v>0</v>
      </c>
      <c r="J472">
        <v>2</v>
      </c>
      <c r="K472">
        <v>0.03</v>
      </c>
      <c r="L472">
        <v>-1</v>
      </c>
      <c r="M472">
        <v>-1</v>
      </c>
      <c r="N472">
        <v>0.67</v>
      </c>
      <c r="O472">
        <v>3.58</v>
      </c>
      <c r="P472">
        <v>0.03</v>
      </c>
      <c r="Q472">
        <v>0.28000000000000003</v>
      </c>
      <c r="R472">
        <v>0.05</v>
      </c>
      <c r="S472">
        <v>0.32</v>
      </c>
      <c r="T472">
        <v>0.23</v>
      </c>
      <c r="U472">
        <v>0</v>
      </c>
      <c r="V472">
        <v>0</v>
      </c>
      <c r="W472">
        <v>20.67</v>
      </c>
      <c r="X472">
        <v>0.6</v>
      </c>
      <c r="Y472">
        <v>-1</v>
      </c>
      <c r="Z472">
        <v>-1</v>
      </c>
      <c r="AA472">
        <v>24.88</v>
      </c>
      <c r="AB472">
        <v>0.03</v>
      </c>
      <c r="AC472">
        <v>0.02</v>
      </c>
      <c r="AD472">
        <v>0.03</v>
      </c>
      <c r="AE472">
        <v>4.17</v>
      </c>
      <c r="AF472">
        <v>-1</v>
      </c>
      <c r="AG472">
        <v>-1</v>
      </c>
      <c r="AH472">
        <v>-1</v>
      </c>
      <c r="AI472">
        <v>0</v>
      </c>
      <c r="AJ472">
        <v>0</v>
      </c>
      <c r="AK472">
        <v>0.03</v>
      </c>
      <c r="AL472">
        <v>0.03</v>
      </c>
      <c r="AM472">
        <v>0.05</v>
      </c>
      <c r="AN472">
        <v>0.05</v>
      </c>
      <c r="AO472">
        <v>1.42</v>
      </c>
      <c r="AP472">
        <v>1.42</v>
      </c>
      <c r="AQ472">
        <v>22.67</v>
      </c>
      <c r="AR472">
        <v>0.53</v>
      </c>
      <c r="AS472">
        <v>0.68</v>
      </c>
      <c r="AT472">
        <v>-1</v>
      </c>
      <c r="AU472">
        <v>-1</v>
      </c>
      <c r="AV472">
        <v>0.05</v>
      </c>
      <c r="AW472">
        <v>29.88</v>
      </c>
      <c r="AX472">
        <v>29.88</v>
      </c>
      <c r="AY472">
        <v>0.17</v>
      </c>
      <c r="AZ472">
        <v>0</v>
      </c>
      <c r="BA472">
        <v>1510.3241013087161</v>
      </c>
    </row>
    <row r="473" spans="1:53" x14ac:dyDescent="0.25">
      <c r="A473">
        <v>1398</v>
      </c>
      <c r="B473" t="s">
        <v>912</v>
      </c>
      <c r="C473">
        <v>0</v>
      </c>
      <c r="D473">
        <v>1.58</v>
      </c>
      <c r="E473">
        <v>0</v>
      </c>
      <c r="F473">
        <v>0</v>
      </c>
      <c r="G473">
        <v>0</v>
      </c>
      <c r="H473">
        <v>0.03</v>
      </c>
      <c r="I473">
        <v>0</v>
      </c>
      <c r="J473">
        <v>2</v>
      </c>
      <c r="K473">
        <v>0.03</v>
      </c>
      <c r="L473">
        <v>-1</v>
      </c>
      <c r="M473">
        <v>-1</v>
      </c>
      <c r="N473">
        <v>0.67</v>
      </c>
      <c r="O473">
        <v>3.58</v>
      </c>
      <c r="P473">
        <v>0.03</v>
      </c>
      <c r="Q473">
        <v>0.28000000000000003</v>
      </c>
      <c r="R473">
        <v>0.05</v>
      </c>
      <c r="S473">
        <v>0.32</v>
      </c>
      <c r="T473">
        <v>0.23</v>
      </c>
      <c r="U473">
        <v>0</v>
      </c>
      <c r="V473">
        <v>0</v>
      </c>
      <c r="W473">
        <v>20.67</v>
      </c>
      <c r="X473">
        <v>0.6</v>
      </c>
      <c r="Y473">
        <v>-1</v>
      </c>
      <c r="Z473">
        <v>-1</v>
      </c>
      <c r="AA473">
        <v>24.88</v>
      </c>
      <c r="AB473">
        <v>0.03</v>
      </c>
      <c r="AC473">
        <v>0.02</v>
      </c>
      <c r="AD473">
        <v>0.03</v>
      </c>
      <c r="AE473">
        <v>4.17</v>
      </c>
      <c r="AF473">
        <v>-1</v>
      </c>
      <c r="AG473">
        <v>-1</v>
      </c>
      <c r="AH473">
        <v>-1</v>
      </c>
      <c r="AI473">
        <v>0</v>
      </c>
      <c r="AJ473">
        <v>0</v>
      </c>
      <c r="AK473">
        <v>0.03</v>
      </c>
      <c r="AL473">
        <v>0.03</v>
      </c>
      <c r="AM473">
        <v>0.05</v>
      </c>
      <c r="AN473">
        <v>0.05</v>
      </c>
      <c r="AO473">
        <v>1.42</v>
      </c>
      <c r="AP473">
        <v>1.42</v>
      </c>
      <c r="AQ473">
        <v>22.67</v>
      </c>
      <c r="AR473">
        <v>0.53</v>
      </c>
      <c r="AS473">
        <v>0.68</v>
      </c>
      <c r="AT473">
        <v>-1</v>
      </c>
      <c r="AU473">
        <v>-1</v>
      </c>
      <c r="AV473">
        <v>0.05</v>
      </c>
      <c r="AW473">
        <v>29.88</v>
      </c>
      <c r="AX473">
        <v>29.88</v>
      </c>
      <c r="AY473">
        <v>0.17</v>
      </c>
      <c r="AZ473">
        <v>0</v>
      </c>
      <c r="BA473">
        <v>1403.8592693239502</v>
      </c>
    </row>
    <row r="474" spans="1:53" x14ac:dyDescent="0.25">
      <c r="A474">
        <v>1403</v>
      </c>
      <c r="B474" t="s">
        <v>698</v>
      </c>
      <c r="C474">
        <v>0</v>
      </c>
      <c r="D474">
        <v>1.58</v>
      </c>
      <c r="E474">
        <v>0</v>
      </c>
      <c r="F474">
        <v>0</v>
      </c>
      <c r="G474">
        <v>0</v>
      </c>
      <c r="H474">
        <v>0.03</v>
      </c>
      <c r="I474">
        <v>0</v>
      </c>
      <c r="J474">
        <v>2</v>
      </c>
      <c r="K474">
        <v>0.03</v>
      </c>
      <c r="L474">
        <v>-1</v>
      </c>
      <c r="M474">
        <v>-1</v>
      </c>
      <c r="N474">
        <v>0.67</v>
      </c>
      <c r="O474">
        <v>3.58</v>
      </c>
      <c r="P474">
        <v>0.03</v>
      </c>
      <c r="Q474">
        <v>0.28000000000000003</v>
      </c>
      <c r="R474">
        <v>0.05</v>
      </c>
      <c r="S474">
        <v>0.32</v>
      </c>
      <c r="T474">
        <v>0.23</v>
      </c>
      <c r="U474">
        <v>0</v>
      </c>
      <c r="V474">
        <v>0</v>
      </c>
      <c r="W474">
        <v>20.67</v>
      </c>
      <c r="X474">
        <v>0.6</v>
      </c>
      <c r="Y474">
        <v>-1</v>
      </c>
      <c r="Z474">
        <v>-1</v>
      </c>
      <c r="AA474">
        <v>24.88</v>
      </c>
      <c r="AB474">
        <v>0.03</v>
      </c>
      <c r="AC474">
        <v>0.02</v>
      </c>
      <c r="AD474">
        <v>0.03</v>
      </c>
      <c r="AE474">
        <v>4.17</v>
      </c>
      <c r="AF474">
        <v>-1</v>
      </c>
      <c r="AG474">
        <v>-1</v>
      </c>
      <c r="AH474">
        <v>-1</v>
      </c>
      <c r="AI474">
        <v>0</v>
      </c>
      <c r="AJ474">
        <v>0</v>
      </c>
      <c r="AK474">
        <v>0.03</v>
      </c>
      <c r="AL474">
        <v>0.03</v>
      </c>
      <c r="AM474">
        <v>0.05</v>
      </c>
      <c r="AN474">
        <v>0.05</v>
      </c>
      <c r="AO474">
        <v>1.42</v>
      </c>
      <c r="AP474">
        <v>1.42</v>
      </c>
      <c r="AQ474">
        <v>22.67</v>
      </c>
      <c r="AR474">
        <v>0.53</v>
      </c>
      <c r="AS474">
        <v>0.68</v>
      </c>
      <c r="AT474">
        <v>-1</v>
      </c>
      <c r="AU474">
        <v>-1</v>
      </c>
      <c r="AV474">
        <v>0.05</v>
      </c>
      <c r="AW474">
        <v>29.88</v>
      </c>
      <c r="AX474">
        <v>29.88</v>
      </c>
      <c r="AY474">
        <v>0.17</v>
      </c>
      <c r="AZ474">
        <v>0</v>
      </c>
      <c r="BA474">
        <v>1491.8807341089148</v>
      </c>
    </row>
    <row r="475" spans="1:53" x14ac:dyDescent="0.25">
      <c r="A475">
        <v>1405</v>
      </c>
      <c r="B475" t="s">
        <v>913</v>
      </c>
      <c r="C475">
        <v>0</v>
      </c>
      <c r="D475">
        <v>1.58</v>
      </c>
      <c r="E475">
        <v>0</v>
      </c>
      <c r="F475">
        <v>0</v>
      </c>
      <c r="G475">
        <v>0</v>
      </c>
      <c r="H475">
        <v>0.03</v>
      </c>
      <c r="I475">
        <v>0</v>
      </c>
      <c r="J475">
        <v>2</v>
      </c>
      <c r="K475">
        <v>0.03</v>
      </c>
      <c r="L475">
        <v>-1</v>
      </c>
      <c r="M475">
        <v>-1</v>
      </c>
      <c r="N475">
        <v>0.67</v>
      </c>
      <c r="O475">
        <v>3.58</v>
      </c>
      <c r="P475">
        <v>0.03</v>
      </c>
      <c r="Q475">
        <v>0.28000000000000003</v>
      </c>
      <c r="R475">
        <v>0.05</v>
      </c>
      <c r="S475">
        <v>0.32</v>
      </c>
      <c r="T475">
        <v>0.23</v>
      </c>
      <c r="U475">
        <v>0</v>
      </c>
      <c r="V475">
        <v>0</v>
      </c>
      <c r="W475">
        <v>20.67</v>
      </c>
      <c r="X475">
        <v>0.6</v>
      </c>
      <c r="Y475">
        <v>-1</v>
      </c>
      <c r="Z475">
        <v>-1</v>
      </c>
      <c r="AA475">
        <v>24.88</v>
      </c>
      <c r="AB475">
        <v>0.03</v>
      </c>
      <c r="AC475">
        <v>0.02</v>
      </c>
      <c r="AD475">
        <v>0.03</v>
      </c>
      <c r="AE475">
        <v>4.17</v>
      </c>
      <c r="AF475">
        <v>-1</v>
      </c>
      <c r="AG475">
        <v>-1</v>
      </c>
      <c r="AH475">
        <v>-1</v>
      </c>
      <c r="AI475">
        <v>0</v>
      </c>
      <c r="AJ475">
        <v>0</v>
      </c>
      <c r="AK475">
        <v>0.03</v>
      </c>
      <c r="AL475">
        <v>0.03</v>
      </c>
      <c r="AM475">
        <v>0.05</v>
      </c>
      <c r="AN475">
        <v>0.05</v>
      </c>
      <c r="AO475">
        <v>1.42</v>
      </c>
      <c r="AP475">
        <v>1.42</v>
      </c>
      <c r="AQ475">
        <v>22.67</v>
      </c>
      <c r="AR475">
        <v>0.53</v>
      </c>
      <c r="AS475">
        <v>0.68</v>
      </c>
      <c r="AT475">
        <v>-1</v>
      </c>
      <c r="AU475">
        <v>-1</v>
      </c>
      <c r="AV475">
        <v>0.05</v>
      </c>
      <c r="AW475">
        <v>29.88</v>
      </c>
      <c r="AX475">
        <v>29.88</v>
      </c>
      <c r="AY475">
        <v>0.17</v>
      </c>
      <c r="AZ475">
        <v>0</v>
      </c>
      <c r="BA475">
        <v>1535.7968538891871</v>
      </c>
    </row>
    <row r="476" spans="1:53" x14ac:dyDescent="0.25">
      <c r="A476">
        <v>1410</v>
      </c>
      <c r="B476" t="s">
        <v>914</v>
      </c>
      <c r="C476">
        <v>0</v>
      </c>
      <c r="D476">
        <v>1.58</v>
      </c>
      <c r="E476">
        <v>0</v>
      </c>
      <c r="F476">
        <v>0</v>
      </c>
      <c r="G476">
        <v>0</v>
      </c>
      <c r="H476">
        <v>0.03</v>
      </c>
      <c r="I476">
        <v>0</v>
      </c>
      <c r="J476">
        <v>2</v>
      </c>
      <c r="K476">
        <v>0.03</v>
      </c>
      <c r="L476">
        <v>-1</v>
      </c>
      <c r="M476">
        <v>-1</v>
      </c>
      <c r="N476">
        <v>0.67</v>
      </c>
      <c r="O476">
        <v>3.58</v>
      </c>
      <c r="P476">
        <v>0.03</v>
      </c>
      <c r="Q476">
        <v>0.28000000000000003</v>
      </c>
      <c r="R476">
        <v>0.05</v>
      </c>
      <c r="S476">
        <v>0.32</v>
      </c>
      <c r="T476">
        <v>0.23</v>
      </c>
      <c r="U476">
        <v>0</v>
      </c>
      <c r="V476">
        <v>0</v>
      </c>
      <c r="W476">
        <v>20.67</v>
      </c>
      <c r="X476">
        <v>0.6</v>
      </c>
      <c r="Y476">
        <v>-1</v>
      </c>
      <c r="Z476">
        <v>-1</v>
      </c>
      <c r="AA476">
        <v>24.88</v>
      </c>
      <c r="AB476">
        <v>0.03</v>
      </c>
      <c r="AC476">
        <v>0.02</v>
      </c>
      <c r="AD476">
        <v>0.03</v>
      </c>
      <c r="AE476">
        <v>4.17</v>
      </c>
      <c r="AF476">
        <v>-1</v>
      </c>
      <c r="AG476">
        <v>-1</v>
      </c>
      <c r="AH476">
        <v>-1</v>
      </c>
      <c r="AI476">
        <v>0</v>
      </c>
      <c r="AJ476">
        <v>0</v>
      </c>
      <c r="AK476">
        <v>0.03</v>
      </c>
      <c r="AL476">
        <v>0.03</v>
      </c>
      <c r="AM476">
        <v>0.05</v>
      </c>
      <c r="AN476">
        <v>0.05</v>
      </c>
      <c r="AO476">
        <v>1.42</v>
      </c>
      <c r="AP476">
        <v>1.42</v>
      </c>
      <c r="AQ476">
        <v>22.67</v>
      </c>
      <c r="AR476">
        <v>0.53</v>
      </c>
      <c r="AS476">
        <v>0.68</v>
      </c>
      <c r="AT476">
        <v>-1</v>
      </c>
      <c r="AU476">
        <v>-1</v>
      </c>
      <c r="AV476">
        <v>0.05</v>
      </c>
      <c r="AW476">
        <v>29.88</v>
      </c>
      <c r="AX476">
        <v>29.88</v>
      </c>
      <c r="AY476">
        <v>0.17</v>
      </c>
      <c r="AZ476">
        <v>0</v>
      </c>
      <c r="BA476">
        <v>1542.5020649084192</v>
      </c>
    </row>
    <row r="477" spans="1:53" x14ac:dyDescent="0.25">
      <c r="A477">
        <v>1413</v>
      </c>
      <c r="B477" t="s">
        <v>915</v>
      </c>
      <c r="C477">
        <v>0</v>
      </c>
      <c r="D477">
        <v>1.58</v>
      </c>
      <c r="E477">
        <v>0</v>
      </c>
      <c r="F477">
        <v>0</v>
      </c>
      <c r="G477">
        <v>0</v>
      </c>
      <c r="H477">
        <v>0.03</v>
      </c>
      <c r="I477">
        <v>0</v>
      </c>
      <c r="J477">
        <v>2</v>
      </c>
      <c r="K477">
        <v>0.03</v>
      </c>
      <c r="L477">
        <v>-1</v>
      </c>
      <c r="M477">
        <v>-1</v>
      </c>
      <c r="N477">
        <v>0.67</v>
      </c>
      <c r="O477">
        <v>3.58</v>
      </c>
      <c r="P477">
        <v>0.03</v>
      </c>
      <c r="Q477">
        <v>0.28000000000000003</v>
      </c>
      <c r="R477">
        <v>0.05</v>
      </c>
      <c r="S477">
        <v>0.32</v>
      </c>
      <c r="T477">
        <v>0.23</v>
      </c>
      <c r="U477">
        <v>0</v>
      </c>
      <c r="V477">
        <v>0</v>
      </c>
      <c r="W477">
        <v>20.67</v>
      </c>
      <c r="X477">
        <v>0.6</v>
      </c>
      <c r="Y477">
        <v>-1</v>
      </c>
      <c r="Z477">
        <v>-1</v>
      </c>
      <c r="AA477">
        <v>24.88</v>
      </c>
      <c r="AB477">
        <v>0.03</v>
      </c>
      <c r="AC477">
        <v>0.02</v>
      </c>
      <c r="AD477">
        <v>0.03</v>
      </c>
      <c r="AE477">
        <v>4.17</v>
      </c>
      <c r="AF477">
        <v>-1</v>
      </c>
      <c r="AG477">
        <v>-1</v>
      </c>
      <c r="AH477">
        <v>-1</v>
      </c>
      <c r="AI477">
        <v>0</v>
      </c>
      <c r="AJ477">
        <v>0</v>
      </c>
      <c r="AK477">
        <v>0.03</v>
      </c>
      <c r="AL477">
        <v>0.03</v>
      </c>
      <c r="AM477">
        <v>0.05</v>
      </c>
      <c r="AN477">
        <v>0.05</v>
      </c>
      <c r="AO477">
        <v>1.42</v>
      </c>
      <c r="AP477">
        <v>1.42</v>
      </c>
      <c r="AQ477">
        <v>22.67</v>
      </c>
      <c r="AR477">
        <v>0.53</v>
      </c>
      <c r="AS477">
        <v>0.68</v>
      </c>
      <c r="AT477">
        <v>-1</v>
      </c>
      <c r="AU477">
        <v>-1</v>
      </c>
      <c r="AV477">
        <v>0.05</v>
      </c>
      <c r="AW477">
        <v>29.88</v>
      </c>
      <c r="AX477">
        <v>29.88</v>
      </c>
      <c r="AY477">
        <v>0.17</v>
      </c>
      <c r="AZ477">
        <v>0</v>
      </c>
      <c r="BA477">
        <v>1480.3442411436545</v>
      </c>
    </row>
    <row r="478" spans="1:53" x14ac:dyDescent="0.25">
      <c r="A478">
        <v>1414</v>
      </c>
      <c r="B478" t="s">
        <v>916</v>
      </c>
      <c r="C478">
        <v>0</v>
      </c>
      <c r="D478">
        <v>1.58</v>
      </c>
      <c r="E478">
        <v>0</v>
      </c>
      <c r="F478">
        <v>0</v>
      </c>
      <c r="G478">
        <v>0</v>
      </c>
      <c r="H478">
        <v>0.03</v>
      </c>
      <c r="I478">
        <v>0</v>
      </c>
      <c r="J478">
        <v>2</v>
      </c>
      <c r="K478">
        <v>0.03</v>
      </c>
      <c r="L478">
        <v>-1</v>
      </c>
      <c r="M478">
        <v>-1</v>
      </c>
      <c r="N478">
        <v>0.67</v>
      </c>
      <c r="O478">
        <v>3.58</v>
      </c>
      <c r="P478">
        <v>0.03</v>
      </c>
      <c r="Q478">
        <v>0.28000000000000003</v>
      </c>
      <c r="R478">
        <v>0.05</v>
      </c>
      <c r="S478">
        <v>0.32</v>
      </c>
      <c r="T478">
        <v>0.23</v>
      </c>
      <c r="U478">
        <v>0</v>
      </c>
      <c r="V478">
        <v>0</v>
      </c>
      <c r="W478">
        <v>20.67</v>
      </c>
      <c r="X478">
        <v>0.6</v>
      </c>
      <c r="Y478">
        <v>-1</v>
      </c>
      <c r="Z478">
        <v>-1</v>
      </c>
      <c r="AA478">
        <v>24.88</v>
      </c>
      <c r="AB478">
        <v>0.03</v>
      </c>
      <c r="AC478">
        <v>0.02</v>
      </c>
      <c r="AD478">
        <v>0.03</v>
      </c>
      <c r="AE478">
        <v>4.17</v>
      </c>
      <c r="AF478">
        <v>-1</v>
      </c>
      <c r="AG478">
        <v>-1</v>
      </c>
      <c r="AH478">
        <v>-1</v>
      </c>
      <c r="AI478">
        <v>0</v>
      </c>
      <c r="AJ478">
        <v>0</v>
      </c>
      <c r="AK478">
        <v>0.03</v>
      </c>
      <c r="AL478">
        <v>0.03</v>
      </c>
      <c r="AM478">
        <v>0.05</v>
      </c>
      <c r="AN478">
        <v>0.05</v>
      </c>
      <c r="AO478">
        <v>1.42</v>
      </c>
      <c r="AP478">
        <v>1.42</v>
      </c>
      <c r="AQ478">
        <v>22.67</v>
      </c>
      <c r="AR478">
        <v>0.53</v>
      </c>
      <c r="AS478">
        <v>0.68</v>
      </c>
      <c r="AT478">
        <v>-1</v>
      </c>
      <c r="AU478">
        <v>-1</v>
      </c>
      <c r="AV478">
        <v>0.05</v>
      </c>
      <c r="AW478">
        <v>29.88</v>
      </c>
      <c r="AX478">
        <v>29.88</v>
      </c>
      <c r="AY478">
        <v>0.17</v>
      </c>
      <c r="AZ478">
        <v>0</v>
      </c>
      <c r="BA478">
        <v>1362.643759448636</v>
      </c>
    </row>
    <row r="479" spans="1:53" x14ac:dyDescent="0.25">
      <c r="A479">
        <v>1418</v>
      </c>
      <c r="B479" t="s">
        <v>917</v>
      </c>
      <c r="C479">
        <v>0</v>
      </c>
      <c r="D479">
        <v>1.58</v>
      </c>
      <c r="E479">
        <v>0</v>
      </c>
      <c r="F479">
        <v>0</v>
      </c>
      <c r="G479">
        <v>0</v>
      </c>
      <c r="H479">
        <v>0.03</v>
      </c>
      <c r="I479">
        <v>0</v>
      </c>
      <c r="J479">
        <v>2</v>
      </c>
      <c r="K479">
        <v>0.03</v>
      </c>
      <c r="L479">
        <v>-1</v>
      </c>
      <c r="M479">
        <v>-1</v>
      </c>
      <c r="N479">
        <v>0.67</v>
      </c>
      <c r="O479">
        <v>3.58</v>
      </c>
      <c r="P479">
        <v>0.03</v>
      </c>
      <c r="Q479">
        <v>0.28000000000000003</v>
      </c>
      <c r="R479">
        <v>0.05</v>
      </c>
      <c r="S479">
        <v>0.32</v>
      </c>
      <c r="T479">
        <v>0.23</v>
      </c>
      <c r="U479">
        <v>0</v>
      </c>
      <c r="V479">
        <v>0</v>
      </c>
      <c r="W479">
        <v>20.67</v>
      </c>
      <c r="X479">
        <v>0.6</v>
      </c>
      <c r="Y479">
        <v>-1</v>
      </c>
      <c r="Z479">
        <v>-1</v>
      </c>
      <c r="AA479">
        <v>24.88</v>
      </c>
      <c r="AB479">
        <v>0.03</v>
      </c>
      <c r="AC479">
        <v>0.02</v>
      </c>
      <c r="AD479">
        <v>0.03</v>
      </c>
      <c r="AE479">
        <v>4.17</v>
      </c>
      <c r="AF479">
        <v>-1</v>
      </c>
      <c r="AG479">
        <v>-1</v>
      </c>
      <c r="AH479">
        <v>-1</v>
      </c>
      <c r="AI479">
        <v>0</v>
      </c>
      <c r="AJ479">
        <v>0</v>
      </c>
      <c r="AK479">
        <v>0.03</v>
      </c>
      <c r="AL479">
        <v>0.03</v>
      </c>
      <c r="AM479">
        <v>0.05</v>
      </c>
      <c r="AN479">
        <v>0.05</v>
      </c>
      <c r="AO479">
        <v>1.42</v>
      </c>
      <c r="AP479">
        <v>1.42</v>
      </c>
      <c r="AQ479">
        <v>22.67</v>
      </c>
      <c r="AR479">
        <v>0.53</v>
      </c>
      <c r="AS479">
        <v>0.68</v>
      </c>
      <c r="AT479">
        <v>-1</v>
      </c>
      <c r="AU479">
        <v>-1</v>
      </c>
      <c r="AV479">
        <v>0.05</v>
      </c>
      <c r="AW479">
        <v>29.88</v>
      </c>
      <c r="AX479">
        <v>29.88</v>
      </c>
      <c r="AY479">
        <v>0.17</v>
      </c>
      <c r="AZ479">
        <v>0</v>
      </c>
      <c r="BA479">
        <v>1523.6470300032199</v>
      </c>
    </row>
    <row r="480" spans="1:53" x14ac:dyDescent="0.25">
      <c r="A480">
        <v>1421</v>
      </c>
      <c r="B480" t="s">
        <v>918</v>
      </c>
      <c r="C480">
        <v>0</v>
      </c>
      <c r="D480">
        <v>1.58</v>
      </c>
      <c r="E480">
        <v>0</v>
      </c>
      <c r="F480">
        <v>0</v>
      </c>
      <c r="G480">
        <v>0</v>
      </c>
      <c r="H480">
        <v>0.03</v>
      </c>
      <c r="I480">
        <v>0</v>
      </c>
      <c r="J480">
        <v>2</v>
      </c>
      <c r="K480">
        <v>0.03</v>
      </c>
      <c r="L480">
        <v>-1</v>
      </c>
      <c r="M480">
        <v>-1</v>
      </c>
      <c r="N480">
        <v>0.67</v>
      </c>
      <c r="O480">
        <v>3.58</v>
      </c>
      <c r="P480">
        <v>0.03</v>
      </c>
      <c r="Q480">
        <v>0.28000000000000003</v>
      </c>
      <c r="R480">
        <v>0.05</v>
      </c>
      <c r="S480">
        <v>0.32</v>
      </c>
      <c r="T480">
        <v>0.23</v>
      </c>
      <c r="U480">
        <v>0</v>
      </c>
      <c r="V480">
        <v>0</v>
      </c>
      <c r="W480">
        <v>20.67</v>
      </c>
      <c r="X480">
        <v>0.6</v>
      </c>
      <c r="Y480">
        <v>-1</v>
      </c>
      <c r="Z480">
        <v>-1</v>
      </c>
      <c r="AA480">
        <v>24.88</v>
      </c>
      <c r="AB480">
        <v>0.03</v>
      </c>
      <c r="AC480">
        <v>0.02</v>
      </c>
      <c r="AD480">
        <v>0.03</v>
      </c>
      <c r="AE480">
        <v>4.17</v>
      </c>
      <c r="AF480">
        <v>-1</v>
      </c>
      <c r="AG480">
        <v>-1</v>
      </c>
      <c r="AH480">
        <v>-1</v>
      </c>
      <c r="AI480">
        <v>0</v>
      </c>
      <c r="AJ480">
        <v>0</v>
      </c>
      <c r="AK480">
        <v>0.03</v>
      </c>
      <c r="AL480">
        <v>0.03</v>
      </c>
      <c r="AM480">
        <v>0.05</v>
      </c>
      <c r="AN480">
        <v>0.05</v>
      </c>
      <c r="AO480">
        <v>1.42</v>
      </c>
      <c r="AP480">
        <v>1.42</v>
      </c>
      <c r="AQ480">
        <v>22.67</v>
      </c>
      <c r="AR480">
        <v>0.53</v>
      </c>
      <c r="AS480">
        <v>0.68</v>
      </c>
      <c r="AT480">
        <v>-1</v>
      </c>
      <c r="AU480">
        <v>-1</v>
      </c>
      <c r="AV480">
        <v>0.05</v>
      </c>
      <c r="AW480">
        <v>29.88</v>
      </c>
      <c r="AX480">
        <v>29.88</v>
      </c>
      <c r="AY480">
        <v>0.17</v>
      </c>
      <c r="AZ480">
        <v>0</v>
      </c>
      <c r="BA480">
        <v>1520.0521550868484</v>
      </c>
    </row>
    <row r="481" spans="1:53" x14ac:dyDescent="0.25">
      <c r="A481">
        <v>1422</v>
      </c>
      <c r="B481" t="s">
        <v>919</v>
      </c>
      <c r="C481">
        <v>0</v>
      </c>
      <c r="D481">
        <v>1.58</v>
      </c>
      <c r="E481">
        <v>0</v>
      </c>
      <c r="F481">
        <v>0</v>
      </c>
      <c r="G481">
        <v>0</v>
      </c>
      <c r="H481">
        <v>0.03</v>
      </c>
      <c r="I481">
        <v>0</v>
      </c>
      <c r="J481">
        <v>2</v>
      </c>
      <c r="K481">
        <v>0.03</v>
      </c>
      <c r="L481">
        <v>-1</v>
      </c>
      <c r="M481">
        <v>-1</v>
      </c>
      <c r="N481">
        <v>0.67</v>
      </c>
      <c r="O481">
        <v>3.58</v>
      </c>
      <c r="P481">
        <v>0.03</v>
      </c>
      <c r="Q481">
        <v>0.28000000000000003</v>
      </c>
      <c r="R481">
        <v>0.05</v>
      </c>
      <c r="S481">
        <v>0.32</v>
      </c>
      <c r="T481">
        <v>0.23</v>
      </c>
      <c r="U481">
        <v>0</v>
      </c>
      <c r="V481">
        <v>0</v>
      </c>
      <c r="W481">
        <v>20.67</v>
      </c>
      <c r="X481">
        <v>0.6</v>
      </c>
      <c r="Y481">
        <v>-1</v>
      </c>
      <c r="Z481">
        <v>-1</v>
      </c>
      <c r="AA481">
        <v>24.88</v>
      </c>
      <c r="AB481">
        <v>0.03</v>
      </c>
      <c r="AC481">
        <v>0.02</v>
      </c>
      <c r="AD481">
        <v>0.03</v>
      </c>
      <c r="AE481">
        <v>4.17</v>
      </c>
      <c r="AF481">
        <v>-1</v>
      </c>
      <c r="AG481">
        <v>-1</v>
      </c>
      <c r="AH481">
        <v>-1</v>
      </c>
      <c r="AI481">
        <v>0</v>
      </c>
      <c r="AJ481">
        <v>0</v>
      </c>
      <c r="AK481">
        <v>0.03</v>
      </c>
      <c r="AL481">
        <v>0.03</v>
      </c>
      <c r="AM481">
        <v>0.05</v>
      </c>
      <c r="AN481">
        <v>0.05</v>
      </c>
      <c r="AO481">
        <v>1.42</v>
      </c>
      <c r="AP481">
        <v>1.42</v>
      </c>
      <c r="AQ481">
        <v>22.67</v>
      </c>
      <c r="AR481">
        <v>0.53</v>
      </c>
      <c r="AS481">
        <v>0.68</v>
      </c>
      <c r="AT481">
        <v>-1</v>
      </c>
      <c r="AU481">
        <v>-1</v>
      </c>
      <c r="AV481">
        <v>0.05</v>
      </c>
      <c r="AW481">
        <v>29.88</v>
      </c>
      <c r="AX481">
        <v>29.88</v>
      </c>
      <c r="AY481">
        <v>0.17</v>
      </c>
      <c r="AZ481">
        <v>0</v>
      </c>
      <c r="BA481">
        <v>1441.0562446292124</v>
      </c>
    </row>
    <row r="482" spans="1:53" x14ac:dyDescent="0.25">
      <c r="A482">
        <v>1425</v>
      </c>
      <c r="B482" t="s">
        <v>920</v>
      </c>
      <c r="C482">
        <v>0</v>
      </c>
      <c r="D482">
        <v>1.58</v>
      </c>
      <c r="E482">
        <v>0</v>
      </c>
      <c r="F482">
        <v>0</v>
      </c>
      <c r="G482">
        <v>0</v>
      </c>
      <c r="H482">
        <v>0.03</v>
      </c>
      <c r="I482">
        <v>0</v>
      </c>
      <c r="J482">
        <v>2</v>
      </c>
      <c r="K482">
        <v>0.03</v>
      </c>
      <c r="L482">
        <v>-1</v>
      </c>
      <c r="M482">
        <v>-1</v>
      </c>
      <c r="N482">
        <v>0.67</v>
      </c>
      <c r="O482">
        <v>3.58</v>
      </c>
      <c r="P482">
        <v>0.03</v>
      </c>
      <c r="Q482">
        <v>0.28000000000000003</v>
      </c>
      <c r="R482">
        <v>0.05</v>
      </c>
      <c r="S482">
        <v>0.32</v>
      </c>
      <c r="T482">
        <v>0.23</v>
      </c>
      <c r="U482">
        <v>0</v>
      </c>
      <c r="V482">
        <v>0</v>
      </c>
      <c r="W482">
        <v>20.67</v>
      </c>
      <c r="X482">
        <v>0.6</v>
      </c>
      <c r="Y482">
        <v>-1</v>
      </c>
      <c r="Z482">
        <v>-1</v>
      </c>
      <c r="AA482">
        <v>24.88</v>
      </c>
      <c r="AB482">
        <v>0.03</v>
      </c>
      <c r="AC482">
        <v>0.02</v>
      </c>
      <c r="AD482">
        <v>0.03</v>
      </c>
      <c r="AE482">
        <v>4.17</v>
      </c>
      <c r="AF482">
        <v>-1</v>
      </c>
      <c r="AG482">
        <v>-1</v>
      </c>
      <c r="AH482">
        <v>-1</v>
      </c>
      <c r="AI482">
        <v>0</v>
      </c>
      <c r="AJ482">
        <v>0</v>
      </c>
      <c r="AK482">
        <v>0.03</v>
      </c>
      <c r="AL482">
        <v>0.03</v>
      </c>
      <c r="AM482">
        <v>0.05</v>
      </c>
      <c r="AN482">
        <v>0.05</v>
      </c>
      <c r="AO482">
        <v>1.42</v>
      </c>
      <c r="AP482">
        <v>1.42</v>
      </c>
      <c r="AQ482">
        <v>22.67</v>
      </c>
      <c r="AR482">
        <v>0.53</v>
      </c>
      <c r="AS482">
        <v>0.68</v>
      </c>
      <c r="AT482">
        <v>-1</v>
      </c>
      <c r="AU482">
        <v>-1</v>
      </c>
      <c r="AV482">
        <v>0.05</v>
      </c>
      <c r="AW482">
        <v>29.88</v>
      </c>
      <c r="AX482">
        <v>29.88</v>
      </c>
      <c r="AY482">
        <v>0.17</v>
      </c>
      <c r="AZ482">
        <v>0</v>
      </c>
      <c r="BA482">
        <v>1588.9456786374815</v>
      </c>
    </row>
    <row r="483" spans="1:53" x14ac:dyDescent="0.25">
      <c r="A483">
        <v>1432</v>
      </c>
      <c r="B483" t="s">
        <v>921</v>
      </c>
      <c r="C483">
        <v>0</v>
      </c>
      <c r="D483">
        <v>1.58</v>
      </c>
      <c r="E483">
        <v>0</v>
      </c>
      <c r="F483">
        <v>0</v>
      </c>
      <c r="G483">
        <v>0</v>
      </c>
      <c r="H483">
        <v>0.03</v>
      </c>
      <c r="I483">
        <v>0</v>
      </c>
      <c r="J483">
        <v>2</v>
      </c>
      <c r="K483">
        <v>0.03</v>
      </c>
      <c r="L483">
        <v>-1</v>
      </c>
      <c r="M483">
        <v>-1</v>
      </c>
      <c r="N483">
        <v>0.67</v>
      </c>
      <c r="O483">
        <v>3.58</v>
      </c>
      <c r="P483">
        <v>0.03</v>
      </c>
      <c r="Q483">
        <v>0.28000000000000003</v>
      </c>
      <c r="R483">
        <v>0.05</v>
      </c>
      <c r="S483">
        <v>0.32</v>
      </c>
      <c r="T483">
        <v>0.23</v>
      </c>
      <c r="U483">
        <v>0</v>
      </c>
      <c r="V483">
        <v>0</v>
      </c>
      <c r="W483">
        <v>20.67</v>
      </c>
      <c r="X483">
        <v>0.6</v>
      </c>
      <c r="Y483">
        <v>-1</v>
      </c>
      <c r="Z483">
        <v>-1</v>
      </c>
      <c r="AA483">
        <v>24.88</v>
      </c>
      <c r="AB483">
        <v>0.03</v>
      </c>
      <c r="AC483">
        <v>0.02</v>
      </c>
      <c r="AD483">
        <v>0.03</v>
      </c>
      <c r="AE483">
        <v>4.17</v>
      </c>
      <c r="AF483">
        <v>-1</v>
      </c>
      <c r="AG483">
        <v>-1</v>
      </c>
      <c r="AH483">
        <v>-1</v>
      </c>
      <c r="AI483">
        <v>0</v>
      </c>
      <c r="AJ483">
        <v>0</v>
      </c>
      <c r="AK483">
        <v>0.03</v>
      </c>
      <c r="AL483">
        <v>0.03</v>
      </c>
      <c r="AM483">
        <v>0.05</v>
      </c>
      <c r="AN483">
        <v>0.05</v>
      </c>
      <c r="AO483">
        <v>1.42</v>
      </c>
      <c r="AP483">
        <v>1.42</v>
      </c>
      <c r="AQ483">
        <v>22.67</v>
      </c>
      <c r="AR483">
        <v>0.53</v>
      </c>
      <c r="AS483">
        <v>0.68</v>
      </c>
      <c r="AT483">
        <v>-1</v>
      </c>
      <c r="AU483">
        <v>-1</v>
      </c>
      <c r="AV483">
        <v>0.05</v>
      </c>
      <c r="AW483">
        <v>29.88</v>
      </c>
      <c r="AX483">
        <v>29.88</v>
      </c>
      <c r="AY483">
        <v>0.17</v>
      </c>
      <c r="AZ483">
        <v>0</v>
      </c>
      <c r="BA483">
        <v>1396.2298745061776</v>
      </c>
    </row>
    <row r="484" spans="1:53" x14ac:dyDescent="0.25">
      <c r="A484">
        <v>1444</v>
      </c>
      <c r="B484" t="s">
        <v>922</v>
      </c>
      <c r="C484">
        <v>0</v>
      </c>
      <c r="D484">
        <v>1.58</v>
      </c>
      <c r="E484">
        <v>0</v>
      </c>
      <c r="F484">
        <v>0</v>
      </c>
      <c r="G484">
        <v>0</v>
      </c>
      <c r="H484">
        <v>0.03</v>
      </c>
      <c r="I484">
        <v>0</v>
      </c>
      <c r="J484">
        <v>2</v>
      </c>
      <c r="K484">
        <v>0.03</v>
      </c>
      <c r="L484">
        <v>-1</v>
      </c>
      <c r="M484">
        <v>-1</v>
      </c>
      <c r="N484">
        <v>0.67</v>
      </c>
      <c r="O484">
        <v>3.58</v>
      </c>
      <c r="P484">
        <v>0.03</v>
      </c>
      <c r="Q484">
        <v>0.28000000000000003</v>
      </c>
      <c r="R484">
        <v>0.05</v>
      </c>
      <c r="S484">
        <v>0.32</v>
      </c>
      <c r="T484">
        <v>0.23</v>
      </c>
      <c r="U484">
        <v>0</v>
      </c>
      <c r="V484">
        <v>0</v>
      </c>
      <c r="W484">
        <v>20.67</v>
      </c>
      <c r="X484">
        <v>0.6</v>
      </c>
      <c r="Y484">
        <v>-1</v>
      </c>
      <c r="Z484">
        <v>-1</v>
      </c>
      <c r="AA484">
        <v>24.88</v>
      </c>
      <c r="AB484">
        <v>0.03</v>
      </c>
      <c r="AC484">
        <v>0.02</v>
      </c>
      <c r="AD484">
        <v>0.03</v>
      </c>
      <c r="AE484">
        <v>4.17</v>
      </c>
      <c r="AF484">
        <v>-1</v>
      </c>
      <c r="AG484">
        <v>-1</v>
      </c>
      <c r="AH484">
        <v>-1</v>
      </c>
      <c r="AI484">
        <v>0</v>
      </c>
      <c r="AJ484">
        <v>0</v>
      </c>
      <c r="AK484">
        <v>0.03</v>
      </c>
      <c r="AL484">
        <v>0.03</v>
      </c>
      <c r="AM484">
        <v>0.05</v>
      </c>
      <c r="AN484">
        <v>0.05</v>
      </c>
      <c r="AO484">
        <v>1.42</v>
      </c>
      <c r="AP484">
        <v>1.42</v>
      </c>
      <c r="AQ484">
        <v>22.67</v>
      </c>
      <c r="AR484">
        <v>0.53</v>
      </c>
      <c r="AS484">
        <v>0.68</v>
      </c>
      <c r="AT484">
        <v>-1</v>
      </c>
      <c r="AU484">
        <v>-1</v>
      </c>
      <c r="AV484">
        <v>0.05</v>
      </c>
      <c r="AW484">
        <v>29.88</v>
      </c>
      <c r="AX484">
        <v>29.88</v>
      </c>
      <c r="AY484">
        <v>0.17</v>
      </c>
      <c r="AZ484">
        <v>0</v>
      </c>
      <c r="BA484">
        <v>1398.2789435073869</v>
      </c>
    </row>
    <row r="485" spans="1:53" x14ac:dyDescent="0.25">
      <c r="A485">
        <v>1446</v>
      </c>
      <c r="B485" t="s">
        <v>923</v>
      </c>
      <c r="C485">
        <v>0</v>
      </c>
      <c r="D485">
        <v>1.58</v>
      </c>
      <c r="E485">
        <v>0</v>
      </c>
      <c r="F485">
        <v>0</v>
      </c>
      <c r="G485">
        <v>0</v>
      </c>
      <c r="H485">
        <v>0.03</v>
      </c>
      <c r="I485">
        <v>0</v>
      </c>
      <c r="J485">
        <v>2</v>
      </c>
      <c r="K485">
        <v>0.03</v>
      </c>
      <c r="L485">
        <v>-1</v>
      </c>
      <c r="M485">
        <v>-1</v>
      </c>
      <c r="N485">
        <v>0.67</v>
      </c>
      <c r="O485">
        <v>3.58</v>
      </c>
      <c r="P485">
        <v>0.03</v>
      </c>
      <c r="Q485">
        <v>0.28000000000000003</v>
      </c>
      <c r="R485">
        <v>0.05</v>
      </c>
      <c r="S485">
        <v>0.32</v>
      </c>
      <c r="T485">
        <v>0.23</v>
      </c>
      <c r="U485">
        <v>0</v>
      </c>
      <c r="V485">
        <v>0</v>
      </c>
      <c r="W485">
        <v>20.67</v>
      </c>
      <c r="X485">
        <v>0.6</v>
      </c>
      <c r="Y485">
        <v>-1</v>
      </c>
      <c r="Z485">
        <v>-1</v>
      </c>
      <c r="AA485">
        <v>24.88</v>
      </c>
      <c r="AB485">
        <v>0.03</v>
      </c>
      <c r="AC485">
        <v>0.02</v>
      </c>
      <c r="AD485">
        <v>0.03</v>
      </c>
      <c r="AE485">
        <v>4.17</v>
      </c>
      <c r="AF485">
        <v>-1</v>
      </c>
      <c r="AG485">
        <v>-1</v>
      </c>
      <c r="AH485">
        <v>-1</v>
      </c>
      <c r="AI485">
        <v>0</v>
      </c>
      <c r="AJ485">
        <v>0</v>
      </c>
      <c r="AK485">
        <v>0.03</v>
      </c>
      <c r="AL485">
        <v>0.03</v>
      </c>
      <c r="AM485">
        <v>0.05</v>
      </c>
      <c r="AN485">
        <v>0.05</v>
      </c>
      <c r="AO485">
        <v>1.42</v>
      </c>
      <c r="AP485">
        <v>1.42</v>
      </c>
      <c r="AQ485">
        <v>22.67</v>
      </c>
      <c r="AR485">
        <v>0.53</v>
      </c>
      <c r="AS485">
        <v>0.68</v>
      </c>
      <c r="AT485">
        <v>-1</v>
      </c>
      <c r="AU485">
        <v>-1</v>
      </c>
      <c r="AV485">
        <v>0.05</v>
      </c>
      <c r="AW485">
        <v>29.88</v>
      </c>
      <c r="AX485">
        <v>29.88</v>
      </c>
      <c r="AY485">
        <v>0.17</v>
      </c>
      <c r="AZ485">
        <v>0</v>
      </c>
      <c r="BA485">
        <v>1341.4710916991571</v>
      </c>
    </row>
    <row r="486" spans="1:53" x14ac:dyDescent="0.25">
      <c r="A486">
        <v>1450</v>
      </c>
      <c r="B486" t="s">
        <v>924</v>
      </c>
      <c r="C486">
        <v>0</v>
      </c>
      <c r="D486">
        <v>1.58</v>
      </c>
      <c r="E486">
        <v>0</v>
      </c>
      <c r="F486">
        <v>0</v>
      </c>
      <c r="G486">
        <v>0</v>
      </c>
      <c r="H486">
        <v>0.03</v>
      </c>
      <c r="I486">
        <v>0</v>
      </c>
      <c r="J486">
        <v>2</v>
      </c>
      <c r="K486">
        <v>0.03</v>
      </c>
      <c r="L486">
        <v>-1</v>
      </c>
      <c r="M486">
        <v>-1</v>
      </c>
      <c r="N486">
        <v>0.67</v>
      </c>
      <c r="O486">
        <v>3.58</v>
      </c>
      <c r="P486">
        <v>0.03</v>
      </c>
      <c r="Q486">
        <v>0.28000000000000003</v>
      </c>
      <c r="R486">
        <v>0.05</v>
      </c>
      <c r="S486">
        <v>0.32</v>
      </c>
      <c r="T486">
        <v>0.23</v>
      </c>
      <c r="U486">
        <v>0</v>
      </c>
      <c r="V486">
        <v>0</v>
      </c>
      <c r="W486">
        <v>20.67</v>
      </c>
      <c r="X486">
        <v>0.6</v>
      </c>
      <c r="Y486">
        <v>-1</v>
      </c>
      <c r="Z486">
        <v>-1</v>
      </c>
      <c r="AA486">
        <v>24.88</v>
      </c>
      <c r="AB486">
        <v>0.03</v>
      </c>
      <c r="AC486">
        <v>0.02</v>
      </c>
      <c r="AD486">
        <v>0.03</v>
      </c>
      <c r="AE486">
        <v>4.17</v>
      </c>
      <c r="AF486">
        <v>-1</v>
      </c>
      <c r="AG486">
        <v>-1</v>
      </c>
      <c r="AH486">
        <v>-1</v>
      </c>
      <c r="AI486">
        <v>0</v>
      </c>
      <c r="AJ486">
        <v>0</v>
      </c>
      <c r="AK486">
        <v>0.03</v>
      </c>
      <c r="AL486">
        <v>0.03</v>
      </c>
      <c r="AM486">
        <v>0.05</v>
      </c>
      <c r="AN486">
        <v>0.05</v>
      </c>
      <c r="AO486">
        <v>1.42</v>
      </c>
      <c r="AP486">
        <v>1.42</v>
      </c>
      <c r="AQ486">
        <v>22.67</v>
      </c>
      <c r="AR486">
        <v>0.53</v>
      </c>
      <c r="AS486">
        <v>0.68</v>
      </c>
      <c r="AT486">
        <v>-1</v>
      </c>
      <c r="AU486">
        <v>-1</v>
      </c>
      <c r="AV486">
        <v>0.05</v>
      </c>
      <c r="AW486">
        <v>29.88</v>
      </c>
      <c r="AX486">
        <v>29.88</v>
      </c>
      <c r="AY486">
        <v>0.17</v>
      </c>
      <c r="AZ486">
        <v>0</v>
      </c>
      <c r="BA486">
        <v>1463.4665609811354</v>
      </c>
    </row>
    <row r="487" spans="1:53" x14ac:dyDescent="0.25">
      <c r="A487">
        <v>1452</v>
      </c>
      <c r="B487" t="s">
        <v>925</v>
      </c>
      <c r="C487">
        <v>0</v>
      </c>
      <c r="D487">
        <v>1.58</v>
      </c>
      <c r="E487">
        <v>0</v>
      </c>
      <c r="F487">
        <v>0</v>
      </c>
      <c r="G487">
        <v>0</v>
      </c>
      <c r="H487">
        <v>0.03</v>
      </c>
      <c r="I487">
        <v>0</v>
      </c>
      <c r="J487">
        <v>2</v>
      </c>
      <c r="K487">
        <v>0.03</v>
      </c>
      <c r="L487">
        <v>-1</v>
      </c>
      <c r="M487">
        <v>-1</v>
      </c>
      <c r="N487">
        <v>0.67</v>
      </c>
      <c r="O487">
        <v>3.58</v>
      </c>
      <c r="P487">
        <v>0.03</v>
      </c>
      <c r="Q487">
        <v>0.28000000000000003</v>
      </c>
      <c r="R487">
        <v>0.05</v>
      </c>
      <c r="S487">
        <v>0.32</v>
      </c>
      <c r="T487">
        <v>0.23</v>
      </c>
      <c r="U487">
        <v>0</v>
      </c>
      <c r="V487">
        <v>0</v>
      </c>
      <c r="W487">
        <v>20.67</v>
      </c>
      <c r="X487">
        <v>0.6</v>
      </c>
      <c r="Y487">
        <v>-1</v>
      </c>
      <c r="Z487">
        <v>-1</v>
      </c>
      <c r="AA487">
        <v>24.88</v>
      </c>
      <c r="AB487">
        <v>0.03</v>
      </c>
      <c r="AC487">
        <v>0.02</v>
      </c>
      <c r="AD487">
        <v>0.03</v>
      </c>
      <c r="AE487">
        <v>4.17</v>
      </c>
      <c r="AF487">
        <v>-1</v>
      </c>
      <c r="AG487">
        <v>-1</v>
      </c>
      <c r="AH487">
        <v>-1</v>
      </c>
      <c r="AI487">
        <v>0</v>
      </c>
      <c r="AJ487">
        <v>0</v>
      </c>
      <c r="AK487">
        <v>0.03</v>
      </c>
      <c r="AL487">
        <v>0.03</v>
      </c>
      <c r="AM487">
        <v>0.05</v>
      </c>
      <c r="AN487">
        <v>0.05</v>
      </c>
      <c r="AO487">
        <v>1.42</v>
      </c>
      <c r="AP487">
        <v>1.42</v>
      </c>
      <c r="AQ487">
        <v>22.67</v>
      </c>
      <c r="AR487">
        <v>0.53</v>
      </c>
      <c r="AS487">
        <v>0.68</v>
      </c>
      <c r="AT487">
        <v>-1</v>
      </c>
      <c r="AU487">
        <v>-1</v>
      </c>
      <c r="AV487">
        <v>0.05</v>
      </c>
      <c r="AW487">
        <v>29.88</v>
      </c>
      <c r="AX487">
        <v>29.88</v>
      </c>
      <c r="AY487">
        <v>0.17</v>
      </c>
      <c r="AZ487">
        <v>0</v>
      </c>
      <c r="BA487">
        <v>1449.6185445493038</v>
      </c>
    </row>
    <row r="488" spans="1:53" x14ac:dyDescent="0.25">
      <c r="A488">
        <v>1458</v>
      </c>
      <c r="B488" t="s">
        <v>926</v>
      </c>
      <c r="C488">
        <v>0</v>
      </c>
      <c r="D488">
        <v>1.58</v>
      </c>
      <c r="E488">
        <v>0</v>
      </c>
      <c r="F488">
        <v>0</v>
      </c>
      <c r="G488">
        <v>0</v>
      </c>
      <c r="H488">
        <v>0.03</v>
      </c>
      <c r="I488">
        <v>0</v>
      </c>
      <c r="J488">
        <v>2</v>
      </c>
      <c r="K488">
        <v>0.03</v>
      </c>
      <c r="L488">
        <v>-1</v>
      </c>
      <c r="M488">
        <v>-1</v>
      </c>
      <c r="N488">
        <v>0.67</v>
      </c>
      <c r="O488">
        <v>3.58</v>
      </c>
      <c r="P488">
        <v>0.03</v>
      </c>
      <c r="Q488">
        <v>0.28000000000000003</v>
      </c>
      <c r="R488">
        <v>0.05</v>
      </c>
      <c r="S488">
        <v>0.32</v>
      </c>
      <c r="T488">
        <v>0.23</v>
      </c>
      <c r="U488">
        <v>0</v>
      </c>
      <c r="V488">
        <v>0</v>
      </c>
      <c r="W488">
        <v>20.67</v>
      </c>
      <c r="X488">
        <v>0.6</v>
      </c>
      <c r="Y488">
        <v>-1</v>
      </c>
      <c r="Z488">
        <v>-1</v>
      </c>
      <c r="AA488">
        <v>24.88</v>
      </c>
      <c r="AB488">
        <v>0.03</v>
      </c>
      <c r="AC488">
        <v>0.02</v>
      </c>
      <c r="AD488">
        <v>0.03</v>
      </c>
      <c r="AE488">
        <v>4.17</v>
      </c>
      <c r="AF488">
        <v>-1</v>
      </c>
      <c r="AG488">
        <v>-1</v>
      </c>
      <c r="AH488">
        <v>-1</v>
      </c>
      <c r="AI488">
        <v>0</v>
      </c>
      <c r="AJ488">
        <v>0</v>
      </c>
      <c r="AK488">
        <v>0.03</v>
      </c>
      <c r="AL488">
        <v>0.03</v>
      </c>
      <c r="AM488">
        <v>0.05</v>
      </c>
      <c r="AN488">
        <v>0.05</v>
      </c>
      <c r="AO488">
        <v>1.42</v>
      </c>
      <c r="AP488">
        <v>1.42</v>
      </c>
      <c r="AQ488">
        <v>22.67</v>
      </c>
      <c r="AR488">
        <v>0.53</v>
      </c>
      <c r="AS488">
        <v>0.68</v>
      </c>
      <c r="AT488">
        <v>-1</v>
      </c>
      <c r="AU488">
        <v>-1</v>
      </c>
      <c r="AV488">
        <v>0.05</v>
      </c>
      <c r="AW488">
        <v>29.88</v>
      </c>
      <c r="AX488">
        <v>29.88</v>
      </c>
      <c r="AY488">
        <v>0.17</v>
      </c>
      <c r="AZ488">
        <v>0</v>
      </c>
      <c r="BA488">
        <v>1454.0770929617006</v>
      </c>
    </row>
    <row r="489" spans="1:53" x14ac:dyDescent="0.25">
      <c r="A489">
        <v>1466</v>
      </c>
      <c r="B489" t="s">
        <v>927</v>
      </c>
      <c r="C489">
        <v>0</v>
      </c>
      <c r="D489">
        <v>1.58</v>
      </c>
      <c r="E489">
        <v>0</v>
      </c>
      <c r="F489">
        <v>0</v>
      </c>
      <c r="G489">
        <v>0</v>
      </c>
      <c r="H489">
        <v>0.03</v>
      </c>
      <c r="I489">
        <v>0</v>
      </c>
      <c r="J489">
        <v>2</v>
      </c>
      <c r="K489">
        <v>0.03</v>
      </c>
      <c r="L489">
        <v>-1</v>
      </c>
      <c r="M489">
        <v>-1</v>
      </c>
      <c r="N489">
        <v>0.67</v>
      </c>
      <c r="O489">
        <v>3.58</v>
      </c>
      <c r="P489">
        <v>0.03</v>
      </c>
      <c r="Q489">
        <v>0.28000000000000003</v>
      </c>
      <c r="R489">
        <v>0.05</v>
      </c>
      <c r="S489">
        <v>0.32</v>
      </c>
      <c r="T489">
        <v>0.23</v>
      </c>
      <c r="U489">
        <v>0</v>
      </c>
      <c r="V489">
        <v>0</v>
      </c>
      <c r="W489">
        <v>20.67</v>
      </c>
      <c r="X489">
        <v>0.6</v>
      </c>
      <c r="Y489">
        <v>-1</v>
      </c>
      <c r="Z489">
        <v>-1</v>
      </c>
      <c r="AA489">
        <v>24.88</v>
      </c>
      <c r="AB489">
        <v>0.03</v>
      </c>
      <c r="AC489">
        <v>0.02</v>
      </c>
      <c r="AD489">
        <v>0.03</v>
      </c>
      <c r="AE489">
        <v>4.17</v>
      </c>
      <c r="AF489">
        <v>-1</v>
      </c>
      <c r="AG489">
        <v>-1</v>
      </c>
      <c r="AH489">
        <v>-1</v>
      </c>
      <c r="AI489">
        <v>0</v>
      </c>
      <c r="AJ489">
        <v>0</v>
      </c>
      <c r="AK489">
        <v>0.03</v>
      </c>
      <c r="AL489">
        <v>0.03</v>
      </c>
      <c r="AM489">
        <v>0.05</v>
      </c>
      <c r="AN489">
        <v>0.05</v>
      </c>
      <c r="AO489">
        <v>1.42</v>
      </c>
      <c r="AP489">
        <v>1.42</v>
      </c>
      <c r="AQ489">
        <v>22.67</v>
      </c>
      <c r="AR489">
        <v>0.53</v>
      </c>
      <c r="AS489">
        <v>0.68</v>
      </c>
      <c r="AT489">
        <v>-1</v>
      </c>
      <c r="AU489">
        <v>-1</v>
      </c>
      <c r="AV489">
        <v>0.05</v>
      </c>
      <c r="AW489">
        <v>29.88</v>
      </c>
      <c r="AX489">
        <v>29.88</v>
      </c>
      <c r="AY489">
        <v>0.17</v>
      </c>
      <c r="AZ489">
        <v>0</v>
      </c>
      <c r="BA489">
        <v>1482.569273444888</v>
      </c>
    </row>
    <row r="490" spans="1:53" x14ac:dyDescent="0.25">
      <c r="A490">
        <v>1468</v>
      </c>
      <c r="B490" t="s">
        <v>928</v>
      </c>
      <c r="C490">
        <v>0</v>
      </c>
      <c r="D490">
        <v>1.58</v>
      </c>
      <c r="E490">
        <v>0</v>
      </c>
      <c r="F490">
        <v>0</v>
      </c>
      <c r="G490">
        <v>0</v>
      </c>
      <c r="H490">
        <v>0.03</v>
      </c>
      <c r="I490">
        <v>0</v>
      </c>
      <c r="J490">
        <v>2</v>
      </c>
      <c r="K490">
        <v>0.03</v>
      </c>
      <c r="L490">
        <v>-1</v>
      </c>
      <c r="M490">
        <v>-1</v>
      </c>
      <c r="N490">
        <v>0.67</v>
      </c>
      <c r="O490">
        <v>3.58</v>
      </c>
      <c r="P490">
        <v>0.03</v>
      </c>
      <c r="Q490">
        <v>0.28000000000000003</v>
      </c>
      <c r="R490">
        <v>0.05</v>
      </c>
      <c r="S490">
        <v>0.32</v>
      </c>
      <c r="T490">
        <v>0.23</v>
      </c>
      <c r="U490">
        <v>0</v>
      </c>
      <c r="V490">
        <v>0</v>
      </c>
      <c r="W490">
        <v>20.67</v>
      </c>
      <c r="X490">
        <v>0.6</v>
      </c>
      <c r="Y490">
        <v>-1</v>
      </c>
      <c r="Z490">
        <v>-1</v>
      </c>
      <c r="AA490">
        <v>24.88</v>
      </c>
      <c r="AB490">
        <v>0.03</v>
      </c>
      <c r="AC490">
        <v>0.02</v>
      </c>
      <c r="AD490">
        <v>0.03</v>
      </c>
      <c r="AE490">
        <v>4.17</v>
      </c>
      <c r="AF490">
        <v>-1</v>
      </c>
      <c r="AG490">
        <v>-1</v>
      </c>
      <c r="AH490">
        <v>-1</v>
      </c>
      <c r="AI490">
        <v>0</v>
      </c>
      <c r="AJ490">
        <v>0</v>
      </c>
      <c r="AK490">
        <v>0.03</v>
      </c>
      <c r="AL490">
        <v>0.03</v>
      </c>
      <c r="AM490">
        <v>0.05</v>
      </c>
      <c r="AN490">
        <v>0.05</v>
      </c>
      <c r="AO490">
        <v>1.42</v>
      </c>
      <c r="AP490">
        <v>1.42</v>
      </c>
      <c r="AQ490">
        <v>22.67</v>
      </c>
      <c r="AR490">
        <v>0.53</v>
      </c>
      <c r="AS490">
        <v>0.68</v>
      </c>
      <c r="AT490">
        <v>-1</v>
      </c>
      <c r="AU490">
        <v>-1</v>
      </c>
      <c r="AV490">
        <v>0.05</v>
      </c>
      <c r="AW490">
        <v>29.88</v>
      </c>
      <c r="AX490">
        <v>29.88</v>
      </c>
      <c r="AY490">
        <v>0.17</v>
      </c>
      <c r="AZ490">
        <v>0</v>
      </c>
      <c r="BA490">
        <v>1481.5737412342946</v>
      </c>
    </row>
    <row r="491" spans="1:53" x14ac:dyDescent="0.25">
      <c r="A491">
        <v>1474</v>
      </c>
      <c r="B491" t="s">
        <v>929</v>
      </c>
      <c r="C491">
        <v>0</v>
      </c>
      <c r="D491">
        <v>1.58</v>
      </c>
      <c r="E491">
        <v>0</v>
      </c>
      <c r="F491">
        <v>0</v>
      </c>
      <c r="G491">
        <v>0</v>
      </c>
      <c r="H491">
        <v>0.03</v>
      </c>
      <c r="I491">
        <v>0</v>
      </c>
      <c r="J491">
        <v>2</v>
      </c>
      <c r="K491">
        <v>0.03</v>
      </c>
      <c r="L491">
        <v>-1</v>
      </c>
      <c r="M491">
        <v>-1</v>
      </c>
      <c r="N491">
        <v>0.67</v>
      </c>
      <c r="O491">
        <v>3.58</v>
      </c>
      <c r="P491">
        <v>0.03</v>
      </c>
      <c r="Q491">
        <v>0.28000000000000003</v>
      </c>
      <c r="R491">
        <v>0.05</v>
      </c>
      <c r="S491">
        <v>0.32</v>
      </c>
      <c r="T491">
        <v>0.23</v>
      </c>
      <c r="U491">
        <v>0</v>
      </c>
      <c r="V491">
        <v>0</v>
      </c>
      <c r="W491">
        <v>20.67</v>
      </c>
      <c r="X491">
        <v>0.6</v>
      </c>
      <c r="Y491">
        <v>-1</v>
      </c>
      <c r="Z491">
        <v>-1</v>
      </c>
      <c r="AA491">
        <v>24.88</v>
      </c>
      <c r="AB491">
        <v>0.03</v>
      </c>
      <c r="AC491">
        <v>0.02</v>
      </c>
      <c r="AD491">
        <v>0.03</v>
      </c>
      <c r="AE491">
        <v>4.17</v>
      </c>
      <c r="AF491">
        <v>-1</v>
      </c>
      <c r="AG491">
        <v>-1</v>
      </c>
      <c r="AH491">
        <v>-1</v>
      </c>
      <c r="AI491">
        <v>0</v>
      </c>
      <c r="AJ491">
        <v>0</v>
      </c>
      <c r="AK491">
        <v>0.03</v>
      </c>
      <c r="AL491">
        <v>0.03</v>
      </c>
      <c r="AM491">
        <v>0.05</v>
      </c>
      <c r="AN491">
        <v>0.05</v>
      </c>
      <c r="AO491">
        <v>1.42</v>
      </c>
      <c r="AP491">
        <v>1.42</v>
      </c>
      <c r="AQ491">
        <v>22.67</v>
      </c>
      <c r="AR491">
        <v>0.53</v>
      </c>
      <c r="AS491">
        <v>0.68</v>
      </c>
      <c r="AT491">
        <v>-1</v>
      </c>
      <c r="AU491">
        <v>-1</v>
      </c>
      <c r="AV491">
        <v>0.05</v>
      </c>
      <c r="AW491">
        <v>29.88</v>
      </c>
      <c r="AX491">
        <v>29.88</v>
      </c>
      <c r="AY491">
        <v>0.17</v>
      </c>
      <c r="AZ491">
        <v>0</v>
      </c>
      <c r="BA491">
        <v>1401.0696991690847</v>
      </c>
    </row>
    <row r="492" spans="1:53" x14ac:dyDescent="0.25">
      <c r="A492">
        <v>1477</v>
      </c>
      <c r="B492" t="s">
        <v>930</v>
      </c>
      <c r="C492">
        <v>0</v>
      </c>
      <c r="D492">
        <v>1.58</v>
      </c>
      <c r="E492">
        <v>0</v>
      </c>
      <c r="F492">
        <v>0</v>
      </c>
      <c r="G492">
        <v>0</v>
      </c>
      <c r="H492">
        <v>0.03</v>
      </c>
      <c r="I492">
        <v>0</v>
      </c>
      <c r="J492">
        <v>2</v>
      </c>
      <c r="K492">
        <v>0.03</v>
      </c>
      <c r="L492">
        <v>-1</v>
      </c>
      <c r="M492">
        <v>-1</v>
      </c>
      <c r="N492">
        <v>0.67</v>
      </c>
      <c r="O492">
        <v>3.58</v>
      </c>
      <c r="P492">
        <v>0.03</v>
      </c>
      <c r="Q492">
        <v>0.28000000000000003</v>
      </c>
      <c r="R492">
        <v>0.05</v>
      </c>
      <c r="S492">
        <v>0.32</v>
      </c>
      <c r="T492">
        <v>0.23</v>
      </c>
      <c r="U492">
        <v>0</v>
      </c>
      <c r="V492">
        <v>0</v>
      </c>
      <c r="W492">
        <v>20.67</v>
      </c>
      <c r="X492">
        <v>0.6</v>
      </c>
      <c r="Y492">
        <v>-1</v>
      </c>
      <c r="Z492">
        <v>-1</v>
      </c>
      <c r="AA492">
        <v>24.88</v>
      </c>
      <c r="AB492">
        <v>0.03</v>
      </c>
      <c r="AC492">
        <v>0.02</v>
      </c>
      <c r="AD492">
        <v>0.03</v>
      </c>
      <c r="AE492">
        <v>4.17</v>
      </c>
      <c r="AF492">
        <v>-1</v>
      </c>
      <c r="AG492">
        <v>-1</v>
      </c>
      <c r="AH492">
        <v>-1</v>
      </c>
      <c r="AI492">
        <v>0</v>
      </c>
      <c r="AJ492">
        <v>0</v>
      </c>
      <c r="AK492">
        <v>0.03</v>
      </c>
      <c r="AL492">
        <v>0.03</v>
      </c>
      <c r="AM492">
        <v>0.05</v>
      </c>
      <c r="AN492">
        <v>0.05</v>
      </c>
      <c r="AO492">
        <v>1.42</v>
      </c>
      <c r="AP492">
        <v>1.42</v>
      </c>
      <c r="AQ492">
        <v>22.67</v>
      </c>
      <c r="AR492">
        <v>0.53</v>
      </c>
      <c r="AS492">
        <v>0.68</v>
      </c>
      <c r="AT492">
        <v>-1</v>
      </c>
      <c r="AU492">
        <v>-1</v>
      </c>
      <c r="AV492">
        <v>0.05</v>
      </c>
      <c r="AW492">
        <v>29.88</v>
      </c>
      <c r="AX492">
        <v>29.88</v>
      </c>
      <c r="AY492">
        <v>0.17</v>
      </c>
      <c r="AZ492">
        <v>0</v>
      </c>
      <c r="BA492">
        <v>1574.3363582599227</v>
      </c>
    </row>
    <row r="493" spans="1:53" x14ac:dyDescent="0.25">
      <c r="A493">
        <v>1481</v>
      </c>
      <c r="B493" t="s">
        <v>931</v>
      </c>
      <c r="C493">
        <v>0</v>
      </c>
      <c r="D493">
        <v>1.58</v>
      </c>
      <c r="E493">
        <v>0</v>
      </c>
      <c r="F493">
        <v>0</v>
      </c>
      <c r="G493">
        <v>0</v>
      </c>
      <c r="H493">
        <v>0.03</v>
      </c>
      <c r="I493">
        <v>0</v>
      </c>
      <c r="J493">
        <v>2</v>
      </c>
      <c r="K493">
        <v>0.03</v>
      </c>
      <c r="L493">
        <v>-1</v>
      </c>
      <c r="M493">
        <v>-1</v>
      </c>
      <c r="N493">
        <v>0.67</v>
      </c>
      <c r="O493">
        <v>3.58</v>
      </c>
      <c r="P493">
        <v>0.03</v>
      </c>
      <c r="Q493">
        <v>0.28000000000000003</v>
      </c>
      <c r="R493">
        <v>0.05</v>
      </c>
      <c r="S493">
        <v>0.32</v>
      </c>
      <c r="T493">
        <v>0.23</v>
      </c>
      <c r="U493">
        <v>0</v>
      </c>
      <c r="V493">
        <v>0</v>
      </c>
      <c r="W493">
        <v>20.67</v>
      </c>
      <c r="X493">
        <v>0.6</v>
      </c>
      <c r="Y493">
        <v>-1</v>
      </c>
      <c r="Z493">
        <v>-1</v>
      </c>
      <c r="AA493">
        <v>24.88</v>
      </c>
      <c r="AB493">
        <v>0.03</v>
      </c>
      <c r="AC493">
        <v>0.02</v>
      </c>
      <c r="AD493">
        <v>0.03</v>
      </c>
      <c r="AE493">
        <v>4.17</v>
      </c>
      <c r="AF493">
        <v>-1</v>
      </c>
      <c r="AG493">
        <v>-1</v>
      </c>
      <c r="AH493">
        <v>-1</v>
      </c>
      <c r="AI493">
        <v>0</v>
      </c>
      <c r="AJ493">
        <v>0</v>
      </c>
      <c r="AK493">
        <v>0.03</v>
      </c>
      <c r="AL493">
        <v>0.03</v>
      </c>
      <c r="AM493">
        <v>0.05</v>
      </c>
      <c r="AN493">
        <v>0.05</v>
      </c>
      <c r="AO493">
        <v>1.42</v>
      </c>
      <c r="AP493">
        <v>1.42</v>
      </c>
      <c r="AQ493">
        <v>22.67</v>
      </c>
      <c r="AR493">
        <v>0.53</v>
      </c>
      <c r="AS493">
        <v>0.68</v>
      </c>
      <c r="AT493">
        <v>-1</v>
      </c>
      <c r="AU493">
        <v>-1</v>
      </c>
      <c r="AV493">
        <v>0.05</v>
      </c>
      <c r="AW493">
        <v>29.88</v>
      </c>
      <c r="AX493">
        <v>29.88</v>
      </c>
      <c r="AY493">
        <v>0.17</v>
      </c>
      <c r="AZ493">
        <v>0</v>
      </c>
      <c r="BA493">
        <v>1532.7258662579798</v>
      </c>
    </row>
    <row r="494" spans="1:53" x14ac:dyDescent="0.25">
      <c r="A494">
        <v>1482</v>
      </c>
      <c r="B494" t="s">
        <v>932</v>
      </c>
      <c r="C494">
        <v>0</v>
      </c>
      <c r="D494">
        <v>1.58</v>
      </c>
      <c r="E494">
        <v>0</v>
      </c>
      <c r="F494">
        <v>0</v>
      </c>
      <c r="G494">
        <v>0</v>
      </c>
      <c r="H494">
        <v>0.03</v>
      </c>
      <c r="I494">
        <v>0</v>
      </c>
      <c r="J494">
        <v>2</v>
      </c>
      <c r="K494">
        <v>0.03</v>
      </c>
      <c r="L494">
        <v>-1</v>
      </c>
      <c r="M494">
        <v>-1</v>
      </c>
      <c r="N494">
        <v>0.67</v>
      </c>
      <c r="O494">
        <v>3.58</v>
      </c>
      <c r="P494">
        <v>0.03</v>
      </c>
      <c r="Q494">
        <v>0.28000000000000003</v>
      </c>
      <c r="R494">
        <v>0.05</v>
      </c>
      <c r="S494">
        <v>0.32</v>
      </c>
      <c r="T494">
        <v>0.23</v>
      </c>
      <c r="U494">
        <v>0</v>
      </c>
      <c r="V494">
        <v>0</v>
      </c>
      <c r="W494">
        <v>20.67</v>
      </c>
      <c r="X494">
        <v>0.6</v>
      </c>
      <c r="Y494">
        <v>-1</v>
      </c>
      <c r="Z494">
        <v>-1</v>
      </c>
      <c r="AA494">
        <v>24.88</v>
      </c>
      <c r="AB494">
        <v>0.03</v>
      </c>
      <c r="AC494">
        <v>0.02</v>
      </c>
      <c r="AD494">
        <v>0.03</v>
      </c>
      <c r="AE494">
        <v>4.17</v>
      </c>
      <c r="AF494">
        <v>-1</v>
      </c>
      <c r="AG494">
        <v>-1</v>
      </c>
      <c r="AH494">
        <v>-1</v>
      </c>
      <c r="AI494">
        <v>0</v>
      </c>
      <c r="AJ494">
        <v>0</v>
      </c>
      <c r="AK494">
        <v>0.03</v>
      </c>
      <c r="AL494">
        <v>0.03</v>
      </c>
      <c r="AM494">
        <v>0.05</v>
      </c>
      <c r="AN494">
        <v>0.05</v>
      </c>
      <c r="AO494">
        <v>1.42</v>
      </c>
      <c r="AP494">
        <v>1.42</v>
      </c>
      <c r="AQ494">
        <v>22.67</v>
      </c>
      <c r="AR494">
        <v>0.53</v>
      </c>
      <c r="AS494">
        <v>0.68</v>
      </c>
      <c r="AT494">
        <v>-1</v>
      </c>
      <c r="AU494">
        <v>-1</v>
      </c>
      <c r="AV494">
        <v>0.05</v>
      </c>
      <c r="AW494">
        <v>29.88</v>
      </c>
      <c r="AX494">
        <v>29.88</v>
      </c>
      <c r="AY494">
        <v>0.17</v>
      </c>
      <c r="AZ494">
        <v>0</v>
      </c>
      <c r="BA494">
        <v>1431.1743662306712</v>
      </c>
    </row>
    <row r="495" spans="1:53" x14ac:dyDescent="0.25">
      <c r="A495">
        <v>1492</v>
      </c>
      <c r="B495" t="s">
        <v>933</v>
      </c>
      <c r="C495">
        <v>0</v>
      </c>
      <c r="D495">
        <v>1.58</v>
      </c>
      <c r="E495">
        <v>0</v>
      </c>
      <c r="F495">
        <v>0</v>
      </c>
      <c r="G495">
        <v>0</v>
      </c>
      <c r="H495">
        <v>0.03</v>
      </c>
      <c r="I495">
        <v>0</v>
      </c>
      <c r="J495">
        <v>2</v>
      </c>
      <c r="K495">
        <v>0.03</v>
      </c>
      <c r="L495">
        <v>-1</v>
      </c>
      <c r="M495">
        <v>-1</v>
      </c>
      <c r="N495">
        <v>0.67</v>
      </c>
      <c r="O495">
        <v>3.58</v>
      </c>
      <c r="P495">
        <v>0.03</v>
      </c>
      <c r="Q495">
        <v>0.28000000000000003</v>
      </c>
      <c r="R495">
        <v>0.05</v>
      </c>
      <c r="S495">
        <v>0.32</v>
      </c>
      <c r="T495">
        <v>0.23</v>
      </c>
      <c r="U495">
        <v>0</v>
      </c>
      <c r="V495">
        <v>0</v>
      </c>
      <c r="W495">
        <v>20.67</v>
      </c>
      <c r="X495">
        <v>0.6</v>
      </c>
      <c r="Y495">
        <v>-1</v>
      </c>
      <c r="Z495">
        <v>-1</v>
      </c>
      <c r="AA495">
        <v>24.88</v>
      </c>
      <c r="AB495">
        <v>0.03</v>
      </c>
      <c r="AC495">
        <v>0.02</v>
      </c>
      <c r="AD495">
        <v>0.03</v>
      </c>
      <c r="AE495">
        <v>4.17</v>
      </c>
      <c r="AF495">
        <v>-1</v>
      </c>
      <c r="AG495">
        <v>-1</v>
      </c>
      <c r="AH495">
        <v>-1</v>
      </c>
      <c r="AI495">
        <v>0</v>
      </c>
      <c r="AJ495">
        <v>0</v>
      </c>
      <c r="AK495">
        <v>0.03</v>
      </c>
      <c r="AL495">
        <v>0.03</v>
      </c>
      <c r="AM495">
        <v>0.05</v>
      </c>
      <c r="AN495">
        <v>0.05</v>
      </c>
      <c r="AO495">
        <v>1.42</v>
      </c>
      <c r="AP495">
        <v>1.42</v>
      </c>
      <c r="AQ495">
        <v>22.67</v>
      </c>
      <c r="AR495">
        <v>0.53</v>
      </c>
      <c r="AS495">
        <v>0.68</v>
      </c>
      <c r="AT495">
        <v>-1</v>
      </c>
      <c r="AU495">
        <v>-1</v>
      </c>
      <c r="AV495">
        <v>0.05</v>
      </c>
      <c r="AW495">
        <v>29.88</v>
      </c>
      <c r="AX495">
        <v>29.88</v>
      </c>
      <c r="AY495">
        <v>0.17</v>
      </c>
      <c r="AZ495">
        <v>0</v>
      </c>
      <c r="BA495">
        <v>1440.8619684765767</v>
      </c>
    </row>
    <row r="496" spans="1:53" x14ac:dyDescent="0.25">
      <c r="A496">
        <v>1493</v>
      </c>
      <c r="B496" t="s">
        <v>934</v>
      </c>
      <c r="C496">
        <v>0</v>
      </c>
      <c r="D496">
        <v>1.58</v>
      </c>
      <c r="E496">
        <v>0</v>
      </c>
      <c r="F496">
        <v>0</v>
      </c>
      <c r="G496">
        <v>0</v>
      </c>
      <c r="H496">
        <v>0.03</v>
      </c>
      <c r="I496">
        <v>0</v>
      </c>
      <c r="J496">
        <v>2</v>
      </c>
      <c r="K496">
        <v>0.03</v>
      </c>
      <c r="L496">
        <v>-1</v>
      </c>
      <c r="M496">
        <v>-1</v>
      </c>
      <c r="N496">
        <v>0.67</v>
      </c>
      <c r="O496">
        <v>3.58</v>
      </c>
      <c r="P496">
        <v>0.03</v>
      </c>
      <c r="Q496">
        <v>0.28000000000000003</v>
      </c>
      <c r="R496">
        <v>0.05</v>
      </c>
      <c r="S496">
        <v>0.32</v>
      </c>
      <c r="T496">
        <v>0.23</v>
      </c>
      <c r="U496">
        <v>0</v>
      </c>
      <c r="V496">
        <v>0</v>
      </c>
      <c r="W496">
        <v>20.67</v>
      </c>
      <c r="X496">
        <v>0.6</v>
      </c>
      <c r="Y496">
        <v>-1</v>
      </c>
      <c r="Z496">
        <v>-1</v>
      </c>
      <c r="AA496">
        <v>24.88</v>
      </c>
      <c r="AB496">
        <v>0.03</v>
      </c>
      <c r="AC496">
        <v>0.02</v>
      </c>
      <c r="AD496">
        <v>0.03</v>
      </c>
      <c r="AE496">
        <v>4.17</v>
      </c>
      <c r="AF496">
        <v>-1</v>
      </c>
      <c r="AG496">
        <v>-1</v>
      </c>
      <c r="AH496">
        <v>-1</v>
      </c>
      <c r="AI496">
        <v>0</v>
      </c>
      <c r="AJ496">
        <v>0</v>
      </c>
      <c r="AK496">
        <v>0.03</v>
      </c>
      <c r="AL496">
        <v>0.03</v>
      </c>
      <c r="AM496">
        <v>0.05</v>
      </c>
      <c r="AN496">
        <v>0.05</v>
      </c>
      <c r="AO496">
        <v>1.42</v>
      </c>
      <c r="AP496">
        <v>1.42</v>
      </c>
      <c r="AQ496">
        <v>22.67</v>
      </c>
      <c r="AR496">
        <v>0.53</v>
      </c>
      <c r="AS496">
        <v>0.68</v>
      </c>
      <c r="AT496">
        <v>-1</v>
      </c>
      <c r="AU496">
        <v>-1</v>
      </c>
      <c r="AV496">
        <v>0.05</v>
      </c>
      <c r="AW496">
        <v>29.88</v>
      </c>
      <c r="AX496">
        <v>29.88</v>
      </c>
      <c r="AY496">
        <v>0.17</v>
      </c>
      <c r="AZ496">
        <v>0</v>
      </c>
      <c r="BA496">
        <v>1493.1674916490067</v>
      </c>
    </row>
    <row r="497" spans="1:53" x14ac:dyDescent="0.25">
      <c r="A497">
        <v>1495</v>
      </c>
      <c r="B497" t="s">
        <v>483</v>
      </c>
      <c r="C497">
        <v>0</v>
      </c>
      <c r="D497">
        <v>1.58</v>
      </c>
      <c r="E497">
        <v>0</v>
      </c>
      <c r="F497">
        <v>0</v>
      </c>
      <c r="G497">
        <v>0</v>
      </c>
      <c r="H497">
        <v>0.03</v>
      </c>
      <c r="I497">
        <v>0</v>
      </c>
      <c r="J497">
        <v>2</v>
      </c>
      <c r="K497">
        <v>0.03</v>
      </c>
      <c r="L497">
        <v>-1</v>
      </c>
      <c r="M497">
        <v>-1</v>
      </c>
      <c r="N497">
        <v>0.67</v>
      </c>
      <c r="O497">
        <v>3.58</v>
      </c>
      <c r="P497">
        <v>0.03</v>
      </c>
      <c r="Q497">
        <v>0.28000000000000003</v>
      </c>
      <c r="R497">
        <v>0.05</v>
      </c>
      <c r="S497">
        <v>0.32</v>
      </c>
      <c r="T497">
        <v>0.23</v>
      </c>
      <c r="U497">
        <v>0</v>
      </c>
      <c r="V497">
        <v>0</v>
      </c>
      <c r="W497">
        <v>20.67</v>
      </c>
      <c r="X497">
        <v>0.6</v>
      </c>
      <c r="Y497">
        <v>-1</v>
      </c>
      <c r="Z497">
        <v>-1</v>
      </c>
      <c r="AA497">
        <v>24.88</v>
      </c>
      <c r="AB497">
        <v>0.03</v>
      </c>
      <c r="AC497">
        <v>0.02</v>
      </c>
      <c r="AD497">
        <v>0.03</v>
      </c>
      <c r="AE497">
        <v>4.17</v>
      </c>
      <c r="AF497">
        <v>-1</v>
      </c>
      <c r="AG497">
        <v>-1</v>
      </c>
      <c r="AH497">
        <v>-1</v>
      </c>
      <c r="AI497">
        <v>0</v>
      </c>
      <c r="AJ497">
        <v>0</v>
      </c>
      <c r="AK497">
        <v>0.03</v>
      </c>
      <c r="AL497">
        <v>0.03</v>
      </c>
      <c r="AM497">
        <v>0.05</v>
      </c>
      <c r="AN497">
        <v>0.05</v>
      </c>
      <c r="AO497">
        <v>1.42</v>
      </c>
      <c r="AP497">
        <v>1.42</v>
      </c>
      <c r="AQ497">
        <v>22.67</v>
      </c>
      <c r="AR497">
        <v>0.53</v>
      </c>
      <c r="AS497">
        <v>0.68</v>
      </c>
      <c r="AT497">
        <v>-1</v>
      </c>
      <c r="AU497">
        <v>-1</v>
      </c>
      <c r="AV497">
        <v>0.05</v>
      </c>
      <c r="AW497">
        <v>29.88</v>
      </c>
      <c r="AX497">
        <v>29.88</v>
      </c>
      <c r="AY497">
        <v>0.17</v>
      </c>
      <c r="AZ497">
        <v>0</v>
      </c>
      <c r="BA497">
        <v>1455.794459387705</v>
      </c>
    </row>
    <row r="498" spans="1:53" x14ac:dyDescent="0.25">
      <c r="A498">
        <v>1501</v>
      </c>
      <c r="B498" t="s">
        <v>935</v>
      </c>
      <c r="C498">
        <v>0</v>
      </c>
      <c r="D498">
        <v>1.58</v>
      </c>
      <c r="E498">
        <v>0</v>
      </c>
      <c r="F498">
        <v>0</v>
      </c>
      <c r="G498">
        <v>0</v>
      </c>
      <c r="H498">
        <v>0.03</v>
      </c>
      <c r="I498">
        <v>0</v>
      </c>
      <c r="J498">
        <v>2</v>
      </c>
      <c r="K498">
        <v>0.03</v>
      </c>
      <c r="L498">
        <v>-1</v>
      </c>
      <c r="M498">
        <v>-1</v>
      </c>
      <c r="N498">
        <v>0.67</v>
      </c>
      <c r="O498">
        <v>3.58</v>
      </c>
      <c r="P498">
        <v>0.03</v>
      </c>
      <c r="Q498">
        <v>0.28000000000000003</v>
      </c>
      <c r="R498">
        <v>0.05</v>
      </c>
      <c r="S498">
        <v>0.32</v>
      </c>
      <c r="T498">
        <v>0.23</v>
      </c>
      <c r="U498">
        <v>0</v>
      </c>
      <c r="V498">
        <v>0</v>
      </c>
      <c r="W498">
        <v>20.67</v>
      </c>
      <c r="X498">
        <v>0.6</v>
      </c>
      <c r="Y498">
        <v>-1</v>
      </c>
      <c r="Z498">
        <v>-1</v>
      </c>
      <c r="AA498">
        <v>24.88</v>
      </c>
      <c r="AB498">
        <v>0.03</v>
      </c>
      <c r="AC498">
        <v>0.02</v>
      </c>
      <c r="AD498">
        <v>0.03</v>
      </c>
      <c r="AE498">
        <v>4.17</v>
      </c>
      <c r="AF498">
        <v>-1</v>
      </c>
      <c r="AG498">
        <v>-1</v>
      </c>
      <c r="AH498">
        <v>-1</v>
      </c>
      <c r="AI498">
        <v>0</v>
      </c>
      <c r="AJ498">
        <v>0</v>
      </c>
      <c r="AK498">
        <v>0.03</v>
      </c>
      <c r="AL498">
        <v>0.03</v>
      </c>
      <c r="AM498">
        <v>0.05</v>
      </c>
      <c r="AN498">
        <v>0.05</v>
      </c>
      <c r="AO498">
        <v>1.42</v>
      </c>
      <c r="AP498">
        <v>1.42</v>
      </c>
      <c r="AQ498">
        <v>22.67</v>
      </c>
      <c r="AR498">
        <v>0.53</v>
      </c>
      <c r="AS498">
        <v>0.68</v>
      </c>
      <c r="AT498">
        <v>-1</v>
      </c>
      <c r="AU498">
        <v>-1</v>
      </c>
      <c r="AV498">
        <v>0.05</v>
      </c>
      <c r="AW498">
        <v>29.88</v>
      </c>
      <c r="AX498">
        <v>29.88</v>
      </c>
      <c r="AY498">
        <v>0.17</v>
      </c>
      <c r="AZ498">
        <v>0</v>
      </c>
      <c r="BA498">
        <v>1728.8240033017823</v>
      </c>
    </row>
    <row r="499" spans="1:53" x14ac:dyDescent="0.25">
      <c r="A499">
        <v>1502</v>
      </c>
      <c r="B499" t="s">
        <v>936</v>
      </c>
      <c r="C499">
        <v>0</v>
      </c>
      <c r="D499">
        <v>1.58</v>
      </c>
      <c r="E499">
        <v>0</v>
      </c>
      <c r="F499">
        <v>0</v>
      </c>
      <c r="G499">
        <v>0</v>
      </c>
      <c r="H499">
        <v>0.03</v>
      </c>
      <c r="I499">
        <v>0</v>
      </c>
      <c r="J499">
        <v>2</v>
      </c>
      <c r="K499">
        <v>0.03</v>
      </c>
      <c r="L499">
        <v>-1</v>
      </c>
      <c r="M499">
        <v>-1</v>
      </c>
      <c r="N499">
        <v>0.67</v>
      </c>
      <c r="O499">
        <v>3.58</v>
      </c>
      <c r="P499">
        <v>0.03</v>
      </c>
      <c r="Q499">
        <v>0.28000000000000003</v>
      </c>
      <c r="R499">
        <v>0.05</v>
      </c>
      <c r="S499">
        <v>0.32</v>
      </c>
      <c r="T499">
        <v>0.23</v>
      </c>
      <c r="U499">
        <v>0</v>
      </c>
      <c r="V499">
        <v>0</v>
      </c>
      <c r="W499">
        <v>20.67</v>
      </c>
      <c r="X499">
        <v>0.6</v>
      </c>
      <c r="Y499">
        <v>-1</v>
      </c>
      <c r="Z499">
        <v>-1</v>
      </c>
      <c r="AA499">
        <v>24.88</v>
      </c>
      <c r="AB499">
        <v>0.03</v>
      </c>
      <c r="AC499">
        <v>0.02</v>
      </c>
      <c r="AD499">
        <v>0.03</v>
      </c>
      <c r="AE499">
        <v>4.17</v>
      </c>
      <c r="AF499">
        <v>-1</v>
      </c>
      <c r="AG499">
        <v>-1</v>
      </c>
      <c r="AH499">
        <v>-1</v>
      </c>
      <c r="AI499">
        <v>0</v>
      </c>
      <c r="AJ499">
        <v>0</v>
      </c>
      <c r="AK499">
        <v>0.03</v>
      </c>
      <c r="AL499">
        <v>0.03</v>
      </c>
      <c r="AM499">
        <v>0.05</v>
      </c>
      <c r="AN499">
        <v>0.05</v>
      </c>
      <c r="AO499">
        <v>1.42</v>
      </c>
      <c r="AP499">
        <v>1.42</v>
      </c>
      <c r="AQ499">
        <v>22.67</v>
      </c>
      <c r="AR499">
        <v>0.53</v>
      </c>
      <c r="AS499">
        <v>0.68</v>
      </c>
      <c r="AT499">
        <v>-1</v>
      </c>
      <c r="AU499">
        <v>-1</v>
      </c>
      <c r="AV499">
        <v>0.05</v>
      </c>
      <c r="AW499">
        <v>29.88</v>
      </c>
      <c r="AX499">
        <v>29.88</v>
      </c>
      <c r="AY499">
        <v>0.17</v>
      </c>
      <c r="AZ499">
        <v>0</v>
      </c>
      <c r="BA499">
        <v>1457.5079751440703</v>
      </c>
    </row>
    <row r="500" spans="1:53" x14ac:dyDescent="0.25">
      <c r="A500">
        <v>1504</v>
      </c>
      <c r="B500" t="s">
        <v>937</v>
      </c>
      <c r="C500">
        <v>0</v>
      </c>
      <c r="D500">
        <v>1.58</v>
      </c>
      <c r="E500">
        <v>0</v>
      </c>
      <c r="F500">
        <v>0</v>
      </c>
      <c r="G500">
        <v>0</v>
      </c>
      <c r="H500">
        <v>0.03</v>
      </c>
      <c r="I500">
        <v>0</v>
      </c>
      <c r="J500">
        <v>2</v>
      </c>
      <c r="K500">
        <v>0.03</v>
      </c>
      <c r="L500">
        <v>-1</v>
      </c>
      <c r="M500">
        <v>-1</v>
      </c>
      <c r="N500">
        <v>0.67</v>
      </c>
      <c r="O500">
        <v>3.58</v>
      </c>
      <c r="P500">
        <v>0.03</v>
      </c>
      <c r="Q500">
        <v>0.28000000000000003</v>
      </c>
      <c r="R500">
        <v>0.05</v>
      </c>
      <c r="S500">
        <v>0.32</v>
      </c>
      <c r="T500">
        <v>0.23</v>
      </c>
      <c r="U500">
        <v>0</v>
      </c>
      <c r="V500">
        <v>0</v>
      </c>
      <c r="W500">
        <v>20.67</v>
      </c>
      <c r="X500">
        <v>0.6</v>
      </c>
      <c r="Y500">
        <v>-1</v>
      </c>
      <c r="Z500">
        <v>-1</v>
      </c>
      <c r="AA500">
        <v>24.88</v>
      </c>
      <c r="AB500">
        <v>0.03</v>
      </c>
      <c r="AC500">
        <v>0.02</v>
      </c>
      <c r="AD500">
        <v>0.03</v>
      </c>
      <c r="AE500">
        <v>4.17</v>
      </c>
      <c r="AF500">
        <v>-1</v>
      </c>
      <c r="AG500">
        <v>-1</v>
      </c>
      <c r="AH500">
        <v>-1</v>
      </c>
      <c r="AI500">
        <v>0</v>
      </c>
      <c r="AJ500">
        <v>0</v>
      </c>
      <c r="AK500">
        <v>0.03</v>
      </c>
      <c r="AL500">
        <v>0.03</v>
      </c>
      <c r="AM500">
        <v>0.05</v>
      </c>
      <c r="AN500">
        <v>0.05</v>
      </c>
      <c r="AO500">
        <v>1.42</v>
      </c>
      <c r="AP500">
        <v>1.42</v>
      </c>
      <c r="AQ500">
        <v>22.67</v>
      </c>
      <c r="AR500">
        <v>0.53</v>
      </c>
      <c r="AS500">
        <v>0.68</v>
      </c>
      <c r="AT500">
        <v>-1</v>
      </c>
      <c r="AU500">
        <v>-1</v>
      </c>
      <c r="AV500">
        <v>0.05</v>
      </c>
      <c r="AW500">
        <v>29.88</v>
      </c>
      <c r="AX500">
        <v>29.88</v>
      </c>
      <c r="AY500">
        <v>0.17</v>
      </c>
      <c r="AZ500">
        <v>0</v>
      </c>
      <c r="BA500">
        <v>1404.0529387496204</v>
      </c>
    </row>
    <row r="501" spans="1:53" x14ac:dyDescent="0.25">
      <c r="A501">
        <v>1506</v>
      </c>
      <c r="B501" t="s">
        <v>938</v>
      </c>
      <c r="C501">
        <v>0</v>
      </c>
      <c r="D501">
        <v>1.58</v>
      </c>
      <c r="E501">
        <v>0</v>
      </c>
      <c r="F501">
        <v>0</v>
      </c>
      <c r="G501">
        <v>0</v>
      </c>
      <c r="H501">
        <v>0.03</v>
      </c>
      <c r="I501">
        <v>0</v>
      </c>
      <c r="J501">
        <v>2</v>
      </c>
      <c r="K501">
        <v>0.03</v>
      </c>
      <c r="L501">
        <v>-1</v>
      </c>
      <c r="M501">
        <v>-1</v>
      </c>
      <c r="N501">
        <v>0.67</v>
      </c>
      <c r="O501">
        <v>3.58</v>
      </c>
      <c r="P501">
        <v>0.03</v>
      </c>
      <c r="Q501">
        <v>0.28000000000000003</v>
      </c>
      <c r="R501">
        <v>0.05</v>
      </c>
      <c r="S501">
        <v>0.32</v>
      </c>
      <c r="T501">
        <v>0.23</v>
      </c>
      <c r="U501">
        <v>0</v>
      </c>
      <c r="V501">
        <v>0</v>
      </c>
      <c r="W501">
        <v>20.67</v>
      </c>
      <c r="X501">
        <v>0.6</v>
      </c>
      <c r="Y501">
        <v>-1</v>
      </c>
      <c r="Z501">
        <v>-1</v>
      </c>
      <c r="AA501">
        <v>24.88</v>
      </c>
      <c r="AB501">
        <v>0.03</v>
      </c>
      <c r="AC501">
        <v>0.02</v>
      </c>
      <c r="AD501">
        <v>0.03</v>
      </c>
      <c r="AE501">
        <v>4.17</v>
      </c>
      <c r="AF501">
        <v>-1</v>
      </c>
      <c r="AG501">
        <v>-1</v>
      </c>
      <c r="AH501">
        <v>-1</v>
      </c>
      <c r="AI501">
        <v>0</v>
      </c>
      <c r="AJ501">
        <v>0</v>
      </c>
      <c r="AK501">
        <v>0.03</v>
      </c>
      <c r="AL501">
        <v>0.03</v>
      </c>
      <c r="AM501">
        <v>0.05</v>
      </c>
      <c r="AN501">
        <v>0.05</v>
      </c>
      <c r="AO501">
        <v>1.42</v>
      </c>
      <c r="AP501">
        <v>1.42</v>
      </c>
      <c r="AQ501">
        <v>22.67</v>
      </c>
      <c r="AR501">
        <v>0.53</v>
      </c>
      <c r="AS501">
        <v>0.68</v>
      </c>
      <c r="AT501">
        <v>-1</v>
      </c>
      <c r="AU501">
        <v>-1</v>
      </c>
      <c r="AV501">
        <v>0.05</v>
      </c>
      <c r="AW501">
        <v>29.88</v>
      </c>
      <c r="AX501">
        <v>29.88</v>
      </c>
      <c r="AY501">
        <v>0.17</v>
      </c>
      <c r="AZ501">
        <v>0</v>
      </c>
      <c r="BA501">
        <v>1459.6819292416892</v>
      </c>
    </row>
    <row r="502" spans="1:53" x14ac:dyDescent="0.25">
      <c r="A502">
        <v>1507</v>
      </c>
      <c r="B502" t="s">
        <v>939</v>
      </c>
      <c r="C502">
        <v>0</v>
      </c>
      <c r="D502">
        <v>1.58</v>
      </c>
      <c r="E502">
        <v>0</v>
      </c>
      <c r="F502">
        <v>0</v>
      </c>
      <c r="G502">
        <v>0</v>
      </c>
      <c r="H502">
        <v>0.03</v>
      </c>
      <c r="I502">
        <v>0</v>
      </c>
      <c r="J502">
        <v>2</v>
      </c>
      <c r="K502">
        <v>0.03</v>
      </c>
      <c r="L502">
        <v>-1</v>
      </c>
      <c r="M502">
        <v>-1</v>
      </c>
      <c r="N502">
        <v>0.67</v>
      </c>
      <c r="O502">
        <v>3.58</v>
      </c>
      <c r="P502">
        <v>0.03</v>
      </c>
      <c r="Q502">
        <v>0.28000000000000003</v>
      </c>
      <c r="R502">
        <v>0.05</v>
      </c>
      <c r="S502">
        <v>0.32</v>
      </c>
      <c r="T502">
        <v>0.23</v>
      </c>
      <c r="U502">
        <v>0</v>
      </c>
      <c r="V502">
        <v>0</v>
      </c>
      <c r="W502">
        <v>20.67</v>
      </c>
      <c r="X502">
        <v>0.6</v>
      </c>
      <c r="Y502">
        <v>-1</v>
      </c>
      <c r="Z502">
        <v>-1</v>
      </c>
      <c r="AA502">
        <v>24.88</v>
      </c>
      <c r="AB502">
        <v>0.03</v>
      </c>
      <c r="AC502">
        <v>0.02</v>
      </c>
      <c r="AD502">
        <v>0.03</v>
      </c>
      <c r="AE502">
        <v>4.17</v>
      </c>
      <c r="AF502">
        <v>-1</v>
      </c>
      <c r="AG502">
        <v>-1</v>
      </c>
      <c r="AH502">
        <v>-1</v>
      </c>
      <c r="AI502">
        <v>0</v>
      </c>
      <c r="AJ502">
        <v>0</v>
      </c>
      <c r="AK502">
        <v>0.03</v>
      </c>
      <c r="AL502">
        <v>0.03</v>
      </c>
      <c r="AM502">
        <v>0.05</v>
      </c>
      <c r="AN502">
        <v>0.05</v>
      </c>
      <c r="AO502">
        <v>1.42</v>
      </c>
      <c r="AP502">
        <v>1.42</v>
      </c>
      <c r="AQ502">
        <v>22.67</v>
      </c>
      <c r="AR502">
        <v>0.53</v>
      </c>
      <c r="AS502">
        <v>0.68</v>
      </c>
      <c r="AT502">
        <v>-1</v>
      </c>
      <c r="AU502">
        <v>-1</v>
      </c>
      <c r="AV502">
        <v>0.05</v>
      </c>
      <c r="AW502">
        <v>29.88</v>
      </c>
      <c r="AX502">
        <v>29.88</v>
      </c>
      <c r="AY502">
        <v>0.17</v>
      </c>
      <c r="AZ502">
        <v>0</v>
      </c>
      <c r="BA502">
        <v>1515.585385294112</v>
      </c>
    </row>
    <row r="503" spans="1:53" x14ac:dyDescent="0.25">
      <c r="A503">
        <v>1510</v>
      </c>
      <c r="B503" t="s">
        <v>889</v>
      </c>
      <c r="C503">
        <v>0</v>
      </c>
      <c r="D503">
        <v>1.58</v>
      </c>
      <c r="E503">
        <v>0</v>
      </c>
      <c r="F503">
        <v>0</v>
      </c>
      <c r="G503">
        <v>0</v>
      </c>
      <c r="H503">
        <v>0.03</v>
      </c>
      <c r="I503">
        <v>0</v>
      </c>
      <c r="J503">
        <v>2</v>
      </c>
      <c r="K503">
        <v>0.03</v>
      </c>
      <c r="L503">
        <v>-1</v>
      </c>
      <c r="M503">
        <v>-1</v>
      </c>
      <c r="N503">
        <v>0.67</v>
      </c>
      <c r="O503">
        <v>3.58</v>
      </c>
      <c r="P503">
        <v>0.03</v>
      </c>
      <c r="Q503">
        <v>0.28000000000000003</v>
      </c>
      <c r="R503">
        <v>0.05</v>
      </c>
      <c r="S503">
        <v>0.32</v>
      </c>
      <c r="T503">
        <v>0.23</v>
      </c>
      <c r="U503">
        <v>0</v>
      </c>
      <c r="V503">
        <v>0</v>
      </c>
      <c r="W503">
        <v>20.67</v>
      </c>
      <c r="X503">
        <v>0.6</v>
      </c>
      <c r="Y503">
        <v>-1</v>
      </c>
      <c r="Z503">
        <v>-1</v>
      </c>
      <c r="AA503">
        <v>24.88</v>
      </c>
      <c r="AB503">
        <v>0.03</v>
      </c>
      <c r="AC503">
        <v>0.02</v>
      </c>
      <c r="AD503">
        <v>0.03</v>
      </c>
      <c r="AE503">
        <v>4.17</v>
      </c>
      <c r="AF503">
        <v>-1</v>
      </c>
      <c r="AG503">
        <v>-1</v>
      </c>
      <c r="AH503">
        <v>-1</v>
      </c>
      <c r="AI503">
        <v>0</v>
      </c>
      <c r="AJ503">
        <v>0</v>
      </c>
      <c r="AK503">
        <v>0.03</v>
      </c>
      <c r="AL503">
        <v>0.03</v>
      </c>
      <c r="AM503">
        <v>0.05</v>
      </c>
      <c r="AN503">
        <v>0.05</v>
      </c>
      <c r="AO503">
        <v>1.42</v>
      </c>
      <c r="AP503">
        <v>1.42</v>
      </c>
      <c r="AQ503">
        <v>22.67</v>
      </c>
      <c r="AR503">
        <v>0.53</v>
      </c>
      <c r="AS503">
        <v>0.68</v>
      </c>
      <c r="AT503">
        <v>-1</v>
      </c>
      <c r="AU503">
        <v>-1</v>
      </c>
      <c r="AV503">
        <v>0.05</v>
      </c>
      <c r="AW503">
        <v>29.88</v>
      </c>
      <c r="AX503">
        <v>29.88</v>
      </c>
      <c r="AY503">
        <v>0.17</v>
      </c>
      <c r="AZ503">
        <v>0</v>
      </c>
      <c r="BA503">
        <v>1410.3865230994863</v>
      </c>
    </row>
    <row r="504" spans="1:53" x14ac:dyDescent="0.25">
      <c r="A504">
        <v>1511</v>
      </c>
      <c r="B504" t="s">
        <v>940</v>
      </c>
      <c r="C504">
        <v>0</v>
      </c>
      <c r="D504">
        <v>1.58</v>
      </c>
      <c r="E504">
        <v>0</v>
      </c>
      <c r="F504">
        <v>0</v>
      </c>
      <c r="G504">
        <v>0</v>
      </c>
      <c r="H504">
        <v>0.03</v>
      </c>
      <c r="I504">
        <v>0</v>
      </c>
      <c r="J504">
        <v>2</v>
      </c>
      <c r="K504">
        <v>0.03</v>
      </c>
      <c r="L504">
        <v>-1</v>
      </c>
      <c r="M504">
        <v>-1</v>
      </c>
      <c r="N504">
        <v>0.67</v>
      </c>
      <c r="O504">
        <v>3.58</v>
      </c>
      <c r="P504">
        <v>0.03</v>
      </c>
      <c r="Q504">
        <v>0.28000000000000003</v>
      </c>
      <c r="R504">
        <v>0.05</v>
      </c>
      <c r="S504">
        <v>0.32</v>
      </c>
      <c r="T504">
        <v>0.23</v>
      </c>
      <c r="U504">
        <v>0</v>
      </c>
      <c r="V504">
        <v>0</v>
      </c>
      <c r="W504">
        <v>20.67</v>
      </c>
      <c r="X504">
        <v>0.6</v>
      </c>
      <c r="Y504">
        <v>-1</v>
      </c>
      <c r="Z504">
        <v>-1</v>
      </c>
      <c r="AA504">
        <v>24.88</v>
      </c>
      <c r="AB504">
        <v>0.03</v>
      </c>
      <c r="AC504">
        <v>0.02</v>
      </c>
      <c r="AD504">
        <v>0.03</v>
      </c>
      <c r="AE504">
        <v>4.17</v>
      </c>
      <c r="AF504">
        <v>-1</v>
      </c>
      <c r="AG504">
        <v>-1</v>
      </c>
      <c r="AH504">
        <v>-1</v>
      </c>
      <c r="AI504">
        <v>0</v>
      </c>
      <c r="AJ504">
        <v>0</v>
      </c>
      <c r="AK504">
        <v>0.03</v>
      </c>
      <c r="AL504">
        <v>0.03</v>
      </c>
      <c r="AM504">
        <v>0.05</v>
      </c>
      <c r="AN504">
        <v>0.05</v>
      </c>
      <c r="AO504">
        <v>1.42</v>
      </c>
      <c r="AP504">
        <v>1.42</v>
      </c>
      <c r="AQ504">
        <v>22.67</v>
      </c>
      <c r="AR504">
        <v>0.53</v>
      </c>
      <c r="AS504">
        <v>0.68</v>
      </c>
      <c r="AT504">
        <v>-1</v>
      </c>
      <c r="AU504">
        <v>-1</v>
      </c>
      <c r="AV504">
        <v>0.05</v>
      </c>
      <c r="AW504">
        <v>29.88</v>
      </c>
      <c r="AX504">
        <v>29.88</v>
      </c>
      <c r="AY504">
        <v>0.17</v>
      </c>
      <c r="AZ504">
        <v>0</v>
      </c>
      <c r="BA504">
        <v>1571.3658740966873</v>
      </c>
    </row>
    <row r="505" spans="1:53" x14ac:dyDescent="0.25">
      <c r="A505">
        <v>1512</v>
      </c>
      <c r="B505" t="s">
        <v>941</v>
      </c>
      <c r="C505">
        <v>0</v>
      </c>
      <c r="D505">
        <v>1.58</v>
      </c>
      <c r="E505">
        <v>0</v>
      </c>
      <c r="F505">
        <v>0</v>
      </c>
      <c r="G505">
        <v>0</v>
      </c>
      <c r="H505">
        <v>0.03</v>
      </c>
      <c r="I505">
        <v>0</v>
      </c>
      <c r="J505">
        <v>2</v>
      </c>
      <c r="K505">
        <v>0.03</v>
      </c>
      <c r="L505">
        <v>-1</v>
      </c>
      <c r="M505">
        <v>-1</v>
      </c>
      <c r="N505">
        <v>0.67</v>
      </c>
      <c r="O505">
        <v>3.58</v>
      </c>
      <c r="P505">
        <v>0.03</v>
      </c>
      <c r="Q505">
        <v>0.28000000000000003</v>
      </c>
      <c r="R505">
        <v>0.05</v>
      </c>
      <c r="S505">
        <v>0.32</v>
      </c>
      <c r="T505">
        <v>0.23</v>
      </c>
      <c r="U505">
        <v>0</v>
      </c>
      <c r="V505">
        <v>0</v>
      </c>
      <c r="W505">
        <v>20.67</v>
      </c>
      <c r="X505">
        <v>0.6</v>
      </c>
      <c r="Y505">
        <v>-1</v>
      </c>
      <c r="Z505">
        <v>-1</v>
      </c>
      <c r="AA505">
        <v>24.88</v>
      </c>
      <c r="AB505">
        <v>0.03</v>
      </c>
      <c r="AC505">
        <v>0.02</v>
      </c>
      <c r="AD505">
        <v>0.03</v>
      </c>
      <c r="AE505">
        <v>4.17</v>
      </c>
      <c r="AF505">
        <v>-1</v>
      </c>
      <c r="AG505">
        <v>-1</v>
      </c>
      <c r="AH505">
        <v>-1</v>
      </c>
      <c r="AI505">
        <v>0</v>
      </c>
      <c r="AJ505">
        <v>0</v>
      </c>
      <c r="AK505">
        <v>0.03</v>
      </c>
      <c r="AL505">
        <v>0.03</v>
      </c>
      <c r="AM505">
        <v>0.05</v>
      </c>
      <c r="AN505">
        <v>0.05</v>
      </c>
      <c r="AO505">
        <v>1.42</v>
      </c>
      <c r="AP505">
        <v>1.42</v>
      </c>
      <c r="AQ505">
        <v>22.67</v>
      </c>
      <c r="AR505">
        <v>0.53</v>
      </c>
      <c r="AS505">
        <v>0.68</v>
      </c>
      <c r="AT505">
        <v>-1</v>
      </c>
      <c r="AU505">
        <v>-1</v>
      </c>
      <c r="AV505">
        <v>0.05</v>
      </c>
      <c r="AW505">
        <v>29.88</v>
      </c>
      <c r="AX505">
        <v>29.88</v>
      </c>
      <c r="AY505">
        <v>0.17</v>
      </c>
      <c r="AZ505">
        <v>0</v>
      </c>
      <c r="BA505">
        <v>1385.3523422235314</v>
      </c>
    </row>
    <row r="506" spans="1:53" x14ac:dyDescent="0.25">
      <c r="A506">
        <v>1515</v>
      </c>
      <c r="B506" t="s">
        <v>942</v>
      </c>
      <c r="C506">
        <v>0</v>
      </c>
      <c r="D506">
        <v>1.58</v>
      </c>
      <c r="E506">
        <v>0</v>
      </c>
      <c r="F506">
        <v>0</v>
      </c>
      <c r="G506">
        <v>0</v>
      </c>
      <c r="H506">
        <v>0.03</v>
      </c>
      <c r="I506">
        <v>0</v>
      </c>
      <c r="J506">
        <v>2</v>
      </c>
      <c r="K506">
        <v>0.03</v>
      </c>
      <c r="L506">
        <v>-1</v>
      </c>
      <c r="M506">
        <v>-1</v>
      </c>
      <c r="N506">
        <v>0.67</v>
      </c>
      <c r="O506">
        <v>3.58</v>
      </c>
      <c r="P506">
        <v>0.03</v>
      </c>
      <c r="Q506">
        <v>0.28000000000000003</v>
      </c>
      <c r="R506">
        <v>0.05</v>
      </c>
      <c r="S506">
        <v>0.32</v>
      </c>
      <c r="T506">
        <v>0.23</v>
      </c>
      <c r="U506">
        <v>0</v>
      </c>
      <c r="V506">
        <v>0</v>
      </c>
      <c r="W506">
        <v>20.67</v>
      </c>
      <c r="X506">
        <v>0.6</v>
      </c>
      <c r="Y506">
        <v>-1</v>
      </c>
      <c r="Z506">
        <v>-1</v>
      </c>
      <c r="AA506">
        <v>24.88</v>
      </c>
      <c r="AB506">
        <v>0.03</v>
      </c>
      <c r="AC506">
        <v>0.02</v>
      </c>
      <c r="AD506">
        <v>0.03</v>
      </c>
      <c r="AE506">
        <v>4.17</v>
      </c>
      <c r="AF506">
        <v>-1</v>
      </c>
      <c r="AG506">
        <v>-1</v>
      </c>
      <c r="AH506">
        <v>-1</v>
      </c>
      <c r="AI506">
        <v>0</v>
      </c>
      <c r="AJ506">
        <v>0</v>
      </c>
      <c r="AK506">
        <v>0.03</v>
      </c>
      <c r="AL506">
        <v>0.03</v>
      </c>
      <c r="AM506">
        <v>0.05</v>
      </c>
      <c r="AN506">
        <v>0.05</v>
      </c>
      <c r="AO506">
        <v>1.42</v>
      </c>
      <c r="AP506">
        <v>1.42</v>
      </c>
      <c r="AQ506">
        <v>22.67</v>
      </c>
      <c r="AR506">
        <v>0.53</v>
      </c>
      <c r="AS506">
        <v>0.68</v>
      </c>
      <c r="AT506">
        <v>-1</v>
      </c>
      <c r="AU506">
        <v>-1</v>
      </c>
      <c r="AV506">
        <v>0.05</v>
      </c>
      <c r="AW506">
        <v>29.88</v>
      </c>
      <c r="AX506">
        <v>29.88</v>
      </c>
      <c r="AY506">
        <v>0.17</v>
      </c>
      <c r="AZ506">
        <v>0</v>
      </c>
      <c r="BA506">
        <v>1421.354902140195</v>
      </c>
    </row>
    <row r="507" spans="1:53" x14ac:dyDescent="0.25">
      <c r="A507">
        <v>1517</v>
      </c>
      <c r="B507" t="s">
        <v>943</v>
      </c>
      <c r="C507">
        <v>0</v>
      </c>
      <c r="D507">
        <v>1.58</v>
      </c>
      <c r="E507">
        <v>0</v>
      </c>
      <c r="F507">
        <v>0</v>
      </c>
      <c r="G507">
        <v>0</v>
      </c>
      <c r="H507">
        <v>0.03</v>
      </c>
      <c r="I507">
        <v>0</v>
      </c>
      <c r="J507">
        <v>2</v>
      </c>
      <c r="K507">
        <v>0.03</v>
      </c>
      <c r="L507">
        <v>-1</v>
      </c>
      <c r="M507">
        <v>-1</v>
      </c>
      <c r="N507">
        <v>0.67</v>
      </c>
      <c r="O507">
        <v>3.58</v>
      </c>
      <c r="P507">
        <v>0.03</v>
      </c>
      <c r="Q507">
        <v>0.28000000000000003</v>
      </c>
      <c r="R507">
        <v>0.05</v>
      </c>
      <c r="S507">
        <v>0.32</v>
      </c>
      <c r="T507">
        <v>0.23</v>
      </c>
      <c r="U507">
        <v>0</v>
      </c>
      <c r="V507">
        <v>0</v>
      </c>
      <c r="W507">
        <v>20.67</v>
      </c>
      <c r="X507">
        <v>0.6</v>
      </c>
      <c r="Y507">
        <v>-1</v>
      </c>
      <c r="Z507">
        <v>-1</v>
      </c>
      <c r="AA507">
        <v>24.88</v>
      </c>
      <c r="AB507">
        <v>0.03</v>
      </c>
      <c r="AC507">
        <v>0.02</v>
      </c>
      <c r="AD507">
        <v>0.03</v>
      </c>
      <c r="AE507">
        <v>4.17</v>
      </c>
      <c r="AF507">
        <v>-1</v>
      </c>
      <c r="AG507">
        <v>-1</v>
      </c>
      <c r="AH507">
        <v>-1</v>
      </c>
      <c r="AI507">
        <v>0</v>
      </c>
      <c r="AJ507">
        <v>0</v>
      </c>
      <c r="AK507">
        <v>0.03</v>
      </c>
      <c r="AL507">
        <v>0.03</v>
      </c>
      <c r="AM507">
        <v>0.05</v>
      </c>
      <c r="AN507">
        <v>0.05</v>
      </c>
      <c r="AO507">
        <v>1.42</v>
      </c>
      <c r="AP507">
        <v>1.42</v>
      </c>
      <c r="AQ507">
        <v>22.67</v>
      </c>
      <c r="AR507">
        <v>0.53</v>
      </c>
      <c r="AS507">
        <v>0.68</v>
      </c>
      <c r="AT507">
        <v>-1</v>
      </c>
      <c r="AU507">
        <v>-1</v>
      </c>
      <c r="AV507">
        <v>0.05</v>
      </c>
      <c r="AW507">
        <v>29.88</v>
      </c>
      <c r="AX507">
        <v>29.88</v>
      </c>
      <c r="AY507">
        <v>0.17</v>
      </c>
      <c r="AZ507">
        <v>0</v>
      </c>
      <c r="BA507">
        <v>1417.9955532246481</v>
      </c>
    </row>
    <row r="508" spans="1:53" x14ac:dyDescent="0.25">
      <c r="A508">
        <v>1518</v>
      </c>
      <c r="B508" t="s">
        <v>944</v>
      </c>
      <c r="C508">
        <v>0</v>
      </c>
      <c r="D508">
        <v>1.58</v>
      </c>
      <c r="E508">
        <v>0</v>
      </c>
      <c r="F508">
        <v>0</v>
      </c>
      <c r="G508">
        <v>0</v>
      </c>
      <c r="H508">
        <v>0.03</v>
      </c>
      <c r="I508">
        <v>0</v>
      </c>
      <c r="J508">
        <v>2</v>
      </c>
      <c r="K508">
        <v>0.03</v>
      </c>
      <c r="L508">
        <v>-1</v>
      </c>
      <c r="M508">
        <v>-1</v>
      </c>
      <c r="N508">
        <v>0.67</v>
      </c>
      <c r="O508">
        <v>3.58</v>
      </c>
      <c r="P508">
        <v>0.03</v>
      </c>
      <c r="Q508">
        <v>0.28000000000000003</v>
      </c>
      <c r="R508">
        <v>0.05</v>
      </c>
      <c r="S508">
        <v>0.32</v>
      </c>
      <c r="T508">
        <v>0.23</v>
      </c>
      <c r="U508">
        <v>0</v>
      </c>
      <c r="V508">
        <v>0</v>
      </c>
      <c r="W508">
        <v>20.67</v>
      </c>
      <c r="X508">
        <v>0.6</v>
      </c>
      <c r="Y508">
        <v>-1</v>
      </c>
      <c r="Z508">
        <v>-1</v>
      </c>
      <c r="AA508">
        <v>24.88</v>
      </c>
      <c r="AB508">
        <v>0.03</v>
      </c>
      <c r="AC508">
        <v>0.02</v>
      </c>
      <c r="AD508">
        <v>0.03</v>
      </c>
      <c r="AE508">
        <v>4.17</v>
      </c>
      <c r="AF508">
        <v>-1</v>
      </c>
      <c r="AG508">
        <v>-1</v>
      </c>
      <c r="AH508">
        <v>-1</v>
      </c>
      <c r="AI508">
        <v>0</v>
      </c>
      <c r="AJ508">
        <v>0</v>
      </c>
      <c r="AK508">
        <v>0.03</v>
      </c>
      <c r="AL508">
        <v>0.03</v>
      </c>
      <c r="AM508">
        <v>0.05</v>
      </c>
      <c r="AN508">
        <v>0.05</v>
      </c>
      <c r="AO508">
        <v>1.42</v>
      </c>
      <c r="AP508">
        <v>1.42</v>
      </c>
      <c r="AQ508">
        <v>22.67</v>
      </c>
      <c r="AR508">
        <v>0.53</v>
      </c>
      <c r="AS508">
        <v>0.68</v>
      </c>
      <c r="AT508">
        <v>-1</v>
      </c>
      <c r="AU508">
        <v>-1</v>
      </c>
      <c r="AV508">
        <v>0.05</v>
      </c>
      <c r="AW508">
        <v>29.88</v>
      </c>
      <c r="AX508">
        <v>29.88</v>
      </c>
      <c r="AY508">
        <v>0.17</v>
      </c>
      <c r="AZ508">
        <v>0</v>
      </c>
      <c r="BA508">
        <v>1435.9594209619734</v>
      </c>
    </row>
    <row r="509" spans="1:53" x14ac:dyDescent="0.25">
      <c r="A509">
        <v>1519</v>
      </c>
      <c r="B509" t="s">
        <v>945</v>
      </c>
      <c r="C509">
        <v>0</v>
      </c>
      <c r="D509">
        <v>1.58</v>
      </c>
      <c r="E509">
        <v>0</v>
      </c>
      <c r="F509">
        <v>0</v>
      </c>
      <c r="G509">
        <v>0</v>
      </c>
      <c r="H509">
        <v>0.03</v>
      </c>
      <c r="I509">
        <v>0</v>
      </c>
      <c r="J509">
        <v>2</v>
      </c>
      <c r="K509">
        <v>0.03</v>
      </c>
      <c r="L509">
        <v>-1</v>
      </c>
      <c r="M509">
        <v>-1</v>
      </c>
      <c r="N509">
        <v>0.67</v>
      </c>
      <c r="O509">
        <v>3.58</v>
      </c>
      <c r="P509">
        <v>0.03</v>
      </c>
      <c r="Q509">
        <v>0.28000000000000003</v>
      </c>
      <c r="R509">
        <v>0.05</v>
      </c>
      <c r="S509">
        <v>0.32</v>
      </c>
      <c r="T509">
        <v>0.23</v>
      </c>
      <c r="U509">
        <v>0</v>
      </c>
      <c r="V509">
        <v>0</v>
      </c>
      <c r="W509">
        <v>20.67</v>
      </c>
      <c r="X509">
        <v>0.6</v>
      </c>
      <c r="Y509">
        <v>-1</v>
      </c>
      <c r="Z509">
        <v>-1</v>
      </c>
      <c r="AA509">
        <v>24.88</v>
      </c>
      <c r="AB509">
        <v>0.03</v>
      </c>
      <c r="AC509">
        <v>0.02</v>
      </c>
      <c r="AD509">
        <v>0.03</v>
      </c>
      <c r="AE509">
        <v>4.17</v>
      </c>
      <c r="AF509">
        <v>-1</v>
      </c>
      <c r="AG509">
        <v>-1</v>
      </c>
      <c r="AH509">
        <v>-1</v>
      </c>
      <c r="AI509">
        <v>0</v>
      </c>
      <c r="AJ509">
        <v>0</v>
      </c>
      <c r="AK509">
        <v>0.03</v>
      </c>
      <c r="AL509">
        <v>0.03</v>
      </c>
      <c r="AM509">
        <v>0.05</v>
      </c>
      <c r="AN509">
        <v>0.05</v>
      </c>
      <c r="AO509">
        <v>1.42</v>
      </c>
      <c r="AP509">
        <v>1.42</v>
      </c>
      <c r="AQ509">
        <v>22.67</v>
      </c>
      <c r="AR509">
        <v>0.53</v>
      </c>
      <c r="AS509">
        <v>0.68</v>
      </c>
      <c r="AT509">
        <v>-1</v>
      </c>
      <c r="AU509">
        <v>-1</v>
      </c>
      <c r="AV509">
        <v>0.05</v>
      </c>
      <c r="AW509">
        <v>29.88</v>
      </c>
      <c r="AX509">
        <v>29.88</v>
      </c>
      <c r="AY509">
        <v>0.17</v>
      </c>
      <c r="AZ509">
        <v>0</v>
      </c>
      <c r="BA509">
        <v>1715.1511008651732</v>
      </c>
    </row>
    <row r="510" spans="1:53" x14ac:dyDescent="0.25">
      <c r="A510">
        <v>1522</v>
      </c>
      <c r="B510" t="s">
        <v>946</v>
      </c>
      <c r="C510">
        <v>0</v>
      </c>
      <c r="D510">
        <v>1.58</v>
      </c>
      <c r="E510">
        <v>0</v>
      </c>
      <c r="F510">
        <v>0</v>
      </c>
      <c r="G510">
        <v>0</v>
      </c>
      <c r="H510">
        <v>0.03</v>
      </c>
      <c r="I510">
        <v>0</v>
      </c>
      <c r="J510">
        <v>2</v>
      </c>
      <c r="K510">
        <v>0.03</v>
      </c>
      <c r="L510">
        <v>-1</v>
      </c>
      <c r="M510">
        <v>-1</v>
      </c>
      <c r="N510">
        <v>0.67</v>
      </c>
      <c r="O510">
        <v>3.58</v>
      </c>
      <c r="P510">
        <v>0.03</v>
      </c>
      <c r="Q510">
        <v>0.28000000000000003</v>
      </c>
      <c r="R510">
        <v>0.05</v>
      </c>
      <c r="S510">
        <v>0.32</v>
      </c>
      <c r="T510">
        <v>0.23</v>
      </c>
      <c r="U510">
        <v>0</v>
      </c>
      <c r="V510">
        <v>0</v>
      </c>
      <c r="W510">
        <v>20.67</v>
      </c>
      <c r="X510">
        <v>0.6</v>
      </c>
      <c r="Y510">
        <v>-1</v>
      </c>
      <c r="Z510">
        <v>-1</v>
      </c>
      <c r="AA510">
        <v>24.88</v>
      </c>
      <c r="AB510">
        <v>0.03</v>
      </c>
      <c r="AC510">
        <v>0.02</v>
      </c>
      <c r="AD510">
        <v>0.03</v>
      </c>
      <c r="AE510">
        <v>4.17</v>
      </c>
      <c r="AF510">
        <v>-1</v>
      </c>
      <c r="AG510">
        <v>-1</v>
      </c>
      <c r="AH510">
        <v>-1</v>
      </c>
      <c r="AI510">
        <v>0</v>
      </c>
      <c r="AJ510">
        <v>0</v>
      </c>
      <c r="AK510">
        <v>0.03</v>
      </c>
      <c r="AL510">
        <v>0.03</v>
      </c>
      <c r="AM510">
        <v>0.05</v>
      </c>
      <c r="AN510">
        <v>0.05</v>
      </c>
      <c r="AO510">
        <v>1.42</v>
      </c>
      <c r="AP510">
        <v>1.42</v>
      </c>
      <c r="AQ510">
        <v>22.67</v>
      </c>
      <c r="AR510">
        <v>0.53</v>
      </c>
      <c r="AS510">
        <v>0.68</v>
      </c>
      <c r="AT510">
        <v>-1</v>
      </c>
      <c r="AU510">
        <v>-1</v>
      </c>
      <c r="AV510">
        <v>0.05</v>
      </c>
      <c r="AW510">
        <v>29.88</v>
      </c>
      <c r="AX510">
        <v>29.88</v>
      </c>
      <c r="AY510">
        <v>0.17</v>
      </c>
      <c r="AZ510">
        <v>0</v>
      </c>
      <c r="BA510">
        <v>1467.3221288638256</v>
      </c>
    </row>
    <row r="511" spans="1:53" x14ac:dyDescent="0.25">
      <c r="A511">
        <v>1523</v>
      </c>
      <c r="B511" t="s">
        <v>947</v>
      </c>
      <c r="C511">
        <v>0</v>
      </c>
      <c r="D511">
        <v>1.58</v>
      </c>
      <c r="E511">
        <v>0</v>
      </c>
      <c r="F511">
        <v>0</v>
      </c>
      <c r="G511">
        <v>0</v>
      </c>
      <c r="H511">
        <v>0.03</v>
      </c>
      <c r="I511">
        <v>0</v>
      </c>
      <c r="J511">
        <v>2</v>
      </c>
      <c r="K511">
        <v>0.03</v>
      </c>
      <c r="L511">
        <v>-1</v>
      </c>
      <c r="M511">
        <v>-1</v>
      </c>
      <c r="N511">
        <v>0.67</v>
      </c>
      <c r="O511">
        <v>3.58</v>
      </c>
      <c r="P511">
        <v>0.03</v>
      </c>
      <c r="Q511">
        <v>0.28000000000000003</v>
      </c>
      <c r="R511">
        <v>0.05</v>
      </c>
      <c r="S511">
        <v>0.32</v>
      </c>
      <c r="T511">
        <v>0.23</v>
      </c>
      <c r="U511">
        <v>0</v>
      </c>
      <c r="V511">
        <v>0</v>
      </c>
      <c r="W511">
        <v>20.67</v>
      </c>
      <c r="X511">
        <v>0.6</v>
      </c>
      <c r="Y511">
        <v>-1</v>
      </c>
      <c r="Z511">
        <v>-1</v>
      </c>
      <c r="AA511">
        <v>24.88</v>
      </c>
      <c r="AB511">
        <v>0.03</v>
      </c>
      <c r="AC511">
        <v>0.02</v>
      </c>
      <c r="AD511">
        <v>0.03</v>
      </c>
      <c r="AE511">
        <v>4.17</v>
      </c>
      <c r="AF511">
        <v>-1</v>
      </c>
      <c r="AG511">
        <v>-1</v>
      </c>
      <c r="AH511">
        <v>-1</v>
      </c>
      <c r="AI511">
        <v>0</v>
      </c>
      <c r="AJ511">
        <v>0</v>
      </c>
      <c r="AK511">
        <v>0.03</v>
      </c>
      <c r="AL511">
        <v>0.03</v>
      </c>
      <c r="AM511">
        <v>0.05</v>
      </c>
      <c r="AN511">
        <v>0.05</v>
      </c>
      <c r="AO511">
        <v>1.42</v>
      </c>
      <c r="AP511">
        <v>1.42</v>
      </c>
      <c r="AQ511">
        <v>22.67</v>
      </c>
      <c r="AR511">
        <v>0.53</v>
      </c>
      <c r="AS511">
        <v>0.68</v>
      </c>
      <c r="AT511">
        <v>-1</v>
      </c>
      <c r="AU511">
        <v>-1</v>
      </c>
      <c r="AV511">
        <v>0.05</v>
      </c>
      <c r="AW511">
        <v>29.88</v>
      </c>
      <c r="AX511">
        <v>29.88</v>
      </c>
      <c r="AY511">
        <v>0.17</v>
      </c>
      <c r="AZ511">
        <v>0</v>
      </c>
      <c r="BA511">
        <v>1520.6327801220386</v>
      </c>
    </row>
    <row r="512" spans="1:53" x14ac:dyDescent="0.25">
      <c r="A512">
        <v>1528</v>
      </c>
      <c r="B512" t="s">
        <v>948</v>
      </c>
      <c r="C512">
        <v>0</v>
      </c>
      <c r="D512">
        <v>1.58</v>
      </c>
      <c r="E512">
        <v>0</v>
      </c>
      <c r="F512">
        <v>0</v>
      </c>
      <c r="G512">
        <v>0</v>
      </c>
      <c r="H512">
        <v>0.03</v>
      </c>
      <c r="I512">
        <v>0</v>
      </c>
      <c r="J512">
        <v>2</v>
      </c>
      <c r="K512">
        <v>0.03</v>
      </c>
      <c r="L512">
        <v>-1</v>
      </c>
      <c r="M512">
        <v>-1</v>
      </c>
      <c r="N512">
        <v>0.67</v>
      </c>
      <c r="O512">
        <v>3.58</v>
      </c>
      <c r="P512">
        <v>0.03</v>
      </c>
      <c r="Q512">
        <v>0.28000000000000003</v>
      </c>
      <c r="R512">
        <v>0.05</v>
      </c>
      <c r="S512">
        <v>0.32</v>
      </c>
      <c r="T512">
        <v>0.23</v>
      </c>
      <c r="U512">
        <v>0</v>
      </c>
      <c r="V512">
        <v>0</v>
      </c>
      <c r="W512">
        <v>20.67</v>
      </c>
      <c r="X512">
        <v>0.6</v>
      </c>
      <c r="Y512">
        <v>-1</v>
      </c>
      <c r="Z512">
        <v>-1</v>
      </c>
      <c r="AA512">
        <v>24.88</v>
      </c>
      <c r="AB512">
        <v>0.03</v>
      </c>
      <c r="AC512">
        <v>0.02</v>
      </c>
      <c r="AD512">
        <v>0.03</v>
      </c>
      <c r="AE512">
        <v>4.17</v>
      </c>
      <c r="AF512">
        <v>-1</v>
      </c>
      <c r="AG512">
        <v>-1</v>
      </c>
      <c r="AH512">
        <v>-1</v>
      </c>
      <c r="AI512">
        <v>0</v>
      </c>
      <c r="AJ512">
        <v>0</v>
      </c>
      <c r="AK512">
        <v>0.03</v>
      </c>
      <c r="AL512">
        <v>0.03</v>
      </c>
      <c r="AM512">
        <v>0.05</v>
      </c>
      <c r="AN512">
        <v>0.05</v>
      </c>
      <c r="AO512">
        <v>1.42</v>
      </c>
      <c r="AP512">
        <v>1.42</v>
      </c>
      <c r="AQ512">
        <v>22.67</v>
      </c>
      <c r="AR512">
        <v>0.53</v>
      </c>
      <c r="AS512">
        <v>0.68</v>
      </c>
      <c r="AT512">
        <v>-1</v>
      </c>
      <c r="AU512">
        <v>-1</v>
      </c>
      <c r="AV512">
        <v>0.05</v>
      </c>
      <c r="AW512">
        <v>29.88</v>
      </c>
      <c r="AX512">
        <v>29.88</v>
      </c>
      <c r="AY512">
        <v>0.17</v>
      </c>
      <c r="AZ512">
        <v>0</v>
      </c>
      <c r="BA512">
        <v>1335.8973828122766</v>
      </c>
    </row>
    <row r="513" spans="1:53" x14ac:dyDescent="0.25">
      <c r="A513">
        <v>1529</v>
      </c>
      <c r="B513" t="s">
        <v>949</v>
      </c>
      <c r="C513">
        <v>0</v>
      </c>
      <c r="D513">
        <v>1.58</v>
      </c>
      <c r="E513">
        <v>0</v>
      </c>
      <c r="F513">
        <v>0</v>
      </c>
      <c r="G513">
        <v>0</v>
      </c>
      <c r="H513">
        <v>0.03</v>
      </c>
      <c r="I513">
        <v>0</v>
      </c>
      <c r="J513">
        <v>2</v>
      </c>
      <c r="K513">
        <v>0.03</v>
      </c>
      <c r="L513">
        <v>-1</v>
      </c>
      <c r="M513">
        <v>-1</v>
      </c>
      <c r="N513">
        <v>0.67</v>
      </c>
      <c r="O513">
        <v>3.58</v>
      </c>
      <c r="P513">
        <v>0.03</v>
      </c>
      <c r="Q513">
        <v>0.28000000000000003</v>
      </c>
      <c r="R513">
        <v>0.05</v>
      </c>
      <c r="S513">
        <v>0.32</v>
      </c>
      <c r="T513">
        <v>0.23</v>
      </c>
      <c r="U513">
        <v>0</v>
      </c>
      <c r="V513">
        <v>0</v>
      </c>
      <c r="W513">
        <v>20.67</v>
      </c>
      <c r="X513">
        <v>0.6</v>
      </c>
      <c r="Y513">
        <v>-1</v>
      </c>
      <c r="Z513">
        <v>-1</v>
      </c>
      <c r="AA513">
        <v>24.88</v>
      </c>
      <c r="AB513">
        <v>0.03</v>
      </c>
      <c r="AC513">
        <v>0.02</v>
      </c>
      <c r="AD513">
        <v>0.03</v>
      </c>
      <c r="AE513">
        <v>4.17</v>
      </c>
      <c r="AF513">
        <v>-1</v>
      </c>
      <c r="AG513">
        <v>-1</v>
      </c>
      <c r="AH513">
        <v>-1</v>
      </c>
      <c r="AI513">
        <v>0</v>
      </c>
      <c r="AJ513">
        <v>0</v>
      </c>
      <c r="AK513">
        <v>0.03</v>
      </c>
      <c r="AL513">
        <v>0.03</v>
      </c>
      <c r="AM513">
        <v>0.05</v>
      </c>
      <c r="AN513">
        <v>0.05</v>
      </c>
      <c r="AO513">
        <v>1.42</v>
      </c>
      <c r="AP513">
        <v>1.42</v>
      </c>
      <c r="AQ513">
        <v>22.67</v>
      </c>
      <c r="AR513">
        <v>0.53</v>
      </c>
      <c r="AS513">
        <v>0.68</v>
      </c>
      <c r="AT513">
        <v>-1</v>
      </c>
      <c r="AU513">
        <v>-1</v>
      </c>
      <c r="AV513">
        <v>0.05</v>
      </c>
      <c r="AW513">
        <v>29.88</v>
      </c>
      <c r="AX513">
        <v>29.88</v>
      </c>
      <c r="AY513">
        <v>0.17</v>
      </c>
      <c r="AZ513">
        <v>0</v>
      </c>
      <c r="BA513">
        <v>1503.0182243269589</v>
      </c>
    </row>
    <row r="514" spans="1:53" x14ac:dyDescent="0.25">
      <c r="A514">
        <v>1533</v>
      </c>
      <c r="B514" t="s">
        <v>950</v>
      </c>
      <c r="C514">
        <v>0</v>
      </c>
      <c r="D514">
        <v>1.58</v>
      </c>
      <c r="E514">
        <v>0</v>
      </c>
      <c r="F514">
        <v>0</v>
      </c>
      <c r="G514">
        <v>0</v>
      </c>
      <c r="H514">
        <v>0.03</v>
      </c>
      <c r="I514">
        <v>0</v>
      </c>
      <c r="J514">
        <v>2</v>
      </c>
      <c r="K514">
        <v>0.03</v>
      </c>
      <c r="L514">
        <v>-1</v>
      </c>
      <c r="M514">
        <v>-1</v>
      </c>
      <c r="N514">
        <v>0.67</v>
      </c>
      <c r="O514">
        <v>3.58</v>
      </c>
      <c r="P514">
        <v>0.03</v>
      </c>
      <c r="Q514">
        <v>0.28000000000000003</v>
      </c>
      <c r="R514">
        <v>0.05</v>
      </c>
      <c r="S514">
        <v>0.32</v>
      </c>
      <c r="T514">
        <v>0.23</v>
      </c>
      <c r="U514">
        <v>0</v>
      </c>
      <c r="V514">
        <v>0</v>
      </c>
      <c r="W514">
        <v>20.67</v>
      </c>
      <c r="X514">
        <v>0.6</v>
      </c>
      <c r="Y514">
        <v>-1</v>
      </c>
      <c r="Z514">
        <v>-1</v>
      </c>
      <c r="AA514">
        <v>24.88</v>
      </c>
      <c r="AB514">
        <v>0.03</v>
      </c>
      <c r="AC514">
        <v>0.02</v>
      </c>
      <c r="AD514">
        <v>0.03</v>
      </c>
      <c r="AE514">
        <v>4.17</v>
      </c>
      <c r="AF514">
        <v>-1</v>
      </c>
      <c r="AG514">
        <v>-1</v>
      </c>
      <c r="AH514">
        <v>-1</v>
      </c>
      <c r="AI514">
        <v>0</v>
      </c>
      <c r="AJ514">
        <v>0</v>
      </c>
      <c r="AK514">
        <v>0.03</v>
      </c>
      <c r="AL514">
        <v>0.03</v>
      </c>
      <c r="AM514">
        <v>0.05</v>
      </c>
      <c r="AN514">
        <v>0.05</v>
      </c>
      <c r="AO514">
        <v>1.42</v>
      </c>
      <c r="AP514">
        <v>1.42</v>
      </c>
      <c r="AQ514">
        <v>22.67</v>
      </c>
      <c r="AR514">
        <v>0.53</v>
      </c>
      <c r="AS514">
        <v>0.68</v>
      </c>
      <c r="AT514">
        <v>-1</v>
      </c>
      <c r="AU514">
        <v>-1</v>
      </c>
      <c r="AV514">
        <v>0.05</v>
      </c>
      <c r="AW514">
        <v>29.88</v>
      </c>
      <c r="AX514">
        <v>29.88</v>
      </c>
      <c r="AY514">
        <v>0.17</v>
      </c>
      <c r="AZ514">
        <v>0</v>
      </c>
      <c r="BA514">
        <v>1571.0528038174778</v>
      </c>
    </row>
    <row r="515" spans="1:53" x14ac:dyDescent="0.25">
      <c r="A515">
        <v>1537</v>
      </c>
      <c r="B515" t="s">
        <v>951</v>
      </c>
      <c r="C515">
        <v>0</v>
      </c>
      <c r="D515">
        <v>1.58</v>
      </c>
      <c r="E515">
        <v>0</v>
      </c>
      <c r="F515">
        <v>0</v>
      </c>
      <c r="G515">
        <v>0</v>
      </c>
      <c r="H515">
        <v>0.03</v>
      </c>
      <c r="I515">
        <v>0</v>
      </c>
      <c r="J515">
        <v>2</v>
      </c>
      <c r="K515">
        <v>0.03</v>
      </c>
      <c r="L515">
        <v>-1</v>
      </c>
      <c r="M515">
        <v>-1</v>
      </c>
      <c r="N515">
        <v>0.67</v>
      </c>
      <c r="O515">
        <v>3.58</v>
      </c>
      <c r="P515">
        <v>0.03</v>
      </c>
      <c r="Q515">
        <v>0.28000000000000003</v>
      </c>
      <c r="R515">
        <v>0.05</v>
      </c>
      <c r="S515">
        <v>0.32</v>
      </c>
      <c r="T515">
        <v>0.23</v>
      </c>
      <c r="U515">
        <v>0</v>
      </c>
      <c r="V515">
        <v>0</v>
      </c>
      <c r="W515">
        <v>20.67</v>
      </c>
      <c r="X515">
        <v>0.6</v>
      </c>
      <c r="Y515">
        <v>-1</v>
      </c>
      <c r="Z515">
        <v>-1</v>
      </c>
      <c r="AA515">
        <v>24.88</v>
      </c>
      <c r="AB515">
        <v>0.03</v>
      </c>
      <c r="AC515">
        <v>0.02</v>
      </c>
      <c r="AD515">
        <v>0.03</v>
      </c>
      <c r="AE515">
        <v>4.17</v>
      </c>
      <c r="AF515">
        <v>-1</v>
      </c>
      <c r="AG515">
        <v>-1</v>
      </c>
      <c r="AH515">
        <v>-1</v>
      </c>
      <c r="AI515">
        <v>0</v>
      </c>
      <c r="AJ515">
        <v>0</v>
      </c>
      <c r="AK515">
        <v>0.03</v>
      </c>
      <c r="AL515">
        <v>0.03</v>
      </c>
      <c r="AM515">
        <v>0.05</v>
      </c>
      <c r="AN515">
        <v>0.05</v>
      </c>
      <c r="AO515">
        <v>1.42</v>
      </c>
      <c r="AP515">
        <v>1.42</v>
      </c>
      <c r="AQ515">
        <v>22.67</v>
      </c>
      <c r="AR515">
        <v>0.53</v>
      </c>
      <c r="AS515">
        <v>0.68</v>
      </c>
      <c r="AT515">
        <v>-1</v>
      </c>
      <c r="AU515">
        <v>-1</v>
      </c>
      <c r="AV515">
        <v>0.05</v>
      </c>
      <c r="AW515">
        <v>29.88</v>
      </c>
      <c r="AX515">
        <v>29.88</v>
      </c>
      <c r="AY515">
        <v>0.17</v>
      </c>
      <c r="AZ515">
        <v>0</v>
      </c>
      <c r="BA515">
        <v>1404.3390924040727</v>
      </c>
    </row>
    <row r="516" spans="1:53" x14ac:dyDescent="0.25">
      <c r="A516">
        <v>1538</v>
      </c>
      <c r="B516" t="s">
        <v>952</v>
      </c>
      <c r="C516">
        <v>0</v>
      </c>
      <c r="D516">
        <v>1.58</v>
      </c>
      <c r="E516">
        <v>0</v>
      </c>
      <c r="F516">
        <v>0</v>
      </c>
      <c r="G516">
        <v>0</v>
      </c>
      <c r="H516">
        <v>0.03</v>
      </c>
      <c r="I516">
        <v>0</v>
      </c>
      <c r="J516">
        <v>2</v>
      </c>
      <c r="K516">
        <v>0.03</v>
      </c>
      <c r="L516">
        <v>-1</v>
      </c>
      <c r="M516">
        <v>-1</v>
      </c>
      <c r="N516">
        <v>0.67</v>
      </c>
      <c r="O516">
        <v>3.58</v>
      </c>
      <c r="P516">
        <v>0.03</v>
      </c>
      <c r="Q516">
        <v>0.28000000000000003</v>
      </c>
      <c r="R516">
        <v>0.05</v>
      </c>
      <c r="S516">
        <v>0.32</v>
      </c>
      <c r="T516">
        <v>0.23</v>
      </c>
      <c r="U516">
        <v>0</v>
      </c>
      <c r="V516">
        <v>0</v>
      </c>
      <c r="W516">
        <v>20.67</v>
      </c>
      <c r="X516">
        <v>0.6</v>
      </c>
      <c r="Y516">
        <v>-1</v>
      </c>
      <c r="Z516">
        <v>-1</v>
      </c>
      <c r="AA516">
        <v>24.88</v>
      </c>
      <c r="AB516">
        <v>0.03</v>
      </c>
      <c r="AC516">
        <v>0.02</v>
      </c>
      <c r="AD516">
        <v>0.03</v>
      </c>
      <c r="AE516">
        <v>4.17</v>
      </c>
      <c r="AF516">
        <v>-1</v>
      </c>
      <c r="AG516">
        <v>-1</v>
      </c>
      <c r="AH516">
        <v>-1</v>
      </c>
      <c r="AI516">
        <v>0</v>
      </c>
      <c r="AJ516">
        <v>0</v>
      </c>
      <c r="AK516">
        <v>0.03</v>
      </c>
      <c r="AL516">
        <v>0.03</v>
      </c>
      <c r="AM516">
        <v>0.05</v>
      </c>
      <c r="AN516">
        <v>0.05</v>
      </c>
      <c r="AO516">
        <v>1.42</v>
      </c>
      <c r="AP516">
        <v>1.42</v>
      </c>
      <c r="AQ516">
        <v>22.67</v>
      </c>
      <c r="AR516">
        <v>0.53</v>
      </c>
      <c r="AS516">
        <v>0.68</v>
      </c>
      <c r="AT516">
        <v>-1</v>
      </c>
      <c r="AU516">
        <v>-1</v>
      </c>
      <c r="AV516">
        <v>0.05</v>
      </c>
      <c r="AW516">
        <v>29.88</v>
      </c>
      <c r="AX516">
        <v>29.88</v>
      </c>
      <c r="AY516">
        <v>0.17</v>
      </c>
      <c r="AZ516">
        <v>0</v>
      </c>
      <c r="BA516">
        <v>1631.7872647842819</v>
      </c>
    </row>
    <row r="517" spans="1:53" x14ac:dyDescent="0.25">
      <c r="A517">
        <v>1539</v>
      </c>
      <c r="B517" t="s">
        <v>953</v>
      </c>
      <c r="C517">
        <v>0</v>
      </c>
      <c r="D517">
        <v>1.58</v>
      </c>
      <c r="E517">
        <v>0</v>
      </c>
      <c r="F517">
        <v>0</v>
      </c>
      <c r="G517">
        <v>0</v>
      </c>
      <c r="H517">
        <v>0.03</v>
      </c>
      <c r="I517">
        <v>0</v>
      </c>
      <c r="J517">
        <v>2</v>
      </c>
      <c r="K517">
        <v>0.03</v>
      </c>
      <c r="L517">
        <v>-1</v>
      </c>
      <c r="M517">
        <v>-1</v>
      </c>
      <c r="N517">
        <v>0.67</v>
      </c>
      <c r="O517">
        <v>3.58</v>
      </c>
      <c r="P517">
        <v>0.03</v>
      </c>
      <c r="Q517">
        <v>0.28000000000000003</v>
      </c>
      <c r="R517">
        <v>0.05</v>
      </c>
      <c r="S517">
        <v>0.32</v>
      </c>
      <c r="T517">
        <v>0.23</v>
      </c>
      <c r="U517">
        <v>0</v>
      </c>
      <c r="V517">
        <v>0</v>
      </c>
      <c r="W517">
        <v>20.67</v>
      </c>
      <c r="X517">
        <v>0.6</v>
      </c>
      <c r="Y517">
        <v>-1</v>
      </c>
      <c r="Z517">
        <v>-1</v>
      </c>
      <c r="AA517">
        <v>24.88</v>
      </c>
      <c r="AB517">
        <v>0.03</v>
      </c>
      <c r="AC517">
        <v>0.02</v>
      </c>
      <c r="AD517">
        <v>0.03</v>
      </c>
      <c r="AE517">
        <v>4.17</v>
      </c>
      <c r="AF517">
        <v>-1</v>
      </c>
      <c r="AG517">
        <v>-1</v>
      </c>
      <c r="AH517">
        <v>-1</v>
      </c>
      <c r="AI517">
        <v>0</v>
      </c>
      <c r="AJ517">
        <v>0</v>
      </c>
      <c r="AK517">
        <v>0.03</v>
      </c>
      <c r="AL517">
        <v>0.03</v>
      </c>
      <c r="AM517">
        <v>0.05</v>
      </c>
      <c r="AN517">
        <v>0.05</v>
      </c>
      <c r="AO517">
        <v>1.42</v>
      </c>
      <c r="AP517">
        <v>1.42</v>
      </c>
      <c r="AQ517">
        <v>22.67</v>
      </c>
      <c r="AR517">
        <v>0.53</v>
      </c>
      <c r="AS517">
        <v>0.68</v>
      </c>
      <c r="AT517">
        <v>-1</v>
      </c>
      <c r="AU517">
        <v>-1</v>
      </c>
      <c r="AV517">
        <v>0.05</v>
      </c>
      <c r="AW517">
        <v>29.88</v>
      </c>
      <c r="AX517">
        <v>29.88</v>
      </c>
      <c r="AY517">
        <v>0.17</v>
      </c>
      <c r="AZ517">
        <v>0</v>
      </c>
      <c r="BA517">
        <v>1472.6338742885989</v>
      </c>
    </row>
    <row r="518" spans="1:53" x14ac:dyDescent="0.25">
      <c r="A518">
        <v>1540</v>
      </c>
      <c r="B518" t="s">
        <v>954</v>
      </c>
      <c r="C518">
        <v>0</v>
      </c>
      <c r="D518">
        <v>1.58</v>
      </c>
      <c r="E518">
        <v>0</v>
      </c>
      <c r="F518">
        <v>0</v>
      </c>
      <c r="G518">
        <v>0</v>
      </c>
      <c r="H518">
        <v>0.03</v>
      </c>
      <c r="I518">
        <v>0</v>
      </c>
      <c r="J518">
        <v>2</v>
      </c>
      <c r="K518">
        <v>0.03</v>
      </c>
      <c r="L518">
        <v>-1</v>
      </c>
      <c r="M518">
        <v>-1</v>
      </c>
      <c r="N518">
        <v>0.67</v>
      </c>
      <c r="O518">
        <v>3.58</v>
      </c>
      <c r="P518">
        <v>0.03</v>
      </c>
      <c r="Q518">
        <v>0.28000000000000003</v>
      </c>
      <c r="R518">
        <v>0.05</v>
      </c>
      <c r="S518">
        <v>0.32</v>
      </c>
      <c r="T518">
        <v>0.23</v>
      </c>
      <c r="U518">
        <v>0</v>
      </c>
      <c r="V518">
        <v>0</v>
      </c>
      <c r="W518">
        <v>20.67</v>
      </c>
      <c r="X518">
        <v>0.6</v>
      </c>
      <c r="Y518">
        <v>-1</v>
      </c>
      <c r="Z518">
        <v>-1</v>
      </c>
      <c r="AA518">
        <v>24.88</v>
      </c>
      <c r="AB518">
        <v>0.03</v>
      </c>
      <c r="AC518">
        <v>0.02</v>
      </c>
      <c r="AD518">
        <v>0.03</v>
      </c>
      <c r="AE518">
        <v>4.17</v>
      </c>
      <c r="AF518">
        <v>-1</v>
      </c>
      <c r="AG518">
        <v>-1</v>
      </c>
      <c r="AH518">
        <v>-1</v>
      </c>
      <c r="AI518">
        <v>0</v>
      </c>
      <c r="AJ518">
        <v>0</v>
      </c>
      <c r="AK518">
        <v>0.03</v>
      </c>
      <c r="AL518">
        <v>0.03</v>
      </c>
      <c r="AM518">
        <v>0.05</v>
      </c>
      <c r="AN518">
        <v>0.05</v>
      </c>
      <c r="AO518">
        <v>1.42</v>
      </c>
      <c r="AP518">
        <v>1.42</v>
      </c>
      <c r="AQ518">
        <v>22.67</v>
      </c>
      <c r="AR518">
        <v>0.53</v>
      </c>
      <c r="AS518">
        <v>0.68</v>
      </c>
      <c r="AT518">
        <v>-1</v>
      </c>
      <c r="AU518">
        <v>-1</v>
      </c>
      <c r="AV518">
        <v>0.05</v>
      </c>
      <c r="AW518">
        <v>29.88</v>
      </c>
      <c r="AX518">
        <v>29.88</v>
      </c>
      <c r="AY518">
        <v>0.17</v>
      </c>
      <c r="AZ518">
        <v>0</v>
      </c>
      <c r="BA518">
        <v>1613.8170046934533</v>
      </c>
    </row>
    <row r="519" spans="1:53" x14ac:dyDescent="0.25">
      <c r="A519">
        <v>1546</v>
      </c>
      <c r="B519" t="s">
        <v>955</v>
      </c>
      <c r="C519">
        <v>0</v>
      </c>
      <c r="D519">
        <v>1.58</v>
      </c>
      <c r="E519">
        <v>0</v>
      </c>
      <c r="F519">
        <v>0</v>
      </c>
      <c r="G519">
        <v>0</v>
      </c>
      <c r="H519">
        <v>0.03</v>
      </c>
      <c r="I519">
        <v>0</v>
      </c>
      <c r="J519">
        <v>2</v>
      </c>
      <c r="K519">
        <v>0.03</v>
      </c>
      <c r="L519">
        <v>-1</v>
      </c>
      <c r="M519">
        <v>-1</v>
      </c>
      <c r="N519">
        <v>0.67</v>
      </c>
      <c r="O519">
        <v>3.58</v>
      </c>
      <c r="P519">
        <v>0.03</v>
      </c>
      <c r="Q519">
        <v>0.28000000000000003</v>
      </c>
      <c r="R519">
        <v>0.05</v>
      </c>
      <c r="S519">
        <v>0.32</v>
      </c>
      <c r="T519">
        <v>0.23</v>
      </c>
      <c r="U519">
        <v>0</v>
      </c>
      <c r="V519">
        <v>0</v>
      </c>
      <c r="W519">
        <v>20.67</v>
      </c>
      <c r="X519">
        <v>0.6</v>
      </c>
      <c r="Y519">
        <v>-1</v>
      </c>
      <c r="Z519">
        <v>-1</v>
      </c>
      <c r="AA519">
        <v>24.88</v>
      </c>
      <c r="AB519">
        <v>0.03</v>
      </c>
      <c r="AC519">
        <v>0.02</v>
      </c>
      <c r="AD519">
        <v>0.03</v>
      </c>
      <c r="AE519">
        <v>4.17</v>
      </c>
      <c r="AF519">
        <v>-1</v>
      </c>
      <c r="AG519">
        <v>-1</v>
      </c>
      <c r="AH519">
        <v>-1</v>
      </c>
      <c r="AI519">
        <v>0</v>
      </c>
      <c r="AJ519">
        <v>0</v>
      </c>
      <c r="AK519">
        <v>0.03</v>
      </c>
      <c r="AL519">
        <v>0.03</v>
      </c>
      <c r="AM519">
        <v>0.05</v>
      </c>
      <c r="AN519">
        <v>0.05</v>
      </c>
      <c r="AO519">
        <v>1.42</v>
      </c>
      <c r="AP519">
        <v>1.42</v>
      </c>
      <c r="AQ519">
        <v>22.67</v>
      </c>
      <c r="AR519">
        <v>0.53</v>
      </c>
      <c r="AS519">
        <v>0.68</v>
      </c>
      <c r="AT519">
        <v>-1</v>
      </c>
      <c r="AU519">
        <v>-1</v>
      </c>
      <c r="AV519">
        <v>0.05</v>
      </c>
      <c r="AW519">
        <v>29.88</v>
      </c>
      <c r="AX519">
        <v>29.88</v>
      </c>
      <c r="AY519">
        <v>0.17</v>
      </c>
      <c r="AZ519">
        <v>0</v>
      </c>
      <c r="BA519">
        <v>1435.6409101417762</v>
      </c>
    </row>
    <row r="520" spans="1:53" x14ac:dyDescent="0.25">
      <c r="A520">
        <v>1547</v>
      </c>
      <c r="B520" t="s">
        <v>956</v>
      </c>
      <c r="C520">
        <v>0</v>
      </c>
      <c r="D520">
        <v>1.58</v>
      </c>
      <c r="E520">
        <v>0</v>
      </c>
      <c r="F520">
        <v>0</v>
      </c>
      <c r="G520">
        <v>0</v>
      </c>
      <c r="H520">
        <v>0.03</v>
      </c>
      <c r="I520">
        <v>0</v>
      </c>
      <c r="J520">
        <v>2</v>
      </c>
      <c r="K520">
        <v>0.03</v>
      </c>
      <c r="L520">
        <v>-1</v>
      </c>
      <c r="M520">
        <v>-1</v>
      </c>
      <c r="N520">
        <v>0.67</v>
      </c>
      <c r="O520">
        <v>3.58</v>
      </c>
      <c r="P520">
        <v>0.03</v>
      </c>
      <c r="Q520">
        <v>0.28000000000000003</v>
      </c>
      <c r="R520">
        <v>0.05</v>
      </c>
      <c r="S520">
        <v>0.32</v>
      </c>
      <c r="T520">
        <v>0.23</v>
      </c>
      <c r="U520">
        <v>0</v>
      </c>
      <c r="V520">
        <v>0</v>
      </c>
      <c r="W520">
        <v>20.67</v>
      </c>
      <c r="X520">
        <v>0.6</v>
      </c>
      <c r="Y520">
        <v>-1</v>
      </c>
      <c r="Z520">
        <v>-1</v>
      </c>
      <c r="AA520">
        <v>24.88</v>
      </c>
      <c r="AB520">
        <v>0.03</v>
      </c>
      <c r="AC520">
        <v>0.02</v>
      </c>
      <c r="AD520">
        <v>0.03</v>
      </c>
      <c r="AE520">
        <v>4.17</v>
      </c>
      <c r="AF520">
        <v>-1</v>
      </c>
      <c r="AG520">
        <v>-1</v>
      </c>
      <c r="AH520">
        <v>-1</v>
      </c>
      <c r="AI520">
        <v>0</v>
      </c>
      <c r="AJ520">
        <v>0</v>
      </c>
      <c r="AK520">
        <v>0.03</v>
      </c>
      <c r="AL520">
        <v>0.03</v>
      </c>
      <c r="AM520">
        <v>0.05</v>
      </c>
      <c r="AN520">
        <v>0.05</v>
      </c>
      <c r="AO520">
        <v>1.42</v>
      </c>
      <c r="AP520">
        <v>1.42</v>
      </c>
      <c r="AQ520">
        <v>22.67</v>
      </c>
      <c r="AR520">
        <v>0.53</v>
      </c>
      <c r="AS520">
        <v>0.68</v>
      </c>
      <c r="AT520">
        <v>-1</v>
      </c>
      <c r="AU520">
        <v>-1</v>
      </c>
      <c r="AV520">
        <v>0.05</v>
      </c>
      <c r="AW520">
        <v>29.88</v>
      </c>
      <c r="AX520">
        <v>29.88</v>
      </c>
      <c r="AY520">
        <v>0.17</v>
      </c>
      <c r="AZ520">
        <v>0</v>
      </c>
      <c r="BA520">
        <v>1445.0385374383638</v>
      </c>
    </row>
    <row r="521" spans="1:53" x14ac:dyDescent="0.25">
      <c r="A521">
        <v>1551</v>
      </c>
      <c r="B521" t="s">
        <v>957</v>
      </c>
      <c r="C521">
        <v>0</v>
      </c>
      <c r="D521">
        <v>1.58</v>
      </c>
      <c r="E521">
        <v>0</v>
      </c>
      <c r="F521">
        <v>0</v>
      </c>
      <c r="G521">
        <v>0</v>
      </c>
      <c r="H521">
        <v>0.03</v>
      </c>
      <c r="I521">
        <v>0</v>
      </c>
      <c r="J521">
        <v>2</v>
      </c>
      <c r="K521">
        <v>0.03</v>
      </c>
      <c r="L521">
        <v>-1</v>
      </c>
      <c r="M521">
        <v>-1</v>
      </c>
      <c r="N521">
        <v>0.67</v>
      </c>
      <c r="O521">
        <v>3.58</v>
      </c>
      <c r="P521">
        <v>0.03</v>
      </c>
      <c r="Q521">
        <v>0.28000000000000003</v>
      </c>
      <c r="R521">
        <v>0.05</v>
      </c>
      <c r="S521">
        <v>0.32</v>
      </c>
      <c r="T521">
        <v>0.23</v>
      </c>
      <c r="U521">
        <v>0</v>
      </c>
      <c r="V521">
        <v>0</v>
      </c>
      <c r="W521">
        <v>20.67</v>
      </c>
      <c r="X521">
        <v>0.6</v>
      </c>
      <c r="Y521">
        <v>-1</v>
      </c>
      <c r="Z521">
        <v>-1</v>
      </c>
      <c r="AA521">
        <v>24.88</v>
      </c>
      <c r="AB521">
        <v>0.03</v>
      </c>
      <c r="AC521">
        <v>0.02</v>
      </c>
      <c r="AD521">
        <v>0.03</v>
      </c>
      <c r="AE521">
        <v>4.17</v>
      </c>
      <c r="AF521">
        <v>-1</v>
      </c>
      <c r="AG521">
        <v>-1</v>
      </c>
      <c r="AH521">
        <v>-1</v>
      </c>
      <c r="AI521">
        <v>0</v>
      </c>
      <c r="AJ521">
        <v>0</v>
      </c>
      <c r="AK521">
        <v>0.03</v>
      </c>
      <c r="AL521">
        <v>0.03</v>
      </c>
      <c r="AM521">
        <v>0.05</v>
      </c>
      <c r="AN521">
        <v>0.05</v>
      </c>
      <c r="AO521">
        <v>1.42</v>
      </c>
      <c r="AP521">
        <v>1.42</v>
      </c>
      <c r="AQ521">
        <v>22.67</v>
      </c>
      <c r="AR521">
        <v>0.53</v>
      </c>
      <c r="AS521">
        <v>0.68</v>
      </c>
      <c r="AT521">
        <v>-1</v>
      </c>
      <c r="AU521">
        <v>-1</v>
      </c>
      <c r="AV521">
        <v>0.05</v>
      </c>
      <c r="AW521">
        <v>29.88</v>
      </c>
      <c r="AX521">
        <v>29.88</v>
      </c>
      <c r="AY521">
        <v>0.17</v>
      </c>
      <c r="AZ521">
        <v>0</v>
      </c>
      <c r="BA521">
        <v>1399.2734188476365</v>
      </c>
    </row>
    <row r="522" spans="1:53" x14ac:dyDescent="0.25">
      <c r="A522">
        <v>1553</v>
      </c>
      <c r="B522" t="s">
        <v>958</v>
      </c>
      <c r="C522">
        <v>0</v>
      </c>
      <c r="D522">
        <v>1.58</v>
      </c>
      <c r="E522">
        <v>0</v>
      </c>
      <c r="F522">
        <v>0</v>
      </c>
      <c r="G522">
        <v>0</v>
      </c>
      <c r="H522">
        <v>0.03</v>
      </c>
      <c r="I522">
        <v>0</v>
      </c>
      <c r="J522">
        <v>2</v>
      </c>
      <c r="K522">
        <v>0.03</v>
      </c>
      <c r="L522">
        <v>-1</v>
      </c>
      <c r="M522">
        <v>-1</v>
      </c>
      <c r="N522">
        <v>0.67</v>
      </c>
      <c r="O522">
        <v>3.58</v>
      </c>
      <c r="P522">
        <v>0.03</v>
      </c>
      <c r="Q522">
        <v>0.28000000000000003</v>
      </c>
      <c r="R522">
        <v>0.05</v>
      </c>
      <c r="S522">
        <v>0.32</v>
      </c>
      <c r="T522">
        <v>0.23</v>
      </c>
      <c r="U522">
        <v>0</v>
      </c>
      <c r="V522">
        <v>0</v>
      </c>
      <c r="W522">
        <v>20.67</v>
      </c>
      <c r="X522">
        <v>0.6</v>
      </c>
      <c r="Y522">
        <v>-1</v>
      </c>
      <c r="Z522">
        <v>-1</v>
      </c>
      <c r="AA522">
        <v>24.88</v>
      </c>
      <c r="AB522">
        <v>0.03</v>
      </c>
      <c r="AC522">
        <v>0.02</v>
      </c>
      <c r="AD522">
        <v>0.03</v>
      </c>
      <c r="AE522">
        <v>4.17</v>
      </c>
      <c r="AF522">
        <v>-1</v>
      </c>
      <c r="AG522">
        <v>-1</v>
      </c>
      <c r="AH522">
        <v>-1</v>
      </c>
      <c r="AI522">
        <v>0</v>
      </c>
      <c r="AJ522">
        <v>0</v>
      </c>
      <c r="AK522">
        <v>0.03</v>
      </c>
      <c r="AL522">
        <v>0.03</v>
      </c>
      <c r="AM522">
        <v>0.05</v>
      </c>
      <c r="AN522">
        <v>0.05</v>
      </c>
      <c r="AO522">
        <v>1.42</v>
      </c>
      <c r="AP522">
        <v>1.42</v>
      </c>
      <c r="AQ522">
        <v>22.67</v>
      </c>
      <c r="AR522">
        <v>0.53</v>
      </c>
      <c r="AS522">
        <v>0.68</v>
      </c>
      <c r="AT522">
        <v>-1</v>
      </c>
      <c r="AU522">
        <v>-1</v>
      </c>
      <c r="AV522">
        <v>0.05</v>
      </c>
      <c r="AW522">
        <v>29.88</v>
      </c>
      <c r="AX522">
        <v>29.88</v>
      </c>
      <c r="AY522">
        <v>0.17</v>
      </c>
      <c r="AZ522">
        <v>0</v>
      </c>
      <c r="BA522">
        <v>1470.7450953089735</v>
      </c>
    </row>
    <row r="523" spans="1:53" x14ac:dyDescent="0.25">
      <c r="A523">
        <v>1554</v>
      </c>
      <c r="B523" t="s">
        <v>959</v>
      </c>
      <c r="C523">
        <v>0</v>
      </c>
      <c r="D523">
        <v>1.58</v>
      </c>
      <c r="E523">
        <v>0</v>
      </c>
      <c r="F523">
        <v>0</v>
      </c>
      <c r="G523">
        <v>0</v>
      </c>
      <c r="H523">
        <v>0.03</v>
      </c>
      <c r="I523">
        <v>0</v>
      </c>
      <c r="J523">
        <v>2</v>
      </c>
      <c r="K523">
        <v>0.03</v>
      </c>
      <c r="L523">
        <v>-1</v>
      </c>
      <c r="M523">
        <v>-1</v>
      </c>
      <c r="N523">
        <v>0.67</v>
      </c>
      <c r="O523">
        <v>3.58</v>
      </c>
      <c r="P523">
        <v>0.03</v>
      </c>
      <c r="Q523">
        <v>0.28000000000000003</v>
      </c>
      <c r="R523">
        <v>0.05</v>
      </c>
      <c r="S523">
        <v>0.32</v>
      </c>
      <c r="T523">
        <v>0.23</v>
      </c>
      <c r="U523">
        <v>0</v>
      </c>
      <c r="V523">
        <v>0</v>
      </c>
      <c r="W523">
        <v>20.67</v>
      </c>
      <c r="X523">
        <v>0.6</v>
      </c>
      <c r="Y523">
        <v>-1</v>
      </c>
      <c r="Z523">
        <v>-1</v>
      </c>
      <c r="AA523">
        <v>24.88</v>
      </c>
      <c r="AB523">
        <v>0.03</v>
      </c>
      <c r="AC523">
        <v>0.02</v>
      </c>
      <c r="AD523">
        <v>0.03</v>
      </c>
      <c r="AE523">
        <v>4.17</v>
      </c>
      <c r="AF523">
        <v>-1</v>
      </c>
      <c r="AG523">
        <v>-1</v>
      </c>
      <c r="AH523">
        <v>-1</v>
      </c>
      <c r="AI523">
        <v>0</v>
      </c>
      <c r="AJ523">
        <v>0</v>
      </c>
      <c r="AK523">
        <v>0.03</v>
      </c>
      <c r="AL523">
        <v>0.03</v>
      </c>
      <c r="AM523">
        <v>0.05</v>
      </c>
      <c r="AN523">
        <v>0.05</v>
      </c>
      <c r="AO523">
        <v>1.42</v>
      </c>
      <c r="AP523">
        <v>1.42</v>
      </c>
      <c r="AQ523">
        <v>22.67</v>
      </c>
      <c r="AR523">
        <v>0.53</v>
      </c>
      <c r="AS523">
        <v>0.68</v>
      </c>
      <c r="AT523">
        <v>-1</v>
      </c>
      <c r="AU523">
        <v>-1</v>
      </c>
      <c r="AV523">
        <v>0.05</v>
      </c>
      <c r="AW523">
        <v>29.88</v>
      </c>
      <c r="AX523">
        <v>29.88</v>
      </c>
      <c r="AY523">
        <v>0.17</v>
      </c>
      <c r="AZ523">
        <v>0</v>
      </c>
      <c r="BA523">
        <v>1379.555248413651</v>
      </c>
    </row>
    <row r="524" spans="1:53" x14ac:dyDescent="0.25">
      <c r="A524">
        <v>1557</v>
      </c>
      <c r="B524" t="s">
        <v>960</v>
      </c>
      <c r="C524">
        <v>0</v>
      </c>
      <c r="D524">
        <v>1.58</v>
      </c>
      <c r="E524">
        <v>0</v>
      </c>
      <c r="F524">
        <v>0</v>
      </c>
      <c r="G524">
        <v>0</v>
      </c>
      <c r="H524">
        <v>0.03</v>
      </c>
      <c r="I524">
        <v>0</v>
      </c>
      <c r="J524">
        <v>2</v>
      </c>
      <c r="K524">
        <v>0.03</v>
      </c>
      <c r="L524">
        <v>-1</v>
      </c>
      <c r="M524">
        <v>-1</v>
      </c>
      <c r="N524">
        <v>0.67</v>
      </c>
      <c r="O524">
        <v>3.58</v>
      </c>
      <c r="P524">
        <v>0.03</v>
      </c>
      <c r="Q524">
        <v>0.28000000000000003</v>
      </c>
      <c r="R524">
        <v>0.05</v>
      </c>
      <c r="S524">
        <v>0.32</v>
      </c>
      <c r="T524">
        <v>0.23</v>
      </c>
      <c r="U524">
        <v>0</v>
      </c>
      <c r="V524">
        <v>0</v>
      </c>
      <c r="W524">
        <v>20.67</v>
      </c>
      <c r="X524">
        <v>0.6</v>
      </c>
      <c r="Y524">
        <v>-1</v>
      </c>
      <c r="Z524">
        <v>-1</v>
      </c>
      <c r="AA524">
        <v>24.88</v>
      </c>
      <c r="AB524">
        <v>0.03</v>
      </c>
      <c r="AC524">
        <v>0.02</v>
      </c>
      <c r="AD524">
        <v>0.03</v>
      </c>
      <c r="AE524">
        <v>4.17</v>
      </c>
      <c r="AF524">
        <v>-1</v>
      </c>
      <c r="AG524">
        <v>-1</v>
      </c>
      <c r="AH524">
        <v>-1</v>
      </c>
      <c r="AI524">
        <v>0</v>
      </c>
      <c r="AJ524">
        <v>0</v>
      </c>
      <c r="AK524">
        <v>0.03</v>
      </c>
      <c r="AL524">
        <v>0.03</v>
      </c>
      <c r="AM524">
        <v>0.05</v>
      </c>
      <c r="AN524">
        <v>0.05</v>
      </c>
      <c r="AO524">
        <v>1.42</v>
      </c>
      <c r="AP524">
        <v>1.42</v>
      </c>
      <c r="AQ524">
        <v>22.67</v>
      </c>
      <c r="AR524">
        <v>0.53</v>
      </c>
      <c r="AS524">
        <v>0.68</v>
      </c>
      <c r="AT524">
        <v>-1</v>
      </c>
      <c r="AU524">
        <v>-1</v>
      </c>
      <c r="AV524">
        <v>0.05</v>
      </c>
      <c r="AW524">
        <v>29.88</v>
      </c>
      <c r="AX524">
        <v>29.88</v>
      </c>
      <c r="AY524">
        <v>0.17</v>
      </c>
      <c r="AZ524">
        <v>0</v>
      </c>
      <c r="BA524">
        <v>1494.6728608549276</v>
      </c>
    </row>
    <row r="525" spans="1:53" x14ac:dyDescent="0.25">
      <c r="A525">
        <v>1559</v>
      </c>
      <c r="B525" t="s">
        <v>961</v>
      </c>
      <c r="C525">
        <v>0</v>
      </c>
      <c r="D525">
        <v>1.58</v>
      </c>
      <c r="E525">
        <v>0</v>
      </c>
      <c r="F525">
        <v>0</v>
      </c>
      <c r="G525">
        <v>0</v>
      </c>
      <c r="H525">
        <v>0.03</v>
      </c>
      <c r="I525">
        <v>0</v>
      </c>
      <c r="J525">
        <v>2</v>
      </c>
      <c r="K525">
        <v>0.03</v>
      </c>
      <c r="L525">
        <v>-1</v>
      </c>
      <c r="M525">
        <v>-1</v>
      </c>
      <c r="N525">
        <v>0.67</v>
      </c>
      <c r="O525">
        <v>3.58</v>
      </c>
      <c r="P525">
        <v>0.03</v>
      </c>
      <c r="Q525">
        <v>0.28000000000000003</v>
      </c>
      <c r="R525">
        <v>0.05</v>
      </c>
      <c r="S525">
        <v>0.32</v>
      </c>
      <c r="T525">
        <v>0.23</v>
      </c>
      <c r="U525">
        <v>0</v>
      </c>
      <c r="V525">
        <v>0</v>
      </c>
      <c r="W525">
        <v>20.67</v>
      </c>
      <c r="X525">
        <v>0.6</v>
      </c>
      <c r="Y525">
        <v>-1</v>
      </c>
      <c r="Z525">
        <v>-1</v>
      </c>
      <c r="AA525">
        <v>24.88</v>
      </c>
      <c r="AB525">
        <v>0.03</v>
      </c>
      <c r="AC525">
        <v>0.02</v>
      </c>
      <c r="AD525">
        <v>0.03</v>
      </c>
      <c r="AE525">
        <v>4.17</v>
      </c>
      <c r="AF525">
        <v>-1</v>
      </c>
      <c r="AG525">
        <v>-1</v>
      </c>
      <c r="AH525">
        <v>-1</v>
      </c>
      <c r="AI525">
        <v>0</v>
      </c>
      <c r="AJ525">
        <v>0</v>
      </c>
      <c r="AK525">
        <v>0.03</v>
      </c>
      <c r="AL525">
        <v>0.03</v>
      </c>
      <c r="AM525">
        <v>0.05</v>
      </c>
      <c r="AN525">
        <v>0.05</v>
      </c>
      <c r="AO525">
        <v>1.42</v>
      </c>
      <c r="AP525">
        <v>1.42</v>
      </c>
      <c r="AQ525">
        <v>22.67</v>
      </c>
      <c r="AR525">
        <v>0.53</v>
      </c>
      <c r="AS525">
        <v>0.68</v>
      </c>
      <c r="AT525">
        <v>-1</v>
      </c>
      <c r="AU525">
        <v>-1</v>
      </c>
      <c r="AV525">
        <v>0.05</v>
      </c>
      <c r="AW525">
        <v>29.88</v>
      </c>
      <c r="AX525">
        <v>29.88</v>
      </c>
      <c r="AY525">
        <v>0.17</v>
      </c>
      <c r="AZ525">
        <v>0</v>
      </c>
      <c r="BA525">
        <v>1468.8083829435238</v>
      </c>
    </row>
    <row r="526" spans="1:53" x14ac:dyDescent="0.25">
      <c r="A526">
        <v>1561</v>
      </c>
      <c r="B526" t="s">
        <v>962</v>
      </c>
      <c r="C526">
        <v>0</v>
      </c>
      <c r="D526">
        <v>1.58</v>
      </c>
      <c r="E526">
        <v>0</v>
      </c>
      <c r="F526">
        <v>0</v>
      </c>
      <c r="G526">
        <v>0</v>
      </c>
      <c r="H526">
        <v>0.03</v>
      </c>
      <c r="I526">
        <v>0</v>
      </c>
      <c r="J526">
        <v>2</v>
      </c>
      <c r="K526">
        <v>0.03</v>
      </c>
      <c r="L526">
        <v>-1</v>
      </c>
      <c r="M526">
        <v>-1</v>
      </c>
      <c r="N526">
        <v>0.67</v>
      </c>
      <c r="O526">
        <v>3.58</v>
      </c>
      <c r="P526">
        <v>0.03</v>
      </c>
      <c r="Q526">
        <v>0.28000000000000003</v>
      </c>
      <c r="R526">
        <v>0.05</v>
      </c>
      <c r="S526">
        <v>0.32</v>
      </c>
      <c r="T526">
        <v>0.23</v>
      </c>
      <c r="U526">
        <v>0</v>
      </c>
      <c r="V526">
        <v>0</v>
      </c>
      <c r="W526">
        <v>20.67</v>
      </c>
      <c r="X526">
        <v>0.6</v>
      </c>
      <c r="Y526">
        <v>-1</v>
      </c>
      <c r="Z526">
        <v>-1</v>
      </c>
      <c r="AA526">
        <v>24.88</v>
      </c>
      <c r="AB526">
        <v>0.03</v>
      </c>
      <c r="AC526">
        <v>0.02</v>
      </c>
      <c r="AD526">
        <v>0.03</v>
      </c>
      <c r="AE526">
        <v>4.17</v>
      </c>
      <c r="AF526">
        <v>-1</v>
      </c>
      <c r="AG526">
        <v>-1</v>
      </c>
      <c r="AH526">
        <v>-1</v>
      </c>
      <c r="AI526">
        <v>0</v>
      </c>
      <c r="AJ526">
        <v>0</v>
      </c>
      <c r="AK526">
        <v>0.03</v>
      </c>
      <c r="AL526">
        <v>0.03</v>
      </c>
      <c r="AM526">
        <v>0.05</v>
      </c>
      <c r="AN526">
        <v>0.05</v>
      </c>
      <c r="AO526">
        <v>1.42</v>
      </c>
      <c r="AP526">
        <v>1.42</v>
      </c>
      <c r="AQ526">
        <v>22.67</v>
      </c>
      <c r="AR526">
        <v>0.53</v>
      </c>
      <c r="AS526">
        <v>0.68</v>
      </c>
      <c r="AT526">
        <v>-1</v>
      </c>
      <c r="AU526">
        <v>-1</v>
      </c>
      <c r="AV526">
        <v>0.05</v>
      </c>
      <c r="AW526">
        <v>29.88</v>
      </c>
      <c r="AX526">
        <v>29.88</v>
      </c>
      <c r="AY526">
        <v>0.17</v>
      </c>
      <c r="AZ526">
        <v>0</v>
      </c>
      <c r="BA526">
        <v>1467.5356491079397</v>
      </c>
    </row>
    <row r="527" spans="1:53" x14ac:dyDescent="0.25">
      <c r="A527">
        <v>1566</v>
      </c>
      <c r="B527" t="s">
        <v>963</v>
      </c>
      <c r="C527">
        <v>0</v>
      </c>
      <c r="D527">
        <v>1.58</v>
      </c>
      <c r="E527">
        <v>0</v>
      </c>
      <c r="F527">
        <v>0</v>
      </c>
      <c r="G527">
        <v>0</v>
      </c>
      <c r="H527">
        <v>0.03</v>
      </c>
      <c r="I527">
        <v>0</v>
      </c>
      <c r="J527">
        <v>2</v>
      </c>
      <c r="K527">
        <v>0.03</v>
      </c>
      <c r="L527">
        <v>-1</v>
      </c>
      <c r="M527">
        <v>-1</v>
      </c>
      <c r="N527">
        <v>0.67</v>
      </c>
      <c r="O527">
        <v>3.58</v>
      </c>
      <c r="P527">
        <v>0.03</v>
      </c>
      <c r="Q527">
        <v>0.28000000000000003</v>
      </c>
      <c r="R527">
        <v>0.05</v>
      </c>
      <c r="S527">
        <v>0.32</v>
      </c>
      <c r="T527">
        <v>0.23</v>
      </c>
      <c r="U527">
        <v>0</v>
      </c>
      <c r="V527">
        <v>0</v>
      </c>
      <c r="W527">
        <v>20.67</v>
      </c>
      <c r="X527">
        <v>0.6</v>
      </c>
      <c r="Y527">
        <v>-1</v>
      </c>
      <c r="Z527">
        <v>-1</v>
      </c>
      <c r="AA527">
        <v>24.88</v>
      </c>
      <c r="AB527">
        <v>0.03</v>
      </c>
      <c r="AC527">
        <v>0.02</v>
      </c>
      <c r="AD527">
        <v>0.03</v>
      </c>
      <c r="AE527">
        <v>4.17</v>
      </c>
      <c r="AF527">
        <v>-1</v>
      </c>
      <c r="AG527">
        <v>-1</v>
      </c>
      <c r="AH527">
        <v>-1</v>
      </c>
      <c r="AI527">
        <v>0</v>
      </c>
      <c r="AJ527">
        <v>0</v>
      </c>
      <c r="AK527">
        <v>0.03</v>
      </c>
      <c r="AL527">
        <v>0.03</v>
      </c>
      <c r="AM527">
        <v>0.05</v>
      </c>
      <c r="AN527">
        <v>0.05</v>
      </c>
      <c r="AO527">
        <v>1.42</v>
      </c>
      <c r="AP527">
        <v>1.42</v>
      </c>
      <c r="AQ527">
        <v>22.67</v>
      </c>
      <c r="AR527">
        <v>0.53</v>
      </c>
      <c r="AS527">
        <v>0.68</v>
      </c>
      <c r="AT527">
        <v>-1</v>
      </c>
      <c r="AU527">
        <v>-1</v>
      </c>
      <c r="AV527">
        <v>0.05</v>
      </c>
      <c r="AW527">
        <v>29.88</v>
      </c>
      <c r="AX527">
        <v>29.88</v>
      </c>
      <c r="AY527">
        <v>0.17</v>
      </c>
      <c r="AZ527">
        <v>0</v>
      </c>
      <c r="BA527">
        <v>1419.8371704704798</v>
      </c>
    </row>
    <row r="528" spans="1:53" x14ac:dyDescent="0.25">
      <c r="A528">
        <v>1569</v>
      </c>
      <c r="B528" t="s">
        <v>964</v>
      </c>
      <c r="C528">
        <v>0</v>
      </c>
      <c r="D528">
        <v>1.58</v>
      </c>
      <c r="E528">
        <v>0</v>
      </c>
      <c r="F528">
        <v>0</v>
      </c>
      <c r="G528">
        <v>0</v>
      </c>
      <c r="H528">
        <v>0.03</v>
      </c>
      <c r="I528">
        <v>0</v>
      </c>
      <c r="J528">
        <v>2</v>
      </c>
      <c r="K528">
        <v>0.03</v>
      </c>
      <c r="L528">
        <v>-1</v>
      </c>
      <c r="M528">
        <v>-1</v>
      </c>
      <c r="N528">
        <v>0.67</v>
      </c>
      <c r="O528">
        <v>3.58</v>
      </c>
      <c r="P528">
        <v>0.03</v>
      </c>
      <c r="Q528">
        <v>0.28000000000000003</v>
      </c>
      <c r="R528">
        <v>0.05</v>
      </c>
      <c r="S528">
        <v>0.32</v>
      </c>
      <c r="T528">
        <v>0.23</v>
      </c>
      <c r="U528">
        <v>0</v>
      </c>
      <c r="V528">
        <v>0</v>
      </c>
      <c r="W528">
        <v>20.67</v>
      </c>
      <c r="X528">
        <v>0.6</v>
      </c>
      <c r="Y528">
        <v>-1</v>
      </c>
      <c r="Z528">
        <v>-1</v>
      </c>
      <c r="AA528">
        <v>24.88</v>
      </c>
      <c r="AB528">
        <v>0.03</v>
      </c>
      <c r="AC528">
        <v>0.02</v>
      </c>
      <c r="AD528">
        <v>0.03</v>
      </c>
      <c r="AE528">
        <v>4.17</v>
      </c>
      <c r="AF528">
        <v>-1</v>
      </c>
      <c r="AG528">
        <v>-1</v>
      </c>
      <c r="AH528">
        <v>-1</v>
      </c>
      <c r="AI528">
        <v>0</v>
      </c>
      <c r="AJ528">
        <v>0</v>
      </c>
      <c r="AK528">
        <v>0.03</v>
      </c>
      <c r="AL528">
        <v>0.03</v>
      </c>
      <c r="AM528">
        <v>0.05</v>
      </c>
      <c r="AN528">
        <v>0.05</v>
      </c>
      <c r="AO528">
        <v>1.42</v>
      </c>
      <c r="AP528">
        <v>1.42</v>
      </c>
      <c r="AQ528">
        <v>22.67</v>
      </c>
      <c r="AR528">
        <v>0.53</v>
      </c>
      <c r="AS528">
        <v>0.68</v>
      </c>
      <c r="AT528">
        <v>-1</v>
      </c>
      <c r="AU528">
        <v>-1</v>
      </c>
      <c r="AV528">
        <v>0.05</v>
      </c>
      <c r="AW528">
        <v>29.88</v>
      </c>
      <c r="AX528">
        <v>29.88</v>
      </c>
      <c r="AY528">
        <v>0.17</v>
      </c>
      <c r="AZ528">
        <v>0</v>
      </c>
      <c r="BA528">
        <v>1538.2835411329181</v>
      </c>
    </row>
    <row r="529" spans="1:53" x14ac:dyDescent="0.25">
      <c r="A529">
        <v>1571</v>
      </c>
      <c r="B529" t="s">
        <v>965</v>
      </c>
      <c r="C529">
        <v>0</v>
      </c>
      <c r="D529">
        <v>1.58</v>
      </c>
      <c r="E529">
        <v>0</v>
      </c>
      <c r="F529">
        <v>0</v>
      </c>
      <c r="G529">
        <v>0</v>
      </c>
      <c r="H529">
        <v>0.03</v>
      </c>
      <c r="I529">
        <v>0</v>
      </c>
      <c r="J529">
        <v>2</v>
      </c>
      <c r="K529">
        <v>0.03</v>
      </c>
      <c r="L529">
        <v>-1</v>
      </c>
      <c r="M529">
        <v>-1</v>
      </c>
      <c r="N529">
        <v>0.67</v>
      </c>
      <c r="O529">
        <v>3.58</v>
      </c>
      <c r="P529">
        <v>0.03</v>
      </c>
      <c r="Q529">
        <v>0.28000000000000003</v>
      </c>
      <c r="R529">
        <v>0.05</v>
      </c>
      <c r="S529">
        <v>0.32</v>
      </c>
      <c r="T529">
        <v>0.23</v>
      </c>
      <c r="U529">
        <v>0</v>
      </c>
      <c r="V529">
        <v>0</v>
      </c>
      <c r="W529">
        <v>20.67</v>
      </c>
      <c r="X529">
        <v>0.6</v>
      </c>
      <c r="Y529">
        <v>-1</v>
      </c>
      <c r="Z529">
        <v>-1</v>
      </c>
      <c r="AA529">
        <v>24.88</v>
      </c>
      <c r="AB529">
        <v>0.03</v>
      </c>
      <c r="AC529">
        <v>0.02</v>
      </c>
      <c r="AD529">
        <v>0.03</v>
      </c>
      <c r="AE529">
        <v>4.17</v>
      </c>
      <c r="AF529">
        <v>-1</v>
      </c>
      <c r="AG529">
        <v>-1</v>
      </c>
      <c r="AH529">
        <v>-1</v>
      </c>
      <c r="AI529">
        <v>0</v>
      </c>
      <c r="AJ529">
        <v>0</v>
      </c>
      <c r="AK529">
        <v>0.03</v>
      </c>
      <c r="AL529">
        <v>0.03</v>
      </c>
      <c r="AM529">
        <v>0.05</v>
      </c>
      <c r="AN529">
        <v>0.05</v>
      </c>
      <c r="AO529">
        <v>1.42</v>
      </c>
      <c r="AP529">
        <v>1.42</v>
      </c>
      <c r="AQ529">
        <v>22.67</v>
      </c>
      <c r="AR529">
        <v>0.53</v>
      </c>
      <c r="AS529">
        <v>0.68</v>
      </c>
      <c r="AT529">
        <v>-1</v>
      </c>
      <c r="AU529">
        <v>-1</v>
      </c>
      <c r="AV529">
        <v>0.05</v>
      </c>
      <c r="AW529">
        <v>29.88</v>
      </c>
      <c r="AX529">
        <v>29.88</v>
      </c>
      <c r="AY529">
        <v>0.17</v>
      </c>
      <c r="AZ529">
        <v>0</v>
      </c>
      <c r="BA529">
        <v>1395.5848229584906</v>
      </c>
    </row>
    <row r="530" spans="1:53" x14ac:dyDescent="0.25">
      <c r="A530">
        <v>1572</v>
      </c>
      <c r="B530" t="s">
        <v>966</v>
      </c>
      <c r="C530">
        <v>0</v>
      </c>
      <c r="D530">
        <v>1.58</v>
      </c>
      <c r="E530">
        <v>0</v>
      </c>
      <c r="F530">
        <v>0</v>
      </c>
      <c r="G530">
        <v>0</v>
      </c>
      <c r="H530">
        <v>0.03</v>
      </c>
      <c r="I530">
        <v>0</v>
      </c>
      <c r="J530">
        <v>2</v>
      </c>
      <c r="K530">
        <v>0.03</v>
      </c>
      <c r="L530">
        <v>-1</v>
      </c>
      <c r="M530">
        <v>-1</v>
      </c>
      <c r="N530">
        <v>0.67</v>
      </c>
      <c r="O530">
        <v>3.58</v>
      </c>
      <c r="P530">
        <v>0.03</v>
      </c>
      <c r="Q530">
        <v>0.28000000000000003</v>
      </c>
      <c r="R530">
        <v>0.05</v>
      </c>
      <c r="S530">
        <v>0.32</v>
      </c>
      <c r="T530">
        <v>0.23</v>
      </c>
      <c r="U530">
        <v>0</v>
      </c>
      <c r="V530">
        <v>0</v>
      </c>
      <c r="W530">
        <v>20.67</v>
      </c>
      <c r="X530">
        <v>0.6</v>
      </c>
      <c r="Y530">
        <v>-1</v>
      </c>
      <c r="Z530">
        <v>-1</v>
      </c>
      <c r="AA530">
        <v>24.88</v>
      </c>
      <c r="AB530">
        <v>0.03</v>
      </c>
      <c r="AC530">
        <v>0.02</v>
      </c>
      <c r="AD530">
        <v>0.03</v>
      </c>
      <c r="AE530">
        <v>4.17</v>
      </c>
      <c r="AF530">
        <v>-1</v>
      </c>
      <c r="AG530">
        <v>-1</v>
      </c>
      <c r="AH530">
        <v>-1</v>
      </c>
      <c r="AI530">
        <v>0</v>
      </c>
      <c r="AJ530">
        <v>0</v>
      </c>
      <c r="AK530">
        <v>0.03</v>
      </c>
      <c r="AL530">
        <v>0.03</v>
      </c>
      <c r="AM530">
        <v>0.05</v>
      </c>
      <c r="AN530">
        <v>0.05</v>
      </c>
      <c r="AO530">
        <v>1.42</v>
      </c>
      <c r="AP530">
        <v>1.42</v>
      </c>
      <c r="AQ530">
        <v>22.67</v>
      </c>
      <c r="AR530">
        <v>0.53</v>
      </c>
      <c r="AS530">
        <v>0.68</v>
      </c>
      <c r="AT530">
        <v>-1</v>
      </c>
      <c r="AU530">
        <v>-1</v>
      </c>
      <c r="AV530">
        <v>0.05</v>
      </c>
      <c r="AW530">
        <v>29.88</v>
      </c>
      <c r="AX530">
        <v>29.88</v>
      </c>
      <c r="AY530">
        <v>0.17</v>
      </c>
      <c r="AZ530">
        <v>0</v>
      </c>
      <c r="BA530">
        <v>1472.4592830788097</v>
      </c>
    </row>
    <row r="531" spans="1:53" x14ac:dyDescent="0.25">
      <c r="A531">
        <v>1573</v>
      </c>
      <c r="B531" t="s">
        <v>967</v>
      </c>
      <c r="C531">
        <v>0</v>
      </c>
      <c r="D531">
        <v>1.58</v>
      </c>
      <c r="E531">
        <v>0</v>
      </c>
      <c r="F531">
        <v>0</v>
      </c>
      <c r="G531">
        <v>0</v>
      </c>
      <c r="H531">
        <v>0.03</v>
      </c>
      <c r="I531">
        <v>0</v>
      </c>
      <c r="J531">
        <v>2</v>
      </c>
      <c r="K531">
        <v>0.03</v>
      </c>
      <c r="L531">
        <v>-1</v>
      </c>
      <c r="M531">
        <v>-1</v>
      </c>
      <c r="N531">
        <v>0.67</v>
      </c>
      <c r="O531">
        <v>3.58</v>
      </c>
      <c r="P531">
        <v>0.03</v>
      </c>
      <c r="Q531">
        <v>0.28000000000000003</v>
      </c>
      <c r="R531">
        <v>0.05</v>
      </c>
      <c r="S531">
        <v>0.32</v>
      </c>
      <c r="T531">
        <v>0.23</v>
      </c>
      <c r="U531">
        <v>0</v>
      </c>
      <c r="V531">
        <v>0</v>
      </c>
      <c r="W531">
        <v>20.67</v>
      </c>
      <c r="X531">
        <v>0.6</v>
      </c>
      <c r="Y531">
        <v>-1</v>
      </c>
      <c r="Z531">
        <v>-1</v>
      </c>
      <c r="AA531">
        <v>24.88</v>
      </c>
      <c r="AB531">
        <v>0.03</v>
      </c>
      <c r="AC531">
        <v>0.02</v>
      </c>
      <c r="AD531">
        <v>0.03</v>
      </c>
      <c r="AE531">
        <v>4.17</v>
      </c>
      <c r="AF531">
        <v>-1</v>
      </c>
      <c r="AG531">
        <v>-1</v>
      </c>
      <c r="AH531">
        <v>-1</v>
      </c>
      <c r="AI531">
        <v>0</v>
      </c>
      <c r="AJ531">
        <v>0</v>
      </c>
      <c r="AK531">
        <v>0.03</v>
      </c>
      <c r="AL531">
        <v>0.03</v>
      </c>
      <c r="AM531">
        <v>0.05</v>
      </c>
      <c r="AN531">
        <v>0.05</v>
      </c>
      <c r="AO531">
        <v>1.42</v>
      </c>
      <c r="AP531">
        <v>1.42</v>
      </c>
      <c r="AQ531">
        <v>22.67</v>
      </c>
      <c r="AR531">
        <v>0.53</v>
      </c>
      <c r="AS531">
        <v>0.68</v>
      </c>
      <c r="AT531">
        <v>-1</v>
      </c>
      <c r="AU531">
        <v>-1</v>
      </c>
      <c r="AV531">
        <v>0.05</v>
      </c>
      <c r="AW531">
        <v>29.88</v>
      </c>
      <c r="AX531">
        <v>29.88</v>
      </c>
      <c r="AY531">
        <v>0.17</v>
      </c>
      <c r="AZ531">
        <v>0</v>
      </c>
      <c r="BA531">
        <v>1424.6633530120157</v>
      </c>
    </row>
    <row r="532" spans="1:53" x14ac:dyDescent="0.25">
      <c r="A532">
        <v>1574</v>
      </c>
      <c r="B532" t="s">
        <v>968</v>
      </c>
      <c r="C532">
        <v>0</v>
      </c>
      <c r="D532">
        <v>1.58</v>
      </c>
      <c r="E532">
        <v>0</v>
      </c>
      <c r="F532">
        <v>0</v>
      </c>
      <c r="G532">
        <v>0</v>
      </c>
      <c r="H532">
        <v>0.03</v>
      </c>
      <c r="I532">
        <v>0</v>
      </c>
      <c r="J532">
        <v>2</v>
      </c>
      <c r="K532">
        <v>0.03</v>
      </c>
      <c r="L532">
        <v>-1</v>
      </c>
      <c r="M532">
        <v>-1</v>
      </c>
      <c r="N532">
        <v>0.67</v>
      </c>
      <c r="O532">
        <v>3.58</v>
      </c>
      <c r="P532">
        <v>0.03</v>
      </c>
      <c r="Q532">
        <v>0.28000000000000003</v>
      </c>
      <c r="R532">
        <v>0.05</v>
      </c>
      <c r="S532">
        <v>0.32</v>
      </c>
      <c r="T532">
        <v>0.23</v>
      </c>
      <c r="U532">
        <v>0</v>
      </c>
      <c r="V532">
        <v>0</v>
      </c>
      <c r="W532">
        <v>20.67</v>
      </c>
      <c r="X532">
        <v>0.6</v>
      </c>
      <c r="Y532">
        <v>-1</v>
      </c>
      <c r="Z532">
        <v>-1</v>
      </c>
      <c r="AA532">
        <v>24.88</v>
      </c>
      <c r="AB532">
        <v>0.03</v>
      </c>
      <c r="AC532">
        <v>0.02</v>
      </c>
      <c r="AD532">
        <v>0.03</v>
      </c>
      <c r="AE532">
        <v>4.17</v>
      </c>
      <c r="AF532">
        <v>-1</v>
      </c>
      <c r="AG532">
        <v>-1</v>
      </c>
      <c r="AH532">
        <v>-1</v>
      </c>
      <c r="AI532">
        <v>0</v>
      </c>
      <c r="AJ532">
        <v>0</v>
      </c>
      <c r="AK532">
        <v>0.03</v>
      </c>
      <c r="AL532">
        <v>0.03</v>
      </c>
      <c r="AM532">
        <v>0.05</v>
      </c>
      <c r="AN532">
        <v>0.05</v>
      </c>
      <c r="AO532">
        <v>1.42</v>
      </c>
      <c r="AP532">
        <v>1.42</v>
      </c>
      <c r="AQ532">
        <v>22.67</v>
      </c>
      <c r="AR532">
        <v>0.53</v>
      </c>
      <c r="AS532">
        <v>0.68</v>
      </c>
      <c r="AT532">
        <v>-1</v>
      </c>
      <c r="AU532">
        <v>-1</v>
      </c>
      <c r="AV532">
        <v>0.05</v>
      </c>
      <c r="AW532">
        <v>29.88</v>
      </c>
      <c r="AX532">
        <v>29.88</v>
      </c>
      <c r="AY532">
        <v>0.17</v>
      </c>
      <c r="AZ532">
        <v>0</v>
      </c>
      <c r="BA532">
        <v>1646.0402982577962</v>
      </c>
    </row>
    <row r="533" spans="1:53" x14ac:dyDescent="0.25">
      <c r="A533">
        <v>1576</v>
      </c>
      <c r="B533" t="s">
        <v>969</v>
      </c>
      <c r="C533">
        <v>0</v>
      </c>
      <c r="D533">
        <v>1.58</v>
      </c>
      <c r="E533">
        <v>0</v>
      </c>
      <c r="F533">
        <v>0</v>
      </c>
      <c r="G533">
        <v>0</v>
      </c>
      <c r="H533">
        <v>0.03</v>
      </c>
      <c r="I533">
        <v>0</v>
      </c>
      <c r="J533">
        <v>2</v>
      </c>
      <c r="K533">
        <v>0.03</v>
      </c>
      <c r="L533">
        <v>-1</v>
      </c>
      <c r="M533">
        <v>-1</v>
      </c>
      <c r="N533">
        <v>0.67</v>
      </c>
      <c r="O533">
        <v>3.58</v>
      </c>
      <c r="P533">
        <v>0.03</v>
      </c>
      <c r="Q533">
        <v>0.28000000000000003</v>
      </c>
      <c r="R533">
        <v>0.05</v>
      </c>
      <c r="S533">
        <v>0.32</v>
      </c>
      <c r="T533">
        <v>0.23</v>
      </c>
      <c r="U533">
        <v>0</v>
      </c>
      <c r="V533">
        <v>0</v>
      </c>
      <c r="W533">
        <v>20.67</v>
      </c>
      <c r="X533">
        <v>0.6</v>
      </c>
      <c r="Y533">
        <v>-1</v>
      </c>
      <c r="Z533">
        <v>-1</v>
      </c>
      <c r="AA533">
        <v>24.88</v>
      </c>
      <c r="AB533">
        <v>0.03</v>
      </c>
      <c r="AC533">
        <v>0.02</v>
      </c>
      <c r="AD533">
        <v>0.03</v>
      </c>
      <c r="AE533">
        <v>4.17</v>
      </c>
      <c r="AF533">
        <v>-1</v>
      </c>
      <c r="AG533">
        <v>-1</v>
      </c>
      <c r="AH533">
        <v>-1</v>
      </c>
      <c r="AI533">
        <v>0</v>
      </c>
      <c r="AJ533">
        <v>0</v>
      </c>
      <c r="AK533">
        <v>0.03</v>
      </c>
      <c r="AL533">
        <v>0.03</v>
      </c>
      <c r="AM533">
        <v>0.05</v>
      </c>
      <c r="AN533">
        <v>0.05</v>
      </c>
      <c r="AO533">
        <v>1.42</v>
      </c>
      <c r="AP533">
        <v>1.42</v>
      </c>
      <c r="AQ533">
        <v>22.67</v>
      </c>
      <c r="AR533">
        <v>0.53</v>
      </c>
      <c r="AS533">
        <v>0.68</v>
      </c>
      <c r="AT533">
        <v>-1</v>
      </c>
      <c r="AU533">
        <v>-1</v>
      </c>
      <c r="AV533">
        <v>0.05</v>
      </c>
      <c r="AW533">
        <v>29.88</v>
      </c>
      <c r="AX533">
        <v>29.88</v>
      </c>
      <c r="AY533">
        <v>0.17</v>
      </c>
      <c r="AZ533">
        <v>0</v>
      </c>
      <c r="BA533">
        <v>1450.4092598238474</v>
      </c>
    </row>
    <row r="534" spans="1:53" x14ac:dyDescent="0.25">
      <c r="A534">
        <v>1577</v>
      </c>
      <c r="B534" t="s">
        <v>970</v>
      </c>
      <c r="C534">
        <v>0</v>
      </c>
      <c r="D534">
        <v>1.58</v>
      </c>
      <c r="E534">
        <v>0</v>
      </c>
      <c r="F534">
        <v>0</v>
      </c>
      <c r="G534">
        <v>0</v>
      </c>
      <c r="H534">
        <v>0.03</v>
      </c>
      <c r="I534">
        <v>0</v>
      </c>
      <c r="J534">
        <v>2</v>
      </c>
      <c r="K534">
        <v>0.03</v>
      </c>
      <c r="L534">
        <v>-1</v>
      </c>
      <c r="M534">
        <v>-1</v>
      </c>
      <c r="N534">
        <v>0.67</v>
      </c>
      <c r="O534">
        <v>3.58</v>
      </c>
      <c r="P534">
        <v>0.03</v>
      </c>
      <c r="Q534">
        <v>0.28000000000000003</v>
      </c>
      <c r="R534">
        <v>0.05</v>
      </c>
      <c r="S534">
        <v>0.32</v>
      </c>
      <c r="T534">
        <v>0.23</v>
      </c>
      <c r="U534">
        <v>0</v>
      </c>
      <c r="V534">
        <v>0</v>
      </c>
      <c r="W534">
        <v>20.67</v>
      </c>
      <c r="X534">
        <v>0.6</v>
      </c>
      <c r="Y534">
        <v>-1</v>
      </c>
      <c r="Z534">
        <v>-1</v>
      </c>
      <c r="AA534">
        <v>24.88</v>
      </c>
      <c r="AB534">
        <v>0.03</v>
      </c>
      <c r="AC534">
        <v>0.02</v>
      </c>
      <c r="AD534">
        <v>0.03</v>
      </c>
      <c r="AE534">
        <v>4.17</v>
      </c>
      <c r="AF534">
        <v>-1</v>
      </c>
      <c r="AG534">
        <v>-1</v>
      </c>
      <c r="AH534">
        <v>-1</v>
      </c>
      <c r="AI534">
        <v>0</v>
      </c>
      <c r="AJ534">
        <v>0</v>
      </c>
      <c r="AK534">
        <v>0.03</v>
      </c>
      <c r="AL534">
        <v>0.03</v>
      </c>
      <c r="AM534">
        <v>0.05</v>
      </c>
      <c r="AN534">
        <v>0.05</v>
      </c>
      <c r="AO534">
        <v>1.42</v>
      </c>
      <c r="AP534">
        <v>1.42</v>
      </c>
      <c r="AQ534">
        <v>22.67</v>
      </c>
      <c r="AR534">
        <v>0.53</v>
      </c>
      <c r="AS534">
        <v>0.68</v>
      </c>
      <c r="AT534">
        <v>-1</v>
      </c>
      <c r="AU534">
        <v>-1</v>
      </c>
      <c r="AV534">
        <v>0.05</v>
      </c>
      <c r="AW534">
        <v>29.88</v>
      </c>
      <c r="AX534">
        <v>29.88</v>
      </c>
      <c r="AY534">
        <v>0.17</v>
      </c>
      <c r="AZ534">
        <v>0</v>
      </c>
      <c r="BA534">
        <v>1507.5802545585809</v>
      </c>
    </row>
    <row r="535" spans="1:53" x14ac:dyDescent="0.25">
      <c r="A535">
        <v>1580</v>
      </c>
      <c r="B535" t="s">
        <v>971</v>
      </c>
      <c r="C535">
        <v>0</v>
      </c>
      <c r="D535">
        <v>1.58</v>
      </c>
      <c r="E535">
        <v>0</v>
      </c>
      <c r="F535">
        <v>0</v>
      </c>
      <c r="G535">
        <v>0</v>
      </c>
      <c r="H535">
        <v>0.03</v>
      </c>
      <c r="I535">
        <v>0</v>
      </c>
      <c r="J535">
        <v>2</v>
      </c>
      <c r="K535">
        <v>0.03</v>
      </c>
      <c r="L535">
        <v>-1</v>
      </c>
      <c r="M535">
        <v>-1</v>
      </c>
      <c r="N535">
        <v>0.67</v>
      </c>
      <c r="O535">
        <v>3.58</v>
      </c>
      <c r="P535">
        <v>0.03</v>
      </c>
      <c r="Q535">
        <v>0.28000000000000003</v>
      </c>
      <c r="R535">
        <v>0.05</v>
      </c>
      <c r="S535">
        <v>0.32</v>
      </c>
      <c r="T535">
        <v>0.23</v>
      </c>
      <c r="U535">
        <v>0</v>
      </c>
      <c r="V535">
        <v>0</v>
      </c>
      <c r="W535">
        <v>20.67</v>
      </c>
      <c r="X535">
        <v>0.6</v>
      </c>
      <c r="Y535">
        <v>-1</v>
      </c>
      <c r="Z535">
        <v>-1</v>
      </c>
      <c r="AA535">
        <v>24.88</v>
      </c>
      <c r="AB535">
        <v>0.03</v>
      </c>
      <c r="AC535">
        <v>0.02</v>
      </c>
      <c r="AD535">
        <v>0.03</v>
      </c>
      <c r="AE535">
        <v>4.17</v>
      </c>
      <c r="AF535">
        <v>-1</v>
      </c>
      <c r="AG535">
        <v>-1</v>
      </c>
      <c r="AH535">
        <v>-1</v>
      </c>
      <c r="AI535">
        <v>0</v>
      </c>
      <c r="AJ535">
        <v>0</v>
      </c>
      <c r="AK535">
        <v>0.03</v>
      </c>
      <c r="AL535">
        <v>0.03</v>
      </c>
      <c r="AM535">
        <v>0.05</v>
      </c>
      <c r="AN535">
        <v>0.05</v>
      </c>
      <c r="AO535">
        <v>1.42</v>
      </c>
      <c r="AP535">
        <v>1.42</v>
      </c>
      <c r="AQ535">
        <v>22.67</v>
      </c>
      <c r="AR535">
        <v>0.53</v>
      </c>
      <c r="AS535">
        <v>0.68</v>
      </c>
      <c r="AT535">
        <v>-1</v>
      </c>
      <c r="AU535">
        <v>-1</v>
      </c>
      <c r="AV535">
        <v>0.05</v>
      </c>
      <c r="AW535">
        <v>29.88</v>
      </c>
      <c r="AX535">
        <v>29.88</v>
      </c>
      <c r="AY535">
        <v>0.17</v>
      </c>
      <c r="AZ535">
        <v>0</v>
      </c>
      <c r="BA535">
        <v>1423.868422430186</v>
      </c>
    </row>
    <row r="536" spans="1:53" x14ac:dyDescent="0.25">
      <c r="A536">
        <v>1583</v>
      </c>
      <c r="B536" t="s">
        <v>972</v>
      </c>
      <c r="C536">
        <v>0</v>
      </c>
      <c r="D536">
        <v>1.58</v>
      </c>
      <c r="E536">
        <v>0</v>
      </c>
      <c r="F536">
        <v>0</v>
      </c>
      <c r="G536">
        <v>0</v>
      </c>
      <c r="H536">
        <v>0.03</v>
      </c>
      <c r="I536">
        <v>0</v>
      </c>
      <c r="J536">
        <v>2</v>
      </c>
      <c r="K536">
        <v>0.03</v>
      </c>
      <c r="L536">
        <v>-1</v>
      </c>
      <c r="M536">
        <v>-1</v>
      </c>
      <c r="N536">
        <v>0.67</v>
      </c>
      <c r="O536">
        <v>3.58</v>
      </c>
      <c r="P536">
        <v>0.03</v>
      </c>
      <c r="Q536">
        <v>0.28000000000000003</v>
      </c>
      <c r="R536">
        <v>0.05</v>
      </c>
      <c r="S536">
        <v>0.32</v>
      </c>
      <c r="T536">
        <v>0.23</v>
      </c>
      <c r="U536">
        <v>0</v>
      </c>
      <c r="V536">
        <v>0</v>
      </c>
      <c r="W536">
        <v>20.67</v>
      </c>
      <c r="X536">
        <v>0.6</v>
      </c>
      <c r="Y536">
        <v>-1</v>
      </c>
      <c r="Z536">
        <v>-1</v>
      </c>
      <c r="AA536">
        <v>24.88</v>
      </c>
      <c r="AB536">
        <v>0.03</v>
      </c>
      <c r="AC536">
        <v>0.02</v>
      </c>
      <c r="AD536">
        <v>0.03</v>
      </c>
      <c r="AE536">
        <v>4.17</v>
      </c>
      <c r="AF536">
        <v>-1</v>
      </c>
      <c r="AG536">
        <v>-1</v>
      </c>
      <c r="AH536">
        <v>-1</v>
      </c>
      <c r="AI536">
        <v>0</v>
      </c>
      <c r="AJ536">
        <v>0</v>
      </c>
      <c r="AK536">
        <v>0.03</v>
      </c>
      <c r="AL536">
        <v>0.03</v>
      </c>
      <c r="AM536">
        <v>0.05</v>
      </c>
      <c r="AN536">
        <v>0.05</v>
      </c>
      <c r="AO536">
        <v>1.42</v>
      </c>
      <c r="AP536">
        <v>1.42</v>
      </c>
      <c r="AQ536">
        <v>22.67</v>
      </c>
      <c r="AR536">
        <v>0.53</v>
      </c>
      <c r="AS536">
        <v>0.68</v>
      </c>
      <c r="AT536">
        <v>-1</v>
      </c>
      <c r="AU536">
        <v>-1</v>
      </c>
      <c r="AV536">
        <v>0.05</v>
      </c>
      <c r="AW536">
        <v>29.88</v>
      </c>
      <c r="AX536">
        <v>29.88</v>
      </c>
      <c r="AY536">
        <v>0.17</v>
      </c>
      <c r="AZ536">
        <v>0</v>
      </c>
      <c r="BA536">
        <v>1436.5860926851321</v>
      </c>
    </row>
    <row r="537" spans="1:53" x14ac:dyDescent="0.25">
      <c r="A537">
        <v>1584</v>
      </c>
      <c r="B537" t="s">
        <v>973</v>
      </c>
      <c r="C537">
        <v>0</v>
      </c>
      <c r="D537">
        <v>1.58</v>
      </c>
      <c r="E537">
        <v>0</v>
      </c>
      <c r="F537">
        <v>0</v>
      </c>
      <c r="G537">
        <v>0</v>
      </c>
      <c r="H537">
        <v>0.03</v>
      </c>
      <c r="I537">
        <v>0</v>
      </c>
      <c r="J537">
        <v>2</v>
      </c>
      <c r="K537">
        <v>0.03</v>
      </c>
      <c r="L537">
        <v>-1</v>
      </c>
      <c r="M537">
        <v>-1</v>
      </c>
      <c r="N537">
        <v>0.67</v>
      </c>
      <c r="O537">
        <v>3.58</v>
      </c>
      <c r="P537">
        <v>0.03</v>
      </c>
      <c r="Q537">
        <v>0.28000000000000003</v>
      </c>
      <c r="R537">
        <v>0.05</v>
      </c>
      <c r="S537">
        <v>0.32</v>
      </c>
      <c r="T537">
        <v>0.23</v>
      </c>
      <c r="U537">
        <v>0</v>
      </c>
      <c r="V537">
        <v>0</v>
      </c>
      <c r="W537">
        <v>20.67</v>
      </c>
      <c r="X537">
        <v>0.6</v>
      </c>
      <c r="Y537">
        <v>-1</v>
      </c>
      <c r="Z537">
        <v>-1</v>
      </c>
      <c r="AA537">
        <v>24.88</v>
      </c>
      <c r="AB537">
        <v>0.03</v>
      </c>
      <c r="AC537">
        <v>0.02</v>
      </c>
      <c r="AD537">
        <v>0.03</v>
      </c>
      <c r="AE537">
        <v>4.17</v>
      </c>
      <c r="AF537">
        <v>-1</v>
      </c>
      <c r="AG537">
        <v>-1</v>
      </c>
      <c r="AH537">
        <v>-1</v>
      </c>
      <c r="AI537">
        <v>0</v>
      </c>
      <c r="AJ537">
        <v>0</v>
      </c>
      <c r="AK537">
        <v>0.03</v>
      </c>
      <c r="AL537">
        <v>0.03</v>
      </c>
      <c r="AM537">
        <v>0.05</v>
      </c>
      <c r="AN537">
        <v>0.05</v>
      </c>
      <c r="AO537">
        <v>1.42</v>
      </c>
      <c r="AP537">
        <v>1.42</v>
      </c>
      <c r="AQ537">
        <v>22.67</v>
      </c>
      <c r="AR537">
        <v>0.53</v>
      </c>
      <c r="AS537">
        <v>0.68</v>
      </c>
      <c r="AT537">
        <v>-1</v>
      </c>
      <c r="AU537">
        <v>-1</v>
      </c>
      <c r="AV537">
        <v>0.05</v>
      </c>
      <c r="AW537">
        <v>29.88</v>
      </c>
      <c r="AX537">
        <v>29.88</v>
      </c>
      <c r="AY537">
        <v>0.17</v>
      </c>
      <c r="AZ537">
        <v>0</v>
      </c>
      <c r="BA537">
        <v>1362.3164579839304</v>
      </c>
    </row>
    <row r="538" spans="1:53" x14ac:dyDescent="0.25">
      <c r="A538">
        <v>1585</v>
      </c>
      <c r="B538" t="s">
        <v>974</v>
      </c>
      <c r="C538">
        <v>0</v>
      </c>
      <c r="D538">
        <v>1.58</v>
      </c>
      <c r="E538">
        <v>0</v>
      </c>
      <c r="F538">
        <v>0</v>
      </c>
      <c r="G538">
        <v>0</v>
      </c>
      <c r="H538">
        <v>0.03</v>
      </c>
      <c r="I538">
        <v>0</v>
      </c>
      <c r="J538">
        <v>2</v>
      </c>
      <c r="K538">
        <v>0.03</v>
      </c>
      <c r="L538">
        <v>-1</v>
      </c>
      <c r="M538">
        <v>-1</v>
      </c>
      <c r="N538">
        <v>0.67</v>
      </c>
      <c r="O538">
        <v>3.58</v>
      </c>
      <c r="P538">
        <v>0.03</v>
      </c>
      <c r="Q538">
        <v>0.28000000000000003</v>
      </c>
      <c r="R538">
        <v>0.05</v>
      </c>
      <c r="S538">
        <v>0.32</v>
      </c>
      <c r="T538">
        <v>0.23</v>
      </c>
      <c r="U538">
        <v>0</v>
      </c>
      <c r="V538">
        <v>0</v>
      </c>
      <c r="W538">
        <v>20.67</v>
      </c>
      <c r="X538">
        <v>0.6</v>
      </c>
      <c r="Y538">
        <v>-1</v>
      </c>
      <c r="Z538">
        <v>-1</v>
      </c>
      <c r="AA538">
        <v>24.88</v>
      </c>
      <c r="AB538">
        <v>0.03</v>
      </c>
      <c r="AC538">
        <v>0.02</v>
      </c>
      <c r="AD538">
        <v>0.03</v>
      </c>
      <c r="AE538">
        <v>4.17</v>
      </c>
      <c r="AF538">
        <v>-1</v>
      </c>
      <c r="AG538">
        <v>-1</v>
      </c>
      <c r="AH538">
        <v>-1</v>
      </c>
      <c r="AI538">
        <v>0</v>
      </c>
      <c r="AJ538">
        <v>0</v>
      </c>
      <c r="AK538">
        <v>0.03</v>
      </c>
      <c r="AL538">
        <v>0.03</v>
      </c>
      <c r="AM538">
        <v>0.05</v>
      </c>
      <c r="AN538">
        <v>0.05</v>
      </c>
      <c r="AO538">
        <v>1.42</v>
      </c>
      <c r="AP538">
        <v>1.42</v>
      </c>
      <c r="AQ538">
        <v>22.67</v>
      </c>
      <c r="AR538">
        <v>0.53</v>
      </c>
      <c r="AS538">
        <v>0.68</v>
      </c>
      <c r="AT538">
        <v>-1</v>
      </c>
      <c r="AU538">
        <v>-1</v>
      </c>
      <c r="AV538">
        <v>0.05</v>
      </c>
      <c r="AW538">
        <v>29.88</v>
      </c>
      <c r="AX538">
        <v>29.88</v>
      </c>
      <c r="AY538">
        <v>0.17</v>
      </c>
      <c r="AZ538">
        <v>0</v>
      </c>
      <c r="BA538">
        <v>1419.0454456454167</v>
      </c>
    </row>
    <row r="539" spans="1:53" x14ac:dyDescent="0.25">
      <c r="A539">
        <v>1590</v>
      </c>
      <c r="B539" t="s">
        <v>975</v>
      </c>
      <c r="C539">
        <v>0</v>
      </c>
      <c r="D539">
        <v>1.58</v>
      </c>
      <c r="E539">
        <v>0</v>
      </c>
      <c r="F539">
        <v>0</v>
      </c>
      <c r="G539">
        <v>0</v>
      </c>
      <c r="H539">
        <v>0.03</v>
      </c>
      <c r="I539">
        <v>0</v>
      </c>
      <c r="J539">
        <v>2</v>
      </c>
      <c r="K539">
        <v>0.03</v>
      </c>
      <c r="L539">
        <v>-1</v>
      </c>
      <c r="M539">
        <v>-1</v>
      </c>
      <c r="N539">
        <v>0.67</v>
      </c>
      <c r="O539">
        <v>3.58</v>
      </c>
      <c r="P539">
        <v>0.03</v>
      </c>
      <c r="Q539">
        <v>0.28000000000000003</v>
      </c>
      <c r="R539">
        <v>0.05</v>
      </c>
      <c r="S539">
        <v>0.32</v>
      </c>
      <c r="T539">
        <v>0.23</v>
      </c>
      <c r="U539">
        <v>0</v>
      </c>
      <c r="V539">
        <v>0</v>
      </c>
      <c r="W539">
        <v>20.67</v>
      </c>
      <c r="X539">
        <v>0.6</v>
      </c>
      <c r="Y539">
        <v>-1</v>
      </c>
      <c r="Z539">
        <v>-1</v>
      </c>
      <c r="AA539">
        <v>24.88</v>
      </c>
      <c r="AB539">
        <v>0.03</v>
      </c>
      <c r="AC539">
        <v>0.02</v>
      </c>
      <c r="AD539">
        <v>0.03</v>
      </c>
      <c r="AE539">
        <v>4.17</v>
      </c>
      <c r="AF539">
        <v>-1</v>
      </c>
      <c r="AG539">
        <v>-1</v>
      </c>
      <c r="AH539">
        <v>-1</v>
      </c>
      <c r="AI539">
        <v>0</v>
      </c>
      <c r="AJ539">
        <v>0</v>
      </c>
      <c r="AK539">
        <v>0.03</v>
      </c>
      <c r="AL539">
        <v>0.03</v>
      </c>
      <c r="AM539">
        <v>0.05</v>
      </c>
      <c r="AN539">
        <v>0.05</v>
      </c>
      <c r="AO539">
        <v>1.42</v>
      </c>
      <c r="AP539">
        <v>1.42</v>
      </c>
      <c r="AQ539">
        <v>22.67</v>
      </c>
      <c r="AR539">
        <v>0.53</v>
      </c>
      <c r="AS539">
        <v>0.68</v>
      </c>
      <c r="AT539">
        <v>-1</v>
      </c>
      <c r="AU539">
        <v>-1</v>
      </c>
      <c r="AV539">
        <v>0.05</v>
      </c>
      <c r="AW539">
        <v>29.88</v>
      </c>
      <c r="AX539">
        <v>29.88</v>
      </c>
      <c r="AY539">
        <v>0.17</v>
      </c>
      <c r="AZ539">
        <v>0</v>
      </c>
      <c r="BA539">
        <v>1437.7905097138348</v>
      </c>
    </row>
    <row r="540" spans="1:53" x14ac:dyDescent="0.25">
      <c r="A540">
        <v>1591</v>
      </c>
      <c r="B540" t="s">
        <v>976</v>
      </c>
      <c r="C540">
        <v>0</v>
      </c>
      <c r="D540">
        <v>1.58</v>
      </c>
      <c r="E540">
        <v>0</v>
      </c>
      <c r="F540">
        <v>0</v>
      </c>
      <c r="G540">
        <v>0</v>
      </c>
      <c r="H540">
        <v>0.03</v>
      </c>
      <c r="I540">
        <v>0</v>
      </c>
      <c r="J540">
        <v>2</v>
      </c>
      <c r="K540">
        <v>0.03</v>
      </c>
      <c r="L540">
        <v>-1</v>
      </c>
      <c r="M540">
        <v>-1</v>
      </c>
      <c r="N540">
        <v>0.67</v>
      </c>
      <c r="O540">
        <v>3.58</v>
      </c>
      <c r="P540">
        <v>0.03</v>
      </c>
      <c r="Q540">
        <v>0.28000000000000003</v>
      </c>
      <c r="R540">
        <v>0.05</v>
      </c>
      <c r="S540">
        <v>0.32</v>
      </c>
      <c r="T540">
        <v>0.23</v>
      </c>
      <c r="U540">
        <v>0</v>
      </c>
      <c r="V540">
        <v>0</v>
      </c>
      <c r="W540">
        <v>20.67</v>
      </c>
      <c r="X540">
        <v>0.6</v>
      </c>
      <c r="Y540">
        <v>-1</v>
      </c>
      <c r="Z540">
        <v>-1</v>
      </c>
      <c r="AA540">
        <v>24.88</v>
      </c>
      <c r="AB540">
        <v>0.03</v>
      </c>
      <c r="AC540">
        <v>0.02</v>
      </c>
      <c r="AD540">
        <v>0.03</v>
      </c>
      <c r="AE540">
        <v>4.17</v>
      </c>
      <c r="AF540">
        <v>-1</v>
      </c>
      <c r="AG540">
        <v>-1</v>
      </c>
      <c r="AH540">
        <v>-1</v>
      </c>
      <c r="AI540">
        <v>0</v>
      </c>
      <c r="AJ540">
        <v>0</v>
      </c>
      <c r="AK540">
        <v>0.03</v>
      </c>
      <c r="AL540">
        <v>0.03</v>
      </c>
      <c r="AM540">
        <v>0.05</v>
      </c>
      <c r="AN540">
        <v>0.05</v>
      </c>
      <c r="AO540">
        <v>1.42</v>
      </c>
      <c r="AP540">
        <v>1.42</v>
      </c>
      <c r="AQ540">
        <v>22.67</v>
      </c>
      <c r="AR540">
        <v>0.53</v>
      </c>
      <c r="AS540">
        <v>0.68</v>
      </c>
      <c r="AT540">
        <v>-1</v>
      </c>
      <c r="AU540">
        <v>-1</v>
      </c>
      <c r="AV540">
        <v>0.05</v>
      </c>
      <c r="AW540">
        <v>29.88</v>
      </c>
      <c r="AX540">
        <v>29.88</v>
      </c>
      <c r="AY540">
        <v>0.17</v>
      </c>
      <c r="AZ540">
        <v>0</v>
      </c>
      <c r="BA540">
        <v>1451.1374424638998</v>
      </c>
    </row>
    <row r="541" spans="1:53" x14ac:dyDescent="0.25">
      <c r="A541">
        <v>1592</v>
      </c>
      <c r="B541" t="s">
        <v>977</v>
      </c>
      <c r="C541">
        <v>0</v>
      </c>
      <c r="D541">
        <v>1.58</v>
      </c>
      <c r="E541">
        <v>0</v>
      </c>
      <c r="F541">
        <v>0</v>
      </c>
      <c r="G541">
        <v>0</v>
      </c>
      <c r="H541">
        <v>0.03</v>
      </c>
      <c r="I541">
        <v>0</v>
      </c>
      <c r="J541">
        <v>2</v>
      </c>
      <c r="K541">
        <v>0.03</v>
      </c>
      <c r="L541">
        <v>-1</v>
      </c>
      <c r="M541">
        <v>-1</v>
      </c>
      <c r="N541">
        <v>0.67</v>
      </c>
      <c r="O541">
        <v>3.58</v>
      </c>
      <c r="P541">
        <v>0.03</v>
      </c>
      <c r="Q541">
        <v>0.28000000000000003</v>
      </c>
      <c r="R541">
        <v>0.05</v>
      </c>
      <c r="S541">
        <v>0.32</v>
      </c>
      <c r="T541">
        <v>0.23</v>
      </c>
      <c r="U541">
        <v>0</v>
      </c>
      <c r="V541">
        <v>0</v>
      </c>
      <c r="W541">
        <v>20.67</v>
      </c>
      <c r="X541">
        <v>0.6</v>
      </c>
      <c r="Y541">
        <v>-1</v>
      </c>
      <c r="Z541">
        <v>-1</v>
      </c>
      <c r="AA541">
        <v>24.88</v>
      </c>
      <c r="AB541">
        <v>0.03</v>
      </c>
      <c r="AC541">
        <v>0.02</v>
      </c>
      <c r="AD541">
        <v>0.03</v>
      </c>
      <c r="AE541">
        <v>4.17</v>
      </c>
      <c r="AF541">
        <v>-1</v>
      </c>
      <c r="AG541">
        <v>-1</v>
      </c>
      <c r="AH541">
        <v>-1</v>
      </c>
      <c r="AI541">
        <v>0</v>
      </c>
      <c r="AJ541">
        <v>0</v>
      </c>
      <c r="AK541">
        <v>0.03</v>
      </c>
      <c r="AL541">
        <v>0.03</v>
      </c>
      <c r="AM541">
        <v>0.05</v>
      </c>
      <c r="AN541">
        <v>0.05</v>
      </c>
      <c r="AO541">
        <v>1.42</v>
      </c>
      <c r="AP541">
        <v>1.42</v>
      </c>
      <c r="AQ541">
        <v>22.67</v>
      </c>
      <c r="AR541">
        <v>0.53</v>
      </c>
      <c r="AS541">
        <v>0.68</v>
      </c>
      <c r="AT541">
        <v>-1</v>
      </c>
      <c r="AU541">
        <v>-1</v>
      </c>
      <c r="AV541">
        <v>0.05</v>
      </c>
      <c r="AW541">
        <v>29.88</v>
      </c>
      <c r="AX541">
        <v>29.88</v>
      </c>
      <c r="AY541">
        <v>0.17</v>
      </c>
      <c r="AZ541">
        <v>0</v>
      </c>
      <c r="BA541">
        <v>1546.4491733163993</v>
      </c>
    </row>
    <row r="542" spans="1:53" x14ac:dyDescent="0.25">
      <c r="A542">
        <v>1595</v>
      </c>
      <c r="B542" t="s">
        <v>590</v>
      </c>
      <c r="C542">
        <v>0</v>
      </c>
      <c r="D542">
        <v>1.58</v>
      </c>
      <c r="E542">
        <v>0</v>
      </c>
      <c r="F542">
        <v>0</v>
      </c>
      <c r="G542">
        <v>0</v>
      </c>
      <c r="H542">
        <v>0.03</v>
      </c>
      <c r="I542">
        <v>0</v>
      </c>
      <c r="J542">
        <v>2</v>
      </c>
      <c r="K542">
        <v>0.03</v>
      </c>
      <c r="L542">
        <v>-1</v>
      </c>
      <c r="M542">
        <v>-1</v>
      </c>
      <c r="N542">
        <v>0.67</v>
      </c>
      <c r="O542">
        <v>3.58</v>
      </c>
      <c r="P542">
        <v>0.03</v>
      </c>
      <c r="Q542">
        <v>0.28000000000000003</v>
      </c>
      <c r="R542">
        <v>0.05</v>
      </c>
      <c r="S542">
        <v>0.32</v>
      </c>
      <c r="T542">
        <v>0.23</v>
      </c>
      <c r="U542">
        <v>0</v>
      </c>
      <c r="V542">
        <v>0</v>
      </c>
      <c r="W542">
        <v>20.67</v>
      </c>
      <c r="X542">
        <v>0.6</v>
      </c>
      <c r="Y542">
        <v>-1</v>
      </c>
      <c r="Z542">
        <v>-1</v>
      </c>
      <c r="AA542">
        <v>24.88</v>
      </c>
      <c r="AB542">
        <v>0.03</v>
      </c>
      <c r="AC542">
        <v>0.02</v>
      </c>
      <c r="AD542">
        <v>0.03</v>
      </c>
      <c r="AE542">
        <v>4.17</v>
      </c>
      <c r="AF542">
        <v>-1</v>
      </c>
      <c r="AG542">
        <v>-1</v>
      </c>
      <c r="AH542">
        <v>-1</v>
      </c>
      <c r="AI542">
        <v>0</v>
      </c>
      <c r="AJ542">
        <v>0</v>
      </c>
      <c r="AK542">
        <v>0.03</v>
      </c>
      <c r="AL542">
        <v>0.03</v>
      </c>
      <c r="AM542">
        <v>0.05</v>
      </c>
      <c r="AN542">
        <v>0.05</v>
      </c>
      <c r="AO542">
        <v>1.42</v>
      </c>
      <c r="AP542">
        <v>1.42</v>
      </c>
      <c r="AQ542">
        <v>22.67</v>
      </c>
      <c r="AR542">
        <v>0.53</v>
      </c>
      <c r="AS542">
        <v>0.68</v>
      </c>
      <c r="AT542">
        <v>-1</v>
      </c>
      <c r="AU542">
        <v>-1</v>
      </c>
      <c r="AV542">
        <v>0.05</v>
      </c>
      <c r="AW542">
        <v>29.88</v>
      </c>
      <c r="AX542">
        <v>29.88</v>
      </c>
      <c r="AY542">
        <v>0.17</v>
      </c>
      <c r="AZ542">
        <v>0</v>
      </c>
      <c r="BA542">
        <v>1519.2036054481134</v>
      </c>
    </row>
    <row r="543" spans="1:53" x14ac:dyDescent="0.25">
      <c r="A543">
        <v>1596</v>
      </c>
      <c r="B543" t="s">
        <v>978</v>
      </c>
      <c r="C543">
        <v>0</v>
      </c>
      <c r="D543">
        <v>1.58</v>
      </c>
      <c r="E543">
        <v>0</v>
      </c>
      <c r="F543">
        <v>0</v>
      </c>
      <c r="G543">
        <v>0</v>
      </c>
      <c r="H543">
        <v>0.03</v>
      </c>
      <c r="I543">
        <v>0</v>
      </c>
      <c r="J543">
        <v>2</v>
      </c>
      <c r="K543">
        <v>0.03</v>
      </c>
      <c r="L543">
        <v>-1</v>
      </c>
      <c r="M543">
        <v>-1</v>
      </c>
      <c r="N543">
        <v>0.67</v>
      </c>
      <c r="O543">
        <v>3.58</v>
      </c>
      <c r="P543">
        <v>0.03</v>
      </c>
      <c r="Q543">
        <v>0.28000000000000003</v>
      </c>
      <c r="R543">
        <v>0.05</v>
      </c>
      <c r="S543">
        <v>0.32</v>
      </c>
      <c r="T543">
        <v>0.23</v>
      </c>
      <c r="U543">
        <v>0</v>
      </c>
      <c r="V543">
        <v>0</v>
      </c>
      <c r="W543">
        <v>20.67</v>
      </c>
      <c r="X543">
        <v>0.6</v>
      </c>
      <c r="Y543">
        <v>-1</v>
      </c>
      <c r="Z543">
        <v>-1</v>
      </c>
      <c r="AA543">
        <v>24.88</v>
      </c>
      <c r="AB543">
        <v>0.03</v>
      </c>
      <c r="AC543">
        <v>0.02</v>
      </c>
      <c r="AD543">
        <v>0.03</v>
      </c>
      <c r="AE543">
        <v>4.17</v>
      </c>
      <c r="AF543">
        <v>-1</v>
      </c>
      <c r="AG543">
        <v>-1</v>
      </c>
      <c r="AH543">
        <v>-1</v>
      </c>
      <c r="AI543">
        <v>0</v>
      </c>
      <c r="AJ543">
        <v>0</v>
      </c>
      <c r="AK543">
        <v>0.03</v>
      </c>
      <c r="AL543">
        <v>0.03</v>
      </c>
      <c r="AM543">
        <v>0.05</v>
      </c>
      <c r="AN543">
        <v>0.05</v>
      </c>
      <c r="AO543">
        <v>1.42</v>
      </c>
      <c r="AP543">
        <v>1.42</v>
      </c>
      <c r="AQ543">
        <v>22.67</v>
      </c>
      <c r="AR543">
        <v>0.53</v>
      </c>
      <c r="AS543">
        <v>0.68</v>
      </c>
      <c r="AT543">
        <v>-1</v>
      </c>
      <c r="AU543">
        <v>-1</v>
      </c>
      <c r="AV543">
        <v>0.05</v>
      </c>
      <c r="AW543">
        <v>29.88</v>
      </c>
      <c r="AX543">
        <v>29.88</v>
      </c>
      <c r="AY543">
        <v>0.17</v>
      </c>
      <c r="AZ543">
        <v>0</v>
      </c>
      <c r="BA543">
        <v>1442.2242331105792</v>
      </c>
    </row>
    <row r="544" spans="1:53" x14ac:dyDescent="0.25">
      <c r="A544">
        <v>1598</v>
      </c>
      <c r="B544" t="s">
        <v>979</v>
      </c>
      <c r="C544">
        <v>0</v>
      </c>
      <c r="D544">
        <v>1.58</v>
      </c>
      <c r="E544">
        <v>0</v>
      </c>
      <c r="F544">
        <v>0</v>
      </c>
      <c r="G544">
        <v>0</v>
      </c>
      <c r="H544">
        <v>0.03</v>
      </c>
      <c r="I544">
        <v>0</v>
      </c>
      <c r="J544">
        <v>2</v>
      </c>
      <c r="K544">
        <v>0.03</v>
      </c>
      <c r="L544">
        <v>-1</v>
      </c>
      <c r="M544">
        <v>-1</v>
      </c>
      <c r="N544">
        <v>0.67</v>
      </c>
      <c r="O544">
        <v>3.58</v>
      </c>
      <c r="P544">
        <v>0.03</v>
      </c>
      <c r="Q544">
        <v>0.28000000000000003</v>
      </c>
      <c r="R544">
        <v>0.05</v>
      </c>
      <c r="S544">
        <v>0.32</v>
      </c>
      <c r="T544">
        <v>0.23</v>
      </c>
      <c r="U544">
        <v>0</v>
      </c>
      <c r="V544">
        <v>0</v>
      </c>
      <c r="W544">
        <v>20.67</v>
      </c>
      <c r="X544">
        <v>0.6</v>
      </c>
      <c r="Y544">
        <v>-1</v>
      </c>
      <c r="Z544">
        <v>-1</v>
      </c>
      <c r="AA544">
        <v>24.88</v>
      </c>
      <c r="AB544">
        <v>0.03</v>
      </c>
      <c r="AC544">
        <v>0.02</v>
      </c>
      <c r="AD544">
        <v>0.03</v>
      </c>
      <c r="AE544">
        <v>4.17</v>
      </c>
      <c r="AF544">
        <v>-1</v>
      </c>
      <c r="AG544">
        <v>-1</v>
      </c>
      <c r="AH544">
        <v>-1</v>
      </c>
      <c r="AI544">
        <v>0</v>
      </c>
      <c r="AJ544">
        <v>0</v>
      </c>
      <c r="AK544">
        <v>0.03</v>
      </c>
      <c r="AL544">
        <v>0.03</v>
      </c>
      <c r="AM544">
        <v>0.05</v>
      </c>
      <c r="AN544">
        <v>0.05</v>
      </c>
      <c r="AO544">
        <v>1.42</v>
      </c>
      <c r="AP544">
        <v>1.42</v>
      </c>
      <c r="AQ544">
        <v>22.67</v>
      </c>
      <c r="AR544">
        <v>0.53</v>
      </c>
      <c r="AS544">
        <v>0.68</v>
      </c>
      <c r="AT544">
        <v>-1</v>
      </c>
      <c r="AU544">
        <v>-1</v>
      </c>
      <c r="AV544">
        <v>0.05</v>
      </c>
      <c r="AW544">
        <v>29.88</v>
      </c>
      <c r="AX544">
        <v>29.88</v>
      </c>
      <c r="AY544">
        <v>0.17</v>
      </c>
      <c r="AZ544">
        <v>0</v>
      </c>
      <c r="BA544">
        <v>1454.9922685205559</v>
      </c>
    </row>
    <row r="545" spans="1:53" x14ac:dyDescent="0.25">
      <c r="A545">
        <v>1599</v>
      </c>
      <c r="B545" t="s">
        <v>980</v>
      </c>
      <c r="C545">
        <v>0</v>
      </c>
      <c r="D545">
        <v>1.58</v>
      </c>
      <c r="E545">
        <v>0</v>
      </c>
      <c r="F545">
        <v>0</v>
      </c>
      <c r="G545">
        <v>0</v>
      </c>
      <c r="H545">
        <v>0.03</v>
      </c>
      <c r="I545">
        <v>0</v>
      </c>
      <c r="J545">
        <v>2</v>
      </c>
      <c r="K545">
        <v>0.03</v>
      </c>
      <c r="L545">
        <v>-1</v>
      </c>
      <c r="M545">
        <v>-1</v>
      </c>
      <c r="N545">
        <v>0.67</v>
      </c>
      <c r="O545">
        <v>3.58</v>
      </c>
      <c r="P545">
        <v>0.03</v>
      </c>
      <c r="Q545">
        <v>0.28000000000000003</v>
      </c>
      <c r="R545">
        <v>0.05</v>
      </c>
      <c r="S545">
        <v>0.32</v>
      </c>
      <c r="T545">
        <v>0.23</v>
      </c>
      <c r="U545">
        <v>0</v>
      </c>
      <c r="V545">
        <v>0</v>
      </c>
      <c r="W545">
        <v>20.67</v>
      </c>
      <c r="X545">
        <v>0.6</v>
      </c>
      <c r="Y545">
        <v>-1</v>
      </c>
      <c r="Z545">
        <v>-1</v>
      </c>
      <c r="AA545">
        <v>24.88</v>
      </c>
      <c r="AB545">
        <v>0.03</v>
      </c>
      <c r="AC545">
        <v>0.02</v>
      </c>
      <c r="AD545">
        <v>0.03</v>
      </c>
      <c r="AE545">
        <v>4.17</v>
      </c>
      <c r="AF545">
        <v>-1</v>
      </c>
      <c r="AG545">
        <v>-1</v>
      </c>
      <c r="AH545">
        <v>-1</v>
      </c>
      <c r="AI545">
        <v>0</v>
      </c>
      <c r="AJ545">
        <v>0</v>
      </c>
      <c r="AK545">
        <v>0.03</v>
      </c>
      <c r="AL545">
        <v>0.03</v>
      </c>
      <c r="AM545">
        <v>0.05</v>
      </c>
      <c r="AN545">
        <v>0.05</v>
      </c>
      <c r="AO545">
        <v>1.42</v>
      </c>
      <c r="AP545">
        <v>1.42</v>
      </c>
      <c r="AQ545">
        <v>22.67</v>
      </c>
      <c r="AR545">
        <v>0.53</v>
      </c>
      <c r="AS545">
        <v>0.68</v>
      </c>
      <c r="AT545">
        <v>-1</v>
      </c>
      <c r="AU545">
        <v>-1</v>
      </c>
      <c r="AV545">
        <v>0.05</v>
      </c>
      <c r="AW545">
        <v>29.88</v>
      </c>
      <c r="AX545">
        <v>29.88</v>
      </c>
      <c r="AY545">
        <v>0.17</v>
      </c>
      <c r="AZ545">
        <v>0</v>
      </c>
      <c r="BA545">
        <v>1471.8529338567278</v>
      </c>
    </row>
    <row r="546" spans="1:53" x14ac:dyDescent="0.25">
      <c r="A546">
        <v>1600</v>
      </c>
      <c r="B546" t="s">
        <v>981</v>
      </c>
      <c r="C546">
        <v>0</v>
      </c>
      <c r="D546">
        <v>1.58</v>
      </c>
      <c r="E546">
        <v>0</v>
      </c>
      <c r="F546">
        <v>0</v>
      </c>
      <c r="G546">
        <v>0</v>
      </c>
      <c r="H546">
        <v>0.03</v>
      </c>
      <c r="I546">
        <v>0</v>
      </c>
      <c r="J546">
        <v>2</v>
      </c>
      <c r="K546">
        <v>0.03</v>
      </c>
      <c r="L546">
        <v>-1</v>
      </c>
      <c r="M546">
        <v>-1</v>
      </c>
      <c r="N546">
        <v>0.67</v>
      </c>
      <c r="O546">
        <v>3.58</v>
      </c>
      <c r="P546">
        <v>0.03</v>
      </c>
      <c r="Q546">
        <v>0.28000000000000003</v>
      </c>
      <c r="R546">
        <v>0.05</v>
      </c>
      <c r="S546">
        <v>0.32</v>
      </c>
      <c r="T546">
        <v>0.23</v>
      </c>
      <c r="U546">
        <v>0</v>
      </c>
      <c r="V546">
        <v>0</v>
      </c>
      <c r="W546">
        <v>20.67</v>
      </c>
      <c r="X546">
        <v>0.6</v>
      </c>
      <c r="Y546">
        <v>-1</v>
      </c>
      <c r="Z546">
        <v>-1</v>
      </c>
      <c r="AA546">
        <v>24.88</v>
      </c>
      <c r="AB546">
        <v>0.03</v>
      </c>
      <c r="AC546">
        <v>0.02</v>
      </c>
      <c r="AD546">
        <v>0.03</v>
      </c>
      <c r="AE546">
        <v>4.17</v>
      </c>
      <c r="AF546">
        <v>-1</v>
      </c>
      <c r="AG546">
        <v>-1</v>
      </c>
      <c r="AH546">
        <v>-1</v>
      </c>
      <c r="AI546">
        <v>0</v>
      </c>
      <c r="AJ546">
        <v>0</v>
      </c>
      <c r="AK546">
        <v>0.03</v>
      </c>
      <c r="AL546">
        <v>0.03</v>
      </c>
      <c r="AM546">
        <v>0.05</v>
      </c>
      <c r="AN546">
        <v>0.05</v>
      </c>
      <c r="AO546">
        <v>1.42</v>
      </c>
      <c r="AP546">
        <v>1.42</v>
      </c>
      <c r="AQ546">
        <v>22.67</v>
      </c>
      <c r="AR546">
        <v>0.53</v>
      </c>
      <c r="AS546">
        <v>0.68</v>
      </c>
      <c r="AT546">
        <v>-1</v>
      </c>
      <c r="AU546">
        <v>-1</v>
      </c>
      <c r="AV546">
        <v>0.05</v>
      </c>
      <c r="AW546">
        <v>29.88</v>
      </c>
      <c r="AX546">
        <v>29.88</v>
      </c>
      <c r="AY546">
        <v>0.17</v>
      </c>
      <c r="AZ546">
        <v>0</v>
      </c>
      <c r="BA546">
        <v>1437.8975744903712</v>
      </c>
    </row>
    <row r="547" spans="1:53" x14ac:dyDescent="0.25">
      <c r="A547">
        <v>1601</v>
      </c>
      <c r="B547" t="s">
        <v>982</v>
      </c>
      <c r="C547">
        <v>0</v>
      </c>
      <c r="D547">
        <v>1.58</v>
      </c>
      <c r="E547">
        <v>0</v>
      </c>
      <c r="F547">
        <v>0</v>
      </c>
      <c r="G547">
        <v>0</v>
      </c>
      <c r="H547">
        <v>0.03</v>
      </c>
      <c r="I547">
        <v>0</v>
      </c>
      <c r="J547">
        <v>2</v>
      </c>
      <c r="K547">
        <v>0.03</v>
      </c>
      <c r="L547">
        <v>-1</v>
      </c>
      <c r="M547">
        <v>-1</v>
      </c>
      <c r="N547">
        <v>0.67</v>
      </c>
      <c r="O547">
        <v>3.58</v>
      </c>
      <c r="P547">
        <v>0.03</v>
      </c>
      <c r="Q547">
        <v>0.28000000000000003</v>
      </c>
      <c r="R547">
        <v>0.05</v>
      </c>
      <c r="S547">
        <v>0.32</v>
      </c>
      <c r="T547">
        <v>0.23</v>
      </c>
      <c r="U547">
        <v>0</v>
      </c>
      <c r="V547">
        <v>0</v>
      </c>
      <c r="W547">
        <v>20.67</v>
      </c>
      <c r="X547">
        <v>0.6</v>
      </c>
      <c r="Y547">
        <v>-1</v>
      </c>
      <c r="Z547">
        <v>-1</v>
      </c>
      <c r="AA547">
        <v>24.88</v>
      </c>
      <c r="AB547">
        <v>0.03</v>
      </c>
      <c r="AC547">
        <v>0.02</v>
      </c>
      <c r="AD547">
        <v>0.03</v>
      </c>
      <c r="AE547">
        <v>4.17</v>
      </c>
      <c r="AF547">
        <v>-1</v>
      </c>
      <c r="AG547">
        <v>-1</v>
      </c>
      <c r="AH547">
        <v>-1</v>
      </c>
      <c r="AI547">
        <v>0</v>
      </c>
      <c r="AJ547">
        <v>0</v>
      </c>
      <c r="AK547">
        <v>0.03</v>
      </c>
      <c r="AL547">
        <v>0.03</v>
      </c>
      <c r="AM547">
        <v>0.05</v>
      </c>
      <c r="AN547">
        <v>0.05</v>
      </c>
      <c r="AO547">
        <v>1.42</v>
      </c>
      <c r="AP547">
        <v>1.42</v>
      </c>
      <c r="AQ547">
        <v>22.67</v>
      </c>
      <c r="AR547">
        <v>0.53</v>
      </c>
      <c r="AS547">
        <v>0.68</v>
      </c>
      <c r="AT547">
        <v>-1</v>
      </c>
      <c r="AU547">
        <v>-1</v>
      </c>
      <c r="AV547">
        <v>0.05</v>
      </c>
      <c r="AW547">
        <v>29.88</v>
      </c>
      <c r="AX547">
        <v>29.88</v>
      </c>
      <c r="AY547">
        <v>0.17</v>
      </c>
      <c r="AZ547">
        <v>0</v>
      </c>
      <c r="BA547">
        <v>1380.8880700371321</v>
      </c>
    </row>
    <row r="548" spans="1:53" x14ac:dyDescent="0.25">
      <c r="A548">
        <v>1610</v>
      </c>
      <c r="B548" t="s">
        <v>983</v>
      </c>
      <c r="C548">
        <v>0</v>
      </c>
      <c r="D548">
        <v>1.58</v>
      </c>
      <c r="E548">
        <v>0</v>
      </c>
      <c r="F548">
        <v>0</v>
      </c>
      <c r="G548">
        <v>0</v>
      </c>
      <c r="H548">
        <v>0.03</v>
      </c>
      <c r="I548">
        <v>0</v>
      </c>
      <c r="J548">
        <v>2</v>
      </c>
      <c r="K548">
        <v>0.03</v>
      </c>
      <c r="L548">
        <v>-1</v>
      </c>
      <c r="M548">
        <v>-1</v>
      </c>
      <c r="N548">
        <v>0.67</v>
      </c>
      <c r="O548">
        <v>3.58</v>
      </c>
      <c r="P548">
        <v>0.03</v>
      </c>
      <c r="Q548">
        <v>0.28000000000000003</v>
      </c>
      <c r="R548">
        <v>0.05</v>
      </c>
      <c r="S548">
        <v>0.32</v>
      </c>
      <c r="T548">
        <v>0.23</v>
      </c>
      <c r="U548">
        <v>0</v>
      </c>
      <c r="V548">
        <v>0</v>
      </c>
      <c r="W548">
        <v>20.67</v>
      </c>
      <c r="X548">
        <v>0.6</v>
      </c>
      <c r="Y548">
        <v>-1</v>
      </c>
      <c r="Z548">
        <v>-1</v>
      </c>
      <c r="AA548">
        <v>24.88</v>
      </c>
      <c r="AB548">
        <v>0.03</v>
      </c>
      <c r="AC548">
        <v>0.02</v>
      </c>
      <c r="AD548">
        <v>0.03</v>
      </c>
      <c r="AE548">
        <v>4.17</v>
      </c>
      <c r="AF548">
        <v>-1</v>
      </c>
      <c r="AG548">
        <v>-1</v>
      </c>
      <c r="AH548">
        <v>-1</v>
      </c>
      <c r="AI548">
        <v>0</v>
      </c>
      <c r="AJ548">
        <v>0</v>
      </c>
      <c r="AK548">
        <v>0.03</v>
      </c>
      <c r="AL548">
        <v>0.03</v>
      </c>
      <c r="AM548">
        <v>0.05</v>
      </c>
      <c r="AN548">
        <v>0.05</v>
      </c>
      <c r="AO548">
        <v>1.42</v>
      </c>
      <c r="AP548">
        <v>1.42</v>
      </c>
      <c r="AQ548">
        <v>22.67</v>
      </c>
      <c r="AR548">
        <v>0.53</v>
      </c>
      <c r="AS548">
        <v>0.68</v>
      </c>
      <c r="AT548">
        <v>-1</v>
      </c>
      <c r="AU548">
        <v>-1</v>
      </c>
      <c r="AV548">
        <v>0.05</v>
      </c>
      <c r="AW548">
        <v>29.88</v>
      </c>
      <c r="AX548">
        <v>29.88</v>
      </c>
      <c r="AY548">
        <v>0.17</v>
      </c>
      <c r="AZ548">
        <v>0</v>
      </c>
      <c r="BA548">
        <v>1479.5137229616071</v>
      </c>
    </row>
    <row r="549" spans="1:53" x14ac:dyDescent="0.25">
      <c r="A549">
        <v>1619</v>
      </c>
      <c r="B549" t="s">
        <v>984</v>
      </c>
      <c r="C549">
        <v>0</v>
      </c>
      <c r="D549">
        <v>1.58</v>
      </c>
      <c r="E549">
        <v>0</v>
      </c>
      <c r="F549">
        <v>0</v>
      </c>
      <c r="G549">
        <v>0</v>
      </c>
      <c r="H549">
        <v>0.03</v>
      </c>
      <c r="I549">
        <v>0</v>
      </c>
      <c r="J549">
        <v>2</v>
      </c>
      <c r="K549">
        <v>0.03</v>
      </c>
      <c r="L549">
        <v>-1</v>
      </c>
      <c r="M549">
        <v>-1</v>
      </c>
      <c r="N549">
        <v>0.67</v>
      </c>
      <c r="O549">
        <v>3.58</v>
      </c>
      <c r="P549">
        <v>0.03</v>
      </c>
      <c r="Q549">
        <v>0.28000000000000003</v>
      </c>
      <c r="R549">
        <v>0.05</v>
      </c>
      <c r="S549">
        <v>0.32</v>
      </c>
      <c r="T549">
        <v>0.23</v>
      </c>
      <c r="U549">
        <v>0</v>
      </c>
      <c r="V549">
        <v>0</v>
      </c>
      <c r="W549">
        <v>20.67</v>
      </c>
      <c r="X549">
        <v>0.6</v>
      </c>
      <c r="Y549">
        <v>-1</v>
      </c>
      <c r="Z549">
        <v>-1</v>
      </c>
      <c r="AA549">
        <v>24.88</v>
      </c>
      <c r="AB549">
        <v>0.03</v>
      </c>
      <c r="AC549">
        <v>0.02</v>
      </c>
      <c r="AD549">
        <v>0.03</v>
      </c>
      <c r="AE549">
        <v>4.17</v>
      </c>
      <c r="AF549">
        <v>-1</v>
      </c>
      <c r="AG549">
        <v>-1</v>
      </c>
      <c r="AH549">
        <v>-1</v>
      </c>
      <c r="AI549">
        <v>0</v>
      </c>
      <c r="AJ549">
        <v>0</v>
      </c>
      <c r="AK549">
        <v>0.03</v>
      </c>
      <c r="AL549">
        <v>0.03</v>
      </c>
      <c r="AM549">
        <v>0.05</v>
      </c>
      <c r="AN549">
        <v>0.05</v>
      </c>
      <c r="AO549">
        <v>1.42</v>
      </c>
      <c r="AP549">
        <v>1.42</v>
      </c>
      <c r="AQ549">
        <v>22.67</v>
      </c>
      <c r="AR549">
        <v>0.53</v>
      </c>
      <c r="AS549">
        <v>0.68</v>
      </c>
      <c r="AT549">
        <v>-1</v>
      </c>
      <c r="AU549">
        <v>-1</v>
      </c>
      <c r="AV549">
        <v>0.05</v>
      </c>
      <c r="AW549">
        <v>29.88</v>
      </c>
      <c r="AX549">
        <v>29.88</v>
      </c>
      <c r="AY549">
        <v>0.17</v>
      </c>
      <c r="AZ549">
        <v>0</v>
      </c>
      <c r="BA549">
        <v>1576.2263429049444</v>
      </c>
    </row>
    <row r="550" spans="1:53" x14ac:dyDescent="0.25">
      <c r="A550">
        <v>1622</v>
      </c>
      <c r="B550" t="s">
        <v>985</v>
      </c>
      <c r="C550">
        <v>0</v>
      </c>
      <c r="D550">
        <v>1.58</v>
      </c>
      <c r="E550">
        <v>0</v>
      </c>
      <c r="F550">
        <v>0</v>
      </c>
      <c r="G550">
        <v>0</v>
      </c>
      <c r="H550">
        <v>0.03</v>
      </c>
      <c r="I550">
        <v>0</v>
      </c>
      <c r="J550">
        <v>2</v>
      </c>
      <c r="K550">
        <v>0.03</v>
      </c>
      <c r="L550">
        <v>-1</v>
      </c>
      <c r="M550">
        <v>-1</v>
      </c>
      <c r="N550">
        <v>0.67</v>
      </c>
      <c r="O550">
        <v>3.58</v>
      </c>
      <c r="P550">
        <v>0.03</v>
      </c>
      <c r="Q550">
        <v>0.28000000000000003</v>
      </c>
      <c r="R550">
        <v>0.05</v>
      </c>
      <c r="S550">
        <v>0.32</v>
      </c>
      <c r="T550">
        <v>0.23</v>
      </c>
      <c r="U550">
        <v>0</v>
      </c>
      <c r="V550">
        <v>0</v>
      </c>
      <c r="W550">
        <v>20.67</v>
      </c>
      <c r="X550">
        <v>0.6</v>
      </c>
      <c r="Y550">
        <v>-1</v>
      </c>
      <c r="Z550">
        <v>-1</v>
      </c>
      <c r="AA550">
        <v>24.88</v>
      </c>
      <c r="AB550">
        <v>0.03</v>
      </c>
      <c r="AC550">
        <v>0.02</v>
      </c>
      <c r="AD550">
        <v>0.03</v>
      </c>
      <c r="AE550">
        <v>4.17</v>
      </c>
      <c r="AF550">
        <v>-1</v>
      </c>
      <c r="AG550">
        <v>-1</v>
      </c>
      <c r="AH550">
        <v>-1</v>
      </c>
      <c r="AI550">
        <v>0</v>
      </c>
      <c r="AJ550">
        <v>0</v>
      </c>
      <c r="AK550">
        <v>0.03</v>
      </c>
      <c r="AL550">
        <v>0.03</v>
      </c>
      <c r="AM550">
        <v>0.05</v>
      </c>
      <c r="AN550">
        <v>0.05</v>
      </c>
      <c r="AO550">
        <v>1.42</v>
      </c>
      <c r="AP550">
        <v>1.42</v>
      </c>
      <c r="AQ550">
        <v>22.67</v>
      </c>
      <c r="AR550">
        <v>0.53</v>
      </c>
      <c r="AS550">
        <v>0.68</v>
      </c>
      <c r="AT550">
        <v>-1</v>
      </c>
      <c r="AU550">
        <v>-1</v>
      </c>
      <c r="AV550">
        <v>0.05</v>
      </c>
      <c r="AW550">
        <v>29.88</v>
      </c>
      <c r="AX550">
        <v>29.88</v>
      </c>
      <c r="AY550">
        <v>0.17</v>
      </c>
      <c r="AZ550">
        <v>0</v>
      </c>
      <c r="BA550">
        <v>1322.4458370116802</v>
      </c>
    </row>
    <row r="551" spans="1:53" x14ac:dyDescent="0.25">
      <c r="A551">
        <v>1625</v>
      </c>
      <c r="B551" t="s">
        <v>986</v>
      </c>
      <c r="C551">
        <v>0</v>
      </c>
      <c r="D551">
        <v>1.58</v>
      </c>
      <c r="E551">
        <v>0</v>
      </c>
      <c r="F551">
        <v>0</v>
      </c>
      <c r="G551">
        <v>0</v>
      </c>
      <c r="H551">
        <v>0.03</v>
      </c>
      <c r="I551">
        <v>0</v>
      </c>
      <c r="J551">
        <v>2</v>
      </c>
      <c r="K551">
        <v>0.03</v>
      </c>
      <c r="L551">
        <v>-1</v>
      </c>
      <c r="M551">
        <v>-1</v>
      </c>
      <c r="N551">
        <v>0.67</v>
      </c>
      <c r="O551">
        <v>3.58</v>
      </c>
      <c r="P551">
        <v>0.03</v>
      </c>
      <c r="Q551">
        <v>0.28000000000000003</v>
      </c>
      <c r="R551">
        <v>0.05</v>
      </c>
      <c r="S551">
        <v>0.32</v>
      </c>
      <c r="T551">
        <v>0.23</v>
      </c>
      <c r="U551">
        <v>0</v>
      </c>
      <c r="V551">
        <v>0</v>
      </c>
      <c r="W551">
        <v>20.67</v>
      </c>
      <c r="X551">
        <v>0.6</v>
      </c>
      <c r="Y551">
        <v>-1</v>
      </c>
      <c r="Z551">
        <v>-1</v>
      </c>
      <c r="AA551">
        <v>24.88</v>
      </c>
      <c r="AB551">
        <v>0.03</v>
      </c>
      <c r="AC551">
        <v>0.02</v>
      </c>
      <c r="AD551">
        <v>0.03</v>
      </c>
      <c r="AE551">
        <v>4.17</v>
      </c>
      <c r="AF551">
        <v>-1</v>
      </c>
      <c r="AG551">
        <v>-1</v>
      </c>
      <c r="AH551">
        <v>-1</v>
      </c>
      <c r="AI551">
        <v>0</v>
      </c>
      <c r="AJ551">
        <v>0</v>
      </c>
      <c r="AK551">
        <v>0.03</v>
      </c>
      <c r="AL551">
        <v>0.03</v>
      </c>
      <c r="AM551">
        <v>0.05</v>
      </c>
      <c r="AN551">
        <v>0.05</v>
      </c>
      <c r="AO551">
        <v>1.42</v>
      </c>
      <c r="AP551">
        <v>1.42</v>
      </c>
      <c r="AQ551">
        <v>22.67</v>
      </c>
      <c r="AR551">
        <v>0.53</v>
      </c>
      <c r="AS551">
        <v>0.68</v>
      </c>
      <c r="AT551">
        <v>-1</v>
      </c>
      <c r="AU551">
        <v>-1</v>
      </c>
      <c r="AV551">
        <v>0.05</v>
      </c>
      <c r="AW551">
        <v>29.88</v>
      </c>
      <c r="AX551">
        <v>29.88</v>
      </c>
      <c r="AY551">
        <v>0.17</v>
      </c>
      <c r="AZ551">
        <v>0</v>
      </c>
      <c r="BA551">
        <v>1566.3273247311854</v>
      </c>
    </row>
    <row r="552" spans="1:53" x14ac:dyDescent="0.25">
      <c r="A552">
        <v>1626</v>
      </c>
      <c r="B552" t="s">
        <v>755</v>
      </c>
      <c r="C552">
        <v>0</v>
      </c>
      <c r="D552">
        <v>1.58</v>
      </c>
      <c r="E552">
        <v>0</v>
      </c>
      <c r="F552">
        <v>0</v>
      </c>
      <c r="G552">
        <v>0</v>
      </c>
      <c r="H552">
        <v>0.03</v>
      </c>
      <c r="I552">
        <v>0</v>
      </c>
      <c r="J552">
        <v>2</v>
      </c>
      <c r="K552">
        <v>0.03</v>
      </c>
      <c r="L552">
        <v>-1</v>
      </c>
      <c r="M552">
        <v>-1</v>
      </c>
      <c r="N552">
        <v>0.67</v>
      </c>
      <c r="O552">
        <v>3.58</v>
      </c>
      <c r="P552">
        <v>0.03</v>
      </c>
      <c r="Q552">
        <v>0.28000000000000003</v>
      </c>
      <c r="R552">
        <v>0.05</v>
      </c>
      <c r="S552">
        <v>0.32</v>
      </c>
      <c r="T552">
        <v>0.23</v>
      </c>
      <c r="U552">
        <v>0</v>
      </c>
      <c r="V552">
        <v>0</v>
      </c>
      <c r="W552">
        <v>20.67</v>
      </c>
      <c r="X552">
        <v>0.6</v>
      </c>
      <c r="Y552">
        <v>-1</v>
      </c>
      <c r="Z552">
        <v>-1</v>
      </c>
      <c r="AA552">
        <v>24.88</v>
      </c>
      <c r="AB552">
        <v>0.03</v>
      </c>
      <c r="AC552">
        <v>0.02</v>
      </c>
      <c r="AD552">
        <v>0.03</v>
      </c>
      <c r="AE552">
        <v>4.17</v>
      </c>
      <c r="AF552">
        <v>-1</v>
      </c>
      <c r="AG552">
        <v>-1</v>
      </c>
      <c r="AH552">
        <v>-1</v>
      </c>
      <c r="AI552">
        <v>0</v>
      </c>
      <c r="AJ552">
        <v>0</v>
      </c>
      <c r="AK552">
        <v>0.03</v>
      </c>
      <c r="AL552">
        <v>0.03</v>
      </c>
      <c r="AM552">
        <v>0.05</v>
      </c>
      <c r="AN552">
        <v>0.05</v>
      </c>
      <c r="AO552">
        <v>1.42</v>
      </c>
      <c r="AP552">
        <v>1.42</v>
      </c>
      <c r="AQ552">
        <v>22.67</v>
      </c>
      <c r="AR552">
        <v>0.53</v>
      </c>
      <c r="AS552">
        <v>0.68</v>
      </c>
      <c r="AT552">
        <v>-1</v>
      </c>
      <c r="AU552">
        <v>-1</v>
      </c>
      <c r="AV552">
        <v>0.05</v>
      </c>
      <c r="AW552">
        <v>29.88</v>
      </c>
      <c r="AX552">
        <v>29.88</v>
      </c>
      <c r="AY552">
        <v>0.17</v>
      </c>
      <c r="AZ552">
        <v>0</v>
      </c>
      <c r="BA552">
        <v>1466.4492853253691</v>
      </c>
    </row>
    <row r="553" spans="1:53" x14ac:dyDescent="0.25">
      <c r="A553">
        <v>1629</v>
      </c>
      <c r="B553" t="s">
        <v>987</v>
      </c>
      <c r="C553">
        <v>0</v>
      </c>
      <c r="D553">
        <v>1.58</v>
      </c>
      <c r="E553">
        <v>0</v>
      </c>
      <c r="F553">
        <v>0</v>
      </c>
      <c r="G553">
        <v>0</v>
      </c>
      <c r="H553">
        <v>0.03</v>
      </c>
      <c r="I553">
        <v>0</v>
      </c>
      <c r="J553">
        <v>2</v>
      </c>
      <c r="K553">
        <v>0.03</v>
      </c>
      <c r="L553">
        <v>-1</v>
      </c>
      <c r="M553">
        <v>-1</v>
      </c>
      <c r="N553">
        <v>0.67</v>
      </c>
      <c r="O553">
        <v>3.58</v>
      </c>
      <c r="P553">
        <v>0.03</v>
      </c>
      <c r="Q553">
        <v>0.28000000000000003</v>
      </c>
      <c r="R553">
        <v>0.05</v>
      </c>
      <c r="S553">
        <v>0.32</v>
      </c>
      <c r="T553">
        <v>0.23</v>
      </c>
      <c r="U553">
        <v>0</v>
      </c>
      <c r="V553">
        <v>0</v>
      </c>
      <c r="W553">
        <v>20.67</v>
      </c>
      <c r="X553">
        <v>0.6</v>
      </c>
      <c r="Y553">
        <v>-1</v>
      </c>
      <c r="Z553">
        <v>-1</v>
      </c>
      <c r="AA553">
        <v>24.88</v>
      </c>
      <c r="AB553">
        <v>0.03</v>
      </c>
      <c r="AC553">
        <v>0.02</v>
      </c>
      <c r="AD553">
        <v>0.03</v>
      </c>
      <c r="AE553">
        <v>4.17</v>
      </c>
      <c r="AF553">
        <v>-1</v>
      </c>
      <c r="AG553">
        <v>-1</v>
      </c>
      <c r="AH553">
        <v>-1</v>
      </c>
      <c r="AI553">
        <v>0</v>
      </c>
      <c r="AJ553">
        <v>0</v>
      </c>
      <c r="AK553">
        <v>0.03</v>
      </c>
      <c r="AL553">
        <v>0.03</v>
      </c>
      <c r="AM553">
        <v>0.05</v>
      </c>
      <c r="AN553">
        <v>0.05</v>
      </c>
      <c r="AO553">
        <v>1.42</v>
      </c>
      <c r="AP553">
        <v>1.42</v>
      </c>
      <c r="AQ553">
        <v>22.67</v>
      </c>
      <c r="AR553">
        <v>0.53</v>
      </c>
      <c r="AS553">
        <v>0.68</v>
      </c>
      <c r="AT553">
        <v>-1</v>
      </c>
      <c r="AU553">
        <v>-1</v>
      </c>
      <c r="AV553">
        <v>0.05</v>
      </c>
      <c r="AW553">
        <v>29.88</v>
      </c>
      <c r="AX553">
        <v>29.88</v>
      </c>
      <c r="AY553">
        <v>0.17</v>
      </c>
      <c r="AZ553">
        <v>0</v>
      </c>
      <c r="BA553">
        <v>1521.9212875527514</v>
      </c>
    </row>
    <row r="554" spans="1:53" x14ac:dyDescent="0.25">
      <c r="A554">
        <v>1633</v>
      </c>
      <c r="B554" t="s">
        <v>988</v>
      </c>
      <c r="C554">
        <v>0</v>
      </c>
      <c r="D554">
        <v>1.58</v>
      </c>
      <c r="E554">
        <v>0</v>
      </c>
      <c r="F554">
        <v>0</v>
      </c>
      <c r="G554">
        <v>0</v>
      </c>
      <c r="H554">
        <v>0.03</v>
      </c>
      <c r="I554">
        <v>0</v>
      </c>
      <c r="J554">
        <v>2</v>
      </c>
      <c r="K554">
        <v>0.03</v>
      </c>
      <c r="L554">
        <v>-1</v>
      </c>
      <c r="M554">
        <v>-1</v>
      </c>
      <c r="N554">
        <v>0.67</v>
      </c>
      <c r="O554">
        <v>3.58</v>
      </c>
      <c r="P554">
        <v>0.03</v>
      </c>
      <c r="Q554">
        <v>0.28000000000000003</v>
      </c>
      <c r="R554">
        <v>0.05</v>
      </c>
      <c r="S554">
        <v>0.32</v>
      </c>
      <c r="T554">
        <v>0.23</v>
      </c>
      <c r="U554">
        <v>0</v>
      </c>
      <c r="V554">
        <v>0</v>
      </c>
      <c r="W554">
        <v>20.67</v>
      </c>
      <c r="X554">
        <v>0.6</v>
      </c>
      <c r="Y554">
        <v>-1</v>
      </c>
      <c r="Z554">
        <v>-1</v>
      </c>
      <c r="AA554">
        <v>24.88</v>
      </c>
      <c r="AB554">
        <v>0.03</v>
      </c>
      <c r="AC554">
        <v>0.02</v>
      </c>
      <c r="AD554">
        <v>0.03</v>
      </c>
      <c r="AE554">
        <v>4.17</v>
      </c>
      <c r="AF554">
        <v>-1</v>
      </c>
      <c r="AG554">
        <v>-1</v>
      </c>
      <c r="AH554">
        <v>-1</v>
      </c>
      <c r="AI554">
        <v>0</v>
      </c>
      <c r="AJ554">
        <v>0</v>
      </c>
      <c r="AK554">
        <v>0.03</v>
      </c>
      <c r="AL554">
        <v>0.03</v>
      </c>
      <c r="AM554">
        <v>0.05</v>
      </c>
      <c r="AN554">
        <v>0.05</v>
      </c>
      <c r="AO554">
        <v>1.42</v>
      </c>
      <c r="AP554">
        <v>1.42</v>
      </c>
      <c r="AQ554">
        <v>22.67</v>
      </c>
      <c r="AR554">
        <v>0.53</v>
      </c>
      <c r="AS554">
        <v>0.68</v>
      </c>
      <c r="AT554">
        <v>-1</v>
      </c>
      <c r="AU554">
        <v>-1</v>
      </c>
      <c r="AV554">
        <v>0.05</v>
      </c>
      <c r="AW554">
        <v>29.88</v>
      </c>
      <c r="AX554">
        <v>29.88</v>
      </c>
      <c r="AY554">
        <v>0.17</v>
      </c>
      <c r="AZ554">
        <v>0</v>
      </c>
      <c r="BA554">
        <v>1357.5592012461834</v>
      </c>
    </row>
    <row r="555" spans="1:53" x14ac:dyDescent="0.25">
      <c r="A555">
        <v>1635</v>
      </c>
      <c r="B555" t="s">
        <v>989</v>
      </c>
      <c r="C555">
        <v>0</v>
      </c>
      <c r="D555">
        <v>1.58</v>
      </c>
      <c r="E555">
        <v>0</v>
      </c>
      <c r="F555">
        <v>0</v>
      </c>
      <c r="G555">
        <v>0</v>
      </c>
      <c r="H555">
        <v>0.03</v>
      </c>
      <c r="I555">
        <v>0</v>
      </c>
      <c r="J555">
        <v>2</v>
      </c>
      <c r="K555">
        <v>0.03</v>
      </c>
      <c r="L555">
        <v>-1</v>
      </c>
      <c r="M555">
        <v>-1</v>
      </c>
      <c r="N555">
        <v>0.67</v>
      </c>
      <c r="O555">
        <v>3.58</v>
      </c>
      <c r="P555">
        <v>0.03</v>
      </c>
      <c r="Q555">
        <v>0.28000000000000003</v>
      </c>
      <c r="R555">
        <v>0.05</v>
      </c>
      <c r="S555">
        <v>0.32</v>
      </c>
      <c r="T555">
        <v>0.23</v>
      </c>
      <c r="U555">
        <v>0</v>
      </c>
      <c r="V555">
        <v>0</v>
      </c>
      <c r="W555">
        <v>20.67</v>
      </c>
      <c r="X555">
        <v>0.6</v>
      </c>
      <c r="Y555">
        <v>-1</v>
      </c>
      <c r="Z555">
        <v>-1</v>
      </c>
      <c r="AA555">
        <v>24.88</v>
      </c>
      <c r="AB555">
        <v>0.03</v>
      </c>
      <c r="AC555">
        <v>0.02</v>
      </c>
      <c r="AD555">
        <v>0.03</v>
      </c>
      <c r="AE555">
        <v>4.17</v>
      </c>
      <c r="AF555">
        <v>-1</v>
      </c>
      <c r="AG555">
        <v>-1</v>
      </c>
      <c r="AH555">
        <v>-1</v>
      </c>
      <c r="AI555">
        <v>0</v>
      </c>
      <c r="AJ555">
        <v>0</v>
      </c>
      <c r="AK555">
        <v>0.03</v>
      </c>
      <c r="AL555">
        <v>0.03</v>
      </c>
      <c r="AM555">
        <v>0.05</v>
      </c>
      <c r="AN555">
        <v>0.05</v>
      </c>
      <c r="AO555">
        <v>1.42</v>
      </c>
      <c r="AP555">
        <v>1.42</v>
      </c>
      <c r="AQ555">
        <v>22.67</v>
      </c>
      <c r="AR555">
        <v>0.53</v>
      </c>
      <c r="AS555">
        <v>0.68</v>
      </c>
      <c r="AT555">
        <v>-1</v>
      </c>
      <c r="AU555">
        <v>-1</v>
      </c>
      <c r="AV555">
        <v>0.05</v>
      </c>
      <c r="AW555">
        <v>29.88</v>
      </c>
      <c r="AX555">
        <v>29.88</v>
      </c>
      <c r="AY555">
        <v>0.17</v>
      </c>
      <c r="AZ555">
        <v>0</v>
      </c>
      <c r="BA555">
        <v>1479.5436431871638</v>
      </c>
    </row>
    <row r="556" spans="1:53" x14ac:dyDescent="0.25">
      <c r="A556">
        <v>1640</v>
      </c>
      <c r="B556" t="s">
        <v>990</v>
      </c>
      <c r="C556">
        <v>0</v>
      </c>
      <c r="D556">
        <v>1.58</v>
      </c>
      <c r="E556">
        <v>0</v>
      </c>
      <c r="F556">
        <v>0</v>
      </c>
      <c r="G556">
        <v>0</v>
      </c>
      <c r="H556">
        <v>0.03</v>
      </c>
      <c r="I556">
        <v>0</v>
      </c>
      <c r="J556">
        <v>2</v>
      </c>
      <c r="K556">
        <v>0.03</v>
      </c>
      <c r="L556">
        <v>-1</v>
      </c>
      <c r="M556">
        <v>-1</v>
      </c>
      <c r="N556">
        <v>0.67</v>
      </c>
      <c r="O556">
        <v>3.58</v>
      </c>
      <c r="P556">
        <v>0.03</v>
      </c>
      <c r="Q556">
        <v>0.28000000000000003</v>
      </c>
      <c r="R556">
        <v>0.05</v>
      </c>
      <c r="S556">
        <v>0.32</v>
      </c>
      <c r="T556">
        <v>0.23</v>
      </c>
      <c r="U556">
        <v>0</v>
      </c>
      <c r="V556">
        <v>0</v>
      </c>
      <c r="W556">
        <v>20.67</v>
      </c>
      <c r="X556">
        <v>0.6</v>
      </c>
      <c r="Y556">
        <v>-1</v>
      </c>
      <c r="Z556">
        <v>-1</v>
      </c>
      <c r="AA556">
        <v>24.88</v>
      </c>
      <c r="AB556">
        <v>0.03</v>
      </c>
      <c r="AC556">
        <v>0.02</v>
      </c>
      <c r="AD556">
        <v>0.03</v>
      </c>
      <c r="AE556">
        <v>4.17</v>
      </c>
      <c r="AF556">
        <v>-1</v>
      </c>
      <c r="AG556">
        <v>-1</v>
      </c>
      <c r="AH556">
        <v>-1</v>
      </c>
      <c r="AI556">
        <v>0</v>
      </c>
      <c r="AJ556">
        <v>0</v>
      </c>
      <c r="AK556">
        <v>0.03</v>
      </c>
      <c r="AL556">
        <v>0.03</v>
      </c>
      <c r="AM556">
        <v>0.05</v>
      </c>
      <c r="AN556">
        <v>0.05</v>
      </c>
      <c r="AO556">
        <v>1.42</v>
      </c>
      <c r="AP556">
        <v>1.42</v>
      </c>
      <c r="AQ556">
        <v>22.67</v>
      </c>
      <c r="AR556">
        <v>0.53</v>
      </c>
      <c r="AS556">
        <v>0.68</v>
      </c>
      <c r="AT556">
        <v>-1</v>
      </c>
      <c r="AU556">
        <v>-1</v>
      </c>
      <c r="AV556">
        <v>0.05</v>
      </c>
      <c r="AW556">
        <v>29.88</v>
      </c>
      <c r="AX556">
        <v>29.88</v>
      </c>
      <c r="AY556">
        <v>0.17</v>
      </c>
      <c r="AZ556">
        <v>0</v>
      </c>
      <c r="BA556">
        <v>1593.0481328563396</v>
      </c>
    </row>
    <row r="557" spans="1:53" x14ac:dyDescent="0.25">
      <c r="A557">
        <v>1642</v>
      </c>
      <c r="B557" t="s">
        <v>991</v>
      </c>
      <c r="C557">
        <v>0</v>
      </c>
      <c r="D557">
        <v>1.58</v>
      </c>
      <c r="E557">
        <v>0</v>
      </c>
      <c r="F557">
        <v>0</v>
      </c>
      <c r="G557">
        <v>0</v>
      </c>
      <c r="H557">
        <v>0.03</v>
      </c>
      <c r="I557">
        <v>0</v>
      </c>
      <c r="J557">
        <v>2</v>
      </c>
      <c r="K557">
        <v>0.03</v>
      </c>
      <c r="L557">
        <v>-1</v>
      </c>
      <c r="M557">
        <v>-1</v>
      </c>
      <c r="N557">
        <v>0.67</v>
      </c>
      <c r="O557">
        <v>3.58</v>
      </c>
      <c r="P557">
        <v>0.03</v>
      </c>
      <c r="Q557">
        <v>0.28000000000000003</v>
      </c>
      <c r="R557">
        <v>0.05</v>
      </c>
      <c r="S557">
        <v>0.32</v>
      </c>
      <c r="T557">
        <v>0.23</v>
      </c>
      <c r="U557">
        <v>0</v>
      </c>
      <c r="V557">
        <v>0</v>
      </c>
      <c r="W557">
        <v>20.67</v>
      </c>
      <c r="X557">
        <v>0.6</v>
      </c>
      <c r="Y557">
        <v>-1</v>
      </c>
      <c r="Z557">
        <v>-1</v>
      </c>
      <c r="AA557">
        <v>24.88</v>
      </c>
      <c r="AB557">
        <v>0.03</v>
      </c>
      <c r="AC557">
        <v>0.02</v>
      </c>
      <c r="AD557">
        <v>0.03</v>
      </c>
      <c r="AE557">
        <v>4.17</v>
      </c>
      <c r="AF557">
        <v>-1</v>
      </c>
      <c r="AG557">
        <v>-1</v>
      </c>
      <c r="AH557">
        <v>-1</v>
      </c>
      <c r="AI557">
        <v>0</v>
      </c>
      <c r="AJ557">
        <v>0</v>
      </c>
      <c r="AK557">
        <v>0.03</v>
      </c>
      <c r="AL557">
        <v>0.03</v>
      </c>
      <c r="AM557">
        <v>0.05</v>
      </c>
      <c r="AN557">
        <v>0.05</v>
      </c>
      <c r="AO557">
        <v>1.42</v>
      </c>
      <c r="AP557">
        <v>1.42</v>
      </c>
      <c r="AQ557">
        <v>22.67</v>
      </c>
      <c r="AR557">
        <v>0.53</v>
      </c>
      <c r="AS557">
        <v>0.68</v>
      </c>
      <c r="AT557">
        <v>-1</v>
      </c>
      <c r="AU557">
        <v>-1</v>
      </c>
      <c r="AV557">
        <v>0.05</v>
      </c>
      <c r="AW557">
        <v>29.88</v>
      </c>
      <c r="AX557">
        <v>29.88</v>
      </c>
      <c r="AY557">
        <v>0.17</v>
      </c>
      <c r="AZ557">
        <v>0</v>
      </c>
      <c r="BA557">
        <v>1426.1178633336078</v>
      </c>
    </row>
    <row r="558" spans="1:53" x14ac:dyDescent="0.25">
      <c r="A558">
        <v>1644</v>
      </c>
      <c r="B558" t="s">
        <v>992</v>
      </c>
      <c r="C558">
        <v>0</v>
      </c>
      <c r="D558">
        <v>1.58</v>
      </c>
      <c r="E558">
        <v>0</v>
      </c>
      <c r="F558">
        <v>0</v>
      </c>
      <c r="G558">
        <v>0</v>
      </c>
      <c r="H558">
        <v>0.03</v>
      </c>
      <c r="I558">
        <v>0</v>
      </c>
      <c r="J558">
        <v>2</v>
      </c>
      <c r="K558">
        <v>0.03</v>
      </c>
      <c r="L558">
        <v>-1</v>
      </c>
      <c r="M558">
        <v>-1</v>
      </c>
      <c r="N558">
        <v>0.67</v>
      </c>
      <c r="O558">
        <v>3.58</v>
      </c>
      <c r="P558">
        <v>0.03</v>
      </c>
      <c r="Q558">
        <v>0.28000000000000003</v>
      </c>
      <c r="R558">
        <v>0.05</v>
      </c>
      <c r="S558">
        <v>0.32</v>
      </c>
      <c r="T558">
        <v>0.23</v>
      </c>
      <c r="U558">
        <v>0</v>
      </c>
      <c r="V558">
        <v>0</v>
      </c>
      <c r="W558">
        <v>20.67</v>
      </c>
      <c r="X558">
        <v>0.6</v>
      </c>
      <c r="Y558">
        <v>-1</v>
      </c>
      <c r="Z558">
        <v>-1</v>
      </c>
      <c r="AA558">
        <v>24.88</v>
      </c>
      <c r="AB558">
        <v>0.03</v>
      </c>
      <c r="AC558">
        <v>0.02</v>
      </c>
      <c r="AD558">
        <v>0.03</v>
      </c>
      <c r="AE558">
        <v>4.17</v>
      </c>
      <c r="AF558">
        <v>-1</v>
      </c>
      <c r="AG558">
        <v>-1</v>
      </c>
      <c r="AH558">
        <v>-1</v>
      </c>
      <c r="AI558">
        <v>0</v>
      </c>
      <c r="AJ558">
        <v>0</v>
      </c>
      <c r="AK558">
        <v>0.03</v>
      </c>
      <c r="AL558">
        <v>0.03</v>
      </c>
      <c r="AM558">
        <v>0.05</v>
      </c>
      <c r="AN558">
        <v>0.05</v>
      </c>
      <c r="AO558">
        <v>1.42</v>
      </c>
      <c r="AP558">
        <v>1.42</v>
      </c>
      <c r="AQ558">
        <v>22.67</v>
      </c>
      <c r="AR558">
        <v>0.53</v>
      </c>
      <c r="AS558">
        <v>0.68</v>
      </c>
      <c r="AT558">
        <v>-1</v>
      </c>
      <c r="AU558">
        <v>-1</v>
      </c>
      <c r="AV558">
        <v>0.05</v>
      </c>
      <c r="AW558">
        <v>29.88</v>
      </c>
      <c r="AX558">
        <v>29.88</v>
      </c>
      <c r="AY558">
        <v>0.17</v>
      </c>
      <c r="AZ558">
        <v>0</v>
      </c>
      <c r="BA558">
        <v>1458.2381359630149</v>
      </c>
    </row>
    <row r="559" spans="1:53" x14ac:dyDescent="0.25">
      <c r="A559">
        <v>1646</v>
      </c>
      <c r="B559" t="s">
        <v>993</v>
      </c>
      <c r="C559">
        <v>0</v>
      </c>
      <c r="D559">
        <v>1.58</v>
      </c>
      <c r="E559">
        <v>0</v>
      </c>
      <c r="F559">
        <v>0</v>
      </c>
      <c r="G559">
        <v>0</v>
      </c>
      <c r="H559">
        <v>0.03</v>
      </c>
      <c r="I559">
        <v>0</v>
      </c>
      <c r="J559">
        <v>2</v>
      </c>
      <c r="K559">
        <v>0.03</v>
      </c>
      <c r="L559">
        <v>-1</v>
      </c>
      <c r="M559">
        <v>-1</v>
      </c>
      <c r="N559">
        <v>0.67</v>
      </c>
      <c r="O559">
        <v>3.58</v>
      </c>
      <c r="P559">
        <v>0.03</v>
      </c>
      <c r="Q559">
        <v>0.28000000000000003</v>
      </c>
      <c r="R559">
        <v>0.05</v>
      </c>
      <c r="S559">
        <v>0.32</v>
      </c>
      <c r="T559">
        <v>0.23</v>
      </c>
      <c r="U559">
        <v>0</v>
      </c>
      <c r="V559">
        <v>0</v>
      </c>
      <c r="W559">
        <v>20.67</v>
      </c>
      <c r="X559">
        <v>0.6</v>
      </c>
      <c r="Y559">
        <v>-1</v>
      </c>
      <c r="Z559">
        <v>-1</v>
      </c>
      <c r="AA559">
        <v>24.88</v>
      </c>
      <c r="AB559">
        <v>0.03</v>
      </c>
      <c r="AC559">
        <v>0.02</v>
      </c>
      <c r="AD559">
        <v>0.03</v>
      </c>
      <c r="AE559">
        <v>4.17</v>
      </c>
      <c r="AF559">
        <v>-1</v>
      </c>
      <c r="AG559">
        <v>-1</v>
      </c>
      <c r="AH559">
        <v>-1</v>
      </c>
      <c r="AI559">
        <v>0</v>
      </c>
      <c r="AJ559">
        <v>0</v>
      </c>
      <c r="AK559">
        <v>0.03</v>
      </c>
      <c r="AL559">
        <v>0.03</v>
      </c>
      <c r="AM559">
        <v>0.05</v>
      </c>
      <c r="AN559">
        <v>0.05</v>
      </c>
      <c r="AO559">
        <v>1.42</v>
      </c>
      <c r="AP559">
        <v>1.42</v>
      </c>
      <c r="AQ559">
        <v>22.67</v>
      </c>
      <c r="AR559">
        <v>0.53</v>
      </c>
      <c r="AS559">
        <v>0.68</v>
      </c>
      <c r="AT559">
        <v>-1</v>
      </c>
      <c r="AU559">
        <v>-1</v>
      </c>
      <c r="AV559">
        <v>0.05</v>
      </c>
      <c r="AW559">
        <v>29.88</v>
      </c>
      <c r="AX559">
        <v>29.88</v>
      </c>
      <c r="AY559">
        <v>0.17</v>
      </c>
      <c r="AZ559">
        <v>0</v>
      </c>
      <c r="BA559">
        <v>1440.4922138221675</v>
      </c>
    </row>
    <row r="560" spans="1:53" x14ac:dyDescent="0.25">
      <c r="A560">
        <v>1647</v>
      </c>
      <c r="B560" t="s">
        <v>994</v>
      </c>
      <c r="C560">
        <v>0</v>
      </c>
      <c r="D560">
        <v>1.58</v>
      </c>
      <c r="E560">
        <v>0</v>
      </c>
      <c r="F560">
        <v>0</v>
      </c>
      <c r="G560">
        <v>0</v>
      </c>
      <c r="H560">
        <v>0.03</v>
      </c>
      <c r="I560">
        <v>0</v>
      </c>
      <c r="J560">
        <v>2</v>
      </c>
      <c r="K560">
        <v>0.03</v>
      </c>
      <c r="L560">
        <v>-1</v>
      </c>
      <c r="M560">
        <v>-1</v>
      </c>
      <c r="N560">
        <v>0.67</v>
      </c>
      <c r="O560">
        <v>3.58</v>
      </c>
      <c r="P560">
        <v>0.03</v>
      </c>
      <c r="Q560">
        <v>0.28000000000000003</v>
      </c>
      <c r="R560">
        <v>0.05</v>
      </c>
      <c r="S560">
        <v>0.32</v>
      </c>
      <c r="T560">
        <v>0.23</v>
      </c>
      <c r="U560">
        <v>0</v>
      </c>
      <c r="V560">
        <v>0</v>
      </c>
      <c r="W560">
        <v>20.67</v>
      </c>
      <c r="X560">
        <v>0.6</v>
      </c>
      <c r="Y560">
        <v>-1</v>
      </c>
      <c r="Z560">
        <v>-1</v>
      </c>
      <c r="AA560">
        <v>24.88</v>
      </c>
      <c r="AB560">
        <v>0.03</v>
      </c>
      <c r="AC560">
        <v>0.02</v>
      </c>
      <c r="AD560">
        <v>0.03</v>
      </c>
      <c r="AE560">
        <v>4.17</v>
      </c>
      <c r="AF560">
        <v>-1</v>
      </c>
      <c r="AG560">
        <v>-1</v>
      </c>
      <c r="AH560">
        <v>-1</v>
      </c>
      <c r="AI560">
        <v>0</v>
      </c>
      <c r="AJ560">
        <v>0</v>
      </c>
      <c r="AK560">
        <v>0.03</v>
      </c>
      <c r="AL560">
        <v>0.03</v>
      </c>
      <c r="AM560">
        <v>0.05</v>
      </c>
      <c r="AN560">
        <v>0.05</v>
      </c>
      <c r="AO560">
        <v>1.42</v>
      </c>
      <c r="AP560">
        <v>1.42</v>
      </c>
      <c r="AQ560">
        <v>22.67</v>
      </c>
      <c r="AR560">
        <v>0.53</v>
      </c>
      <c r="AS560">
        <v>0.68</v>
      </c>
      <c r="AT560">
        <v>-1</v>
      </c>
      <c r="AU560">
        <v>-1</v>
      </c>
      <c r="AV560">
        <v>0.05</v>
      </c>
      <c r="AW560">
        <v>29.88</v>
      </c>
      <c r="AX560">
        <v>29.88</v>
      </c>
      <c r="AY560">
        <v>0.17</v>
      </c>
      <c r="AZ560">
        <v>0</v>
      </c>
      <c r="BA560">
        <v>1456.4390479051594</v>
      </c>
    </row>
    <row r="561" spans="1:53" x14ac:dyDescent="0.25">
      <c r="A561">
        <v>1648</v>
      </c>
      <c r="B561" t="s">
        <v>995</v>
      </c>
      <c r="C561">
        <v>0</v>
      </c>
      <c r="D561">
        <v>1.58</v>
      </c>
      <c r="E561">
        <v>0</v>
      </c>
      <c r="F561">
        <v>0</v>
      </c>
      <c r="G561">
        <v>0</v>
      </c>
      <c r="H561">
        <v>0.03</v>
      </c>
      <c r="I561">
        <v>0</v>
      </c>
      <c r="J561">
        <v>2</v>
      </c>
      <c r="K561">
        <v>0.03</v>
      </c>
      <c r="L561">
        <v>-1</v>
      </c>
      <c r="M561">
        <v>-1</v>
      </c>
      <c r="N561">
        <v>0.67</v>
      </c>
      <c r="O561">
        <v>3.58</v>
      </c>
      <c r="P561">
        <v>0.03</v>
      </c>
      <c r="Q561">
        <v>0.28000000000000003</v>
      </c>
      <c r="R561">
        <v>0.05</v>
      </c>
      <c r="S561">
        <v>0.32</v>
      </c>
      <c r="T561">
        <v>0.23</v>
      </c>
      <c r="U561">
        <v>0</v>
      </c>
      <c r="V561">
        <v>0</v>
      </c>
      <c r="W561">
        <v>20.67</v>
      </c>
      <c r="X561">
        <v>0.6</v>
      </c>
      <c r="Y561">
        <v>-1</v>
      </c>
      <c r="Z561">
        <v>-1</v>
      </c>
      <c r="AA561">
        <v>24.88</v>
      </c>
      <c r="AB561">
        <v>0.03</v>
      </c>
      <c r="AC561">
        <v>0.02</v>
      </c>
      <c r="AD561">
        <v>0.03</v>
      </c>
      <c r="AE561">
        <v>4.17</v>
      </c>
      <c r="AF561">
        <v>-1</v>
      </c>
      <c r="AG561">
        <v>-1</v>
      </c>
      <c r="AH561">
        <v>-1</v>
      </c>
      <c r="AI561">
        <v>0</v>
      </c>
      <c r="AJ561">
        <v>0</v>
      </c>
      <c r="AK561">
        <v>0.03</v>
      </c>
      <c r="AL561">
        <v>0.03</v>
      </c>
      <c r="AM561">
        <v>0.05</v>
      </c>
      <c r="AN561">
        <v>0.05</v>
      </c>
      <c r="AO561">
        <v>1.42</v>
      </c>
      <c r="AP561">
        <v>1.42</v>
      </c>
      <c r="AQ561">
        <v>22.67</v>
      </c>
      <c r="AR561">
        <v>0.53</v>
      </c>
      <c r="AS561">
        <v>0.68</v>
      </c>
      <c r="AT561">
        <v>-1</v>
      </c>
      <c r="AU561">
        <v>-1</v>
      </c>
      <c r="AV561">
        <v>0.05</v>
      </c>
      <c r="AW561">
        <v>29.88</v>
      </c>
      <c r="AX561">
        <v>29.88</v>
      </c>
      <c r="AY561">
        <v>0.17</v>
      </c>
      <c r="AZ561">
        <v>0</v>
      </c>
      <c r="BA561">
        <v>1479.4753741249424</v>
      </c>
    </row>
    <row r="562" spans="1:53" x14ac:dyDescent="0.25">
      <c r="A562">
        <v>1649</v>
      </c>
      <c r="B562" t="s">
        <v>996</v>
      </c>
      <c r="C562">
        <v>0</v>
      </c>
      <c r="D562">
        <v>1.58</v>
      </c>
      <c r="E562">
        <v>0</v>
      </c>
      <c r="F562">
        <v>0</v>
      </c>
      <c r="G562">
        <v>0</v>
      </c>
      <c r="H562">
        <v>0.03</v>
      </c>
      <c r="I562">
        <v>0</v>
      </c>
      <c r="J562">
        <v>2</v>
      </c>
      <c r="K562">
        <v>0.03</v>
      </c>
      <c r="L562">
        <v>-1</v>
      </c>
      <c r="M562">
        <v>-1</v>
      </c>
      <c r="N562">
        <v>0.67</v>
      </c>
      <c r="O562">
        <v>3.58</v>
      </c>
      <c r="P562">
        <v>0.03</v>
      </c>
      <c r="Q562">
        <v>0.28000000000000003</v>
      </c>
      <c r="R562">
        <v>0.05</v>
      </c>
      <c r="S562">
        <v>0.32</v>
      </c>
      <c r="T562">
        <v>0.23</v>
      </c>
      <c r="U562">
        <v>0</v>
      </c>
      <c r="V562">
        <v>0</v>
      </c>
      <c r="W562">
        <v>20.67</v>
      </c>
      <c r="X562">
        <v>0.6</v>
      </c>
      <c r="Y562">
        <v>-1</v>
      </c>
      <c r="Z562">
        <v>-1</v>
      </c>
      <c r="AA562">
        <v>24.88</v>
      </c>
      <c r="AB562">
        <v>0.03</v>
      </c>
      <c r="AC562">
        <v>0.02</v>
      </c>
      <c r="AD562">
        <v>0.03</v>
      </c>
      <c r="AE562">
        <v>4.17</v>
      </c>
      <c r="AF562">
        <v>-1</v>
      </c>
      <c r="AG562">
        <v>-1</v>
      </c>
      <c r="AH562">
        <v>-1</v>
      </c>
      <c r="AI562">
        <v>0</v>
      </c>
      <c r="AJ562">
        <v>0</v>
      </c>
      <c r="AK562">
        <v>0.03</v>
      </c>
      <c r="AL562">
        <v>0.03</v>
      </c>
      <c r="AM562">
        <v>0.05</v>
      </c>
      <c r="AN562">
        <v>0.05</v>
      </c>
      <c r="AO562">
        <v>1.42</v>
      </c>
      <c r="AP562">
        <v>1.42</v>
      </c>
      <c r="AQ562">
        <v>22.67</v>
      </c>
      <c r="AR562">
        <v>0.53</v>
      </c>
      <c r="AS562">
        <v>0.68</v>
      </c>
      <c r="AT562">
        <v>-1</v>
      </c>
      <c r="AU562">
        <v>-1</v>
      </c>
      <c r="AV562">
        <v>0.05</v>
      </c>
      <c r="AW562">
        <v>29.88</v>
      </c>
      <c r="AX562">
        <v>29.88</v>
      </c>
      <c r="AY562">
        <v>0.17</v>
      </c>
      <c r="AZ562">
        <v>0</v>
      </c>
      <c r="BA562">
        <v>1451.8729062631339</v>
      </c>
    </row>
    <row r="563" spans="1:53" x14ac:dyDescent="0.25">
      <c r="A563">
        <v>1657</v>
      </c>
      <c r="B563" t="s">
        <v>997</v>
      </c>
      <c r="C563">
        <v>0</v>
      </c>
      <c r="D563">
        <v>1.58</v>
      </c>
      <c r="E563">
        <v>0</v>
      </c>
      <c r="F563">
        <v>0</v>
      </c>
      <c r="G563">
        <v>0</v>
      </c>
      <c r="H563">
        <v>0.03</v>
      </c>
      <c r="I563">
        <v>0</v>
      </c>
      <c r="J563">
        <v>2</v>
      </c>
      <c r="K563">
        <v>0.03</v>
      </c>
      <c r="L563">
        <v>-1</v>
      </c>
      <c r="M563">
        <v>-1</v>
      </c>
      <c r="N563">
        <v>0.67</v>
      </c>
      <c r="O563">
        <v>3.58</v>
      </c>
      <c r="P563">
        <v>0.03</v>
      </c>
      <c r="Q563">
        <v>0.28000000000000003</v>
      </c>
      <c r="R563">
        <v>0.05</v>
      </c>
      <c r="S563">
        <v>0.32</v>
      </c>
      <c r="T563">
        <v>0.23</v>
      </c>
      <c r="U563">
        <v>0</v>
      </c>
      <c r="V563">
        <v>0</v>
      </c>
      <c r="W563">
        <v>20.67</v>
      </c>
      <c r="X563">
        <v>0.6</v>
      </c>
      <c r="Y563">
        <v>-1</v>
      </c>
      <c r="Z563">
        <v>-1</v>
      </c>
      <c r="AA563">
        <v>24.88</v>
      </c>
      <c r="AB563">
        <v>0.03</v>
      </c>
      <c r="AC563">
        <v>0.02</v>
      </c>
      <c r="AD563">
        <v>0.03</v>
      </c>
      <c r="AE563">
        <v>4.17</v>
      </c>
      <c r="AF563">
        <v>-1</v>
      </c>
      <c r="AG563">
        <v>-1</v>
      </c>
      <c r="AH563">
        <v>-1</v>
      </c>
      <c r="AI563">
        <v>0</v>
      </c>
      <c r="AJ563">
        <v>0</v>
      </c>
      <c r="AK563">
        <v>0.03</v>
      </c>
      <c r="AL563">
        <v>0.03</v>
      </c>
      <c r="AM563">
        <v>0.05</v>
      </c>
      <c r="AN563">
        <v>0.05</v>
      </c>
      <c r="AO563">
        <v>1.42</v>
      </c>
      <c r="AP563">
        <v>1.42</v>
      </c>
      <c r="AQ563">
        <v>22.67</v>
      </c>
      <c r="AR563">
        <v>0.53</v>
      </c>
      <c r="AS563">
        <v>0.68</v>
      </c>
      <c r="AT563">
        <v>-1</v>
      </c>
      <c r="AU563">
        <v>-1</v>
      </c>
      <c r="AV563">
        <v>0.05</v>
      </c>
      <c r="AW563">
        <v>29.88</v>
      </c>
      <c r="AX563">
        <v>29.88</v>
      </c>
      <c r="AY563">
        <v>0.17</v>
      </c>
      <c r="AZ563">
        <v>0</v>
      </c>
      <c r="BA563">
        <v>1531.6105745661689</v>
      </c>
    </row>
    <row r="564" spans="1:53" x14ac:dyDescent="0.25">
      <c r="A564">
        <v>1658</v>
      </c>
      <c r="B564" t="s">
        <v>998</v>
      </c>
      <c r="C564">
        <v>0</v>
      </c>
      <c r="D564">
        <v>1.58</v>
      </c>
      <c r="E564">
        <v>0</v>
      </c>
      <c r="F564">
        <v>0</v>
      </c>
      <c r="G564">
        <v>0</v>
      </c>
      <c r="H564">
        <v>0.03</v>
      </c>
      <c r="I564">
        <v>0</v>
      </c>
      <c r="J564">
        <v>2</v>
      </c>
      <c r="K564">
        <v>0.03</v>
      </c>
      <c r="L564">
        <v>-1</v>
      </c>
      <c r="M564">
        <v>-1</v>
      </c>
      <c r="N564">
        <v>0.67</v>
      </c>
      <c r="O564">
        <v>3.58</v>
      </c>
      <c r="P564">
        <v>0.03</v>
      </c>
      <c r="Q564">
        <v>0.28000000000000003</v>
      </c>
      <c r="R564">
        <v>0.05</v>
      </c>
      <c r="S564">
        <v>0.32</v>
      </c>
      <c r="T564">
        <v>0.23</v>
      </c>
      <c r="U564">
        <v>0</v>
      </c>
      <c r="V564">
        <v>0</v>
      </c>
      <c r="W564">
        <v>20.67</v>
      </c>
      <c r="X564">
        <v>0.6</v>
      </c>
      <c r="Y564">
        <v>-1</v>
      </c>
      <c r="Z564">
        <v>-1</v>
      </c>
      <c r="AA564">
        <v>24.88</v>
      </c>
      <c r="AB564">
        <v>0.03</v>
      </c>
      <c r="AC564">
        <v>0.02</v>
      </c>
      <c r="AD564">
        <v>0.03</v>
      </c>
      <c r="AE564">
        <v>4.17</v>
      </c>
      <c r="AF564">
        <v>-1</v>
      </c>
      <c r="AG564">
        <v>-1</v>
      </c>
      <c r="AH564">
        <v>-1</v>
      </c>
      <c r="AI564">
        <v>0</v>
      </c>
      <c r="AJ564">
        <v>0</v>
      </c>
      <c r="AK564">
        <v>0.03</v>
      </c>
      <c r="AL564">
        <v>0.03</v>
      </c>
      <c r="AM564">
        <v>0.05</v>
      </c>
      <c r="AN564">
        <v>0.05</v>
      </c>
      <c r="AO564">
        <v>1.42</v>
      </c>
      <c r="AP564">
        <v>1.42</v>
      </c>
      <c r="AQ564">
        <v>22.67</v>
      </c>
      <c r="AR564">
        <v>0.53</v>
      </c>
      <c r="AS564">
        <v>0.68</v>
      </c>
      <c r="AT564">
        <v>-1</v>
      </c>
      <c r="AU564">
        <v>-1</v>
      </c>
      <c r="AV564">
        <v>0.05</v>
      </c>
      <c r="AW564">
        <v>29.88</v>
      </c>
      <c r="AX564">
        <v>29.88</v>
      </c>
      <c r="AY564">
        <v>0.17</v>
      </c>
      <c r="AZ564">
        <v>0</v>
      </c>
      <c r="BA564">
        <v>1600.7995570119833</v>
      </c>
    </row>
    <row r="565" spans="1:53" x14ac:dyDescent="0.25">
      <c r="A565">
        <v>1660</v>
      </c>
      <c r="B565" t="s">
        <v>999</v>
      </c>
      <c r="C565">
        <v>0</v>
      </c>
      <c r="D565">
        <v>1.58</v>
      </c>
      <c r="E565">
        <v>0</v>
      </c>
      <c r="F565">
        <v>0</v>
      </c>
      <c r="G565">
        <v>0</v>
      </c>
      <c r="H565">
        <v>0.03</v>
      </c>
      <c r="I565">
        <v>0</v>
      </c>
      <c r="J565">
        <v>2</v>
      </c>
      <c r="K565">
        <v>0.03</v>
      </c>
      <c r="L565">
        <v>-1</v>
      </c>
      <c r="M565">
        <v>-1</v>
      </c>
      <c r="N565">
        <v>0.67</v>
      </c>
      <c r="O565">
        <v>3.58</v>
      </c>
      <c r="P565">
        <v>0.03</v>
      </c>
      <c r="Q565">
        <v>0.28000000000000003</v>
      </c>
      <c r="R565">
        <v>0.05</v>
      </c>
      <c r="S565">
        <v>0.32</v>
      </c>
      <c r="T565">
        <v>0.23</v>
      </c>
      <c r="U565">
        <v>0</v>
      </c>
      <c r="V565">
        <v>0</v>
      </c>
      <c r="W565">
        <v>20.67</v>
      </c>
      <c r="X565">
        <v>0.6</v>
      </c>
      <c r="Y565">
        <v>-1</v>
      </c>
      <c r="Z565">
        <v>-1</v>
      </c>
      <c r="AA565">
        <v>24.88</v>
      </c>
      <c r="AB565">
        <v>0.03</v>
      </c>
      <c r="AC565">
        <v>0.02</v>
      </c>
      <c r="AD565">
        <v>0.03</v>
      </c>
      <c r="AE565">
        <v>4.17</v>
      </c>
      <c r="AF565">
        <v>-1</v>
      </c>
      <c r="AG565">
        <v>-1</v>
      </c>
      <c r="AH565">
        <v>-1</v>
      </c>
      <c r="AI565">
        <v>0</v>
      </c>
      <c r="AJ565">
        <v>0</v>
      </c>
      <c r="AK565">
        <v>0.03</v>
      </c>
      <c r="AL565">
        <v>0.03</v>
      </c>
      <c r="AM565">
        <v>0.05</v>
      </c>
      <c r="AN565">
        <v>0.05</v>
      </c>
      <c r="AO565">
        <v>1.42</v>
      </c>
      <c r="AP565">
        <v>1.42</v>
      </c>
      <c r="AQ565">
        <v>22.67</v>
      </c>
      <c r="AR565">
        <v>0.53</v>
      </c>
      <c r="AS565">
        <v>0.68</v>
      </c>
      <c r="AT565">
        <v>-1</v>
      </c>
      <c r="AU565">
        <v>-1</v>
      </c>
      <c r="AV565">
        <v>0.05</v>
      </c>
      <c r="AW565">
        <v>29.88</v>
      </c>
      <c r="AX565">
        <v>29.88</v>
      </c>
      <c r="AY565">
        <v>0.17</v>
      </c>
      <c r="AZ565">
        <v>0</v>
      </c>
      <c r="BA565">
        <v>1447.5106427201742</v>
      </c>
    </row>
    <row r="566" spans="1:53" x14ac:dyDescent="0.25">
      <c r="A566">
        <v>1661</v>
      </c>
      <c r="B566" t="s">
        <v>1000</v>
      </c>
      <c r="C566">
        <v>0</v>
      </c>
      <c r="D566">
        <v>1.58</v>
      </c>
      <c r="E566">
        <v>0</v>
      </c>
      <c r="F566">
        <v>0</v>
      </c>
      <c r="G566">
        <v>0</v>
      </c>
      <c r="H566">
        <v>0.03</v>
      </c>
      <c r="I566">
        <v>0</v>
      </c>
      <c r="J566">
        <v>2</v>
      </c>
      <c r="K566">
        <v>0.03</v>
      </c>
      <c r="L566">
        <v>-1</v>
      </c>
      <c r="M566">
        <v>-1</v>
      </c>
      <c r="N566">
        <v>0.67</v>
      </c>
      <c r="O566">
        <v>3.58</v>
      </c>
      <c r="P566">
        <v>0.03</v>
      </c>
      <c r="Q566">
        <v>0.28000000000000003</v>
      </c>
      <c r="R566">
        <v>0.05</v>
      </c>
      <c r="S566">
        <v>0.32</v>
      </c>
      <c r="T566">
        <v>0.23</v>
      </c>
      <c r="U566">
        <v>0</v>
      </c>
      <c r="V566">
        <v>0</v>
      </c>
      <c r="W566">
        <v>20.67</v>
      </c>
      <c r="X566">
        <v>0.6</v>
      </c>
      <c r="Y566">
        <v>-1</v>
      </c>
      <c r="Z566">
        <v>-1</v>
      </c>
      <c r="AA566">
        <v>24.88</v>
      </c>
      <c r="AB566">
        <v>0.03</v>
      </c>
      <c r="AC566">
        <v>0.02</v>
      </c>
      <c r="AD566">
        <v>0.03</v>
      </c>
      <c r="AE566">
        <v>4.17</v>
      </c>
      <c r="AF566">
        <v>-1</v>
      </c>
      <c r="AG566">
        <v>-1</v>
      </c>
      <c r="AH566">
        <v>-1</v>
      </c>
      <c r="AI566">
        <v>0</v>
      </c>
      <c r="AJ566">
        <v>0</v>
      </c>
      <c r="AK566">
        <v>0.03</v>
      </c>
      <c r="AL566">
        <v>0.03</v>
      </c>
      <c r="AM566">
        <v>0.05</v>
      </c>
      <c r="AN566">
        <v>0.05</v>
      </c>
      <c r="AO566">
        <v>1.42</v>
      </c>
      <c r="AP566">
        <v>1.42</v>
      </c>
      <c r="AQ566">
        <v>22.67</v>
      </c>
      <c r="AR566">
        <v>0.53</v>
      </c>
      <c r="AS566">
        <v>0.68</v>
      </c>
      <c r="AT566">
        <v>-1</v>
      </c>
      <c r="AU566">
        <v>-1</v>
      </c>
      <c r="AV566">
        <v>0.05</v>
      </c>
      <c r="AW566">
        <v>29.88</v>
      </c>
      <c r="AX566">
        <v>29.88</v>
      </c>
      <c r="AY566">
        <v>0.17</v>
      </c>
      <c r="AZ566">
        <v>0</v>
      </c>
      <c r="BA566">
        <v>1386.8860913257543</v>
      </c>
    </row>
    <row r="567" spans="1:53" x14ac:dyDescent="0.25">
      <c r="A567">
        <v>1662</v>
      </c>
      <c r="B567" t="s">
        <v>1001</v>
      </c>
      <c r="C567">
        <v>0</v>
      </c>
      <c r="D567">
        <v>1.58</v>
      </c>
      <c r="E567">
        <v>0</v>
      </c>
      <c r="F567">
        <v>0</v>
      </c>
      <c r="G567">
        <v>0</v>
      </c>
      <c r="H567">
        <v>0.03</v>
      </c>
      <c r="I567">
        <v>0</v>
      </c>
      <c r="J567">
        <v>2</v>
      </c>
      <c r="K567">
        <v>0.03</v>
      </c>
      <c r="L567">
        <v>-1</v>
      </c>
      <c r="M567">
        <v>-1</v>
      </c>
      <c r="N567">
        <v>0.67</v>
      </c>
      <c r="O567">
        <v>3.58</v>
      </c>
      <c r="P567">
        <v>0.03</v>
      </c>
      <c r="Q567">
        <v>0.28000000000000003</v>
      </c>
      <c r="R567">
        <v>0.05</v>
      </c>
      <c r="S567">
        <v>0.32</v>
      </c>
      <c r="T567">
        <v>0.23</v>
      </c>
      <c r="U567">
        <v>0</v>
      </c>
      <c r="V567">
        <v>0</v>
      </c>
      <c r="W567">
        <v>20.67</v>
      </c>
      <c r="X567">
        <v>0.6</v>
      </c>
      <c r="Y567">
        <v>-1</v>
      </c>
      <c r="Z567">
        <v>-1</v>
      </c>
      <c r="AA567">
        <v>24.88</v>
      </c>
      <c r="AB567">
        <v>0.03</v>
      </c>
      <c r="AC567">
        <v>0.02</v>
      </c>
      <c r="AD567">
        <v>0.03</v>
      </c>
      <c r="AE567">
        <v>4.17</v>
      </c>
      <c r="AF567">
        <v>-1</v>
      </c>
      <c r="AG567">
        <v>-1</v>
      </c>
      <c r="AH567">
        <v>-1</v>
      </c>
      <c r="AI567">
        <v>0</v>
      </c>
      <c r="AJ567">
        <v>0</v>
      </c>
      <c r="AK567">
        <v>0.03</v>
      </c>
      <c r="AL567">
        <v>0.03</v>
      </c>
      <c r="AM567">
        <v>0.05</v>
      </c>
      <c r="AN567">
        <v>0.05</v>
      </c>
      <c r="AO567">
        <v>1.42</v>
      </c>
      <c r="AP567">
        <v>1.42</v>
      </c>
      <c r="AQ567">
        <v>22.67</v>
      </c>
      <c r="AR567">
        <v>0.53</v>
      </c>
      <c r="AS567">
        <v>0.68</v>
      </c>
      <c r="AT567">
        <v>-1</v>
      </c>
      <c r="AU567">
        <v>-1</v>
      </c>
      <c r="AV567">
        <v>0.05</v>
      </c>
      <c r="AW567">
        <v>29.88</v>
      </c>
      <c r="AX567">
        <v>29.88</v>
      </c>
      <c r="AY567">
        <v>0.17</v>
      </c>
      <c r="AZ567">
        <v>0</v>
      </c>
      <c r="BA567">
        <v>1483.2772913619797</v>
      </c>
    </row>
    <row r="568" spans="1:53" x14ac:dyDescent="0.25">
      <c r="A568">
        <v>1665</v>
      </c>
      <c r="B568" t="s">
        <v>1002</v>
      </c>
      <c r="C568">
        <v>0</v>
      </c>
      <c r="D568">
        <v>1.58</v>
      </c>
      <c r="E568">
        <v>0</v>
      </c>
      <c r="F568">
        <v>0</v>
      </c>
      <c r="G568">
        <v>0</v>
      </c>
      <c r="H568">
        <v>0.03</v>
      </c>
      <c r="I568">
        <v>0</v>
      </c>
      <c r="J568">
        <v>2</v>
      </c>
      <c r="K568">
        <v>0.03</v>
      </c>
      <c r="L568">
        <v>-1</v>
      </c>
      <c r="M568">
        <v>-1</v>
      </c>
      <c r="N568">
        <v>0.67</v>
      </c>
      <c r="O568">
        <v>3.58</v>
      </c>
      <c r="P568">
        <v>0.03</v>
      </c>
      <c r="Q568">
        <v>0.28000000000000003</v>
      </c>
      <c r="R568">
        <v>0.05</v>
      </c>
      <c r="S568">
        <v>0.32</v>
      </c>
      <c r="T568">
        <v>0.23</v>
      </c>
      <c r="U568">
        <v>0</v>
      </c>
      <c r="V568">
        <v>0</v>
      </c>
      <c r="W568">
        <v>20.67</v>
      </c>
      <c r="X568">
        <v>0.6</v>
      </c>
      <c r="Y568">
        <v>-1</v>
      </c>
      <c r="Z568">
        <v>-1</v>
      </c>
      <c r="AA568">
        <v>24.88</v>
      </c>
      <c r="AB568">
        <v>0.03</v>
      </c>
      <c r="AC568">
        <v>0.02</v>
      </c>
      <c r="AD568">
        <v>0.03</v>
      </c>
      <c r="AE568">
        <v>4.17</v>
      </c>
      <c r="AF568">
        <v>-1</v>
      </c>
      <c r="AG568">
        <v>-1</v>
      </c>
      <c r="AH568">
        <v>-1</v>
      </c>
      <c r="AI568">
        <v>0</v>
      </c>
      <c r="AJ568">
        <v>0</v>
      </c>
      <c r="AK568">
        <v>0.03</v>
      </c>
      <c r="AL568">
        <v>0.03</v>
      </c>
      <c r="AM568">
        <v>0.05</v>
      </c>
      <c r="AN568">
        <v>0.05</v>
      </c>
      <c r="AO568">
        <v>1.42</v>
      </c>
      <c r="AP568">
        <v>1.42</v>
      </c>
      <c r="AQ568">
        <v>22.67</v>
      </c>
      <c r="AR568">
        <v>0.53</v>
      </c>
      <c r="AS568">
        <v>0.68</v>
      </c>
      <c r="AT568">
        <v>-1</v>
      </c>
      <c r="AU568">
        <v>-1</v>
      </c>
      <c r="AV568">
        <v>0.05</v>
      </c>
      <c r="AW568">
        <v>29.88</v>
      </c>
      <c r="AX568">
        <v>29.88</v>
      </c>
      <c r="AY568">
        <v>0.17</v>
      </c>
      <c r="AZ568">
        <v>0</v>
      </c>
      <c r="BA568">
        <v>1409.0134997090436</v>
      </c>
    </row>
    <row r="569" spans="1:53" x14ac:dyDescent="0.25">
      <c r="A569">
        <v>1671</v>
      </c>
      <c r="B569" t="s">
        <v>1003</v>
      </c>
      <c r="C569">
        <v>0</v>
      </c>
      <c r="D569">
        <v>1.58</v>
      </c>
      <c r="E569">
        <v>0</v>
      </c>
      <c r="F569">
        <v>0</v>
      </c>
      <c r="G569">
        <v>0</v>
      </c>
      <c r="H569">
        <v>0.03</v>
      </c>
      <c r="I569">
        <v>0</v>
      </c>
      <c r="J569">
        <v>2</v>
      </c>
      <c r="K569">
        <v>0.03</v>
      </c>
      <c r="L569">
        <v>-1</v>
      </c>
      <c r="M569">
        <v>-1</v>
      </c>
      <c r="N569">
        <v>0.67</v>
      </c>
      <c r="O569">
        <v>3.58</v>
      </c>
      <c r="P569">
        <v>0.03</v>
      </c>
      <c r="Q569">
        <v>0.28000000000000003</v>
      </c>
      <c r="R569">
        <v>0.05</v>
      </c>
      <c r="S569">
        <v>0.32</v>
      </c>
      <c r="T569">
        <v>0.23</v>
      </c>
      <c r="U569">
        <v>0</v>
      </c>
      <c r="V569">
        <v>0</v>
      </c>
      <c r="W569">
        <v>20.67</v>
      </c>
      <c r="X569">
        <v>0.6</v>
      </c>
      <c r="Y569">
        <v>-1</v>
      </c>
      <c r="Z569">
        <v>-1</v>
      </c>
      <c r="AA569">
        <v>24.88</v>
      </c>
      <c r="AB569">
        <v>0.03</v>
      </c>
      <c r="AC569">
        <v>0.02</v>
      </c>
      <c r="AD569">
        <v>0.03</v>
      </c>
      <c r="AE569">
        <v>4.17</v>
      </c>
      <c r="AF569">
        <v>-1</v>
      </c>
      <c r="AG569">
        <v>-1</v>
      </c>
      <c r="AH569">
        <v>-1</v>
      </c>
      <c r="AI569">
        <v>0</v>
      </c>
      <c r="AJ569">
        <v>0</v>
      </c>
      <c r="AK569">
        <v>0.03</v>
      </c>
      <c r="AL569">
        <v>0.03</v>
      </c>
      <c r="AM569">
        <v>0.05</v>
      </c>
      <c r="AN569">
        <v>0.05</v>
      </c>
      <c r="AO569">
        <v>1.42</v>
      </c>
      <c r="AP569">
        <v>1.42</v>
      </c>
      <c r="AQ569">
        <v>22.67</v>
      </c>
      <c r="AR569">
        <v>0.53</v>
      </c>
      <c r="AS569">
        <v>0.68</v>
      </c>
      <c r="AT569">
        <v>-1</v>
      </c>
      <c r="AU569">
        <v>-1</v>
      </c>
      <c r="AV569">
        <v>0.05</v>
      </c>
      <c r="AW569">
        <v>29.88</v>
      </c>
      <c r="AX569">
        <v>29.88</v>
      </c>
      <c r="AY569">
        <v>0.17</v>
      </c>
      <c r="AZ569">
        <v>0</v>
      </c>
      <c r="BA569">
        <v>1545.071159956894</v>
      </c>
    </row>
    <row r="570" spans="1:53" x14ac:dyDescent="0.25">
      <c r="A570">
        <v>1672</v>
      </c>
      <c r="B570" t="s">
        <v>1004</v>
      </c>
      <c r="C570">
        <v>0</v>
      </c>
      <c r="D570">
        <v>1.58</v>
      </c>
      <c r="E570">
        <v>0</v>
      </c>
      <c r="F570">
        <v>0</v>
      </c>
      <c r="G570">
        <v>0</v>
      </c>
      <c r="H570">
        <v>0.03</v>
      </c>
      <c r="I570">
        <v>0</v>
      </c>
      <c r="J570">
        <v>2</v>
      </c>
      <c r="K570">
        <v>0.03</v>
      </c>
      <c r="L570">
        <v>-1</v>
      </c>
      <c r="M570">
        <v>-1</v>
      </c>
      <c r="N570">
        <v>0.67</v>
      </c>
      <c r="O570">
        <v>3.58</v>
      </c>
      <c r="P570">
        <v>0.03</v>
      </c>
      <c r="Q570">
        <v>0.28000000000000003</v>
      </c>
      <c r="R570">
        <v>0.05</v>
      </c>
      <c r="S570">
        <v>0.32</v>
      </c>
      <c r="T570">
        <v>0.23</v>
      </c>
      <c r="U570">
        <v>0</v>
      </c>
      <c r="V570">
        <v>0</v>
      </c>
      <c r="W570">
        <v>20.67</v>
      </c>
      <c r="X570">
        <v>0.6</v>
      </c>
      <c r="Y570">
        <v>-1</v>
      </c>
      <c r="Z570">
        <v>-1</v>
      </c>
      <c r="AA570">
        <v>24.88</v>
      </c>
      <c r="AB570">
        <v>0.03</v>
      </c>
      <c r="AC570">
        <v>0.02</v>
      </c>
      <c r="AD570">
        <v>0.03</v>
      </c>
      <c r="AE570">
        <v>4.17</v>
      </c>
      <c r="AF570">
        <v>-1</v>
      </c>
      <c r="AG570">
        <v>-1</v>
      </c>
      <c r="AH570">
        <v>-1</v>
      </c>
      <c r="AI570">
        <v>0</v>
      </c>
      <c r="AJ570">
        <v>0</v>
      </c>
      <c r="AK570">
        <v>0.03</v>
      </c>
      <c r="AL570">
        <v>0.03</v>
      </c>
      <c r="AM570">
        <v>0.05</v>
      </c>
      <c r="AN570">
        <v>0.05</v>
      </c>
      <c r="AO570">
        <v>1.42</v>
      </c>
      <c r="AP570">
        <v>1.42</v>
      </c>
      <c r="AQ570">
        <v>22.67</v>
      </c>
      <c r="AR570">
        <v>0.53</v>
      </c>
      <c r="AS570">
        <v>0.68</v>
      </c>
      <c r="AT570">
        <v>-1</v>
      </c>
      <c r="AU570">
        <v>-1</v>
      </c>
      <c r="AV570">
        <v>0.05</v>
      </c>
      <c r="AW570">
        <v>29.88</v>
      </c>
      <c r="AX570">
        <v>29.88</v>
      </c>
      <c r="AY570">
        <v>0.17</v>
      </c>
      <c r="AZ570">
        <v>0</v>
      </c>
      <c r="BA570">
        <v>1301.3327596048252</v>
      </c>
    </row>
    <row r="571" spans="1:53" x14ac:dyDescent="0.25">
      <c r="A571">
        <v>1675</v>
      </c>
      <c r="B571" t="s">
        <v>1005</v>
      </c>
      <c r="C571">
        <v>0</v>
      </c>
      <c r="D571">
        <v>1.58</v>
      </c>
      <c r="E571">
        <v>0</v>
      </c>
      <c r="F571">
        <v>0</v>
      </c>
      <c r="G571">
        <v>0</v>
      </c>
      <c r="H571">
        <v>0.03</v>
      </c>
      <c r="I571">
        <v>0</v>
      </c>
      <c r="J571">
        <v>2</v>
      </c>
      <c r="K571">
        <v>0.03</v>
      </c>
      <c r="L571">
        <v>-1</v>
      </c>
      <c r="M571">
        <v>-1</v>
      </c>
      <c r="N571">
        <v>0.67</v>
      </c>
      <c r="O571">
        <v>3.58</v>
      </c>
      <c r="P571">
        <v>0.03</v>
      </c>
      <c r="Q571">
        <v>0.28000000000000003</v>
      </c>
      <c r="R571">
        <v>0.05</v>
      </c>
      <c r="S571">
        <v>0.32</v>
      </c>
      <c r="T571">
        <v>0.23</v>
      </c>
      <c r="U571">
        <v>0</v>
      </c>
      <c r="V571">
        <v>0</v>
      </c>
      <c r="W571">
        <v>20.67</v>
      </c>
      <c r="X571">
        <v>0.6</v>
      </c>
      <c r="Y571">
        <v>-1</v>
      </c>
      <c r="Z571">
        <v>-1</v>
      </c>
      <c r="AA571">
        <v>24.88</v>
      </c>
      <c r="AB571">
        <v>0.03</v>
      </c>
      <c r="AC571">
        <v>0.02</v>
      </c>
      <c r="AD571">
        <v>0.03</v>
      </c>
      <c r="AE571">
        <v>4.17</v>
      </c>
      <c r="AF571">
        <v>-1</v>
      </c>
      <c r="AG571">
        <v>-1</v>
      </c>
      <c r="AH571">
        <v>-1</v>
      </c>
      <c r="AI571">
        <v>0</v>
      </c>
      <c r="AJ571">
        <v>0</v>
      </c>
      <c r="AK571">
        <v>0.03</v>
      </c>
      <c r="AL571">
        <v>0.03</v>
      </c>
      <c r="AM571">
        <v>0.05</v>
      </c>
      <c r="AN571">
        <v>0.05</v>
      </c>
      <c r="AO571">
        <v>1.42</v>
      </c>
      <c r="AP571">
        <v>1.42</v>
      </c>
      <c r="AQ571">
        <v>22.67</v>
      </c>
      <c r="AR571">
        <v>0.53</v>
      </c>
      <c r="AS571">
        <v>0.68</v>
      </c>
      <c r="AT571">
        <v>-1</v>
      </c>
      <c r="AU571">
        <v>-1</v>
      </c>
      <c r="AV571">
        <v>0.05</v>
      </c>
      <c r="AW571">
        <v>29.88</v>
      </c>
      <c r="AX571">
        <v>29.88</v>
      </c>
      <c r="AY571">
        <v>0.17</v>
      </c>
      <c r="AZ571">
        <v>0</v>
      </c>
      <c r="BA571">
        <v>1549.528397661215</v>
      </c>
    </row>
    <row r="572" spans="1:53" x14ac:dyDescent="0.25">
      <c r="A572">
        <v>1676</v>
      </c>
      <c r="B572" t="s">
        <v>1006</v>
      </c>
      <c r="C572">
        <v>0</v>
      </c>
      <c r="D572">
        <v>1.58</v>
      </c>
      <c r="E572">
        <v>0</v>
      </c>
      <c r="F572">
        <v>0</v>
      </c>
      <c r="G572">
        <v>0</v>
      </c>
      <c r="H572">
        <v>0.03</v>
      </c>
      <c r="I572">
        <v>0</v>
      </c>
      <c r="J572">
        <v>2</v>
      </c>
      <c r="K572">
        <v>0.03</v>
      </c>
      <c r="L572">
        <v>-1</v>
      </c>
      <c r="M572">
        <v>-1</v>
      </c>
      <c r="N572">
        <v>0.67</v>
      </c>
      <c r="O572">
        <v>3.58</v>
      </c>
      <c r="P572">
        <v>0.03</v>
      </c>
      <c r="Q572">
        <v>0.28000000000000003</v>
      </c>
      <c r="R572">
        <v>0.05</v>
      </c>
      <c r="S572">
        <v>0.32</v>
      </c>
      <c r="T572">
        <v>0.23</v>
      </c>
      <c r="U572">
        <v>0</v>
      </c>
      <c r="V572">
        <v>0</v>
      </c>
      <c r="W572">
        <v>20.67</v>
      </c>
      <c r="X572">
        <v>0.6</v>
      </c>
      <c r="Y572">
        <v>-1</v>
      </c>
      <c r="Z572">
        <v>-1</v>
      </c>
      <c r="AA572">
        <v>24.88</v>
      </c>
      <c r="AB572">
        <v>0.03</v>
      </c>
      <c r="AC572">
        <v>0.02</v>
      </c>
      <c r="AD572">
        <v>0.03</v>
      </c>
      <c r="AE572">
        <v>4.17</v>
      </c>
      <c r="AF572">
        <v>-1</v>
      </c>
      <c r="AG572">
        <v>-1</v>
      </c>
      <c r="AH572">
        <v>-1</v>
      </c>
      <c r="AI572">
        <v>0</v>
      </c>
      <c r="AJ572">
        <v>0</v>
      </c>
      <c r="AK572">
        <v>0.03</v>
      </c>
      <c r="AL572">
        <v>0.03</v>
      </c>
      <c r="AM572">
        <v>0.05</v>
      </c>
      <c r="AN572">
        <v>0.05</v>
      </c>
      <c r="AO572">
        <v>1.42</v>
      </c>
      <c r="AP572">
        <v>1.42</v>
      </c>
      <c r="AQ572">
        <v>22.67</v>
      </c>
      <c r="AR572">
        <v>0.53</v>
      </c>
      <c r="AS572">
        <v>0.68</v>
      </c>
      <c r="AT572">
        <v>-1</v>
      </c>
      <c r="AU572">
        <v>-1</v>
      </c>
      <c r="AV572">
        <v>0.05</v>
      </c>
      <c r="AW572">
        <v>29.88</v>
      </c>
      <c r="AX572">
        <v>29.88</v>
      </c>
      <c r="AY572">
        <v>0.17</v>
      </c>
      <c r="AZ572">
        <v>0</v>
      </c>
      <c r="BA572">
        <v>1473.6219909918477</v>
      </c>
    </row>
    <row r="573" spans="1:53" x14ac:dyDescent="0.25">
      <c r="A573">
        <v>1677</v>
      </c>
      <c r="B573" t="s">
        <v>1007</v>
      </c>
      <c r="C573">
        <v>0</v>
      </c>
      <c r="D573">
        <v>1.58</v>
      </c>
      <c r="E573">
        <v>0</v>
      </c>
      <c r="F573">
        <v>0</v>
      </c>
      <c r="G573">
        <v>0</v>
      </c>
      <c r="H573">
        <v>0.03</v>
      </c>
      <c r="I573">
        <v>0</v>
      </c>
      <c r="J573">
        <v>2</v>
      </c>
      <c r="K573">
        <v>0.03</v>
      </c>
      <c r="L573">
        <v>-1</v>
      </c>
      <c r="M573">
        <v>-1</v>
      </c>
      <c r="N573">
        <v>0.67</v>
      </c>
      <c r="O573">
        <v>3.58</v>
      </c>
      <c r="P573">
        <v>0.03</v>
      </c>
      <c r="Q573">
        <v>0.28000000000000003</v>
      </c>
      <c r="R573">
        <v>0.05</v>
      </c>
      <c r="S573">
        <v>0.32</v>
      </c>
      <c r="T573">
        <v>0.23</v>
      </c>
      <c r="U573">
        <v>0</v>
      </c>
      <c r="V573">
        <v>0</v>
      </c>
      <c r="W573">
        <v>20.67</v>
      </c>
      <c r="X573">
        <v>0.6</v>
      </c>
      <c r="Y573">
        <v>-1</v>
      </c>
      <c r="Z573">
        <v>-1</v>
      </c>
      <c r="AA573">
        <v>24.88</v>
      </c>
      <c r="AB573">
        <v>0.03</v>
      </c>
      <c r="AC573">
        <v>0.02</v>
      </c>
      <c r="AD573">
        <v>0.03</v>
      </c>
      <c r="AE573">
        <v>4.17</v>
      </c>
      <c r="AF573">
        <v>-1</v>
      </c>
      <c r="AG573">
        <v>-1</v>
      </c>
      <c r="AH573">
        <v>-1</v>
      </c>
      <c r="AI573">
        <v>0</v>
      </c>
      <c r="AJ573">
        <v>0</v>
      </c>
      <c r="AK573">
        <v>0.03</v>
      </c>
      <c r="AL573">
        <v>0.03</v>
      </c>
      <c r="AM573">
        <v>0.05</v>
      </c>
      <c r="AN573">
        <v>0.05</v>
      </c>
      <c r="AO573">
        <v>1.42</v>
      </c>
      <c r="AP573">
        <v>1.42</v>
      </c>
      <c r="AQ573">
        <v>22.67</v>
      </c>
      <c r="AR573">
        <v>0.53</v>
      </c>
      <c r="AS573">
        <v>0.68</v>
      </c>
      <c r="AT573">
        <v>-1</v>
      </c>
      <c r="AU573">
        <v>-1</v>
      </c>
      <c r="AV573">
        <v>0.05</v>
      </c>
      <c r="AW573">
        <v>29.88</v>
      </c>
      <c r="AX573">
        <v>29.88</v>
      </c>
      <c r="AY573">
        <v>0.17</v>
      </c>
      <c r="AZ573">
        <v>0</v>
      </c>
      <c r="BA573">
        <v>1383.6758437656365</v>
      </c>
    </row>
    <row r="574" spans="1:53" x14ac:dyDescent="0.25">
      <c r="A574">
        <v>1678</v>
      </c>
      <c r="B574" t="s">
        <v>1008</v>
      </c>
      <c r="C574">
        <v>0</v>
      </c>
      <c r="D574">
        <v>1.58</v>
      </c>
      <c r="E574">
        <v>0</v>
      </c>
      <c r="F574">
        <v>0</v>
      </c>
      <c r="G574">
        <v>0</v>
      </c>
      <c r="H574">
        <v>0.03</v>
      </c>
      <c r="I574">
        <v>0</v>
      </c>
      <c r="J574">
        <v>2</v>
      </c>
      <c r="K574">
        <v>0.03</v>
      </c>
      <c r="L574">
        <v>-1</v>
      </c>
      <c r="M574">
        <v>-1</v>
      </c>
      <c r="N574">
        <v>0.67</v>
      </c>
      <c r="O574">
        <v>3.58</v>
      </c>
      <c r="P574">
        <v>0.03</v>
      </c>
      <c r="Q574">
        <v>0.28000000000000003</v>
      </c>
      <c r="R574">
        <v>0.05</v>
      </c>
      <c r="S574">
        <v>0.32</v>
      </c>
      <c r="T574">
        <v>0.23</v>
      </c>
      <c r="U574">
        <v>0</v>
      </c>
      <c r="V574">
        <v>0</v>
      </c>
      <c r="W574">
        <v>20.67</v>
      </c>
      <c r="X574">
        <v>0.6</v>
      </c>
      <c r="Y574">
        <v>-1</v>
      </c>
      <c r="Z574">
        <v>-1</v>
      </c>
      <c r="AA574">
        <v>24.88</v>
      </c>
      <c r="AB574">
        <v>0.03</v>
      </c>
      <c r="AC574">
        <v>0.02</v>
      </c>
      <c r="AD574">
        <v>0.03</v>
      </c>
      <c r="AE574">
        <v>4.17</v>
      </c>
      <c r="AF574">
        <v>-1</v>
      </c>
      <c r="AG574">
        <v>-1</v>
      </c>
      <c r="AH574">
        <v>-1</v>
      </c>
      <c r="AI574">
        <v>0</v>
      </c>
      <c r="AJ574">
        <v>0</v>
      </c>
      <c r="AK574">
        <v>0.03</v>
      </c>
      <c r="AL574">
        <v>0.03</v>
      </c>
      <c r="AM574">
        <v>0.05</v>
      </c>
      <c r="AN574">
        <v>0.05</v>
      </c>
      <c r="AO574">
        <v>1.42</v>
      </c>
      <c r="AP574">
        <v>1.42</v>
      </c>
      <c r="AQ574">
        <v>22.67</v>
      </c>
      <c r="AR574">
        <v>0.53</v>
      </c>
      <c r="AS574">
        <v>0.68</v>
      </c>
      <c r="AT574">
        <v>-1</v>
      </c>
      <c r="AU574">
        <v>-1</v>
      </c>
      <c r="AV574">
        <v>0.05</v>
      </c>
      <c r="AW574">
        <v>29.88</v>
      </c>
      <c r="AX574">
        <v>29.88</v>
      </c>
      <c r="AY574">
        <v>0.17</v>
      </c>
      <c r="AZ574">
        <v>0</v>
      </c>
      <c r="BA574">
        <v>1830.0182643643507</v>
      </c>
    </row>
    <row r="575" spans="1:53" x14ac:dyDescent="0.25">
      <c r="A575">
        <v>1683</v>
      </c>
      <c r="B575" t="s">
        <v>1009</v>
      </c>
      <c r="C575">
        <v>0</v>
      </c>
      <c r="D575">
        <v>1.58</v>
      </c>
      <c r="E575">
        <v>0</v>
      </c>
      <c r="F575">
        <v>0</v>
      </c>
      <c r="G575">
        <v>0</v>
      </c>
      <c r="H575">
        <v>0.03</v>
      </c>
      <c r="I575">
        <v>0</v>
      </c>
      <c r="J575">
        <v>2</v>
      </c>
      <c r="K575">
        <v>0.03</v>
      </c>
      <c r="L575">
        <v>-1</v>
      </c>
      <c r="M575">
        <v>-1</v>
      </c>
      <c r="N575">
        <v>0.67</v>
      </c>
      <c r="O575">
        <v>3.58</v>
      </c>
      <c r="P575">
        <v>0.03</v>
      </c>
      <c r="Q575">
        <v>0.28000000000000003</v>
      </c>
      <c r="R575">
        <v>0.05</v>
      </c>
      <c r="S575">
        <v>0.32</v>
      </c>
      <c r="T575">
        <v>0.23</v>
      </c>
      <c r="U575">
        <v>0</v>
      </c>
      <c r="V575">
        <v>0</v>
      </c>
      <c r="W575">
        <v>20.67</v>
      </c>
      <c r="X575">
        <v>0.6</v>
      </c>
      <c r="Y575">
        <v>-1</v>
      </c>
      <c r="Z575">
        <v>-1</v>
      </c>
      <c r="AA575">
        <v>24.88</v>
      </c>
      <c r="AB575">
        <v>0.03</v>
      </c>
      <c r="AC575">
        <v>0.02</v>
      </c>
      <c r="AD575">
        <v>0.03</v>
      </c>
      <c r="AE575">
        <v>4.17</v>
      </c>
      <c r="AF575">
        <v>-1</v>
      </c>
      <c r="AG575">
        <v>-1</v>
      </c>
      <c r="AH575">
        <v>-1</v>
      </c>
      <c r="AI575">
        <v>0</v>
      </c>
      <c r="AJ575">
        <v>0</v>
      </c>
      <c r="AK575">
        <v>0.03</v>
      </c>
      <c r="AL575">
        <v>0.03</v>
      </c>
      <c r="AM575">
        <v>0.05</v>
      </c>
      <c r="AN575">
        <v>0.05</v>
      </c>
      <c r="AO575">
        <v>1.42</v>
      </c>
      <c r="AP575">
        <v>1.42</v>
      </c>
      <c r="AQ575">
        <v>22.67</v>
      </c>
      <c r="AR575">
        <v>0.53</v>
      </c>
      <c r="AS575">
        <v>0.68</v>
      </c>
      <c r="AT575">
        <v>-1</v>
      </c>
      <c r="AU575">
        <v>-1</v>
      </c>
      <c r="AV575">
        <v>0.05</v>
      </c>
      <c r="AW575">
        <v>29.88</v>
      </c>
      <c r="AX575">
        <v>29.88</v>
      </c>
      <c r="AY575">
        <v>0.17</v>
      </c>
      <c r="AZ575">
        <v>0</v>
      </c>
      <c r="BA575">
        <v>1452.0173880951816</v>
      </c>
    </row>
    <row r="576" spans="1:53" x14ac:dyDescent="0.25">
      <c r="A576">
        <v>1684</v>
      </c>
      <c r="B576" t="s">
        <v>1010</v>
      </c>
      <c r="C576">
        <v>0</v>
      </c>
      <c r="D576">
        <v>1.58</v>
      </c>
      <c r="E576">
        <v>0</v>
      </c>
      <c r="F576">
        <v>0</v>
      </c>
      <c r="G576">
        <v>0</v>
      </c>
      <c r="H576">
        <v>0.03</v>
      </c>
      <c r="I576">
        <v>0</v>
      </c>
      <c r="J576">
        <v>2</v>
      </c>
      <c r="K576">
        <v>0.03</v>
      </c>
      <c r="L576">
        <v>-1</v>
      </c>
      <c r="M576">
        <v>-1</v>
      </c>
      <c r="N576">
        <v>0.67</v>
      </c>
      <c r="O576">
        <v>3.58</v>
      </c>
      <c r="P576">
        <v>0.03</v>
      </c>
      <c r="Q576">
        <v>0.28000000000000003</v>
      </c>
      <c r="R576">
        <v>0.05</v>
      </c>
      <c r="S576">
        <v>0.32</v>
      </c>
      <c r="T576">
        <v>0.23</v>
      </c>
      <c r="U576">
        <v>0</v>
      </c>
      <c r="V576">
        <v>0</v>
      </c>
      <c r="W576">
        <v>20.67</v>
      </c>
      <c r="X576">
        <v>0.6</v>
      </c>
      <c r="Y576">
        <v>-1</v>
      </c>
      <c r="Z576">
        <v>-1</v>
      </c>
      <c r="AA576">
        <v>24.88</v>
      </c>
      <c r="AB576">
        <v>0.03</v>
      </c>
      <c r="AC576">
        <v>0.02</v>
      </c>
      <c r="AD576">
        <v>0.03</v>
      </c>
      <c r="AE576">
        <v>4.17</v>
      </c>
      <c r="AF576">
        <v>-1</v>
      </c>
      <c r="AG576">
        <v>-1</v>
      </c>
      <c r="AH576">
        <v>-1</v>
      </c>
      <c r="AI576">
        <v>0</v>
      </c>
      <c r="AJ576">
        <v>0</v>
      </c>
      <c r="AK576">
        <v>0.03</v>
      </c>
      <c r="AL576">
        <v>0.03</v>
      </c>
      <c r="AM576">
        <v>0.05</v>
      </c>
      <c r="AN576">
        <v>0.05</v>
      </c>
      <c r="AO576">
        <v>1.42</v>
      </c>
      <c r="AP576">
        <v>1.42</v>
      </c>
      <c r="AQ576">
        <v>22.67</v>
      </c>
      <c r="AR576">
        <v>0.53</v>
      </c>
      <c r="AS576">
        <v>0.68</v>
      </c>
      <c r="AT576">
        <v>-1</v>
      </c>
      <c r="AU576">
        <v>-1</v>
      </c>
      <c r="AV576">
        <v>0.05</v>
      </c>
      <c r="AW576">
        <v>29.88</v>
      </c>
      <c r="AX576">
        <v>29.88</v>
      </c>
      <c r="AY576">
        <v>0.17</v>
      </c>
      <c r="AZ576">
        <v>0</v>
      </c>
      <c r="BA576">
        <v>1529.4433401956223</v>
      </c>
    </row>
    <row r="577" spans="1:53" x14ac:dyDescent="0.25">
      <c r="A577">
        <v>1690</v>
      </c>
      <c r="B577" t="s">
        <v>1011</v>
      </c>
      <c r="C577">
        <v>0</v>
      </c>
      <c r="D577">
        <v>1.58</v>
      </c>
      <c r="E577">
        <v>0</v>
      </c>
      <c r="F577">
        <v>0</v>
      </c>
      <c r="G577">
        <v>0</v>
      </c>
      <c r="H577">
        <v>0.03</v>
      </c>
      <c r="I577">
        <v>0</v>
      </c>
      <c r="J577">
        <v>2</v>
      </c>
      <c r="K577">
        <v>0.03</v>
      </c>
      <c r="L577">
        <v>-1</v>
      </c>
      <c r="M577">
        <v>-1</v>
      </c>
      <c r="N577">
        <v>0.67</v>
      </c>
      <c r="O577">
        <v>3.58</v>
      </c>
      <c r="P577">
        <v>0.03</v>
      </c>
      <c r="Q577">
        <v>0.28000000000000003</v>
      </c>
      <c r="R577">
        <v>0.05</v>
      </c>
      <c r="S577">
        <v>0.32</v>
      </c>
      <c r="T577">
        <v>0.23</v>
      </c>
      <c r="U577">
        <v>0</v>
      </c>
      <c r="V577">
        <v>0</v>
      </c>
      <c r="W577">
        <v>20.67</v>
      </c>
      <c r="X577">
        <v>0.6</v>
      </c>
      <c r="Y577">
        <v>-1</v>
      </c>
      <c r="Z577">
        <v>-1</v>
      </c>
      <c r="AA577">
        <v>24.88</v>
      </c>
      <c r="AB577">
        <v>0.03</v>
      </c>
      <c r="AC577">
        <v>0.02</v>
      </c>
      <c r="AD577">
        <v>0.03</v>
      </c>
      <c r="AE577">
        <v>4.17</v>
      </c>
      <c r="AF577">
        <v>-1</v>
      </c>
      <c r="AG577">
        <v>-1</v>
      </c>
      <c r="AH577">
        <v>-1</v>
      </c>
      <c r="AI577">
        <v>0</v>
      </c>
      <c r="AJ577">
        <v>0</v>
      </c>
      <c r="AK577">
        <v>0.03</v>
      </c>
      <c r="AL577">
        <v>0.03</v>
      </c>
      <c r="AM577">
        <v>0.05</v>
      </c>
      <c r="AN577">
        <v>0.05</v>
      </c>
      <c r="AO577">
        <v>1.42</v>
      </c>
      <c r="AP577">
        <v>1.42</v>
      </c>
      <c r="AQ577">
        <v>22.67</v>
      </c>
      <c r="AR577">
        <v>0.53</v>
      </c>
      <c r="AS577">
        <v>0.68</v>
      </c>
      <c r="AT577">
        <v>-1</v>
      </c>
      <c r="AU577">
        <v>-1</v>
      </c>
      <c r="AV577">
        <v>0.05</v>
      </c>
      <c r="AW577">
        <v>29.88</v>
      </c>
      <c r="AX577">
        <v>29.88</v>
      </c>
      <c r="AY577">
        <v>0.17</v>
      </c>
      <c r="AZ577">
        <v>0</v>
      </c>
      <c r="BA577">
        <v>1759.674286889885</v>
      </c>
    </row>
    <row r="578" spans="1:53" x14ac:dyDescent="0.25">
      <c r="A578">
        <v>1699</v>
      </c>
      <c r="B578" t="s">
        <v>1012</v>
      </c>
      <c r="C578">
        <v>0</v>
      </c>
      <c r="D578">
        <v>1.58</v>
      </c>
      <c r="E578">
        <v>0</v>
      </c>
      <c r="F578">
        <v>0</v>
      </c>
      <c r="G578">
        <v>0</v>
      </c>
      <c r="H578">
        <v>0.03</v>
      </c>
      <c r="I578">
        <v>0</v>
      </c>
      <c r="J578">
        <v>2</v>
      </c>
      <c r="K578">
        <v>0.03</v>
      </c>
      <c r="L578">
        <v>-1</v>
      </c>
      <c r="M578">
        <v>-1</v>
      </c>
      <c r="N578">
        <v>0.67</v>
      </c>
      <c r="O578">
        <v>3.58</v>
      </c>
      <c r="P578">
        <v>0.03</v>
      </c>
      <c r="Q578">
        <v>0.28000000000000003</v>
      </c>
      <c r="R578">
        <v>0.05</v>
      </c>
      <c r="S578">
        <v>0.32</v>
      </c>
      <c r="T578">
        <v>0.23</v>
      </c>
      <c r="U578">
        <v>0</v>
      </c>
      <c r="V578">
        <v>0</v>
      </c>
      <c r="W578">
        <v>20.67</v>
      </c>
      <c r="X578">
        <v>0.6</v>
      </c>
      <c r="Y578">
        <v>-1</v>
      </c>
      <c r="Z578">
        <v>-1</v>
      </c>
      <c r="AA578">
        <v>24.88</v>
      </c>
      <c r="AB578">
        <v>0.03</v>
      </c>
      <c r="AC578">
        <v>0.02</v>
      </c>
      <c r="AD578">
        <v>0.03</v>
      </c>
      <c r="AE578">
        <v>4.17</v>
      </c>
      <c r="AF578">
        <v>-1</v>
      </c>
      <c r="AG578">
        <v>-1</v>
      </c>
      <c r="AH578">
        <v>-1</v>
      </c>
      <c r="AI578">
        <v>0</v>
      </c>
      <c r="AJ578">
        <v>0</v>
      </c>
      <c r="AK578">
        <v>0.03</v>
      </c>
      <c r="AL578">
        <v>0.03</v>
      </c>
      <c r="AM578">
        <v>0.05</v>
      </c>
      <c r="AN578">
        <v>0.05</v>
      </c>
      <c r="AO578">
        <v>1.42</v>
      </c>
      <c r="AP578">
        <v>1.42</v>
      </c>
      <c r="AQ578">
        <v>22.67</v>
      </c>
      <c r="AR578">
        <v>0.53</v>
      </c>
      <c r="AS578">
        <v>0.68</v>
      </c>
      <c r="AT578">
        <v>-1</v>
      </c>
      <c r="AU578">
        <v>-1</v>
      </c>
      <c r="AV578">
        <v>0.05</v>
      </c>
      <c r="AW578">
        <v>29.88</v>
      </c>
      <c r="AX578">
        <v>29.88</v>
      </c>
      <c r="AY578">
        <v>0.17</v>
      </c>
      <c r="AZ578">
        <v>0</v>
      </c>
      <c r="BA578">
        <v>1465.7607438811076</v>
      </c>
    </row>
    <row r="579" spans="1:53" x14ac:dyDescent="0.25">
      <c r="A579">
        <v>1700</v>
      </c>
      <c r="B579" t="s">
        <v>1013</v>
      </c>
      <c r="C579">
        <v>0</v>
      </c>
      <c r="D579">
        <v>1.58</v>
      </c>
      <c r="E579">
        <v>0</v>
      </c>
      <c r="F579">
        <v>0</v>
      </c>
      <c r="G579">
        <v>0</v>
      </c>
      <c r="H579">
        <v>0.03</v>
      </c>
      <c r="I579">
        <v>0</v>
      </c>
      <c r="J579">
        <v>2</v>
      </c>
      <c r="K579">
        <v>0.03</v>
      </c>
      <c r="L579">
        <v>-1</v>
      </c>
      <c r="M579">
        <v>-1</v>
      </c>
      <c r="N579">
        <v>0.67</v>
      </c>
      <c r="O579">
        <v>3.58</v>
      </c>
      <c r="P579">
        <v>0.03</v>
      </c>
      <c r="Q579">
        <v>0.28000000000000003</v>
      </c>
      <c r="R579">
        <v>0.05</v>
      </c>
      <c r="S579">
        <v>0.32</v>
      </c>
      <c r="T579">
        <v>0.23</v>
      </c>
      <c r="U579">
        <v>0</v>
      </c>
      <c r="V579">
        <v>0</v>
      </c>
      <c r="W579">
        <v>20.67</v>
      </c>
      <c r="X579">
        <v>0.6</v>
      </c>
      <c r="Y579">
        <v>-1</v>
      </c>
      <c r="Z579">
        <v>-1</v>
      </c>
      <c r="AA579">
        <v>24.88</v>
      </c>
      <c r="AB579">
        <v>0.03</v>
      </c>
      <c r="AC579">
        <v>0.02</v>
      </c>
      <c r="AD579">
        <v>0.03</v>
      </c>
      <c r="AE579">
        <v>4.17</v>
      </c>
      <c r="AF579">
        <v>-1</v>
      </c>
      <c r="AG579">
        <v>-1</v>
      </c>
      <c r="AH579">
        <v>-1</v>
      </c>
      <c r="AI579">
        <v>0</v>
      </c>
      <c r="AJ579">
        <v>0</v>
      </c>
      <c r="AK579">
        <v>0.03</v>
      </c>
      <c r="AL579">
        <v>0.03</v>
      </c>
      <c r="AM579">
        <v>0.05</v>
      </c>
      <c r="AN579">
        <v>0.05</v>
      </c>
      <c r="AO579">
        <v>1.42</v>
      </c>
      <c r="AP579">
        <v>1.42</v>
      </c>
      <c r="AQ579">
        <v>22.67</v>
      </c>
      <c r="AR579">
        <v>0.53</v>
      </c>
      <c r="AS579">
        <v>0.68</v>
      </c>
      <c r="AT579">
        <v>-1</v>
      </c>
      <c r="AU579">
        <v>-1</v>
      </c>
      <c r="AV579">
        <v>0.05</v>
      </c>
      <c r="AW579">
        <v>29.88</v>
      </c>
      <c r="AX579">
        <v>29.88</v>
      </c>
      <c r="AY579">
        <v>0.17</v>
      </c>
      <c r="AZ579">
        <v>0</v>
      </c>
      <c r="BA579">
        <v>1367.118398550198</v>
      </c>
    </row>
    <row r="580" spans="1:53" x14ac:dyDescent="0.25">
      <c r="A580">
        <v>1701</v>
      </c>
      <c r="B580" t="s">
        <v>1014</v>
      </c>
      <c r="C580">
        <v>0</v>
      </c>
      <c r="D580">
        <v>1.58</v>
      </c>
      <c r="E580">
        <v>0</v>
      </c>
      <c r="F580">
        <v>0</v>
      </c>
      <c r="G580">
        <v>0</v>
      </c>
      <c r="H580">
        <v>0.03</v>
      </c>
      <c r="I580">
        <v>0</v>
      </c>
      <c r="J580">
        <v>2</v>
      </c>
      <c r="K580">
        <v>0.03</v>
      </c>
      <c r="L580">
        <v>-1</v>
      </c>
      <c r="M580">
        <v>-1</v>
      </c>
      <c r="N580">
        <v>0.67</v>
      </c>
      <c r="O580">
        <v>3.58</v>
      </c>
      <c r="P580">
        <v>0.03</v>
      </c>
      <c r="Q580">
        <v>0.28000000000000003</v>
      </c>
      <c r="R580">
        <v>0.05</v>
      </c>
      <c r="S580">
        <v>0.32</v>
      </c>
      <c r="T580">
        <v>0.23</v>
      </c>
      <c r="U580">
        <v>0</v>
      </c>
      <c r="V580">
        <v>0</v>
      </c>
      <c r="W580">
        <v>20.67</v>
      </c>
      <c r="X580">
        <v>0.6</v>
      </c>
      <c r="Y580">
        <v>-1</v>
      </c>
      <c r="Z580">
        <v>-1</v>
      </c>
      <c r="AA580">
        <v>24.88</v>
      </c>
      <c r="AB580">
        <v>0.03</v>
      </c>
      <c r="AC580">
        <v>0.02</v>
      </c>
      <c r="AD580">
        <v>0.03</v>
      </c>
      <c r="AE580">
        <v>4.17</v>
      </c>
      <c r="AF580">
        <v>-1</v>
      </c>
      <c r="AG580">
        <v>-1</v>
      </c>
      <c r="AH580">
        <v>-1</v>
      </c>
      <c r="AI580">
        <v>0</v>
      </c>
      <c r="AJ580">
        <v>0</v>
      </c>
      <c r="AK580">
        <v>0.03</v>
      </c>
      <c r="AL580">
        <v>0.03</v>
      </c>
      <c r="AM580">
        <v>0.05</v>
      </c>
      <c r="AN580">
        <v>0.05</v>
      </c>
      <c r="AO580">
        <v>1.42</v>
      </c>
      <c r="AP580">
        <v>1.42</v>
      </c>
      <c r="AQ580">
        <v>22.67</v>
      </c>
      <c r="AR580">
        <v>0.53</v>
      </c>
      <c r="AS580">
        <v>0.68</v>
      </c>
      <c r="AT580">
        <v>-1</v>
      </c>
      <c r="AU580">
        <v>-1</v>
      </c>
      <c r="AV580">
        <v>0.05</v>
      </c>
      <c r="AW580">
        <v>29.88</v>
      </c>
      <c r="AX580">
        <v>29.88</v>
      </c>
      <c r="AY580">
        <v>0.17</v>
      </c>
      <c r="AZ580">
        <v>0</v>
      </c>
      <c r="BA580">
        <v>1550.496185514839</v>
      </c>
    </row>
    <row r="581" spans="1:53" x14ac:dyDescent="0.25">
      <c r="A581">
        <v>1706</v>
      </c>
      <c r="B581" t="s">
        <v>1015</v>
      </c>
      <c r="C581">
        <v>0</v>
      </c>
      <c r="D581">
        <v>1.58</v>
      </c>
      <c r="E581">
        <v>0</v>
      </c>
      <c r="F581">
        <v>0</v>
      </c>
      <c r="G581">
        <v>0</v>
      </c>
      <c r="H581">
        <v>0.03</v>
      </c>
      <c r="I581">
        <v>0</v>
      </c>
      <c r="J581">
        <v>2</v>
      </c>
      <c r="K581">
        <v>0.03</v>
      </c>
      <c r="L581">
        <v>-1</v>
      </c>
      <c r="M581">
        <v>-1</v>
      </c>
      <c r="N581">
        <v>0.67</v>
      </c>
      <c r="O581">
        <v>3.58</v>
      </c>
      <c r="P581">
        <v>0.03</v>
      </c>
      <c r="Q581">
        <v>0.28000000000000003</v>
      </c>
      <c r="R581">
        <v>0.05</v>
      </c>
      <c r="S581">
        <v>0.32</v>
      </c>
      <c r="T581">
        <v>0.23</v>
      </c>
      <c r="U581">
        <v>0</v>
      </c>
      <c r="V581">
        <v>0</v>
      </c>
      <c r="W581">
        <v>20.67</v>
      </c>
      <c r="X581">
        <v>0.6</v>
      </c>
      <c r="Y581">
        <v>-1</v>
      </c>
      <c r="Z581">
        <v>-1</v>
      </c>
      <c r="AA581">
        <v>24.88</v>
      </c>
      <c r="AB581">
        <v>0.03</v>
      </c>
      <c r="AC581">
        <v>0.02</v>
      </c>
      <c r="AD581">
        <v>0.03</v>
      </c>
      <c r="AE581">
        <v>4.17</v>
      </c>
      <c r="AF581">
        <v>-1</v>
      </c>
      <c r="AG581">
        <v>-1</v>
      </c>
      <c r="AH581">
        <v>-1</v>
      </c>
      <c r="AI581">
        <v>0</v>
      </c>
      <c r="AJ581">
        <v>0</v>
      </c>
      <c r="AK581">
        <v>0.03</v>
      </c>
      <c r="AL581">
        <v>0.03</v>
      </c>
      <c r="AM581">
        <v>0.05</v>
      </c>
      <c r="AN581">
        <v>0.05</v>
      </c>
      <c r="AO581">
        <v>1.42</v>
      </c>
      <c r="AP581">
        <v>1.42</v>
      </c>
      <c r="AQ581">
        <v>22.67</v>
      </c>
      <c r="AR581">
        <v>0.53</v>
      </c>
      <c r="AS581">
        <v>0.68</v>
      </c>
      <c r="AT581">
        <v>-1</v>
      </c>
      <c r="AU581">
        <v>-1</v>
      </c>
      <c r="AV581">
        <v>0.05</v>
      </c>
      <c r="AW581">
        <v>29.88</v>
      </c>
      <c r="AX581">
        <v>29.88</v>
      </c>
      <c r="AY581">
        <v>0.17</v>
      </c>
      <c r="AZ581">
        <v>0</v>
      </c>
      <c r="BA581">
        <v>1467.8418687621145</v>
      </c>
    </row>
    <row r="582" spans="1:53" x14ac:dyDescent="0.25">
      <c r="A582">
        <v>1708</v>
      </c>
      <c r="B582" t="s">
        <v>1016</v>
      </c>
      <c r="C582">
        <v>0</v>
      </c>
      <c r="D582">
        <v>1.58</v>
      </c>
      <c r="E582">
        <v>0</v>
      </c>
      <c r="F582">
        <v>0</v>
      </c>
      <c r="G582">
        <v>0</v>
      </c>
      <c r="H582">
        <v>0.03</v>
      </c>
      <c r="I582">
        <v>0</v>
      </c>
      <c r="J582">
        <v>2</v>
      </c>
      <c r="K582">
        <v>0.03</v>
      </c>
      <c r="L582">
        <v>-1</v>
      </c>
      <c r="M582">
        <v>-1</v>
      </c>
      <c r="N582">
        <v>0.67</v>
      </c>
      <c r="O582">
        <v>3.58</v>
      </c>
      <c r="P582">
        <v>0.03</v>
      </c>
      <c r="Q582">
        <v>0.28000000000000003</v>
      </c>
      <c r="R582">
        <v>0.05</v>
      </c>
      <c r="S582">
        <v>0.32</v>
      </c>
      <c r="T582">
        <v>0.23</v>
      </c>
      <c r="U582">
        <v>0</v>
      </c>
      <c r="V582">
        <v>0</v>
      </c>
      <c r="W582">
        <v>20.67</v>
      </c>
      <c r="X582">
        <v>0.6</v>
      </c>
      <c r="Y582">
        <v>-1</v>
      </c>
      <c r="Z582">
        <v>-1</v>
      </c>
      <c r="AA582">
        <v>24.88</v>
      </c>
      <c r="AB582">
        <v>0.03</v>
      </c>
      <c r="AC582">
        <v>0.02</v>
      </c>
      <c r="AD582">
        <v>0.03</v>
      </c>
      <c r="AE582">
        <v>4.17</v>
      </c>
      <c r="AF582">
        <v>-1</v>
      </c>
      <c r="AG582">
        <v>-1</v>
      </c>
      <c r="AH582">
        <v>-1</v>
      </c>
      <c r="AI582">
        <v>0</v>
      </c>
      <c r="AJ582">
        <v>0</v>
      </c>
      <c r="AK582">
        <v>0.03</v>
      </c>
      <c r="AL582">
        <v>0.03</v>
      </c>
      <c r="AM582">
        <v>0.05</v>
      </c>
      <c r="AN582">
        <v>0.05</v>
      </c>
      <c r="AO582">
        <v>1.42</v>
      </c>
      <c r="AP582">
        <v>1.42</v>
      </c>
      <c r="AQ582">
        <v>22.67</v>
      </c>
      <c r="AR582">
        <v>0.53</v>
      </c>
      <c r="AS582">
        <v>0.68</v>
      </c>
      <c r="AT582">
        <v>-1</v>
      </c>
      <c r="AU582">
        <v>-1</v>
      </c>
      <c r="AV582">
        <v>0.05</v>
      </c>
      <c r="AW582">
        <v>29.88</v>
      </c>
      <c r="AX582">
        <v>29.88</v>
      </c>
      <c r="AY582">
        <v>0.17</v>
      </c>
      <c r="AZ582">
        <v>0</v>
      </c>
      <c r="BA582">
        <v>1411.4909070899364</v>
      </c>
    </row>
    <row r="583" spans="1:53" x14ac:dyDescent="0.25">
      <c r="A583">
        <v>1710</v>
      </c>
      <c r="B583" t="s">
        <v>1017</v>
      </c>
      <c r="C583">
        <v>0</v>
      </c>
      <c r="D583">
        <v>1.58</v>
      </c>
      <c r="E583">
        <v>0</v>
      </c>
      <c r="F583">
        <v>0</v>
      </c>
      <c r="G583">
        <v>0</v>
      </c>
      <c r="H583">
        <v>0.03</v>
      </c>
      <c r="I583">
        <v>0</v>
      </c>
      <c r="J583">
        <v>2</v>
      </c>
      <c r="K583">
        <v>0.03</v>
      </c>
      <c r="L583">
        <v>-1</v>
      </c>
      <c r="M583">
        <v>-1</v>
      </c>
      <c r="N583">
        <v>0.67</v>
      </c>
      <c r="O583">
        <v>3.58</v>
      </c>
      <c r="P583">
        <v>0.03</v>
      </c>
      <c r="Q583">
        <v>0.28000000000000003</v>
      </c>
      <c r="R583">
        <v>0.05</v>
      </c>
      <c r="S583">
        <v>0.32</v>
      </c>
      <c r="T583">
        <v>0.23</v>
      </c>
      <c r="U583">
        <v>0</v>
      </c>
      <c r="V583">
        <v>0</v>
      </c>
      <c r="W583">
        <v>20.67</v>
      </c>
      <c r="X583">
        <v>0.6</v>
      </c>
      <c r="Y583">
        <v>-1</v>
      </c>
      <c r="Z583">
        <v>-1</v>
      </c>
      <c r="AA583">
        <v>24.88</v>
      </c>
      <c r="AB583">
        <v>0.03</v>
      </c>
      <c r="AC583">
        <v>0.02</v>
      </c>
      <c r="AD583">
        <v>0.03</v>
      </c>
      <c r="AE583">
        <v>4.17</v>
      </c>
      <c r="AF583">
        <v>-1</v>
      </c>
      <c r="AG583">
        <v>-1</v>
      </c>
      <c r="AH583">
        <v>-1</v>
      </c>
      <c r="AI583">
        <v>0</v>
      </c>
      <c r="AJ583">
        <v>0</v>
      </c>
      <c r="AK583">
        <v>0.03</v>
      </c>
      <c r="AL583">
        <v>0.03</v>
      </c>
      <c r="AM583">
        <v>0.05</v>
      </c>
      <c r="AN583">
        <v>0.05</v>
      </c>
      <c r="AO583">
        <v>1.42</v>
      </c>
      <c r="AP583">
        <v>1.42</v>
      </c>
      <c r="AQ583">
        <v>22.67</v>
      </c>
      <c r="AR583">
        <v>0.53</v>
      </c>
      <c r="AS583">
        <v>0.68</v>
      </c>
      <c r="AT583">
        <v>-1</v>
      </c>
      <c r="AU583">
        <v>-1</v>
      </c>
      <c r="AV583">
        <v>0.05</v>
      </c>
      <c r="AW583">
        <v>29.88</v>
      </c>
      <c r="AX583">
        <v>29.88</v>
      </c>
      <c r="AY583">
        <v>0.17</v>
      </c>
      <c r="AZ583">
        <v>0</v>
      </c>
      <c r="BA583">
        <v>1492.4426932426782</v>
      </c>
    </row>
    <row r="584" spans="1:53" x14ac:dyDescent="0.25">
      <c r="A584">
        <v>1711</v>
      </c>
      <c r="B584" t="s">
        <v>1018</v>
      </c>
      <c r="C584">
        <v>0</v>
      </c>
      <c r="D584">
        <v>1.58</v>
      </c>
      <c r="E584">
        <v>0</v>
      </c>
      <c r="F584">
        <v>0</v>
      </c>
      <c r="G584">
        <v>0</v>
      </c>
      <c r="H584">
        <v>0.03</v>
      </c>
      <c r="I584">
        <v>0</v>
      </c>
      <c r="J584">
        <v>2</v>
      </c>
      <c r="K584">
        <v>0.03</v>
      </c>
      <c r="L584">
        <v>-1</v>
      </c>
      <c r="M584">
        <v>-1</v>
      </c>
      <c r="N584">
        <v>0.67</v>
      </c>
      <c r="O584">
        <v>3.58</v>
      </c>
      <c r="P584">
        <v>0.03</v>
      </c>
      <c r="Q584">
        <v>0.28000000000000003</v>
      </c>
      <c r="R584">
        <v>0.05</v>
      </c>
      <c r="S584">
        <v>0.32</v>
      </c>
      <c r="T584">
        <v>0.23</v>
      </c>
      <c r="U584">
        <v>0</v>
      </c>
      <c r="V584">
        <v>0</v>
      </c>
      <c r="W584">
        <v>20.67</v>
      </c>
      <c r="X584">
        <v>0.6</v>
      </c>
      <c r="Y584">
        <v>-1</v>
      </c>
      <c r="Z584">
        <v>-1</v>
      </c>
      <c r="AA584">
        <v>24.88</v>
      </c>
      <c r="AB584">
        <v>0.03</v>
      </c>
      <c r="AC584">
        <v>0.02</v>
      </c>
      <c r="AD584">
        <v>0.03</v>
      </c>
      <c r="AE584">
        <v>4.17</v>
      </c>
      <c r="AF584">
        <v>-1</v>
      </c>
      <c r="AG584">
        <v>-1</v>
      </c>
      <c r="AH584">
        <v>-1</v>
      </c>
      <c r="AI584">
        <v>0</v>
      </c>
      <c r="AJ584">
        <v>0</v>
      </c>
      <c r="AK584">
        <v>0.03</v>
      </c>
      <c r="AL584">
        <v>0.03</v>
      </c>
      <c r="AM584">
        <v>0.05</v>
      </c>
      <c r="AN584">
        <v>0.05</v>
      </c>
      <c r="AO584">
        <v>1.42</v>
      </c>
      <c r="AP584">
        <v>1.42</v>
      </c>
      <c r="AQ584">
        <v>22.67</v>
      </c>
      <c r="AR584">
        <v>0.53</v>
      </c>
      <c r="AS584">
        <v>0.68</v>
      </c>
      <c r="AT584">
        <v>-1</v>
      </c>
      <c r="AU584">
        <v>-1</v>
      </c>
      <c r="AV584">
        <v>0.05</v>
      </c>
      <c r="AW584">
        <v>29.88</v>
      </c>
      <c r="AX584">
        <v>29.88</v>
      </c>
      <c r="AY584">
        <v>0.17</v>
      </c>
      <c r="AZ584">
        <v>0</v>
      </c>
      <c r="BA584">
        <v>1440.026354619506</v>
      </c>
    </row>
    <row r="585" spans="1:53" x14ac:dyDescent="0.25">
      <c r="A585">
        <v>1712</v>
      </c>
      <c r="B585" t="s">
        <v>1019</v>
      </c>
      <c r="C585">
        <v>0</v>
      </c>
      <c r="D585">
        <v>1.58</v>
      </c>
      <c r="E585">
        <v>0</v>
      </c>
      <c r="F585">
        <v>0</v>
      </c>
      <c r="G585">
        <v>0</v>
      </c>
      <c r="H585">
        <v>0.03</v>
      </c>
      <c r="I585">
        <v>0</v>
      </c>
      <c r="J585">
        <v>2</v>
      </c>
      <c r="K585">
        <v>0.03</v>
      </c>
      <c r="L585">
        <v>-1</v>
      </c>
      <c r="M585">
        <v>-1</v>
      </c>
      <c r="N585">
        <v>0.67</v>
      </c>
      <c r="O585">
        <v>3.58</v>
      </c>
      <c r="P585">
        <v>0.03</v>
      </c>
      <c r="Q585">
        <v>0.28000000000000003</v>
      </c>
      <c r="R585">
        <v>0.05</v>
      </c>
      <c r="S585">
        <v>0.32</v>
      </c>
      <c r="T585">
        <v>0.23</v>
      </c>
      <c r="U585">
        <v>0</v>
      </c>
      <c r="V585">
        <v>0</v>
      </c>
      <c r="W585">
        <v>20.67</v>
      </c>
      <c r="X585">
        <v>0.6</v>
      </c>
      <c r="Y585">
        <v>-1</v>
      </c>
      <c r="Z585">
        <v>-1</v>
      </c>
      <c r="AA585">
        <v>24.88</v>
      </c>
      <c r="AB585">
        <v>0.03</v>
      </c>
      <c r="AC585">
        <v>0.02</v>
      </c>
      <c r="AD585">
        <v>0.03</v>
      </c>
      <c r="AE585">
        <v>4.17</v>
      </c>
      <c r="AF585">
        <v>-1</v>
      </c>
      <c r="AG585">
        <v>-1</v>
      </c>
      <c r="AH585">
        <v>-1</v>
      </c>
      <c r="AI585">
        <v>0</v>
      </c>
      <c r="AJ585">
        <v>0</v>
      </c>
      <c r="AK585">
        <v>0.03</v>
      </c>
      <c r="AL585">
        <v>0.03</v>
      </c>
      <c r="AM585">
        <v>0.05</v>
      </c>
      <c r="AN585">
        <v>0.05</v>
      </c>
      <c r="AO585">
        <v>1.42</v>
      </c>
      <c r="AP585">
        <v>1.42</v>
      </c>
      <c r="AQ585">
        <v>22.67</v>
      </c>
      <c r="AR585">
        <v>0.53</v>
      </c>
      <c r="AS585">
        <v>0.68</v>
      </c>
      <c r="AT585">
        <v>-1</v>
      </c>
      <c r="AU585">
        <v>-1</v>
      </c>
      <c r="AV585">
        <v>0.05</v>
      </c>
      <c r="AW585">
        <v>29.88</v>
      </c>
      <c r="AX585">
        <v>29.88</v>
      </c>
      <c r="AY585">
        <v>0.17</v>
      </c>
      <c r="AZ585">
        <v>0</v>
      </c>
      <c r="BA585">
        <v>1547.6705447980182</v>
      </c>
    </row>
    <row r="586" spans="1:53" x14ac:dyDescent="0.25">
      <c r="A586">
        <v>1714</v>
      </c>
      <c r="B586" t="s">
        <v>1020</v>
      </c>
      <c r="C586">
        <v>0</v>
      </c>
      <c r="D586">
        <v>1.58</v>
      </c>
      <c r="E586">
        <v>0</v>
      </c>
      <c r="F586">
        <v>0</v>
      </c>
      <c r="G586">
        <v>0</v>
      </c>
      <c r="H586">
        <v>0.03</v>
      </c>
      <c r="I586">
        <v>0</v>
      </c>
      <c r="J586">
        <v>2</v>
      </c>
      <c r="K586">
        <v>0.03</v>
      </c>
      <c r="L586">
        <v>-1</v>
      </c>
      <c r="M586">
        <v>-1</v>
      </c>
      <c r="N586">
        <v>0.67</v>
      </c>
      <c r="O586">
        <v>3.58</v>
      </c>
      <c r="P586">
        <v>0.03</v>
      </c>
      <c r="Q586">
        <v>0.28000000000000003</v>
      </c>
      <c r="R586">
        <v>0.05</v>
      </c>
      <c r="S586">
        <v>0.32</v>
      </c>
      <c r="T586">
        <v>0.23</v>
      </c>
      <c r="U586">
        <v>0</v>
      </c>
      <c r="V586">
        <v>0</v>
      </c>
      <c r="W586">
        <v>20.67</v>
      </c>
      <c r="X586">
        <v>0.6</v>
      </c>
      <c r="Y586">
        <v>-1</v>
      </c>
      <c r="Z586">
        <v>-1</v>
      </c>
      <c r="AA586">
        <v>24.88</v>
      </c>
      <c r="AB586">
        <v>0.03</v>
      </c>
      <c r="AC586">
        <v>0.02</v>
      </c>
      <c r="AD586">
        <v>0.03</v>
      </c>
      <c r="AE586">
        <v>4.17</v>
      </c>
      <c r="AF586">
        <v>-1</v>
      </c>
      <c r="AG586">
        <v>-1</v>
      </c>
      <c r="AH586">
        <v>-1</v>
      </c>
      <c r="AI586">
        <v>0</v>
      </c>
      <c r="AJ586">
        <v>0</v>
      </c>
      <c r="AK586">
        <v>0.03</v>
      </c>
      <c r="AL586">
        <v>0.03</v>
      </c>
      <c r="AM586">
        <v>0.05</v>
      </c>
      <c r="AN586">
        <v>0.05</v>
      </c>
      <c r="AO586">
        <v>1.42</v>
      </c>
      <c r="AP586">
        <v>1.42</v>
      </c>
      <c r="AQ586">
        <v>22.67</v>
      </c>
      <c r="AR586">
        <v>0.53</v>
      </c>
      <c r="AS586">
        <v>0.68</v>
      </c>
      <c r="AT586">
        <v>-1</v>
      </c>
      <c r="AU586">
        <v>-1</v>
      </c>
      <c r="AV586">
        <v>0.05</v>
      </c>
      <c r="AW586">
        <v>29.88</v>
      </c>
      <c r="AX586">
        <v>29.88</v>
      </c>
      <c r="AY586">
        <v>0.17</v>
      </c>
      <c r="AZ586">
        <v>0</v>
      </c>
      <c r="BA586">
        <v>1571.6097727426604</v>
      </c>
    </row>
    <row r="587" spans="1:53" x14ac:dyDescent="0.25">
      <c r="A587">
        <v>1716</v>
      </c>
      <c r="B587" t="s">
        <v>1021</v>
      </c>
      <c r="C587">
        <v>0</v>
      </c>
      <c r="D587">
        <v>1.58</v>
      </c>
      <c r="E587">
        <v>0</v>
      </c>
      <c r="F587">
        <v>0</v>
      </c>
      <c r="G587">
        <v>0</v>
      </c>
      <c r="H587">
        <v>0.03</v>
      </c>
      <c r="I587">
        <v>0</v>
      </c>
      <c r="J587">
        <v>2</v>
      </c>
      <c r="K587">
        <v>0.03</v>
      </c>
      <c r="L587">
        <v>-1</v>
      </c>
      <c r="M587">
        <v>-1</v>
      </c>
      <c r="N587">
        <v>0.67</v>
      </c>
      <c r="O587">
        <v>3.58</v>
      </c>
      <c r="P587">
        <v>0.03</v>
      </c>
      <c r="Q587">
        <v>0.28000000000000003</v>
      </c>
      <c r="R587">
        <v>0.05</v>
      </c>
      <c r="S587">
        <v>0.32</v>
      </c>
      <c r="T587">
        <v>0.23</v>
      </c>
      <c r="U587">
        <v>0</v>
      </c>
      <c r="V587">
        <v>0</v>
      </c>
      <c r="W587">
        <v>20.67</v>
      </c>
      <c r="X587">
        <v>0.6</v>
      </c>
      <c r="Y587">
        <v>-1</v>
      </c>
      <c r="Z587">
        <v>-1</v>
      </c>
      <c r="AA587">
        <v>24.88</v>
      </c>
      <c r="AB587">
        <v>0.03</v>
      </c>
      <c r="AC587">
        <v>0.02</v>
      </c>
      <c r="AD587">
        <v>0.03</v>
      </c>
      <c r="AE587">
        <v>4.17</v>
      </c>
      <c r="AF587">
        <v>-1</v>
      </c>
      <c r="AG587">
        <v>-1</v>
      </c>
      <c r="AH587">
        <v>-1</v>
      </c>
      <c r="AI587">
        <v>0</v>
      </c>
      <c r="AJ587">
        <v>0</v>
      </c>
      <c r="AK587">
        <v>0.03</v>
      </c>
      <c r="AL587">
        <v>0.03</v>
      </c>
      <c r="AM587">
        <v>0.05</v>
      </c>
      <c r="AN587">
        <v>0.05</v>
      </c>
      <c r="AO587">
        <v>1.42</v>
      </c>
      <c r="AP587">
        <v>1.42</v>
      </c>
      <c r="AQ587">
        <v>22.67</v>
      </c>
      <c r="AR587">
        <v>0.53</v>
      </c>
      <c r="AS587">
        <v>0.68</v>
      </c>
      <c r="AT587">
        <v>-1</v>
      </c>
      <c r="AU587">
        <v>-1</v>
      </c>
      <c r="AV587">
        <v>0.05</v>
      </c>
      <c r="AW587">
        <v>29.88</v>
      </c>
      <c r="AX587">
        <v>29.88</v>
      </c>
      <c r="AY587">
        <v>0.17</v>
      </c>
      <c r="AZ587">
        <v>0</v>
      </c>
      <c r="BA587">
        <v>1410.3849852228761</v>
      </c>
    </row>
    <row r="588" spans="1:53" x14ac:dyDescent="0.25">
      <c r="A588">
        <v>1718</v>
      </c>
      <c r="B588" t="s">
        <v>1022</v>
      </c>
      <c r="C588">
        <v>0</v>
      </c>
      <c r="D588">
        <v>1.58</v>
      </c>
      <c r="E588">
        <v>0</v>
      </c>
      <c r="F588">
        <v>0</v>
      </c>
      <c r="G588">
        <v>0</v>
      </c>
      <c r="H588">
        <v>0.03</v>
      </c>
      <c r="I588">
        <v>0</v>
      </c>
      <c r="J588">
        <v>2</v>
      </c>
      <c r="K588">
        <v>0.03</v>
      </c>
      <c r="L588">
        <v>-1</v>
      </c>
      <c r="M588">
        <v>-1</v>
      </c>
      <c r="N588">
        <v>0.67</v>
      </c>
      <c r="O588">
        <v>3.58</v>
      </c>
      <c r="P588">
        <v>0.03</v>
      </c>
      <c r="Q588">
        <v>0.28000000000000003</v>
      </c>
      <c r="R588">
        <v>0.05</v>
      </c>
      <c r="S588">
        <v>0.32</v>
      </c>
      <c r="T588">
        <v>0.23</v>
      </c>
      <c r="U588">
        <v>0</v>
      </c>
      <c r="V588">
        <v>0</v>
      </c>
      <c r="W588">
        <v>20.67</v>
      </c>
      <c r="X588">
        <v>0.6</v>
      </c>
      <c r="Y588">
        <v>-1</v>
      </c>
      <c r="Z588">
        <v>-1</v>
      </c>
      <c r="AA588">
        <v>24.88</v>
      </c>
      <c r="AB588">
        <v>0.03</v>
      </c>
      <c r="AC588">
        <v>0.02</v>
      </c>
      <c r="AD588">
        <v>0.03</v>
      </c>
      <c r="AE588">
        <v>4.17</v>
      </c>
      <c r="AF588">
        <v>-1</v>
      </c>
      <c r="AG588">
        <v>-1</v>
      </c>
      <c r="AH588">
        <v>-1</v>
      </c>
      <c r="AI588">
        <v>0</v>
      </c>
      <c r="AJ588">
        <v>0</v>
      </c>
      <c r="AK588">
        <v>0.03</v>
      </c>
      <c r="AL588">
        <v>0.03</v>
      </c>
      <c r="AM588">
        <v>0.05</v>
      </c>
      <c r="AN588">
        <v>0.05</v>
      </c>
      <c r="AO588">
        <v>1.42</v>
      </c>
      <c r="AP588">
        <v>1.42</v>
      </c>
      <c r="AQ588">
        <v>22.67</v>
      </c>
      <c r="AR588">
        <v>0.53</v>
      </c>
      <c r="AS588">
        <v>0.68</v>
      </c>
      <c r="AT588">
        <v>-1</v>
      </c>
      <c r="AU588">
        <v>-1</v>
      </c>
      <c r="AV588">
        <v>0.05</v>
      </c>
      <c r="AW588">
        <v>29.88</v>
      </c>
      <c r="AX588">
        <v>29.88</v>
      </c>
      <c r="AY588">
        <v>0.17</v>
      </c>
      <c r="AZ588">
        <v>0</v>
      </c>
      <c r="BA588">
        <v>1580.5880569783972</v>
      </c>
    </row>
    <row r="589" spans="1:53" x14ac:dyDescent="0.25">
      <c r="A589">
        <v>1719</v>
      </c>
      <c r="B589" t="s">
        <v>1023</v>
      </c>
      <c r="C589">
        <v>0</v>
      </c>
      <c r="D589">
        <v>1.58</v>
      </c>
      <c r="E589">
        <v>0</v>
      </c>
      <c r="F589">
        <v>0</v>
      </c>
      <c r="G589">
        <v>0</v>
      </c>
      <c r="H589">
        <v>0.03</v>
      </c>
      <c r="I589">
        <v>0</v>
      </c>
      <c r="J589">
        <v>2</v>
      </c>
      <c r="K589">
        <v>0.03</v>
      </c>
      <c r="L589">
        <v>-1</v>
      </c>
      <c r="M589">
        <v>-1</v>
      </c>
      <c r="N589">
        <v>0.67</v>
      </c>
      <c r="O589">
        <v>3.58</v>
      </c>
      <c r="P589">
        <v>0.03</v>
      </c>
      <c r="Q589">
        <v>0.28000000000000003</v>
      </c>
      <c r="R589">
        <v>0.05</v>
      </c>
      <c r="S589">
        <v>0.32</v>
      </c>
      <c r="T589">
        <v>0.23</v>
      </c>
      <c r="U589">
        <v>0</v>
      </c>
      <c r="V589">
        <v>0</v>
      </c>
      <c r="W589">
        <v>20.67</v>
      </c>
      <c r="X589">
        <v>0.6</v>
      </c>
      <c r="Y589">
        <v>-1</v>
      </c>
      <c r="Z589">
        <v>-1</v>
      </c>
      <c r="AA589">
        <v>24.88</v>
      </c>
      <c r="AB589">
        <v>0.03</v>
      </c>
      <c r="AC589">
        <v>0.02</v>
      </c>
      <c r="AD589">
        <v>0.03</v>
      </c>
      <c r="AE589">
        <v>4.17</v>
      </c>
      <c r="AF589">
        <v>-1</v>
      </c>
      <c r="AG589">
        <v>-1</v>
      </c>
      <c r="AH589">
        <v>-1</v>
      </c>
      <c r="AI589">
        <v>0</v>
      </c>
      <c r="AJ589">
        <v>0</v>
      </c>
      <c r="AK589">
        <v>0.03</v>
      </c>
      <c r="AL589">
        <v>0.03</v>
      </c>
      <c r="AM589">
        <v>0.05</v>
      </c>
      <c r="AN589">
        <v>0.05</v>
      </c>
      <c r="AO589">
        <v>1.42</v>
      </c>
      <c r="AP589">
        <v>1.42</v>
      </c>
      <c r="AQ589">
        <v>22.67</v>
      </c>
      <c r="AR589">
        <v>0.53</v>
      </c>
      <c r="AS589">
        <v>0.68</v>
      </c>
      <c r="AT589">
        <v>-1</v>
      </c>
      <c r="AU589">
        <v>-1</v>
      </c>
      <c r="AV589">
        <v>0.05</v>
      </c>
      <c r="AW589">
        <v>29.88</v>
      </c>
      <c r="AX589">
        <v>29.88</v>
      </c>
      <c r="AY589">
        <v>0.17</v>
      </c>
      <c r="AZ589">
        <v>0</v>
      </c>
      <c r="BA589">
        <v>1467.2943698787183</v>
      </c>
    </row>
    <row r="590" spans="1:53" x14ac:dyDescent="0.25">
      <c r="A590">
        <v>1720</v>
      </c>
      <c r="B590" t="s">
        <v>1024</v>
      </c>
      <c r="C590">
        <v>0</v>
      </c>
      <c r="D590">
        <v>1.58</v>
      </c>
      <c r="E590">
        <v>0</v>
      </c>
      <c r="F590">
        <v>0</v>
      </c>
      <c r="G590">
        <v>0</v>
      </c>
      <c r="H590">
        <v>0.03</v>
      </c>
      <c r="I590">
        <v>0</v>
      </c>
      <c r="J590">
        <v>2</v>
      </c>
      <c r="K590">
        <v>0.03</v>
      </c>
      <c r="L590">
        <v>-1</v>
      </c>
      <c r="M590">
        <v>-1</v>
      </c>
      <c r="N590">
        <v>0.67</v>
      </c>
      <c r="O590">
        <v>3.58</v>
      </c>
      <c r="P590">
        <v>0.03</v>
      </c>
      <c r="Q590">
        <v>0.28000000000000003</v>
      </c>
      <c r="R590">
        <v>0.05</v>
      </c>
      <c r="S590">
        <v>0.32</v>
      </c>
      <c r="T590">
        <v>0.23</v>
      </c>
      <c r="U590">
        <v>0</v>
      </c>
      <c r="V590">
        <v>0</v>
      </c>
      <c r="W590">
        <v>20.67</v>
      </c>
      <c r="X590">
        <v>0.6</v>
      </c>
      <c r="Y590">
        <v>-1</v>
      </c>
      <c r="Z590">
        <v>-1</v>
      </c>
      <c r="AA590">
        <v>24.88</v>
      </c>
      <c r="AB590">
        <v>0.03</v>
      </c>
      <c r="AC590">
        <v>0.02</v>
      </c>
      <c r="AD590">
        <v>0.03</v>
      </c>
      <c r="AE590">
        <v>4.17</v>
      </c>
      <c r="AF590">
        <v>-1</v>
      </c>
      <c r="AG590">
        <v>-1</v>
      </c>
      <c r="AH590">
        <v>-1</v>
      </c>
      <c r="AI590">
        <v>0</v>
      </c>
      <c r="AJ590">
        <v>0</v>
      </c>
      <c r="AK590">
        <v>0.03</v>
      </c>
      <c r="AL590">
        <v>0.03</v>
      </c>
      <c r="AM590">
        <v>0.05</v>
      </c>
      <c r="AN590">
        <v>0.05</v>
      </c>
      <c r="AO590">
        <v>1.42</v>
      </c>
      <c r="AP590">
        <v>1.42</v>
      </c>
      <c r="AQ590">
        <v>22.67</v>
      </c>
      <c r="AR590">
        <v>0.53</v>
      </c>
      <c r="AS590">
        <v>0.68</v>
      </c>
      <c r="AT590">
        <v>-1</v>
      </c>
      <c r="AU590">
        <v>-1</v>
      </c>
      <c r="AV590">
        <v>0.05</v>
      </c>
      <c r="AW590">
        <v>29.88</v>
      </c>
      <c r="AX590">
        <v>29.88</v>
      </c>
      <c r="AY590">
        <v>0.17</v>
      </c>
      <c r="AZ590">
        <v>0</v>
      </c>
      <c r="BA590">
        <v>1478.381951284319</v>
      </c>
    </row>
    <row r="591" spans="1:53" x14ac:dyDescent="0.25">
      <c r="A591">
        <v>1721</v>
      </c>
      <c r="B591" t="s">
        <v>1025</v>
      </c>
      <c r="C591">
        <v>0</v>
      </c>
      <c r="D591">
        <v>1.58</v>
      </c>
      <c r="E591">
        <v>0</v>
      </c>
      <c r="F591">
        <v>0</v>
      </c>
      <c r="G591">
        <v>0</v>
      </c>
      <c r="H591">
        <v>0.03</v>
      </c>
      <c r="I591">
        <v>0</v>
      </c>
      <c r="J591">
        <v>2</v>
      </c>
      <c r="K591">
        <v>0.03</v>
      </c>
      <c r="L591">
        <v>-1</v>
      </c>
      <c r="M591">
        <v>-1</v>
      </c>
      <c r="N591">
        <v>0.67</v>
      </c>
      <c r="O591">
        <v>3.58</v>
      </c>
      <c r="P591">
        <v>0.03</v>
      </c>
      <c r="Q591">
        <v>0.28000000000000003</v>
      </c>
      <c r="R591">
        <v>0.05</v>
      </c>
      <c r="S591">
        <v>0.32</v>
      </c>
      <c r="T591">
        <v>0.23</v>
      </c>
      <c r="U591">
        <v>0</v>
      </c>
      <c r="V591">
        <v>0</v>
      </c>
      <c r="W591">
        <v>20.67</v>
      </c>
      <c r="X591">
        <v>0.6</v>
      </c>
      <c r="Y591">
        <v>-1</v>
      </c>
      <c r="Z591">
        <v>-1</v>
      </c>
      <c r="AA591">
        <v>24.88</v>
      </c>
      <c r="AB591">
        <v>0.03</v>
      </c>
      <c r="AC591">
        <v>0.02</v>
      </c>
      <c r="AD591">
        <v>0.03</v>
      </c>
      <c r="AE591">
        <v>4.17</v>
      </c>
      <c r="AF591">
        <v>-1</v>
      </c>
      <c r="AG591">
        <v>-1</v>
      </c>
      <c r="AH591">
        <v>-1</v>
      </c>
      <c r="AI591">
        <v>0</v>
      </c>
      <c r="AJ591">
        <v>0</v>
      </c>
      <c r="AK591">
        <v>0.03</v>
      </c>
      <c r="AL591">
        <v>0.03</v>
      </c>
      <c r="AM591">
        <v>0.05</v>
      </c>
      <c r="AN591">
        <v>0.05</v>
      </c>
      <c r="AO591">
        <v>1.42</v>
      </c>
      <c r="AP591">
        <v>1.42</v>
      </c>
      <c r="AQ591">
        <v>22.67</v>
      </c>
      <c r="AR591">
        <v>0.53</v>
      </c>
      <c r="AS591">
        <v>0.68</v>
      </c>
      <c r="AT591">
        <v>-1</v>
      </c>
      <c r="AU591">
        <v>-1</v>
      </c>
      <c r="AV591">
        <v>0.05</v>
      </c>
      <c r="AW591">
        <v>29.88</v>
      </c>
      <c r="AX591">
        <v>29.88</v>
      </c>
      <c r="AY591">
        <v>0.17</v>
      </c>
      <c r="AZ591">
        <v>0</v>
      </c>
      <c r="BA591">
        <v>1427.5162321134292</v>
      </c>
    </row>
    <row r="592" spans="1:53" x14ac:dyDescent="0.25">
      <c r="A592">
        <v>1723</v>
      </c>
      <c r="B592" t="s">
        <v>1026</v>
      </c>
      <c r="C592">
        <v>0</v>
      </c>
      <c r="D592">
        <v>1.58</v>
      </c>
      <c r="E592">
        <v>0</v>
      </c>
      <c r="F592">
        <v>0</v>
      </c>
      <c r="G592">
        <v>0</v>
      </c>
      <c r="H592">
        <v>0.03</v>
      </c>
      <c r="I592">
        <v>0</v>
      </c>
      <c r="J592">
        <v>2</v>
      </c>
      <c r="K592">
        <v>0.03</v>
      </c>
      <c r="L592">
        <v>-1</v>
      </c>
      <c r="M592">
        <v>-1</v>
      </c>
      <c r="N592">
        <v>0.67</v>
      </c>
      <c r="O592">
        <v>3.58</v>
      </c>
      <c r="P592">
        <v>0.03</v>
      </c>
      <c r="Q592">
        <v>0.28000000000000003</v>
      </c>
      <c r="R592">
        <v>0.05</v>
      </c>
      <c r="S592">
        <v>0.32</v>
      </c>
      <c r="T592">
        <v>0.23</v>
      </c>
      <c r="U592">
        <v>0</v>
      </c>
      <c r="V592">
        <v>0</v>
      </c>
      <c r="W592">
        <v>20.67</v>
      </c>
      <c r="X592">
        <v>0.6</v>
      </c>
      <c r="Y592">
        <v>-1</v>
      </c>
      <c r="Z592">
        <v>-1</v>
      </c>
      <c r="AA592">
        <v>24.88</v>
      </c>
      <c r="AB592">
        <v>0.03</v>
      </c>
      <c r="AC592">
        <v>0.02</v>
      </c>
      <c r="AD592">
        <v>0.03</v>
      </c>
      <c r="AE592">
        <v>4.17</v>
      </c>
      <c r="AF592">
        <v>-1</v>
      </c>
      <c r="AG592">
        <v>-1</v>
      </c>
      <c r="AH592">
        <v>-1</v>
      </c>
      <c r="AI592">
        <v>0</v>
      </c>
      <c r="AJ592">
        <v>0</v>
      </c>
      <c r="AK592">
        <v>0.03</v>
      </c>
      <c r="AL592">
        <v>0.03</v>
      </c>
      <c r="AM592">
        <v>0.05</v>
      </c>
      <c r="AN592">
        <v>0.05</v>
      </c>
      <c r="AO592">
        <v>1.42</v>
      </c>
      <c r="AP592">
        <v>1.42</v>
      </c>
      <c r="AQ592">
        <v>22.67</v>
      </c>
      <c r="AR592">
        <v>0.53</v>
      </c>
      <c r="AS592">
        <v>0.68</v>
      </c>
      <c r="AT592">
        <v>-1</v>
      </c>
      <c r="AU592">
        <v>-1</v>
      </c>
      <c r="AV592">
        <v>0.05</v>
      </c>
      <c r="AW592">
        <v>29.88</v>
      </c>
      <c r="AX592">
        <v>29.88</v>
      </c>
      <c r="AY592">
        <v>0.17</v>
      </c>
      <c r="AZ592">
        <v>0</v>
      </c>
      <c r="BA592">
        <v>1478.7587944758368</v>
      </c>
    </row>
    <row r="593" spans="1:53" x14ac:dyDescent="0.25">
      <c r="A593">
        <v>1726</v>
      </c>
      <c r="B593" t="s">
        <v>1027</v>
      </c>
      <c r="C593">
        <v>0</v>
      </c>
      <c r="D593">
        <v>1.58</v>
      </c>
      <c r="E593">
        <v>0</v>
      </c>
      <c r="F593">
        <v>0</v>
      </c>
      <c r="G593">
        <v>0</v>
      </c>
      <c r="H593">
        <v>0.03</v>
      </c>
      <c r="I593">
        <v>0</v>
      </c>
      <c r="J593">
        <v>2</v>
      </c>
      <c r="K593">
        <v>0.03</v>
      </c>
      <c r="L593">
        <v>-1</v>
      </c>
      <c r="M593">
        <v>-1</v>
      </c>
      <c r="N593">
        <v>0.67</v>
      </c>
      <c r="O593">
        <v>3.58</v>
      </c>
      <c r="P593">
        <v>0.03</v>
      </c>
      <c r="Q593">
        <v>0.28000000000000003</v>
      </c>
      <c r="R593">
        <v>0.05</v>
      </c>
      <c r="S593">
        <v>0.32</v>
      </c>
      <c r="T593">
        <v>0.23</v>
      </c>
      <c r="U593">
        <v>0</v>
      </c>
      <c r="V593">
        <v>0</v>
      </c>
      <c r="W593">
        <v>20.67</v>
      </c>
      <c r="X593">
        <v>0.6</v>
      </c>
      <c r="Y593">
        <v>-1</v>
      </c>
      <c r="Z593">
        <v>-1</v>
      </c>
      <c r="AA593">
        <v>24.88</v>
      </c>
      <c r="AB593">
        <v>0.03</v>
      </c>
      <c r="AC593">
        <v>0.02</v>
      </c>
      <c r="AD593">
        <v>0.03</v>
      </c>
      <c r="AE593">
        <v>4.17</v>
      </c>
      <c r="AF593">
        <v>-1</v>
      </c>
      <c r="AG593">
        <v>-1</v>
      </c>
      <c r="AH593">
        <v>-1</v>
      </c>
      <c r="AI593">
        <v>0</v>
      </c>
      <c r="AJ593">
        <v>0</v>
      </c>
      <c r="AK593">
        <v>0.03</v>
      </c>
      <c r="AL593">
        <v>0.03</v>
      </c>
      <c r="AM593">
        <v>0.05</v>
      </c>
      <c r="AN593">
        <v>0.05</v>
      </c>
      <c r="AO593">
        <v>1.42</v>
      </c>
      <c r="AP593">
        <v>1.42</v>
      </c>
      <c r="AQ593">
        <v>22.67</v>
      </c>
      <c r="AR593">
        <v>0.53</v>
      </c>
      <c r="AS593">
        <v>0.68</v>
      </c>
      <c r="AT593">
        <v>-1</v>
      </c>
      <c r="AU593">
        <v>-1</v>
      </c>
      <c r="AV593">
        <v>0.05</v>
      </c>
      <c r="AW593">
        <v>29.88</v>
      </c>
      <c r="AX593">
        <v>29.88</v>
      </c>
      <c r="AY593">
        <v>0.17</v>
      </c>
      <c r="AZ593">
        <v>0</v>
      </c>
      <c r="BA593">
        <v>1525.1723869669597</v>
      </c>
    </row>
    <row r="594" spans="1:53" x14ac:dyDescent="0.25">
      <c r="A594">
        <v>1727</v>
      </c>
      <c r="B594" t="s">
        <v>1028</v>
      </c>
      <c r="C594">
        <v>0</v>
      </c>
      <c r="D594">
        <v>1.58</v>
      </c>
      <c r="E594">
        <v>0</v>
      </c>
      <c r="F594">
        <v>0</v>
      </c>
      <c r="G594">
        <v>0</v>
      </c>
      <c r="H594">
        <v>0.03</v>
      </c>
      <c r="I594">
        <v>0</v>
      </c>
      <c r="J594">
        <v>2</v>
      </c>
      <c r="K594">
        <v>0.03</v>
      </c>
      <c r="L594">
        <v>-1</v>
      </c>
      <c r="M594">
        <v>-1</v>
      </c>
      <c r="N594">
        <v>0.67</v>
      </c>
      <c r="O594">
        <v>3.58</v>
      </c>
      <c r="P594">
        <v>0.03</v>
      </c>
      <c r="Q594">
        <v>0.28000000000000003</v>
      </c>
      <c r="R594">
        <v>0.05</v>
      </c>
      <c r="S594">
        <v>0.32</v>
      </c>
      <c r="T594">
        <v>0.23</v>
      </c>
      <c r="U594">
        <v>0</v>
      </c>
      <c r="V594">
        <v>0</v>
      </c>
      <c r="W594">
        <v>20.67</v>
      </c>
      <c r="X594">
        <v>0.6</v>
      </c>
      <c r="Y594">
        <v>-1</v>
      </c>
      <c r="Z594">
        <v>-1</v>
      </c>
      <c r="AA594">
        <v>24.88</v>
      </c>
      <c r="AB594">
        <v>0.03</v>
      </c>
      <c r="AC594">
        <v>0.02</v>
      </c>
      <c r="AD594">
        <v>0.03</v>
      </c>
      <c r="AE594">
        <v>4.17</v>
      </c>
      <c r="AF594">
        <v>-1</v>
      </c>
      <c r="AG594">
        <v>-1</v>
      </c>
      <c r="AH594">
        <v>-1</v>
      </c>
      <c r="AI594">
        <v>0</v>
      </c>
      <c r="AJ594">
        <v>0</v>
      </c>
      <c r="AK594">
        <v>0.03</v>
      </c>
      <c r="AL594">
        <v>0.03</v>
      </c>
      <c r="AM594">
        <v>0.05</v>
      </c>
      <c r="AN594">
        <v>0.05</v>
      </c>
      <c r="AO594">
        <v>1.42</v>
      </c>
      <c r="AP594">
        <v>1.42</v>
      </c>
      <c r="AQ594">
        <v>22.67</v>
      </c>
      <c r="AR594">
        <v>0.53</v>
      </c>
      <c r="AS594">
        <v>0.68</v>
      </c>
      <c r="AT594">
        <v>-1</v>
      </c>
      <c r="AU594">
        <v>-1</v>
      </c>
      <c r="AV594">
        <v>0.05</v>
      </c>
      <c r="AW594">
        <v>29.88</v>
      </c>
      <c r="AX594">
        <v>29.88</v>
      </c>
      <c r="AY594">
        <v>0.17</v>
      </c>
      <c r="AZ594">
        <v>0</v>
      </c>
      <c r="BA594">
        <v>1350</v>
      </c>
    </row>
    <row r="595" spans="1:53" x14ac:dyDescent="0.25">
      <c r="A595">
        <v>1729</v>
      </c>
      <c r="B595" t="s">
        <v>1029</v>
      </c>
      <c r="C595">
        <v>0</v>
      </c>
      <c r="D595">
        <v>1.58</v>
      </c>
      <c r="E595">
        <v>0</v>
      </c>
      <c r="F595">
        <v>0</v>
      </c>
      <c r="G595">
        <v>0</v>
      </c>
      <c r="H595">
        <v>0.03</v>
      </c>
      <c r="I595">
        <v>0</v>
      </c>
      <c r="J595">
        <v>2</v>
      </c>
      <c r="K595">
        <v>0.03</v>
      </c>
      <c r="L595">
        <v>-1</v>
      </c>
      <c r="M595">
        <v>-1</v>
      </c>
      <c r="N595">
        <v>0.67</v>
      </c>
      <c r="O595">
        <v>3.58</v>
      </c>
      <c r="P595">
        <v>0.03</v>
      </c>
      <c r="Q595">
        <v>0.28000000000000003</v>
      </c>
      <c r="R595">
        <v>0.05</v>
      </c>
      <c r="S595">
        <v>0.32</v>
      </c>
      <c r="T595">
        <v>0.23</v>
      </c>
      <c r="U595">
        <v>0</v>
      </c>
      <c r="V595">
        <v>0</v>
      </c>
      <c r="W595">
        <v>20.67</v>
      </c>
      <c r="X595">
        <v>0.6</v>
      </c>
      <c r="Y595">
        <v>-1</v>
      </c>
      <c r="Z595">
        <v>-1</v>
      </c>
      <c r="AA595">
        <v>24.88</v>
      </c>
      <c r="AB595">
        <v>0.03</v>
      </c>
      <c r="AC595">
        <v>0.02</v>
      </c>
      <c r="AD595">
        <v>0.03</v>
      </c>
      <c r="AE595">
        <v>4.17</v>
      </c>
      <c r="AF595">
        <v>-1</v>
      </c>
      <c r="AG595">
        <v>-1</v>
      </c>
      <c r="AH595">
        <v>-1</v>
      </c>
      <c r="AI595">
        <v>0</v>
      </c>
      <c r="AJ595">
        <v>0</v>
      </c>
      <c r="AK595">
        <v>0.03</v>
      </c>
      <c r="AL595">
        <v>0.03</v>
      </c>
      <c r="AM595">
        <v>0.05</v>
      </c>
      <c r="AN595">
        <v>0.05</v>
      </c>
      <c r="AO595">
        <v>1.42</v>
      </c>
      <c r="AP595">
        <v>1.42</v>
      </c>
      <c r="AQ595">
        <v>22.67</v>
      </c>
      <c r="AR595">
        <v>0.53</v>
      </c>
      <c r="AS595">
        <v>0.68</v>
      </c>
      <c r="AT595">
        <v>-1</v>
      </c>
      <c r="AU595">
        <v>-1</v>
      </c>
      <c r="AV595">
        <v>0.05</v>
      </c>
      <c r="AW595">
        <v>29.88</v>
      </c>
      <c r="AX595">
        <v>29.88</v>
      </c>
      <c r="AY595">
        <v>0.17</v>
      </c>
      <c r="AZ595">
        <v>0</v>
      </c>
      <c r="BA595">
        <v>1477.4721407302325</v>
      </c>
    </row>
    <row r="596" spans="1:53" x14ac:dyDescent="0.25">
      <c r="A596">
        <v>1730</v>
      </c>
      <c r="B596" t="s">
        <v>1030</v>
      </c>
      <c r="C596">
        <v>0</v>
      </c>
      <c r="D596">
        <v>1.58</v>
      </c>
      <c r="E596">
        <v>0</v>
      </c>
      <c r="F596">
        <v>0</v>
      </c>
      <c r="G596">
        <v>0</v>
      </c>
      <c r="H596">
        <v>0.03</v>
      </c>
      <c r="I596">
        <v>0</v>
      </c>
      <c r="J596">
        <v>2</v>
      </c>
      <c r="K596">
        <v>0.03</v>
      </c>
      <c r="L596">
        <v>-1</v>
      </c>
      <c r="M596">
        <v>-1</v>
      </c>
      <c r="N596">
        <v>0.67</v>
      </c>
      <c r="O596">
        <v>3.58</v>
      </c>
      <c r="P596">
        <v>0.03</v>
      </c>
      <c r="Q596">
        <v>0.28000000000000003</v>
      </c>
      <c r="R596">
        <v>0.05</v>
      </c>
      <c r="S596">
        <v>0.32</v>
      </c>
      <c r="T596">
        <v>0.23</v>
      </c>
      <c r="U596">
        <v>0</v>
      </c>
      <c r="V596">
        <v>0</v>
      </c>
      <c r="W596">
        <v>20.67</v>
      </c>
      <c r="X596">
        <v>0.6</v>
      </c>
      <c r="Y596">
        <v>-1</v>
      </c>
      <c r="Z596">
        <v>-1</v>
      </c>
      <c r="AA596">
        <v>24.88</v>
      </c>
      <c r="AB596">
        <v>0.03</v>
      </c>
      <c r="AC596">
        <v>0.02</v>
      </c>
      <c r="AD596">
        <v>0.03</v>
      </c>
      <c r="AE596">
        <v>4.17</v>
      </c>
      <c r="AF596">
        <v>-1</v>
      </c>
      <c r="AG596">
        <v>-1</v>
      </c>
      <c r="AH596">
        <v>-1</v>
      </c>
      <c r="AI596">
        <v>0</v>
      </c>
      <c r="AJ596">
        <v>0</v>
      </c>
      <c r="AK596">
        <v>0.03</v>
      </c>
      <c r="AL596">
        <v>0.03</v>
      </c>
      <c r="AM596">
        <v>0.05</v>
      </c>
      <c r="AN596">
        <v>0.05</v>
      </c>
      <c r="AO596">
        <v>1.42</v>
      </c>
      <c r="AP596">
        <v>1.42</v>
      </c>
      <c r="AQ596">
        <v>22.67</v>
      </c>
      <c r="AR596">
        <v>0.53</v>
      </c>
      <c r="AS596">
        <v>0.68</v>
      </c>
      <c r="AT596">
        <v>-1</v>
      </c>
      <c r="AU596">
        <v>-1</v>
      </c>
      <c r="AV596">
        <v>0.05</v>
      </c>
      <c r="AW596">
        <v>29.88</v>
      </c>
      <c r="AX596">
        <v>29.88</v>
      </c>
      <c r="AY596">
        <v>0.17</v>
      </c>
      <c r="AZ596">
        <v>0</v>
      </c>
      <c r="BA596">
        <v>1629.0791903641598</v>
      </c>
    </row>
    <row r="597" spans="1:53" x14ac:dyDescent="0.25">
      <c r="A597">
        <v>1731</v>
      </c>
      <c r="B597" t="s">
        <v>1031</v>
      </c>
      <c r="C597">
        <v>0</v>
      </c>
      <c r="D597">
        <v>1.58</v>
      </c>
      <c r="E597">
        <v>0</v>
      </c>
      <c r="F597">
        <v>0</v>
      </c>
      <c r="G597">
        <v>0</v>
      </c>
      <c r="H597">
        <v>0.03</v>
      </c>
      <c r="I597">
        <v>0</v>
      </c>
      <c r="J597">
        <v>2</v>
      </c>
      <c r="K597">
        <v>0.03</v>
      </c>
      <c r="L597">
        <v>-1</v>
      </c>
      <c r="M597">
        <v>-1</v>
      </c>
      <c r="N597">
        <v>0.67</v>
      </c>
      <c r="O597">
        <v>3.58</v>
      </c>
      <c r="P597">
        <v>0.03</v>
      </c>
      <c r="Q597">
        <v>0.28000000000000003</v>
      </c>
      <c r="R597">
        <v>0.05</v>
      </c>
      <c r="S597">
        <v>0.32</v>
      </c>
      <c r="T597">
        <v>0.23</v>
      </c>
      <c r="U597">
        <v>0</v>
      </c>
      <c r="V597">
        <v>0</v>
      </c>
      <c r="W597">
        <v>20.67</v>
      </c>
      <c r="X597">
        <v>0.6</v>
      </c>
      <c r="Y597">
        <v>-1</v>
      </c>
      <c r="Z597">
        <v>-1</v>
      </c>
      <c r="AA597">
        <v>24.88</v>
      </c>
      <c r="AB597">
        <v>0.03</v>
      </c>
      <c r="AC597">
        <v>0.02</v>
      </c>
      <c r="AD597">
        <v>0.03</v>
      </c>
      <c r="AE597">
        <v>4.17</v>
      </c>
      <c r="AF597">
        <v>-1</v>
      </c>
      <c r="AG597">
        <v>-1</v>
      </c>
      <c r="AH597">
        <v>-1</v>
      </c>
      <c r="AI597">
        <v>0</v>
      </c>
      <c r="AJ597">
        <v>0</v>
      </c>
      <c r="AK597">
        <v>0.03</v>
      </c>
      <c r="AL597">
        <v>0.03</v>
      </c>
      <c r="AM597">
        <v>0.05</v>
      </c>
      <c r="AN597">
        <v>0.05</v>
      </c>
      <c r="AO597">
        <v>1.42</v>
      </c>
      <c r="AP597">
        <v>1.42</v>
      </c>
      <c r="AQ597">
        <v>22.67</v>
      </c>
      <c r="AR597">
        <v>0.53</v>
      </c>
      <c r="AS597">
        <v>0.68</v>
      </c>
      <c r="AT597">
        <v>-1</v>
      </c>
      <c r="AU597">
        <v>-1</v>
      </c>
      <c r="AV597">
        <v>0.05</v>
      </c>
      <c r="AW597">
        <v>29.88</v>
      </c>
      <c r="AX597">
        <v>29.88</v>
      </c>
      <c r="AY597">
        <v>0.17</v>
      </c>
      <c r="AZ597">
        <v>0</v>
      </c>
      <c r="BA597">
        <v>1599.5346811828754</v>
      </c>
    </row>
    <row r="598" spans="1:53" x14ac:dyDescent="0.25">
      <c r="A598">
        <v>1732</v>
      </c>
      <c r="B598" t="s">
        <v>1032</v>
      </c>
      <c r="C598">
        <v>0</v>
      </c>
      <c r="D598">
        <v>1.58</v>
      </c>
      <c r="E598">
        <v>0</v>
      </c>
      <c r="F598">
        <v>0</v>
      </c>
      <c r="G598">
        <v>0</v>
      </c>
      <c r="H598">
        <v>0.03</v>
      </c>
      <c r="I598">
        <v>0</v>
      </c>
      <c r="J598">
        <v>2</v>
      </c>
      <c r="K598">
        <v>0.03</v>
      </c>
      <c r="L598">
        <v>-1</v>
      </c>
      <c r="M598">
        <v>-1</v>
      </c>
      <c r="N598">
        <v>0.67</v>
      </c>
      <c r="O598">
        <v>3.58</v>
      </c>
      <c r="P598">
        <v>0.03</v>
      </c>
      <c r="Q598">
        <v>0.28000000000000003</v>
      </c>
      <c r="R598">
        <v>0.05</v>
      </c>
      <c r="S598">
        <v>0.32</v>
      </c>
      <c r="T598">
        <v>0.23</v>
      </c>
      <c r="U598">
        <v>0</v>
      </c>
      <c r="V598">
        <v>0</v>
      </c>
      <c r="W598">
        <v>20.67</v>
      </c>
      <c r="X598">
        <v>0.6</v>
      </c>
      <c r="Y598">
        <v>-1</v>
      </c>
      <c r="Z598">
        <v>-1</v>
      </c>
      <c r="AA598">
        <v>24.88</v>
      </c>
      <c r="AB598">
        <v>0.03</v>
      </c>
      <c r="AC598">
        <v>0.02</v>
      </c>
      <c r="AD598">
        <v>0.03</v>
      </c>
      <c r="AE598">
        <v>4.17</v>
      </c>
      <c r="AF598">
        <v>-1</v>
      </c>
      <c r="AG598">
        <v>-1</v>
      </c>
      <c r="AH598">
        <v>-1</v>
      </c>
      <c r="AI598">
        <v>0</v>
      </c>
      <c r="AJ598">
        <v>0</v>
      </c>
      <c r="AK598">
        <v>0.03</v>
      </c>
      <c r="AL598">
        <v>0.03</v>
      </c>
      <c r="AM598">
        <v>0.05</v>
      </c>
      <c r="AN598">
        <v>0.05</v>
      </c>
      <c r="AO598">
        <v>1.42</v>
      </c>
      <c r="AP598">
        <v>1.42</v>
      </c>
      <c r="AQ598">
        <v>22.67</v>
      </c>
      <c r="AR598">
        <v>0.53</v>
      </c>
      <c r="AS598">
        <v>0.68</v>
      </c>
      <c r="AT598">
        <v>-1</v>
      </c>
      <c r="AU598">
        <v>-1</v>
      </c>
      <c r="AV598">
        <v>0.05</v>
      </c>
      <c r="AW598">
        <v>29.88</v>
      </c>
      <c r="AX598">
        <v>29.88</v>
      </c>
      <c r="AY598">
        <v>0.17</v>
      </c>
      <c r="AZ598">
        <v>0</v>
      </c>
      <c r="BA598">
        <v>1502.5038586384715</v>
      </c>
    </row>
    <row r="599" spans="1:53" x14ac:dyDescent="0.25">
      <c r="A599">
        <v>1735</v>
      </c>
      <c r="B599" t="s">
        <v>1033</v>
      </c>
      <c r="C599">
        <v>0</v>
      </c>
      <c r="D599">
        <v>1.58</v>
      </c>
      <c r="E599">
        <v>0</v>
      </c>
      <c r="F599">
        <v>0</v>
      </c>
      <c r="G599">
        <v>0</v>
      </c>
      <c r="H599">
        <v>0.03</v>
      </c>
      <c r="I599">
        <v>0</v>
      </c>
      <c r="J599">
        <v>2</v>
      </c>
      <c r="K599">
        <v>0.03</v>
      </c>
      <c r="L599">
        <v>-1</v>
      </c>
      <c r="M599">
        <v>-1</v>
      </c>
      <c r="N599">
        <v>0.67</v>
      </c>
      <c r="O599">
        <v>3.58</v>
      </c>
      <c r="P599">
        <v>0.03</v>
      </c>
      <c r="Q599">
        <v>0.28000000000000003</v>
      </c>
      <c r="R599">
        <v>0.05</v>
      </c>
      <c r="S599">
        <v>0.32</v>
      </c>
      <c r="T599">
        <v>0.23</v>
      </c>
      <c r="U599">
        <v>0</v>
      </c>
      <c r="V599">
        <v>0</v>
      </c>
      <c r="W599">
        <v>20.67</v>
      </c>
      <c r="X599">
        <v>0.6</v>
      </c>
      <c r="Y599">
        <v>-1</v>
      </c>
      <c r="Z599">
        <v>-1</v>
      </c>
      <c r="AA599">
        <v>24.88</v>
      </c>
      <c r="AB599">
        <v>0.03</v>
      </c>
      <c r="AC599">
        <v>0.02</v>
      </c>
      <c r="AD599">
        <v>0.03</v>
      </c>
      <c r="AE599">
        <v>4.17</v>
      </c>
      <c r="AF599">
        <v>-1</v>
      </c>
      <c r="AG599">
        <v>-1</v>
      </c>
      <c r="AH599">
        <v>-1</v>
      </c>
      <c r="AI599">
        <v>0</v>
      </c>
      <c r="AJ599">
        <v>0</v>
      </c>
      <c r="AK599">
        <v>0.03</v>
      </c>
      <c r="AL599">
        <v>0.03</v>
      </c>
      <c r="AM599">
        <v>0.05</v>
      </c>
      <c r="AN599">
        <v>0.05</v>
      </c>
      <c r="AO599">
        <v>1.42</v>
      </c>
      <c r="AP599">
        <v>1.42</v>
      </c>
      <c r="AQ599">
        <v>22.67</v>
      </c>
      <c r="AR599">
        <v>0.53</v>
      </c>
      <c r="AS599">
        <v>0.68</v>
      </c>
      <c r="AT599">
        <v>-1</v>
      </c>
      <c r="AU599">
        <v>-1</v>
      </c>
      <c r="AV599">
        <v>0.05</v>
      </c>
      <c r="AW599">
        <v>29.88</v>
      </c>
      <c r="AX599">
        <v>29.88</v>
      </c>
      <c r="AY599">
        <v>0.17</v>
      </c>
      <c r="AZ599">
        <v>0</v>
      </c>
      <c r="BA599">
        <v>1472.4366239087963</v>
      </c>
    </row>
    <row r="600" spans="1:53" x14ac:dyDescent="0.25">
      <c r="A600">
        <v>1736</v>
      </c>
      <c r="B600" t="s">
        <v>1034</v>
      </c>
      <c r="C600">
        <v>0</v>
      </c>
      <c r="D600">
        <v>1.58</v>
      </c>
      <c r="E600">
        <v>0</v>
      </c>
      <c r="F600">
        <v>0</v>
      </c>
      <c r="G600">
        <v>0</v>
      </c>
      <c r="H600">
        <v>0.03</v>
      </c>
      <c r="I600">
        <v>0</v>
      </c>
      <c r="J600">
        <v>2</v>
      </c>
      <c r="K600">
        <v>0.03</v>
      </c>
      <c r="L600">
        <v>-1</v>
      </c>
      <c r="M600">
        <v>-1</v>
      </c>
      <c r="N600">
        <v>0.67</v>
      </c>
      <c r="O600">
        <v>3.58</v>
      </c>
      <c r="P600">
        <v>0.03</v>
      </c>
      <c r="Q600">
        <v>0.28000000000000003</v>
      </c>
      <c r="R600">
        <v>0.05</v>
      </c>
      <c r="S600">
        <v>0.32</v>
      </c>
      <c r="T600">
        <v>0.23</v>
      </c>
      <c r="U600">
        <v>0</v>
      </c>
      <c r="V600">
        <v>0</v>
      </c>
      <c r="W600">
        <v>20.67</v>
      </c>
      <c r="X600">
        <v>0.6</v>
      </c>
      <c r="Y600">
        <v>-1</v>
      </c>
      <c r="Z600">
        <v>-1</v>
      </c>
      <c r="AA600">
        <v>24.88</v>
      </c>
      <c r="AB600">
        <v>0.03</v>
      </c>
      <c r="AC600">
        <v>0.02</v>
      </c>
      <c r="AD600">
        <v>0.03</v>
      </c>
      <c r="AE600">
        <v>4.17</v>
      </c>
      <c r="AF600">
        <v>-1</v>
      </c>
      <c r="AG600">
        <v>-1</v>
      </c>
      <c r="AH600">
        <v>-1</v>
      </c>
      <c r="AI600">
        <v>0</v>
      </c>
      <c r="AJ600">
        <v>0</v>
      </c>
      <c r="AK600">
        <v>0.03</v>
      </c>
      <c r="AL600">
        <v>0.03</v>
      </c>
      <c r="AM600">
        <v>0.05</v>
      </c>
      <c r="AN600">
        <v>0.05</v>
      </c>
      <c r="AO600">
        <v>1.42</v>
      </c>
      <c r="AP600">
        <v>1.42</v>
      </c>
      <c r="AQ600">
        <v>22.67</v>
      </c>
      <c r="AR600">
        <v>0.53</v>
      </c>
      <c r="AS600">
        <v>0.68</v>
      </c>
      <c r="AT600">
        <v>-1</v>
      </c>
      <c r="AU600">
        <v>-1</v>
      </c>
      <c r="AV600">
        <v>0.05</v>
      </c>
      <c r="AW600">
        <v>29.88</v>
      </c>
      <c r="AX600">
        <v>29.88</v>
      </c>
      <c r="AY600">
        <v>0.17</v>
      </c>
      <c r="AZ600">
        <v>0</v>
      </c>
      <c r="BA600">
        <v>1592.1776496233181</v>
      </c>
    </row>
    <row r="601" spans="1:53" x14ac:dyDescent="0.25">
      <c r="A601">
        <v>1737</v>
      </c>
      <c r="B601" t="s">
        <v>1035</v>
      </c>
      <c r="C601">
        <v>0</v>
      </c>
      <c r="D601">
        <v>1.58</v>
      </c>
      <c r="E601">
        <v>0</v>
      </c>
      <c r="F601">
        <v>0</v>
      </c>
      <c r="G601">
        <v>0</v>
      </c>
      <c r="H601">
        <v>0.03</v>
      </c>
      <c r="I601">
        <v>0</v>
      </c>
      <c r="J601">
        <v>2</v>
      </c>
      <c r="K601">
        <v>0.03</v>
      </c>
      <c r="L601">
        <v>-1</v>
      </c>
      <c r="M601">
        <v>-1</v>
      </c>
      <c r="N601">
        <v>0.67</v>
      </c>
      <c r="O601">
        <v>3.58</v>
      </c>
      <c r="P601">
        <v>0.03</v>
      </c>
      <c r="Q601">
        <v>0.28000000000000003</v>
      </c>
      <c r="R601">
        <v>0.05</v>
      </c>
      <c r="S601">
        <v>0.32</v>
      </c>
      <c r="T601">
        <v>0.23</v>
      </c>
      <c r="U601">
        <v>0</v>
      </c>
      <c r="V601">
        <v>0</v>
      </c>
      <c r="W601">
        <v>20.67</v>
      </c>
      <c r="X601">
        <v>0.6</v>
      </c>
      <c r="Y601">
        <v>-1</v>
      </c>
      <c r="Z601">
        <v>-1</v>
      </c>
      <c r="AA601">
        <v>24.88</v>
      </c>
      <c r="AB601">
        <v>0.03</v>
      </c>
      <c r="AC601">
        <v>0.02</v>
      </c>
      <c r="AD601">
        <v>0.03</v>
      </c>
      <c r="AE601">
        <v>4.17</v>
      </c>
      <c r="AF601">
        <v>-1</v>
      </c>
      <c r="AG601">
        <v>-1</v>
      </c>
      <c r="AH601">
        <v>-1</v>
      </c>
      <c r="AI601">
        <v>0</v>
      </c>
      <c r="AJ601">
        <v>0</v>
      </c>
      <c r="AK601">
        <v>0.03</v>
      </c>
      <c r="AL601">
        <v>0.03</v>
      </c>
      <c r="AM601">
        <v>0.05</v>
      </c>
      <c r="AN601">
        <v>0.05</v>
      </c>
      <c r="AO601">
        <v>1.42</v>
      </c>
      <c r="AP601">
        <v>1.42</v>
      </c>
      <c r="AQ601">
        <v>22.67</v>
      </c>
      <c r="AR601">
        <v>0.53</v>
      </c>
      <c r="AS601">
        <v>0.68</v>
      </c>
      <c r="AT601">
        <v>-1</v>
      </c>
      <c r="AU601">
        <v>-1</v>
      </c>
      <c r="AV601">
        <v>0.05</v>
      </c>
      <c r="AW601">
        <v>29.88</v>
      </c>
      <c r="AX601">
        <v>29.88</v>
      </c>
      <c r="AY601">
        <v>0.17</v>
      </c>
      <c r="AZ601">
        <v>0</v>
      </c>
      <c r="BA601">
        <v>1406.219574285831</v>
      </c>
    </row>
    <row r="602" spans="1:53" x14ac:dyDescent="0.25">
      <c r="A602">
        <v>1739</v>
      </c>
      <c r="B602" t="s">
        <v>1036</v>
      </c>
      <c r="C602">
        <v>0</v>
      </c>
      <c r="D602">
        <v>1.58</v>
      </c>
      <c r="E602">
        <v>0</v>
      </c>
      <c r="F602">
        <v>0</v>
      </c>
      <c r="G602">
        <v>0</v>
      </c>
      <c r="H602">
        <v>0.03</v>
      </c>
      <c r="I602">
        <v>0</v>
      </c>
      <c r="J602">
        <v>2</v>
      </c>
      <c r="K602">
        <v>0.03</v>
      </c>
      <c r="L602">
        <v>-1</v>
      </c>
      <c r="M602">
        <v>-1</v>
      </c>
      <c r="N602">
        <v>0.67</v>
      </c>
      <c r="O602">
        <v>3.58</v>
      </c>
      <c r="P602">
        <v>0.03</v>
      </c>
      <c r="Q602">
        <v>0.28000000000000003</v>
      </c>
      <c r="R602">
        <v>0.05</v>
      </c>
      <c r="S602">
        <v>0.32</v>
      </c>
      <c r="T602">
        <v>0.23</v>
      </c>
      <c r="U602">
        <v>0</v>
      </c>
      <c r="V602">
        <v>0</v>
      </c>
      <c r="W602">
        <v>20.67</v>
      </c>
      <c r="X602">
        <v>0.6</v>
      </c>
      <c r="Y602">
        <v>-1</v>
      </c>
      <c r="Z602">
        <v>-1</v>
      </c>
      <c r="AA602">
        <v>24.88</v>
      </c>
      <c r="AB602">
        <v>0.03</v>
      </c>
      <c r="AC602">
        <v>0.02</v>
      </c>
      <c r="AD602">
        <v>0.03</v>
      </c>
      <c r="AE602">
        <v>4.17</v>
      </c>
      <c r="AF602">
        <v>-1</v>
      </c>
      <c r="AG602">
        <v>-1</v>
      </c>
      <c r="AH602">
        <v>-1</v>
      </c>
      <c r="AI602">
        <v>0</v>
      </c>
      <c r="AJ602">
        <v>0</v>
      </c>
      <c r="AK602">
        <v>0.03</v>
      </c>
      <c r="AL602">
        <v>0.03</v>
      </c>
      <c r="AM602">
        <v>0.05</v>
      </c>
      <c r="AN602">
        <v>0.05</v>
      </c>
      <c r="AO602">
        <v>1.42</v>
      </c>
      <c r="AP602">
        <v>1.42</v>
      </c>
      <c r="AQ602">
        <v>22.67</v>
      </c>
      <c r="AR602">
        <v>0.53</v>
      </c>
      <c r="AS602">
        <v>0.68</v>
      </c>
      <c r="AT602">
        <v>-1</v>
      </c>
      <c r="AU602">
        <v>-1</v>
      </c>
      <c r="AV602">
        <v>0.05</v>
      </c>
      <c r="AW602">
        <v>29.88</v>
      </c>
      <c r="AX602">
        <v>29.88</v>
      </c>
      <c r="AY602">
        <v>0.17</v>
      </c>
      <c r="AZ602">
        <v>0</v>
      </c>
      <c r="BA602">
        <v>1445.7107537236775</v>
      </c>
    </row>
    <row r="603" spans="1:53" x14ac:dyDescent="0.25">
      <c r="A603">
        <v>1740</v>
      </c>
      <c r="B603" t="s">
        <v>1037</v>
      </c>
      <c r="C603">
        <v>0</v>
      </c>
      <c r="D603">
        <v>1.58</v>
      </c>
      <c r="E603">
        <v>0</v>
      </c>
      <c r="F603">
        <v>0</v>
      </c>
      <c r="G603">
        <v>0</v>
      </c>
      <c r="H603">
        <v>0.03</v>
      </c>
      <c r="I603">
        <v>0</v>
      </c>
      <c r="J603">
        <v>2</v>
      </c>
      <c r="K603">
        <v>0.03</v>
      </c>
      <c r="L603">
        <v>-1</v>
      </c>
      <c r="M603">
        <v>-1</v>
      </c>
      <c r="N603">
        <v>0.67</v>
      </c>
      <c r="O603">
        <v>3.58</v>
      </c>
      <c r="P603">
        <v>0.03</v>
      </c>
      <c r="Q603">
        <v>0.28000000000000003</v>
      </c>
      <c r="R603">
        <v>0.05</v>
      </c>
      <c r="S603">
        <v>0.32</v>
      </c>
      <c r="T603">
        <v>0.23</v>
      </c>
      <c r="U603">
        <v>0</v>
      </c>
      <c r="V603">
        <v>0</v>
      </c>
      <c r="W603">
        <v>20.67</v>
      </c>
      <c r="X603">
        <v>0.6</v>
      </c>
      <c r="Y603">
        <v>-1</v>
      </c>
      <c r="Z603">
        <v>-1</v>
      </c>
      <c r="AA603">
        <v>24.88</v>
      </c>
      <c r="AB603">
        <v>0.03</v>
      </c>
      <c r="AC603">
        <v>0.02</v>
      </c>
      <c r="AD603">
        <v>0.03</v>
      </c>
      <c r="AE603">
        <v>4.17</v>
      </c>
      <c r="AF603">
        <v>-1</v>
      </c>
      <c r="AG603">
        <v>-1</v>
      </c>
      <c r="AH603">
        <v>-1</v>
      </c>
      <c r="AI603">
        <v>0</v>
      </c>
      <c r="AJ603">
        <v>0</v>
      </c>
      <c r="AK603">
        <v>0.03</v>
      </c>
      <c r="AL603">
        <v>0.03</v>
      </c>
      <c r="AM603">
        <v>0.05</v>
      </c>
      <c r="AN603">
        <v>0.05</v>
      </c>
      <c r="AO603">
        <v>1.42</v>
      </c>
      <c r="AP603">
        <v>1.42</v>
      </c>
      <c r="AQ603">
        <v>22.67</v>
      </c>
      <c r="AR603">
        <v>0.53</v>
      </c>
      <c r="AS603">
        <v>0.68</v>
      </c>
      <c r="AT603">
        <v>-1</v>
      </c>
      <c r="AU603">
        <v>-1</v>
      </c>
      <c r="AV603">
        <v>0.05</v>
      </c>
      <c r="AW603">
        <v>29.88</v>
      </c>
      <c r="AX603">
        <v>29.88</v>
      </c>
      <c r="AY603">
        <v>0.17</v>
      </c>
      <c r="AZ603">
        <v>0</v>
      </c>
      <c r="BA603">
        <v>1428.4017987769162</v>
      </c>
    </row>
    <row r="604" spans="1:53" x14ac:dyDescent="0.25">
      <c r="A604">
        <v>1741</v>
      </c>
      <c r="B604" t="s">
        <v>1038</v>
      </c>
      <c r="C604">
        <v>0</v>
      </c>
      <c r="D604">
        <v>1.58</v>
      </c>
      <c r="E604">
        <v>0</v>
      </c>
      <c r="F604">
        <v>0</v>
      </c>
      <c r="G604">
        <v>0</v>
      </c>
      <c r="H604">
        <v>0.03</v>
      </c>
      <c r="I604">
        <v>0</v>
      </c>
      <c r="J604">
        <v>2</v>
      </c>
      <c r="K604">
        <v>0.03</v>
      </c>
      <c r="L604">
        <v>-1</v>
      </c>
      <c r="M604">
        <v>-1</v>
      </c>
      <c r="N604">
        <v>0.67</v>
      </c>
      <c r="O604">
        <v>3.58</v>
      </c>
      <c r="P604">
        <v>0.03</v>
      </c>
      <c r="Q604">
        <v>0.28000000000000003</v>
      </c>
      <c r="R604">
        <v>0.05</v>
      </c>
      <c r="S604">
        <v>0.32</v>
      </c>
      <c r="T604">
        <v>0.23</v>
      </c>
      <c r="U604">
        <v>0</v>
      </c>
      <c r="V604">
        <v>0</v>
      </c>
      <c r="W604">
        <v>20.67</v>
      </c>
      <c r="X604">
        <v>0.6</v>
      </c>
      <c r="Y604">
        <v>-1</v>
      </c>
      <c r="Z604">
        <v>-1</v>
      </c>
      <c r="AA604">
        <v>24.88</v>
      </c>
      <c r="AB604">
        <v>0.03</v>
      </c>
      <c r="AC604">
        <v>0.02</v>
      </c>
      <c r="AD604">
        <v>0.03</v>
      </c>
      <c r="AE604">
        <v>4.17</v>
      </c>
      <c r="AF604">
        <v>-1</v>
      </c>
      <c r="AG604">
        <v>-1</v>
      </c>
      <c r="AH604">
        <v>-1</v>
      </c>
      <c r="AI604">
        <v>0</v>
      </c>
      <c r="AJ604">
        <v>0</v>
      </c>
      <c r="AK604">
        <v>0.03</v>
      </c>
      <c r="AL604">
        <v>0.03</v>
      </c>
      <c r="AM604">
        <v>0.05</v>
      </c>
      <c r="AN604">
        <v>0.05</v>
      </c>
      <c r="AO604">
        <v>1.42</v>
      </c>
      <c r="AP604">
        <v>1.42</v>
      </c>
      <c r="AQ604">
        <v>22.67</v>
      </c>
      <c r="AR604">
        <v>0.53</v>
      </c>
      <c r="AS604">
        <v>0.68</v>
      </c>
      <c r="AT604">
        <v>-1</v>
      </c>
      <c r="AU604">
        <v>-1</v>
      </c>
      <c r="AV604">
        <v>0.05</v>
      </c>
      <c r="AW604">
        <v>29.88</v>
      </c>
      <c r="AX604">
        <v>29.88</v>
      </c>
      <c r="AY604">
        <v>0.17</v>
      </c>
      <c r="AZ604">
        <v>0</v>
      </c>
      <c r="BA604">
        <v>1453.5153364844391</v>
      </c>
    </row>
    <row r="605" spans="1:53" x14ac:dyDescent="0.25">
      <c r="A605">
        <v>1742</v>
      </c>
      <c r="B605" t="s">
        <v>1039</v>
      </c>
      <c r="C605">
        <v>0</v>
      </c>
      <c r="D605">
        <v>1.58</v>
      </c>
      <c r="E605">
        <v>0</v>
      </c>
      <c r="F605">
        <v>0</v>
      </c>
      <c r="G605">
        <v>0</v>
      </c>
      <c r="H605">
        <v>0.03</v>
      </c>
      <c r="I605">
        <v>0</v>
      </c>
      <c r="J605">
        <v>2</v>
      </c>
      <c r="K605">
        <v>0.03</v>
      </c>
      <c r="L605">
        <v>-1</v>
      </c>
      <c r="M605">
        <v>-1</v>
      </c>
      <c r="N605">
        <v>0.67</v>
      </c>
      <c r="O605">
        <v>3.58</v>
      </c>
      <c r="P605">
        <v>0.03</v>
      </c>
      <c r="Q605">
        <v>0.28000000000000003</v>
      </c>
      <c r="R605">
        <v>0.05</v>
      </c>
      <c r="S605">
        <v>0.32</v>
      </c>
      <c r="T605">
        <v>0.23</v>
      </c>
      <c r="U605">
        <v>0</v>
      </c>
      <c r="V605">
        <v>0</v>
      </c>
      <c r="W605">
        <v>20.67</v>
      </c>
      <c r="X605">
        <v>0.6</v>
      </c>
      <c r="Y605">
        <v>-1</v>
      </c>
      <c r="Z605">
        <v>-1</v>
      </c>
      <c r="AA605">
        <v>24.88</v>
      </c>
      <c r="AB605">
        <v>0.03</v>
      </c>
      <c r="AC605">
        <v>0.02</v>
      </c>
      <c r="AD605">
        <v>0.03</v>
      </c>
      <c r="AE605">
        <v>4.17</v>
      </c>
      <c r="AF605">
        <v>-1</v>
      </c>
      <c r="AG605">
        <v>-1</v>
      </c>
      <c r="AH605">
        <v>-1</v>
      </c>
      <c r="AI605">
        <v>0</v>
      </c>
      <c r="AJ605">
        <v>0</v>
      </c>
      <c r="AK605">
        <v>0.03</v>
      </c>
      <c r="AL605">
        <v>0.03</v>
      </c>
      <c r="AM605">
        <v>0.05</v>
      </c>
      <c r="AN605">
        <v>0.05</v>
      </c>
      <c r="AO605">
        <v>1.42</v>
      </c>
      <c r="AP605">
        <v>1.42</v>
      </c>
      <c r="AQ605">
        <v>22.67</v>
      </c>
      <c r="AR605">
        <v>0.53</v>
      </c>
      <c r="AS605">
        <v>0.68</v>
      </c>
      <c r="AT605">
        <v>-1</v>
      </c>
      <c r="AU605">
        <v>-1</v>
      </c>
      <c r="AV605">
        <v>0.05</v>
      </c>
      <c r="AW605">
        <v>29.88</v>
      </c>
      <c r="AX605">
        <v>29.88</v>
      </c>
      <c r="AY605">
        <v>0.17</v>
      </c>
      <c r="AZ605">
        <v>0</v>
      </c>
      <c r="BA605">
        <v>1469.6188498801555</v>
      </c>
    </row>
    <row r="606" spans="1:53" x14ac:dyDescent="0.25">
      <c r="A606">
        <v>1743</v>
      </c>
      <c r="B606" t="s">
        <v>1040</v>
      </c>
      <c r="C606">
        <v>0</v>
      </c>
      <c r="D606">
        <v>1.58</v>
      </c>
      <c r="E606">
        <v>0</v>
      </c>
      <c r="F606">
        <v>0</v>
      </c>
      <c r="G606">
        <v>0</v>
      </c>
      <c r="H606">
        <v>0.03</v>
      </c>
      <c r="I606">
        <v>0</v>
      </c>
      <c r="J606">
        <v>2</v>
      </c>
      <c r="K606">
        <v>0.03</v>
      </c>
      <c r="L606">
        <v>-1</v>
      </c>
      <c r="M606">
        <v>-1</v>
      </c>
      <c r="N606">
        <v>0.67</v>
      </c>
      <c r="O606">
        <v>3.58</v>
      </c>
      <c r="P606">
        <v>0.03</v>
      </c>
      <c r="Q606">
        <v>0.28000000000000003</v>
      </c>
      <c r="R606">
        <v>0.05</v>
      </c>
      <c r="S606">
        <v>0.32</v>
      </c>
      <c r="T606">
        <v>0.23</v>
      </c>
      <c r="U606">
        <v>0</v>
      </c>
      <c r="V606">
        <v>0</v>
      </c>
      <c r="W606">
        <v>20.67</v>
      </c>
      <c r="X606">
        <v>0.6</v>
      </c>
      <c r="Y606">
        <v>-1</v>
      </c>
      <c r="Z606">
        <v>-1</v>
      </c>
      <c r="AA606">
        <v>24.88</v>
      </c>
      <c r="AB606">
        <v>0.03</v>
      </c>
      <c r="AC606">
        <v>0.02</v>
      </c>
      <c r="AD606">
        <v>0.03</v>
      </c>
      <c r="AE606">
        <v>4.17</v>
      </c>
      <c r="AF606">
        <v>-1</v>
      </c>
      <c r="AG606">
        <v>-1</v>
      </c>
      <c r="AH606">
        <v>-1</v>
      </c>
      <c r="AI606">
        <v>0</v>
      </c>
      <c r="AJ606">
        <v>0</v>
      </c>
      <c r="AK606">
        <v>0.03</v>
      </c>
      <c r="AL606">
        <v>0.03</v>
      </c>
      <c r="AM606">
        <v>0.05</v>
      </c>
      <c r="AN606">
        <v>0.05</v>
      </c>
      <c r="AO606">
        <v>1.42</v>
      </c>
      <c r="AP606">
        <v>1.42</v>
      </c>
      <c r="AQ606">
        <v>22.67</v>
      </c>
      <c r="AR606">
        <v>0.53</v>
      </c>
      <c r="AS606">
        <v>0.68</v>
      </c>
      <c r="AT606">
        <v>-1</v>
      </c>
      <c r="AU606">
        <v>-1</v>
      </c>
      <c r="AV606">
        <v>0.05</v>
      </c>
      <c r="AW606">
        <v>29.88</v>
      </c>
      <c r="AX606">
        <v>29.88</v>
      </c>
      <c r="AY606">
        <v>0.17</v>
      </c>
      <c r="AZ606">
        <v>0</v>
      </c>
      <c r="BA606">
        <v>1438.1325729911546</v>
      </c>
    </row>
    <row r="607" spans="1:53" x14ac:dyDescent="0.25">
      <c r="A607">
        <v>1744</v>
      </c>
      <c r="B607" t="s">
        <v>1041</v>
      </c>
      <c r="C607">
        <v>0</v>
      </c>
      <c r="D607">
        <v>1.58</v>
      </c>
      <c r="E607">
        <v>0</v>
      </c>
      <c r="F607">
        <v>0</v>
      </c>
      <c r="G607">
        <v>0</v>
      </c>
      <c r="H607">
        <v>0.03</v>
      </c>
      <c r="I607">
        <v>0</v>
      </c>
      <c r="J607">
        <v>2</v>
      </c>
      <c r="K607">
        <v>0.03</v>
      </c>
      <c r="L607">
        <v>-1</v>
      </c>
      <c r="M607">
        <v>-1</v>
      </c>
      <c r="N607">
        <v>0.67</v>
      </c>
      <c r="O607">
        <v>3.58</v>
      </c>
      <c r="P607">
        <v>0.03</v>
      </c>
      <c r="Q607">
        <v>0.28000000000000003</v>
      </c>
      <c r="R607">
        <v>0.05</v>
      </c>
      <c r="S607">
        <v>0.32</v>
      </c>
      <c r="T607">
        <v>0.23</v>
      </c>
      <c r="U607">
        <v>0</v>
      </c>
      <c r="V607">
        <v>0</v>
      </c>
      <c r="W607">
        <v>20.67</v>
      </c>
      <c r="X607">
        <v>0.6</v>
      </c>
      <c r="Y607">
        <v>-1</v>
      </c>
      <c r="Z607">
        <v>-1</v>
      </c>
      <c r="AA607">
        <v>24.88</v>
      </c>
      <c r="AB607">
        <v>0.03</v>
      </c>
      <c r="AC607">
        <v>0.02</v>
      </c>
      <c r="AD607">
        <v>0.03</v>
      </c>
      <c r="AE607">
        <v>4.17</v>
      </c>
      <c r="AF607">
        <v>-1</v>
      </c>
      <c r="AG607">
        <v>-1</v>
      </c>
      <c r="AH607">
        <v>-1</v>
      </c>
      <c r="AI607">
        <v>0</v>
      </c>
      <c r="AJ607">
        <v>0</v>
      </c>
      <c r="AK607">
        <v>0.03</v>
      </c>
      <c r="AL607">
        <v>0.03</v>
      </c>
      <c r="AM607">
        <v>0.05</v>
      </c>
      <c r="AN607">
        <v>0.05</v>
      </c>
      <c r="AO607">
        <v>1.42</v>
      </c>
      <c r="AP607">
        <v>1.42</v>
      </c>
      <c r="AQ607">
        <v>22.67</v>
      </c>
      <c r="AR607">
        <v>0.53</v>
      </c>
      <c r="AS607">
        <v>0.68</v>
      </c>
      <c r="AT607">
        <v>-1</v>
      </c>
      <c r="AU607">
        <v>-1</v>
      </c>
      <c r="AV607">
        <v>0.05</v>
      </c>
      <c r="AW607">
        <v>29.88</v>
      </c>
      <c r="AX607">
        <v>29.88</v>
      </c>
      <c r="AY607">
        <v>0.17</v>
      </c>
      <c r="AZ607">
        <v>0</v>
      </c>
      <c r="BA607">
        <v>1400.827181598268</v>
      </c>
    </row>
    <row r="608" spans="1:53" x14ac:dyDescent="0.25">
      <c r="A608">
        <v>1745</v>
      </c>
      <c r="B608" t="s">
        <v>1042</v>
      </c>
      <c r="C608">
        <v>0</v>
      </c>
      <c r="D608">
        <v>1.58</v>
      </c>
      <c r="E608">
        <v>0</v>
      </c>
      <c r="F608">
        <v>0</v>
      </c>
      <c r="G608">
        <v>0</v>
      </c>
      <c r="H608">
        <v>0.03</v>
      </c>
      <c r="I608">
        <v>0</v>
      </c>
      <c r="J608">
        <v>2</v>
      </c>
      <c r="K608">
        <v>0.03</v>
      </c>
      <c r="L608">
        <v>-1</v>
      </c>
      <c r="M608">
        <v>-1</v>
      </c>
      <c r="N608">
        <v>0.67</v>
      </c>
      <c r="O608">
        <v>3.58</v>
      </c>
      <c r="P608">
        <v>0.03</v>
      </c>
      <c r="Q608">
        <v>0.28000000000000003</v>
      </c>
      <c r="R608">
        <v>0.05</v>
      </c>
      <c r="S608">
        <v>0.32</v>
      </c>
      <c r="T608">
        <v>0.23</v>
      </c>
      <c r="U608">
        <v>0</v>
      </c>
      <c r="V608">
        <v>0</v>
      </c>
      <c r="W608">
        <v>20.67</v>
      </c>
      <c r="X608">
        <v>0.6</v>
      </c>
      <c r="Y608">
        <v>-1</v>
      </c>
      <c r="Z608">
        <v>-1</v>
      </c>
      <c r="AA608">
        <v>24.88</v>
      </c>
      <c r="AB608">
        <v>0.03</v>
      </c>
      <c r="AC608">
        <v>0.02</v>
      </c>
      <c r="AD608">
        <v>0.03</v>
      </c>
      <c r="AE608">
        <v>4.17</v>
      </c>
      <c r="AF608">
        <v>-1</v>
      </c>
      <c r="AG608">
        <v>-1</v>
      </c>
      <c r="AH608">
        <v>-1</v>
      </c>
      <c r="AI608">
        <v>0</v>
      </c>
      <c r="AJ608">
        <v>0</v>
      </c>
      <c r="AK608">
        <v>0.03</v>
      </c>
      <c r="AL608">
        <v>0.03</v>
      </c>
      <c r="AM608">
        <v>0.05</v>
      </c>
      <c r="AN608">
        <v>0.05</v>
      </c>
      <c r="AO608">
        <v>1.42</v>
      </c>
      <c r="AP608">
        <v>1.42</v>
      </c>
      <c r="AQ608">
        <v>22.67</v>
      </c>
      <c r="AR608">
        <v>0.53</v>
      </c>
      <c r="AS608">
        <v>0.68</v>
      </c>
      <c r="AT608">
        <v>-1</v>
      </c>
      <c r="AU608">
        <v>-1</v>
      </c>
      <c r="AV608">
        <v>0.05</v>
      </c>
      <c r="AW608">
        <v>29.88</v>
      </c>
      <c r="AX608">
        <v>29.88</v>
      </c>
      <c r="AY608">
        <v>0.17</v>
      </c>
      <c r="AZ608">
        <v>0</v>
      </c>
      <c r="BA608">
        <v>1419.3358562408498</v>
      </c>
    </row>
    <row r="609" spans="1:53" x14ac:dyDescent="0.25">
      <c r="A609">
        <v>1746</v>
      </c>
      <c r="B609" t="s">
        <v>1043</v>
      </c>
      <c r="C609">
        <v>0</v>
      </c>
      <c r="D609">
        <v>1.58</v>
      </c>
      <c r="E609">
        <v>0</v>
      </c>
      <c r="F609">
        <v>0</v>
      </c>
      <c r="G609">
        <v>0</v>
      </c>
      <c r="H609">
        <v>0.03</v>
      </c>
      <c r="I609">
        <v>0</v>
      </c>
      <c r="J609">
        <v>2</v>
      </c>
      <c r="K609">
        <v>0.03</v>
      </c>
      <c r="L609">
        <v>-1</v>
      </c>
      <c r="M609">
        <v>-1</v>
      </c>
      <c r="N609">
        <v>0.67</v>
      </c>
      <c r="O609">
        <v>3.58</v>
      </c>
      <c r="P609">
        <v>0.03</v>
      </c>
      <c r="Q609">
        <v>0.28000000000000003</v>
      </c>
      <c r="R609">
        <v>0.05</v>
      </c>
      <c r="S609">
        <v>0.32</v>
      </c>
      <c r="T609">
        <v>0.23</v>
      </c>
      <c r="U609">
        <v>0</v>
      </c>
      <c r="V609">
        <v>0</v>
      </c>
      <c r="W609">
        <v>20.67</v>
      </c>
      <c r="X609">
        <v>0.6</v>
      </c>
      <c r="Y609">
        <v>-1</v>
      </c>
      <c r="Z609">
        <v>-1</v>
      </c>
      <c r="AA609">
        <v>24.88</v>
      </c>
      <c r="AB609">
        <v>0.03</v>
      </c>
      <c r="AC609">
        <v>0.02</v>
      </c>
      <c r="AD609">
        <v>0.03</v>
      </c>
      <c r="AE609">
        <v>4.17</v>
      </c>
      <c r="AF609">
        <v>-1</v>
      </c>
      <c r="AG609">
        <v>-1</v>
      </c>
      <c r="AH609">
        <v>-1</v>
      </c>
      <c r="AI609">
        <v>0</v>
      </c>
      <c r="AJ609">
        <v>0</v>
      </c>
      <c r="AK609">
        <v>0.03</v>
      </c>
      <c r="AL609">
        <v>0.03</v>
      </c>
      <c r="AM609">
        <v>0.05</v>
      </c>
      <c r="AN609">
        <v>0.05</v>
      </c>
      <c r="AO609">
        <v>1.42</v>
      </c>
      <c r="AP609">
        <v>1.42</v>
      </c>
      <c r="AQ609">
        <v>22.67</v>
      </c>
      <c r="AR609">
        <v>0.53</v>
      </c>
      <c r="AS609">
        <v>0.68</v>
      </c>
      <c r="AT609">
        <v>-1</v>
      </c>
      <c r="AU609">
        <v>-1</v>
      </c>
      <c r="AV609">
        <v>0.05</v>
      </c>
      <c r="AW609">
        <v>29.88</v>
      </c>
      <c r="AX609">
        <v>29.88</v>
      </c>
      <c r="AY609">
        <v>0.17</v>
      </c>
      <c r="AZ609">
        <v>0</v>
      </c>
      <c r="BA609">
        <v>1564.3806801354572</v>
      </c>
    </row>
    <row r="610" spans="1:53" x14ac:dyDescent="0.25">
      <c r="A610">
        <v>1747</v>
      </c>
      <c r="B610" t="s">
        <v>1044</v>
      </c>
      <c r="C610">
        <v>0</v>
      </c>
      <c r="D610">
        <v>1.58</v>
      </c>
      <c r="E610">
        <v>0</v>
      </c>
      <c r="F610">
        <v>0</v>
      </c>
      <c r="G610">
        <v>0</v>
      </c>
      <c r="H610">
        <v>0.03</v>
      </c>
      <c r="I610">
        <v>0</v>
      </c>
      <c r="J610">
        <v>2</v>
      </c>
      <c r="K610">
        <v>0.03</v>
      </c>
      <c r="L610">
        <v>-1</v>
      </c>
      <c r="M610">
        <v>-1</v>
      </c>
      <c r="N610">
        <v>0.67</v>
      </c>
      <c r="O610">
        <v>3.58</v>
      </c>
      <c r="P610">
        <v>0.03</v>
      </c>
      <c r="Q610">
        <v>0.28000000000000003</v>
      </c>
      <c r="R610">
        <v>0.05</v>
      </c>
      <c r="S610">
        <v>0.32</v>
      </c>
      <c r="T610">
        <v>0.23</v>
      </c>
      <c r="U610">
        <v>0</v>
      </c>
      <c r="V610">
        <v>0</v>
      </c>
      <c r="W610">
        <v>20.67</v>
      </c>
      <c r="X610">
        <v>0.6</v>
      </c>
      <c r="Y610">
        <v>-1</v>
      </c>
      <c r="Z610">
        <v>-1</v>
      </c>
      <c r="AA610">
        <v>24.88</v>
      </c>
      <c r="AB610">
        <v>0.03</v>
      </c>
      <c r="AC610">
        <v>0.02</v>
      </c>
      <c r="AD610">
        <v>0.03</v>
      </c>
      <c r="AE610">
        <v>4.17</v>
      </c>
      <c r="AF610">
        <v>-1</v>
      </c>
      <c r="AG610">
        <v>-1</v>
      </c>
      <c r="AH610">
        <v>-1</v>
      </c>
      <c r="AI610">
        <v>0</v>
      </c>
      <c r="AJ610">
        <v>0</v>
      </c>
      <c r="AK610">
        <v>0.03</v>
      </c>
      <c r="AL610">
        <v>0.03</v>
      </c>
      <c r="AM610">
        <v>0.05</v>
      </c>
      <c r="AN610">
        <v>0.05</v>
      </c>
      <c r="AO610">
        <v>1.42</v>
      </c>
      <c r="AP610">
        <v>1.42</v>
      </c>
      <c r="AQ610">
        <v>22.67</v>
      </c>
      <c r="AR610">
        <v>0.53</v>
      </c>
      <c r="AS610">
        <v>0.68</v>
      </c>
      <c r="AT610">
        <v>-1</v>
      </c>
      <c r="AU610">
        <v>-1</v>
      </c>
      <c r="AV610">
        <v>0.05</v>
      </c>
      <c r="AW610">
        <v>29.88</v>
      </c>
      <c r="AX610">
        <v>29.88</v>
      </c>
      <c r="AY610">
        <v>0.17</v>
      </c>
      <c r="AZ610">
        <v>0</v>
      </c>
      <c r="BA610">
        <v>1554.6083629264026</v>
      </c>
    </row>
    <row r="611" spans="1:53" x14ac:dyDescent="0.25">
      <c r="A611">
        <v>1750</v>
      </c>
      <c r="B611" t="s">
        <v>1045</v>
      </c>
      <c r="C611">
        <v>0</v>
      </c>
      <c r="D611">
        <v>1.58</v>
      </c>
      <c r="E611">
        <v>0</v>
      </c>
      <c r="F611">
        <v>0</v>
      </c>
      <c r="G611">
        <v>0</v>
      </c>
      <c r="H611">
        <v>0.03</v>
      </c>
      <c r="I611">
        <v>0</v>
      </c>
      <c r="J611">
        <v>2</v>
      </c>
      <c r="K611">
        <v>0.03</v>
      </c>
      <c r="L611">
        <v>-1</v>
      </c>
      <c r="M611">
        <v>-1</v>
      </c>
      <c r="N611">
        <v>0.67</v>
      </c>
      <c r="O611">
        <v>3.58</v>
      </c>
      <c r="P611">
        <v>0.03</v>
      </c>
      <c r="Q611">
        <v>0.28000000000000003</v>
      </c>
      <c r="R611">
        <v>0.05</v>
      </c>
      <c r="S611">
        <v>0.32</v>
      </c>
      <c r="T611">
        <v>0.23</v>
      </c>
      <c r="U611">
        <v>0</v>
      </c>
      <c r="V611">
        <v>0</v>
      </c>
      <c r="W611">
        <v>20.67</v>
      </c>
      <c r="X611">
        <v>0.6</v>
      </c>
      <c r="Y611">
        <v>-1</v>
      </c>
      <c r="Z611">
        <v>-1</v>
      </c>
      <c r="AA611">
        <v>24.88</v>
      </c>
      <c r="AB611">
        <v>0.03</v>
      </c>
      <c r="AC611">
        <v>0.02</v>
      </c>
      <c r="AD611">
        <v>0.03</v>
      </c>
      <c r="AE611">
        <v>4.17</v>
      </c>
      <c r="AF611">
        <v>-1</v>
      </c>
      <c r="AG611">
        <v>-1</v>
      </c>
      <c r="AH611">
        <v>-1</v>
      </c>
      <c r="AI611">
        <v>0</v>
      </c>
      <c r="AJ611">
        <v>0</v>
      </c>
      <c r="AK611">
        <v>0.03</v>
      </c>
      <c r="AL611">
        <v>0.03</v>
      </c>
      <c r="AM611">
        <v>0.05</v>
      </c>
      <c r="AN611">
        <v>0.05</v>
      </c>
      <c r="AO611">
        <v>1.42</v>
      </c>
      <c r="AP611">
        <v>1.42</v>
      </c>
      <c r="AQ611">
        <v>22.67</v>
      </c>
      <c r="AR611">
        <v>0.53</v>
      </c>
      <c r="AS611">
        <v>0.68</v>
      </c>
      <c r="AT611">
        <v>-1</v>
      </c>
      <c r="AU611">
        <v>-1</v>
      </c>
      <c r="AV611">
        <v>0.05</v>
      </c>
      <c r="AW611">
        <v>29.88</v>
      </c>
      <c r="AX611">
        <v>29.88</v>
      </c>
      <c r="AY611">
        <v>0.17</v>
      </c>
      <c r="AZ611">
        <v>0</v>
      </c>
      <c r="BA611">
        <v>1475.2871512667139</v>
      </c>
    </row>
    <row r="612" spans="1:53" x14ac:dyDescent="0.25">
      <c r="A612">
        <v>1751</v>
      </c>
      <c r="B612" t="s">
        <v>1046</v>
      </c>
      <c r="C612">
        <v>0</v>
      </c>
      <c r="D612">
        <v>1.58</v>
      </c>
      <c r="E612">
        <v>0</v>
      </c>
      <c r="F612">
        <v>0</v>
      </c>
      <c r="G612">
        <v>0</v>
      </c>
      <c r="H612">
        <v>0.03</v>
      </c>
      <c r="I612">
        <v>0</v>
      </c>
      <c r="J612">
        <v>2</v>
      </c>
      <c r="K612">
        <v>0.03</v>
      </c>
      <c r="L612">
        <v>-1</v>
      </c>
      <c r="M612">
        <v>-1</v>
      </c>
      <c r="N612">
        <v>0.67</v>
      </c>
      <c r="O612">
        <v>3.58</v>
      </c>
      <c r="P612">
        <v>0.03</v>
      </c>
      <c r="Q612">
        <v>0.28000000000000003</v>
      </c>
      <c r="R612">
        <v>0.05</v>
      </c>
      <c r="S612">
        <v>0.32</v>
      </c>
      <c r="T612">
        <v>0.23</v>
      </c>
      <c r="U612">
        <v>0</v>
      </c>
      <c r="V612">
        <v>0</v>
      </c>
      <c r="W612">
        <v>20.67</v>
      </c>
      <c r="X612">
        <v>0.6</v>
      </c>
      <c r="Y612">
        <v>-1</v>
      </c>
      <c r="Z612">
        <v>-1</v>
      </c>
      <c r="AA612">
        <v>24.88</v>
      </c>
      <c r="AB612">
        <v>0.03</v>
      </c>
      <c r="AC612">
        <v>0.02</v>
      </c>
      <c r="AD612">
        <v>0.03</v>
      </c>
      <c r="AE612">
        <v>4.17</v>
      </c>
      <c r="AF612">
        <v>-1</v>
      </c>
      <c r="AG612">
        <v>-1</v>
      </c>
      <c r="AH612">
        <v>-1</v>
      </c>
      <c r="AI612">
        <v>0</v>
      </c>
      <c r="AJ612">
        <v>0</v>
      </c>
      <c r="AK612">
        <v>0.03</v>
      </c>
      <c r="AL612">
        <v>0.03</v>
      </c>
      <c r="AM612">
        <v>0.05</v>
      </c>
      <c r="AN612">
        <v>0.05</v>
      </c>
      <c r="AO612">
        <v>1.42</v>
      </c>
      <c r="AP612">
        <v>1.42</v>
      </c>
      <c r="AQ612">
        <v>22.67</v>
      </c>
      <c r="AR612">
        <v>0.53</v>
      </c>
      <c r="AS612">
        <v>0.68</v>
      </c>
      <c r="AT612">
        <v>-1</v>
      </c>
      <c r="AU612">
        <v>-1</v>
      </c>
      <c r="AV612">
        <v>0.05</v>
      </c>
      <c r="AW612">
        <v>29.88</v>
      </c>
      <c r="AX612">
        <v>29.88</v>
      </c>
      <c r="AY612">
        <v>0.17</v>
      </c>
      <c r="AZ612">
        <v>0</v>
      </c>
      <c r="BA612">
        <v>1350.4593733695533</v>
      </c>
    </row>
    <row r="613" spans="1:53" x14ac:dyDescent="0.25">
      <c r="A613">
        <v>1756</v>
      </c>
      <c r="B613" t="s">
        <v>1047</v>
      </c>
      <c r="C613">
        <v>0</v>
      </c>
      <c r="D613">
        <v>1.58</v>
      </c>
      <c r="E613">
        <v>0</v>
      </c>
      <c r="F613">
        <v>0</v>
      </c>
      <c r="G613">
        <v>0</v>
      </c>
      <c r="H613">
        <v>0.03</v>
      </c>
      <c r="I613">
        <v>0</v>
      </c>
      <c r="J613">
        <v>2</v>
      </c>
      <c r="K613">
        <v>0.03</v>
      </c>
      <c r="L613">
        <v>-1</v>
      </c>
      <c r="M613">
        <v>-1</v>
      </c>
      <c r="N613">
        <v>0.67</v>
      </c>
      <c r="O613">
        <v>3.58</v>
      </c>
      <c r="P613">
        <v>0.03</v>
      </c>
      <c r="Q613">
        <v>0.28000000000000003</v>
      </c>
      <c r="R613">
        <v>0.05</v>
      </c>
      <c r="S613">
        <v>0.32</v>
      </c>
      <c r="T613">
        <v>0.23</v>
      </c>
      <c r="U613">
        <v>0</v>
      </c>
      <c r="V613">
        <v>0</v>
      </c>
      <c r="W613">
        <v>20.67</v>
      </c>
      <c r="X613">
        <v>0.6</v>
      </c>
      <c r="Y613">
        <v>-1</v>
      </c>
      <c r="Z613">
        <v>-1</v>
      </c>
      <c r="AA613">
        <v>24.88</v>
      </c>
      <c r="AB613">
        <v>0.03</v>
      </c>
      <c r="AC613">
        <v>0.02</v>
      </c>
      <c r="AD613">
        <v>0.03</v>
      </c>
      <c r="AE613">
        <v>4.17</v>
      </c>
      <c r="AF613">
        <v>-1</v>
      </c>
      <c r="AG613">
        <v>-1</v>
      </c>
      <c r="AH613">
        <v>-1</v>
      </c>
      <c r="AI613">
        <v>0</v>
      </c>
      <c r="AJ613">
        <v>0</v>
      </c>
      <c r="AK613">
        <v>0.03</v>
      </c>
      <c r="AL613">
        <v>0.03</v>
      </c>
      <c r="AM613">
        <v>0.05</v>
      </c>
      <c r="AN613">
        <v>0.05</v>
      </c>
      <c r="AO613">
        <v>1.42</v>
      </c>
      <c r="AP613">
        <v>1.42</v>
      </c>
      <c r="AQ613">
        <v>22.67</v>
      </c>
      <c r="AR613">
        <v>0.53</v>
      </c>
      <c r="AS613">
        <v>0.68</v>
      </c>
      <c r="AT613">
        <v>-1</v>
      </c>
      <c r="AU613">
        <v>-1</v>
      </c>
      <c r="AV613">
        <v>0.05</v>
      </c>
      <c r="AW613">
        <v>29.88</v>
      </c>
      <c r="AX613">
        <v>29.88</v>
      </c>
      <c r="AY613">
        <v>0.17</v>
      </c>
      <c r="AZ613">
        <v>0</v>
      </c>
      <c r="BA613">
        <v>1606.7243335188616</v>
      </c>
    </row>
    <row r="614" spans="1:53" x14ac:dyDescent="0.25">
      <c r="A614">
        <v>1757</v>
      </c>
      <c r="B614" t="s">
        <v>1048</v>
      </c>
      <c r="C614">
        <v>0</v>
      </c>
      <c r="D614">
        <v>1.58</v>
      </c>
      <c r="E614">
        <v>0</v>
      </c>
      <c r="F614">
        <v>0</v>
      </c>
      <c r="G614">
        <v>0</v>
      </c>
      <c r="H614">
        <v>0.03</v>
      </c>
      <c r="I614">
        <v>0</v>
      </c>
      <c r="J614">
        <v>2</v>
      </c>
      <c r="K614">
        <v>0.03</v>
      </c>
      <c r="L614">
        <v>-1</v>
      </c>
      <c r="M614">
        <v>-1</v>
      </c>
      <c r="N614">
        <v>0.67</v>
      </c>
      <c r="O614">
        <v>3.58</v>
      </c>
      <c r="P614">
        <v>0.03</v>
      </c>
      <c r="Q614">
        <v>0.28000000000000003</v>
      </c>
      <c r="R614">
        <v>0.05</v>
      </c>
      <c r="S614">
        <v>0.32</v>
      </c>
      <c r="T614">
        <v>0.23</v>
      </c>
      <c r="U614">
        <v>0</v>
      </c>
      <c r="V614">
        <v>0</v>
      </c>
      <c r="W614">
        <v>20.67</v>
      </c>
      <c r="X614">
        <v>0.6</v>
      </c>
      <c r="Y614">
        <v>-1</v>
      </c>
      <c r="Z614">
        <v>-1</v>
      </c>
      <c r="AA614">
        <v>24.88</v>
      </c>
      <c r="AB614">
        <v>0.03</v>
      </c>
      <c r="AC614">
        <v>0.02</v>
      </c>
      <c r="AD614">
        <v>0.03</v>
      </c>
      <c r="AE614">
        <v>4.17</v>
      </c>
      <c r="AF614">
        <v>-1</v>
      </c>
      <c r="AG614">
        <v>-1</v>
      </c>
      <c r="AH614">
        <v>-1</v>
      </c>
      <c r="AI614">
        <v>0</v>
      </c>
      <c r="AJ614">
        <v>0</v>
      </c>
      <c r="AK614">
        <v>0.03</v>
      </c>
      <c r="AL614">
        <v>0.03</v>
      </c>
      <c r="AM614">
        <v>0.05</v>
      </c>
      <c r="AN614">
        <v>0.05</v>
      </c>
      <c r="AO614">
        <v>1.42</v>
      </c>
      <c r="AP614">
        <v>1.42</v>
      </c>
      <c r="AQ614">
        <v>22.67</v>
      </c>
      <c r="AR614">
        <v>0.53</v>
      </c>
      <c r="AS614">
        <v>0.68</v>
      </c>
      <c r="AT614">
        <v>-1</v>
      </c>
      <c r="AU614">
        <v>-1</v>
      </c>
      <c r="AV614">
        <v>0.05</v>
      </c>
      <c r="AW614">
        <v>29.88</v>
      </c>
      <c r="AX614">
        <v>29.88</v>
      </c>
      <c r="AY614">
        <v>0.17</v>
      </c>
      <c r="AZ614">
        <v>0</v>
      </c>
      <c r="BA614">
        <v>1441.7554155411794</v>
      </c>
    </row>
    <row r="615" spans="1:53" x14ac:dyDescent="0.25">
      <c r="A615">
        <v>1758</v>
      </c>
      <c r="B615" t="s">
        <v>1049</v>
      </c>
      <c r="C615">
        <v>0</v>
      </c>
      <c r="D615">
        <v>1.58</v>
      </c>
      <c r="E615">
        <v>0</v>
      </c>
      <c r="F615">
        <v>0</v>
      </c>
      <c r="G615">
        <v>0</v>
      </c>
      <c r="H615">
        <v>0.03</v>
      </c>
      <c r="I615">
        <v>0</v>
      </c>
      <c r="J615">
        <v>2</v>
      </c>
      <c r="K615">
        <v>0.03</v>
      </c>
      <c r="L615">
        <v>-1</v>
      </c>
      <c r="M615">
        <v>-1</v>
      </c>
      <c r="N615">
        <v>0.67</v>
      </c>
      <c r="O615">
        <v>3.58</v>
      </c>
      <c r="P615">
        <v>0.03</v>
      </c>
      <c r="Q615">
        <v>0.28000000000000003</v>
      </c>
      <c r="R615">
        <v>0.05</v>
      </c>
      <c r="S615">
        <v>0.32</v>
      </c>
      <c r="T615">
        <v>0.23</v>
      </c>
      <c r="U615">
        <v>0</v>
      </c>
      <c r="V615">
        <v>0</v>
      </c>
      <c r="W615">
        <v>20.67</v>
      </c>
      <c r="X615">
        <v>0.6</v>
      </c>
      <c r="Y615">
        <v>-1</v>
      </c>
      <c r="Z615">
        <v>-1</v>
      </c>
      <c r="AA615">
        <v>24.88</v>
      </c>
      <c r="AB615">
        <v>0.03</v>
      </c>
      <c r="AC615">
        <v>0.02</v>
      </c>
      <c r="AD615">
        <v>0.03</v>
      </c>
      <c r="AE615">
        <v>4.17</v>
      </c>
      <c r="AF615">
        <v>-1</v>
      </c>
      <c r="AG615">
        <v>-1</v>
      </c>
      <c r="AH615">
        <v>-1</v>
      </c>
      <c r="AI615">
        <v>0</v>
      </c>
      <c r="AJ615">
        <v>0</v>
      </c>
      <c r="AK615">
        <v>0.03</v>
      </c>
      <c r="AL615">
        <v>0.03</v>
      </c>
      <c r="AM615">
        <v>0.05</v>
      </c>
      <c r="AN615">
        <v>0.05</v>
      </c>
      <c r="AO615">
        <v>1.42</v>
      </c>
      <c r="AP615">
        <v>1.42</v>
      </c>
      <c r="AQ615">
        <v>22.67</v>
      </c>
      <c r="AR615">
        <v>0.53</v>
      </c>
      <c r="AS615">
        <v>0.68</v>
      </c>
      <c r="AT615">
        <v>-1</v>
      </c>
      <c r="AU615">
        <v>-1</v>
      </c>
      <c r="AV615">
        <v>0.05</v>
      </c>
      <c r="AW615">
        <v>29.88</v>
      </c>
      <c r="AX615">
        <v>29.88</v>
      </c>
      <c r="AY615">
        <v>0.17</v>
      </c>
      <c r="AZ615">
        <v>0</v>
      </c>
      <c r="BA615">
        <v>1451.3465503656171</v>
      </c>
    </row>
    <row r="616" spans="1:53" x14ac:dyDescent="0.25">
      <c r="A616">
        <v>1759</v>
      </c>
      <c r="B616" t="s">
        <v>1050</v>
      </c>
      <c r="C616">
        <v>0</v>
      </c>
      <c r="D616">
        <v>1.58</v>
      </c>
      <c r="E616">
        <v>0</v>
      </c>
      <c r="F616">
        <v>0</v>
      </c>
      <c r="G616">
        <v>0</v>
      </c>
      <c r="H616">
        <v>0.03</v>
      </c>
      <c r="I616">
        <v>0</v>
      </c>
      <c r="J616">
        <v>2</v>
      </c>
      <c r="K616">
        <v>0.03</v>
      </c>
      <c r="L616">
        <v>-1</v>
      </c>
      <c r="M616">
        <v>-1</v>
      </c>
      <c r="N616">
        <v>0.67</v>
      </c>
      <c r="O616">
        <v>3.58</v>
      </c>
      <c r="P616">
        <v>0.03</v>
      </c>
      <c r="Q616">
        <v>0.28000000000000003</v>
      </c>
      <c r="R616">
        <v>0.05</v>
      </c>
      <c r="S616">
        <v>0.32</v>
      </c>
      <c r="T616">
        <v>0.23</v>
      </c>
      <c r="U616">
        <v>0</v>
      </c>
      <c r="V616">
        <v>0</v>
      </c>
      <c r="W616">
        <v>20.67</v>
      </c>
      <c r="X616">
        <v>0.6</v>
      </c>
      <c r="Y616">
        <v>-1</v>
      </c>
      <c r="Z616">
        <v>-1</v>
      </c>
      <c r="AA616">
        <v>24.88</v>
      </c>
      <c r="AB616">
        <v>0.03</v>
      </c>
      <c r="AC616">
        <v>0.02</v>
      </c>
      <c r="AD616">
        <v>0.03</v>
      </c>
      <c r="AE616">
        <v>4.17</v>
      </c>
      <c r="AF616">
        <v>-1</v>
      </c>
      <c r="AG616">
        <v>-1</v>
      </c>
      <c r="AH616">
        <v>-1</v>
      </c>
      <c r="AI616">
        <v>0</v>
      </c>
      <c r="AJ616">
        <v>0</v>
      </c>
      <c r="AK616">
        <v>0.03</v>
      </c>
      <c r="AL616">
        <v>0.03</v>
      </c>
      <c r="AM616">
        <v>0.05</v>
      </c>
      <c r="AN616">
        <v>0.05</v>
      </c>
      <c r="AO616">
        <v>1.42</v>
      </c>
      <c r="AP616">
        <v>1.42</v>
      </c>
      <c r="AQ616">
        <v>22.67</v>
      </c>
      <c r="AR616">
        <v>0.53</v>
      </c>
      <c r="AS616">
        <v>0.68</v>
      </c>
      <c r="AT616">
        <v>-1</v>
      </c>
      <c r="AU616">
        <v>-1</v>
      </c>
      <c r="AV616">
        <v>0.05</v>
      </c>
      <c r="AW616">
        <v>29.88</v>
      </c>
      <c r="AX616">
        <v>29.88</v>
      </c>
      <c r="AY616">
        <v>0.17</v>
      </c>
      <c r="AZ616">
        <v>0</v>
      </c>
      <c r="BA616">
        <v>1406.524907626077</v>
      </c>
    </row>
    <row r="617" spans="1:53" x14ac:dyDescent="0.25">
      <c r="A617">
        <v>1761</v>
      </c>
      <c r="B617" t="s">
        <v>1051</v>
      </c>
      <c r="C617">
        <v>0</v>
      </c>
      <c r="D617">
        <v>1.58</v>
      </c>
      <c r="E617">
        <v>0</v>
      </c>
      <c r="F617">
        <v>0</v>
      </c>
      <c r="G617">
        <v>0</v>
      </c>
      <c r="H617">
        <v>0.03</v>
      </c>
      <c r="I617">
        <v>0</v>
      </c>
      <c r="J617">
        <v>2</v>
      </c>
      <c r="K617">
        <v>0.03</v>
      </c>
      <c r="L617">
        <v>-1</v>
      </c>
      <c r="M617">
        <v>-1</v>
      </c>
      <c r="N617">
        <v>0.67</v>
      </c>
      <c r="O617">
        <v>3.58</v>
      </c>
      <c r="P617">
        <v>0.03</v>
      </c>
      <c r="Q617">
        <v>0.28000000000000003</v>
      </c>
      <c r="R617">
        <v>0.05</v>
      </c>
      <c r="S617">
        <v>0.32</v>
      </c>
      <c r="T617">
        <v>0.23</v>
      </c>
      <c r="U617">
        <v>0</v>
      </c>
      <c r="V617">
        <v>0</v>
      </c>
      <c r="W617">
        <v>20.67</v>
      </c>
      <c r="X617">
        <v>0.6</v>
      </c>
      <c r="Y617">
        <v>-1</v>
      </c>
      <c r="Z617">
        <v>-1</v>
      </c>
      <c r="AA617">
        <v>24.88</v>
      </c>
      <c r="AB617">
        <v>0.03</v>
      </c>
      <c r="AC617">
        <v>0.02</v>
      </c>
      <c r="AD617">
        <v>0.03</v>
      </c>
      <c r="AE617">
        <v>4.17</v>
      </c>
      <c r="AF617">
        <v>-1</v>
      </c>
      <c r="AG617">
        <v>-1</v>
      </c>
      <c r="AH617">
        <v>-1</v>
      </c>
      <c r="AI617">
        <v>0</v>
      </c>
      <c r="AJ617">
        <v>0</v>
      </c>
      <c r="AK617">
        <v>0.03</v>
      </c>
      <c r="AL617">
        <v>0.03</v>
      </c>
      <c r="AM617">
        <v>0.05</v>
      </c>
      <c r="AN617">
        <v>0.05</v>
      </c>
      <c r="AO617">
        <v>1.42</v>
      </c>
      <c r="AP617">
        <v>1.42</v>
      </c>
      <c r="AQ617">
        <v>22.67</v>
      </c>
      <c r="AR617">
        <v>0.53</v>
      </c>
      <c r="AS617">
        <v>0.68</v>
      </c>
      <c r="AT617">
        <v>-1</v>
      </c>
      <c r="AU617">
        <v>-1</v>
      </c>
      <c r="AV617">
        <v>0.05</v>
      </c>
      <c r="AW617">
        <v>29.88</v>
      </c>
      <c r="AX617">
        <v>29.88</v>
      </c>
      <c r="AY617">
        <v>0.17</v>
      </c>
      <c r="AZ617">
        <v>0</v>
      </c>
      <c r="BA617">
        <v>1338.2408078861051</v>
      </c>
    </row>
    <row r="618" spans="1:53" x14ac:dyDescent="0.25">
      <c r="A618">
        <v>1763</v>
      </c>
      <c r="B618" t="s">
        <v>1052</v>
      </c>
      <c r="C618">
        <v>0</v>
      </c>
      <c r="D618">
        <v>1.58</v>
      </c>
      <c r="E618">
        <v>0</v>
      </c>
      <c r="F618">
        <v>0</v>
      </c>
      <c r="G618">
        <v>0</v>
      </c>
      <c r="H618">
        <v>0.03</v>
      </c>
      <c r="I618">
        <v>0</v>
      </c>
      <c r="J618">
        <v>2</v>
      </c>
      <c r="K618">
        <v>0.03</v>
      </c>
      <c r="L618">
        <v>-1</v>
      </c>
      <c r="M618">
        <v>-1</v>
      </c>
      <c r="N618">
        <v>0.67</v>
      </c>
      <c r="O618">
        <v>3.58</v>
      </c>
      <c r="P618">
        <v>0.03</v>
      </c>
      <c r="Q618">
        <v>0.28000000000000003</v>
      </c>
      <c r="R618">
        <v>0.05</v>
      </c>
      <c r="S618">
        <v>0.32</v>
      </c>
      <c r="T618">
        <v>0.23</v>
      </c>
      <c r="U618">
        <v>0</v>
      </c>
      <c r="V618">
        <v>0</v>
      </c>
      <c r="W618">
        <v>20.67</v>
      </c>
      <c r="X618">
        <v>0.6</v>
      </c>
      <c r="Y618">
        <v>-1</v>
      </c>
      <c r="Z618">
        <v>-1</v>
      </c>
      <c r="AA618">
        <v>24.88</v>
      </c>
      <c r="AB618">
        <v>0.03</v>
      </c>
      <c r="AC618">
        <v>0.02</v>
      </c>
      <c r="AD618">
        <v>0.03</v>
      </c>
      <c r="AE618">
        <v>4.17</v>
      </c>
      <c r="AF618">
        <v>-1</v>
      </c>
      <c r="AG618">
        <v>-1</v>
      </c>
      <c r="AH618">
        <v>-1</v>
      </c>
      <c r="AI618">
        <v>0</v>
      </c>
      <c r="AJ618">
        <v>0</v>
      </c>
      <c r="AK618">
        <v>0.03</v>
      </c>
      <c r="AL618">
        <v>0.03</v>
      </c>
      <c r="AM618">
        <v>0.05</v>
      </c>
      <c r="AN618">
        <v>0.05</v>
      </c>
      <c r="AO618">
        <v>1.42</v>
      </c>
      <c r="AP618">
        <v>1.42</v>
      </c>
      <c r="AQ618">
        <v>22.67</v>
      </c>
      <c r="AR618">
        <v>0.53</v>
      </c>
      <c r="AS618">
        <v>0.68</v>
      </c>
      <c r="AT618">
        <v>-1</v>
      </c>
      <c r="AU618">
        <v>-1</v>
      </c>
      <c r="AV618">
        <v>0.05</v>
      </c>
      <c r="AW618">
        <v>29.88</v>
      </c>
      <c r="AX618">
        <v>29.88</v>
      </c>
      <c r="AY618">
        <v>0.17</v>
      </c>
      <c r="AZ618">
        <v>0</v>
      </c>
      <c r="BA618">
        <v>1479.3023767941743</v>
      </c>
    </row>
    <row r="619" spans="1:53" x14ac:dyDescent="0.25">
      <c r="A619">
        <v>1764</v>
      </c>
      <c r="B619" t="s">
        <v>1053</v>
      </c>
      <c r="C619">
        <v>0</v>
      </c>
      <c r="D619">
        <v>1.58</v>
      </c>
      <c r="E619">
        <v>0</v>
      </c>
      <c r="F619">
        <v>0</v>
      </c>
      <c r="G619">
        <v>0</v>
      </c>
      <c r="H619">
        <v>0.03</v>
      </c>
      <c r="I619">
        <v>0</v>
      </c>
      <c r="J619">
        <v>2</v>
      </c>
      <c r="K619">
        <v>0.03</v>
      </c>
      <c r="L619">
        <v>-1</v>
      </c>
      <c r="M619">
        <v>-1</v>
      </c>
      <c r="N619">
        <v>0.67</v>
      </c>
      <c r="O619">
        <v>3.58</v>
      </c>
      <c r="P619">
        <v>0.03</v>
      </c>
      <c r="Q619">
        <v>0.28000000000000003</v>
      </c>
      <c r="R619">
        <v>0.05</v>
      </c>
      <c r="S619">
        <v>0.32</v>
      </c>
      <c r="T619">
        <v>0.23</v>
      </c>
      <c r="U619">
        <v>0</v>
      </c>
      <c r="V619">
        <v>0</v>
      </c>
      <c r="W619">
        <v>20.67</v>
      </c>
      <c r="X619">
        <v>0.6</v>
      </c>
      <c r="Y619">
        <v>-1</v>
      </c>
      <c r="Z619">
        <v>-1</v>
      </c>
      <c r="AA619">
        <v>24.88</v>
      </c>
      <c r="AB619">
        <v>0.03</v>
      </c>
      <c r="AC619">
        <v>0.02</v>
      </c>
      <c r="AD619">
        <v>0.03</v>
      </c>
      <c r="AE619">
        <v>4.17</v>
      </c>
      <c r="AF619">
        <v>-1</v>
      </c>
      <c r="AG619">
        <v>-1</v>
      </c>
      <c r="AH619">
        <v>-1</v>
      </c>
      <c r="AI619">
        <v>0</v>
      </c>
      <c r="AJ619">
        <v>0</v>
      </c>
      <c r="AK619">
        <v>0.03</v>
      </c>
      <c r="AL619">
        <v>0.03</v>
      </c>
      <c r="AM619">
        <v>0.05</v>
      </c>
      <c r="AN619">
        <v>0.05</v>
      </c>
      <c r="AO619">
        <v>1.42</v>
      </c>
      <c r="AP619">
        <v>1.42</v>
      </c>
      <c r="AQ619">
        <v>22.67</v>
      </c>
      <c r="AR619">
        <v>0.53</v>
      </c>
      <c r="AS619">
        <v>0.68</v>
      </c>
      <c r="AT619">
        <v>-1</v>
      </c>
      <c r="AU619">
        <v>-1</v>
      </c>
      <c r="AV619">
        <v>0.05</v>
      </c>
      <c r="AW619">
        <v>29.88</v>
      </c>
      <c r="AX619">
        <v>29.88</v>
      </c>
      <c r="AY619">
        <v>0.17</v>
      </c>
      <c r="AZ619">
        <v>0</v>
      </c>
      <c r="BA619">
        <v>1454.9180460033879</v>
      </c>
    </row>
    <row r="620" spans="1:53" x14ac:dyDescent="0.25">
      <c r="A620">
        <v>1765</v>
      </c>
      <c r="B620" t="s">
        <v>1054</v>
      </c>
      <c r="C620">
        <v>0</v>
      </c>
      <c r="D620">
        <v>1.58</v>
      </c>
      <c r="E620">
        <v>0</v>
      </c>
      <c r="F620">
        <v>0</v>
      </c>
      <c r="G620">
        <v>0</v>
      </c>
      <c r="H620">
        <v>0.03</v>
      </c>
      <c r="I620">
        <v>0</v>
      </c>
      <c r="J620">
        <v>2</v>
      </c>
      <c r="K620">
        <v>0.03</v>
      </c>
      <c r="L620">
        <v>-1</v>
      </c>
      <c r="M620">
        <v>-1</v>
      </c>
      <c r="N620">
        <v>0.67</v>
      </c>
      <c r="O620">
        <v>3.58</v>
      </c>
      <c r="P620">
        <v>0.03</v>
      </c>
      <c r="Q620">
        <v>0.28000000000000003</v>
      </c>
      <c r="R620">
        <v>0.05</v>
      </c>
      <c r="S620">
        <v>0.32</v>
      </c>
      <c r="T620">
        <v>0.23</v>
      </c>
      <c r="U620">
        <v>0</v>
      </c>
      <c r="V620">
        <v>0</v>
      </c>
      <c r="W620">
        <v>20.67</v>
      </c>
      <c r="X620">
        <v>0.6</v>
      </c>
      <c r="Y620">
        <v>-1</v>
      </c>
      <c r="Z620">
        <v>-1</v>
      </c>
      <c r="AA620">
        <v>24.88</v>
      </c>
      <c r="AB620">
        <v>0.03</v>
      </c>
      <c r="AC620">
        <v>0.02</v>
      </c>
      <c r="AD620">
        <v>0.03</v>
      </c>
      <c r="AE620">
        <v>4.17</v>
      </c>
      <c r="AF620">
        <v>-1</v>
      </c>
      <c r="AG620">
        <v>-1</v>
      </c>
      <c r="AH620">
        <v>-1</v>
      </c>
      <c r="AI620">
        <v>0</v>
      </c>
      <c r="AJ620">
        <v>0</v>
      </c>
      <c r="AK620">
        <v>0.03</v>
      </c>
      <c r="AL620">
        <v>0.03</v>
      </c>
      <c r="AM620">
        <v>0.05</v>
      </c>
      <c r="AN620">
        <v>0.05</v>
      </c>
      <c r="AO620">
        <v>1.42</v>
      </c>
      <c r="AP620">
        <v>1.42</v>
      </c>
      <c r="AQ620">
        <v>22.67</v>
      </c>
      <c r="AR620">
        <v>0.53</v>
      </c>
      <c r="AS620">
        <v>0.68</v>
      </c>
      <c r="AT620">
        <v>-1</v>
      </c>
      <c r="AU620">
        <v>-1</v>
      </c>
      <c r="AV620">
        <v>0.05</v>
      </c>
      <c r="AW620">
        <v>29.88</v>
      </c>
      <c r="AX620">
        <v>29.88</v>
      </c>
      <c r="AY620">
        <v>0.17</v>
      </c>
      <c r="AZ620">
        <v>0</v>
      </c>
      <c r="BA620">
        <v>1350.3250064316005</v>
      </c>
    </row>
    <row r="621" spans="1:53" x14ac:dyDescent="0.25">
      <c r="A621">
        <v>1768</v>
      </c>
      <c r="B621" t="s">
        <v>1055</v>
      </c>
      <c r="C621">
        <v>0</v>
      </c>
      <c r="D621">
        <v>1.58</v>
      </c>
      <c r="E621">
        <v>0</v>
      </c>
      <c r="F621">
        <v>0</v>
      </c>
      <c r="G621">
        <v>0</v>
      </c>
      <c r="H621">
        <v>0.03</v>
      </c>
      <c r="I621">
        <v>0</v>
      </c>
      <c r="J621">
        <v>2</v>
      </c>
      <c r="K621">
        <v>0.03</v>
      </c>
      <c r="L621">
        <v>-1</v>
      </c>
      <c r="M621">
        <v>-1</v>
      </c>
      <c r="N621">
        <v>0.67</v>
      </c>
      <c r="O621">
        <v>3.58</v>
      </c>
      <c r="P621">
        <v>0.03</v>
      </c>
      <c r="Q621">
        <v>0.28000000000000003</v>
      </c>
      <c r="R621">
        <v>0.05</v>
      </c>
      <c r="S621">
        <v>0.32</v>
      </c>
      <c r="T621">
        <v>0.23</v>
      </c>
      <c r="U621">
        <v>0</v>
      </c>
      <c r="V621">
        <v>0</v>
      </c>
      <c r="W621">
        <v>20.67</v>
      </c>
      <c r="X621">
        <v>0.6</v>
      </c>
      <c r="Y621">
        <v>-1</v>
      </c>
      <c r="Z621">
        <v>-1</v>
      </c>
      <c r="AA621">
        <v>24.88</v>
      </c>
      <c r="AB621">
        <v>0.03</v>
      </c>
      <c r="AC621">
        <v>0.02</v>
      </c>
      <c r="AD621">
        <v>0.03</v>
      </c>
      <c r="AE621">
        <v>4.17</v>
      </c>
      <c r="AF621">
        <v>-1</v>
      </c>
      <c r="AG621">
        <v>-1</v>
      </c>
      <c r="AH621">
        <v>-1</v>
      </c>
      <c r="AI621">
        <v>0</v>
      </c>
      <c r="AJ621">
        <v>0</v>
      </c>
      <c r="AK621">
        <v>0.03</v>
      </c>
      <c r="AL621">
        <v>0.03</v>
      </c>
      <c r="AM621">
        <v>0.05</v>
      </c>
      <c r="AN621">
        <v>0.05</v>
      </c>
      <c r="AO621">
        <v>1.42</v>
      </c>
      <c r="AP621">
        <v>1.42</v>
      </c>
      <c r="AQ621">
        <v>22.67</v>
      </c>
      <c r="AR621">
        <v>0.53</v>
      </c>
      <c r="AS621">
        <v>0.68</v>
      </c>
      <c r="AT621">
        <v>-1</v>
      </c>
      <c r="AU621">
        <v>-1</v>
      </c>
      <c r="AV621">
        <v>0.05</v>
      </c>
      <c r="AW621">
        <v>29.88</v>
      </c>
      <c r="AX621">
        <v>29.88</v>
      </c>
      <c r="AY621">
        <v>0.17</v>
      </c>
      <c r="AZ621">
        <v>0</v>
      </c>
      <c r="BA621">
        <v>1584.7549934572778</v>
      </c>
    </row>
    <row r="622" spans="1:53" x14ac:dyDescent="0.25">
      <c r="A622">
        <v>1769</v>
      </c>
      <c r="B622" t="s">
        <v>1056</v>
      </c>
      <c r="C622">
        <v>0</v>
      </c>
      <c r="D622">
        <v>1.58</v>
      </c>
      <c r="E622">
        <v>0</v>
      </c>
      <c r="F622">
        <v>0</v>
      </c>
      <c r="G622">
        <v>0</v>
      </c>
      <c r="H622">
        <v>0.03</v>
      </c>
      <c r="I622">
        <v>0</v>
      </c>
      <c r="J622">
        <v>2</v>
      </c>
      <c r="K622">
        <v>0.03</v>
      </c>
      <c r="L622">
        <v>-1</v>
      </c>
      <c r="M622">
        <v>-1</v>
      </c>
      <c r="N622">
        <v>0.67</v>
      </c>
      <c r="O622">
        <v>3.58</v>
      </c>
      <c r="P622">
        <v>0.03</v>
      </c>
      <c r="Q622">
        <v>0.28000000000000003</v>
      </c>
      <c r="R622">
        <v>0.05</v>
      </c>
      <c r="S622">
        <v>0.32</v>
      </c>
      <c r="T622">
        <v>0.23</v>
      </c>
      <c r="U622">
        <v>0</v>
      </c>
      <c r="V622">
        <v>0</v>
      </c>
      <c r="W622">
        <v>20.67</v>
      </c>
      <c r="X622">
        <v>0.6</v>
      </c>
      <c r="Y622">
        <v>-1</v>
      </c>
      <c r="Z622">
        <v>-1</v>
      </c>
      <c r="AA622">
        <v>24.88</v>
      </c>
      <c r="AB622">
        <v>0.03</v>
      </c>
      <c r="AC622">
        <v>0.02</v>
      </c>
      <c r="AD622">
        <v>0.03</v>
      </c>
      <c r="AE622">
        <v>4.17</v>
      </c>
      <c r="AF622">
        <v>-1</v>
      </c>
      <c r="AG622">
        <v>-1</v>
      </c>
      <c r="AH622">
        <v>-1</v>
      </c>
      <c r="AI622">
        <v>0</v>
      </c>
      <c r="AJ622">
        <v>0</v>
      </c>
      <c r="AK622">
        <v>0.03</v>
      </c>
      <c r="AL622">
        <v>0.03</v>
      </c>
      <c r="AM622">
        <v>0.05</v>
      </c>
      <c r="AN622">
        <v>0.05</v>
      </c>
      <c r="AO622">
        <v>1.42</v>
      </c>
      <c r="AP622">
        <v>1.42</v>
      </c>
      <c r="AQ622">
        <v>22.67</v>
      </c>
      <c r="AR622">
        <v>0.53</v>
      </c>
      <c r="AS622">
        <v>0.68</v>
      </c>
      <c r="AT622">
        <v>-1</v>
      </c>
      <c r="AU622">
        <v>-1</v>
      </c>
      <c r="AV622">
        <v>0.05</v>
      </c>
      <c r="AW622">
        <v>29.88</v>
      </c>
      <c r="AX622">
        <v>29.88</v>
      </c>
      <c r="AY622">
        <v>0.17</v>
      </c>
      <c r="AZ622">
        <v>0</v>
      </c>
      <c r="BA622">
        <v>1494.7748872067318</v>
      </c>
    </row>
    <row r="623" spans="1:53" x14ac:dyDescent="0.25">
      <c r="A623">
        <v>1771</v>
      </c>
      <c r="B623" t="s">
        <v>1057</v>
      </c>
      <c r="C623">
        <v>0</v>
      </c>
      <c r="D623">
        <v>1.58</v>
      </c>
      <c r="E623">
        <v>0</v>
      </c>
      <c r="F623">
        <v>0</v>
      </c>
      <c r="G623">
        <v>0</v>
      </c>
      <c r="H623">
        <v>0.03</v>
      </c>
      <c r="I623">
        <v>0</v>
      </c>
      <c r="J623">
        <v>2</v>
      </c>
      <c r="K623">
        <v>0.03</v>
      </c>
      <c r="L623">
        <v>-1</v>
      </c>
      <c r="M623">
        <v>-1</v>
      </c>
      <c r="N623">
        <v>0.67</v>
      </c>
      <c r="O623">
        <v>3.58</v>
      </c>
      <c r="P623">
        <v>0.03</v>
      </c>
      <c r="Q623">
        <v>0.28000000000000003</v>
      </c>
      <c r="R623">
        <v>0.05</v>
      </c>
      <c r="S623">
        <v>0.32</v>
      </c>
      <c r="T623">
        <v>0.23</v>
      </c>
      <c r="U623">
        <v>0</v>
      </c>
      <c r="V623">
        <v>0</v>
      </c>
      <c r="W623">
        <v>20.67</v>
      </c>
      <c r="X623">
        <v>0.6</v>
      </c>
      <c r="Y623">
        <v>-1</v>
      </c>
      <c r="Z623">
        <v>-1</v>
      </c>
      <c r="AA623">
        <v>24.88</v>
      </c>
      <c r="AB623">
        <v>0.03</v>
      </c>
      <c r="AC623">
        <v>0.02</v>
      </c>
      <c r="AD623">
        <v>0.03</v>
      </c>
      <c r="AE623">
        <v>4.17</v>
      </c>
      <c r="AF623">
        <v>-1</v>
      </c>
      <c r="AG623">
        <v>-1</v>
      </c>
      <c r="AH623">
        <v>-1</v>
      </c>
      <c r="AI623">
        <v>0</v>
      </c>
      <c r="AJ623">
        <v>0</v>
      </c>
      <c r="AK623">
        <v>0.03</v>
      </c>
      <c r="AL623">
        <v>0.03</v>
      </c>
      <c r="AM623">
        <v>0.05</v>
      </c>
      <c r="AN623">
        <v>0.05</v>
      </c>
      <c r="AO623">
        <v>1.42</v>
      </c>
      <c r="AP623">
        <v>1.42</v>
      </c>
      <c r="AQ623">
        <v>22.67</v>
      </c>
      <c r="AR623">
        <v>0.53</v>
      </c>
      <c r="AS623">
        <v>0.68</v>
      </c>
      <c r="AT623">
        <v>-1</v>
      </c>
      <c r="AU623">
        <v>-1</v>
      </c>
      <c r="AV623">
        <v>0.05</v>
      </c>
      <c r="AW623">
        <v>29.88</v>
      </c>
      <c r="AX623">
        <v>29.88</v>
      </c>
      <c r="AY623">
        <v>0.17</v>
      </c>
      <c r="AZ623">
        <v>0</v>
      </c>
      <c r="BA623">
        <v>1476.5684198541194</v>
      </c>
    </row>
    <row r="624" spans="1:53" x14ac:dyDescent="0.25">
      <c r="A624">
        <v>1772</v>
      </c>
      <c r="B624" t="s">
        <v>1058</v>
      </c>
      <c r="C624">
        <v>0</v>
      </c>
      <c r="D624">
        <v>1.58</v>
      </c>
      <c r="E624">
        <v>0</v>
      </c>
      <c r="F624">
        <v>0</v>
      </c>
      <c r="G624">
        <v>0</v>
      </c>
      <c r="H624">
        <v>0.03</v>
      </c>
      <c r="I624">
        <v>0</v>
      </c>
      <c r="J624">
        <v>2</v>
      </c>
      <c r="K624">
        <v>0.03</v>
      </c>
      <c r="L624">
        <v>-1</v>
      </c>
      <c r="M624">
        <v>-1</v>
      </c>
      <c r="N624">
        <v>0.67</v>
      </c>
      <c r="O624">
        <v>3.58</v>
      </c>
      <c r="P624">
        <v>0.03</v>
      </c>
      <c r="Q624">
        <v>0.28000000000000003</v>
      </c>
      <c r="R624">
        <v>0.05</v>
      </c>
      <c r="S624">
        <v>0.32</v>
      </c>
      <c r="T624">
        <v>0.23</v>
      </c>
      <c r="U624">
        <v>0</v>
      </c>
      <c r="V624">
        <v>0</v>
      </c>
      <c r="W624">
        <v>20.67</v>
      </c>
      <c r="X624">
        <v>0.6</v>
      </c>
      <c r="Y624">
        <v>-1</v>
      </c>
      <c r="Z624">
        <v>-1</v>
      </c>
      <c r="AA624">
        <v>24.88</v>
      </c>
      <c r="AB624">
        <v>0.03</v>
      </c>
      <c r="AC624">
        <v>0.02</v>
      </c>
      <c r="AD624">
        <v>0.03</v>
      </c>
      <c r="AE624">
        <v>4.17</v>
      </c>
      <c r="AF624">
        <v>-1</v>
      </c>
      <c r="AG624">
        <v>-1</v>
      </c>
      <c r="AH624">
        <v>-1</v>
      </c>
      <c r="AI624">
        <v>0</v>
      </c>
      <c r="AJ624">
        <v>0</v>
      </c>
      <c r="AK624">
        <v>0.03</v>
      </c>
      <c r="AL624">
        <v>0.03</v>
      </c>
      <c r="AM624">
        <v>0.05</v>
      </c>
      <c r="AN624">
        <v>0.05</v>
      </c>
      <c r="AO624">
        <v>1.42</v>
      </c>
      <c r="AP624">
        <v>1.42</v>
      </c>
      <c r="AQ624">
        <v>22.67</v>
      </c>
      <c r="AR624">
        <v>0.53</v>
      </c>
      <c r="AS624">
        <v>0.68</v>
      </c>
      <c r="AT624">
        <v>-1</v>
      </c>
      <c r="AU624">
        <v>-1</v>
      </c>
      <c r="AV624">
        <v>0.05</v>
      </c>
      <c r="AW624">
        <v>29.88</v>
      </c>
      <c r="AX624">
        <v>29.88</v>
      </c>
      <c r="AY624">
        <v>0.17</v>
      </c>
      <c r="AZ624">
        <v>0</v>
      </c>
      <c r="BA624">
        <v>1445.811990933644</v>
      </c>
    </row>
    <row r="625" spans="1:53" x14ac:dyDescent="0.25">
      <c r="A625">
        <v>1775</v>
      </c>
      <c r="B625" t="s">
        <v>1059</v>
      </c>
      <c r="C625">
        <v>0</v>
      </c>
      <c r="D625">
        <v>1.58</v>
      </c>
      <c r="E625">
        <v>0</v>
      </c>
      <c r="F625">
        <v>0</v>
      </c>
      <c r="G625">
        <v>0</v>
      </c>
      <c r="H625">
        <v>0.03</v>
      </c>
      <c r="I625">
        <v>0</v>
      </c>
      <c r="J625">
        <v>2</v>
      </c>
      <c r="K625">
        <v>0.03</v>
      </c>
      <c r="L625">
        <v>-1</v>
      </c>
      <c r="M625">
        <v>-1</v>
      </c>
      <c r="N625">
        <v>0.67</v>
      </c>
      <c r="O625">
        <v>3.58</v>
      </c>
      <c r="P625">
        <v>0.03</v>
      </c>
      <c r="Q625">
        <v>0.28000000000000003</v>
      </c>
      <c r="R625">
        <v>0.05</v>
      </c>
      <c r="S625">
        <v>0.32</v>
      </c>
      <c r="T625">
        <v>0.23</v>
      </c>
      <c r="U625">
        <v>0</v>
      </c>
      <c r="V625">
        <v>0</v>
      </c>
      <c r="W625">
        <v>20.67</v>
      </c>
      <c r="X625">
        <v>0.6</v>
      </c>
      <c r="Y625">
        <v>-1</v>
      </c>
      <c r="Z625">
        <v>-1</v>
      </c>
      <c r="AA625">
        <v>24.88</v>
      </c>
      <c r="AB625">
        <v>0.03</v>
      </c>
      <c r="AC625">
        <v>0.02</v>
      </c>
      <c r="AD625">
        <v>0.03</v>
      </c>
      <c r="AE625">
        <v>4.17</v>
      </c>
      <c r="AF625">
        <v>-1</v>
      </c>
      <c r="AG625">
        <v>-1</v>
      </c>
      <c r="AH625">
        <v>-1</v>
      </c>
      <c r="AI625">
        <v>0</v>
      </c>
      <c r="AJ625">
        <v>0</v>
      </c>
      <c r="AK625">
        <v>0.03</v>
      </c>
      <c r="AL625">
        <v>0.03</v>
      </c>
      <c r="AM625">
        <v>0.05</v>
      </c>
      <c r="AN625">
        <v>0.05</v>
      </c>
      <c r="AO625">
        <v>1.42</v>
      </c>
      <c r="AP625">
        <v>1.42</v>
      </c>
      <c r="AQ625">
        <v>22.67</v>
      </c>
      <c r="AR625">
        <v>0.53</v>
      </c>
      <c r="AS625">
        <v>0.68</v>
      </c>
      <c r="AT625">
        <v>-1</v>
      </c>
      <c r="AU625">
        <v>-1</v>
      </c>
      <c r="AV625">
        <v>0.05</v>
      </c>
      <c r="AW625">
        <v>29.88</v>
      </c>
      <c r="AX625">
        <v>29.88</v>
      </c>
      <c r="AY625">
        <v>0.17</v>
      </c>
      <c r="AZ625">
        <v>0</v>
      </c>
      <c r="BA625">
        <v>1577.996517225585</v>
      </c>
    </row>
    <row r="626" spans="1:53" x14ac:dyDescent="0.25">
      <c r="A626">
        <v>1777</v>
      </c>
      <c r="B626" t="s">
        <v>679</v>
      </c>
      <c r="C626">
        <v>0</v>
      </c>
      <c r="D626">
        <v>1.58</v>
      </c>
      <c r="E626">
        <v>0</v>
      </c>
      <c r="F626">
        <v>0</v>
      </c>
      <c r="G626">
        <v>0</v>
      </c>
      <c r="H626">
        <v>0.03</v>
      </c>
      <c r="I626">
        <v>0</v>
      </c>
      <c r="J626">
        <v>2</v>
      </c>
      <c r="K626">
        <v>0.03</v>
      </c>
      <c r="L626">
        <v>-1</v>
      </c>
      <c r="M626">
        <v>-1</v>
      </c>
      <c r="N626">
        <v>0.67</v>
      </c>
      <c r="O626">
        <v>3.58</v>
      </c>
      <c r="P626">
        <v>0.03</v>
      </c>
      <c r="Q626">
        <v>0.28000000000000003</v>
      </c>
      <c r="R626">
        <v>0.05</v>
      </c>
      <c r="S626">
        <v>0.32</v>
      </c>
      <c r="T626">
        <v>0.23</v>
      </c>
      <c r="U626">
        <v>0</v>
      </c>
      <c r="V626">
        <v>0</v>
      </c>
      <c r="W626">
        <v>20.67</v>
      </c>
      <c r="X626">
        <v>0.6</v>
      </c>
      <c r="Y626">
        <v>-1</v>
      </c>
      <c r="Z626">
        <v>-1</v>
      </c>
      <c r="AA626">
        <v>24.88</v>
      </c>
      <c r="AB626">
        <v>0.03</v>
      </c>
      <c r="AC626">
        <v>0.02</v>
      </c>
      <c r="AD626">
        <v>0.03</v>
      </c>
      <c r="AE626">
        <v>4.17</v>
      </c>
      <c r="AF626">
        <v>-1</v>
      </c>
      <c r="AG626">
        <v>-1</v>
      </c>
      <c r="AH626">
        <v>-1</v>
      </c>
      <c r="AI626">
        <v>0</v>
      </c>
      <c r="AJ626">
        <v>0</v>
      </c>
      <c r="AK626">
        <v>0.03</v>
      </c>
      <c r="AL626">
        <v>0.03</v>
      </c>
      <c r="AM626">
        <v>0.05</v>
      </c>
      <c r="AN626">
        <v>0.05</v>
      </c>
      <c r="AO626">
        <v>1.42</v>
      </c>
      <c r="AP626">
        <v>1.42</v>
      </c>
      <c r="AQ626">
        <v>22.67</v>
      </c>
      <c r="AR626">
        <v>0.53</v>
      </c>
      <c r="AS626">
        <v>0.68</v>
      </c>
      <c r="AT626">
        <v>-1</v>
      </c>
      <c r="AU626">
        <v>-1</v>
      </c>
      <c r="AV626">
        <v>0.05</v>
      </c>
      <c r="AW626">
        <v>29.88</v>
      </c>
      <c r="AX626">
        <v>29.88</v>
      </c>
      <c r="AY626">
        <v>0.17</v>
      </c>
      <c r="AZ626">
        <v>0</v>
      </c>
      <c r="BA626">
        <v>1453.5885360200421</v>
      </c>
    </row>
    <row r="627" spans="1:53" x14ac:dyDescent="0.25">
      <c r="A627">
        <v>1778</v>
      </c>
      <c r="B627" t="s">
        <v>1060</v>
      </c>
      <c r="C627">
        <v>0</v>
      </c>
      <c r="D627">
        <v>1.58</v>
      </c>
      <c r="E627">
        <v>0</v>
      </c>
      <c r="F627">
        <v>0</v>
      </c>
      <c r="G627">
        <v>0</v>
      </c>
      <c r="H627">
        <v>0.03</v>
      </c>
      <c r="I627">
        <v>0</v>
      </c>
      <c r="J627">
        <v>2</v>
      </c>
      <c r="K627">
        <v>0.03</v>
      </c>
      <c r="L627">
        <v>-1</v>
      </c>
      <c r="M627">
        <v>-1</v>
      </c>
      <c r="N627">
        <v>0.67</v>
      </c>
      <c r="O627">
        <v>3.58</v>
      </c>
      <c r="P627">
        <v>0.03</v>
      </c>
      <c r="Q627">
        <v>0.28000000000000003</v>
      </c>
      <c r="R627">
        <v>0.05</v>
      </c>
      <c r="S627">
        <v>0.32</v>
      </c>
      <c r="T627">
        <v>0.23</v>
      </c>
      <c r="U627">
        <v>0</v>
      </c>
      <c r="V627">
        <v>0</v>
      </c>
      <c r="W627">
        <v>20.67</v>
      </c>
      <c r="X627">
        <v>0.6</v>
      </c>
      <c r="Y627">
        <v>-1</v>
      </c>
      <c r="Z627">
        <v>-1</v>
      </c>
      <c r="AA627">
        <v>24.88</v>
      </c>
      <c r="AB627">
        <v>0.03</v>
      </c>
      <c r="AC627">
        <v>0.02</v>
      </c>
      <c r="AD627">
        <v>0.03</v>
      </c>
      <c r="AE627">
        <v>4.17</v>
      </c>
      <c r="AF627">
        <v>-1</v>
      </c>
      <c r="AG627">
        <v>-1</v>
      </c>
      <c r="AH627">
        <v>-1</v>
      </c>
      <c r="AI627">
        <v>0</v>
      </c>
      <c r="AJ627">
        <v>0</v>
      </c>
      <c r="AK627">
        <v>0.03</v>
      </c>
      <c r="AL627">
        <v>0.03</v>
      </c>
      <c r="AM627">
        <v>0.05</v>
      </c>
      <c r="AN627">
        <v>0.05</v>
      </c>
      <c r="AO627">
        <v>1.42</v>
      </c>
      <c r="AP627">
        <v>1.42</v>
      </c>
      <c r="AQ627">
        <v>22.67</v>
      </c>
      <c r="AR627">
        <v>0.53</v>
      </c>
      <c r="AS627">
        <v>0.68</v>
      </c>
      <c r="AT627">
        <v>-1</v>
      </c>
      <c r="AU627">
        <v>-1</v>
      </c>
      <c r="AV627">
        <v>0.05</v>
      </c>
      <c r="AW627">
        <v>29.88</v>
      </c>
      <c r="AX627">
        <v>29.88</v>
      </c>
      <c r="AY627">
        <v>0.17</v>
      </c>
      <c r="AZ627">
        <v>0</v>
      </c>
      <c r="BA627">
        <v>1530.2560624936077</v>
      </c>
    </row>
    <row r="628" spans="1:53" x14ac:dyDescent="0.25">
      <c r="A628">
        <v>1781</v>
      </c>
      <c r="B628" t="s">
        <v>1061</v>
      </c>
      <c r="C628">
        <v>0</v>
      </c>
      <c r="D628">
        <v>1.58</v>
      </c>
      <c r="E628">
        <v>0</v>
      </c>
      <c r="F628">
        <v>0</v>
      </c>
      <c r="G628">
        <v>0</v>
      </c>
      <c r="H628">
        <v>0.03</v>
      </c>
      <c r="I628">
        <v>0</v>
      </c>
      <c r="J628">
        <v>2</v>
      </c>
      <c r="K628">
        <v>0.03</v>
      </c>
      <c r="L628">
        <v>-1</v>
      </c>
      <c r="M628">
        <v>-1</v>
      </c>
      <c r="N628">
        <v>0.67</v>
      </c>
      <c r="O628">
        <v>3.58</v>
      </c>
      <c r="P628">
        <v>0.03</v>
      </c>
      <c r="Q628">
        <v>0.28000000000000003</v>
      </c>
      <c r="R628">
        <v>0.05</v>
      </c>
      <c r="S628">
        <v>0.32</v>
      </c>
      <c r="T628">
        <v>0.23</v>
      </c>
      <c r="U628">
        <v>0</v>
      </c>
      <c r="V628">
        <v>0</v>
      </c>
      <c r="W628">
        <v>20.67</v>
      </c>
      <c r="X628">
        <v>0.6</v>
      </c>
      <c r="Y628">
        <v>-1</v>
      </c>
      <c r="Z628">
        <v>-1</v>
      </c>
      <c r="AA628">
        <v>24.88</v>
      </c>
      <c r="AB628">
        <v>0.03</v>
      </c>
      <c r="AC628">
        <v>0.02</v>
      </c>
      <c r="AD628">
        <v>0.03</v>
      </c>
      <c r="AE628">
        <v>4.17</v>
      </c>
      <c r="AF628">
        <v>-1</v>
      </c>
      <c r="AG628">
        <v>-1</v>
      </c>
      <c r="AH628">
        <v>-1</v>
      </c>
      <c r="AI628">
        <v>0</v>
      </c>
      <c r="AJ628">
        <v>0</v>
      </c>
      <c r="AK628">
        <v>0.03</v>
      </c>
      <c r="AL628">
        <v>0.03</v>
      </c>
      <c r="AM628">
        <v>0.05</v>
      </c>
      <c r="AN628">
        <v>0.05</v>
      </c>
      <c r="AO628">
        <v>1.42</v>
      </c>
      <c r="AP628">
        <v>1.42</v>
      </c>
      <c r="AQ628">
        <v>22.67</v>
      </c>
      <c r="AR628">
        <v>0.53</v>
      </c>
      <c r="AS628">
        <v>0.68</v>
      </c>
      <c r="AT628">
        <v>-1</v>
      </c>
      <c r="AU628">
        <v>-1</v>
      </c>
      <c r="AV628">
        <v>0.05</v>
      </c>
      <c r="AW628">
        <v>29.88</v>
      </c>
      <c r="AX628">
        <v>29.88</v>
      </c>
      <c r="AY628">
        <v>0.17</v>
      </c>
      <c r="AZ628">
        <v>0</v>
      </c>
      <c r="BA628">
        <v>1456.5201669725725</v>
      </c>
    </row>
    <row r="629" spans="1:53" x14ac:dyDescent="0.25">
      <c r="A629">
        <v>1785</v>
      </c>
      <c r="B629" t="s">
        <v>1062</v>
      </c>
      <c r="C629">
        <v>0</v>
      </c>
      <c r="D629">
        <v>1.58</v>
      </c>
      <c r="E629">
        <v>0</v>
      </c>
      <c r="F629">
        <v>0</v>
      </c>
      <c r="G629">
        <v>0</v>
      </c>
      <c r="H629">
        <v>0.03</v>
      </c>
      <c r="I629">
        <v>0</v>
      </c>
      <c r="J629">
        <v>2</v>
      </c>
      <c r="K629">
        <v>0.03</v>
      </c>
      <c r="L629">
        <v>-1</v>
      </c>
      <c r="M629">
        <v>-1</v>
      </c>
      <c r="N629">
        <v>0.67</v>
      </c>
      <c r="O629">
        <v>3.58</v>
      </c>
      <c r="P629">
        <v>0.03</v>
      </c>
      <c r="Q629">
        <v>0.28000000000000003</v>
      </c>
      <c r="R629">
        <v>0.05</v>
      </c>
      <c r="S629">
        <v>0.32</v>
      </c>
      <c r="T629">
        <v>0.23</v>
      </c>
      <c r="U629">
        <v>0</v>
      </c>
      <c r="V629">
        <v>0</v>
      </c>
      <c r="W629">
        <v>20.67</v>
      </c>
      <c r="X629">
        <v>0.6</v>
      </c>
      <c r="Y629">
        <v>-1</v>
      </c>
      <c r="Z629">
        <v>-1</v>
      </c>
      <c r="AA629">
        <v>24.88</v>
      </c>
      <c r="AB629">
        <v>0.03</v>
      </c>
      <c r="AC629">
        <v>0.02</v>
      </c>
      <c r="AD629">
        <v>0.03</v>
      </c>
      <c r="AE629">
        <v>4.17</v>
      </c>
      <c r="AF629">
        <v>-1</v>
      </c>
      <c r="AG629">
        <v>-1</v>
      </c>
      <c r="AH629">
        <v>-1</v>
      </c>
      <c r="AI629">
        <v>0</v>
      </c>
      <c r="AJ629">
        <v>0</v>
      </c>
      <c r="AK629">
        <v>0.03</v>
      </c>
      <c r="AL629">
        <v>0.03</v>
      </c>
      <c r="AM629">
        <v>0.05</v>
      </c>
      <c r="AN629">
        <v>0.05</v>
      </c>
      <c r="AO629">
        <v>1.42</v>
      </c>
      <c r="AP629">
        <v>1.42</v>
      </c>
      <c r="AQ629">
        <v>22.67</v>
      </c>
      <c r="AR629">
        <v>0.53</v>
      </c>
      <c r="AS629">
        <v>0.68</v>
      </c>
      <c r="AT629">
        <v>-1</v>
      </c>
      <c r="AU629">
        <v>-1</v>
      </c>
      <c r="AV629">
        <v>0.05</v>
      </c>
      <c r="AW629">
        <v>29.88</v>
      </c>
      <c r="AX629">
        <v>29.88</v>
      </c>
      <c r="AY629">
        <v>0.17</v>
      </c>
      <c r="AZ629">
        <v>0</v>
      </c>
      <c r="BA629">
        <v>1526.5568713706364</v>
      </c>
    </row>
    <row r="630" spans="1:53" x14ac:dyDescent="0.25">
      <c r="A630">
        <v>1786</v>
      </c>
      <c r="B630" t="s">
        <v>1063</v>
      </c>
      <c r="C630">
        <v>0</v>
      </c>
      <c r="D630">
        <v>1.58</v>
      </c>
      <c r="E630">
        <v>0</v>
      </c>
      <c r="F630">
        <v>0</v>
      </c>
      <c r="G630">
        <v>0</v>
      </c>
      <c r="H630">
        <v>0.03</v>
      </c>
      <c r="I630">
        <v>0</v>
      </c>
      <c r="J630">
        <v>2</v>
      </c>
      <c r="K630">
        <v>0.03</v>
      </c>
      <c r="L630">
        <v>-1</v>
      </c>
      <c r="M630">
        <v>-1</v>
      </c>
      <c r="N630">
        <v>0.67</v>
      </c>
      <c r="O630">
        <v>3.58</v>
      </c>
      <c r="P630">
        <v>0.03</v>
      </c>
      <c r="Q630">
        <v>0.28000000000000003</v>
      </c>
      <c r="R630">
        <v>0.05</v>
      </c>
      <c r="S630">
        <v>0.32</v>
      </c>
      <c r="T630">
        <v>0.23</v>
      </c>
      <c r="U630">
        <v>0</v>
      </c>
      <c r="V630">
        <v>0</v>
      </c>
      <c r="W630">
        <v>20.67</v>
      </c>
      <c r="X630">
        <v>0.6</v>
      </c>
      <c r="Y630">
        <v>-1</v>
      </c>
      <c r="Z630">
        <v>-1</v>
      </c>
      <c r="AA630">
        <v>24.88</v>
      </c>
      <c r="AB630">
        <v>0.03</v>
      </c>
      <c r="AC630">
        <v>0.02</v>
      </c>
      <c r="AD630">
        <v>0.03</v>
      </c>
      <c r="AE630">
        <v>4.17</v>
      </c>
      <c r="AF630">
        <v>-1</v>
      </c>
      <c r="AG630">
        <v>-1</v>
      </c>
      <c r="AH630">
        <v>-1</v>
      </c>
      <c r="AI630">
        <v>0</v>
      </c>
      <c r="AJ630">
        <v>0</v>
      </c>
      <c r="AK630">
        <v>0.03</v>
      </c>
      <c r="AL630">
        <v>0.03</v>
      </c>
      <c r="AM630">
        <v>0.05</v>
      </c>
      <c r="AN630">
        <v>0.05</v>
      </c>
      <c r="AO630">
        <v>1.42</v>
      </c>
      <c r="AP630">
        <v>1.42</v>
      </c>
      <c r="AQ630">
        <v>22.67</v>
      </c>
      <c r="AR630">
        <v>0.53</v>
      </c>
      <c r="AS630">
        <v>0.68</v>
      </c>
      <c r="AT630">
        <v>-1</v>
      </c>
      <c r="AU630">
        <v>-1</v>
      </c>
      <c r="AV630">
        <v>0.05</v>
      </c>
      <c r="AW630">
        <v>29.88</v>
      </c>
      <c r="AX630">
        <v>29.88</v>
      </c>
      <c r="AY630">
        <v>0.17</v>
      </c>
      <c r="AZ630">
        <v>0</v>
      </c>
      <c r="BA630">
        <v>1368.8270871448726</v>
      </c>
    </row>
    <row r="631" spans="1:53" x14ac:dyDescent="0.25">
      <c r="A631">
        <v>1787</v>
      </c>
      <c r="B631" t="s">
        <v>1064</v>
      </c>
      <c r="C631">
        <v>0</v>
      </c>
      <c r="D631">
        <v>1.58</v>
      </c>
      <c r="E631">
        <v>0</v>
      </c>
      <c r="F631">
        <v>0</v>
      </c>
      <c r="G631">
        <v>0</v>
      </c>
      <c r="H631">
        <v>0.03</v>
      </c>
      <c r="I631">
        <v>0</v>
      </c>
      <c r="J631">
        <v>2</v>
      </c>
      <c r="K631">
        <v>0.03</v>
      </c>
      <c r="L631">
        <v>-1</v>
      </c>
      <c r="M631">
        <v>-1</v>
      </c>
      <c r="N631">
        <v>0.67</v>
      </c>
      <c r="O631">
        <v>3.58</v>
      </c>
      <c r="P631">
        <v>0.03</v>
      </c>
      <c r="Q631">
        <v>0.28000000000000003</v>
      </c>
      <c r="R631">
        <v>0.05</v>
      </c>
      <c r="S631">
        <v>0.32</v>
      </c>
      <c r="T631">
        <v>0.23</v>
      </c>
      <c r="U631">
        <v>0</v>
      </c>
      <c r="V631">
        <v>0</v>
      </c>
      <c r="W631">
        <v>20.67</v>
      </c>
      <c r="X631">
        <v>0.6</v>
      </c>
      <c r="Y631">
        <v>-1</v>
      </c>
      <c r="Z631">
        <v>-1</v>
      </c>
      <c r="AA631">
        <v>24.88</v>
      </c>
      <c r="AB631">
        <v>0.03</v>
      </c>
      <c r="AC631">
        <v>0.02</v>
      </c>
      <c r="AD631">
        <v>0.03</v>
      </c>
      <c r="AE631">
        <v>4.17</v>
      </c>
      <c r="AF631">
        <v>-1</v>
      </c>
      <c r="AG631">
        <v>-1</v>
      </c>
      <c r="AH631">
        <v>-1</v>
      </c>
      <c r="AI631">
        <v>0</v>
      </c>
      <c r="AJ631">
        <v>0</v>
      </c>
      <c r="AK631">
        <v>0.03</v>
      </c>
      <c r="AL631">
        <v>0.03</v>
      </c>
      <c r="AM631">
        <v>0.05</v>
      </c>
      <c r="AN631">
        <v>0.05</v>
      </c>
      <c r="AO631">
        <v>1.42</v>
      </c>
      <c r="AP631">
        <v>1.42</v>
      </c>
      <c r="AQ631">
        <v>22.67</v>
      </c>
      <c r="AR631">
        <v>0.53</v>
      </c>
      <c r="AS631">
        <v>0.68</v>
      </c>
      <c r="AT631">
        <v>-1</v>
      </c>
      <c r="AU631">
        <v>-1</v>
      </c>
      <c r="AV631">
        <v>0.05</v>
      </c>
      <c r="AW631">
        <v>29.88</v>
      </c>
      <c r="AX631">
        <v>29.88</v>
      </c>
      <c r="AY631">
        <v>0.17</v>
      </c>
      <c r="AZ631">
        <v>0</v>
      </c>
      <c r="BA631">
        <v>1471.890270210404</v>
      </c>
    </row>
    <row r="632" spans="1:53" x14ac:dyDescent="0.25">
      <c r="A632">
        <v>1791</v>
      </c>
      <c r="B632" t="s">
        <v>1065</v>
      </c>
      <c r="C632">
        <v>0</v>
      </c>
      <c r="D632">
        <v>1.58</v>
      </c>
      <c r="E632">
        <v>0</v>
      </c>
      <c r="F632">
        <v>0</v>
      </c>
      <c r="G632">
        <v>0</v>
      </c>
      <c r="H632">
        <v>0.03</v>
      </c>
      <c r="I632">
        <v>0</v>
      </c>
      <c r="J632">
        <v>2</v>
      </c>
      <c r="K632">
        <v>0.03</v>
      </c>
      <c r="L632">
        <v>-1</v>
      </c>
      <c r="M632">
        <v>-1</v>
      </c>
      <c r="N632">
        <v>0.67</v>
      </c>
      <c r="O632">
        <v>3.58</v>
      </c>
      <c r="P632">
        <v>0.03</v>
      </c>
      <c r="Q632">
        <v>0.28000000000000003</v>
      </c>
      <c r="R632">
        <v>0.05</v>
      </c>
      <c r="S632">
        <v>0.32</v>
      </c>
      <c r="T632">
        <v>0.23</v>
      </c>
      <c r="U632">
        <v>0</v>
      </c>
      <c r="V632">
        <v>0</v>
      </c>
      <c r="W632">
        <v>20.67</v>
      </c>
      <c r="X632">
        <v>0.6</v>
      </c>
      <c r="Y632">
        <v>-1</v>
      </c>
      <c r="Z632">
        <v>-1</v>
      </c>
      <c r="AA632">
        <v>24.88</v>
      </c>
      <c r="AB632">
        <v>0.03</v>
      </c>
      <c r="AC632">
        <v>0.02</v>
      </c>
      <c r="AD632">
        <v>0.03</v>
      </c>
      <c r="AE632">
        <v>4.17</v>
      </c>
      <c r="AF632">
        <v>-1</v>
      </c>
      <c r="AG632">
        <v>-1</v>
      </c>
      <c r="AH632">
        <v>-1</v>
      </c>
      <c r="AI632">
        <v>0</v>
      </c>
      <c r="AJ632">
        <v>0</v>
      </c>
      <c r="AK632">
        <v>0.03</v>
      </c>
      <c r="AL632">
        <v>0.03</v>
      </c>
      <c r="AM632">
        <v>0.05</v>
      </c>
      <c r="AN632">
        <v>0.05</v>
      </c>
      <c r="AO632">
        <v>1.42</v>
      </c>
      <c r="AP632">
        <v>1.42</v>
      </c>
      <c r="AQ632">
        <v>22.67</v>
      </c>
      <c r="AR632">
        <v>0.53</v>
      </c>
      <c r="AS632">
        <v>0.68</v>
      </c>
      <c r="AT632">
        <v>-1</v>
      </c>
      <c r="AU632">
        <v>-1</v>
      </c>
      <c r="AV632">
        <v>0.05</v>
      </c>
      <c r="AW632">
        <v>29.88</v>
      </c>
      <c r="AX632">
        <v>29.88</v>
      </c>
      <c r="AY632">
        <v>0.17</v>
      </c>
      <c r="AZ632">
        <v>0</v>
      </c>
      <c r="BA632">
        <v>1389.8757242005454</v>
      </c>
    </row>
    <row r="633" spans="1:53" x14ac:dyDescent="0.25">
      <c r="A633">
        <v>1792</v>
      </c>
      <c r="B633" t="s">
        <v>1066</v>
      </c>
      <c r="C633">
        <v>0</v>
      </c>
      <c r="D633">
        <v>1.58</v>
      </c>
      <c r="E633">
        <v>0</v>
      </c>
      <c r="F633">
        <v>0</v>
      </c>
      <c r="G633">
        <v>0</v>
      </c>
      <c r="H633">
        <v>0.03</v>
      </c>
      <c r="I633">
        <v>0</v>
      </c>
      <c r="J633">
        <v>2</v>
      </c>
      <c r="K633">
        <v>0.03</v>
      </c>
      <c r="L633">
        <v>-1</v>
      </c>
      <c r="M633">
        <v>-1</v>
      </c>
      <c r="N633">
        <v>0.67</v>
      </c>
      <c r="O633">
        <v>3.58</v>
      </c>
      <c r="P633">
        <v>0.03</v>
      </c>
      <c r="Q633">
        <v>0.28000000000000003</v>
      </c>
      <c r="R633">
        <v>0.05</v>
      </c>
      <c r="S633">
        <v>0.32</v>
      </c>
      <c r="T633">
        <v>0.23</v>
      </c>
      <c r="U633">
        <v>0</v>
      </c>
      <c r="V633">
        <v>0</v>
      </c>
      <c r="W633">
        <v>20.67</v>
      </c>
      <c r="X633">
        <v>0.6</v>
      </c>
      <c r="Y633">
        <v>-1</v>
      </c>
      <c r="Z633">
        <v>-1</v>
      </c>
      <c r="AA633">
        <v>24.88</v>
      </c>
      <c r="AB633">
        <v>0.03</v>
      </c>
      <c r="AC633">
        <v>0.02</v>
      </c>
      <c r="AD633">
        <v>0.03</v>
      </c>
      <c r="AE633">
        <v>4.17</v>
      </c>
      <c r="AF633">
        <v>-1</v>
      </c>
      <c r="AG633">
        <v>-1</v>
      </c>
      <c r="AH633">
        <v>-1</v>
      </c>
      <c r="AI633">
        <v>0</v>
      </c>
      <c r="AJ633">
        <v>0</v>
      </c>
      <c r="AK633">
        <v>0.03</v>
      </c>
      <c r="AL633">
        <v>0.03</v>
      </c>
      <c r="AM633">
        <v>0.05</v>
      </c>
      <c r="AN633">
        <v>0.05</v>
      </c>
      <c r="AO633">
        <v>1.42</v>
      </c>
      <c r="AP633">
        <v>1.42</v>
      </c>
      <c r="AQ633">
        <v>22.67</v>
      </c>
      <c r="AR633">
        <v>0.53</v>
      </c>
      <c r="AS633">
        <v>0.68</v>
      </c>
      <c r="AT633">
        <v>-1</v>
      </c>
      <c r="AU633">
        <v>-1</v>
      </c>
      <c r="AV633">
        <v>0.05</v>
      </c>
      <c r="AW633">
        <v>29.88</v>
      </c>
      <c r="AX633">
        <v>29.88</v>
      </c>
      <c r="AY633">
        <v>0.17</v>
      </c>
      <c r="AZ633">
        <v>0</v>
      </c>
      <c r="BA633">
        <v>1369.9912249266276</v>
      </c>
    </row>
    <row r="634" spans="1:53" x14ac:dyDescent="0.25">
      <c r="A634">
        <v>1793</v>
      </c>
      <c r="B634" t="s">
        <v>1067</v>
      </c>
      <c r="C634">
        <v>0</v>
      </c>
      <c r="D634">
        <v>1.58</v>
      </c>
      <c r="E634">
        <v>0</v>
      </c>
      <c r="F634">
        <v>0</v>
      </c>
      <c r="G634">
        <v>0</v>
      </c>
      <c r="H634">
        <v>0.03</v>
      </c>
      <c r="I634">
        <v>0</v>
      </c>
      <c r="J634">
        <v>2</v>
      </c>
      <c r="K634">
        <v>0.03</v>
      </c>
      <c r="L634">
        <v>-1</v>
      </c>
      <c r="M634">
        <v>-1</v>
      </c>
      <c r="N634">
        <v>0.67</v>
      </c>
      <c r="O634">
        <v>3.58</v>
      </c>
      <c r="P634">
        <v>0.03</v>
      </c>
      <c r="Q634">
        <v>0.28000000000000003</v>
      </c>
      <c r="R634">
        <v>0.05</v>
      </c>
      <c r="S634">
        <v>0.32</v>
      </c>
      <c r="T634">
        <v>0.23</v>
      </c>
      <c r="U634">
        <v>0</v>
      </c>
      <c r="V634">
        <v>0</v>
      </c>
      <c r="W634">
        <v>20.67</v>
      </c>
      <c r="X634">
        <v>0.6</v>
      </c>
      <c r="Y634">
        <v>-1</v>
      </c>
      <c r="Z634">
        <v>-1</v>
      </c>
      <c r="AA634">
        <v>24.88</v>
      </c>
      <c r="AB634">
        <v>0.03</v>
      </c>
      <c r="AC634">
        <v>0.02</v>
      </c>
      <c r="AD634">
        <v>0.03</v>
      </c>
      <c r="AE634">
        <v>4.17</v>
      </c>
      <c r="AF634">
        <v>-1</v>
      </c>
      <c r="AG634">
        <v>-1</v>
      </c>
      <c r="AH634">
        <v>-1</v>
      </c>
      <c r="AI634">
        <v>0</v>
      </c>
      <c r="AJ634">
        <v>0</v>
      </c>
      <c r="AK634">
        <v>0.03</v>
      </c>
      <c r="AL634">
        <v>0.03</v>
      </c>
      <c r="AM634">
        <v>0.05</v>
      </c>
      <c r="AN634">
        <v>0.05</v>
      </c>
      <c r="AO634">
        <v>1.42</v>
      </c>
      <c r="AP634">
        <v>1.42</v>
      </c>
      <c r="AQ634">
        <v>22.67</v>
      </c>
      <c r="AR634">
        <v>0.53</v>
      </c>
      <c r="AS634">
        <v>0.68</v>
      </c>
      <c r="AT634">
        <v>-1</v>
      </c>
      <c r="AU634">
        <v>-1</v>
      </c>
      <c r="AV634">
        <v>0.05</v>
      </c>
      <c r="AW634">
        <v>29.88</v>
      </c>
      <c r="AX634">
        <v>29.88</v>
      </c>
      <c r="AY634">
        <v>0.17</v>
      </c>
      <c r="AZ634">
        <v>0</v>
      </c>
      <c r="BA634">
        <v>1421.9710509710783</v>
      </c>
    </row>
    <row r="635" spans="1:53" x14ac:dyDescent="0.25">
      <c r="A635">
        <v>1795</v>
      </c>
      <c r="B635" t="s">
        <v>1068</v>
      </c>
      <c r="C635">
        <v>0</v>
      </c>
      <c r="D635">
        <v>1.58</v>
      </c>
      <c r="E635">
        <v>0</v>
      </c>
      <c r="F635">
        <v>0</v>
      </c>
      <c r="G635">
        <v>0</v>
      </c>
      <c r="H635">
        <v>0.03</v>
      </c>
      <c r="I635">
        <v>0</v>
      </c>
      <c r="J635">
        <v>2</v>
      </c>
      <c r="K635">
        <v>0.03</v>
      </c>
      <c r="L635">
        <v>-1</v>
      </c>
      <c r="M635">
        <v>-1</v>
      </c>
      <c r="N635">
        <v>0.67</v>
      </c>
      <c r="O635">
        <v>3.58</v>
      </c>
      <c r="P635">
        <v>0.03</v>
      </c>
      <c r="Q635">
        <v>0.28000000000000003</v>
      </c>
      <c r="R635">
        <v>0.05</v>
      </c>
      <c r="S635">
        <v>0.32</v>
      </c>
      <c r="T635">
        <v>0.23</v>
      </c>
      <c r="U635">
        <v>0</v>
      </c>
      <c r="V635">
        <v>0</v>
      </c>
      <c r="W635">
        <v>20.67</v>
      </c>
      <c r="X635">
        <v>0.6</v>
      </c>
      <c r="Y635">
        <v>-1</v>
      </c>
      <c r="Z635">
        <v>-1</v>
      </c>
      <c r="AA635">
        <v>24.88</v>
      </c>
      <c r="AB635">
        <v>0.03</v>
      </c>
      <c r="AC635">
        <v>0.02</v>
      </c>
      <c r="AD635">
        <v>0.03</v>
      </c>
      <c r="AE635">
        <v>4.17</v>
      </c>
      <c r="AF635">
        <v>-1</v>
      </c>
      <c r="AG635">
        <v>-1</v>
      </c>
      <c r="AH635">
        <v>-1</v>
      </c>
      <c r="AI635">
        <v>0</v>
      </c>
      <c r="AJ635">
        <v>0</v>
      </c>
      <c r="AK635">
        <v>0.03</v>
      </c>
      <c r="AL635">
        <v>0.03</v>
      </c>
      <c r="AM635">
        <v>0.05</v>
      </c>
      <c r="AN635">
        <v>0.05</v>
      </c>
      <c r="AO635">
        <v>1.42</v>
      </c>
      <c r="AP635">
        <v>1.42</v>
      </c>
      <c r="AQ635">
        <v>22.67</v>
      </c>
      <c r="AR635">
        <v>0.53</v>
      </c>
      <c r="AS635">
        <v>0.68</v>
      </c>
      <c r="AT635">
        <v>-1</v>
      </c>
      <c r="AU635">
        <v>-1</v>
      </c>
      <c r="AV635">
        <v>0.05</v>
      </c>
      <c r="AW635">
        <v>29.88</v>
      </c>
      <c r="AX635">
        <v>29.88</v>
      </c>
      <c r="AY635">
        <v>0.17</v>
      </c>
      <c r="AZ635">
        <v>0</v>
      </c>
      <c r="BA635">
        <v>1421.0671576153331</v>
      </c>
    </row>
    <row r="636" spans="1:53" x14ac:dyDescent="0.25">
      <c r="A636">
        <v>1796</v>
      </c>
      <c r="B636" t="s">
        <v>1069</v>
      </c>
      <c r="C636">
        <v>0</v>
      </c>
      <c r="D636">
        <v>1.58</v>
      </c>
      <c r="E636">
        <v>0</v>
      </c>
      <c r="F636">
        <v>0</v>
      </c>
      <c r="G636">
        <v>0</v>
      </c>
      <c r="H636">
        <v>0.03</v>
      </c>
      <c r="I636">
        <v>0</v>
      </c>
      <c r="J636">
        <v>2</v>
      </c>
      <c r="K636">
        <v>0.03</v>
      </c>
      <c r="L636">
        <v>-1</v>
      </c>
      <c r="M636">
        <v>-1</v>
      </c>
      <c r="N636">
        <v>0.67</v>
      </c>
      <c r="O636">
        <v>3.58</v>
      </c>
      <c r="P636">
        <v>0.03</v>
      </c>
      <c r="Q636">
        <v>0.28000000000000003</v>
      </c>
      <c r="R636">
        <v>0.05</v>
      </c>
      <c r="S636">
        <v>0.32</v>
      </c>
      <c r="T636">
        <v>0.23</v>
      </c>
      <c r="U636">
        <v>0</v>
      </c>
      <c r="V636">
        <v>0</v>
      </c>
      <c r="W636">
        <v>20.67</v>
      </c>
      <c r="X636">
        <v>0.6</v>
      </c>
      <c r="Y636">
        <v>-1</v>
      </c>
      <c r="Z636">
        <v>-1</v>
      </c>
      <c r="AA636">
        <v>24.88</v>
      </c>
      <c r="AB636">
        <v>0.03</v>
      </c>
      <c r="AC636">
        <v>0.02</v>
      </c>
      <c r="AD636">
        <v>0.03</v>
      </c>
      <c r="AE636">
        <v>4.17</v>
      </c>
      <c r="AF636">
        <v>-1</v>
      </c>
      <c r="AG636">
        <v>-1</v>
      </c>
      <c r="AH636">
        <v>-1</v>
      </c>
      <c r="AI636">
        <v>0</v>
      </c>
      <c r="AJ636">
        <v>0</v>
      </c>
      <c r="AK636">
        <v>0.03</v>
      </c>
      <c r="AL636">
        <v>0.03</v>
      </c>
      <c r="AM636">
        <v>0.05</v>
      </c>
      <c r="AN636">
        <v>0.05</v>
      </c>
      <c r="AO636">
        <v>1.42</v>
      </c>
      <c r="AP636">
        <v>1.42</v>
      </c>
      <c r="AQ636">
        <v>22.67</v>
      </c>
      <c r="AR636">
        <v>0.53</v>
      </c>
      <c r="AS636">
        <v>0.68</v>
      </c>
      <c r="AT636">
        <v>-1</v>
      </c>
      <c r="AU636">
        <v>-1</v>
      </c>
      <c r="AV636">
        <v>0.05</v>
      </c>
      <c r="AW636">
        <v>29.88</v>
      </c>
      <c r="AX636">
        <v>29.88</v>
      </c>
      <c r="AY636">
        <v>0.17</v>
      </c>
      <c r="AZ636">
        <v>0</v>
      </c>
      <c r="BA636">
        <v>1542.821351985873</v>
      </c>
    </row>
    <row r="637" spans="1:53" x14ac:dyDescent="0.25">
      <c r="A637">
        <v>1797</v>
      </c>
      <c r="B637" t="s">
        <v>1070</v>
      </c>
      <c r="C637">
        <v>0</v>
      </c>
      <c r="D637">
        <v>1.58</v>
      </c>
      <c r="E637">
        <v>0</v>
      </c>
      <c r="F637">
        <v>0</v>
      </c>
      <c r="G637">
        <v>0</v>
      </c>
      <c r="H637">
        <v>0.03</v>
      </c>
      <c r="I637">
        <v>0</v>
      </c>
      <c r="J637">
        <v>2</v>
      </c>
      <c r="K637">
        <v>0.03</v>
      </c>
      <c r="L637">
        <v>-1</v>
      </c>
      <c r="M637">
        <v>-1</v>
      </c>
      <c r="N637">
        <v>0.67</v>
      </c>
      <c r="O637">
        <v>3.58</v>
      </c>
      <c r="P637">
        <v>0.03</v>
      </c>
      <c r="Q637">
        <v>0.28000000000000003</v>
      </c>
      <c r="R637">
        <v>0.05</v>
      </c>
      <c r="S637">
        <v>0.32</v>
      </c>
      <c r="T637">
        <v>0.23</v>
      </c>
      <c r="U637">
        <v>0</v>
      </c>
      <c r="V637">
        <v>0</v>
      </c>
      <c r="W637">
        <v>20.67</v>
      </c>
      <c r="X637">
        <v>0.6</v>
      </c>
      <c r="Y637">
        <v>-1</v>
      </c>
      <c r="Z637">
        <v>-1</v>
      </c>
      <c r="AA637">
        <v>24.88</v>
      </c>
      <c r="AB637">
        <v>0.03</v>
      </c>
      <c r="AC637">
        <v>0.02</v>
      </c>
      <c r="AD637">
        <v>0.03</v>
      </c>
      <c r="AE637">
        <v>4.17</v>
      </c>
      <c r="AF637">
        <v>-1</v>
      </c>
      <c r="AG637">
        <v>-1</v>
      </c>
      <c r="AH637">
        <v>-1</v>
      </c>
      <c r="AI637">
        <v>0</v>
      </c>
      <c r="AJ637">
        <v>0</v>
      </c>
      <c r="AK637">
        <v>0.03</v>
      </c>
      <c r="AL637">
        <v>0.03</v>
      </c>
      <c r="AM637">
        <v>0.05</v>
      </c>
      <c r="AN637">
        <v>0.05</v>
      </c>
      <c r="AO637">
        <v>1.42</v>
      </c>
      <c r="AP637">
        <v>1.42</v>
      </c>
      <c r="AQ637">
        <v>22.67</v>
      </c>
      <c r="AR637">
        <v>0.53</v>
      </c>
      <c r="AS637">
        <v>0.68</v>
      </c>
      <c r="AT637">
        <v>-1</v>
      </c>
      <c r="AU637">
        <v>-1</v>
      </c>
      <c r="AV637">
        <v>0.05</v>
      </c>
      <c r="AW637">
        <v>29.88</v>
      </c>
      <c r="AX637">
        <v>29.88</v>
      </c>
      <c r="AY637">
        <v>0.17</v>
      </c>
      <c r="AZ637">
        <v>0</v>
      </c>
      <c r="BA637">
        <v>1445.9722976859489</v>
      </c>
    </row>
    <row r="638" spans="1:53" x14ac:dyDescent="0.25">
      <c r="A638">
        <v>1799</v>
      </c>
      <c r="B638" t="s">
        <v>1071</v>
      </c>
      <c r="C638">
        <v>0</v>
      </c>
      <c r="D638">
        <v>1.58</v>
      </c>
      <c r="E638">
        <v>0</v>
      </c>
      <c r="F638">
        <v>0</v>
      </c>
      <c r="G638">
        <v>0</v>
      </c>
      <c r="H638">
        <v>0.03</v>
      </c>
      <c r="I638">
        <v>0</v>
      </c>
      <c r="J638">
        <v>2</v>
      </c>
      <c r="K638">
        <v>0.03</v>
      </c>
      <c r="L638">
        <v>-1</v>
      </c>
      <c r="M638">
        <v>-1</v>
      </c>
      <c r="N638">
        <v>0.67</v>
      </c>
      <c r="O638">
        <v>3.58</v>
      </c>
      <c r="P638">
        <v>0.03</v>
      </c>
      <c r="Q638">
        <v>0.28000000000000003</v>
      </c>
      <c r="R638">
        <v>0.05</v>
      </c>
      <c r="S638">
        <v>0.32</v>
      </c>
      <c r="T638">
        <v>0.23</v>
      </c>
      <c r="U638">
        <v>0</v>
      </c>
      <c r="V638">
        <v>0</v>
      </c>
      <c r="W638">
        <v>20.67</v>
      </c>
      <c r="X638">
        <v>0.6</v>
      </c>
      <c r="Y638">
        <v>-1</v>
      </c>
      <c r="Z638">
        <v>-1</v>
      </c>
      <c r="AA638">
        <v>24.88</v>
      </c>
      <c r="AB638">
        <v>0.03</v>
      </c>
      <c r="AC638">
        <v>0.02</v>
      </c>
      <c r="AD638">
        <v>0.03</v>
      </c>
      <c r="AE638">
        <v>4.17</v>
      </c>
      <c r="AF638">
        <v>-1</v>
      </c>
      <c r="AG638">
        <v>-1</v>
      </c>
      <c r="AH638">
        <v>-1</v>
      </c>
      <c r="AI638">
        <v>0</v>
      </c>
      <c r="AJ638">
        <v>0</v>
      </c>
      <c r="AK638">
        <v>0.03</v>
      </c>
      <c r="AL638">
        <v>0.03</v>
      </c>
      <c r="AM638">
        <v>0.05</v>
      </c>
      <c r="AN638">
        <v>0.05</v>
      </c>
      <c r="AO638">
        <v>1.42</v>
      </c>
      <c r="AP638">
        <v>1.42</v>
      </c>
      <c r="AQ638">
        <v>22.67</v>
      </c>
      <c r="AR638">
        <v>0.53</v>
      </c>
      <c r="AS638">
        <v>0.68</v>
      </c>
      <c r="AT638">
        <v>-1</v>
      </c>
      <c r="AU638">
        <v>-1</v>
      </c>
      <c r="AV638">
        <v>0.05</v>
      </c>
      <c r="AW638">
        <v>29.88</v>
      </c>
      <c r="AX638">
        <v>29.88</v>
      </c>
      <c r="AY638">
        <v>0.17</v>
      </c>
      <c r="AZ638">
        <v>0</v>
      </c>
      <c r="BA638">
        <v>1379.1789865963838</v>
      </c>
    </row>
    <row r="639" spans="1:53" x14ac:dyDescent="0.25">
      <c r="A639">
        <v>1802</v>
      </c>
      <c r="B639" t="s">
        <v>1072</v>
      </c>
      <c r="C639">
        <v>0</v>
      </c>
      <c r="D639">
        <v>1.58</v>
      </c>
      <c r="E639">
        <v>0</v>
      </c>
      <c r="F639">
        <v>0</v>
      </c>
      <c r="G639">
        <v>0</v>
      </c>
      <c r="H639">
        <v>0.03</v>
      </c>
      <c r="I639">
        <v>0</v>
      </c>
      <c r="J639">
        <v>2</v>
      </c>
      <c r="K639">
        <v>0.03</v>
      </c>
      <c r="L639">
        <v>-1</v>
      </c>
      <c r="M639">
        <v>-1</v>
      </c>
      <c r="N639">
        <v>0.67</v>
      </c>
      <c r="O639">
        <v>3.58</v>
      </c>
      <c r="P639">
        <v>0.03</v>
      </c>
      <c r="Q639">
        <v>0.28000000000000003</v>
      </c>
      <c r="R639">
        <v>0.05</v>
      </c>
      <c r="S639">
        <v>0.32</v>
      </c>
      <c r="T639">
        <v>0.23</v>
      </c>
      <c r="U639">
        <v>0</v>
      </c>
      <c r="V639">
        <v>0</v>
      </c>
      <c r="W639">
        <v>20.67</v>
      </c>
      <c r="X639">
        <v>0.6</v>
      </c>
      <c r="Y639">
        <v>-1</v>
      </c>
      <c r="Z639">
        <v>-1</v>
      </c>
      <c r="AA639">
        <v>24.88</v>
      </c>
      <c r="AB639">
        <v>0.03</v>
      </c>
      <c r="AC639">
        <v>0.02</v>
      </c>
      <c r="AD639">
        <v>0.03</v>
      </c>
      <c r="AE639">
        <v>4.17</v>
      </c>
      <c r="AF639">
        <v>-1</v>
      </c>
      <c r="AG639">
        <v>-1</v>
      </c>
      <c r="AH639">
        <v>-1</v>
      </c>
      <c r="AI639">
        <v>0</v>
      </c>
      <c r="AJ639">
        <v>0</v>
      </c>
      <c r="AK639">
        <v>0.03</v>
      </c>
      <c r="AL639">
        <v>0.03</v>
      </c>
      <c r="AM639">
        <v>0.05</v>
      </c>
      <c r="AN639">
        <v>0.05</v>
      </c>
      <c r="AO639">
        <v>1.42</v>
      </c>
      <c r="AP639">
        <v>1.42</v>
      </c>
      <c r="AQ639">
        <v>22.67</v>
      </c>
      <c r="AR639">
        <v>0.53</v>
      </c>
      <c r="AS639">
        <v>0.68</v>
      </c>
      <c r="AT639">
        <v>-1</v>
      </c>
      <c r="AU639">
        <v>-1</v>
      </c>
      <c r="AV639">
        <v>0.05</v>
      </c>
      <c r="AW639">
        <v>29.88</v>
      </c>
      <c r="AX639">
        <v>29.88</v>
      </c>
      <c r="AY639">
        <v>0.17</v>
      </c>
      <c r="AZ639">
        <v>0</v>
      </c>
      <c r="BA639">
        <v>1379.4211811078751</v>
      </c>
    </row>
    <row r="640" spans="1:53" x14ac:dyDescent="0.25">
      <c r="A640">
        <v>1803</v>
      </c>
      <c r="B640" t="s">
        <v>1073</v>
      </c>
      <c r="C640">
        <v>0</v>
      </c>
      <c r="D640">
        <v>1.58</v>
      </c>
      <c r="E640">
        <v>0</v>
      </c>
      <c r="F640">
        <v>0</v>
      </c>
      <c r="G640">
        <v>0</v>
      </c>
      <c r="H640">
        <v>0.03</v>
      </c>
      <c r="I640">
        <v>0</v>
      </c>
      <c r="J640">
        <v>2</v>
      </c>
      <c r="K640">
        <v>0.03</v>
      </c>
      <c r="L640">
        <v>-1</v>
      </c>
      <c r="M640">
        <v>-1</v>
      </c>
      <c r="N640">
        <v>0.67</v>
      </c>
      <c r="O640">
        <v>3.58</v>
      </c>
      <c r="P640">
        <v>0.03</v>
      </c>
      <c r="Q640">
        <v>0.28000000000000003</v>
      </c>
      <c r="R640">
        <v>0.05</v>
      </c>
      <c r="S640">
        <v>0.32</v>
      </c>
      <c r="T640">
        <v>0.23</v>
      </c>
      <c r="U640">
        <v>0</v>
      </c>
      <c r="V640">
        <v>0</v>
      </c>
      <c r="W640">
        <v>20.67</v>
      </c>
      <c r="X640">
        <v>0.6</v>
      </c>
      <c r="Y640">
        <v>-1</v>
      </c>
      <c r="Z640">
        <v>-1</v>
      </c>
      <c r="AA640">
        <v>24.88</v>
      </c>
      <c r="AB640">
        <v>0.03</v>
      </c>
      <c r="AC640">
        <v>0.02</v>
      </c>
      <c r="AD640">
        <v>0.03</v>
      </c>
      <c r="AE640">
        <v>4.17</v>
      </c>
      <c r="AF640">
        <v>-1</v>
      </c>
      <c r="AG640">
        <v>-1</v>
      </c>
      <c r="AH640">
        <v>-1</v>
      </c>
      <c r="AI640">
        <v>0</v>
      </c>
      <c r="AJ640">
        <v>0</v>
      </c>
      <c r="AK640">
        <v>0.03</v>
      </c>
      <c r="AL640">
        <v>0.03</v>
      </c>
      <c r="AM640">
        <v>0.05</v>
      </c>
      <c r="AN640">
        <v>0.05</v>
      </c>
      <c r="AO640">
        <v>1.42</v>
      </c>
      <c r="AP640">
        <v>1.42</v>
      </c>
      <c r="AQ640">
        <v>22.67</v>
      </c>
      <c r="AR640">
        <v>0.53</v>
      </c>
      <c r="AS640">
        <v>0.68</v>
      </c>
      <c r="AT640">
        <v>-1</v>
      </c>
      <c r="AU640">
        <v>-1</v>
      </c>
      <c r="AV640">
        <v>0.05</v>
      </c>
      <c r="AW640">
        <v>29.88</v>
      </c>
      <c r="AX640">
        <v>29.88</v>
      </c>
      <c r="AY640">
        <v>0.17</v>
      </c>
      <c r="AZ640">
        <v>0</v>
      </c>
      <c r="BA640">
        <v>1390.8692492064247</v>
      </c>
    </row>
    <row r="641" spans="1:53" x14ac:dyDescent="0.25">
      <c r="A641">
        <v>1806</v>
      </c>
      <c r="B641" t="s">
        <v>1074</v>
      </c>
      <c r="C641">
        <v>0</v>
      </c>
      <c r="D641">
        <v>1.58</v>
      </c>
      <c r="E641">
        <v>0</v>
      </c>
      <c r="F641">
        <v>0</v>
      </c>
      <c r="G641">
        <v>0</v>
      </c>
      <c r="H641">
        <v>0.03</v>
      </c>
      <c r="I641">
        <v>0</v>
      </c>
      <c r="J641">
        <v>2</v>
      </c>
      <c r="K641">
        <v>0.03</v>
      </c>
      <c r="L641">
        <v>-1</v>
      </c>
      <c r="M641">
        <v>-1</v>
      </c>
      <c r="N641">
        <v>0.67</v>
      </c>
      <c r="O641">
        <v>3.58</v>
      </c>
      <c r="P641">
        <v>0.03</v>
      </c>
      <c r="Q641">
        <v>0.28000000000000003</v>
      </c>
      <c r="R641">
        <v>0.05</v>
      </c>
      <c r="S641">
        <v>0.32</v>
      </c>
      <c r="T641">
        <v>0.23</v>
      </c>
      <c r="U641">
        <v>0</v>
      </c>
      <c r="V641">
        <v>0</v>
      </c>
      <c r="W641">
        <v>20.67</v>
      </c>
      <c r="X641">
        <v>0.6</v>
      </c>
      <c r="Y641">
        <v>-1</v>
      </c>
      <c r="Z641">
        <v>-1</v>
      </c>
      <c r="AA641">
        <v>24.88</v>
      </c>
      <c r="AB641">
        <v>0.03</v>
      </c>
      <c r="AC641">
        <v>0.02</v>
      </c>
      <c r="AD641">
        <v>0.03</v>
      </c>
      <c r="AE641">
        <v>4.17</v>
      </c>
      <c r="AF641">
        <v>-1</v>
      </c>
      <c r="AG641">
        <v>-1</v>
      </c>
      <c r="AH641">
        <v>-1</v>
      </c>
      <c r="AI641">
        <v>0</v>
      </c>
      <c r="AJ641">
        <v>0</v>
      </c>
      <c r="AK641">
        <v>0.03</v>
      </c>
      <c r="AL641">
        <v>0.03</v>
      </c>
      <c r="AM641">
        <v>0.05</v>
      </c>
      <c r="AN641">
        <v>0.05</v>
      </c>
      <c r="AO641">
        <v>1.42</v>
      </c>
      <c r="AP641">
        <v>1.42</v>
      </c>
      <c r="AQ641">
        <v>22.67</v>
      </c>
      <c r="AR641">
        <v>0.53</v>
      </c>
      <c r="AS641">
        <v>0.68</v>
      </c>
      <c r="AT641">
        <v>-1</v>
      </c>
      <c r="AU641">
        <v>-1</v>
      </c>
      <c r="AV641">
        <v>0.05</v>
      </c>
      <c r="AW641">
        <v>29.88</v>
      </c>
      <c r="AX641">
        <v>29.88</v>
      </c>
      <c r="AY641">
        <v>0.17</v>
      </c>
      <c r="AZ641">
        <v>0</v>
      </c>
      <c r="BA641">
        <v>1660.5897004481121</v>
      </c>
    </row>
    <row r="642" spans="1:53" x14ac:dyDescent="0.25">
      <c r="A642">
        <v>1807</v>
      </c>
      <c r="B642" t="s">
        <v>1021</v>
      </c>
      <c r="C642">
        <v>0</v>
      </c>
      <c r="D642">
        <v>1.58</v>
      </c>
      <c r="E642">
        <v>0</v>
      </c>
      <c r="F642">
        <v>0</v>
      </c>
      <c r="G642">
        <v>0</v>
      </c>
      <c r="H642">
        <v>0.03</v>
      </c>
      <c r="I642">
        <v>0</v>
      </c>
      <c r="J642">
        <v>2</v>
      </c>
      <c r="K642">
        <v>0.03</v>
      </c>
      <c r="L642">
        <v>-1</v>
      </c>
      <c r="M642">
        <v>-1</v>
      </c>
      <c r="N642">
        <v>0.67</v>
      </c>
      <c r="O642">
        <v>3.58</v>
      </c>
      <c r="P642">
        <v>0.03</v>
      </c>
      <c r="Q642">
        <v>0.28000000000000003</v>
      </c>
      <c r="R642">
        <v>0.05</v>
      </c>
      <c r="S642">
        <v>0.32</v>
      </c>
      <c r="T642">
        <v>0.23</v>
      </c>
      <c r="U642">
        <v>0</v>
      </c>
      <c r="V642">
        <v>0</v>
      </c>
      <c r="W642">
        <v>20.67</v>
      </c>
      <c r="X642">
        <v>0.6</v>
      </c>
      <c r="Y642">
        <v>-1</v>
      </c>
      <c r="Z642">
        <v>-1</v>
      </c>
      <c r="AA642">
        <v>24.88</v>
      </c>
      <c r="AB642">
        <v>0.03</v>
      </c>
      <c r="AC642">
        <v>0.02</v>
      </c>
      <c r="AD642">
        <v>0.03</v>
      </c>
      <c r="AE642">
        <v>4.17</v>
      </c>
      <c r="AF642">
        <v>-1</v>
      </c>
      <c r="AG642">
        <v>-1</v>
      </c>
      <c r="AH642">
        <v>-1</v>
      </c>
      <c r="AI642">
        <v>0</v>
      </c>
      <c r="AJ642">
        <v>0</v>
      </c>
      <c r="AK642">
        <v>0.03</v>
      </c>
      <c r="AL642">
        <v>0.03</v>
      </c>
      <c r="AM642">
        <v>0.05</v>
      </c>
      <c r="AN642">
        <v>0.05</v>
      </c>
      <c r="AO642">
        <v>1.42</v>
      </c>
      <c r="AP642">
        <v>1.42</v>
      </c>
      <c r="AQ642">
        <v>22.67</v>
      </c>
      <c r="AR642">
        <v>0.53</v>
      </c>
      <c r="AS642">
        <v>0.68</v>
      </c>
      <c r="AT642">
        <v>-1</v>
      </c>
      <c r="AU642">
        <v>-1</v>
      </c>
      <c r="AV642">
        <v>0.05</v>
      </c>
      <c r="AW642">
        <v>29.88</v>
      </c>
      <c r="AX642">
        <v>29.88</v>
      </c>
      <c r="AY642">
        <v>0.17</v>
      </c>
      <c r="AZ642">
        <v>0</v>
      </c>
      <c r="BA642">
        <v>1428.2693991209005</v>
      </c>
    </row>
    <row r="643" spans="1:53" x14ac:dyDescent="0.25">
      <c r="A643">
        <v>1810</v>
      </c>
      <c r="B643" t="s">
        <v>1075</v>
      </c>
      <c r="C643">
        <v>0</v>
      </c>
      <c r="D643">
        <v>1.58</v>
      </c>
      <c r="E643">
        <v>0</v>
      </c>
      <c r="F643">
        <v>0</v>
      </c>
      <c r="G643">
        <v>0</v>
      </c>
      <c r="H643">
        <v>0.03</v>
      </c>
      <c r="I643">
        <v>0</v>
      </c>
      <c r="J643">
        <v>2</v>
      </c>
      <c r="K643">
        <v>0.03</v>
      </c>
      <c r="L643">
        <v>-1</v>
      </c>
      <c r="M643">
        <v>-1</v>
      </c>
      <c r="N643">
        <v>0.67</v>
      </c>
      <c r="O643">
        <v>3.58</v>
      </c>
      <c r="P643">
        <v>0.03</v>
      </c>
      <c r="Q643">
        <v>0.28000000000000003</v>
      </c>
      <c r="R643">
        <v>0.05</v>
      </c>
      <c r="S643">
        <v>0.32</v>
      </c>
      <c r="T643">
        <v>0.23</v>
      </c>
      <c r="U643">
        <v>0</v>
      </c>
      <c r="V643">
        <v>0</v>
      </c>
      <c r="W643">
        <v>20.67</v>
      </c>
      <c r="X643">
        <v>0.6</v>
      </c>
      <c r="Y643">
        <v>-1</v>
      </c>
      <c r="Z643">
        <v>-1</v>
      </c>
      <c r="AA643">
        <v>24.88</v>
      </c>
      <c r="AB643">
        <v>0.03</v>
      </c>
      <c r="AC643">
        <v>0.02</v>
      </c>
      <c r="AD643">
        <v>0.03</v>
      </c>
      <c r="AE643">
        <v>4.17</v>
      </c>
      <c r="AF643">
        <v>-1</v>
      </c>
      <c r="AG643">
        <v>-1</v>
      </c>
      <c r="AH643">
        <v>-1</v>
      </c>
      <c r="AI643">
        <v>0</v>
      </c>
      <c r="AJ643">
        <v>0</v>
      </c>
      <c r="AK643">
        <v>0.03</v>
      </c>
      <c r="AL643">
        <v>0.03</v>
      </c>
      <c r="AM643">
        <v>0.05</v>
      </c>
      <c r="AN643">
        <v>0.05</v>
      </c>
      <c r="AO643">
        <v>1.42</v>
      </c>
      <c r="AP643">
        <v>1.42</v>
      </c>
      <c r="AQ643">
        <v>22.67</v>
      </c>
      <c r="AR643">
        <v>0.53</v>
      </c>
      <c r="AS643">
        <v>0.68</v>
      </c>
      <c r="AT643">
        <v>-1</v>
      </c>
      <c r="AU643">
        <v>-1</v>
      </c>
      <c r="AV643">
        <v>0.05</v>
      </c>
      <c r="AW643">
        <v>29.88</v>
      </c>
      <c r="AX643">
        <v>29.88</v>
      </c>
      <c r="AY643">
        <v>0.17</v>
      </c>
      <c r="AZ643">
        <v>0</v>
      </c>
      <c r="BA643">
        <v>1437.4034999675546</v>
      </c>
    </row>
    <row r="644" spans="1:53" x14ac:dyDescent="0.25">
      <c r="A644">
        <v>1811</v>
      </c>
      <c r="B644" t="s">
        <v>1076</v>
      </c>
      <c r="C644">
        <v>0</v>
      </c>
      <c r="D644">
        <v>1.58</v>
      </c>
      <c r="E644">
        <v>0</v>
      </c>
      <c r="F644">
        <v>0</v>
      </c>
      <c r="G644">
        <v>0</v>
      </c>
      <c r="H644">
        <v>0.03</v>
      </c>
      <c r="I644">
        <v>0</v>
      </c>
      <c r="J644">
        <v>2</v>
      </c>
      <c r="K644">
        <v>0.03</v>
      </c>
      <c r="L644">
        <v>-1</v>
      </c>
      <c r="M644">
        <v>-1</v>
      </c>
      <c r="N644">
        <v>0.67</v>
      </c>
      <c r="O644">
        <v>3.58</v>
      </c>
      <c r="P644">
        <v>0.03</v>
      </c>
      <c r="Q644">
        <v>0.28000000000000003</v>
      </c>
      <c r="R644">
        <v>0.05</v>
      </c>
      <c r="S644">
        <v>0.32</v>
      </c>
      <c r="T644">
        <v>0.23</v>
      </c>
      <c r="U644">
        <v>0</v>
      </c>
      <c r="V644">
        <v>0</v>
      </c>
      <c r="W644">
        <v>20.67</v>
      </c>
      <c r="X644">
        <v>0.6</v>
      </c>
      <c r="Y644">
        <v>-1</v>
      </c>
      <c r="Z644">
        <v>-1</v>
      </c>
      <c r="AA644">
        <v>24.88</v>
      </c>
      <c r="AB644">
        <v>0.03</v>
      </c>
      <c r="AC644">
        <v>0.02</v>
      </c>
      <c r="AD644">
        <v>0.03</v>
      </c>
      <c r="AE644">
        <v>4.17</v>
      </c>
      <c r="AF644">
        <v>-1</v>
      </c>
      <c r="AG644">
        <v>-1</v>
      </c>
      <c r="AH644">
        <v>-1</v>
      </c>
      <c r="AI644">
        <v>0</v>
      </c>
      <c r="AJ644">
        <v>0</v>
      </c>
      <c r="AK644">
        <v>0.03</v>
      </c>
      <c r="AL644">
        <v>0.03</v>
      </c>
      <c r="AM644">
        <v>0.05</v>
      </c>
      <c r="AN644">
        <v>0.05</v>
      </c>
      <c r="AO644">
        <v>1.42</v>
      </c>
      <c r="AP644">
        <v>1.42</v>
      </c>
      <c r="AQ644">
        <v>22.67</v>
      </c>
      <c r="AR644">
        <v>0.53</v>
      </c>
      <c r="AS644">
        <v>0.68</v>
      </c>
      <c r="AT644">
        <v>-1</v>
      </c>
      <c r="AU644">
        <v>-1</v>
      </c>
      <c r="AV644">
        <v>0.05</v>
      </c>
      <c r="AW644">
        <v>29.88</v>
      </c>
      <c r="AX644">
        <v>29.88</v>
      </c>
      <c r="AY644">
        <v>0.17</v>
      </c>
      <c r="AZ644">
        <v>0</v>
      </c>
      <c r="BA644">
        <v>1497.2554410116586</v>
      </c>
    </row>
    <row r="645" spans="1:53" x14ac:dyDescent="0.25">
      <c r="A645">
        <v>1816</v>
      </c>
      <c r="B645" t="s">
        <v>1077</v>
      </c>
      <c r="C645">
        <v>0</v>
      </c>
      <c r="D645">
        <v>1.58</v>
      </c>
      <c r="E645">
        <v>0</v>
      </c>
      <c r="F645">
        <v>0</v>
      </c>
      <c r="G645">
        <v>0</v>
      </c>
      <c r="H645">
        <v>0.03</v>
      </c>
      <c r="I645">
        <v>0</v>
      </c>
      <c r="J645">
        <v>2</v>
      </c>
      <c r="K645">
        <v>0.03</v>
      </c>
      <c r="L645">
        <v>-1</v>
      </c>
      <c r="M645">
        <v>-1</v>
      </c>
      <c r="N645">
        <v>0.67</v>
      </c>
      <c r="O645">
        <v>3.58</v>
      </c>
      <c r="P645">
        <v>0.03</v>
      </c>
      <c r="Q645">
        <v>0.28000000000000003</v>
      </c>
      <c r="R645">
        <v>0.05</v>
      </c>
      <c r="S645">
        <v>0.32</v>
      </c>
      <c r="T645">
        <v>0.23</v>
      </c>
      <c r="U645">
        <v>0</v>
      </c>
      <c r="V645">
        <v>0</v>
      </c>
      <c r="W645">
        <v>20.67</v>
      </c>
      <c r="X645">
        <v>0.6</v>
      </c>
      <c r="Y645">
        <v>-1</v>
      </c>
      <c r="Z645">
        <v>-1</v>
      </c>
      <c r="AA645">
        <v>24.88</v>
      </c>
      <c r="AB645">
        <v>0.03</v>
      </c>
      <c r="AC645">
        <v>0.02</v>
      </c>
      <c r="AD645">
        <v>0.03</v>
      </c>
      <c r="AE645">
        <v>4.17</v>
      </c>
      <c r="AF645">
        <v>-1</v>
      </c>
      <c r="AG645">
        <v>-1</v>
      </c>
      <c r="AH645">
        <v>-1</v>
      </c>
      <c r="AI645">
        <v>0</v>
      </c>
      <c r="AJ645">
        <v>0</v>
      </c>
      <c r="AK645">
        <v>0.03</v>
      </c>
      <c r="AL645">
        <v>0.03</v>
      </c>
      <c r="AM645">
        <v>0.05</v>
      </c>
      <c r="AN645">
        <v>0.05</v>
      </c>
      <c r="AO645">
        <v>1.42</v>
      </c>
      <c r="AP645">
        <v>1.42</v>
      </c>
      <c r="AQ645">
        <v>22.67</v>
      </c>
      <c r="AR645">
        <v>0.53</v>
      </c>
      <c r="AS645">
        <v>0.68</v>
      </c>
      <c r="AT645">
        <v>-1</v>
      </c>
      <c r="AU645">
        <v>-1</v>
      </c>
      <c r="AV645">
        <v>0.05</v>
      </c>
      <c r="AW645">
        <v>29.88</v>
      </c>
      <c r="AX645">
        <v>29.88</v>
      </c>
      <c r="AY645">
        <v>0.17</v>
      </c>
      <c r="AZ645">
        <v>0</v>
      </c>
      <c r="BA645">
        <v>1483.4662617801607</v>
      </c>
    </row>
    <row r="646" spans="1:53" x14ac:dyDescent="0.25">
      <c r="A646">
        <v>1817</v>
      </c>
      <c r="B646" t="s">
        <v>1078</v>
      </c>
      <c r="C646">
        <v>0</v>
      </c>
      <c r="D646">
        <v>1.58</v>
      </c>
      <c r="E646">
        <v>0</v>
      </c>
      <c r="F646">
        <v>0</v>
      </c>
      <c r="G646">
        <v>0</v>
      </c>
      <c r="H646">
        <v>0.03</v>
      </c>
      <c r="I646">
        <v>0</v>
      </c>
      <c r="J646">
        <v>2</v>
      </c>
      <c r="K646">
        <v>0.03</v>
      </c>
      <c r="L646">
        <v>-1</v>
      </c>
      <c r="M646">
        <v>-1</v>
      </c>
      <c r="N646">
        <v>0.67</v>
      </c>
      <c r="O646">
        <v>3.58</v>
      </c>
      <c r="P646">
        <v>0.03</v>
      </c>
      <c r="Q646">
        <v>0.28000000000000003</v>
      </c>
      <c r="R646">
        <v>0.05</v>
      </c>
      <c r="S646">
        <v>0.32</v>
      </c>
      <c r="T646">
        <v>0.23</v>
      </c>
      <c r="U646">
        <v>0</v>
      </c>
      <c r="V646">
        <v>0</v>
      </c>
      <c r="W646">
        <v>20.67</v>
      </c>
      <c r="X646">
        <v>0.6</v>
      </c>
      <c r="Y646">
        <v>-1</v>
      </c>
      <c r="Z646">
        <v>-1</v>
      </c>
      <c r="AA646">
        <v>24.88</v>
      </c>
      <c r="AB646">
        <v>0.03</v>
      </c>
      <c r="AC646">
        <v>0.02</v>
      </c>
      <c r="AD646">
        <v>0.03</v>
      </c>
      <c r="AE646">
        <v>4.17</v>
      </c>
      <c r="AF646">
        <v>-1</v>
      </c>
      <c r="AG646">
        <v>-1</v>
      </c>
      <c r="AH646">
        <v>-1</v>
      </c>
      <c r="AI646">
        <v>0</v>
      </c>
      <c r="AJ646">
        <v>0</v>
      </c>
      <c r="AK646">
        <v>0.03</v>
      </c>
      <c r="AL646">
        <v>0.03</v>
      </c>
      <c r="AM646">
        <v>0.05</v>
      </c>
      <c r="AN646">
        <v>0.05</v>
      </c>
      <c r="AO646">
        <v>1.42</v>
      </c>
      <c r="AP646">
        <v>1.42</v>
      </c>
      <c r="AQ646">
        <v>22.67</v>
      </c>
      <c r="AR646">
        <v>0.53</v>
      </c>
      <c r="AS646">
        <v>0.68</v>
      </c>
      <c r="AT646">
        <v>-1</v>
      </c>
      <c r="AU646">
        <v>-1</v>
      </c>
      <c r="AV646">
        <v>0.05</v>
      </c>
      <c r="AW646">
        <v>29.88</v>
      </c>
      <c r="AX646">
        <v>29.88</v>
      </c>
      <c r="AY646">
        <v>0.17</v>
      </c>
      <c r="AZ646">
        <v>0</v>
      </c>
      <c r="BA646">
        <v>1420.5298479495309</v>
      </c>
    </row>
    <row r="647" spans="1:53" x14ac:dyDescent="0.25">
      <c r="A647">
        <v>1818</v>
      </c>
      <c r="B647" t="s">
        <v>1079</v>
      </c>
      <c r="C647">
        <v>0</v>
      </c>
      <c r="D647">
        <v>1.58</v>
      </c>
      <c r="E647">
        <v>0</v>
      </c>
      <c r="F647">
        <v>0</v>
      </c>
      <c r="G647">
        <v>0</v>
      </c>
      <c r="H647">
        <v>0.03</v>
      </c>
      <c r="I647">
        <v>0</v>
      </c>
      <c r="J647">
        <v>2</v>
      </c>
      <c r="K647">
        <v>0.03</v>
      </c>
      <c r="L647">
        <v>-1</v>
      </c>
      <c r="M647">
        <v>-1</v>
      </c>
      <c r="N647">
        <v>0.67</v>
      </c>
      <c r="O647">
        <v>3.58</v>
      </c>
      <c r="P647">
        <v>0.03</v>
      </c>
      <c r="Q647">
        <v>0.28000000000000003</v>
      </c>
      <c r="R647">
        <v>0.05</v>
      </c>
      <c r="S647">
        <v>0.32</v>
      </c>
      <c r="T647">
        <v>0.23</v>
      </c>
      <c r="U647">
        <v>0</v>
      </c>
      <c r="V647">
        <v>0</v>
      </c>
      <c r="W647">
        <v>20.67</v>
      </c>
      <c r="X647">
        <v>0.6</v>
      </c>
      <c r="Y647">
        <v>-1</v>
      </c>
      <c r="Z647">
        <v>-1</v>
      </c>
      <c r="AA647">
        <v>24.88</v>
      </c>
      <c r="AB647">
        <v>0.03</v>
      </c>
      <c r="AC647">
        <v>0.02</v>
      </c>
      <c r="AD647">
        <v>0.03</v>
      </c>
      <c r="AE647">
        <v>4.17</v>
      </c>
      <c r="AF647">
        <v>-1</v>
      </c>
      <c r="AG647">
        <v>-1</v>
      </c>
      <c r="AH647">
        <v>-1</v>
      </c>
      <c r="AI647">
        <v>0</v>
      </c>
      <c r="AJ647">
        <v>0</v>
      </c>
      <c r="AK647">
        <v>0.03</v>
      </c>
      <c r="AL647">
        <v>0.03</v>
      </c>
      <c r="AM647">
        <v>0.05</v>
      </c>
      <c r="AN647">
        <v>0.05</v>
      </c>
      <c r="AO647">
        <v>1.42</v>
      </c>
      <c r="AP647">
        <v>1.42</v>
      </c>
      <c r="AQ647">
        <v>22.67</v>
      </c>
      <c r="AR647">
        <v>0.53</v>
      </c>
      <c r="AS647">
        <v>0.68</v>
      </c>
      <c r="AT647">
        <v>-1</v>
      </c>
      <c r="AU647">
        <v>-1</v>
      </c>
      <c r="AV647">
        <v>0.05</v>
      </c>
      <c r="AW647">
        <v>29.88</v>
      </c>
      <c r="AX647">
        <v>29.88</v>
      </c>
      <c r="AY647">
        <v>0.17</v>
      </c>
      <c r="AZ647">
        <v>0</v>
      </c>
      <c r="BA647">
        <v>1446.0232850857017</v>
      </c>
    </row>
    <row r="648" spans="1:53" x14ac:dyDescent="0.25">
      <c r="A648">
        <v>1825</v>
      </c>
      <c r="B648" t="s">
        <v>1080</v>
      </c>
      <c r="C648">
        <v>0</v>
      </c>
      <c r="D648">
        <v>1.58</v>
      </c>
      <c r="E648">
        <v>0</v>
      </c>
      <c r="F648">
        <v>0</v>
      </c>
      <c r="G648">
        <v>0</v>
      </c>
      <c r="H648">
        <v>0.03</v>
      </c>
      <c r="I648">
        <v>0</v>
      </c>
      <c r="J648">
        <v>2</v>
      </c>
      <c r="K648">
        <v>0.03</v>
      </c>
      <c r="L648">
        <v>-1</v>
      </c>
      <c r="M648">
        <v>-1</v>
      </c>
      <c r="N648">
        <v>0.67</v>
      </c>
      <c r="O648">
        <v>3.58</v>
      </c>
      <c r="P648">
        <v>0.03</v>
      </c>
      <c r="Q648">
        <v>0.28000000000000003</v>
      </c>
      <c r="R648">
        <v>0.05</v>
      </c>
      <c r="S648">
        <v>0.32</v>
      </c>
      <c r="T648">
        <v>0.23</v>
      </c>
      <c r="U648">
        <v>0</v>
      </c>
      <c r="V648">
        <v>0</v>
      </c>
      <c r="W648">
        <v>20.67</v>
      </c>
      <c r="X648">
        <v>0.6</v>
      </c>
      <c r="Y648">
        <v>-1</v>
      </c>
      <c r="Z648">
        <v>-1</v>
      </c>
      <c r="AA648">
        <v>24.88</v>
      </c>
      <c r="AB648">
        <v>0.03</v>
      </c>
      <c r="AC648">
        <v>0.02</v>
      </c>
      <c r="AD648">
        <v>0.03</v>
      </c>
      <c r="AE648">
        <v>4.17</v>
      </c>
      <c r="AF648">
        <v>-1</v>
      </c>
      <c r="AG648">
        <v>-1</v>
      </c>
      <c r="AH648">
        <v>-1</v>
      </c>
      <c r="AI648">
        <v>0</v>
      </c>
      <c r="AJ648">
        <v>0</v>
      </c>
      <c r="AK648">
        <v>0.03</v>
      </c>
      <c r="AL648">
        <v>0.03</v>
      </c>
      <c r="AM648">
        <v>0.05</v>
      </c>
      <c r="AN648">
        <v>0.05</v>
      </c>
      <c r="AO648">
        <v>1.42</v>
      </c>
      <c r="AP648">
        <v>1.42</v>
      </c>
      <c r="AQ648">
        <v>22.67</v>
      </c>
      <c r="AR648">
        <v>0.53</v>
      </c>
      <c r="AS648">
        <v>0.68</v>
      </c>
      <c r="AT648">
        <v>-1</v>
      </c>
      <c r="AU648">
        <v>-1</v>
      </c>
      <c r="AV648">
        <v>0.05</v>
      </c>
      <c r="AW648">
        <v>29.88</v>
      </c>
      <c r="AX648">
        <v>29.88</v>
      </c>
      <c r="AY648">
        <v>0.17</v>
      </c>
      <c r="AZ648">
        <v>0</v>
      </c>
      <c r="BA648">
        <v>1478.4503150331807</v>
      </c>
    </row>
    <row r="649" spans="1:53" x14ac:dyDescent="0.25">
      <c r="A649">
        <v>1827</v>
      </c>
      <c r="B649" t="s">
        <v>1081</v>
      </c>
      <c r="C649">
        <v>0</v>
      </c>
      <c r="D649">
        <v>1.58</v>
      </c>
      <c r="E649">
        <v>0</v>
      </c>
      <c r="F649">
        <v>0</v>
      </c>
      <c r="G649">
        <v>0</v>
      </c>
      <c r="H649">
        <v>0.03</v>
      </c>
      <c r="I649">
        <v>0</v>
      </c>
      <c r="J649">
        <v>2</v>
      </c>
      <c r="K649">
        <v>0.03</v>
      </c>
      <c r="L649">
        <v>-1</v>
      </c>
      <c r="M649">
        <v>-1</v>
      </c>
      <c r="N649">
        <v>0.67</v>
      </c>
      <c r="O649">
        <v>3.58</v>
      </c>
      <c r="P649">
        <v>0.03</v>
      </c>
      <c r="Q649">
        <v>0.28000000000000003</v>
      </c>
      <c r="R649">
        <v>0.05</v>
      </c>
      <c r="S649">
        <v>0.32</v>
      </c>
      <c r="T649">
        <v>0.23</v>
      </c>
      <c r="U649">
        <v>0</v>
      </c>
      <c r="V649">
        <v>0</v>
      </c>
      <c r="W649">
        <v>20.67</v>
      </c>
      <c r="X649">
        <v>0.6</v>
      </c>
      <c r="Y649">
        <v>-1</v>
      </c>
      <c r="Z649">
        <v>-1</v>
      </c>
      <c r="AA649">
        <v>24.88</v>
      </c>
      <c r="AB649">
        <v>0.03</v>
      </c>
      <c r="AC649">
        <v>0.02</v>
      </c>
      <c r="AD649">
        <v>0.03</v>
      </c>
      <c r="AE649">
        <v>4.17</v>
      </c>
      <c r="AF649">
        <v>-1</v>
      </c>
      <c r="AG649">
        <v>-1</v>
      </c>
      <c r="AH649">
        <v>-1</v>
      </c>
      <c r="AI649">
        <v>0</v>
      </c>
      <c r="AJ649">
        <v>0</v>
      </c>
      <c r="AK649">
        <v>0.03</v>
      </c>
      <c r="AL649">
        <v>0.03</v>
      </c>
      <c r="AM649">
        <v>0.05</v>
      </c>
      <c r="AN649">
        <v>0.05</v>
      </c>
      <c r="AO649">
        <v>1.42</v>
      </c>
      <c r="AP649">
        <v>1.42</v>
      </c>
      <c r="AQ649">
        <v>22.67</v>
      </c>
      <c r="AR649">
        <v>0.53</v>
      </c>
      <c r="AS649">
        <v>0.68</v>
      </c>
      <c r="AT649">
        <v>-1</v>
      </c>
      <c r="AU649">
        <v>-1</v>
      </c>
      <c r="AV649">
        <v>0.05</v>
      </c>
      <c r="AW649">
        <v>29.88</v>
      </c>
      <c r="AX649">
        <v>29.88</v>
      </c>
      <c r="AY649">
        <v>0.17</v>
      </c>
      <c r="AZ649">
        <v>0</v>
      </c>
      <c r="BA649">
        <v>1408.9111816867116</v>
      </c>
    </row>
    <row r="650" spans="1:53" x14ac:dyDescent="0.25">
      <c r="A650">
        <v>1828</v>
      </c>
      <c r="B650" t="s">
        <v>1082</v>
      </c>
      <c r="C650">
        <v>0</v>
      </c>
      <c r="D650">
        <v>1.58</v>
      </c>
      <c r="E650">
        <v>0</v>
      </c>
      <c r="F650">
        <v>0</v>
      </c>
      <c r="G650">
        <v>0</v>
      </c>
      <c r="H650">
        <v>0.03</v>
      </c>
      <c r="I650">
        <v>0</v>
      </c>
      <c r="J650">
        <v>2</v>
      </c>
      <c r="K650">
        <v>0.03</v>
      </c>
      <c r="L650">
        <v>-1</v>
      </c>
      <c r="M650">
        <v>-1</v>
      </c>
      <c r="N650">
        <v>0.67</v>
      </c>
      <c r="O650">
        <v>3.58</v>
      </c>
      <c r="P650">
        <v>0.03</v>
      </c>
      <c r="Q650">
        <v>0.28000000000000003</v>
      </c>
      <c r="R650">
        <v>0.05</v>
      </c>
      <c r="S650">
        <v>0.32</v>
      </c>
      <c r="T650">
        <v>0.23</v>
      </c>
      <c r="U650">
        <v>0</v>
      </c>
      <c r="V650">
        <v>0</v>
      </c>
      <c r="W650">
        <v>20.67</v>
      </c>
      <c r="X650">
        <v>0.6</v>
      </c>
      <c r="Y650">
        <v>-1</v>
      </c>
      <c r="Z650">
        <v>-1</v>
      </c>
      <c r="AA650">
        <v>24.88</v>
      </c>
      <c r="AB650">
        <v>0.03</v>
      </c>
      <c r="AC650">
        <v>0.02</v>
      </c>
      <c r="AD650">
        <v>0.03</v>
      </c>
      <c r="AE650">
        <v>4.17</v>
      </c>
      <c r="AF650">
        <v>-1</v>
      </c>
      <c r="AG650">
        <v>-1</v>
      </c>
      <c r="AH650">
        <v>-1</v>
      </c>
      <c r="AI650">
        <v>0</v>
      </c>
      <c r="AJ650">
        <v>0</v>
      </c>
      <c r="AK650">
        <v>0.03</v>
      </c>
      <c r="AL650">
        <v>0.03</v>
      </c>
      <c r="AM650">
        <v>0.05</v>
      </c>
      <c r="AN650">
        <v>0.05</v>
      </c>
      <c r="AO650">
        <v>1.42</v>
      </c>
      <c r="AP650">
        <v>1.42</v>
      </c>
      <c r="AQ650">
        <v>22.67</v>
      </c>
      <c r="AR650">
        <v>0.53</v>
      </c>
      <c r="AS650">
        <v>0.68</v>
      </c>
      <c r="AT650">
        <v>-1</v>
      </c>
      <c r="AU650">
        <v>-1</v>
      </c>
      <c r="AV650">
        <v>0.05</v>
      </c>
      <c r="AW650">
        <v>29.88</v>
      </c>
      <c r="AX650">
        <v>29.88</v>
      </c>
      <c r="AY650">
        <v>0.17</v>
      </c>
      <c r="AZ650">
        <v>0</v>
      </c>
      <c r="BA650">
        <v>1468.6534731616325</v>
      </c>
    </row>
    <row r="651" spans="1:53" x14ac:dyDescent="0.25">
      <c r="A651">
        <v>1831</v>
      </c>
      <c r="B651" t="s">
        <v>1083</v>
      </c>
      <c r="C651">
        <v>0</v>
      </c>
      <c r="D651">
        <v>1.58</v>
      </c>
      <c r="E651">
        <v>0</v>
      </c>
      <c r="F651">
        <v>0</v>
      </c>
      <c r="G651">
        <v>0</v>
      </c>
      <c r="H651">
        <v>0.03</v>
      </c>
      <c r="I651">
        <v>0</v>
      </c>
      <c r="J651">
        <v>2</v>
      </c>
      <c r="K651">
        <v>0.03</v>
      </c>
      <c r="L651">
        <v>-1</v>
      </c>
      <c r="M651">
        <v>-1</v>
      </c>
      <c r="N651">
        <v>0.67</v>
      </c>
      <c r="O651">
        <v>3.58</v>
      </c>
      <c r="P651">
        <v>0.03</v>
      </c>
      <c r="Q651">
        <v>0.28000000000000003</v>
      </c>
      <c r="R651">
        <v>0.05</v>
      </c>
      <c r="S651">
        <v>0.32</v>
      </c>
      <c r="T651">
        <v>0.23</v>
      </c>
      <c r="U651">
        <v>0</v>
      </c>
      <c r="V651">
        <v>0</v>
      </c>
      <c r="W651">
        <v>20.67</v>
      </c>
      <c r="X651">
        <v>0.6</v>
      </c>
      <c r="Y651">
        <v>-1</v>
      </c>
      <c r="Z651">
        <v>-1</v>
      </c>
      <c r="AA651">
        <v>24.88</v>
      </c>
      <c r="AB651">
        <v>0.03</v>
      </c>
      <c r="AC651">
        <v>0.02</v>
      </c>
      <c r="AD651">
        <v>0.03</v>
      </c>
      <c r="AE651">
        <v>4.17</v>
      </c>
      <c r="AF651">
        <v>-1</v>
      </c>
      <c r="AG651">
        <v>-1</v>
      </c>
      <c r="AH651">
        <v>-1</v>
      </c>
      <c r="AI651">
        <v>0</v>
      </c>
      <c r="AJ651">
        <v>0</v>
      </c>
      <c r="AK651">
        <v>0.03</v>
      </c>
      <c r="AL651">
        <v>0.03</v>
      </c>
      <c r="AM651">
        <v>0.05</v>
      </c>
      <c r="AN651">
        <v>0.05</v>
      </c>
      <c r="AO651">
        <v>1.42</v>
      </c>
      <c r="AP651">
        <v>1.42</v>
      </c>
      <c r="AQ651">
        <v>22.67</v>
      </c>
      <c r="AR651">
        <v>0.53</v>
      </c>
      <c r="AS651">
        <v>0.68</v>
      </c>
      <c r="AT651">
        <v>-1</v>
      </c>
      <c r="AU651">
        <v>-1</v>
      </c>
      <c r="AV651">
        <v>0.05</v>
      </c>
      <c r="AW651">
        <v>29.88</v>
      </c>
      <c r="AX651">
        <v>29.88</v>
      </c>
      <c r="AY651">
        <v>0.17</v>
      </c>
      <c r="AZ651">
        <v>0</v>
      </c>
      <c r="BA651">
        <v>1420.9418875581764</v>
      </c>
    </row>
    <row r="652" spans="1:53" x14ac:dyDescent="0.25">
      <c r="A652">
        <v>1836</v>
      </c>
      <c r="B652" t="s">
        <v>1084</v>
      </c>
      <c r="C652">
        <v>0</v>
      </c>
      <c r="D652">
        <v>1.58</v>
      </c>
      <c r="E652">
        <v>0</v>
      </c>
      <c r="F652">
        <v>0</v>
      </c>
      <c r="G652">
        <v>0</v>
      </c>
      <c r="H652">
        <v>0.03</v>
      </c>
      <c r="I652">
        <v>0</v>
      </c>
      <c r="J652">
        <v>2</v>
      </c>
      <c r="K652">
        <v>0.03</v>
      </c>
      <c r="L652">
        <v>-1</v>
      </c>
      <c r="M652">
        <v>-1</v>
      </c>
      <c r="N652">
        <v>0.67</v>
      </c>
      <c r="O652">
        <v>3.58</v>
      </c>
      <c r="P652">
        <v>0.03</v>
      </c>
      <c r="Q652">
        <v>0.28000000000000003</v>
      </c>
      <c r="R652">
        <v>0.05</v>
      </c>
      <c r="S652">
        <v>0.32</v>
      </c>
      <c r="T652">
        <v>0.23</v>
      </c>
      <c r="U652">
        <v>0</v>
      </c>
      <c r="V652">
        <v>0</v>
      </c>
      <c r="W652">
        <v>20.67</v>
      </c>
      <c r="X652">
        <v>0.6</v>
      </c>
      <c r="Y652">
        <v>-1</v>
      </c>
      <c r="Z652">
        <v>-1</v>
      </c>
      <c r="AA652">
        <v>24.88</v>
      </c>
      <c r="AB652">
        <v>0.03</v>
      </c>
      <c r="AC652">
        <v>0.02</v>
      </c>
      <c r="AD652">
        <v>0.03</v>
      </c>
      <c r="AE652">
        <v>4.17</v>
      </c>
      <c r="AF652">
        <v>-1</v>
      </c>
      <c r="AG652">
        <v>-1</v>
      </c>
      <c r="AH652">
        <v>-1</v>
      </c>
      <c r="AI652">
        <v>0</v>
      </c>
      <c r="AJ652">
        <v>0</v>
      </c>
      <c r="AK652">
        <v>0.03</v>
      </c>
      <c r="AL652">
        <v>0.03</v>
      </c>
      <c r="AM652">
        <v>0.05</v>
      </c>
      <c r="AN652">
        <v>0.05</v>
      </c>
      <c r="AO652">
        <v>1.42</v>
      </c>
      <c r="AP652">
        <v>1.42</v>
      </c>
      <c r="AQ652">
        <v>22.67</v>
      </c>
      <c r="AR652">
        <v>0.53</v>
      </c>
      <c r="AS652">
        <v>0.68</v>
      </c>
      <c r="AT652">
        <v>-1</v>
      </c>
      <c r="AU652">
        <v>-1</v>
      </c>
      <c r="AV652">
        <v>0.05</v>
      </c>
      <c r="AW652">
        <v>29.88</v>
      </c>
      <c r="AX652">
        <v>29.88</v>
      </c>
      <c r="AY652">
        <v>0.17</v>
      </c>
      <c r="AZ652">
        <v>0</v>
      </c>
      <c r="BA652">
        <v>1577.3648019874993</v>
      </c>
    </row>
    <row r="653" spans="1:53" x14ac:dyDescent="0.25">
      <c r="A653">
        <v>1846</v>
      </c>
      <c r="B653" t="s">
        <v>1085</v>
      </c>
      <c r="C653">
        <v>0</v>
      </c>
      <c r="D653">
        <v>1.58</v>
      </c>
      <c r="E653">
        <v>0</v>
      </c>
      <c r="F653">
        <v>0</v>
      </c>
      <c r="G653">
        <v>0</v>
      </c>
      <c r="H653">
        <v>0.03</v>
      </c>
      <c r="I653">
        <v>0</v>
      </c>
      <c r="J653">
        <v>2</v>
      </c>
      <c r="K653">
        <v>0.03</v>
      </c>
      <c r="L653">
        <v>-1</v>
      </c>
      <c r="M653">
        <v>-1</v>
      </c>
      <c r="N653">
        <v>0.67</v>
      </c>
      <c r="O653">
        <v>3.58</v>
      </c>
      <c r="P653">
        <v>0.03</v>
      </c>
      <c r="Q653">
        <v>0.28000000000000003</v>
      </c>
      <c r="R653">
        <v>0.05</v>
      </c>
      <c r="S653">
        <v>0.32</v>
      </c>
      <c r="T653">
        <v>0.23</v>
      </c>
      <c r="U653">
        <v>0</v>
      </c>
      <c r="V653">
        <v>0</v>
      </c>
      <c r="W653">
        <v>20.67</v>
      </c>
      <c r="X653">
        <v>0.6</v>
      </c>
      <c r="Y653">
        <v>-1</v>
      </c>
      <c r="Z653">
        <v>-1</v>
      </c>
      <c r="AA653">
        <v>24.88</v>
      </c>
      <c r="AB653">
        <v>0.03</v>
      </c>
      <c r="AC653">
        <v>0.02</v>
      </c>
      <c r="AD653">
        <v>0.03</v>
      </c>
      <c r="AE653">
        <v>4.17</v>
      </c>
      <c r="AF653">
        <v>-1</v>
      </c>
      <c r="AG653">
        <v>-1</v>
      </c>
      <c r="AH653">
        <v>-1</v>
      </c>
      <c r="AI653">
        <v>0</v>
      </c>
      <c r="AJ653">
        <v>0</v>
      </c>
      <c r="AK653">
        <v>0.03</v>
      </c>
      <c r="AL653">
        <v>0.03</v>
      </c>
      <c r="AM653">
        <v>0.05</v>
      </c>
      <c r="AN653">
        <v>0.05</v>
      </c>
      <c r="AO653">
        <v>1.42</v>
      </c>
      <c r="AP653">
        <v>1.42</v>
      </c>
      <c r="AQ653">
        <v>22.67</v>
      </c>
      <c r="AR653">
        <v>0.53</v>
      </c>
      <c r="AS653">
        <v>0.68</v>
      </c>
      <c r="AT653">
        <v>-1</v>
      </c>
      <c r="AU653">
        <v>-1</v>
      </c>
      <c r="AV653">
        <v>0.05</v>
      </c>
      <c r="AW653">
        <v>29.88</v>
      </c>
      <c r="AX653">
        <v>29.88</v>
      </c>
      <c r="AY653">
        <v>0.17</v>
      </c>
      <c r="AZ653">
        <v>0</v>
      </c>
      <c r="BA653">
        <v>1350</v>
      </c>
    </row>
    <row r="654" spans="1:53" x14ac:dyDescent="0.25">
      <c r="A654">
        <v>1847</v>
      </c>
      <c r="B654" t="s">
        <v>1086</v>
      </c>
      <c r="C654">
        <v>0</v>
      </c>
      <c r="D654">
        <v>1.58</v>
      </c>
      <c r="E654">
        <v>0</v>
      </c>
      <c r="F654">
        <v>0</v>
      </c>
      <c r="G654">
        <v>0</v>
      </c>
      <c r="H654">
        <v>0.03</v>
      </c>
      <c r="I654">
        <v>0</v>
      </c>
      <c r="J654">
        <v>2</v>
      </c>
      <c r="K654">
        <v>0.03</v>
      </c>
      <c r="L654">
        <v>-1</v>
      </c>
      <c r="M654">
        <v>-1</v>
      </c>
      <c r="N654">
        <v>0.67</v>
      </c>
      <c r="O654">
        <v>3.58</v>
      </c>
      <c r="P654">
        <v>0.03</v>
      </c>
      <c r="Q654">
        <v>0.28000000000000003</v>
      </c>
      <c r="R654">
        <v>0.05</v>
      </c>
      <c r="S654">
        <v>0.32</v>
      </c>
      <c r="T654">
        <v>0.23</v>
      </c>
      <c r="U654">
        <v>0</v>
      </c>
      <c r="V654">
        <v>0</v>
      </c>
      <c r="W654">
        <v>20.67</v>
      </c>
      <c r="X654">
        <v>0.6</v>
      </c>
      <c r="Y654">
        <v>-1</v>
      </c>
      <c r="Z654">
        <v>-1</v>
      </c>
      <c r="AA654">
        <v>24.88</v>
      </c>
      <c r="AB654">
        <v>0.03</v>
      </c>
      <c r="AC654">
        <v>0.02</v>
      </c>
      <c r="AD654">
        <v>0.03</v>
      </c>
      <c r="AE654">
        <v>4.17</v>
      </c>
      <c r="AF654">
        <v>-1</v>
      </c>
      <c r="AG654">
        <v>-1</v>
      </c>
      <c r="AH654">
        <v>-1</v>
      </c>
      <c r="AI654">
        <v>0</v>
      </c>
      <c r="AJ654">
        <v>0</v>
      </c>
      <c r="AK654">
        <v>0.03</v>
      </c>
      <c r="AL654">
        <v>0.03</v>
      </c>
      <c r="AM654">
        <v>0.05</v>
      </c>
      <c r="AN654">
        <v>0.05</v>
      </c>
      <c r="AO654">
        <v>1.42</v>
      </c>
      <c r="AP654">
        <v>1.42</v>
      </c>
      <c r="AQ654">
        <v>22.67</v>
      </c>
      <c r="AR654">
        <v>0.53</v>
      </c>
      <c r="AS654">
        <v>0.68</v>
      </c>
      <c r="AT654">
        <v>-1</v>
      </c>
      <c r="AU654">
        <v>-1</v>
      </c>
      <c r="AV654">
        <v>0.05</v>
      </c>
      <c r="AW654">
        <v>29.88</v>
      </c>
      <c r="AX654">
        <v>29.88</v>
      </c>
      <c r="AY654">
        <v>0.17</v>
      </c>
      <c r="AZ654">
        <v>0</v>
      </c>
      <c r="BA654">
        <v>1417.1292234939551</v>
      </c>
    </row>
    <row r="655" spans="1:53" x14ac:dyDescent="0.25">
      <c r="A655">
        <v>1860</v>
      </c>
      <c r="B655" t="s">
        <v>1087</v>
      </c>
      <c r="C655">
        <v>0</v>
      </c>
      <c r="D655">
        <v>1.58</v>
      </c>
      <c r="E655">
        <v>0</v>
      </c>
      <c r="F655">
        <v>0</v>
      </c>
      <c r="G655">
        <v>0</v>
      </c>
      <c r="H655">
        <v>0.03</v>
      </c>
      <c r="I655">
        <v>0</v>
      </c>
      <c r="J655">
        <v>2</v>
      </c>
      <c r="K655">
        <v>0.03</v>
      </c>
      <c r="L655">
        <v>-1</v>
      </c>
      <c r="M655">
        <v>-1</v>
      </c>
      <c r="N655">
        <v>0.67</v>
      </c>
      <c r="O655">
        <v>3.58</v>
      </c>
      <c r="P655">
        <v>0.03</v>
      </c>
      <c r="Q655">
        <v>0.28000000000000003</v>
      </c>
      <c r="R655">
        <v>0.05</v>
      </c>
      <c r="S655">
        <v>0.32</v>
      </c>
      <c r="T655">
        <v>0.23</v>
      </c>
      <c r="U655">
        <v>0</v>
      </c>
      <c r="V655">
        <v>0</v>
      </c>
      <c r="W655">
        <v>20.67</v>
      </c>
      <c r="X655">
        <v>0.6</v>
      </c>
      <c r="Y655">
        <v>-1</v>
      </c>
      <c r="Z655">
        <v>-1</v>
      </c>
      <c r="AA655">
        <v>24.88</v>
      </c>
      <c r="AB655">
        <v>0.03</v>
      </c>
      <c r="AC655">
        <v>0.02</v>
      </c>
      <c r="AD655">
        <v>0.03</v>
      </c>
      <c r="AE655">
        <v>4.17</v>
      </c>
      <c r="AF655">
        <v>-1</v>
      </c>
      <c r="AG655">
        <v>-1</v>
      </c>
      <c r="AH655">
        <v>-1</v>
      </c>
      <c r="AI655">
        <v>0</v>
      </c>
      <c r="AJ655">
        <v>0</v>
      </c>
      <c r="AK655">
        <v>0.03</v>
      </c>
      <c r="AL655">
        <v>0.03</v>
      </c>
      <c r="AM655">
        <v>0.05</v>
      </c>
      <c r="AN655">
        <v>0.05</v>
      </c>
      <c r="AO655">
        <v>1.42</v>
      </c>
      <c r="AP655">
        <v>1.42</v>
      </c>
      <c r="AQ655">
        <v>22.67</v>
      </c>
      <c r="AR655">
        <v>0.53</v>
      </c>
      <c r="AS655">
        <v>0.68</v>
      </c>
      <c r="AT655">
        <v>-1</v>
      </c>
      <c r="AU655">
        <v>-1</v>
      </c>
      <c r="AV655">
        <v>0.05</v>
      </c>
      <c r="AW655">
        <v>29.88</v>
      </c>
      <c r="AX655">
        <v>29.88</v>
      </c>
      <c r="AY655">
        <v>0.17</v>
      </c>
      <c r="AZ655">
        <v>0</v>
      </c>
      <c r="BA655">
        <v>1442.9487849012132</v>
      </c>
    </row>
    <row r="656" spans="1:53" x14ac:dyDescent="0.25">
      <c r="A656">
        <v>1868</v>
      </c>
      <c r="B656" t="s">
        <v>1088</v>
      </c>
      <c r="C656">
        <v>0</v>
      </c>
      <c r="D656">
        <v>1.58</v>
      </c>
      <c r="E656">
        <v>0</v>
      </c>
      <c r="F656">
        <v>0</v>
      </c>
      <c r="G656">
        <v>0</v>
      </c>
      <c r="H656">
        <v>0.03</v>
      </c>
      <c r="I656">
        <v>0</v>
      </c>
      <c r="J656">
        <v>2</v>
      </c>
      <c r="K656">
        <v>0.03</v>
      </c>
      <c r="L656">
        <v>-1</v>
      </c>
      <c r="M656">
        <v>-1</v>
      </c>
      <c r="N656">
        <v>0.67</v>
      </c>
      <c r="O656">
        <v>3.58</v>
      </c>
      <c r="P656">
        <v>0.03</v>
      </c>
      <c r="Q656">
        <v>0.28000000000000003</v>
      </c>
      <c r="R656">
        <v>0.05</v>
      </c>
      <c r="S656">
        <v>0.32</v>
      </c>
      <c r="T656">
        <v>0.23</v>
      </c>
      <c r="U656">
        <v>0</v>
      </c>
      <c r="V656">
        <v>0</v>
      </c>
      <c r="W656">
        <v>20.67</v>
      </c>
      <c r="X656">
        <v>0.6</v>
      </c>
      <c r="Y656">
        <v>-1</v>
      </c>
      <c r="Z656">
        <v>-1</v>
      </c>
      <c r="AA656">
        <v>24.88</v>
      </c>
      <c r="AB656">
        <v>0.03</v>
      </c>
      <c r="AC656">
        <v>0.02</v>
      </c>
      <c r="AD656">
        <v>0.03</v>
      </c>
      <c r="AE656">
        <v>4.17</v>
      </c>
      <c r="AF656">
        <v>-1</v>
      </c>
      <c r="AG656">
        <v>-1</v>
      </c>
      <c r="AH656">
        <v>-1</v>
      </c>
      <c r="AI656">
        <v>0</v>
      </c>
      <c r="AJ656">
        <v>0</v>
      </c>
      <c r="AK656">
        <v>0.03</v>
      </c>
      <c r="AL656">
        <v>0.03</v>
      </c>
      <c r="AM656">
        <v>0.05</v>
      </c>
      <c r="AN656">
        <v>0.05</v>
      </c>
      <c r="AO656">
        <v>1.42</v>
      </c>
      <c r="AP656">
        <v>1.42</v>
      </c>
      <c r="AQ656">
        <v>22.67</v>
      </c>
      <c r="AR656">
        <v>0.53</v>
      </c>
      <c r="AS656">
        <v>0.68</v>
      </c>
      <c r="AT656">
        <v>-1</v>
      </c>
      <c r="AU656">
        <v>-1</v>
      </c>
      <c r="AV656">
        <v>0.05</v>
      </c>
      <c r="AW656">
        <v>29.88</v>
      </c>
      <c r="AX656">
        <v>29.88</v>
      </c>
      <c r="AY656">
        <v>0.17</v>
      </c>
      <c r="AZ656">
        <v>0</v>
      </c>
      <c r="BA656">
        <v>1466.9606474743186</v>
      </c>
    </row>
    <row r="657" spans="1:53" x14ac:dyDescent="0.25">
      <c r="A657">
        <v>1872</v>
      </c>
      <c r="B657" t="s">
        <v>1089</v>
      </c>
      <c r="C657">
        <v>0</v>
      </c>
      <c r="D657">
        <v>1.58</v>
      </c>
      <c r="E657">
        <v>0</v>
      </c>
      <c r="F657">
        <v>0</v>
      </c>
      <c r="G657">
        <v>0</v>
      </c>
      <c r="H657">
        <v>0.03</v>
      </c>
      <c r="I657">
        <v>0</v>
      </c>
      <c r="J657">
        <v>2</v>
      </c>
      <c r="K657">
        <v>0.03</v>
      </c>
      <c r="L657">
        <v>-1</v>
      </c>
      <c r="M657">
        <v>-1</v>
      </c>
      <c r="N657">
        <v>0.67</v>
      </c>
      <c r="O657">
        <v>3.58</v>
      </c>
      <c r="P657">
        <v>0.03</v>
      </c>
      <c r="Q657">
        <v>0.28000000000000003</v>
      </c>
      <c r="R657">
        <v>0.05</v>
      </c>
      <c r="S657">
        <v>0.32</v>
      </c>
      <c r="T657">
        <v>0.23</v>
      </c>
      <c r="U657">
        <v>0</v>
      </c>
      <c r="V657">
        <v>0</v>
      </c>
      <c r="W657">
        <v>20.67</v>
      </c>
      <c r="X657">
        <v>0.6</v>
      </c>
      <c r="Y657">
        <v>-1</v>
      </c>
      <c r="Z657">
        <v>-1</v>
      </c>
      <c r="AA657">
        <v>24.88</v>
      </c>
      <c r="AB657">
        <v>0.03</v>
      </c>
      <c r="AC657">
        <v>0.02</v>
      </c>
      <c r="AD657">
        <v>0.03</v>
      </c>
      <c r="AE657">
        <v>4.17</v>
      </c>
      <c r="AF657">
        <v>-1</v>
      </c>
      <c r="AG657">
        <v>-1</v>
      </c>
      <c r="AH657">
        <v>-1</v>
      </c>
      <c r="AI657">
        <v>0</v>
      </c>
      <c r="AJ657">
        <v>0</v>
      </c>
      <c r="AK657">
        <v>0.03</v>
      </c>
      <c r="AL657">
        <v>0.03</v>
      </c>
      <c r="AM657">
        <v>0.05</v>
      </c>
      <c r="AN657">
        <v>0.05</v>
      </c>
      <c r="AO657">
        <v>1.42</v>
      </c>
      <c r="AP657">
        <v>1.42</v>
      </c>
      <c r="AQ657">
        <v>22.67</v>
      </c>
      <c r="AR657">
        <v>0.53</v>
      </c>
      <c r="AS657">
        <v>0.68</v>
      </c>
      <c r="AT657">
        <v>-1</v>
      </c>
      <c r="AU657">
        <v>-1</v>
      </c>
      <c r="AV657">
        <v>0.05</v>
      </c>
      <c r="AW657">
        <v>29.88</v>
      </c>
      <c r="AX657">
        <v>29.88</v>
      </c>
      <c r="AY657">
        <v>0.17</v>
      </c>
      <c r="AZ657">
        <v>0</v>
      </c>
      <c r="BA657">
        <v>1408.1255598294849</v>
      </c>
    </row>
    <row r="658" spans="1:53" x14ac:dyDescent="0.25">
      <c r="A658">
        <v>1876</v>
      </c>
      <c r="B658" t="s">
        <v>1090</v>
      </c>
      <c r="C658">
        <v>0</v>
      </c>
      <c r="D658">
        <v>1.58</v>
      </c>
      <c r="E658">
        <v>0</v>
      </c>
      <c r="F658">
        <v>0</v>
      </c>
      <c r="G658">
        <v>0</v>
      </c>
      <c r="H658">
        <v>0.03</v>
      </c>
      <c r="I658">
        <v>0</v>
      </c>
      <c r="J658">
        <v>2</v>
      </c>
      <c r="K658">
        <v>0.03</v>
      </c>
      <c r="L658">
        <v>-1</v>
      </c>
      <c r="M658">
        <v>-1</v>
      </c>
      <c r="N658">
        <v>0.67</v>
      </c>
      <c r="O658">
        <v>3.58</v>
      </c>
      <c r="P658">
        <v>0.03</v>
      </c>
      <c r="Q658">
        <v>0.28000000000000003</v>
      </c>
      <c r="R658">
        <v>0.05</v>
      </c>
      <c r="S658">
        <v>0.32</v>
      </c>
      <c r="T658">
        <v>0.23</v>
      </c>
      <c r="U658">
        <v>0</v>
      </c>
      <c r="V658">
        <v>0</v>
      </c>
      <c r="W658">
        <v>20.67</v>
      </c>
      <c r="X658">
        <v>0.6</v>
      </c>
      <c r="Y658">
        <v>-1</v>
      </c>
      <c r="Z658">
        <v>-1</v>
      </c>
      <c r="AA658">
        <v>24.88</v>
      </c>
      <c r="AB658">
        <v>0.03</v>
      </c>
      <c r="AC658">
        <v>0.02</v>
      </c>
      <c r="AD658">
        <v>0.03</v>
      </c>
      <c r="AE658">
        <v>4.17</v>
      </c>
      <c r="AF658">
        <v>-1</v>
      </c>
      <c r="AG658">
        <v>-1</v>
      </c>
      <c r="AH658">
        <v>-1</v>
      </c>
      <c r="AI658">
        <v>0</v>
      </c>
      <c r="AJ658">
        <v>0</v>
      </c>
      <c r="AK658">
        <v>0.03</v>
      </c>
      <c r="AL658">
        <v>0.03</v>
      </c>
      <c r="AM658">
        <v>0.05</v>
      </c>
      <c r="AN658">
        <v>0.05</v>
      </c>
      <c r="AO658">
        <v>1.42</v>
      </c>
      <c r="AP658">
        <v>1.42</v>
      </c>
      <c r="AQ658">
        <v>22.67</v>
      </c>
      <c r="AR658">
        <v>0.53</v>
      </c>
      <c r="AS658">
        <v>0.68</v>
      </c>
      <c r="AT658">
        <v>-1</v>
      </c>
      <c r="AU658">
        <v>-1</v>
      </c>
      <c r="AV658">
        <v>0.05</v>
      </c>
      <c r="AW658">
        <v>29.88</v>
      </c>
      <c r="AX658">
        <v>29.88</v>
      </c>
      <c r="AY658">
        <v>0.17</v>
      </c>
      <c r="AZ658">
        <v>0</v>
      </c>
      <c r="BA658">
        <v>1592.6503253435185</v>
      </c>
    </row>
    <row r="659" spans="1:53" x14ac:dyDescent="0.25">
      <c r="A659">
        <v>1880</v>
      </c>
      <c r="B659" t="s">
        <v>1091</v>
      </c>
      <c r="C659">
        <v>0</v>
      </c>
      <c r="D659">
        <v>1.58</v>
      </c>
      <c r="E659">
        <v>0</v>
      </c>
      <c r="F659">
        <v>0</v>
      </c>
      <c r="G659">
        <v>0</v>
      </c>
      <c r="H659">
        <v>0.03</v>
      </c>
      <c r="I659">
        <v>0</v>
      </c>
      <c r="J659">
        <v>2</v>
      </c>
      <c r="K659">
        <v>0.03</v>
      </c>
      <c r="L659">
        <v>-1</v>
      </c>
      <c r="M659">
        <v>-1</v>
      </c>
      <c r="N659">
        <v>0.67</v>
      </c>
      <c r="O659">
        <v>3.58</v>
      </c>
      <c r="P659">
        <v>0.03</v>
      </c>
      <c r="Q659">
        <v>0.28000000000000003</v>
      </c>
      <c r="R659">
        <v>0.05</v>
      </c>
      <c r="S659">
        <v>0.32</v>
      </c>
      <c r="T659">
        <v>0.23</v>
      </c>
      <c r="U659">
        <v>0</v>
      </c>
      <c r="V659">
        <v>0</v>
      </c>
      <c r="W659">
        <v>20.67</v>
      </c>
      <c r="X659">
        <v>0.6</v>
      </c>
      <c r="Y659">
        <v>-1</v>
      </c>
      <c r="Z659">
        <v>-1</v>
      </c>
      <c r="AA659">
        <v>24.88</v>
      </c>
      <c r="AB659">
        <v>0.03</v>
      </c>
      <c r="AC659">
        <v>0.02</v>
      </c>
      <c r="AD659">
        <v>0.03</v>
      </c>
      <c r="AE659">
        <v>4.17</v>
      </c>
      <c r="AF659">
        <v>-1</v>
      </c>
      <c r="AG659">
        <v>-1</v>
      </c>
      <c r="AH659">
        <v>-1</v>
      </c>
      <c r="AI659">
        <v>0</v>
      </c>
      <c r="AJ659">
        <v>0</v>
      </c>
      <c r="AK659">
        <v>0.03</v>
      </c>
      <c r="AL659">
        <v>0.03</v>
      </c>
      <c r="AM659">
        <v>0.05</v>
      </c>
      <c r="AN659">
        <v>0.05</v>
      </c>
      <c r="AO659">
        <v>1.42</v>
      </c>
      <c r="AP659">
        <v>1.42</v>
      </c>
      <c r="AQ659">
        <v>22.67</v>
      </c>
      <c r="AR659">
        <v>0.53</v>
      </c>
      <c r="AS659">
        <v>0.68</v>
      </c>
      <c r="AT659">
        <v>-1</v>
      </c>
      <c r="AU659">
        <v>-1</v>
      </c>
      <c r="AV659">
        <v>0.05</v>
      </c>
      <c r="AW659">
        <v>29.88</v>
      </c>
      <c r="AX659">
        <v>29.88</v>
      </c>
      <c r="AY659">
        <v>0.17</v>
      </c>
      <c r="AZ659">
        <v>0</v>
      </c>
      <c r="BA659">
        <v>1472.0310355038459</v>
      </c>
    </row>
    <row r="660" spans="1:53" x14ac:dyDescent="0.25">
      <c r="A660">
        <v>1884</v>
      </c>
      <c r="B660" t="s">
        <v>1092</v>
      </c>
      <c r="C660">
        <v>0</v>
      </c>
      <c r="D660">
        <v>1.58</v>
      </c>
      <c r="E660">
        <v>0</v>
      </c>
      <c r="F660">
        <v>0</v>
      </c>
      <c r="G660">
        <v>0</v>
      </c>
      <c r="H660">
        <v>0.03</v>
      </c>
      <c r="I660">
        <v>0</v>
      </c>
      <c r="J660">
        <v>2</v>
      </c>
      <c r="K660">
        <v>0.03</v>
      </c>
      <c r="L660">
        <v>-1</v>
      </c>
      <c r="M660">
        <v>-1</v>
      </c>
      <c r="N660">
        <v>0.67</v>
      </c>
      <c r="O660">
        <v>3.58</v>
      </c>
      <c r="P660">
        <v>0.03</v>
      </c>
      <c r="Q660">
        <v>0.28000000000000003</v>
      </c>
      <c r="R660">
        <v>0.05</v>
      </c>
      <c r="S660">
        <v>0.32</v>
      </c>
      <c r="T660">
        <v>0.23</v>
      </c>
      <c r="U660">
        <v>0</v>
      </c>
      <c r="V660">
        <v>0</v>
      </c>
      <c r="W660">
        <v>20.67</v>
      </c>
      <c r="X660">
        <v>0.6</v>
      </c>
      <c r="Y660">
        <v>-1</v>
      </c>
      <c r="Z660">
        <v>-1</v>
      </c>
      <c r="AA660">
        <v>24.88</v>
      </c>
      <c r="AB660">
        <v>0.03</v>
      </c>
      <c r="AC660">
        <v>0.02</v>
      </c>
      <c r="AD660">
        <v>0.03</v>
      </c>
      <c r="AE660">
        <v>4.17</v>
      </c>
      <c r="AF660">
        <v>-1</v>
      </c>
      <c r="AG660">
        <v>-1</v>
      </c>
      <c r="AH660">
        <v>-1</v>
      </c>
      <c r="AI660">
        <v>0</v>
      </c>
      <c r="AJ660">
        <v>0</v>
      </c>
      <c r="AK660">
        <v>0.03</v>
      </c>
      <c r="AL660">
        <v>0.03</v>
      </c>
      <c r="AM660">
        <v>0.05</v>
      </c>
      <c r="AN660">
        <v>0.05</v>
      </c>
      <c r="AO660">
        <v>1.42</v>
      </c>
      <c r="AP660">
        <v>1.42</v>
      </c>
      <c r="AQ660">
        <v>22.67</v>
      </c>
      <c r="AR660">
        <v>0.53</v>
      </c>
      <c r="AS660">
        <v>0.68</v>
      </c>
      <c r="AT660">
        <v>-1</v>
      </c>
      <c r="AU660">
        <v>-1</v>
      </c>
      <c r="AV660">
        <v>0.05</v>
      </c>
      <c r="AW660">
        <v>29.88</v>
      </c>
      <c r="AX660">
        <v>29.88</v>
      </c>
      <c r="AY660">
        <v>0.17</v>
      </c>
      <c r="AZ660">
        <v>0</v>
      </c>
      <c r="BA660">
        <v>1466.4070134247556</v>
      </c>
    </row>
    <row r="661" spans="1:53" x14ac:dyDescent="0.25">
      <c r="A661">
        <v>1885</v>
      </c>
      <c r="B661" t="s">
        <v>1093</v>
      </c>
      <c r="C661">
        <v>0</v>
      </c>
      <c r="D661">
        <v>1.58</v>
      </c>
      <c r="E661">
        <v>0</v>
      </c>
      <c r="F661">
        <v>0</v>
      </c>
      <c r="G661">
        <v>0</v>
      </c>
      <c r="H661">
        <v>0.03</v>
      </c>
      <c r="I661">
        <v>0</v>
      </c>
      <c r="J661">
        <v>2</v>
      </c>
      <c r="K661">
        <v>0.03</v>
      </c>
      <c r="L661">
        <v>-1</v>
      </c>
      <c r="M661">
        <v>-1</v>
      </c>
      <c r="N661">
        <v>0.67</v>
      </c>
      <c r="O661">
        <v>3.58</v>
      </c>
      <c r="P661">
        <v>0.03</v>
      </c>
      <c r="Q661">
        <v>0.28000000000000003</v>
      </c>
      <c r="R661">
        <v>0.05</v>
      </c>
      <c r="S661">
        <v>0.32</v>
      </c>
      <c r="T661">
        <v>0.23</v>
      </c>
      <c r="U661">
        <v>0</v>
      </c>
      <c r="V661">
        <v>0</v>
      </c>
      <c r="W661">
        <v>20.67</v>
      </c>
      <c r="X661">
        <v>0.6</v>
      </c>
      <c r="Y661">
        <v>-1</v>
      </c>
      <c r="Z661">
        <v>-1</v>
      </c>
      <c r="AA661">
        <v>24.88</v>
      </c>
      <c r="AB661">
        <v>0.03</v>
      </c>
      <c r="AC661">
        <v>0.02</v>
      </c>
      <c r="AD661">
        <v>0.03</v>
      </c>
      <c r="AE661">
        <v>4.17</v>
      </c>
      <c r="AF661">
        <v>-1</v>
      </c>
      <c r="AG661">
        <v>-1</v>
      </c>
      <c r="AH661">
        <v>-1</v>
      </c>
      <c r="AI661">
        <v>0</v>
      </c>
      <c r="AJ661">
        <v>0</v>
      </c>
      <c r="AK661">
        <v>0.03</v>
      </c>
      <c r="AL661">
        <v>0.03</v>
      </c>
      <c r="AM661">
        <v>0.05</v>
      </c>
      <c r="AN661">
        <v>0.05</v>
      </c>
      <c r="AO661">
        <v>1.42</v>
      </c>
      <c r="AP661">
        <v>1.42</v>
      </c>
      <c r="AQ661">
        <v>22.67</v>
      </c>
      <c r="AR661">
        <v>0.53</v>
      </c>
      <c r="AS661">
        <v>0.68</v>
      </c>
      <c r="AT661">
        <v>-1</v>
      </c>
      <c r="AU661">
        <v>-1</v>
      </c>
      <c r="AV661">
        <v>0.05</v>
      </c>
      <c r="AW661">
        <v>29.88</v>
      </c>
      <c r="AX661">
        <v>29.88</v>
      </c>
      <c r="AY661">
        <v>0.17</v>
      </c>
      <c r="AZ661">
        <v>0</v>
      </c>
      <c r="BA661">
        <v>1556.7318788245257</v>
      </c>
    </row>
    <row r="662" spans="1:53" x14ac:dyDescent="0.25">
      <c r="A662">
        <v>1891</v>
      </c>
      <c r="B662" t="s">
        <v>1094</v>
      </c>
      <c r="C662">
        <v>0</v>
      </c>
      <c r="D662">
        <v>1.58</v>
      </c>
      <c r="E662">
        <v>0</v>
      </c>
      <c r="F662">
        <v>0</v>
      </c>
      <c r="G662">
        <v>0</v>
      </c>
      <c r="H662">
        <v>0.03</v>
      </c>
      <c r="I662">
        <v>0</v>
      </c>
      <c r="J662">
        <v>2</v>
      </c>
      <c r="K662">
        <v>0.03</v>
      </c>
      <c r="L662">
        <v>-1</v>
      </c>
      <c r="M662">
        <v>-1</v>
      </c>
      <c r="N662">
        <v>0.67</v>
      </c>
      <c r="O662">
        <v>3.58</v>
      </c>
      <c r="P662">
        <v>0.03</v>
      </c>
      <c r="Q662">
        <v>0.28000000000000003</v>
      </c>
      <c r="R662">
        <v>0.05</v>
      </c>
      <c r="S662">
        <v>0.32</v>
      </c>
      <c r="T662">
        <v>0.23</v>
      </c>
      <c r="U662">
        <v>0</v>
      </c>
      <c r="V662">
        <v>0</v>
      </c>
      <c r="W662">
        <v>20.67</v>
      </c>
      <c r="X662">
        <v>0.6</v>
      </c>
      <c r="Y662">
        <v>-1</v>
      </c>
      <c r="Z662">
        <v>-1</v>
      </c>
      <c r="AA662">
        <v>24.88</v>
      </c>
      <c r="AB662">
        <v>0.03</v>
      </c>
      <c r="AC662">
        <v>0.02</v>
      </c>
      <c r="AD662">
        <v>0.03</v>
      </c>
      <c r="AE662">
        <v>4.17</v>
      </c>
      <c r="AF662">
        <v>-1</v>
      </c>
      <c r="AG662">
        <v>-1</v>
      </c>
      <c r="AH662">
        <v>-1</v>
      </c>
      <c r="AI662">
        <v>0</v>
      </c>
      <c r="AJ662">
        <v>0</v>
      </c>
      <c r="AK662">
        <v>0.03</v>
      </c>
      <c r="AL662">
        <v>0.03</v>
      </c>
      <c r="AM662">
        <v>0.05</v>
      </c>
      <c r="AN662">
        <v>0.05</v>
      </c>
      <c r="AO662">
        <v>1.42</v>
      </c>
      <c r="AP662">
        <v>1.42</v>
      </c>
      <c r="AQ662">
        <v>22.67</v>
      </c>
      <c r="AR662">
        <v>0.53</v>
      </c>
      <c r="AS662">
        <v>0.68</v>
      </c>
      <c r="AT662">
        <v>-1</v>
      </c>
      <c r="AU662">
        <v>-1</v>
      </c>
      <c r="AV662">
        <v>0.05</v>
      </c>
      <c r="AW662">
        <v>29.88</v>
      </c>
      <c r="AX662">
        <v>29.88</v>
      </c>
      <c r="AY662">
        <v>0.17</v>
      </c>
      <c r="AZ662">
        <v>0</v>
      </c>
      <c r="BA662">
        <v>1501.1212478193781</v>
      </c>
    </row>
    <row r="663" spans="1:53" x14ac:dyDescent="0.25">
      <c r="A663">
        <v>1895</v>
      </c>
      <c r="B663" t="s">
        <v>1095</v>
      </c>
      <c r="C663">
        <v>0</v>
      </c>
      <c r="D663">
        <v>1.58</v>
      </c>
      <c r="E663">
        <v>0</v>
      </c>
      <c r="F663">
        <v>0</v>
      </c>
      <c r="G663">
        <v>0</v>
      </c>
      <c r="H663">
        <v>0.03</v>
      </c>
      <c r="I663">
        <v>0</v>
      </c>
      <c r="J663">
        <v>2</v>
      </c>
      <c r="K663">
        <v>0.03</v>
      </c>
      <c r="L663">
        <v>-1</v>
      </c>
      <c r="M663">
        <v>-1</v>
      </c>
      <c r="N663">
        <v>0.67</v>
      </c>
      <c r="O663">
        <v>3.58</v>
      </c>
      <c r="P663">
        <v>0.03</v>
      </c>
      <c r="Q663">
        <v>0.28000000000000003</v>
      </c>
      <c r="R663">
        <v>0.05</v>
      </c>
      <c r="S663">
        <v>0.32</v>
      </c>
      <c r="T663">
        <v>0.23</v>
      </c>
      <c r="U663">
        <v>0</v>
      </c>
      <c r="V663">
        <v>0</v>
      </c>
      <c r="W663">
        <v>20.67</v>
      </c>
      <c r="X663">
        <v>0.6</v>
      </c>
      <c r="Y663">
        <v>-1</v>
      </c>
      <c r="Z663">
        <v>-1</v>
      </c>
      <c r="AA663">
        <v>24.88</v>
      </c>
      <c r="AB663">
        <v>0.03</v>
      </c>
      <c r="AC663">
        <v>0.02</v>
      </c>
      <c r="AD663">
        <v>0.03</v>
      </c>
      <c r="AE663">
        <v>4.17</v>
      </c>
      <c r="AF663">
        <v>-1</v>
      </c>
      <c r="AG663">
        <v>-1</v>
      </c>
      <c r="AH663">
        <v>-1</v>
      </c>
      <c r="AI663">
        <v>0</v>
      </c>
      <c r="AJ663">
        <v>0</v>
      </c>
      <c r="AK663">
        <v>0.03</v>
      </c>
      <c r="AL663">
        <v>0.03</v>
      </c>
      <c r="AM663">
        <v>0.05</v>
      </c>
      <c r="AN663">
        <v>0.05</v>
      </c>
      <c r="AO663">
        <v>1.42</v>
      </c>
      <c r="AP663">
        <v>1.42</v>
      </c>
      <c r="AQ663">
        <v>22.67</v>
      </c>
      <c r="AR663">
        <v>0.53</v>
      </c>
      <c r="AS663">
        <v>0.68</v>
      </c>
      <c r="AT663">
        <v>-1</v>
      </c>
      <c r="AU663">
        <v>-1</v>
      </c>
      <c r="AV663">
        <v>0.05</v>
      </c>
      <c r="AW663">
        <v>29.88</v>
      </c>
      <c r="AX663">
        <v>29.88</v>
      </c>
      <c r="AY663">
        <v>0.17</v>
      </c>
      <c r="AZ663">
        <v>0</v>
      </c>
      <c r="BA663">
        <v>1437.8547395333226</v>
      </c>
    </row>
    <row r="664" spans="1:53" x14ac:dyDescent="0.25">
      <c r="A664">
        <v>1896</v>
      </c>
      <c r="B664" t="s">
        <v>1096</v>
      </c>
      <c r="C664">
        <v>0</v>
      </c>
      <c r="D664">
        <v>1.58</v>
      </c>
      <c r="E664">
        <v>0</v>
      </c>
      <c r="F664">
        <v>0</v>
      </c>
      <c r="G664">
        <v>0</v>
      </c>
      <c r="H664">
        <v>0.03</v>
      </c>
      <c r="I664">
        <v>0</v>
      </c>
      <c r="J664">
        <v>2</v>
      </c>
      <c r="K664">
        <v>0.03</v>
      </c>
      <c r="L664">
        <v>-1</v>
      </c>
      <c r="M664">
        <v>-1</v>
      </c>
      <c r="N664">
        <v>0.67</v>
      </c>
      <c r="O664">
        <v>3.58</v>
      </c>
      <c r="P664">
        <v>0.03</v>
      </c>
      <c r="Q664">
        <v>0.28000000000000003</v>
      </c>
      <c r="R664">
        <v>0.05</v>
      </c>
      <c r="S664">
        <v>0.32</v>
      </c>
      <c r="T664">
        <v>0.23</v>
      </c>
      <c r="U664">
        <v>0</v>
      </c>
      <c r="V664">
        <v>0</v>
      </c>
      <c r="W664">
        <v>20.67</v>
      </c>
      <c r="X664">
        <v>0.6</v>
      </c>
      <c r="Y664">
        <v>-1</v>
      </c>
      <c r="Z664">
        <v>-1</v>
      </c>
      <c r="AA664">
        <v>24.88</v>
      </c>
      <c r="AB664">
        <v>0.03</v>
      </c>
      <c r="AC664">
        <v>0.02</v>
      </c>
      <c r="AD664">
        <v>0.03</v>
      </c>
      <c r="AE664">
        <v>4.17</v>
      </c>
      <c r="AF664">
        <v>-1</v>
      </c>
      <c r="AG664">
        <v>-1</v>
      </c>
      <c r="AH664">
        <v>-1</v>
      </c>
      <c r="AI664">
        <v>0</v>
      </c>
      <c r="AJ664">
        <v>0</v>
      </c>
      <c r="AK664">
        <v>0.03</v>
      </c>
      <c r="AL664">
        <v>0.03</v>
      </c>
      <c r="AM664">
        <v>0.05</v>
      </c>
      <c r="AN664">
        <v>0.05</v>
      </c>
      <c r="AO664">
        <v>1.42</v>
      </c>
      <c r="AP664">
        <v>1.42</v>
      </c>
      <c r="AQ664">
        <v>22.67</v>
      </c>
      <c r="AR664">
        <v>0.53</v>
      </c>
      <c r="AS664">
        <v>0.68</v>
      </c>
      <c r="AT664">
        <v>-1</v>
      </c>
      <c r="AU664">
        <v>-1</v>
      </c>
      <c r="AV664">
        <v>0.05</v>
      </c>
      <c r="AW664">
        <v>29.88</v>
      </c>
      <c r="AX664">
        <v>29.88</v>
      </c>
      <c r="AY664">
        <v>0.17</v>
      </c>
      <c r="AZ664">
        <v>0</v>
      </c>
      <c r="BA664">
        <v>1383.5018734605253</v>
      </c>
    </row>
    <row r="665" spans="1:53" x14ac:dyDescent="0.25">
      <c r="A665">
        <v>1899</v>
      </c>
      <c r="B665" t="s">
        <v>1097</v>
      </c>
      <c r="C665">
        <v>0</v>
      </c>
      <c r="D665">
        <v>1.58</v>
      </c>
      <c r="E665">
        <v>0</v>
      </c>
      <c r="F665">
        <v>0</v>
      </c>
      <c r="G665">
        <v>0</v>
      </c>
      <c r="H665">
        <v>0.03</v>
      </c>
      <c r="I665">
        <v>0</v>
      </c>
      <c r="J665">
        <v>2</v>
      </c>
      <c r="K665">
        <v>0.03</v>
      </c>
      <c r="L665">
        <v>-1</v>
      </c>
      <c r="M665">
        <v>-1</v>
      </c>
      <c r="N665">
        <v>0.67</v>
      </c>
      <c r="O665">
        <v>3.58</v>
      </c>
      <c r="P665">
        <v>0.03</v>
      </c>
      <c r="Q665">
        <v>0.28000000000000003</v>
      </c>
      <c r="R665">
        <v>0.05</v>
      </c>
      <c r="S665">
        <v>0.32</v>
      </c>
      <c r="T665">
        <v>0.23</v>
      </c>
      <c r="U665">
        <v>0</v>
      </c>
      <c r="V665">
        <v>0</v>
      </c>
      <c r="W665">
        <v>20.67</v>
      </c>
      <c r="X665">
        <v>0.6</v>
      </c>
      <c r="Y665">
        <v>-1</v>
      </c>
      <c r="Z665">
        <v>-1</v>
      </c>
      <c r="AA665">
        <v>24.88</v>
      </c>
      <c r="AB665">
        <v>0.03</v>
      </c>
      <c r="AC665">
        <v>0.02</v>
      </c>
      <c r="AD665">
        <v>0.03</v>
      </c>
      <c r="AE665">
        <v>4.17</v>
      </c>
      <c r="AF665">
        <v>-1</v>
      </c>
      <c r="AG665">
        <v>-1</v>
      </c>
      <c r="AH665">
        <v>-1</v>
      </c>
      <c r="AI665">
        <v>0</v>
      </c>
      <c r="AJ665">
        <v>0</v>
      </c>
      <c r="AK665">
        <v>0.03</v>
      </c>
      <c r="AL665">
        <v>0.03</v>
      </c>
      <c r="AM665">
        <v>0.05</v>
      </c>
      <c r="AN665">
        <v>0.05</v>
      </c>
      <c r="AO665">
        <v>1.42</v>
      </c>
      <c r="AP665">
        <v>1.42</v>
      </c>
      <c r="AQ665">
        <v>22.67</v>
      </c>
      <c r="AR665">
        <v>0.53</v>
      </c>
      <c r="AS665">
        <v>0.68</v>
      </c>
      <c r="AT665">
        <v>-1</v>
      </c>
      <c r="AU665">
        <v>-1</v>
      </c>
      <c r="AV665">
        <v>0.05</v>
      </c>
      <c r="AW665">
        <v>29.88</v>
      </c>
      <c r="AX665">
        <v>29.88</v>
      </c>
      <c r="AY665">
        <v>0.17</v>
      </c>
      <c r="AZ665">
        <v>0</v>
      </c>
      <c r="BA665">
        <v>1432.7040133736509</v>
      </c>
    </row>
    <row r="666" spans="1:53" x14ac:dyDescent="0.25">
      <c r="A666">
        <v>1902</v>
      </c>
      <c r="B666" t="s">
        <v>1098</v>
      </c>
      <c r="C666">
        <v>0</v>
      </c>
      <c r="D666">
        <v>1.58</v>
      </c>
      <c r="E666">
        <v>0</v>
      </c>
      <c r="F666">
        <v>0</v>
      </c>
      <c r="G666">
        <v>0</v>
      </c>
      <c r="H666">
        <v>0.03</v>
      </c>
      <c r="I666">
        <v>0</v>
      </c>
      <c r="J666">
        <v>2</v>
      </c>
      <c r="K666">
        <v>0.03</v>
      </c>
      <c r="L666">
        <v>-1</v>
      </c>
      <c r="M666">
        <v>-1</v>
      </c>
      <c r="N666">
        <v>0.67</v>
      </c>
      <c r="O666">
        <v>3.58</v>
      </c>
      <c r="P666">
        <v>0.03</v>
      </c>
      <c r="Q666">
        <v>0.28000000000000003</v>
      </c>
      <c r="R666">
        <v>0.05</v>
      </c>
      <c r="S666">
        <v>0.32</v>
      </c>
      <c r="T666">
        <v>0.23</v>
      </c>
      <c r="U666">
        <v>0</v>
      </c>
      <c r="V666">
        <v>0</v>
      </c>
      <c r="W666">
        <v>20.67</v>
      </c>
      <c r="X666">
        <v>0.6</v>
      </c>
      <c r="Y666">
        <v>-1</v>
      </c>
      <c r="Z666">
        <v>-1</v>
      </c>
      <c r="AA666">
        <v>24.88</v>
      </c>
      <c r="AB666">
        <v>0.03</v>
      </c>
      <c r="AC666">
        <v>0.02</v>
      </c>
      <c r="AD666">
        <v>0.03</v>
      </c>
      <c r="AE666">
        <v>4.17</v>
      </c>
      <c r="AF666">
        <v>-1</v>
      </c>
      <c r="AG666">
        <v>-1</v>
      </c>
      <c r="AH666">
        <v>-1</v>
      </c>
      <c r="AI666">
        <v>0</v>
      </c>
      <c r="AJ666">
        <v>0</v>
      </c>
      <c r="AK666">
        <v>0.03</v>
      </c>
      <c r="AL666">
        <v>0.03</v>
      </c>
      <c r="AM666">
        <v>0.05</v>
      </c>
      <c r="AN666">
        <v>0.05</v>
      </c>
      <c r="AO666">
        <v>1.42</v>
      </c>
      <c r="AP666">
        <v>1.42</v>
      </c>
      <c r="AQ666">
        <v>22.67</v>
      </c>
      <c r="AR666">
        <v>0.53</v>
      </c>
      <c r="AS666">
        <v>0.68</v>
      </c>
      <c r="AT666">
        <v>-1</v>
      </c>
      <c r="AU666">
        <v>-1</v>
      </c>
      <c r="AV666">
        <v>0.05</v>
      </c>
      <c r="AW666">
        <v>29.88</v>
      </c>
      <c r="AX666">
        <v>29.88</v>
      </c>
      <c r="AY666">
        <v>0.17</v>
      </c>
      <c r="AZ666">
        <v>0</v>
      </c>
      <c r="BA666">
        <v>1484.406978393951</v>
      </c>
    </row>
    <row r="667" spans="1:53" x14ac:dyDescent="0.25">
      <c r="A667">
        <v>1908</v>
      </c>
      <c r="B667" t="s">
        <v>1099</v>
      </c>
      <c r="C667">
        <v>0</v>
      </c>
      <c r="D667">
        <v>1.58</v>
      </c>
      <c r="E667">
        <v>0</v>
      </c>
      <c r="F667">
        <v>0</v>
      </c>
      <c r="G667">
        <v>0</v>
      </c>
      <c r="H667">
        <v>0.03</v>
      </c>
      <c r="I667">
        <v>0</v>
      </c>
      <c r="J667">
        <v>2</v>
      </c>
      <c r="K667">
        <v>0.03</v>
      </c>
      <c r="L667">
        <v>-1</v>
      </c>
      <c r="M667">
        <v>-1</v>
      </c>
      <c r="N667">
        <v>0.67</v>
      </c>
      <c r="O667">
        <v>3.58</v>
      </c>
      <c r="P667">
        <v>0.03</v>
      </c>
      <c r="Q667">
        <v>0.28000000000000003</v>
      </c>
      <c r="R667">
        <v>0.05</v>
      </c>
      <c r="S667">
        <v>0.32</v>
      </c>
      <c r="T667">
        <v>0.23</v>
      </c>
      <c r="U667">
        <v>0</v>
      </c>
      <c r="V667">
        <v>0</v>
      </c>
      <c r="W667">
        <v>20.67</v>
      </c>
      <c r="X667">
        <v>0.6</v>
      </c>
      <c r="Y667">
        <v>-1</v>
      </c>
      <c r="Z667">
        <v>-1</v>
      </c>
      <c r="AA667">
        <v>24.88</v>
      </c>
      <c r="AB667">
        <v>0.03</v>
      </c>
      <c r="AC667">
        <v>0.02</v>
      </c>
      <c r="AD667">
        <v>0.03</v>
      </c>
      <c r="AE667">
        <v>4.17</v>
      </c>
      <c r="AF667">
        <v>-1</v>
      </c>
      <c r="AG667">
        <v>-1</v>
      </c>
      <c r="AH667">
        <v>-1</v>
      </c>
      <c r="AI667">
        <v>0</v>
      </c>
      <c r="AJ667">
        <v>0</v>
      </c>
      <c r="AK667">
        <v>0.03</v>
      </c>
      <c r="AL667">
        <v>0.03</v>
      </c>
      <c r="AM667">
        <v>0.05</v>
      </c>
      <c r="AN667">
        <v>0.05</v>
      </c>
      <c r="AO667">
        <v>1.42</v>
      </c>
      <c r="AP667">
        <v>1.42</v>
      </c>
      <c r="AQ667">
        <v>22.67</v>
      </c>
      <c r="AR667">
        <v>0.53</v>
      </c>
      <c r="AS667">
        <v>0.68</v>
      </c>
      <c r="AT667">
        <v>-1</v>
      </c>
      <c r="AU667">
        <v>-1</v>
      </c>
      <c r="AV667">
        <v>0.05</v>
      </c>
      <c r="AW667">
        <v>29.88</v>
      </c>
      <c r="AX667">
        <v>29.88</v>
      </c>
      <c r="AY667">
        <v>0.17</v>
      </c>
      <c r="AZ667">
        <v>0</v>
      </c>
      <c r="BA667">
        <v>1393.1355109835795</v>
      </c>
    </row>
    <row r="668" spans="1:53" x14ac:dyDescent="0.25">
      <c r="A668">
        <v>1912</v>
      </c>
      <c r="B668" t="s">
        <v>1100</v>
      </c>
      <c r="C668">
        <v>0</v>
      </c>
      <c r="D668">
        <v>1.58</v>
      </c>
      <c r="E668">
        <v>0</v>
      </c>
      <c r="F668">
        <v>0</v>
      </c>
      <c r="G668">
        <v>0</v>
      </c>
      <c r="H668">
        <v>0.03</v>
      </c>
      <c r="I668">
        <v>0</v>
      </c>
      <c r="J668">
        <v>2</v>
      </c>
      <c r="K668">
        <v>0.03</v>
      </c>
      <c r="L668">
        <v>-1</v>
      </c>
      <c r="M668">
        <v>-1</v>
      </c>
      <c r="N668">
        <v>0.67</v>
      </c>
      <c r="O668">
        <v>3.58</v>
      </c>
      <c r="P668">
        <v>0.03</v>
      </c>
      <c r="Q668">
        <v>0.28000000000000003</v>
      </c>
      <c r="R668">
        <v>0.05</v>
      </c>
      <c r="S668">
        <v>0.32</v>
      </c>
      <c r="T668">
        <v>0.23</v>
      </c>
      <c r="U668">
        <v>0</v>
      </c>
      <c r="V668">
        <v>0</v>
      </c>
      <c r="W668">
        <v>20.67</v>
      </c>
      <c r="X668">
        <v>0.6</v>
      </c>
      <c r="Y668">
        <v>-1</v>
      </c>
      <c r="Z668">
        <v>-1</v>
      </c>
      <c r="AA668">
        <v>24.88</v>
      </c>
      <c r="AB668">
        <v>0.03</v>
      </c>
      <c r="AC668">
        <v>0.02</v>
      </c>
      <c r="AD668">
        <v>0.03</v>
      </c>
      <c r="AE668">
        <v>4.17</v>
      </c>
      <c r="AF668">
        <v>-1</v>
      </c>
      <c r="AG668">
        <v>-1</v>
      </c>
      <c r="AH668">
        <v>-1</v>
      </c>
      <c r="AI668">
        <v>0</v>
      </c>
      <c r="AJ668">
        <v>0</v>
      </c>
      <c r="AK668">
        <v>0.03</v>
      </c>
      <c r="AL668">
        <v>0.03</v>
      </c>
      <c r="AM668">
        <v>0.05</v>
      </c>
      <c r="AN668">
        <v>0.05</v>
      </c>
      <c r="AO668">
        <v>1.42</v>
      </c>
      <c r="AP668">
        <v>1.42</v>
      </c>
      <c r="AQ668">
        <v>22.67</v>
      </c>
      <c r="AR668">
        <v>0.53</v>
      </c>
      <c r="AS668">
        <v>0.68</v>
      </c>
      <c r="AT668">
        <v>-1</v>
      </c>
      <c r="AU668">
        <v>-1</v>
      </c>
      <c r="AV668">
        <v>0.05</v>
      </c>
      <c r="AW668">
        <v>29.88</v>
      </c>
      <c r="AX668">
        <v>29.88</v>
      </c>
      <c r="AY668">
        <v>0.17</v>
      </c>
      <c r="AZ668">
        <v>0</v>
      </c>
      <c r="BA668">
        <v>1464.7264515983807</v>
      </c>
    </row>
    <row r="669" spans="1:53" x14ac:dyDescent="0.25">
      <c r="A669">
        <v>1915</v>
      </c>
      <c r="B669" t="s">
        <v>1101</v>
      </c>
      <c r="C669">
        <v>0</v>
      </c>
      <c r="D669">
        <v>1.58</v>
      </c>
      <c r="E669">
        <v>0</v>
      </c>
      <c r="F669">
        <v>0</v>
      </c>
      <c r="G669">
        <v>0</v>
      </c>
      <c r="H669">
        <v>0.03</v>
      </c>
      <c r="I669">
        <v>0</v>
      </c>
      <c r="J669">
        <v>2</v>
      </c>
      <c r="K669">
        <v>0.03</v>
      </c>
      <c r="L669">
        <v>-1</v>
      </c>
      <c r="M669">
        <v>-1</v>
      </c>
      <c r="N669">
        <v>0.67</v>
      </c>
      <c r="O669">
        <v>3.58</v>
      </c>
      <c r="P669">
        <v>0.03</v>
      </c>
      <c r="Q669">
        <v>0.28000000000000003</v>
      </c>
      <c r="R669">
        <v>0.05</v>
      </c>
      <c r="S669">
        <v>0.32</v>
      </c>
      <c r="T669">
        <v>0.23</v>
      </c>
      <c r="U669">
        <v>0</v>
      </c>
      <c r="V669">
        <v>0</v>
      </c>
      <c r="W669">
        <v>20.67</v>
      </c>
      <c r="X669">
        <v>0.6</v>
      </c>
      <c r="Y669">
        <v>-1</v>
      </c>
      <c r="Z669">
        <v>-1</v>
      </c>
      <c r="AA669">
        <v>24.88</v>
      </c>
      <c r="AB669">
        <v>0.03</v>
      </c>
      <c r="AC669">
        <v>0.02</v>
      </c>
      <c r="AD669">
        <v>0.03</v>
      </c>
      <c r="AE669">
        <v>4.17</v>
      </c>
      <c r="AF669">
        <v>-1</v>
      </c>
      <c r="AG669">
        <v>-1</v>
      </c>
      <c r="AH669">
        <v>-1</v>
      </c>
      <c r="AI669">
        <v>0</v>
      </c>
      <c r="AJ669">
        <v>0</v>
      </c>
      <c r="AK669">
        <v>0.03</v>
      </c>
      <c r="AL669">
        <v>0.03</v>
      </c>
      <c r="AM669">
        <v>0.05</v>
      </c>
      <c r="AN669">
        <v>0.05</v>
      </c>
      <c r="AO669">
        <v>1.42</v>
      </c>
      <c r="AP669">
        <v>1.42</v>
      </c>
      <c r="AQ669">
        <v>22.67</v>
      </c>
      <c r="AR669">
        <v>0.53</v>
      </c>
      <c r="AS669">
        <v>0.68</v>
      </c>
      <c r="AT669">
        <v>-1</v>
      </c>
      <c r="AU669">
        <v>-1</v>
      </c>
      <c r="AV669">
        <v>0.05</v>
      </c>
      <c r="AW669">
        <v>29.88</v>
      </c>
      <c r="AX669">
        <v>29.88</v>
      </c>
      <c r="AY669">
        <v>0.17</v>
      </c>
      <c r="AZ669">
        <v>0</v>
      </c>
      <c r="BA669">
        <v>1431.0709858204145</v>
      </c>
    </row>
    <row r="670" spans="1:53" x14ac:dyDescent="0.25">
      <c r="A670">
        <v>1918</v>
      </c>
      <c r="B670" t="s">
        <v>1102</v>
      </c>
      <c r="C670">
        <v>0</v>
      </c>
      <c r="D670">
        <v>1.58</v>
      </c>
      <c r="E670">
        <v>0</v>
      </c>
      <c r="F670">
        <v>0</v>
      </c>
      <c r="G670">
        <v>0</v>
      </c>
      <c r="H670">
        <v>0.03</v>
      </c>
      <c r="I670">
        <v>0</v>
      </c>
      <c r="J670">
        <v>2</v>
      </c>
      <c r="K670">
        <v>0.03</v>
      </c>
      <c r="L670">
        <v>-1</v>
      </c>
      <c r="M670">
        <v>-1</v>
      </c>
      <c r="N670">
        <v>0.67</v>
      </c>
      <c r="O670">
        <v>3.58</v>
      </c>
      <c r="P670">
        <v>0.03</v>
      </c>
      <c r="Q670">
        <v>0.28000000000000003</v>
      </c>
      <c r="R670">
        <v>0.05</v>
      </c>
      <c r="S670">
        <v>0.32</v>
      </c>
      <c r="T670">
        <v>0.23</v>
      </c>
      <c r="U670">
        <v>0</v>
      </c>
      <c r="V670">
        <v>0</v>
      </c>
      <c r="W670">
        <v>20.67</v>
      </c>
      <c r="X670">
        <v>0.6</v>
      </c>
      <c r="Y670">
        <v>-1</v>
      </c>
      <c r="Z670">
        <v>-1</v>
      </c>
      <c r="AA670">
        <v>24.88</v>
      </c>
      <c r="AB670">
        <v>0.03</v>
      </c>
      <c r="AC670">
        <v>0.02</v>
      </c>
      <c r="AD670">
        <v>0.03</v>
      </c>
      <c r="AE670">
        <v>4.17</v>
      </c>
      <c r="AF670">
        <v>-1</v>
      </c>
      <c r="AG670">
        <v>-1</v>
      </c>
      <c r="AH670">
        <v>-1</v>
      </c>
      <c r="AI670">
        <v>0</v>
      </c>
      <c r="AJ670">
        <v>0</v>
      </c>
      <c r="AK670">
        <v>0.03</v>
      </c>
      <c r="AL670">
        <v>0.03</v>
      </c>
      <c r="AM670">
        <v>0.05</v>
      </c>
      <c r="AN670">
        <v>0.05</v>
      </c>
      <c r="AO670">
        <v>1.42</v>
      </c>
      <c r="AP670">
        <v>1.42</v>
      </c>
      <c r="AQ670">
        <v>22.67</v>
      </c>
      <c r="AR670">
        <v>0.53</v>
      </c>
      <c r="AS670">
        <v>0.68</v>
      </c>
      <c r="AT670">
        <v>-1</v>
      </c>
      <c r="AU670">
        <v>-1</v>
      </c>
      <c r="AV670">
        <v>0.05</v>
      </c>
      <c r="AW670">
        <v>29.88</v>
      </c>
      <c r="AX670">
        <v>29.88</v>
      </c>
      <c r="AY670">
        <v>0.17</v>
      </c>
      <c r="AZ670">
        <v>0</v>
      </c>
      <c r="BA670">
        <v>1657.9486346526662</v>
      </c>
    </row>
    <row r="671" spans="1:53" x14ac:dyDescent="0.25">
      <c r="A671">
        <v>1922</v>
      </c>
      <c r="B671" t="s">
        <v>1103</v>
      </c>
      <c r="C671">
        <v>0</v>
      </c>
      <c r="D671">
        <v>1.58</v>
      </c>
      <c r="E671">
        <v>0</v>
      </c>
      <c r="F671">
        <v>0</v>
      </c>
      <c r="G671">
        <v>0</v>
      </c>
      <c r="H671">
        <v>0.03</v>
      </c>
      <c r="I671">
        <v>0</v>
      </c>
      <c r="J671">
        <v>2</v>
      </c>
      <c r="K671">
        <v>0.03</v>
      </c>
      <c r="L671">
        <v>-1</v>
      </c>
      <c r="M671">
        <v>-1</v>
      </c>
      <c r="N671">
        <v>0.67</v>
      </c>
      <c r="O671">
        <v>3.58</v>
      </c>
      <c r="P671">
        <v>0.03</v>
      </c>
      <c r="Q671">
        <v>0.28000000000000003</v>
      </c>
      <c r="R671">
        <v>0.05</v>
      </c>
      <c r="S671">
        <v>0.32</v>
      </c>
      <c r="T671">
        <v>0.23</v>
      </c>
      <c r="U671">
        <v>0</v>
      </c>
      <c r="V671">
        <v>0</v>
      </c>
      <c r="W671">
        <v>20.67</v>
      </c>
      <c r="X671">
        <v>0.6</v>
      </c>
      <c r="Y671">
        <v>-1</v>
      </c>
      <c r="Z671">
        <v>-1</v>
      </c>
      <c r="AA671">
        <v>24.88</v>
      </c>
      <c r="AB671">
        <v>0.03</v>
      </c>
      <c r="AC671">
        <v>0.02</v>
      </c>
      <c r="AD671">
        <v>0.03</v>
      </c>
      <c r="AE671">
        <v>4.17</v>
      </c>
      <c r="AF671">
        <v>-1</v>
      </c>
      <c r="AG671">
        <v>-1</v>
      </c>
      <c r="AH671">
        <v>-1</v>
      </c>
      <c r="AI671">
        <v>0</v>
      </c>
      <c r="AJ671">
        <v>0</v>
      </c>
      <c r="AK671">
        <v>0.03</v>
      </c>
      <c r="AL671">
        <v>0.03</v>
      </c>
      <c r="AM671">
        <v>0.05</v>
      </c>
      <c r="AN671">
        <v>0.05</v>
      </c>
      <c r="AO671">
        <v>1.42</v>
      </c>
      <c r="AP671">
        <v>1.42</v>
      </c>
      <c r="AQ671">
        <v>22.67</v>
      </c>
      <c r="AR671">
        <v>0.53</v>
      </c>
      <c r="AS671">
        <v>0.68</v>
      </c>
      <c r="AT671">
        <v>-1</v>
      </c>
      <c r="AU671">
        <v>-1</v>
      </c>
      <c r="AV671">
        <v>0.05</v>
      </c>
      <c r="AW671">
        <v>29.88</v>
      </c>
      <c r="AX671">
        <v>29.88</v>
      </c>
      <c r="AY671">
        <v>0.17</v>
      </c>
      <c r="AZ671">
        <v>0</v>
      </c>
      <c r="BA671">
        <v>1407.0213043001224</v>
      </c>
    </row>
    <row r="672" spans="1:53" x14ac:dyDescent="0.25">
      <c r="A672">
        <v>1923</v>
      </c>
      <c r="B672" t="s">
        <v>1104</v>
      </c>
      <c r="C672">
        <v>0</v>
      </c>
      <c r="D672">
        <v>1.58</v>
      </c>
      <c r="E672">
        <v>0</v>
      </c>
      <c r="F672">
        <v>0</v>
      </c>
      <c r="G672">
        <v>0</v>
      </c>
      <c r="H672">
        <v>0.03</v>
      </c>
      <c r="I672">
        <v>0</v>
      </c>
      <c r="J672">
        <v>2</v>
      </c>
      <c r="K672">
        <v>0.03</v>
      </c>
      <c r="L672">
        <v>-1</v>
      </c>
      <c r="M672">
        <v>-1</v>
      </c>
      <c r="N672">
        <v>0.67</v>
      </c>
      <c r="O672">
        <v>3.58</v>
      </c>
      <c r="P672">
        <v>0.03</v>
      </c>
      <c r="Q672">
        <v>0.28000000000000003</v>
      </c>
      <c r="R672">
        <v>0.05</v>
      </c>
      <c r="S672">
        <v>0.32</v>
      </c>
      <c r="T672">
        <v>0.23</v>
      </c>
      <c r="U672">
        <v>0</v>
      </c>
      <c r="V672">
        <v>0</v>
      </c>
      <c r="W672">
        <v>20.67</v>
      </c>
      <c r="X672">
        <v>0.6</v>
      </c>
      <c r="Y672">
        <v>-1</v>
      </c>
      <c r="Z672">
        <v>-1</v>
      </c>
      <c r="AA672">
        <v>24.88</v>
      </c>
      <c r="AB672">
        <v>0.03</v>
      </c>
      <c r="AC672">
        <v>0.02</v>
      </c>
      <c r="AD672">
        <v>0.03</v>
      </c>
      <c r="AE672">
        <v>4.17</v>
      </c>
      <c r="AF672">
        <v>-1</v>
      </c>
      <c r="AG672">
        <v>-1</v>
      </c>
      <c r="AH672">
        <v>-1</v>
      </c>
      <c r="AI672">
        <v>0</v>
      </c>
      <c r="AJ672">
        <v>0</v>
      </c>
      <c r="AK672">
        <v>0.03</v>
      </c>
      <c r="AL672">
        <v>0.03</v>
      </c>
      <c r="AM672">
        <v>0.05</v>
      </c>
      <c r="AN672">
        <v>0.05</v>
      </c>
      <c r="AO672">
        <v>1.42</v>
      </c>
      <c r="AP672">
        <v>1.42</v>
      </c>
      <c r="AQ672">
        <v>22.67</v>
      </c>
      <c r="AR672">
        <v>0.53</v>
      </c>
      <c r="AS672">
        <v>0.68</v>
      </c>
      <c r="AT672">
        <v>-1</v>
      </c>
      <c r="AU672">
        <v>-1</v>
      </c>
      <c r="AV672">
        <v>0.05</v>
      </c>
      <c r="AW672">
        <v>29.88</v>
      </c>
      <c r="AX672">
        <v>29.88</v>
      </c>
      <c r="AY672">
        <v>0.17</v>
      </c>
      <c r="AZ672">
        <v>0</v>
      </c>
      <c r="BA672">
        <v>1514.5155321011302</v>
      </c>
    </row>
    <row r="673" spans="1:53" x14ac:dyDescent="0.25">
      <c r="A673">
        <v>1927</v>
      </c>
      <c r="B673" t="s">
        <v>563</v>
      </c>
      <c r="C673">
        <v>0</v>
      </c>
      <c r="D673">
        <v>1.58</v>
      </c>
      <c r="E673">
        <v>0</v>
      </c>
      <c r="F673">
        <v>0</v>
      </c>
      <c r="G673">
        <v>0</v>
      </c>
      <c r="H673">
        <v>0.03</v>
      </c>
      <c r="I673">
        <v>0</v>
      </c>
      <c r="J673">
        <v>2</v>
      </c>
      <c r="K673">
        <v>0.03</v>
      </c>
      <c r="L673">
        <v>-1</v>
      </c>
      <c r="M673">
        <v>-1</v>
      </c>
      <c r="N673">
        <v>0.67</v>
      </c>
      <c r="O673">
        <v>3.58</v>
      </c>
      <c r="P673">
        <v>0.03</v>
      </c>
      <c r="Q673">
        <v>0.28000000000000003</v>
      </c>
      <c r="R673">
        <v>0.05</v>
      </c>
      <c r="S673">
        <v>0.32</v>
      </c>
      <c r="T673">
        <v>0.23</v>
      </c>
      <c r="U673">
        <v>0</v>
      </c>
      <c r="V673">
        <v>0</v>
      </c>
      <c r="W673">
        <v>20.67</v>
      </c>
      <c r="X673">
        <v>0.6</v>
      </c>
      <c r="Y673">
        <v>-1</v>
      </c>
      <c r="Z673">
        <v>-1</v>
      </c>
      <c r="AA673">
        <v>24.88</v>
      </c>
      <c r="AB673">
        <v>0.03</v>
      </c>
      <c r="AC673">
        <v>0.02</v>
      </c>
      <c r="AD673">
        <v>0.03</v>
      </c>
      <c r="AE673">
        <v>4.17</v>
      </c>
      <c r="AF673">
        <v>-1</v>
      </c>
      <c r="AG673">
        <v>-1</v>
      </c>
      <c r="AH673">
        <v>-1</v>
      </c>
      <c r="AI673">
        <v>0</v>
      </c>
      <c r="AJ673">
        <v>0</v>
      </c>
      <c r="AK673">
        <v>0.03</v>
      </c>
      <c r="AL673">
        <v>0.03</v>
      </c>
      <c r="AM673">
        <v>0.05</v>
      </c>
      <c r="AN673">
        <v>0.05</v>
      </c>
      <c r="AO673">
        <v>1.42</v>
      </c>
      <c r="AP673">
        <v>1.42</v>
      </c>
      <c r="AQ673">
        <v>22.67</v>
      </c>
      <c r="AR673">
        <v>0.53</v>
      </c>
      <c r="AS673">
        <v>0.68</v>
      </c>
      <c r="AT673">
        <v>-1</v>
      </c>
      <c r="AU673">
        <v>-1</v>
      </c>
      <c r="AV673">
        <v>0.05</v>
      </c>
      <c r="AW673">
        <v>29.88</v>
      </c>
      <c r="AX673">
        <v>29.88</v>
      </c>
      <c r="AY673">
        <v>0.17</v>
      </c>
      <c r="AZ673">
        <v>0</v>
      </c>
      <c r="BA673">
        <v>1496.9975239275111</v>
      </c>
    </row>
    <row r="674" spans="1:53" x14ac:dyDescent="0.25">
      <c r="A674">
        <v>1937</v>
      </c>
      <c r="B674" t="s">
        <v>1105</v>
      </c>
      <c r="C674">
        <v>0</v>
      </c>
      <c r="D674">
        <v>1.58</v>
      </c>
      <c r="E674">
        <v>0</v>
      </c>
      <c r="F674">
        <v>0</v>
      </c>
      <c r="G674">
        <v>0</v>
      </c>
      <c r="H674">
        <v>0.03</v>
      </c>
      <c r="I674">
        <v>0</v>
      </c>
      <c r="J674">
        <v>2</v>
      </c>
      <c r="K674">
        <v>0.03</v>
      </c>
      <c r="L674">
        <v>-1</v>
      </c>
      <c r="M674">
        <v>-1</v>
      </c>
      <c r="N674">
        <v>0.67</v>
      </c>
      <c r="O674">
        <v>3.58</v>
      </c>
      <c r="P674">
        <v>0.03</v>
      </c>
      <c r="Q674">
        <v>0.28000000000000003</v>
      </c>
      <c r="R674">
        <v>0.05</v>
      </c>
      <c r="S674">
        <v>0.32</v>
      </c>
      <c r="T674">
        <v>0.23</v>
      </c>
      <c r="U674">
        <v>0</v>
      </c>
      <c r="V674">
        <v>0</v>
      </c>
      <c r="W674">
        <v>20.67</v>
      </c>
      <c r="X674">
        <v>0.6</v>
      </c>
      <c r="Y674">
        <v>-1</v>
      </c>
      <c r="Z674">
        <v>-1</v>
      </c>
      <c r="AA674">
        <v>24.88</v>
      </c>
      <c r="AB674">
        <v>0.03</v>
      </c>
      <c r="AC674">
        <v>0.02</v>
      </c>
      <c r="AD674">
        <v>0.03</v>
      </c>
      <c r="AE674">
        <v>4.17</v>
      </c>
      <c r="AF674">
        <v>-1</v>
      </c>
      <c r="AG674">
        <v>-1</v>
      </c>
      <c r="AH674">
        <v>-1</v>
      </c>
      <c r="AI674">
        <v>0</v>
      </c>
      <c r="AJ674">
        <v>0</v>
      </c>
      <c r="AK674">
        <v>0.03</v>
      </c>
      <c r="AL674">
        <v>0.03</v>
      </c>
      <c r="AM674">
        <v>0.05</v>
      </c>
      <c r="AN674">
        <v>0.05</v>
      </c>
      <c r="AO674">
        <v>1.42</v>
      </c>
      <c r="AP674">
        <v>1.42</v>
      </c>
      <c r="AQ674">
        <v>22.67</v>
      </c>
      <c r="AR674">
        <v>0.53</v>
      </c>
      <c r="AS674">
        <v>0.68</v>
      </c>
      <c r="AT674">
        <v>-1</v>
      </c>
      <c r="AU674">
        <v>-1</v>
      </c>
      <c r="AV674">
        <v>0.05</v>
      </c>
      <c r="AW674">
        <v>29.88</v>
      </c>
      <c r="AX674">
        <v>29.88</v>
      </c>
      <c r="AY674">
        <v>0.17</v>
      </c>
      <c r="AZ674">
        <v>0</v>
      </c>
      <c r="BA674">
        <v>1462.5741738225629</v>
      </c>
    </row>
    <row r="675" spans="1:53" x14ac:dyDescent="0.25">
      <c r="A675">
        <v>1939</v>
      </c>
      <c r="B675" t="s">
        <v>1106</v>
      </c>
      <c r="C675">
        <v>0</v>
      </c>
      <c r="D675">
        <v>1.58</v>
      </c>
      <c r="E675">
        <v>0</v>
      </c>
      <c r="F675">
        <v>0</v>
      </c>
      <c r="G675">
        <v>0</v>
      </c>
      <c r="H675">
        <v>0.03</v>
      </c>
      <c r="I675">
        <v>0</v>
      </c>
      <c r="J675">
        <v>2</v>
      </c>
      <c r="K675">
        <v>0.03</v>
      </c>
      <c r="L675">
        <v>-1</v>
      </c>
      <c r="M675">
        <v>-1</v>
      </c>
      <c r="N675">
        <v>0.67</v>
      </c>
      <c r="O675">
        <v>3.58</v>
      </c>
      <c r="P675">
        <v>0.03</v>
      </c>
      <c r="Q675">
        <v>0.28000000000000003</v>
      </c>
      <c r="R675">
        <v>0.05</v>
      </c>
      <c r="S675">
        <v>0.32</v>
      </c>
      <c r="T675">
        <v>0.23</v>
      </c>
      <c r="U675">
        <v>0</v>
      </c>
      <c r="V675">
        <v>0</v>
      </c>
      <c r="W675">
        <v>20.67</v>
      </c>
      <c r="X675">
        <v>0.6</v>
      </c>
      <c r="Y675">
        <v>-1</v>
      </c>
      <c r="Z675">
        <v>-1</v>
      </c>
      <c r="AA675">
        <v>24.88</v>
      </c>
      <c r="AB675">
        <v>0.03</v>
      </c>
      <c r="AC675">
        <v>0.02</v>
      </c>
      <c r="AD675">
        <v>0.03</v>
      </c>
      <c r="AE675">
        <v>4.17</v>
      </c>
      <c r="AF675">
        <v>-1</v>
      </c>
      <c r="AG675">
        <v>-1</v>
      </c>
      <c r="AH675">
        <v>-1</v>
      </c>
      <c r="AI675">
        <v>0</v>
      </c>
      <c r="AJ675">
        <v>0</v>
      </c>
      <c r="AK675">
        <v>0.03</v>
      </c>
      <c r="AL675">
        <v>0.03</v>
      </c>
      <c r="AM675">
        <v>0.05</v>
      </c>
      <c r="AN675">
        <v>0.05</v>
      </c>
      <c r="AO675">
        <v>1.42</v>
      </c>
      <c r="AP675">
        <v>1.42</v>
      </c>
      <c r="AQ675">
        <v>22.67</v>
      </c>
      <c r="AR675">
        <v>0.53</v>
      </c>
      <c r="AS675">
        <v>0.68</v>
      </c>
      <c r="AT675">
        <v>-1</v>
      </c>
      <c r="AU675">
        <v>-1</v>
      </c>
      <c r="AV675">
        <v>0.05</v>
      </c>
      <c r="AW675">
        <v>29.88</v>
      </c>
      <c r="AX675">
        <v>29.88</v>
      </c>
      <c r="AY675">
        <v>0.17</v>
      </c>
      <c r="AZ675">
        <v>0</v>
      </c>
      <c r="BA675">
        <v>1433.1966122861095</v>
      </c>
    </row>
    <row r="676" spans="1:53" x14ac:dyDescent="0.25">
      <c r="A676">
        <v>1940</v>
      </c>
      <c r="B676" t="s">
        <v>1107</v>
      </c>
      <c r="C676">
        <v>0</v>
      </c>
      <c r="D676">
        <v>1.58</v>
      </c>
      <c r="E676">
        <v>0</v>
      </c>
      <c r="F676">
        <v>0</v>
      </c>
      <c r="G676">
        <v>0</v>
      </c>
      <c r="H676">
        <v>0.03</v>
      </c>
      <c r="I676">
        <v>0</v>
      </c>
      <c r="J676">
        <v>2</v>
      </c>
      <c r="K676">
        <v>0.03</v>
      </c>
      <c r="L676">
        <v>-1</v>
      </c>
      <c r="M676">
        <v>-1</v>
      </c>
      <c r="N676">
        <v>0.67</v>
      </c>
      <c r="O676">
        <v>3.58</v>
      </c>
      <c r="P676">
        <v>0.03</v>
      </c>
      <c r="Q676">
        <v>0.28000000000000003</v>
      </c>
      <c r="R676">
        <v>0.05</v>
      </c>
      <c r="S676">
        <v>0.32</v>
      </c>
      <c r="T676">
        <v>0.23</v>
      </c>
      <c r="U676">
        <v>0</v>
      </c>
      <c r="V676">
        <v>0</v>
      </c>
      <c r="W676">
        <v>20.67</v>
      </c>
      <c r="X676">
        <v>0.6</v>
      </c>
      <c r="Y676">
        <v>-1</v>
      </c>
      <c r="Z676">
        <v>-1</v>
      </c>
      <c r="AA676">
        <v>24.88</v>
      </c>
      <c r="AB676">
        <v>0.03</v>
      </c>
      <c r="AC676">
        <v>0.02</v>
      </c>
      <c r="AD676">
        <v>0.03</v>
      </c>
      <c r="AE676">
        <v>4.17</v>
      </c>
      <c r="AF676">
        <v>-1</v>
      </c>
      <c r="AG676">
        <v>-1</v>
      </c>
      <c r="AH676">
        <v>-1</v>
      </c>
      <c r="AI676">
        <v>0</v>
      </c>
      <c r="AJ676">
        <v>0</v>
      </c>
      <c r="AK676">
        <v>0.03</v>
      </c>
      <c r="AL676">
        <v>0.03</v>
      </c>
      <c r="AM676">
        <v>0.05</v>
      </c>
      <c r="AN676">
        <v>0.05</v>
      </c>
      <c r="AO676">
        <v>1.42</v>
      </c>
      <c r="AP676">
        <v>1.42</v>
      </c>
      <c r="AQ676">
        <v>22.67</v>
      </c>
      <c r="AR676">
        <v>0.53</v>
      </c>
      <c r="AS676">
        <v>0.68</v>
      </c>
      <c r="AT676">
        <v>-1</v>
      </c>
      <c r="AU676">
        <v>-1</v>
      </c>
      <c r="AV676">
        <v>0.05</v>
      </c>
      <c r="AW676">
        <v>29.88</v>
      </c>
      <c r="AX676">
        <v>29.88</v>
      </c>
      <c r="AY676">
        <v>0.17</v>
      </c>
      <c r="AZ676">
        <v>0</v>
      </c>
      <c r="BA676">
        <v>1426.896953405296</v>
      </c>
    </row>
    <row r="677" spans="1:53" x14ac:dyDescent="0.25">
      <c r="A677">
        <v>1942</v>
      </c>
      <c r="B677" t="s">
        <v>1108</v>
      </c>
      <c r="C677">
        <v>0</v>
      </c>
      <c r="D677">
        <v>1.58</v>
      </c>
      <c r="E677">
        <v>0</v>
      </c>
      <c r="F677">
        <v>0</v>
      </c>
      <c r="G677">
        <v>0</v>
      </c>
      <c r="H677">
        <v>0.03</v>
      </c>
      <c r="I677">
        <v>0</v>
      </c>
      <c r="J677">
        <v>2</v>
      </c>
      <c r="K677">
        <v>0.03</v>
      </c>
      <c r="L677">
        <v>-1</v>
      </c>
      <c r="M677">
        <v>-1</v>
      </c>
      <c r="N677">
        <v>0.67</v>
      </c>
      <c r="O677">
        <v>3.58</v>
      </c>
      <c r="P677">
        <v>0.03</v>
      </c>
      <c r="Q677">
        <v>0.28000000000000003</v>
      </c>
      <c r="R677">
        <v>0.05</v>
      </c>
      <c r="S677">
        <v>0.32</v>
      </c>
      <c r="T677">
        <v>0.23</v>
      </c>
      <c r="U677">
        <v>0</v>
      </c>
      <c r="V677">
        <v>0</v>
      </c>
      <c r="W677">
        <v>20.67</v>
      </c>
      <c r="X677">
        <v>0.6</v>
      </c>
      <c r="Y677">
        <v>-1</v>
      </c>
      <c r="Z677">
        <v>-1</v>
      </c>
      <c r="AA677">
        <v>24.88</v>
      </c>
      <c r="AB677">
        <v>0.03</v>
      </c>
      <c r="AC677">
        <v>0.02</v>
      </c>
      <c r="AD677">
        <v>0.03</v>
      </c>
      <c r="AE677">
        <v>4.17</v>
      </c>
      <c r="AF677">
        <v>-1</v>
      </c>
      <c r="AG677">
        <v>-1</v>
      </c>
      <c r="AH677">
        <v>-1</v>
      </c>
      <c r="AI677">
        <v>0</v>
      </c>
      <c r="AJ677">
        <v>0</v>
      </c>
      <c r="AK677">
        <v>0.03</v>
      </c>
      <c r="AL677">
        <v>0.03</v>
      </c>
      <c r="AM677">
        <v>0.05</v>
      </c>
      <c r="AN677">
        <v>0.05</v>
      </c>
      <c r="AO677">
        <v>1.42</v>
      </c>
      <c r="AP677">
        <v>1.42</v>
      </c>
      <c r="AQ677">
        <v>22.67</v>
      </c>
      <c r="AR677">
        <v>0.53</v>
      </c>
      <c r="AS677">
        <v>0.68</v>
      </c>
      <c r="AT677">
        <v>-1</v>
      </c>
      <c r="AU677">
        <v>-1</v>
      </c>
      <c r="AV677">
        <v>0.05</v>
      </c>
      <c r="AW677">
        <v>29.88</v>
      </c>
      <c r="AX677">
        <v>29.88</v>
      </c>
      <c r="AY677">
        <v>0.17</v>
      </c>
      <c r="AZ677">
        <v>0</v>
      </c>
      <c r="BA677">
        <v>1423.7246540529673</v>
      </c>
    </row>
    <row r="678" spans="1:53" x14ac:dyDescent="0.25">
      <c r="A678">
        <v>1943</v>
      </c>
      <c r="B678" t="s">
        <v>1109</v>
      </c>
      <c r="C678">
        <v>0</v>
      </c>
      <c r="D678">
        <v>1.58</v>
      </c>
      <c r="E678">
        <v>0</v>
      </c>
      <c r="F678">
        <v>0</v>
      </c>
      <c r="G678">
        <v>0</v>
      </c>
      <c r="H678">
        <v>0.03</v>
      </c>
      <c r="I678">
        <v>0</v>
      </c>
      <c r="J678">
        <v>2</v>
      </c>
      <c r="K678">
        <v>0.03</v>
      </c>
      <c r="L678">
        <v>-1</v>
      </c>
      <c r="M678">
        <v>-1</v>
      </c>
      <c r="N678">
        <v>0.67</v>
      </c>
      <c r="O678">
        <v>3.58</v>
      </c>
      <c r="P678">
        <v>0.03</v>
      </c>
      <c r="Q678">
        <v>0.28000000000000003</v>
      </c>
      <c r="R678">
        <v>0.05</v>
      </c>
      <c r="S678">
        <v>0.32</v>
      </c>
      <c r="T678">
        <v>0.23</v>
      </c>
      <c r="U678">
        <v>0</v>
      </c>
      <c r="V678">
        <v>0</v>
      </c>
      <c r="W678">
        <v>20.67</v>
      </c>
      <c r="X678">
        <v>0.6</v>
      </c>
      <c r="Y678">
        <v>-1</v>
      </c>
      <c r="Z678">
        <v>-1</v>
      </c>
      <c r="AA678">
        <v>24.88</v>
      </c>
      <c r="AB678">
        <v>0.03</v>
      </c>
      <c r="AC678">
        <v>0.02</v>
      </c>
      <c r="AD678">
        <v>0.03</v>
      </c>
      <c r="AE678">
        <v>4.17</v>
      </c>
      <c r="AF678">
        <v>-1</v>
      </c>
      <c r="AG678">
        <v>-1</v>
      </c>
      <c r="AH678">
        <v>-1</v>
      </c>
      <c r="AI678">
        <v>0</v>
      </c>
      <c r="AJ678">
        <v>0</v>
      </c>
      <c r="AK678">
        <v>0.03</v>
      </c>
      <c r="AL678">
        <v>0.03</v>
      </c>
      <c r="AM678">
        <v>0.05</v>
      </c>
      <c r="AN678">
        <v>0.05</v>
      </c>
      <c r="AO678">
        <v>1.42</v>
      </c>
      <c r="AP678">
        <v>1.42</v>
      </c>
      <c r="AQ678">
        <v>22.67</v>
      </c>
      <c r="AR678">
        <v>0.53</v>
      </c>
      <c r="AS678">
        <v>0.68</v>
      </c>
      <c r="AT678">
        <v>-1</v>
      </c>
      <c r="AU678">
        <v>-1</v>
      </c>
      <c r="AV678">
        <v>0.05</v>
      </c>
      <c r="AW678">
        <v>29.88</v>
      </c>
      <c r="AX678">
        <v>29.88</v>
      </c>
      <c r="AY678">
        <v>0.17</v>
      </c>
      <c r="AZ678">
        <v>0</v>
      </c>
      <c r="BA678">
        <v>1450.3828978818617</v>
      </c>
    </row>
    <row r="679" spans="1:53" x14ac:dyDescent="0.25">
      <c r="A679">
        <v>1944</v>
      </c>
      <c r="B679" t="s">
        <v>1110</v>
      </c>
      <c r="C679">
        <v>0</v>
      </c>
      <c r="D679">
        <v>1.58</v>
      </c>
      <c r="E679">
        <v>0</v>
      </c>
      <c r="F679">
        <v>0</v>
      </c>
      <c r="G679">
        <v>0</v>
      </c>
      <c r="H679">
        <v>0.03</v>
      </c>
      <c r="I679">
        <v>0</v>
      </c>
      <c r="J679">
        <v>2</v>
      </c>
      <c r="K679">
        <v>0.03</v>
      </c>
      <c r="L679">
        <v>-1</v>
      </c>
      <c r="M679">
        <v>-1</v>
      </c>
      <c r="N679">
        <v>0.67</v>
      </c>
      <c r="O679">
        <v>3.58</v>
      </c>
      <c r="P679">
        <v>0.03</v>
      </c>
      <c r="Q679">
        <v>0.28000000000000003</v>
      </c>
      <c r="R679">
        <v>0.05</v>
      </c>
      <c r="S679">
        <v>0.32</v>
      </c>
      <c r="T679">
        <v>0.23</v>
      </c>
      <c r="U679">
        <v>0</v>
      </c>
      <c r="V679">
        <v>0</v>
      </c>
      <c r="W679">
        <v>20.67</v>
      </c>
      <c r="X679">
        <v>0.6</v>
      </c>
      <c r="Y679">
        <v>-1</v>
      </c>
      <c r="Z679">
        <v>-1</v>
      </c>
      <c r="AA679">
        <v>24.88</v>
      </c>
      <c r="AB679">
        <v>0.03</v>
      </c>
      <c r="AC679">
        <v>0.02</v>
      </c>
      <c r="AD679">
        <v>0.03</v>
      </c>
      <c r="AE679">
        <v>4.17</v>
      </c>
      <c r="AF679">
        <v>-1</v>
      </c>
      <c r="AG679">
        <v>-1</v>
      </c>
      <c r="AH679">
        <v>-1</v>
      </c>
      <c r="AI679">
        <v>0</v>
      </c>
      <c r="AJ679">
        <v>0</v>
      </c>
      <c r="AK679">
        <v>0.03</v>
      </c>
      <c r="AL679">
        <v>0.03</v>
      </c>
      <c r="AM679">
        <v>0.05</v>
      </c>
      <c r="AN679">
        <v>0.05</v>
      </c>
      <c r="AO679">
        <v>1.42</v>
      </c>
      <c r="AP679">
        <v>1.42</v>
      </c>
      <c r="AQ679">
        <v>22.67</v>
      </c>
      <c r="AR679">
        <v>0.53</v>
      </c>
      <c r="AS679">
        <v>0.68</v>
      </c>
      <c r="AT679">
        <v>-1</v>
      </c>
      <c r="AU679">
        <v>-1</v>
      </c>
      <c r="AV679">
        <v>0.05</v>
      </c>
      <c r="AW679">
        <v>29.88</v>
      </c>
      <c r="AX679">
        <v>29.88</v>
      </c>
      <c r="AY679">
        <v>0.17</v>
      </c>
      <c r="AZ679">
        <v>0</v>
      </c>
      <c r="BA679">
        <v>1390.0015581912971</v>
      </c>
    </row>
    <row r="680" spans="1:53" x14ac:dyDescent="0.25">
      <c r="A680">
        <v>1954</v>
      </c>
      <c r="B680" t="s">
        <v>1111</v>
      </c>
      <c r="C680">
        <v>0</v>
      </c>
      <c r="D680">
        <v>1.58</v>
      </c>
      <c r="E680">
        <v>0</v>
      </c>
      <c r="F680">
        <v>0</v>
      </c>
      <c r="G680">
        <v>0</v>
      </c>
      <c r="H680">
        <v>0.03</v>
      </c>
      <c r="I680">
        <v>0</v>
      </c>
      <c r="J680">
        <v>2</v>
      </c>
      <c r="K680">
        <v>0.03</v>
      </c>
      <c r="L680">
        <v>-1</v>
      </c>
      <c r="M680">
        <v>-1</v>
      </c>
      <c r="N680">
        <v>0.67</v>
      </c>
      <c r="O680">
        <v>3.58</v>
      </c>
      <c r="P680">
        <v>0.03</v>
      </c>
      <c r="Q680">
        <v>0.28000000000000003</v>
      </c>
      <c r="R680">
        <v>0.05</v>
      </c>
      <c r="S680">
        <v>0.32</v>
      </c>
      <c r="T680">
        <v>0.23</v>
      </c>
      <c r="U680">
        <v>0</v>
      </c>
      <c r="V680">
        <v>0</v>
      </c>
      <c r="W680">
        <v>20.67</v>
      </c>
      <c r="X680">
        <v>0.6</v>
      </c>
      <c r="Y680">
        <v>-1</v>
      </c>
      <c r="Z680">
        <v>-1</v>
      </c>
      <c r="AA680">
        <v>24.88</v>
      </c>
      <c r="AB680">
        <v>0.03</v>
      </c>
      <c r="AC680">
        <v>0.02</v>
      </c>
      <c r="AD680">
        <v>0.03</v>
      </c>
      <c r="AE680">
        <v>4.17</v>
      </c>
      <c r="AF680">
        <v>-1</v>
      </c>
      <c r="AG680">
        <v>-1</v>
      </c>
      <c r="AH680">
        <v>-1</v>
      </c>
      <c r="AI680">
        <v>0</v>
      </c>
      <c r="AJ680">
        <v>0</v>
      </c>
      <c r="AK680">
        <v>0.03</v>
      </c>
      <c r="AL680">
        <v>0.03</v>
      </c>
      <c r="AM680">
        <v>0.05</v>
      </c>
      <c r="AN680">
        <v>0.05</v>
      </c>
      <c r="AO680">
        <v>1.42</v>
      </c>
      <c r="AP680">
        <v>1.42</v>
      </c>
      <c r="AQ680">
        <v>22.67</v>
      </c>
      <c r="AR680">
        <v>0.53</v>
      </c>
      <c r="AS680">
        <v>0.68</v>
      </c>
      <c r="AT680">
        <v>-1</v>
      </c>
      <c r="AU680">
        <v>-1</v>
      </c>
      <c r="AV680">
        <v>0.05</v>
      </c>
      <c r="AW680">
        <v>29.88</v>
      </c>
      <c r="AX680">
        <v>29.88</v>
      </c>
      <c r="AY680">
        <v>0.17</v>
      </c>
      <c r="AZ680">
        <v>0</v>
      </c>
      <c r="BA680">
        <v>1427.2162388538407</v>
      </c>
    </row>
    <row r="681" spans="1:53" x14ac:dyDescent="0.25">
      <c r="A681">
        <v>1965</v>
      </c>
      <c r="B681" t="s">
        <v>635</v>
      </c>
      <c r="C681">
        <v>0</v>
      </c>
      <c r="D681">
        <v>1.58</v>
      </c>
      <c r="E681">
        <v>0</v>
      </c>
      <c r="F681">
        <v>0</v>
      </c>
      <c r="G681">
        <v>0</v>
      </c>
      <c r="H681">
        <v>0.03</v>
      </c>
      <c r="I681">
        <v>0</v>
      </c>
      <c r="J681">
        <v>2</v>
      </c>
      <c r="K681">
        <v>0.03</v>
      </c>
      <c r="L681">
        <v>-1</v>
      </c>
      <c r="M681">
        <v>-1</v>
      </c>
      <c r="N681">
        <v>0.67</v>
      </c>
      <c r="O681">
        <v>3.58</v>
      </c>
      <c r="P681">
        <v>0.03</v>
      </c>
      <c r="Q681">
        <v>0.28000000000000003</v>
      </c>
      <c r="R681">
        <v>0.05</v>
      </c>
      <c r="S681">
        <v>0.32</v>
      </c>
      <c r="T681">
        <v>0.23</v>
      </c>
      <c r="U681">
        <v>0</v>
      </c>
      <c r="V681">
        <v>0</v>
      </c>
      <c r="W681">
        <v>20.67</v>
      </c>
      <c r="X681">
        <v>0.6</v>
      </c>
      <c r="Y681">
        <v>-1</v>
      </c>
      <c r="Z681">
        <v>-1</v>
      </c>
      <c r="AA681">
        <v>24.88</v>
      </c>
      <c r="AB681">
        <v>0.03</v>
      </c>
      <c r="AC681">
        <v>0.02</v>
      </c>
      <c r="AD681">
        <v>0.03</v>
      </c>
      <c r="AE681">
        <v>4.17</v>
      </c>
      <c r="AF681">
        <v>-1</v>
      </c>
      <c r="AG681">
        <v>-1</v>
      </c>
      <c r="AH681">
        <v>-1</v>
      </c>
      <c r="AI681">
        <v>0</v>
      </c>
      <c r="AJ681">
        <v>0</v>
      </c>
      <c r="AK681">
        <v>0.03</v>
      </c>
      <c r="AL681">
        <v>0.03</v>
      </c>
      <c r="AM681">
        <v>0.05</v>
      </c>
      <c r="AN681">
        <v>0.05</v>
      </c>
      <c r="AO681">
        <v>1.42</v>
      </c>
      <c r="AP681">
        <v>1.42</v>
      </c>
      <c r="AQ681">
        <v>22.67</v>
      </c>
      <c r="AR681">
        <v>0.53</v>
      </c>
      <c r="AS681">
        <v>0.68</v>
      </c>
      <c r="AT681">
        <v>-1</v>
      </c>
      <c r="AU681">
        <v>-1</v>
      </c>
      <c r="AV681">
        <v>0.05</v>
      </c>
      <c r="AW681">
        <v>29.88</v>
      </c>
      <c r="AX681">
        <v>29.88</v>
      </c>
      <c r="AY681">
        <v>0.17</v>
      </c>
      <c r="AZ681">
        <v>0</v>
      </c>
      <c r="BA681">
        <v>1400.5998314821181</v>
      </c>
    </row>
    <row r="682" spans="1:53" x14ac:dyDescent="0.25">
      <c r="A682">
        <v>1967</v>
      </c>
      <c r="B682" t="s">
        <v>1112</v>
      </c>
      <c r="C682">
        <v>0</v>
      </c>
      <c r="D682">
        <v>1.58</v>
      </c>
      <c r="E682">
        <v>0</v>
      </c>
      <c r="F682">
        <v>0</v>
      </c>
      <c r="G682">
        <v>0</v>
      </c>
      <c r="H682">
        <v>0.03</v>
      </c>
      <c r="I682">
        <v>0</v>
      </c>
      <c r="J682">
        <v>2</v>
      </c>
      <c r="K682">
        <v>0.03</v>
      </c>
      <c r="L682">
        <v>-1</v>
      </c>
      <c r="M682">
        <v>-1</v>
      </c>
      <c r="N682">
        <v>0.67</v>
      </c>
      <c r="O682">
        <v>3.58</v>
      </c>
      <c r="P682">
        <v>0.03</v>
      </c>
      <c r="Q682">
        <v>0.28000000000000003</v>
      </c>
      <c r="R682">
        <v>0.05</v>
      </c>
      <c r="S682">
        <v>0.32</v>
      </c>
      <c r="T682">
        <v>0.23</v>
      </c>
      <c r="U682">
        <v>0</v>
      </c>
      <c r="V682">
        <v>0</v>
      </c>
      <c r="W682">
        <v>20.67</v>
      </c>
      <c r="X682">
        <v>0.6</v>
      </c>
      <c r="Y682">
        <v>-1</v>
      </c>
      <c r="Z682">
        <v>-1</v>
      </c>
      <c r="AA682">
        <v>24.88</v>
      </c>
      <c r="AB682">
        <v>0.03</v>
      </c>
      <c r="AC682">
        <v>0.02</v>
      </c>
      <c r="AD682">
        <v>0.03</v>
      </c>
      <c r="AE682">
        <v>4.17</v>
      </c>
      <c r="AF682">
        <v>-1</v>
      </c>
      <c r="AG682">
        <v>-1</v>
      </c>
      <c r="AH682">
        <v>-1</v>
      </c>
      <c r="AI682">
        <v>0</v>
      </c>
      <c r="AJ682">
        <v>0</v>
      </c>
      <c r="AK682">
        <v>0.03</v>
      </c>
      <c r="AL682">
        <v>0.03</v>
      </c>
      <c r="AM682">
        <v>0.05</v>
      </c>
      <c r="AN682">
        <v>0.05</v>
      </c>
      <c r="AO682">
        <v>1.42</v>
      </c>
      <c r="AP682">
        <v>1.42</v>
      </c>
      <c r="AQ682">
        <v>22.67</v>
      </c>
      <c r="AR682">
        <v>0.53</v>
      </c>
      <c r="AS682">
        <v>0.68</v>
      </c>
      <c r="AT682">
        <v>-1</v>
      </c>
      <c r="AU682">
        <v>-1</v>
      </c>
      <c r="AV682">
        <v>0.05</v>
      </c>
      <c r="AW682">
        <v>29.88</v>
      </c>
      <c r="AX682">
        <v>29.88</v>
      </c>
      <c r="AY682">
        <v>0.17</v>
      </c>
      <c r="AZ682">
        <v>0</v>
      </c>
      <c r="BA682">
        <v>1463.5578463909346</v>
      </c>
    </row>
    <row r="683" spans="1:53" x14ac:dyDescent="0.25">
      <c r="A683">
        <v>1972</v>
      </c>
      <c r="B683" t="s">
        <v>1113</v>
      </c>
      <c r="C683">
        <v>0</v>
      </c>
      <c r="D683">
        <v>1.58</v>
      </c>
      <c r="E683">
        <v>0</v>
      </c>
      <c r="F683">
        <v>0</v>
      </c>
      <c r="G683">
        <v>0</v>
      </c>
      <c r="H683">
        <v>0.03</v>
      </c>
      <c r="I683">
        <v>0</v>
      </c>
      <c r="J683">
        <v>2</v>
      </c>
      <c r="K683">
        <v>0.03</v>
      </c>
      <c r="L683">
        <v>-1</v>
      </c>
      <c r="M683">
        <v>-1</v>
      </c>
      <c r="N683">
        <v>0.67</v>
      </c>
      <c r="O683">
        <v>3.58</v>
      </c>
      <c r="P683">
        <v>0.03</v>
      </c>
      <c r="Q683">
        <v>0.28000000000000003</v>
      </c>
      <c r="R683">
        <v>0.05</v>
      </c>
      <c r="S683">
        <v>0.32</v>
      </c>
      <c r="T683">
        <v>0.23</v>
      </c>
      <c r="U683">
        <v>0</v>
      </c>
      <c r="V683">
        <v>0</v>
      </c>
      <c r="W683">
        <v>20.67</v>
      </c>
      <c r="X683">
        <v>0.6</v>
      </c>
      <c r="Y683">
        <v>-1</v>
      </c>
      <c r="Z683">
        <v>-1</v>
      </c>
      <c r="AA683">
        <v>24.88</v>
      </c>
      <c r="AB683">
        <v>0.03</v>
      </c>
      <c r="AC683">
        <v>0.02</v>
      </c>
      <c r="AD683">
        <v>0.03</v>
      </c>
      <c r="AE683">
        <v>4.17</v>
      </c>
      <c r="AF683">
        <v>-1</v>
      </c>
      <c r="AG683">
        <v>-1</v>
      </c>
      <c r="AH683">
        <v>-1</v>
      </c>
      <c r="AI683">
        <v>0</v>
      </c>
      <c r="AJ683">
        <v>0</v>
      </c>
      <c r="AK683">
        <v>0.03</v>
      </c>
      <c r="AL683">
        <v>0.03</v>
      </c>
      <c r="AM683">
        <v>0.05</v>
      </c>
      <c r="AN683">
        <v>0.05</v>
      </c>
      <c r="AO683">
        <v>1.42</v>
      </c>
      <c r="AP683">
        <v>1.42</v>
      </c>
      <c r="AQ683">
        <v>22.67</v>
      </c>
      <c r="AR683">
        <v>0.53</v>
      </c>
      <c r="AS683">
        <v>0.68</v>
      </c>
      <c r="AT683">
        <v>-1</v>
      </c>
      <c r="AU683">
        <v>-1</v>
      </c>
      <c r="AV683">
        <v>0.05</v>
      </c>
      <c r="AW683">
        <v>29.88</v>
      </c>
      <c r="AX683">
        <v>29.88</v>
      </c>
      <c r="AY683">
        <v>0.17</v>
      </c>
      <c r="AZ683">
        <v>0</v>
      </c>
      <c r="BA683">
        <v>1428.4009652627792</v>
      </c>
    </row>
    <row r="684" spans="1:53" x14ac:dyDescent="0.25">
      <c r="A684">
        <v>1973</v>
      </c>
      <c r="B684" t="s">
        <v>1114</v>
      </c>
      <c r="C684">
        <v>0</v>
      </c>
      <c r="D684">
        <v>1.58</v>
      </c>
      <c r="E684">
        <v>0</v>
      </c>
      <c r="F684">
        <v>0</v>
      </c>
      <c r="G684">
        <v>0</v>
      </c>
      <c r="H684">
        <v>0.03</v>
      </c>
      <c r="I684">
        <v>0</v>
      </c>
      <c r="J684">
        <v>2</v>
      </c>
      <c r="K684">
        <v>0.03</v>
      </c>
      <c r="L684">
        <v>-1</v>
      </c>
      <c r="M684">
        <v>-1</v>
      </c>
      <c r="N684">
        <v>0.67</v>
      </c>
      <c r="O684">
        <v>3.58</v>
      </c>
      <c r="P684">
        <v>0.03</v>
      </c>
      <c r="Q684">
        <v>0.28000000000000003</v>
      </c>
      <c r="R684">
        <v>0.05</v>
      </c>
      <c r="S684">
        <v>0.32</v>
      </c>
      <c r="T684">
        <v>0.23</v>
      </c>
      <c r="U684">
        <v>0</v>
      </c>
      <c r="V684">
        <v>0</v>
      </c>
      <c r="W684">
        <v>20.67</v>
      </c>
      <c r="X684">
        <v>0.6</v>
      </c>
      <c r="Y684">
        <v>-1</v>
      </c>
      <c r="Z684">
        <v>-1</v>
      </c>
      <c r="AA684">
        <v>24.88</v>
      </c>
      <c r="AB684">
        <v>0.03</v>
      </c>
      <c r="AC684">
        <v>0.02</v>
      </c>
      <c r="AD684">
        <v>0.03</v>
      </c>
      <c r="AE684">
        <v>4.17</v>
      </c>
      <c r="AF684">
        <v>-1</v>
      </c>
      <c r="AG684">
        <v>-1</v>
      </c>
      <c r="AH684">
        <v>-1</v>
      </c>
      <c r="AI684">
        <v>0</v>
      </c>
      <c r="AJ684">
        <v>0</v>
      </c>
      <c r="AK684">
        <v>0.03</v>
      </c>
      <c r="AL684">
        <v>0.03</v>
      </c>
      <c r="AM684">
        <v>0.05</v>
      </c>
      <c r="AN684">
        <v>0.05</v>
      </c>
      <c r="AO684">
        <v>1.42</v>
      </c>
      <c r="AP684">
        <v>1.42</v>
      </c>
      <c r="AQ684">
        <v>22.67</v>
      </c>
      <c r="AR684">
        <v>0.53</v>
      </c>
      <c r="AS684">
        <v>0.68</v>
      </c>
      <c r="AT684">
        <v>-1</v>
      </c>
      <c r="AU684">
        <v>-1</v>
      </c>
      <c r="AV684">
        <v>0.05</v>
      </c>
      <c r="AW684">
        <v>29.88</v>
      </c>
      <c r="AX684">
        <v>29.88</v>
      </c>
      <c r="AY684">
        <v>0.17</v>
      </c>
      <c r="AZ684">
        <v>0</v>
      </c>
      <c r="BA684">
        <v>1460.0199848785262</v>
      </c>
    </row>
    <row r="685" spans="1:53" x14ac:dyDescent="0.25">
      <c r="A685">
        <v>1977</v>
      </c>
      <c r="B685" t="s">
        <v>1115</v>
      </c>
      <c r="C685">
        <v>0</v>
      </c>
      <c r="D685">
        <v>1.58</v>
      </c>
      <c r="E685">
        <v>0</v>
      </c>
      <c r="F685">
        <v>0</v>
      </c>
      <c r="G685">
        <v>0</v>
      </c>
      <c r="H685">
        <v>0.03</v>
      </c>
      <c r="I685">
        <v>0</v>
      </c>
      <c r="J685">
        <v>2</v>
      </c>
      <c r="K685">
        <v>0.03</v>
      </c>
      <c r="L685">
        <v>-1</v>
      </c>
      <c r="M685">
        <v>-1</v>
      </c>
      <c r="N685">
        <v>0.67</v>
      </c>
      <c r="O685">
        <v>3.58</v>
      </c>
      <c r="P685">
        <v>0.03</v>
      </c>
      <c r="Q685">
        <v>0.28000000000000003</v>
      </c>
      <c r="R685">
        <v>0.05</v>
      </c>
      <c r="S685">
        <v>0.32</v>
      </c>
      <c r="T685">
        <v>0.23</v>
      </c>
      <c r="U685">
        <v>0</v>
      </c>
      <c r="V685">
        <v>0</v>
      </c>
      <c r="W685">
        <v>20.67</v>
      </c>
      <c r="X685">
        <v>0.6</v>
      </c>
      <c r="Y685">
        <v>-1</v>
      </c>
      <c r="Z685">
        <v>-1</v>
      </c>
      <c r="AA685">
        <v>24.88</v>
      </c>
      <c r="AB685">
        <v>0.03</v>
      </c>
      <c r="AC685">
        <v>0.02</v>
      </c>
      <c r="AD685">
        <v>0.03</v>
      </c>
      <c r="AE685">
        <v>4.17</v>
      </c>
      <c r="AF685">
        <v>-1</v>
      </c>
      <c r="AG685">
        <v>-1</v>
      </c>
      <c r="AH685">
        <v>-1</v>
      </c>
      <c r="AI685">
        <v>0</v>
      </c>
      <c r="AJ685">
        <v>0</v>
      </c>
      <c r="AK685">
        <v>0.03</v>
      </c>
      <c r="AL685">
        <v>0.03</v>
      </c>
      <c r="AM685">
        <v>0.05</v>
      </c>
      <c r="AN685">
        <v>0.05</v>
      </c>
      <c r="AO685">
        <v>1.42</v>
      </c>
      <c r="AP685">
        <v>1.42</v>
      </c>
      <c r="AQ685">
        <v>22.67</v>
      </c>
      <c r="AR685">
        <v>0.53</v>
      </c>
      <c r="AS685">
        <v>0.68</v>
      </c>
      <c r="AT685">
        <v>-1</v>
      </c>
      <c r="AU685">
        <v>-1</v>
      </c>
      <c r="AV685">
        <v>0.05</v>
      </c>
      <c r="AW685">
        <v>29.88</v>
      </c>
      <c r="AX685">
        <v>29.88</v>
      </c>
      <c r="AY685">
        <v>0.17</v>
      </c>
      <c r="AZ685">
        <v>0</v>
      </c>
      <c r="BA685">
        <v>1394.2813981895786</v>
      </c>
    </row>
    <row r="686" spans="1:53" x14ac:dyDescent="0.25">
      <c r="A686">
        <v>1982</v>
      </c>
      <c r="B686" t="s">
        <v>698</v>
      </c>
      <c r="C686">
        <v>0</v>
      </c>
      <c r="D686">
        <v>1.58</v>
      </c>
      <c r="E686">
        <v>0</v>
      </c>
      <c r="F686">
        <v>0</v>
      </c>
      <c r="G686">
        <v>0</v>
      </c>
      <c r="H686">
        <v>0.03</v>
      </c>
      <c r="I686">
        <v>0</v>
      </c>
      <c r="J686">
        <v>2</v>
      </c>
      <c r="K686">
        <v>0.03</v>
      </c>
      <c r="L686">
        <v>-1</v>
      </c>
      <c r="M686">
        <v>-1</v>
      </c>
      <c r="N686">
        <v>0.67</v>
      </c>
      <c r="O686">
        <v>3.58</v>
      </c>
      <c r="P686">
        <v>0.03</v>
      </c>
      <c r="Q686">
        <v>0.28000000000000003</v>
      </c>
      <c r="R686">
        <v>0.05</v>
      </c>
      <c r="S686">
        <v>0.32</v>
      </c>
      <c r="T686">
        <v>0.23</v>
      </c>
      <c r="U686">
        <v>0</v>
      </c>
      <c r="V686">
        <v>0</v>
      </c>
      <c r="W686">
        <v>20.67</v>
      </c>
      <c r="X686">
        <v>0.6</v>
      </c>
      <c r="Y686">
        <v>-1</v>
      </c>
      <c r="Z686">
        <v>-1</v>
      </c>
      <c r="AA686">
        <v>24.88</v>
      </c>
      <c r="AB686">
        <v>0.03</v>
      </c>
      <c r="AC686">
        <v>0.02</v>
      </c>
      <c r="AD686">
        <v>0.03</v>
      </c>
      <c r="AE686">
        <v>4.17</v>
      </c>
      <c r="AF686">
        <v>-1</v>
      </c>
      <c r="AG686">
        <v>-1</v>
      </c>
      <c r="AH686">
        <v>-1</v>
      </c>
      <c r="AI686">
        <v>0</v>
      </c>
      <c r="AJ686">
        <v>0</v>
      </c>
      <c r="AK686">
        <v>0.03</v>
      </c>
      <c r="AL686">
        <v>0.03</v>
      </c>
      <c r="AM686">
        <v>0.05</v>
      </c>
      <c r="AN686">
        <v>0.05</v>
      </c>
      <c r="AO686">
        <v>1.42</v>
      </c>
      <c r="AP686">
        <v>1.42</v>
      </c>
      <c r="AQ686">
        <v>22.67</v>
      </c>
      <c r="AR686">
        <v>0.53</v>
      </c>
      <c r="AS686">
        <v>0.68</v>
      </c>
      <c r="AT686">
        <v>-1</v>
      </c>
      <c r="AU686">
        <v>-1</v>
      </c>
      <c r="AV686">
        <v>0.05</v>
      </c>
      <c r="AW686">
        <v>29.88</v>
      </c>
      <c r="AX686">
        <v>29.88</v>
      </c>
      <c r="AY686">
        <v>0.17</v>
      </c>
      <c r="AZ686">
        <v>0</v>
      </c>
      <c r="BA686">
        <v>1445.0453866623552</v>
      </c>
    </row>
    <row r="687" spans="1:53" x14ac:dyDescent="0.25">
      <c r="A687">
        <v>1983</v>
      </c>
      <c r="B687" t="s">
        <v>1116</v>
      </c>
      <c r="C687">
        <v>0</v>
      </c>
      <c r="D687">
        <v>1.58</v>
      </c>
      <c r="E687">
        <v>0</v>
      </c>
      <c r="F687">
        <v>0</v>
      </c>
      <c r="G687">
        <v>0</v>
      </c>
      <c r="H687">
        <v>0.03</v>
      </c>
      <c r="I687">
        <v>0</v>
      </c>
      <c r="J687">
        <v>2</v>
      </c>
      <c r="K687">
        <v>0.03</v>
      </c>
      <c r="L687">
        <v>-1</v>
      </c>
      <c r="M687">
        <v>-1</v>
      </c>
      <c r="N687">
        <v>0.67</v>
      </c>
      <c r="O687">
        <v>3.58</v>
      </c>
      <c r="P687">
        <v>0.03</v>
      </c>
      <c r="Q687">
        <v>0.28000000000000003</v>
      </c>
      <c r="R687">
        <v>0.05</v>
      </c>
      <c r="S687">
        <v>0.32</v>
      </c>
      <c r="T687">
        <v>0.23</v>
      </c>
      <c r="U687">
        <v>0</v>
      </c>
      <c r="V687">
        <v>0</v>
      </c>
      <c r="W687">
        <v>20.67</v>
      </c>
      <c r="X687">
        <v>0.6</v>
      </c>
      <c r="Y687">
        <v>-1</v>
      </c>
      <c r="Z687">
        <v>-1</v>
      </c>
      <c r="AA687">
        <v>24.88</v>
      </c>
      <c r="AB687">
        <v>0.03</v>
      </c>
      <c r="AC687">
        <v>0.02</v>
      </c>
      <c r="AD687">
        <v>0.03</v>
      </c>
      <c r="AE687">
        <v>4.17</v>
      </c>
      <c r="AF687">
        <v>-1</v>
      </c>
      <c r="AG687">
        <v>-1</v>
      </c>
      <c r="AH687">
        <v>-1</v>
      </c>
      <c r="AI687">
        <v>0</v>
      </c>
      <c r="AJ687">
        <v>0</v>
      </c>
      <c r="AK687">
        <v>0.03</v>
      </c>
      <c r="AL687">
        <v>0.03</v>
      </c>
      <c r="AM687">
        <v>0.05</v>
      </c>
      <c r="AN687">
        <v>0.05</v>
      </c>
      <c r="AO687">
        <v>1.42</v>
      </c>
      <c r="AP687">
        <v>1.42</v>
      </c>
      <c r="AQ687">
        <v>22.67</v>
      </c>
      <c r="AR687">
        <v>0.53</v>
      </c>
      <c r="AS687">
        <v>0.68</v>
      </c>
      <c r="AT687">
        <v>-1</v>
      </c>
      <c r="AU687">
        <v>-1</v>
      </c>
      <c r="AV687">
        <v>0.05</v>
      </c>
      <c r="AW687">
        <v>29.88</v>
      </c>
      <c r="AX687">
        <v>29.88</v>
      </c>
      <c r="AY687">
        <v>0.17</v>
      </c>
      <c r="AZ687">
        <v>0</v>
      </c>
      <c r="BA687">
        <v>1606.7687189317026</v>
      </c>
    </row>
    <row r="688" spans="1:53" x14ac:dyDescent="0.25">
      <c r="A688">
        <v>1984</v>
      </c>
      <c r="B688" t="s">
        <v>1117</v>
      </c>
      <c r="C688">
        <v>0</v>
      </c>
      <c r="D688">
        <v>1.58</v>
      </c>
      <c r="E688">
        <v>0</v>
      </c>
      <c r="F688">
        <v>0</v>
      </c>
      <c r="G688">
        <v>0</v>
      </c>
      <c r="H688">
        <v>0.03</v>
      </c>
      <c r="I688">
        <v>0</v>
      </c>
      <c r="J688">
        <v>2</v>
      </c>
      <c r="K688">
        <v>0.03</v>
      </c>
      <c r="L688">
        <v>-1</v>
      </c>
      <c r="M688">
        <v>-1</v>
      </c>
      <c r="N688">
        <v>0.67</v>
      </c>
      <c r="O688">
        <v>3.58</v>
      </c>
      <c r="P688">
        <v>0.03</v>
      </c>
      <c r="Q688">
        <v>0.28000000000000003</v>
      </c>
      <c r="R688">
        <v>0.05</v>
      </c>
      <c r="S688">
        <v>0.32</v>
      </c>
      <c r="T688">
        <v>0.23</v>
      </c>
      <c r="U688">
        <v>0</v>
      </c>
      <c r="V688">
        <v>0</v>
      </c>
      <c r="W688">
        <v>20.67</v>
      </c>
      <c r="X688">
        <v>0.6</v>
      </c>
      <c r="Y688">
        <v>-1</v>
      </c>
      <c r="Z688">
        <v>-1</v>
      </c>
      <c r="AA688">
        <v>24.88</v>
      </c>
      <c r="AB688">
        <v>0.03</v>
      </c>
      <c r="AC688">
        <v>0.02</v>
      </c>
      <c r="AD688">
        <v>0.03</v>
      </c>
      <c r="AE688">
        <v>4.17</v>
      </c>
      <c r="AF688">
        <v>-1</v>
      </c>
      <c r="AG688">
        <v>-1</v>
      </c>
      <c r="AH688">
        <v>-1</v>
      </c>
      <c r="AI688">
        <v>0</v>
      </c>
      <c r="AJ688">
        <v>0</v>
      </c>
      <c r="AK688">
        <v>0.03</v>
      </c>
      <c r="AL688">
        <v>0.03</v>
      </c>
      <c r="AM688">
        <v>0.05</v>
      </c>
      <c r="AN688">
        <v>0.05</v>
      </c>
      <c r="AO688">
        <v>1.42</v>
      </c>
      <c r="AP688">
        <v>1.42</v>
      </c>
      <c r="AQ688">
        <v>22.67</v>
      </c>
      <c r="AR688">
        <v>0.53</v>
      </c>
      <c r="AS688">
        <v>0.68</v>
      </c>
      <c r="AT688">
        <v>-1</v>
      </c>
      <c r="AU688">
        <v>-1</v>
      </c>
      <c r="AV688">
        <v>0.05</v>
      </c>
      <c r="AW688">
        <v>29.88</v>
      </c>
      <c r="AX688">
        <v>29.88</v>
      </c>
      <c r="AY688">
        <v>0.17</v>
      </c>
      <c r="AZ688">
        <v>0</v>
      </c>
      <c r="BA688">
        <v>1445.3210391756534</v>
      </c>
    </row>
    <row r="689" spans="1:53" x14ac:dyDescent="0.25">
      <c r="A689">
        <v>1985</v>
      </c>
      <c r="B689" t="s">
        <v>1118</v>
      </c>
      <c r="C689">
        <v>0</v>
      </c>
      <c r="D689">
        <v>1.58</v>
      </c>
      <c r="E689">
        <v>0</v>
      </c>
      <c r="F689">
        <v>0</v>
      </c>
      <c r="G689">
        <v>0</v>
      </c>
      <c r="H689">
        <v>0.03</v>
      </c>
      <c r="I689">
        <v>0</v>
      </c>
      <c r="J689">
        <v>2</v>
      </c>
      <c r="K689">
        <v>0.03</v>
      </c>
      <c r="L689">
        <v>-1</v>
      </c>
      <c r="M689">
        <v>-1</v>
      </c>
      <c r="N689">
        <v>0.67</v>
      </c>
      <c r="O689">
        <v>3.58</v>
      </c>
      <c r="P689">
        <v>0.03</v>
      </c>
      <c r="Q689">
        <v>0.28000000000000003</v>
      </c>
      <c r="R689">
        <v>0.05</v>
      </c>
      <c r="S689">
        <v>0.32</v>
      </c>
      <c r="T689">
        <v>0.23</v>
      </c>
      <c r="U689">
        <v>0</v>
      </c>
      <c r="V689">
        <v>0</v>
      </c>
      <c r="W689">
        <v>20.67</v>
      </c>
      <c r="X689">
        <v>0.6</v>
      </c>
      <c r="Y689">
        <v>-1</v>
      </c>
      <c r="Z689">
        <v>-1</v>
      </c>
      <c r="AA689">
        <v>24.88</v>
      </c>
      <c r="AB689">
        <v>0.03</v>
      </c>
      <c r="AC689">
        <v>0.02</v>
      </c>
      <c r="AD689">
        <v>0.03</v>
      </c>
      <c r="AE689">
        <v>4.17</v>
      </c>
      <c r="AF689">
        <v>-1</v>
      </c>
      <c r="AG689">
        <v>-1</v>
      </c>
      <c r="AH689">
        <v>-1</v>
      </c>
      <c r="AI689">
        <v>0</v>
      </c>
      <c r="AJ689">
        <v>0</v>
      </c>
      <c r="AK689">
        <v>0.03</v>
      </c>
      <c r="AL689">
        <v>0.03</v>
      </c>
      <c r="AM689">
        <v>0.05</v>
      </c>
      <c r="AN689">
        <v>0.05</v>
      </c>
      <c r="AO689">
        <v>1.42</v>
      </c>
      <c r="AP689">
        <v>1.42</v>
      </c>
      <c r="AQ689">
        <v>22.67</v>
      </c>
      <c r="AR689">
        <v>0.53</v>
      </c>
      <c r="AS689">
        <v>0.68</v>
      </c>
      <c r="AT689">
        <v>-1</v>
      </c>
      <c r="AU689">
        <v>-1</v>
      </c>
      <c r="AV689">
        <v>0.05</v>
      </c>
      <c r="AW689">
        <v>29.88</v>
      </c>
      <c r="AX689">
        <v>29.88</v>
      </c>
      <c r="AY689">
        <v>0.17</v>
      </c>
      <c r="AZ689">
        <v>0</v>
      </c>
      <c r="BA689">
        <v>1511.5410280168135</v>
      </c>
    </row>
    <row r="690" spans="1:53" x14ac:dyDescent="0.25">
      <c r="A690">
        <v>1986</v>
      </c>
      <c r="B690" t="s">
        <v>1119</v>
      </c>
      <c r="C690">
        <v>0</v>
      </c>
      <c r="D690">
        <v>1.58</v>
      </c>
      <c r="E690">
        <v>0</v>
      </c>
      <c r="F690">
        <v>0</v>
      </c>
      <c r="G690">
        <v>0</v>
      </c>
      <c r="H690">
        <v>0.03</v>
      </c>
      <c r="I690">
        <v>0</v>
      </c>
      <c r="J690">
        <v>2</v>
      </c>
      <c r="K690">
        <v>0.03</v>
      </c>
      <c r="L690">
        <v>-1</v>
      </c>
      <c r="M690">
        <v>-1</v>
      </c>
      <c r="N690">
        <v>0.67</v>
      </c>
      <c r="O690">
        <v>3.58</v>
      </c>
      <c r="P690">
        <v>0.03</v>
      </c>
      <c r="Q690">
        <v>0.28000000000000003</v>
      </c>
      <c r="R690">
        <v>0.05</v>
      </c>
      <c r="S690">
        <v>0.32</v>
      </c>
      <c r="T690">
        <v>0.23</v>
      </c>
      <c r="U690">
        <v>0</v>
      </c>
      <c r="V690">
        <v>0</v>
      </c>
      <c r="W690">
        <v>20.67</v>
      </c>
      <c r="X690">
        <v>0.6</v>
      </c>
      <c r="Y690">
        <v>-1</v>
      </c>
      <c r="Z690">
        <v>-1</v>
      </c>
      <c r="AA690">
        <v>24.88</v>
      </c>
      <c r="AB690">
        <v>0.03</v>
      </c>
      <c r="AC690">
        <v>0.02</v>
      </c>
      <c r="AD690">
        <v>0.03</v>
      </c>
      <c r="AE690">
        <v>4.17</v>
      </c>
      <c r="AF690">
        <v>-1</v>
      </c>
      <c r="AG690">
        <v>-1</v>
      </c>
      <c r="AH690">
        <v>-1</v>
      </c>
      <c r="AI690">
        <v>0</v>
      </c>
      <c r="AJ690">
        <v>0</v>
      </c>
      <c r="AK690">
        <v>0.03</v>
      </c>
      <c r="AL690">
        <v>0.03</v>
      </c>
      <c r="AM690">
        <v>0.05</v>
      </c>
      <c r="AN690">
        <v>0.05</v>
      </c>
      <c r="AO690">
        <v>1.42</v>
      </c>
      <c r="AP690">
        <v>1.42</v>
      </c>
      <c r="AQ690">
        <v>22.67</v>
      </c>
      <c r="AR690">
        <v>0.53</v>
      </c>
      <c r="AS690">
        <v>0.68</v>
      </c>
      <c r="AT690">
        <v>-1</v>
      </c>
      <c r="AU690">
        <v>-1</v>
      </c>
      <c r="AV690">
        <v>0.05</v>
      </c>
      <c r="AW690">
        <v>29.88</v>
      </c>
      <c r="AX690">
        <v>29.88</v>
      </c>
      <c r="AY690">
        <v>0.17</v>
      </c>
      <c r="AZ690">
        <v>0</v>
      </c>
      <c r="BA690">
        <v>1695.6111877537408</v>
      </c>
    </row>
    <row r="691" spans="1:53" x14ac:dyDescent="0.25">
      <c r="A691">
        <v>1987</v>
      </c>
      <c r="B691" t="s">
        <v>1120</v>
      </c>
      <c r="C691">
        <v>0</v>
      </c>
      <c r="D691">
        <v>1.58</v>
      </c>
      <c r="E691">
        <v>0</v>
      </c>
      <c r="F691">
        <v>0</v>
      </c>
      <c r="G691">
        <v>0</v>
      </c>
      <c r="H691">
        <v>0.03</v>
      </c>
      <c r="I691">
        <v>0</v>
      </c>
      <c r="J691">
        <v>2</v>
      </c>
      <c r="K691">
        <v>0.03</v>
      </c>
      <c r="L691">
        <v>-1</v>
      </c>
      <c r="M691">
        <v>-1</v>
      </c>
      <c r="N691">
        <v>0.67</v>
      </c>
      <c r="O691">
        <v>3.58</v>
      </c>
      <c r="P691">
        <v>0.03</v>
      </c>
      <c r="Q691">
        <v>0.28000000000000003</v>
      </c>
      <c r="R691">
        <v>0.05</v>
      </c>
      <c r="S691">
        <v>0.32</v>
      </c>
      <c r="T691">
        <v>0.23</v>
      </c>
      <c r="U691">
        <v>0</v>
      </c>
      <c r="V691">
        <v>0</v>
      </c>
      <c r="W691">
        <v>20.67</v>
      </c>
      <c r="X691">
        <v>0.6</v>
      </c>
      <c r="Y691">
        <v>-1</v>
      </c>
      <c r="Z691">
        <v>-1</v>
      </c>
      <c r="AA691">
        <v>24.88</v>
      </c>
      <c r="AB691">
        <v>0.03</v>
      </c>
      <c r="AC691">
        <v>0.02</v>
      </c>
      <c r="AD691">
        <v>0.03</v>
      </c>
      <c r="AE691">
        <v>4.17</v>
      </c>
      <c r="AF691">
        <v>-1</v>
      </c>
      <c r="AG691">
        <v>-1</v>
      </c>
      <c r="AH691">
        <v>-1</v>
      </c>
      <c r="AI691">
        <v>0</v>
      </c>
      <c r="AJ691">
        <v>0</v>
      </c>
      <c r="AK691">
        <v>0.03</v>
      </c>
      <c r="AL691">
        <v>0.03</v>
      </c>
      <c r="AM691">
        <v>0.05</v>
      </c>
      <c r="AN691">
        <v>0.05</v>
      </c>
      <c r="AO691">
        <v>1.42</v>
      </c>
      <c r="AP691">
        <v>1.42</v>
      </c>
      <c r="AQ691">
        <v>22.67</v>
      </c>
      <c r="AR691">
        <v>0.53</v>
      </c>
      <c r="AS691">
        <v>0.68</v>
      </c>
      <c r="AT691">
        <v>-1</v>
      </c>
      <c r="AU691">
        <v>-1</v>
      </c>
      <c r="AV691">
        <v>0.05</v>
      </c>
      <c r="AW691">
        <v>29.88</v>
      </c>
      <c r="AX691">
        <v>29.88</v>
      </c>
      <c r="AY691">
        <v>0.17</v>
      </c>
      <c r="AZ691">
        <v>0</v>
      </c>
      <c r="BA691">
        <v>1536.3318506580836</v>
      </c>
    </row>
    <row r="692" spans="1:53" x14ac:dyDescent="0.25">
      <c r="A692">
        <v>1989</v>
      </c>
      <c r="B692" t="s">
        <v>679</v>
      </c>
      <c r="C692">
        <v>0</v>
      </c>
      <c r="D692">
        <v>1.58</v>
      </c>
      <c r="E692">
        <v>0</v>
      </c>
      <c r="F692">
        <v>0</v>
      </c>
      <c r="G692">
        <v>0</v>
      </c>
      <c r="H692">
        <v>0.03</v>
      </c>
      <c r="I692">
        <v>0</v>
      </c>
      <c r="J692">
        <v>2</v>
      </c>
      <c r="K692">
        <v>0.03</v>
      </c>
      <c r="L692">
        <v>-1</v>
      </c>
      <c r="M692">
        <v>-1</v>
      </c>
      <c r="N692">
        <v>0.67</v>
      </c>
      <c r="O692">
        <v>3.58</v>
      </c>
      <c r="P692">
        <v>0.03</v>
      </c>
      <c r="Q692">
        <v>0.28000000000000003</v>
      </c>
      <c r="R692">
        <v>0.05</v>
      </c>
      <c r="S692">
        <v>0.32</v>
      </c>
      <c r="T692">
        <v>0.23</v>
      </c>
      <c r="U692">
        <v>0</v>
      </c>
      <c r="V692">
        <v>0</v>
      </c>
      <c r="W692">
        <v>20.67</v>
      </c>
      <c r="X692">
        <v>0.6</v>
      </c>
      <c r="Y692">
        <v>-1</v>
      </c>
      <c r="Z692">
        <v>-1</v>
      </c>
      <c r="AA692">
        <v>24.88</v>
      </c>
      <c r="AB692">
        <v>0.03</v>
      </c>
      <c r="AC692">
        <v>0.02</v>
      </c>
      <c r="AD692">
        <v>0.03</v>
      </c>
      <c r="AE692">
        <v>4.17</v>
      </c>
      <c r="AF692">
        <v>-1</v>
      </c>
      <c r="AG692">
        <v>-1</v>
      </c>
      <c r="AH692">
        <v>-1</v>
      </c>
      <c r="AI692">
        <v>0</v>
      </c>
      <c r="AJ692">
        <v>0</v>
      </c>
      <c r="AK692">
        <v>0.03</v>
      </c>
      <c r="AL692">
        <v>0.03</v>
      </c>
      <c r="AM692">
        <v>0.05</v>
      </c>
      <c r="AN692">
        <v>0.05</v>
      </c>
      <c r="AO692">
        <v>1.42</v>
      </c>
      <c r="AP692">
        <v>1.42</v>
      </c>
      <c r="AQ692">
        <v>22.67</v>
      </c>
      <c r="AR692">
        <v>0.53</v>
      </c>
      <c r="AS692">
        <v>0.68</v>
      </c>
      <c r="AT692">
        <v>-1</v>
      </c>
      <c r="AU692">
        <v>-1</v>
      </c>
      <c r="AV692">
        <v>0.05</v>
      </c>
      <c r="AW692">
        <v>29.88</v>
      </c>
      <c r="AX692">
        <v>29.88</v>
      </c>
      <c r="AY692">
        <v>0.17</v>
      </c>
      <c r="AZ692">
        <v>0</v>
      </c>
      <c r="BA692">
        <v>1516.2498457635452</v>
      </c>
    </row>
    <row r="693" spans="1:53" x14ac:dyDescent="0.25">
      <c r="A693">
        <v>1991</v>
      </c>
      <c r="B693" t="s">
        <v>859</v>
      </c>
      <c r="C693">
        <v>0</v>
      </c>
      <c r="D693">
        <v>1.58</v>
      </c>
      <c r="E693">
        <v>0</v>
      </c>
      <c r="F693">
        <v>0</v>
      </c>
      <c r="G693">
        <v>0</v>
      </c>
      <c r="H693">
        <v>0.03</v>
      </c>
      <c r="I693">
        <v>0</v>
      </c>
      <c r="J693">
        <v>2</v>
      </c>
      <c r="K693">
        <v>0.03</v>
      </c>
      <c r="L693">
        <v>-1</v>
      </c>
      <c r="M693">
        <v>-1</v>
      </c>
      <c r="N693">
        <v>0.67</v>
      </c>
      <c r="O693">
        <v>3.58</v>
      </c>
      <c r="P693">
        <v>0.03</v>
      </c>
      <c r="Q693">
        <v>0.28000000000000003</v>
      </c>
      <c r="R693">
        <v>0.05</v>
      </c>
      <c r="S693">
        <v>0.32</v>
      </c>
      <c r="T693">
        <v>0.23</v>
      </c>
      <c r="U693">
        <v>0</v>
      </c>
      <c r="V693">
        <v>0</v>
      </c>
      <c r="W693">
        <v>20.67</v>
      </c>
      <c r="X693">
        <v>0.6</v>
      </c>
      <c r="Y693">
        <v>-1</v>
      </c>
      <c r="Z693">
        <v>-1</v>
      </c>
      <c r="AA693">
        <v>24.88</v>
      </c>
      <c r="AB693">
        <v>0.03</v>
      </c>
      <c r="AC693">
        <v>0.02</v>
      </c>
      <c r="AD693">
        <v>0.03</v>
      </c>
      <c r="AE693">
        <v>4.17</v>
      </c>
      <c r="AF693">
        <v>-1</v>
      </c>
      <c r="AG693">
        <v>-1</v>
      </c>
      <c r="AH693">
        <v>-1</v>
      </c>
      <c r="AI693">
        <v>0</v>
      </c>
      <c r="AJ693">
        <v>0</v>
      </c>
      <c r="AK693">
        <v>0.03</v>
      </c>
      <c r="AL693">
        <v>0.03</v>
      </c>
      <c r="AM693">
        <v>0.05</v>
      </c>
      <c r="AN693">
        <v>0.05</v>
      </c>
      <c r="AO693">
        <v>1.42</v>
      </c>
      <c r="AP693">
        <v>1.42</v>
      </c>
      <c r="AQ693">
        <v>22.67</v>
      </c>
      <c r="AR693">
        <v>0.53</v>
      </c>
      <c r="AS693">
        <v>0.68</v>
      </c>
      <c r="AT693">
        <v>-1</v>
      </c>
      <c r="AU693">
        <v>-1</v>
      </c>
      <c r="AV693">
        <v>0.05</v>
      </c>
      <c r="AW693">
        <v>29.88</v>
      </c>
      <c r="AX693">
        <v>29.88</v>
      </c>
      <c r="AY693">
        <v>0.17</v>
      </c>
      <c r="AZ693">
        <v>0</v>
      </c>
      <c r="BA693">
        <v>1402.9300061670037</v>
      </c>
    </row>
    <row r="694" spans="1:53" x14ac:dyDescent="0.25">
      <c r="A694">
        <v>1994</v>
      </c>
      <c r="B694" t="s">
        <v>1121</v>
      </c>
      <c r="C694">
        <v>0</v>
      </c>
      <c r="D694">
        <v>1.58</v>
      </c>
      <c r="E694">
        <v>0</v>
      </c>
      <c r="F694">
        <v>0</v>
      </c>
      <c r="G694">
        <v>0</v>
      </c>
      <c r="H694">
        <v>0.03</v>
      </c>
      <c r="I694">
        <v>0</v>
      </c>
      <c r="J694">
        <v>2</v>
      </c>
      <c r="K694">
        <v>0.03</v>
      </c>
      <c r="L694">
        <v>-1</v>
      </c>
      <c r="M694">
        <v>-1</v>
      </c>
      <c r="N694">
        <v>0.67</v>
      </c>
      <c r="O694">
        <v>3.58</v>
      </c>
      <c r="P694">
        <v>0.03</v>
      </c>
      <c r="Q694">
        <v>0.28000000000000003</v>
      </c>
      <c r="R694">
        <v>0.05</v>
      </c>
      <c r="S694">
        <v>0.32</v>
      </c>
      <c r="T694">
        <v>0.23</v>
      </c>
      <c r="U694">
        <v>0</v>
      </c>
      <c r="V694">
        <v>0</v>
      </c>
      <c r="W694">
        <v>20.67</v>
      </c>
      <c r="X694">
        <v>0.6</v>
      </c>
      <c r="Y694">
        <v>-1</v>
      </c>
      <c r="Z694">
        <v>-1</v>
      </c>
      <c r="AA694">
        <v>24.88</v>
      </c>
      <c r="AB694">
        <v>0.03</v>
      </c>
      <c r="AC694">
        <v>0.02</v>
      </c>
      <c r="AD694">
        <v>0.03</v>
      </c>
      <c r="AE694">
        <v>4.17</v>
      </c>
      <c r="AF694">
        <v>-1</v>
      </c>
      <c r="AG694">
        <v>-1</v>
      </c>
      <c r="AH694">
        <v>-1</v>
      </c>
      <c r="AI694">
        <v>0</v>
      </c>
      <c r="AJ694">
        <v>0</v>
      </c>
      <c r="AK694">
        <v>0.03</v>
      </c>
      <c r="AL694">
        <v>0.03</v>
      </c>
      <c r="AM694">
        <v>0.05</v>
      </c>
      <c r="AN694">
        <v>0.05</v>
      </c>
      <c r="AO694">
        <v>1.42</v>
      </c>
      <c r="AP694">
        <v>1.42</v>
      </c>
      <c r="AQ694">
        <v>22.67</v>
      </c>
      <c r="AR694">
        <v>0.53</v>
      </c>
      <c r="AS694">
        <v>0.68</v>
      </c>
      <c r="AT694">
        <v>-1</v>
      </c>
      <c r="AU694">
        <v>-1</v>
      </c>
      <c r="AV694">
        <v>0.05</v>
      </c>
      <c r="AW694">
        <v>29.88</v>
      </c>
      <c r="AX694">
        <v>29.88</v>
      </c>
      <c r="AY694">
        <v>0.17</v>
      </c>
      <c r="AZ694">
        <v>0</v>
      </c>
      <c r="BA694">
        <v>1415.2097643921936</v>
      </c>
    </row>
    <row r="695" spans="1:53" x14ac:dyDescent="0.25">
      <c r="A695">
        <v>1997</v>
      </c>
      <c r="B695" t="s">
        <v>1122</v>
      </c>
      <c r="C695">
        <v>0</v>
      </c>
      <c r="D695">
        <v>1.58</v>
      </c>
      <c r="E695">
        <v>0</v>
      </c>
      <c r="F695">
        <v>0</v>
      </c>
      <c r="G695">
        <v>0</v>
      </c>
      <c r="H695">
        <v>0.03</v>
      </c>
      <c r="I695">
        <v>0</v>
      </c>
      <c r="J695">
        <v>2</v>
      </c>
      <c r="K695">
        <v>0.03</v>
      </c>
      <c r="L695">
        <v>-1</v>
      </c>
      <c r="M695">
        <v>-1</v>
      </c>
      <c r="N695">
        <v>0.67</v>
      </c>
      <c r="O695">
        <v>3.58</v>
      </c>
      <c r="P695">
        <v>0.03</v>
      </c>
      <c r="Q695">
        <v>0.28000000000000003</v>
      </c>
      <c r="R695">
        <v>0.05</v>
      </c>
      <c r="S695">
        <v>0.32</v>
      </c>
      <c r="T695">
        <v>0.23</v>
      </c>
      <c r="U695">
        <v>0</v>
      </c>
      <c r="V695">
        <v>0</v>
      </c>
      <c r="W695">
        <v>20.67</v>
      </c>
      <c r="X695">
        <v>0.6</v>
      </c>
      <c r="Y695">
        <v>-1</v>
      </c>
      <c r="Z695">
        <v>-1</v>
      </c>
      <c r="AA695">
        <v>24.88</v>
      </c>
      <c r="AB695">
        <v>0.03</v>
      </c>
      <c r="AC695">
        <v>0.02</v>
      </c>
      <c r="AD695">
        <v>0.03</v>
      </c>
      <c r="AE695">
        <v>4.17</v>
      </c>
      <c r="AF695">
        <v>-1</v>
      </c>
      <c r="AG695">
        <v>-1</v>
      </c>
      <c r="AH695">
        <v>-1</v>
      </c>
      <c r="AI695">
        <v>0</v>
      </c>
      <c r="AJ695">
        <v>0</v>
      </c>
      <c r="AK695">
        <v>0.03</v>
      </c>
      <c r="AL695">
        <v>0.03</v>
      </c>
      <c r="AM695">
        <v>0.05</v>
      </c>
      <c r="AN695">
        <v>0.05</v>
      </c>
      <c r="AO695">
        <v>1.42</v>
      </c>
      <c r="AP695">
        <v>1.42</v>
      </c>
      <c r="AQ695">
        <v>22.67</v>
      </c>
      <c r="AR695">
        <v>0.53</v>
      </c>
      <c r="AS695">
        <v>0.68</v>
      </c>
      <c r="AT695">
        <v>-1</v>
      </c>
      <c r="AU695">
        <v>-1</v>
      </c>
      <c r="AV695">
        <v>0.05</v>
      </c>
      <c r="AW695">
        <v>29.88</v>
      </c>
      <c r="AX695">
        <v>29.88</v>
      </c>
      <c r="AY695">
        <v>0.17</v>
      </c>
      <c r="AZ695">
        <v>0</v>
      </c>
      <c r="BA695">
        <v>1442.4033457548749</v>
      </c>
    </row>
    <row r="696" spans="1:53" x14ac:dyDescent="0.25">
      <c r="A696">
        <v>2001</v>
      </c>
      <c r="B696" t="s">
        <v>1123</v>
      </c>
      <c r="C696">
        <v>0</v>
      </c>
      <c r="D696">
        <v>1.58</v>
      </c>
      <c r="E696">
        <v>0</v>
      </c>
      <c r="F696">
        <v>0</v>
      </c>
      <c r="G696">
        <v>0</v>
      </c>
      <c r="H696">
        <v>0.03</v>
      </c>
      <c r="I696">
        <v>0</v>
      </c>
      <c r="J696">
        <v>2</v>
      </c>
      <c r="K696">
        <v>0.03</v>
      </c>
      <c r="L696">
        <v>-1</v>
      </c>
      <c r="M696">
        <v>-1</v>
      </c>
      <c r="N696">
        <v>0.67</v>
      </c>
      <c r="O696">
        <v>3.58</v>
      </c>
      <c r="P696">
        <v>0.03</v>
      </c>
      <c r="Q696">
        <v>0.28000000000000003</v>
      </c>
      <c r="R696">
        <v>0.05</v>
      </c>
      <c r="S696">
        <v>0.32</v>
      </c>
      <c r="T696">
        <v>0.23</v>
      </c>
      <c r="U696">
        <v>0</v>
      </c>
      <c r="V696">
        <v>0</v>
      </c>
      <c r="W696">
        <v>20.67</v>
      </c>
      <c r="X696">
        <v>0.6</v>
      </c>
      <c r="Y696">
        <v>-1</v>
      </c>
      <c r="Z696">
        <v>-1</v>
      </c>
      <c r="AA696">
        <v>24.88</v>
      </c>
      <c r="AB696">
        <v>0.03</v>
      </c>
      <c r="AC696">
        <v>0.02</v>
      </c>
      <c r="AD696">
        <v>0.03</v>
      </c>
      <c r="AE696">
        <v>4.17</v>
      </c>
      <c r="AF696">
        <v>-1</v>
      </c>
      <c r="AG696">
        <v>-1</v>
      </c>
      <c r="AH696">
        <v>-1</v>
      </c>
      <c r="AI696">
        <v>0</v>
      </c>
      <c r="AJ696">
        <v>0</v>
      </c>
      <c r="AK696">
        <v>0.03</v>
      </c>
      <c r="AL696">
        <v>0.03</v>
      </c>
      <c r="AM696">
        <v>0.05</v>
      </c>
      <c r="AN696">
        <v>0.05</v>
      </c>
      <c r="AO696">
        <v>1.42</v>
      </c>
      <c r="AP696">
        <v>1.42</v>
      </c>
      <c r="AQ696">
        <v>22.67</v>
      </c>
      <c r="AR696">
        <v>0.53</v>
      </c>
      <c r="AS696">
        <v>0.68</v>
      </c>
      <c r="AT696">
        <v>-1</v>
      </c>
      <c r="AU696">
        <v>-1</v>
      </c>
      <c r="AV696">
        <v>0.05</v>
      </c>
      <c r="AW696">
        <v>29.88</v>
      </c>
      <c r="AX696">
        <v>29.88</v>
      </c>
      <c r="AY696">
        <v>0.17</v>
      </c>
      <c r="AZ696">
        <v>0</v>
      </c>
      <c r="BA696">
        <v>1448.4647185106294</v>
      </c>
    </row>
    <row r="697" spans="1:53" x14ac:dyDescent="0.25">
      <c r="A697">
        <v>2002</v>
      </c>
      <c r="B697" t="s">
        <v>1124</v>
      </c>
      <c r="C697">
        <v>0</v>
      </c>
      <c r="D697">
        <v>1.58</v>
      </c>
      <c r="E697">
        <v>0</v>
      </c>
      <c r="F697">
        <v>0</v>
      </c>
      <c r="G697">
        <v>0</v>
      </c>
      <c r="H697">
        <v>0.03</v>
      </c>
      <c r="I697">
        <v>0</v>
      </c>
      <c r="J697">
        <v>2</v>
      </c>
      <c r="K697">
        <v>0.03</v>
      </c>
      <c r="L697">
        <v>-1</v>
      </c>
      <c r="M697">
        <v>-1</v>
      </c>
      <c r="N697">
        <v>0.67</v>
      </c>
      <c r="O697">
        <v>3.58</v>
      </c>
      <c r="P697">
        <v>0.03</v>
      </c>
      <c r="Q697">
        <v>0.28000000000000003</v>
      </c>
      <c r="R697">
        <v>0.05</v>
      </c>
      <c r="S697">
        <v>0.32</v>
      </c>
      <c r="T697">
        <v>0.23</v>
      </c>
      <c r="U697">
        <v>0</v>
      </c>
      <c r="V697">
        <v>0</v>
      </c>
      <c r="W697">
        <v>20.67</v>
      </c>
      <c r="X697">
        <v>0.6</v>
      </c>
      <c r="Y697">
        <v>-1</v>
      </c>
      <c r="Z697">
        <v>-1</v>
      </c>
      <c r="AA697">
        <v>24.88</v>
      </c>
      <c r="AB697">
        <v>0.03</v>
      </c>
      <c r="AC697">
        <v>0.02</v>
      </c>
      <c r="AD697">
        <v>0.03</v>
      </c>
      <c r="AE697">
        <v>4.17</v>
      </c>
      <c r="AF697">
        <v>-1</v>
      </c>
      <c r="AG697">
        <v>-1</v>
      </c>
      <c r="AH697">
        <v>-1</v>
      </c>
      <c r="AI697">
        <v>0</v>
      </c>
      <c r="AJ697">
        <v>0</v>
      </c>
      <c r="AK697">
        <v>0.03</v>
      </c>
      <c r="AL697">
        <v>0.03</v>
      </c>
      <c r="AM697">
        <v>0.05</v>
      </c>
      <c r="AN697">
        <v>0.05</v>
      </c>
      <c r="AO697">
        <v>1.42</v>
      </c>
      <c r="AP697">
        <v>1.42</v>
      </c>
      <c r="AQ697">
        <v>22.67</v>
      </c>
      <c r="AR697">
        <v>0.53</v>
      </c>
      <c r="AS697">
        <v>0.68</v>
      </c>
      <c r="AT697">
        <v>-1</v>
      </c>
      <c r="AU697">
        <v>-1</v>
      </c>
      <c r="AV697">
        <v>0.05</v>
      </c>
      <c r="AW697">
        <v>29.88</v>
      </c>
      <c r="AX697">
        <v>29.88</v>
      </c>
      <c r="AY697">
        <v>0.17</v>
      </c>
      <c r="AZ697">
        <v>0</v>
      </c>
      <c r="BA697">
        <v>1427.6554504279768</v>
      </c>
    </row>
    <row r="698" spans="1:53" x14ac:dyDescent="0.25">
      <c r="A698">
        <v>2004</v>
      </c>
      <c r="B698" t="s">
        <v>1125</v>
      </c>
      <c r="C698">
        <v>0</v>
      </c>
      <c r="D698">
        <v>1.58</v>
      </c>
      <c r="E698">
        <v>0</v>
      </c>
      <c r="F698">
        <v>0</v>
      </c>
      <c r="G698">
        <v>0</v>
      </c>
      <c r="H698">
        <v>0.03</v>
      </c>
      <c r="I698">
        <v>0</v>
      </c>
      <c r="J698">
        <v>2</v>
      </c>
      <c r="K698">
        <v>0.03</v>
      </c>
      <c r="L698">
        <v>-1</v>
      </c>
      <c r="M698">
        <v>-1</v>
      </c>
      <c r="N698">
        <v>0.67</v>
      </c>
      <c r="O698">
        <v>3.58</v>
      </c>
      <c r="P698">
        <v>0.03</v>
      </c>
      <c r="Q698">
        <v>0.28000000000000003</v>
      </c>
      <c r="R698">
        <v>0.05</v>
      </c>
      <c r="S698">
        <v>0.32</v>
      </c>
      <c r="T698">
        <v>0.23</v>
      </c>
      <c r="U698">
        <v>0</v>
      </c>
      <c r="V698">
        <v>0</v>
      </c>
      <c r="W698">
        <v>20.67</v>
      </c>
      <c r="X698">
        <v>0.6</v>
      </c>
      <c r="Y698">
        <v>-1</v>
      </c>
      <c r="Z698">
        <v>-1</v>
      </c>
      <c r="AA698">
        <v>24.88</v>
      </c>
      <c r="AB698">
        <v>0.03</v>
      </c>
      <c r="AC698">
        <v>0.02</v>
      </c>
      <c r="AD698">
        <v>0.03</v>
      </c>
      <c r="AE698">
        <v>4.17</v>
      </c>
      <c r="AF698">
        <v>-1</v>
      </c>
      <c r="AG698">
        <v>-1</v>
      </c>
      <c r="AH698">
        <v>-1</v>
      </c>
      <c r="AI698">
        <v>0</v>
      </c>
      <c r="AJ698">
        <v>0</v>
      </c>
      <c r="AK698">
        <v>0.03</v>
      </c>
      <c r="AL698">
        <v>0.03</v>
      </c>
      <c r="AM698">
        <v>0.05</v>
      </c>
      <c r="AN698">
        <v>0.05</v>
      </c>
      <c r="AO698">
        <v>1.42</v>
      </c>
      <c r="AP698">
        <v>1.42</v>
      </c>
      <c r="AQ698">
        <v>22.67</v>
      </c>
      <c r="AR698">
        <v>0.53</v>
      </c>
      <c r="AS698">
        <v>0.68</v>
      </c>
      <c r="AT698">
        <v>-1</v>
      </c>
      <c r="AU698">
        <v>-1</v>
      </c>
      <c r="AV698">
        <v>0.05</v>
      </c>
      <c r="AW698">
        <v>29.88</v>
      </c>
      <c r="AX698">
        <v>29.88</v>
      </c>
      <c r="AY698">
        <v>0.17</v>
      </c>
      <c r="AZ698">
        <v>0</v>
      </c>
      <c r="BA698">
        <v>1428.2408197953207</v>
      </c>
    </row>
    <row r="699" spans="1:53" x14ac:dyDescent="0.25">
      <c r="A699">
        <v>2010</v>
      </c>
      <c r="B699" t="s">
        <v>1126</v>
      </c>
      <c r="C699">
        <v>0</v>
      </c>
      <c r="D699">
        <v>1.58</v>
      </c>
      <c r="E699">
        <v>0</v>
      </c>
      <c r="F699">
        <v>0</v>
      </c>
      <c r="G699">
        <v>0</v>
      </c>
      <c r="H699">
        <v>0.03</v>
      </c>
      <c r="I699">
        <v>0</v>
      </c>
      <c r="J699">
        <v>2</v>
      </c>
      <c r="K699">
        <v>0.03</v>
      </c>
      <c r="L699">
        <v>-1</v>
      </c>
      <c r="M699">
        <v>-1</v>
      </c>
      <c r="N699">
        <v>0.67</v>
      </c>
      <c r="O699">
        <v>3.58</v>
      </c>
      <c r="P699">
        <v>0.03</v>
      </c>
      <c r="Q699">
        <v>0.28000000000000003</v>
      </c>
      <c r="R699">
        <v>0.05</v>
      </c>
      <c r="S699">
        <v>0.32</v>
      </c>
      <c r="T699">
        <v>0.23</v>
      </c>
      <c r="U699">
        <v>0</v>
      </c>
      <c r="V699">
        <v>0</v>
      </c>
      <c r="W699">
        <v>20.67</v>
      </c>
      <c r="X699">
        <v>0.6</v>
      </c>
      <c r="Y699">
        <v>-1</v>
      </c>
      <c r="Z699">
        <v>-1</v>
      </c>
      <c r="AA699">
        <v>24.88</v>
      </c>
      <c r="AB699">
        <v>0.03</v>
      </c>
      <c r="AC699">
        <v>0.02</v>
      </c>
      <c r="AD699">
        <v>0.03</v>
      </c>
      <c r="AE699">
        <v>4.17</v>
      </c>
      <c r="AF699">
        <v>-1</v>
      </c>
      <c r="AG699">
        <v>-1</v>
      </c>
      <c r="AH699">
        <v>-1</v>
      </c>
      <c r="AI699">
        <v>0</v>
      </c>
      <c r="AJ699">
        <v>0</v>
      </c>
      <c r="AK699">
        <v>0.03</v>
      </c>
      <c r="AL699">
        <v>0.03</v>
      </c>
      <c r="AM699">
        <v>0.05</v>
      </c>
      <c r="AN699">
        <v>0.05</v>
      </c>
      <c r="AO699">
        <v>1.42</v>
      </c>
      <c r="AP699">
        <v>1.42</v>
      </c>
      <c r="AQ699">
        <v>22.67</v>
      </c>
      <c r="AR699">
        <v>0.53</v>
      </c>
      <c r="AS699">
        <v>0.68</v>
      </c>
      <c r="AT699">
        <v>-1</v>
      </c>
      <c r="AU699">
        <v>-1</v>
      </c>
      <c r="AV699">
        <v>0.05</v>
      </c>
      <c r="AW699">
        <v>29.88</v>
      </c>
      <c r="AX699">
        <v>29.88</v>
      </c>
      <c r="AY699">
        <v>0.17</v>
      </c>
      <c r="AZ699">
        <v>0</v>
      </c>
      <c r="BA699">
        <v>1509.8923007246344</v>
      </c>
    </row>
    <row r="700" spans="1:53" x14ac:dyDescent="0.25">
      <c r="A700">
        <v>2013</v>
      </c>
      <c r="B700" t="s">
        <v>1127</v>
      </c>
      <c r="C700">
        <v>0</v>
      </c>
      <c r="D700">
        <v>1.58</v>
      </c>
      <c r="E700">
        <v>0</v>
      </c>
      <c r="F700">
        <v>0</v>
      </c>
      <c r="G700">
        <v>0</v>
      </c>
      <c r="H700">
        <v>0.03</v>
      </c>
      <c r="I700">
        <v>0</v>
      </c>
      <c r="J700">
        <v>2</v>
      </c>
      <c r="K700">
        <v>0.03</v>
      </c>
      <c r="L700">
        <v>-1</v>
      </c>
      <c r="M700">
        <v>-1</v>
      </c>
      <c r="N700">
        <v>0.67</v>
      </c>
      <c r="O700">
        <v>3.58</v>
      </c>
      <c r="P700">
        <v>0.03</v>
      </c>
      <c r="Q700">
        <v>0.28000000000000003</v>
      </c>
      <c r="R700">
        <v>0.05</v>
      </c>
      <c r="S700">
        <v>0.32</v>
      </c>
      <c r="T700">
        <v>0.23</v>
      </c>
      <c r="U700">
        <v>0</v>
      </c>
      <c r="V700">
        <v>0</v>
      </c>
      <c r="W700">
        <v>20.67</v>
      </c>
      <c r="X700">
        <v>0.6</v>
      </c>
      <c r="Y700">
        <v>-1</v>
      </c>
      <c r="Z700">
        <v>-1</v>
      </c>
      <c r="AA700">
        <v>24.88</v>
      </c>
      <c r="AB700">
        <v>0.03</v>
      </c>
      <c r="AC700">
        <v>0.02</v>
      </c>
      <c r="AD700">
        <v>0.03</v>
      </c>
      <c r="AE700">
        <v>4.17</v>
      </c>
      <c r="AF700">
        <v>-1</v>
      </c>
      <c r="AG700">
        <v>-1</v>
      </c>
      <c r="AH700">
        <v>-1</v>
      </c>
      <c r="AI700">
        <v>0</v>
      </c>
      <c r="AJ700">
        <v>0</v>
      </c>
      <c r="AK700">
        <v>0.03</v>
      </c>
      <c r="AL700">
        <v>0.03</v>
      </c>
      <c r="AM700">
        <v>0.05</v>
      </c>
      <c r="AN700">
        <v>0.05</v>
      </c>
      <c r="AO700">
        <v>1.42</v>
      </c>
      <c r="AP700">
        <v>1.42</v>
      </c>
      <c r="AQ700">
        <v>22.67</v>
      </c>
      <c r="AR700">
        <v>0.53</v>
      </c>
      <c r="AS700">
        <v>0.68</v>
      </c>
      <c r="AT700">
        <v>-1</v>
      </c>
      <c r="AU700">
        <v>-1</v>
      </c>
      <c r="AV700">
        <v>0.05</v>
      </c>
      <c r="AW700">
        <v>29.88</v>
      </c>
      <c r="AX700">
        <v>29.88</v>
      </c>
      <c r="AY700">
        <v>0.17</v>
      </c>
      <c r="AZ700">
        <v>0</v>
      </c>
      <c r="BA700">
        <v>1584.9622820104428</v>
      </c>
    </row>
    <row r="701" spans="1:53" x14ac:dyDescent="0.25">
      <c r="A701">
        <v>2016</v>
      </c>
      <c r="B701" t="s">
        <v>1128</v>
      </c>
      <c r="C701">
        <v>0</v>
      </c>
      <c r="D701">
        <v>1.58</v>
      </c>
      <c r="E701">
        <v>0</v>
      </c>
      <c r="F701">
        <v>0</v>
      </c>
      <c r="G701">
        <v>0</v>
      </c>
      <c r="H701">
        <v>0.03</v>
      </c>
      <c r="I701">
        <v>0</v>
      </c>
      <c r="J701">
        <v>2</v>
      </c>
      <c r="K701">
        <v>0.03</v>
      </c>
      <c r="L701">
        <v>-1</v>
      </c>
      <c r="M701">
        <v>-1</v>
      </c>
      <c r="N701">
        <v>0.67</v>
      </c>
      <c r="O701">
        <v>3.58</v>
      </c>
      <c r="P701">
        <v>0.03</v>
      </c>
      <c r="Q701">
        <v>0.28000000000000003</v>
      </c>
      <c r="R701">
        <v>0.05</v>
      </c>
      <c r="S701">
        <v>0.32</v>
      </c>
      <c r="T701">
        <v>0.23</v>
      </c>
      <c r="U701">
        <v>0</v>
      </c>
      <c r="V701">
        <v>0</v>
      </c>
      <c r="W701">
        <v>20.67</v>
      </c>
      <c r="X701">
        <v>0.6</v>
      </c>
      <c r="Y701">
        <v>-1</v>
      </c>
      <c r="Z701">
        <v>-1</v>
      </c>
      <c r="AA701">
        <v>24.88</v>
      </c>
      <c r="AB701">
        <v>0.03</v>
      </c>
      <c r="AC701">
        <v>0.02</v>
      </c>
      <c r="AD701">
        <v>0.03</v>
      </c>
      <c r="AE701">
        <v>4.17</v>
      </c>
      <c r="AF701">
        <v>-1</v>
      </c>
      <c r="AG701">
        <v>-1</v>
      </c>
      <c r="AH701">
        <v>-1</v>
      </c>
      <c r="AI701">
        <v>0</v>
      </c>
      <c r="AJ701">
        <v>0</v>
      </c>
      <c r="AK701">
        <v>0.03</v>
      </c>
      <c r="AL701">
        <v>0.03</v>
      </c>
      <c r="AM701">
        <v>0.05</v>
      </c>
      <c r="AN701">
        <v>0.05</v>
      </c>
      <c r="AO701">
        <v>1.42</v>
      </c>
      <c r="AP701">
        <v>1.42</v>
      </c>
      <c r="AQ701">
        <v>22.67</v>
      </c>
      <c r="AR701">
        <v>0.53</v>
      </c>
      <c r="AS701">
        <v>0.68</v>
      </c>
      <c r="AT701">
        <v>-1</v>
      </c>
      <c r="AU701">
        <v>-1</v>
      </c>
      <c r="AV701">
        <v>0.05</v>
      </c>
      <c r="AW701">
        <v>29.88</v>
      </c>
      <c r="AX701">
        <v>29.88</v>
      </c>
      <c r="AY701">
        <v>0.17</v>
      </c>
      <c r="AZ701">
        <v>0</v>
      </c>
      <c r="BA701">
        <v>1500.3404076093805</v>
      </c>
    </row>
    <row r="702" spans="1:53" x14ac:dyDescent="0.25">
      <c r="A702">
        <v>2022</v>
      </c>
      <c r="B702" t="s">
        <v>665</v>
      </c>
      <c r="C702">
        <v>0</v>
      </c>
      <c r="D702">
        <v>1.58</v>
      </c>
      <c r="E702">
        <v>0</v>
      </c>
      <c r="F702">
        <v>0</v>
      </c>
      <c r="G702">
        <v>0</v>
      </c>
      <c r="H702">
        <v>0.03</v>
      </c>
      <c r="I702">
        <v>0</v>
      </c>
      <c r="J702">
        <v>2</v>
      </c>
      <c r="K702">
        <v>0.03</v>
      </c>
      <c r="L702">
        <v>-1</v>
      </c>
      <c r="M702">
        <v>-1</v>
      </c>
      <c r="N702">
        <v>0.67</v>
      </c>
      <c r="O702">
        <v>3.58</v>
      </c>
      <c r="P702">
        <v>0.03</v>
      </c>
      <c r="Q702">
        <v>0.28000000000000003</v>
      </c>
      <c r="R702">
        <v>0.05</v>
      </c>
      <c r="S702">
        <v>0.32</v>
      </c>
      <c r="T702">
        <v>0.23</v>
      </c>
      <c r="U702">
        <v>0</v>
      </c>
      <c r="V702">
        <v>0</v>
      </c>
      <c r="W702">
        <v>20.67</v>
      </c>
      <c r="X702">
        <v>0.6</v>
      </c>
      <c r="Y702">
        <v>-1</v>
      </c>
      <c r="Z702">
        <v>-1</v>
      </c>
      <c r="AA702">
        <v>24.88</v>
      </c>
      <c r="AB702">
        <v>0.03</v>
      </c>
      <c r="AC702">
        <v>0.02</v>
      </c>
      <c r="AD702">
        <v>0.03</v>
      </c>
      <c r="AE702">
        <v>4.17</v>
      </c>
      <c r="AF702">
        <v>-1</v>
      </c>
      <c r="AG702">
        <v>-1</v>
      </c>
      <c r="AH702">
        <v>-1</v>
      </c>
      <c r="AI702">
        <v>0</v>
      </c>
      <c r="AJ702">
        <v>0</v>
      </c>
      <c r="AK702">
        <v>0.03</v>
      </c>
      <c r="AL702">
        <v>0.03</v>
      </c>
      <c r="AM702">
        <v>0.05</v>
      </c>
      <c r="AN702">
        <v>0.05</v>
      </c>
      <c r="AO702">
        <v>1.42</v>
      </c>
      <c r="AP702">
        <v>1.42</v>
      </c>
      <c r="AQ702">
        <v>22.67</v>
      </c>
      <c r="AR702">
        <v>0.53</v>
      </c>
      <c r="AS702">
        <v>0.68</v>
      </c>
      <c r="AT702">
        <v>-1</v>
      </c>
      <c r="AU702">
        <v>-1</v>
      </c>
      <c r="AV702">
        <v>0.05</v>
      </c>
      <c r="AW702">
        <v>29.88</v>
      </c>
      <c r="AX702">
        <v>29.88</v>
      </c>
      <c r="AY702">
        <v>0.17</v>
      </c>
      <c r="AZ702">
        <v>0</v>
      </c>
      <c r="BA702">
        <v>1481.9350873056887</v>
      </c>
    </row>
    <row r="703" spans="1:53" x14ac:dyDescent="0.25">
      <c r="A703">
        <v>2027</v>
      </c>
      <c r="B703" t="s">
        <v>1129</v>
      </c>
      <c r="C703">
        <v>0</v>
      </c>
      <c r="D703">
        <v>1.58</v>
      </c>
      <c r="E703">
        <v>0</v>
      </c>
      <c r="F703">
        <v>0</v>
      </c>
      <c r="G703">
        <v>0</v>
      </c>
      <c r="H703">
        <v>0.03</v>
      </c>
      <c r="I703">
        <v>0</v>
      </c>
      <c r="J703">
        <v>2</v>
      </c>
      <c r="K703">
        <v>0.03</v>
      </c>
      <c r="L703">
        <v>-1</v>
      </c>
      <c r="M703">
        <v>-1</v>
      </c>
      <c r="N703">
        <v>0.67</v>
      </c>
      <c r="O703">
        <v>3.58</v>
      </c>
      <c r="P703">
        <v>0.03</v>
      </c>
      <c r="Q703">
        <v>0.28000000000000003</v>
      </c>
      <c r="R703">
        <v>0.05</v>
      </c>
      <c r="S703">
        <v>0.32</v>
      </c>
      <c r="T703">
        <v>0.23</v>
      </c>
      <c r="U703">
        <v>0</v>
      </c>
      <c r="V703">
        <v>0</v>
      </c>
      <c r="W703">
        <v>20.67</v>
      </c>
      <c r="X703">
        <v>0.6</v>
      </c>
      <c r="Y703">
        <v>-1</v>
      </c>
      <c r="Z703">
        <v>-1</v>
      </c>
      <c r="AA703">
        <v>24.88</v>
      </c>
      <c r="AB703">
        <v>0.03</v>
      </c>
      <c r="AC703">
        <v>0.02</v>
      </c>
      <c r="AD703">
        <v>0.03</v>
      </c>
      <c r="AE703">
        <v>4.17</v>
      </c>
      <c r="AF703">
        <v>-1</v>
      </c>
      <c r="AG703">
        <v>-1</v>
      </c>
      <c r="AH703">
        <v>-1</v>
      </c>
      <c r="AI703">
        <v>0</v>
      </c>
      <c r="AJ703">
        <v>0</v>
      </c>
      <c r="AK703">
        <v>0.03</v>
      </c>
      <c r="AL703">
        <v>0.03</v>
      </c>
      <c r="AM703">
        <v>0.05</v>
      </c>
      <c r="AN703">
        <v>0.05</v>
      </c>
      <c r="AO703">
        <v>1.42</v>
      </c>
      <c r="AP703">
        <v>1.42</v>
      </c>
      <c r="AQ703">
        <v>22.67</v>
      </c>
      <c r="AR703">
        <v>0.53</v>
      </c>
      <c r="AS703">
        <v>0.68</v>
      </c>
      <c r="AT703">
        <v>-1</v>
      </c>
      <c r="AU703">
        <v>-1</v>
      </c>
      <c r="AV703">
        <v>0.05</v>
      </c>
      <c r="AW703">
        <v>29.88</v>
      </c>
      <c r="AX703">
        <v>29.88</v>
      </c>
      <c r="AY703">
        <v>0.17</v>
      </c>
      <c r="AZ703">
        <v>0</v>
      </c>
      <c r="BA703">
        <v>1423.4221572628387</v>
      </c>
    </row>
    <row r="704" spans="1:53" x14ac:dyDescent="0.25">
      <c r="A704">
        <v>2028</v>
      </c>
      <c r="B704" t="s">
        <v>1130</v>
      </c>
      <c r="C704">
        <v>0</v>
      </c>
      <c r="D704">
        <v>1.58</v>
      </c>
      <c r="E704">
        <v>0</v>
      </c>
      <c r="F704">
        <v>0</v>
      </c>
      <c r="G704">
        <v>0</v>
      </c>
      <c r="H704">
        <v>0.03</v>
      </c>
      <c r="I704">
        <v>0</v>
      </c>
      <c r="J704">
        <v>2</v>
      </c>
      <c r="K704">
        <v>0.03</v>
      </c>
      <c r="L704">
        <v>-1</v>
      </c>
      <c r="M704">
        <v>-1</v>
      </c>
      <c r="N704">
        <v>0.67</v>
      </c>
      <c r="O704">
        <v>3.58</v>
      </c>
      <c r="P704">
        <v>0.03</v>
      </c>
      <c r="Q704">
        <v>0.28000000000000003</v>
      </c>
      <c r="R704">
        <v>0.05</v>
      </c>
      <c r="S704">
        <v>0.32</v>
      </c>
      <c r="T704">
        <v>0.23</v>
      </c>
      <c r="U704">
        <v>0</v>
      </c>
      <c r="V704">
        <v>0</v>
      </c>
      <c r="W704">
        <v>20.67</v>
      </c>
      <c r="X704">
        <v>0.6</v>
      </c>
      <c r="Y704">
        <v>-1</v>
      </c>
      <c r="Z704">
        <v>-1</v>
      </c>
      <c r="AA704">
        <v>24.88</v>
      </c>
      <c r="AB704">
        <v>0.03</v>
      </c>
      <c r="AC704">
        <v>0.02</v>
      </c>
      <c r="AD704">
        <v>0.03</v>
      </c>
      <c r="AE704">
        <v>4.17</v>
      </c>
      <c r="AF704">
        <v>-1</v>
      </c>
      <c r="AG704">
        <v>-1</v>
      </c>
      <c r="AH704">
        <v>-1</v>
      </c>
      <c r="AI704">
        <v>0</v>
      </c>
      <c r="AJ704">
        <v>0</v>
      </c>
      <c r="AK704">
        <v>0.03</v>
      </c>
      <c r="AL704">
        <v>0.03</v>
      </c>
      <c r="AM704">
        <v>0.05</v>
      </c>
      <c r="AN704">
        <v>0.05</v>
      </c>
      <c r="AO704">
        <v>1.42</v>
      </c>
      <c r="AP704">
        <v>1.42</v>
      </c>
      <c r="AQ704">
        <v>22.67</v>
      </c>
      <c r="AR704">
        <v>0.53</v>
      </c>
      <c r="AS704">
        <v>0.68</v>
      </c>
      <c r="AT704">
        <v>-1</v>
      </c>
      <c r="AU704">
        <v>-1</v>
      </c>
      <c r="AV704">
        <v>0.05</v>
      </c>
      <c r="AW704">
        <v>29.88</v>
      </c>
      <c r="AX704">
        <v>29.88</v>
      </c>
      <c r="AY704">
        <v>0.17</v>
      </c>
      <c r="AZ704">
        <v>0</v>
      </c>
      <c r="BA704">
        <v>1479.1031158419007</v>
      </c>
    </row>
    <row r="705" spans="1:53" x14ac:dyDescent="0.25">
      <c r="A705">
        <v>2035</v>
      </c>
      <c r="B705" t="s">
        <v>1131</v>
      </c>
      <c r="C705">
        <v>0</v>
      </c>
      <c r="D705">
        <v>1.58</v>
      </c>
      <c r="E705">
        <v>0</v>
      </c>
      <c r="F705">
        <v>0</v>
      </c>
      <c r="G705">
        <v>0</v>
      </c>
      <c r="H705">
        <v>0.03</v>
      </c>
      <c r="I705">
        <v>0</v>
      </c>
      <c r="J705">
        <v>2</v>
      </c>
      <c r="K705">
        <v>0.03</v>
      </c>
      <c r="L705">
        <v>-1</v>
      </c>
      <c r="M705">
        <v>-1</v>
      </c>
      <c r="N705">
        <v>0.67</v>
      </c>
      <c r="O705">
        <v>3.58</v>
      </c>
      <c r="P705">
        <v>0.03</v>
      </c>
      <c r="Q705">
        <v>0.28000000000000003</v>
      </c>
      <c r="R705">
        <v>0.05</v>
      </c>
      <c r="S705">
        <v>0.32</v>
      </c>
      <c r="T705">
        <v>0.23</v>
      </c>
      <c r="U705">
        <v>0</v>
      </c>
      <c r="V705">
        <v>0</v>
      </c>
      <c r="W705">
        <v>20.67</v>
      </c>
      <c r="X705">
        <v>0.6</v>
      </c>
      <c r="Y705">
        <v>-1</v>
      </c>
      <c r="Z705">
        <v>-1</v>
      </c>
      <c r="AA705">
        <v>24.88</v>
      </c>
      <c r="AB705">
        <v>0.03</v>
      </c>
      <c r="AC705">
        <v>0.02</v>
      </c>
      <c r="AD705">
        <v>0.03</v>
      </c>
      <c r="AE705">
        <v>4.17</v>
      </c>
      <c r="AF705">
        <v>-1</v>
      </c>
      <c r="AG705">
        <v>-1</v>
      </c>
      <c r="AH705">
        <v>-1</v>
      </c>
      <c r="AI705">
        <v>0</v>
      </c>
      <c r="AJ705">
        <v>0</v>
      </c>
      <c r="AK705">
        <v>0.03</v>
      </c>
      <c r="AL705">
        <v>0.03</v>
      </c>
      <c r="AM705">
        <v>0.05</v>
      </c>
      <c r="AN705">
        <v>0.05</v>
      </c>
      <c r="AO705">
        <v>1.42</v>
      </c>
      <c r="AP705">
        <v>1.42</v>
      </c>
      <c r="AQ705">
        <v>22.67</v>
      </c>
      <c r="AR705">
        <v>0.53</v>
      </c>
      <c r="AS705">
        <v>0.68</v>
      </c>
      <c r="AT705">
        <v>-1</v>
      </c>
      <c r="AU705">
        <v>-1</v>
      </c>
      <c r="AV705">
        <v>0.05</v>
      </c>
      <c r="AW705">
        <v>29.88</v>
      </c>
      <c r="AX705">
        <v>29.88</v>
      </c>
      <c r="AY705">
        <v>0.17</v>
      </c>
      <c r="AZ705">
        <v>0</v>
      </c>
      <c r="BA705">
        <v>1440.3835345654531</v>
      </c>
    </row>
    <row r="706" spans="1:53" x14ac:dyDescent="0.25">
      <c r="A706">
        <v>2036</v>
      </c>
      <c r="B706" t="s">
        <v>1132</v>
      </c>
      <c r="C706">
        <v>0</v>
      </c>
      <c r="D706">
        <v>1.58</v>
      </c>
      <c r="E706">
        <v>0</v>
      </c>
      <c r="F706">
        <v>0</v>
      </c>
      <c r="G706">
        <v>0</v>
      </c>
      <c r="H706">
        <v>0.03</v>
      </c>
      <c r="I706">
        <v>0</v>
      </c>
      <c r="J706">
        <v>2</v>
      </c>
      <c r="K706">
        <v>0.03</v>
      </c>
      <c r="L706">
        <v>-1</v>
      </c>
      <c r="M706">
        <v>-1</v>
      </c>
      <c r="N706">
        <v>0.67</v>
      </c>
      <c r="O706">
        <v>3.58</v>
      </c>
      <c r="P706">
        <v>0.03</v>
      </c>
      <c r="Q706">
        <v>0.28000000000000003</v>
      </c>
      <c r="R706">
        <v>0.05</v>
      </c>
      <c r="S706">
        <v>0.32</v>
      </c>
      <c r="T706">
        <v>0.23</v>
      </c>
      <c r="U706">
        <v>0</v>
      </c>
      <c r="V706">
        <v>0</v>
      </c>
      <c r="W706">
        <v>20.67</v>
      </c>
      <c r="X706">
        <v>0.6</v>
      </c>
      <c r="Y706">
        <v>-1</v>
      </c>
      <c r="Z706">
        <v>-1</v>
      </c>
      <c r="AA706">
        <v>24.88</v>
      </c>
      <c r="AB706">
        <v>0.03</v>
      </c>
      <c r="AC706">
        <v>0.02</v>
      </c>
      <c r="AD706">
        <v>0.03</v>
      </c>
      <c r="AE706">
        <v>4.17</v>
      </c>
      <c r="AF706">
        <v>-1</v>
      </c>
      <c r="AG706">
        <v>-1</v>
      </c>
      <c r="AH706">
        <v>-1</v>
      </c>
      <c r="AI706">
        <v>0</v>
      </c>
      <c r="AJ706">
        <v>0</v>
      </c>
      <c r="AK706">
        <v>0.03</v>
      </c>
      <c r="AL706">
        <v>0.03</v>
      </c>
      <c r="AM706">
        <v>0.05</v>
      </c>
      <c r="AN706">
        <v>0.05</v>
      </c>
      <c r="AO706">
        <v>1.42</v>
      </c>
      <c r="AP706">
        <v>1.42</v>
      </c>
      <c r="AQ706">
        <v>22.67</v>
      </c>
      <c r="AR706">
        <v>0.53</v>
      </c>
      <c r="AS706">
        <v>0.68</v>
      </c>
      <c r="AT706">
        <v>-1</v>
      </c>
      <c r="AU706">
        <v>-1</v>
      </c>
      <c r="AV706">
        <v>0.05</v>
      </c>
      <c r="AW706">
        <v>29.88</v>
      </c>
      <c r="AX706">
        <v>29.88</v>
      </c>
      <c r="AY706">
        <v>0.17</v>
      </c>
      <c r="AZ706">
        <v>0</v>
      </c>
      <c r="BA706">
        <v>1441.3310240556623</v>
      </c>
    </row>
    <row r="707" spans="1:53" x14ac:dyDescent="0.25">
      <c r="A707">
        <v>2039</v>
      </c>
      <c r="B707" t="s">
        <v>1133</v>
      </c>
      <c r="C707">
        <v>0</v>
      </c>
      <c r="D707">
        <v>1.58</v>
      </c>
      <c r="E707">
        <v>0</v>
      </c>
      <c r="F707">
        <v>0</v>
      </c>
      <c r="G707">
        <v>0</v>
      </c>
      <c r="H707">
        <v>0.03</v>
      </c>
      <c r="I707">
        <v>0</v>
      </c>
      <c r="J707">
        <v>2</v>
      </c>
      <c r="K707">
        <v>0.03</v>
      </c>
      <c r="L707">
        <v>-1</v>
      </c>
      <c r="M707">
        <v>-1</v>
      </c>
      <c r="N707">
        <v>0.67</v>
      </c>
      <c r="O707">
        <v>3.58</v>
      </c>
      <c r="P707">
        <v>0.03</v>
      </c>
      <c r="Q707">
        <v>0.28000000000000003</v>
      </c>
      <c r="R707">
        <v>0.05</v>
      </c>
      <c r="S707">
        <v>0.32</v>
      </c>
      <c r="T707">
        <v>0.23</v>
      </c>
      <c r="U707">
        <v>0</v>
      </c>
      <c r="V707">
        <v>0</v>
      </c>
      <c r="W707">
        <v>20.67</v>
      </c>
      <c r="X707">
        <v>0.6</v>
      </c>
      <c r="Y707">
        <v>-1</v>
      </c>
      <c r="Z707">
        <v>-1</v>
      </c>
      <c r="AA707">
        <v>24.88</v>
      </c>
      <c r="AB707">
        <v>0.03</v>
      </c>
      <c r="AC707">
        <v>0.02</v>
      </c>
      <c r="AD707">
        <v>0.03</v>
      </c>
      <c r="AE707">
        <v>4.17</v>
      </c>
      <c r="AF707">
        <v>-1</v>
      </c>
      <c r="AG707">
        <v>-1</v>
      </c>
      <c r="AH707">
        <v>-1</v>
      </c>
      <c r="AI707">
        <v>0</v>
      </c>
      <c r="AJ707">
        <v>0</v>
      </c>
      <c r="AK707">
        <v>0.03</v>
      </c>
      <c r="AL707">
        <v>0.03</v>
      </c>
      <c r="AM707">
        <v>0.05</v>
      </c>
      <c r="AN707">
        <v>0.05</v>
      </c>
      <c r="AO707">
        <v>1.42</v>
      </c>
      <c r="AP707">
        <v>1.42</v>
      </c>
      <c r="AQ707">
        <v>22.67</v>
      </c>
      <c r="AR707">
        <v>0.53</v>
      </c>
      <c r="AS707">
        <v>0.68</v>
      </c>
      <c r="AT707">
        <v>-1</v>
      </c>
      <c r="AU707">
        <v>-1</v>
      </c>
      <c r="AV707">
        <v>0.05</v>
      </c>
      <c r="AW707">
        <v>29.88</v>
      </c>
      <c r="AX707">
        <v>29.88</v>
      </c>
      <c r="AY707">
        <v>0.17</v>
      </c>
      <c r="AZ707">
        <v>0</v>
      </c>
      <c r="BA707">
        <v>1456.6345725443214</v>
      </c>
    </row>
    <row r="708" spans="1:53" x14ac:dyDescent="0.25">
      <c r="A708">
        <v>2040</v>
      </c>
      <c r="B708" t="s">
        <v>1134</v>
      </c>
      <c r="C708">
        <v>0</v>
      </c>
      <c r="D708">
        <v>1.58</v>
      </c>
      <c r="E708">
        <v>0</v>
      </c>
      <c r="F708">
        <v>0</v>
      </c>
      <c r="G708">
        <v>0</v>
      </c>
      <c r="H708">
        <v>0.03</v>
      </c>
      <c r="I708">
        <v>0</v>
      </c>
      <c r="J708">
        <v>2</v>
      </c>
      <c r="K708">
        <v>0.03</v>
      </c>
      <c r="L708">
        <v>-1</v>
      </c>
      <c r="M708">
        <v>-1</v>
      </c>
      <c r="N708">
        <v>0.67</v>
      </c>
      <c r="O708">
        <v>3.58</v>
      </c>
      <c r="P708">
        <v>0.03</v>
      </c>
      <c r="Q708">
        <v>0.28000000000000003</v>
      </c>
      <c r="R708">
        <v>0.05</v>
      </c>
      <c r="S708">
        <v>0.32</v>
      </c>
      <c r="T708">
        <v>0.23</v>
      </c>
      <c r="U708">
        <v>0</v>
      </c>
      <c r="V708">
        <v>0</v>
      </c>
      <c r="W708">
        <v>20.67</v>
      </c>
      <c r="X708">
        <v>0.6</v>
      </c>
      <c r="Y708">
        <v>-1</v>
      </c>
      <c r="Z708">
        <v>-1</v>
      </c>
      <c r="AA708">
        <v>24.88</v>
      </c>
      <c r="AB708">
        <v>0.03</v>
      </c>
      <c r="AC708">
        <v>0.02</v>
      </c>
      <c r="AD708">
        <v>0.03</v>
      </c>
      <c r="AE708">
        <v>4.17</v>
      </c>
      <c r="AF708">
        <v>-1</v>
      </c>
      <c r="AG708">
        <v>-1</v>
      </c>
      <c r="AH708">
        <v>-1</v>
      </c>
      <c r="AI708">
        <v>0</v>
      </c>
      <c r="AJ708">
        <v>0</v>
      </c>
      <c r="AK708">
        <v>0.03</v>
      </c>
      <c r="AL708">
        <v>0.03</v>
      </c>
      <c r="AM708">
        <v>0.05</v>
      </c>
      <c r="AN708">
        <v>0.05</v>
      </c>
      <c r="AO708">
        <v>1.42</v>
      </c>
      <c r="AP708">
        <v>1.42</v>
      </c>
      <c r="AQ708">
        <v>22.67</v>
      </c>
      <c r="AR708">
        <v>0.53</v>
      </c>
      <c r="AS708">
        <v>0.68</v>
      </c>
      <c r="AT708">
        <v>-1</v>
      </c>
      <c r="AU708">
        <v>-1</v>
      </c>
      <c r="AV708">
        <v>0.05</v>
      </c>
      <c r="AW708">
        <v>29.88</v>
      </c>
      <c r="AX708">
        <v>29.88</v>
      </c>
      <c r="AY708">
        <v>0.17</v>
      </c>
      <c r="AZ708">
        <v>0</v>
      </c>
      <c r="BA708">
        <v>1445.3439566237516</v>
      </c>
    </row>
    <row r="709" spans="1:53" x14ac:dyDescent="0.25">
      <c r="A709">
        <v>2046</v>
      </c>
      <c r="B709" t="s">
        <v>1135</v>
      </c>
      <c r="C709">
        <v>0</v>
      </c>
      <c r="D709">
        <v>1.58</v>
      </c>
      <c r="E709">
        <v>0</v>
      </c>
      <c r="F709">
        <v>0</v>
      </c>
      <c r="G709">
        <v>0</v>
      </c>
      <c r="H709">
        <v>0.03</v>
      </c>
      <c r="I709">
        <v>0</v>
      </c>
      <c r="J709">
        <v>2</v>
      </c>
      <c r="K709">
        <v>0.03</v>
      </c>
      <c r="L709">
        <v>-1</v>
      </c>
      <c r="M709">
        <v>-1</v>
      </c>
      <c r="N709">
        <v>0.67</v>
      </c>
      <c r="O709">
        <v>3.58</v>
      </c>
      <c r="P709">
        <v>0.03</v>
      </c>
      <c r="Q709">
        <v>0.28000000000000003</v>
      </c>
      <c r="R709">
        <v>0.05</v>
      </c>
      <c r="S709">
        <v>0.32</v>
      </c>
      <c r="T709">
        <v>0.23</v>
      </c>
      <c r="U709">
        <v>0</v>
      </c>
      <c r="V709">
        <v>0</v>
      </c>
      <c r="W709">
        <v>20.67</v>
      </c>
      <c r="X709">
        <v>0.6</v>
      </c>
      <c r="Y709">
        <v>-1</v>
      </c>
      <c r="Z709">
        <v>-1</v>
      </c>
      <c r="AA709">
        <v>24.88</v>
      </c>
      <c r="AB709">
        <v>0.03</v>
      </c>
      <c r="AC709">
        <v>0.02</v>
      </c>
      <c r="AD709">
        <v>0.03</v>
      </c>
      <c r="AE709">
        <v>4.17</v>
      </c>
      <c r="AF709">
        <v>-1</v>
      </c>
      <c r="AG709">
        <v>-1</v>
      </c>
      <c r="AH709">
        <v>-1</v>
      </c>
      <c r="AI709">
        <v>0</v>
      </c>
      <c r="AJ709">
        <v>0</v>
      </c>
      <c r="AK709">
        <v>0.03</v>
      </c>
      <c r="AL709">
        <v>0.03</v>
      </c>
      <c r="AM709">
        <v>0.05</v>
      </c>
      <c r="AN709">
        <v>0.05</v>
      </c>
      <c r="AO709">
        <v>1.42</v>
      </c>
      <c r="AP709">
        <v>1.42</v>
      </c>
      <c r="AQ709">
        <v>22.67</v>
      </c>
      <c r="AR709">
        <v>0.53</v>
      </c>
      <c r="AS709">
        <v>0.68</v>
      </c>
      <c r="AT709">
        <v>-1</v>
      </c>
      <c r="AU709">
        <v>-1</v>
      </c>
      <c r="AV709">
        <v>0.05</v>
      </c>
      <c r="AW709">
        <v>29.88</v>
      </c>
      <c r="AX709">
        <v>29.88</v>
      </c>
      <c r="AY709">
        <v>0.17</v>
      </c>
      <c r="AZ709">
        <v>0</v>
      </c>
      <c r="BA709">
        <v>1560.7311955521823</v>
      </c>
    </row>
    <row r="710" spans="1:53" x14ac:dyDescent="0.25">
      <c r="A710">
        <v>2048</v>
      </c>
      <c r="B710" t="s">
        <v>1136</v>
      </c>
      <c r="C710">
        <v>0</v>
      </c>
      <c r="D710">
        <v>1.58</v>
      </c>
      <c r="E710">
        <v>0</v>
      </c>
      <c r="F710">
        <v>0</v>
      </c>
      <c r="G710">
        <v>0</v>
      </c>
      <c r="H710">
        <v>0.03</v>
      </c>
      <c r="I710">
        <v>0</v>
      </c>
      <c r="J710">
        <v>2</v>
      </c>
      <c r="K710">
        <v>0.03</v>
      </c>
      <c r="L710">
        <v>-1</v>
      </c>
      <c r="M710">
        <v>-1</v>
      </c>
      <c r="N710">
        <v>0.67</v>
      </c>
      <c r="O710">
        <v>3.58</v>
      </c>
      <c r="P710">
        <v>0.03</v>
      </c>
      <c r="Q710">
        <v>0.28000000000000003</v>
      </c>
      <c r="R710">
        <v>0.05</v>
      </c>
      <c r="S710">
        <v>0.32</v>
      </c>
      <c r="T710">
        <v>0.23</v>
      </c>
      <c r="U710">
        <v>0</v>
      </c>
      <c r="V710">
        <v>0</v>
      </c>
      <c r="W710">
        <v>20.67</v>
      </c>
      <c r="X710">
        <v>0.6</v>
      </c>
      <c r="Y710">
        <v>-1</v>
      </c>
      <c r="Z710">
        <v>-1</v>
      </c>
      <c r="AA710">
        <v>24.88</v>
      </c>
      <c r="AB710">
        <v>0.03</v>
      </c>
      <c r="AC710">
        <v>0.02</v>
      </c>
      <c r="AD710">
        <v>0.03</v>
      </c>
      <c r="AE710">
        <v>4.17</v>
      </c>
      <c r="AF710">
        <v>-1</v>
      </c>
      <c r="AG710">
        <v>-1</v>
      </c>
      <c r="AH710">
        <v>-1</v>
      </c>
      <c r="AI710">
        <v>0</v>
      </c>
      <c r="AJ710">
        <v>0</v>
      </c>
      <c r="AK710">
        <v>0.03</v>
      </c>
      <c r="AL710">
        <v>0.03</v>
      </c>
      <c r="AM710">
        <v>0.05</v>
      </c>
      <c r="AN710">
        <v>0.05</v>
      </c>
      <c r="AO710">
        <v>1.42</v>
      </c>
      <c r="AP710">
        <v>1.42</v>
      </c>
      <c r="AQ710">
        <v>22.67</v>
      </c>
      <c r="AR710">
        <v>0.53</v>
      </c>
      <c r="AS710">
        <v>0.68</v>
      </c>
      <c r="AT710">
        <v>-1</v>
      </c>
      <c r="AU710">
        <v>-1</v>
      </c>
      <c r="AV710">
        <v>0.05</v>
      </c>
      <c r="AW710">
        <v>29.88</v>
      </c>
      <c r="AX710">
        <v>29.88</v>
      </c>
      <c r="AY710">
        <v>0.17</v>
      </c>
      <c r="AZ710">
        <v>0</v>
      </c>
      <c r="BA710">
        <v>1453.1491310019687</v>
      </c>
    </row>
    <row r="711" spans="1:53" x14ac:dyDescent="0.25">
      <c r="A711">
        <v>2051</v>
      </c>
      <c r="B711" t="s">
        <v>1137</v>
      </c>
      <c r="C711">
        <v>0</v>
      </c>
      <c r="D711">
        <v>1.58</v>
      </c>
      <c r="E711">
        <v>0</v>
      </c>
      <c r="F711">
        <v>0</v>
      </c>
      <c r="G711">
        <v>0</v>
      </c>
      <c r="H711">
        <v>0.03</v>
      </c>
      <c r="I711">
        <v>0</v>
      </c>
      <c r="J711">
        <v>2</v>
      </c>
      <c r="K711">
        <v>0.03</v>
      </c>
      <c r="L711">
        <v>-1</v>
      </c>
      <c r="M711">
        <v>-1</v>
      </c>
      <c r="N711">
        <v>0.67</v>
      </c>
      <c r="O711">
        <v>3.58</v>
      </c>
      <c r="P711">
        <v>0.03</v>
      </c>
      <c r="Q711">
        <v>0.28000000000000003</v>
      </c>
      <c r="R711">
        <v>0.05</v>
      </c>
      <c r="S711">
        <v>0.32</v>
      </c>
      <c r="T711">
        <v>0.23</v>
      </c>
      <c r="U711">
        <v>0</v>
      </c>
      <c r="V711">
        <v>0</v>
      </c>
      <c r="W711">
        <v>20.67</v>
      </c>
      <c r="X711">
        <v>0.6</v>
      </c>
      <c r="Y711">
        <v>-1</v>
      </c>
      <c r="Z711">
        <v>-1</v>
      </c>
      <c r="AA711">
        <v>24.88</v>
      </c>
      <c r="AB711">
        <v>0.03</v>
      </c>
      <c r="AC711">
        <v>0.02</v>
      </c>
      <c r="AD711">
        <v>0.03</v>
      </c>
      <c r="AE711">
        <v>4.17</v>
      </c>
      <c r="AF711">
        <v>-1</v>
      </c>
      <c r="AG711">
        <v>-1</v>
      </c>
      <c r="AH711">
        <v>-1</v>
      </c>
      <c r="AI711">
        <v>0</v>
      </c>
      <c r="AJ711">
        <v>0</v>
      </c>
      <c r="AK711">
        <v>0.03</v>
      </c>
      <c r="AL711">
        <v>0.03</v>
      </c>
      <c r="AM711">
        <v>0.05</v>
      </c>
      <c r="AN711">
        <v>0.05</v>
      </c>
      <c r="AO711">
        <v>1.42</v>
      </c>
      <c r="AP711">
        <v>1.42</v>
      </c>
      <c r="AQ711">
        <v>22.67</v>
      </c>
      <c r="AR711">
        <v>0.53</v>
      </c>
      <c r="AS711">
        <v>0.68</v>
      </c>
      <c r="AT711">
        <v>-1</v>
      </c>
      <c r="AU711">
        <v>-1</v>
      </c>
      <c r="AV711">
        <v>0.05</v>
      </c>
      <c r="AW711">
        <v>29.88</v>
      </c>
      <c r="AX711">
        <v>29.88</v>
      </c>
      <c r="AY711">
        <v>0.17</v>
      </c>
      <c r="AZ711">
        <v>0</v>
      </c>
      <c r="BA711">
        <v>1430.4453780137569</v>
      </c>
    </row>
    <row r="712" spans="1:53" x14ac:dyDescent="0.25">
      <c r="A712">
        <v>2052</v>
      </c>
      <c r="B712" t="s">
        <v>1138</v>
      </c>
      <c r="C712">
        <v>0</v>
      </c>
      <c r="D712">
        <v>1.58</v>
      </c>
      <c r="E712">
        <v>0</v>
      </c>
      <c r="F712">
        <v>0</v>
      </c>
      <c r="G712">
        <v>0</v>
      </c>
      <c r="H712">
        <v>0.03</v>
      </c>
      <c r="I712">
        <v>0</v>
      </c>
      <c r="J712">
        <v>2</v>
      </c>
      <c r="K712">
        <v>0.03</v>
      </c>
      <c r="L712">
        <v>-1</v>
      </c>
      <c r="M712">
        <v>-1</v>
      </c>
      <c r="N712">
        <v>0.67</v>
      </c>
      <c r="O712">
        <v>3.58</v>
      </c>
      <c r="P712">
        <v>0.03</v>
      </c>
      <c r="Q712">
        <v>0.28000000000000003</v>
      </c>
      <c r="R712">
        <v>0.05</v>
      </c>
      <c r="S712">
        <v>0.32</v>
      </c>
      <c r="T712">
        <v>0.23</v>
      </c>
      <c r="U712">
        <v>0</v>
      </c>
      <c r="V712">
        <v>0</v>
      </c>
      <c r="W712">
        <v>20.67</v>
      </c>
      <c r="X712">
        <v>0.6</v>
      </c>
      <c r="Y712">
        <v>-1</v>
      </c>
      <c r="Z712">
        <v>-1</v>
      </c>
      <c r="AA712">
        <v>24.88</v>
      </c>
      <c r="AB712">
        <v>0.03</v>
      </c>
      <c r="AC712">
        <v>0.02</v>
      </c>
      <c r="AD712">
        <v>0.03</v>
      </c>
      <c r="AE712">
        <v>4.17</v>
      </c>
      <c r="AF712">
        <v>-1</v>
      </c>
      <c r="AG712">
        <v>-1</v>
      </c>
      <c r="AH712">
        <v>-1</v>
      </c>
      <c r="AI712">
        <v>0</v>
      </c>
      <c r="AJ712">
        <v>0</v>
      </c>
      <c r="AK712">
        <v>0.03</v>
      </c>
      <c r="AL712">
        <v>0.03</v>
      </c>
      <c r="AM712">
        <v>0.05</v>
      </c>
      <c r="AN712">
        <v>0.05</v>
      </c>
      <c r="AO712">
        <v>1.42</v>
      </c>
      <c r="AP712">
        <v>1.42</v>
      </c>
      <c r="AQ712">
        <v>22.67</v>
      </c>
      <c r="AR712">
        <v>0.53</v>
      </c>
      <c r="AS712">
        <v>0.68</v>
      </c>
      <c r="AT712">
        <v>-1</v>
      </c>
      <c r="AU712">
        <v>-1</v>
      </c>
      <c r="AV712">
        <v>0.05</v>
      </c>
      <c r="AW712">
        <v>29.88</v>
      </c>
      <c r="AX712">
        <v>29.88</v>
      </c>
      <c r="AY712">
        <v>0.17</v>
      </c>
      <c r="AZ712">
        <v>0</v>
      </c>
      <c r="BA712">
        <v>1672.5672939188885</v>
      </c>
    </row>
    <row r="713" spans="1:53" x14ac:dyDescent="0.25">
      <c r="A713">
        <v>2053</v>
      </c>
      <c r="B713" t="s">
        <v>1139</v>
      </c>
      <c r="C713">
        <v>0</v>
      </c>
      <c r="D713">
        <v>1.58</v>
      </c>
      <c r="E713">
        <v>0</v>
      </c>
      <c r="F713">
        <v>0</v>
      </c>
      <c r="G713">
        <v>0</v>
      </c>
      <c r="H713">
        <v>0.03</v>
      </c>
      <c r="I713">
        <v>0</v>
      </c>
      <c r="J713">
        <v>2</v>
      </c>
      <c r="K713">
        <v>0.03</v>
      </c>
      <c r="L713">
        <v>-1</v>
      </c>
      <c r="M713">
        <v>-1</v>
      </c>
      <c r="N713">
        <v>0.67</v>
      </c>
      <c r="O713">
        <v>3.58</v>
      </c>
      <c r="P713">
        <v>0.03</v>
      </c>
      <c r="Q713">
        <v>0.28000000000000003</v>
      </c>
      <c r="R713">
        <v>0.05</v>
      </c>
      <c r="S713">
        <v>0.32</v>
      </c>
      <c r="T713">
        <v>0.23</v>
      </c>
      <c r="U713">
        <v>0</v>
      </c>
      <c r="V713">
        <v>0</v>
      </c>
      <c r="W713">
        <v>20.67</v>
      </c>
      <c r="X713">
        <v>0.6</v>
      </c>
      <c r="Y713">
        <v>-1</v>
      </c>
      <c r="Z713">
        <v>-1</v>
      </c>
      <c r="AA713">
        <v>24.88</v>
      </c>
      <c r="AB713">
        <v>0.03</v>
      </c>
      <c r="AC713">
        <v>0.02</v>
      </c>
      <c r="AD713">
        <v>0.03</v>
      </c>
      <c r="AE713">
        <v>4.17</v>
      </c>
      <c r="AF713">
        <v>-1</v>
      </c>
      <c r="AG713">
        <v>-1</v>
      </c>
      <c r="AH713">
        <v>-1</v>
      </c>
      <c r="AI713">
        <v>0</v>
      </c>
      <c r="AJ713">
        <v>0</v>
      </c>
      <c r="AK713">
        <v>0.03</v>
      </c>
      <c r="AL713">
        <v>0.03</v>
      </c>
      <c r="AM713">
        <v>0.05</v>
      </c>
      <c r="AN713">
        <v>0.05</v>
      </c>
      <c r="AO713">
        <v>1.42</v>
      </c>
      <c r="AP713">
        <v>1.42</v>
      </c>
      <c r="AQ713">
        <v>22.67</v>
      </c>
      <c r="AR713">
        <v>0.53</v>
      </c>
      <c r="AS713">
        <v>0.68</v>
      </c>
      <c r="AT713">
        <v>-1</v>
      </c>
      <c r="AU713">
        <v>-1</v>
      </c>
      <c r="AV713">
        <v>0.05</v>
      </c>
      <c r="AW713">
        <v>29.88</v>
      </c>
      <c r="AX713">
        <v>29.88</v>
      </c>
      <c r="AY713">
        <v>0.17</v>
      </c>
      <c r="AZ713">
        <v>0</v>
      </c>
      <c r="BA713">
        <v>1553.2658185661971</v>
      </c>
    </row>
    <row r="714" spans="1:53" x14ac:dyDescent="0.25">
      <c r="A714">
        <v>2054</v>
      </c>
      <c r="B714" t="s">
        <v>1140</v>
      </c>
      <c r="C714">
        <v>0</v>
      </c>
      <c r="D714">
        <v>1.58</v>
      </c>
      <c r="E714">
        <v>0</v>
      </c>
      <c r="F714">
        <v>0</v>
      </c>
      <c r="G714">
        <v>0</v>
      </c>
      <c r="H714">
        <v>0.03</v>
      </c>
      <c r="I714">
        <v>0</v>
      </c>
      <c r="J714">
        <v>2</v>
      </c>
      <c r="K714">
        <v>0.03</v>
      </c>
      <c r="L714">
        <v>-1</v>
      </c>
      <c r="M714">
        <v>-1</v>
      </c>
      <c r="N714">
        <v>0.67</v>
      </c>
      <c r="O714">
        <v>3.58</v>
      </c>
      <c r="P714">
        <v>0.03</v>
      </c>
      <c r="Q714">
        <v>0.28000000000000003</v>
      </c>
      <c r="R714">
        <v>0.05</v>
      </c>
      <c r="S714">
        <v>0.32</v>
      </c>
      <c r="T714">
        <v>0.23</v>
      </c>
      <c r="U714">
        <v>0</v>
      </c>
      <c r="V714">
        <v>0</v>
      </c>
      <c r="W714">
        <v>20.67</v>
      </c>
      <c r="X714">
        <v>0.6</v>
      </c>
      <c r="Y714">
        <v>-1</v>
      </c>
      <c r="Z714">
        <v>-1</v>
      </c>
      <c r="AA714">
        <v>24.88</v>
      </c>
      <c r="AB714">
        <v>0.03</v>
      </c>
      <c r="AC714">
        <v>0.02</v>
      </c>
      <c r="AD714">
        <v>0.03</v>
      </c>
      <c r="AE714">
        <v>4.17</v>
      </c>
      <c r="AF714">
        <v>-1</v>
      </c>
      <c r="AG714">
        <v>-1</v>
      </c>
      <c r="AH714">
        <v>-1</v>
      </c>
      <c r="AI714">
        <v>0</v>
      </c>
      <c r="AJ714">
        <v>0</v>
      </c>
      <c r="AK714">
        <v>0.03</v>
      </c>
      <c r="AL714">
        <v>0.03</v>
      </c>
      <c r="AM714">
        <v>0.05</v>
      </c>
      <c r="AN714">
        <v>0.05</v>
      </c>
      <c r="AO714">
        <v>1.42</v>
      </c>
      <c r="AP714">
        <v>1.42</v>
      </c>
      <c r="AQ714">
        <v>22.67</v>
      </c>
      <c r="AR714">
        <v>0.53</v>
      </c>
      <c r="AS714">
        <v>0.68</v>
      </c>
      <c r="AT714">
        <v>-1</v>
      </c>
      <c r="AU714">
        <v>-1</v>
      </c>
      <c r="AV714">
        <v>0.05</v>
      </c>
      <c r="AW714">
        <v>29.88</v>
      </c>
      <c r="AX714">
        <v>29.88</v>
      </c>
      <c r="AY714">
        <v>0.17</v>
      </c>
      <c r="AZ714">
        <v>0</v>
      </c>
      <c r="BA714">
        <v>1553.6585747059255</v>
      </c>
    </row>
    <row r="715" spans="1:53" x14ac:dyDescent="0.25">
      <c r="A715">
        <v>2056</v>
      </c>
      <c r="B715" t="s">
        <v>1141</v>
      </c>
      <c r="C715">
        <v>0</v>
      </c>
      <c r="D715">
        <v>1.58</v>
      </c>
      <c r="E715">
        <v>0</v>
      </c>
      <c r="F715">
        <v>0</v>
      </c>
      <c r="G715">
        <v>0</v>
      </c>
      <c r="H715">
        <v>0.03</v>
      </c>
      <c r="I715">
        <v>0</v>
      </c>
      <c r="J715">
        <v>2</v>
      </c>
      <c r="K715">
        <v>0.03</v>
      </c>
      <c r="L715">
        <v>-1</v>
      </c>
      <c r="M715">
        <v>-1</v>
      </c>
      <c r="N715">
        <v>0.67</v>
      </c>
      <c r="O715">
        <v>3.58</v>
      </c>
      <c r="P715">
        <v>0.03</v>
      </c>
      <c r="Q715">
        <v>0.28000000000000003</v>
      </c>
      <c r="R715">
        <v>0.05</v>
      </c>
      <c r="S715">
        <v>0.32</v>
      </c>
      <c r="T715">
        <v>0.23</v>
      </c>
      <c r="U715">
        <v>0</v>
      </c>
      <c r="V715">
        <v>0</v>
      </c>
      <c r="W715">
        <v>20.67</v>
      </c>
      <c r="X715">
        <v>0.6</v>
      </c>
      <c r="Y715">
        <v>-1</v>
      </c>
      <c r="Z715">
        <v>-1</v>
      </c>
      <c r="AA715">
        <v>24.88</v>
      </c>
      <c r="AB715">
        <v>0.03</v>
      </c>
      <c r="AC715">
        <v>0.02</v>
      </c>
      <c r="AD715">
        <v>0.03</v>
      </c>
      <c r="AE715">
        <v>4.17</v>
      </c>
      <c r="AF715">
        <v>-1</v>
      </c>
      <c r="AG715">
        <v>-1</v>
      </c>
      <c r="AH715">
        <v>-1</v>
      </c>
      <c r="AI715">
        <v>0</v>
      </c>
      <c r="AJ715">
        <v>0</v>
      </c>
      <c r="AK715">
        <v>0.03</v>
      </c>
      <c r="AL715">
        <v>0.03</v>
      </c>
      <c r="AM715">
        <v>0.05</v>
      </c>
      <c r="AN715">
        <v>0.05</v>
      </c>
      <c r="AO715">
        <v>1.42</v>
      </c>
      <c r="AP715">
        <v>1.42</v>
      </c>
      <c r="AQ715">
        <v>22.67</v>
      </c>
      <c r="AR715">
        <v>0.53</v>
      </c>
      <c r="AS715">
        <v>0.68</v>
      </c>
      <c r="AT715">
        <v>-1</v>
      </c>
      <c r="AU715">
        <v>-1</v>
      </c>
      <c r="AV715">
        <v>0.05</v>
      </c>
      <c r="AW715">
        <v>29.88</v>
      </c>
      <c r="AX715">
        <v>29.88</v>
      </c>
      <c r="AY715">
        <v>0.17</v>
      </c>
      <c r="AZ715">
        <v>0</v>
      </c>
      <c r="BA715">
        <v>1807.5994233105516</v>
      </c>
    </row>
    <row r="716" spans="1:53" x14ac:dyDescent="0.25">
      <c r="A716">
        <v>2059</v>
      </c>
      <c r="B716" t="s">
        <v>1142</v>
      </c>
      <c r="C716">
        <v>0</v>
      </c>
      <c r="D716">
        <v>1.58</v>
      </c>
      <c r="E716">
        <v>0</v>
      </c>
      <c r="F716">
        <v>0</v>
      </c>
      <c r="G716">
        <v>0</v>
      </c>
      <c r="H716">
        <v>0.03</v>
      </c>
      <c r="I716">
        <v>0</v>
      </c>
      <c r="J716">
        <v>2</v>
      </c>
      <c r="K716">
        <v>0.03</v>
      </c>
      <c r="L716">
        <v>-1</v>
      </c>
      <c r="M716">
        <v>-1</v>
      </c>
      <c r="N716">
        <v>0.67</v>
      </c>
      <c r="O716">
        <v>3.58</v>
      </c>
      <c r="P716">
        <v>0.03</v>
      </c>
      <c r="Q716">
        <v>0.28000000000000003</v>
      </c>
      <c r="R716">
        <v>0.05</v>
      </c>
      <c r="S716">
        <v>0.32</v>
      </c>
      <c r="T716">
        <v>0.23</v>
      </c>
      <c r="U716">
        <v>0</v>
      </c>
      <c r="V716">
        <v>0</v>
      </c>
      <c r="W716">
        <v>20.67</v>
      </c>
      <c r="X716">
        <v>0.6</v>
      </c>
      <c r="Y716">
        <v>-1</v>
      </c>
      <c r="Z716">
        <v>-1</v>
      </c>
      <c r="AA716">
        <v>24.88</v>
      </c>
      <c r="AB716">
        <v>0.03</v>
      </c>
      <c r="AC716">
        <v>0.02</v>
      </c>
      <c r="AD716">
        <v>0.03</v>
      </c>
      <c r="AE716">
        <v>4.17</v>
      </c>
      <c r="AF716">
        <v>-1</v>
      </c>
      <c r="AG716">
        <v>-1</v>
      </c>
      <c r="AH716">
        <v>-1</v>
      </c>
      <c r="AI716">
        <v>0</v>
      </c>
      <c r="AJ716">
        <v>0</v>
      </c>
      <c r="AK716">
        <v>0.03</v>
      </c>
      <c r="AL716">
        <v>0.03</v>
      </c>
      <c r="AM716">
        <v>0.05</v>
      </c>
      <c r="AN716">
        <v>0.05</v>
      </c>
      <c r="AO716">
        <v>1.42</v>
      </c>
      <c r="AP716">
        <v>1.42</v>
      </c>
      <c r="AQ716">
        <v>22.67</v>
      </c>
      <c r="AR716">
        <v>0.53</v>
      </c>
      <c r="AS716">
        <v>0.68</v>
      </c>
      <c r="AT716">
        <v>-1</v>
      </c>
      <c r="AU716">
        <v>-1</v>
      </c>
      <c r="AV716">
        <v>0.05</v>
      </c>
      <c r="AW716">
        <v>29.88</v>
      </c>
      <c r="AX716">
        <v>29.88</v>
      </c>
      <c r="AY716">
        <v>0.17</v>
      </c>
      <c r="AZ716">
        <v>0</v>
      </c>
      <c r="BA716">
        <v>1490.7242619902149</v>
      </c>
    </row>
    <row r="717" spans="1:53" x14ac:dyDescent="0.25">
      <c r="A717">
        <v>2062</v>
      </c>
      <c r="B717" t="s">
        <v>1143</v>
      </c>
      <c r="C717">
        <v>0</v>
      </c>
      <c r="D717">
        <v>1.58</v>
      </c>
      <c r="E717">
        <v>0</v>
      </c>
      <c r="F717">
        <v>0</v>
      </c>
      <c r="G717">
        <v>0</v>
      </c>
      <c r="H717">
        <v>0.03</v>
      </c>
      <c r="I717">
        <v>0</v>
      </c>
      <c r="J717">
        <v>2</v>
      </c>
      <c r="K717">
        <v>0.03</v>
      </c>
      <c r="L717">
        <v>-1</v>
      </c>
      <c r="M717">
        <v>-1</v>
      </c>
      <c r="N717">
        <v>0.67</v>
      </c>
      <c r="O717">
        <v>3.58</v>
      </c>
      <c r="P717">
        <v>0.03</v>
      </c>
      <c r="Q717">
        <v>0.28000000000000003</v>
      </c>
      <c r="R717">
        <v>0.05</v>
      </c>
      <c r="S717">
        <v>0.32</v>
      </c>
      <c r="T717">
        <v>0.23</v>
      </c>
      <c r="U717">
        <v>0</v>
      </c>
      <c r="V717">
        <v>0</v>
      </c>
      <c r="W717">
        <v>20.67</v>
      </c>
      <c r="X717">
        <v>0.6</v>
      </c>
      <c r="Y717">
        <v>-1</v>
      </c>
      <c r="Z717">
        <v>-1</v>
      </c>
      <c r="AA717">
        <v>24.88</v>
      </c>
      <c r="AB717">
        <v>0.03</v>
      </c>
      <c r="AC717">
        <v>0.02</v>
      </c>
      <c r="AD717">
        <v>0.03</v>
      </c>
      <c r="AE717">
        <v>4.17</v>
      </c>
      <c r="AF717">
        <v>-1</v>
      </c>
      <c r="AG717">
        <v>-1</v>
      </c>
      <c r="AH717">
        <v>-1</v>
      </c>
      <c r="AI717">
        <v>0</v>
      </c>
      <c r="AJ717">
        <v>0</v>
      </c>
      <c r="AK717">
        <v>0.03</v>
      </c>
      <c r="AL717">
        <v>0.03</v>
      </c>
      <c r="AM717">
        <v>0.05</v>
      </c>
      <c r="AN717">
        <v>0.05</v>
      </c>
      <c r="AO717">
        <v>1.42</v>
      </c>
      <c r="AP717">
        <v>1.42</v>
      </c>
      <c r="AQ717">
        <v>22.67</v>
      </c>
      <c r="AR717">
        <v>0.53</v>
      </c>
      <c r="AS717">
        <v>0.68</v>
      </c>
      <c r="AT717">
        <v>-1</v>
      </c>
      <c r="AU717">
        <v>-1</v>
      </c>
      <c r="AV717">
        <v>0.05</v>
      </c>
      <c r="AW717">
        <v>29.88</v>
      </c>
      <c r="AX717">
        <v>29.88</v>
      </c>
      <c r="AY717">
        <v>0.17</v>
      </c>
      <c r="AZ717">
        <v>0</v>
      </c>
      <c r="BA717">
        <v>1552.8860569303147</v>
      </c>
    </row>
    <row r="718" spans="1:53" x14ac:dyDescent="0.25">
      <c r="A718">
        <v>2064</v>
      </c>
      <c r="B718" t="s">
        <v>1144</v>
      </c>
      <c r="C718">
        <v>0</v>
      </c>
      <c r="D718">
        <v>1.58</v>
      </c>
      <c r="E718">
        <v>0</v>
      </c>
      <c r="F718">
        <v>0</v>
      </c>
      <c r="G718">
        <v>0</v>
      </c>
      <c r="H718">
        <v>0.03</v>
      </c>
      <c r="I718">
        <v>0</v>
      </c>
      <c r="J718">
        <v>2</v>
      </c>
      <c r="K718">
        <v>0.03</v>
      </c>
      <c r="L718">
        <v>-1</v>
      </c>
      <c r="M718">
        <v>-1</v>
      </c>
      <c r="N718">
        <v>0.67</v>
      </c>
      <c r="O718">
        <v>3.58</v>
      </c>
      <c r="P718">
        <v>0.03</v>
      </c>
      <c r="Q718">
        <v>0.28000000000000003</v>
      </c>
      <c r="R718">
        <v>0.05</v>
      </c>
      <c r="S718">
        <v>0.32</v>
      </c>
      <c r="T718">
        <v>0.23</v>
      </c>
      <c r="U718">
        <v>0</v>
      </c>
      <c r="V718">
        <v>0</v>
      </c>
      <c r="W718">
        <v>20.67</v>
      </c>
      <c r="X718">
        <v>0.6</v>
      </c>
      <c r="Y718">
        <v>-1</v>
      </c>
      <c r="Z718">
        <v>-1</v>
      </c>
      <c r="AA718">
        <v>24.88</v>
      </c>
      <c r="AB718">
        <v>0.03</v>
      </c>
      <c r="AC718">
        <v>0.02</v>
      </c>
      <c r="AD718">
        <v>0.03</v>
      </c>
      <c r="AE718">
        <v>4.17</v>
      </c>
      <c r="AF718">
        <v>-1</v>
      </c>
      <c r="AG718">
        <v>-1</v>
      </c>
      <c r="AH718">
        <v>-1</v>
      </c>
      <c r="AI718">
        <v>0</v>
      </c>
      <c r="AJ718">
        <v>0</v>
      </c>
      <c r="AK718">
        <v>0.03</v>
      </c>
      <c r="AL718">
        <v>0.03</v>
      </c>
      <c r="AM718">
        <v>0.05</v>
      </c>
      <c r="AN718">
        <v>0.05</v>
      </c>
      <c r="AO718">
        <v>1.42</v>
      </c>
      <c r="AP718">
        <v>1.42</v>
      </c>
      <c r="AQ718">
        <v>22.67</v>
      </c>
      <c r="AR718">
        <v>0.53</v>
      </c>
      <c r="AS718">
        <v>0.68</v>
      </c>
      <c r="AT718">
        <v>-1</v>
      </c>
      <c r="AU718">
        <v>-1</v>
      </c>
      <c r="AV718">
        <v>0.05</v>
      </c>
      <c r="AW718">
        <v>29.88</v>
      </c>
      <c r="AX718">
        <v>29.88</v>
      </c>
      <c r="AY718">
        <v>0.17</v>
      </c>
      <c r="AZ718">
        <v>0</v>
      </c>
      <c r="BA718">
        <v>1509.5248874676697</v>
      </c>
    </row>
    <row r="719" spans="1:53" x14ac:dyDescent="0.25">
      <c r="A719">
        <v>2067</v>
      </c>
      <c r="B719" t="s">
        <v>1145</v>
      </c>
      <c r="C719">
        <v>0</v>
      </c>
      <c r="D719">
        <v>1.58</v>
      </c>
      <c r="E719">
        <v>0</v>
      </c>
      <c r="F719">
        <v>0</v>
      </c>
      <c r="G719">
        <v>0</v>
      </c>
      <c r="H719">
        <v>0.03</v>
      </c>
      <c r="I719">
        <v>0</v>
      </c>
      <c r="J719">
        <v>2</v>
      </c>
      <c r="K719">
        <v>0.03</v>
      </c>
      <c r="L719">
        <v>-1</v>
      </c>
      <c r="M719">
        <v>-1</v>
      </c>
      <c r="N719">
        <v>0.67</v>
      </c>
      <c r="O719">
        <v>3.58</v>
      </c>
      <c r="P719">
        <v>0.03</v>
      </c>
      <c r="Q719">
        <v>0.28000000000000003</v>
      </c>
      <c r="R719">
        <v>0.05</v>
      </c>
      <c r="S719">
        <v>0.32</v>
      </c>
      <c r="T719">
        <v>0.23</v>
      </c>
      <c r="U719">
        <v>0</v>
      </c>
      <c r="V719">
        <v>0</v>
      </c>
      <c r="W719">
        <v>20.67</v>
      </c>
      <c r="X719">
        <v>0.6</v>
      </c>
      <c r="Y719">
        <v>-1</v>
      </c>
      <c r="Z719">
        <v>-1</v>
      </c>
      <c r="AA719">
        <v>24.88</v>
      </c>
      <c r="AB719">
        <v>0.03</v>
      </c>
      <c r="AC719">
        <v>0.02</v>
      </c>
      <c r="AD719">
        <v>0.03</v>
      </c>
      <c r="AE719">
        <v>4.17</v>
      </c>
      <c r="AF719">
        <v>-1</v>
      </c>
      <c r="AG719">
        <v>-1</v>
      </c>
      <c r="AH719">
        <v>-1</v>
      </c>
      <c r="AI719">
        <v>0</v>
      </c>
      <c r="AJ719">
        <v>0</v>
      </c>
      <c r="AK719">
        <v>0.03</v>
      </c>
      <c r="AL719">
        <v>0.03</v>
      </c>
      <c r="AM719">
        <v>0.05</v>
      </c>
      <c r="AN719">
        <v>0.05</v>
      </c>
      <c r="AO719">
        <v>1.42</v>
      </c>
      <c r="AP719">
        <v>1.42</v>
      </c>
      <c r="AQ719">
        <v>22.67</v>
      </c>
      <c r="AR719">
        <v>0.53</v>
      </c>
      <c r="AS719">
        <v>0.68</v>
      </c>
      <c r="AT719">
        <v>-1</v>
      </c>
      <c r="AU719">
        <v>-1</v>
      </c>
      <c r="AV719">
        <v>0.05</v>
      </c>
      <c r="AW719">
        <v>29.88</v>
      </c>
      <c r="AX719">
        <v>29.88</v>
      </c>
      <c r="AY719">
        <v>0.17</v>
      </c>
      <c r="AZ719">
        <v>0</v>
      </c>
      <c r="BA719">
        <v>1608.106987927536</v>
      </c>
    </row>
    <row r="720" spans="1:53" x14ac:dyDescent="0.25">
      <c r="A720">
        <v>2068</v>
      </c>
      <c r="B720" t="s">
        <v>1146</v>
      </c>
      <c r="C720">
        <v>0</v>
      </c>
      <c r="D720">
        <v>1.58</v>
      </c>
      <c r="E720">
        <v>0</v>
      </c>
      <c r="F720">
        <v>0</v>
      </c>
      <c r="G720">
        <v>0</v>
      </c>
      <c r="H720">
        <v>0.03</v>
      </c>
      <c r="I720">
        <v>0</v>
      </c>
      <c r="J720">
        <v>2</v>
      </c>
      <c r="K720">
        <v>0.03</v>
      </c>
      <c r="L720">
        <v>-1</v>
      </c>
      <c r="M720">
        <v>-1</v>
      </c>
      <c r="N720">
        <v>0.67</v>
      </c>
      <c r="O720">
        <v>3.58</v>
      </c>
      <c r="P720">
        <v>0.03</v>
      </c>
      <c r="Q720">
        <v>0.28000000000000003</v>
      </c>
      <c r="R720">
        <v>0.05</v>
      </c>
      <c r="S720">
        <v>0.32</v>
      </c>
      <c r="T720">
        <v>0.23</v>
      </c>
      <c r="U720">
        <v>0</v>
      </c>
      <c r="V720">
        <v>0</v>
      </c>
      <c r="W720">
        <v>20.67</v>
      </c>
      <c r="X720">
        <v>0.6</v>
      </c>
      <c r="Y720">
        <v>-1</v>
      </c>
      <c r="Z720">
        <v>-1</v>
      </c>
      <c r="AA720">
        <v>24.88</v>
      </c>
      <c r="AB720">
        <v>0.03</v>
      </c>
      <c r="AC720">
        <v>0.02</v>
      </c>
      <c r="AD720">
        <v>0.03</v>
      </c>
      <c r="AE720">
        <v>4.17</v>
      </c>
      <c r="AF720">
        <v>-1</v>
      </c>
      <c r="AG720">
        <v>-1</v>
      </c>
      <c r="AH720">
        <v>-1</v>
      </c>
      <c r="AI720">
        <v>0</v>
      </c>
      <c r="AJ720">
        <v>0</v>
      </c>
      <c r="AK720">
        <v>0.03</v>
      </c>
      <c r="AL720">
        <v>0.03</v>
      </c>
      <c r="AM720">
        <v>0.05</v>
      </c>
      <c r="AN720">
        <v>0.05</v>
      </c>
      <c r="AO720">
        <v>1.42</v>
      </c>
      <c r="AP720">
        <v>1.42</v>
      </c>
      <c r="AQ720">
        <v>22.67</v>
      </c>
      <c r="AR720">
        <v>0.53</v>
      </c>
      <c r="AS720">
        <v>0.68</v>
      </c>
      <c r="AT720">
        <v>-1</v>
      </c>
      <c r="AU720">
        <v>-1</v>
      </c>
      <c r="AV720">
        <v>0.05</v>
      </c>
      <c r="AW720">
        <v>29.88</v>
      </c>
      <c r="AX720">
        <v>29.88</v>
      </c>
      <c r="AY720">
        <v>0.17</v>
      </c>
      <c r="AZ720">
        <v>0</v>
      </c>
      <c r="BA720">
        <v>1506.5312731781851</v>
      </c>
    </row>
    <row r="721" spans="1:53" x14ac:dyDescent="0.25">
      <c r="A721">
        <v>2070</v>
      </c>
      <c r="B721" t="s">
        <v>654</v>
      </c>
      <c r="C721">
        <v>0</v>
      </c>
      <c r="D721">
        <v>1.58</v>
      </c>
      <c r="E721">
        <v>0</v>
      </c>
      <c r="F721">
        <v>0</v>
      </c>
      <c r="G721">
        <v>0</v>
      </c>
      <c r="H721">
        <v>0.03</v>
      </c>
      <c r="I721">
        <v>0</v>
      </c>
      <c r="J721">
        <v>2</v>
      </c>
      <c r="K721">
        <v>0.03</v>
      </c>
      <c r="L721">
        <v>-1</v>
      </c>
      <c r="M721">
        <v>-1</v>
      </c>
      <c r="N721">
        <v>0.67</v>
      </c>
      <c r="O721">
        <v>3.58</v>
      </c>
      <c r="P721">
        <v>0.03</v>
      </c>
      <c r="Q721">
        <v>0.28000000000000003</v>
      </c>
      <c r="R721">
        <v>0.05</v>
      </c>
      <c r="S721">
        <v>0.32</v>
      </c>
      <c r="T721">
        <v>0.23</v>
      </c>
      <c r="U721">
        <v>0</v>
      </c>
      <c r="V721">
        <v>0</v>
      </c>
      <c r="W721">
        <v>20.67</v>
      </c>
      <c r="X721">
        <v>0.6</v>
      </c>
      <c r="Y721">
        <v>-1</v>
      </c>
      <c r="Z721">
        <v>-1</v>
      </c>
      <c r="AA721">
        <v>24.88</v>
      </c>
      <c r="AB721">
        <v>0.03</v>
      </c>
      <c r="AC721">
        <v>0.02</v>
      </c>
      <c r="AD721">
        <v>0.03</v>
      </c>
      <c r="AE721">
        <v>4.17</v>
      </c>
      <c r="AF721">
        <v>-1</v>
      </c>
      <c r="AG721">
        <v>-1</v>
      </c>
      <c r="AH721">
        <v>-1</v>
      </c>
      <c r="AI721">
        <v>0</v>
      </c>
      <c r="AJ721">
        <v>0</v>
      </c>
      <c r="AK721">
        <v>0.03</v>
      </c>
      <c r="AL721">
        <v>0.03</v>
      </c>
      <c r="AM721">
        <v>0.05</v>
      </c>
      <c r="AN721">
        <v>0.05</v>
      </c>
      <c r="AO721">
        <v>1.42</v>
      </c>
      <c r="AP721">
        <v>1.42</v>
      </c>
      <c r="AQ721">
        <v>22.67</v>
      </c>
      <c r="AR721">
        <v>0.53</v>
      </c>
      <c r="AS721">
        <v>0.68</v>
      </c>
      <c r="AT721">
        <v>-1</v>
      </c>
      <c r="AU721">
        <v>-1</v>
      </c>
      <c r="AV721">
        <v>0.05</v>
      </c>
      <c r="AW721">
        <v>29.88</v>
      </c>
      <c r="AX721">
        <v>29.88</v>
      </c>
      <c r="AY721">
        <v>0.17</v>
      </c>
      <c r="AZ721">
        <v>0</v>
      </c>
      <c r="BA721">
        <v>1438.9872214186191</v>
      </c>
    </row>
    <row r="722" spans="1:53" x14ac:dyDescent="0.25">
      <c r="A722">
        <v>2073</v>
      </c>
      <c r="B722" t="s">
        <v>1147</v>
      </c>
      <c r="C722">
        <v>0</v>
      </c>
      <c r="D722">
        <v>1.58</v>
      </c>
      <c r="E722">
        <v>0</v>
      </c>
      <c r="F722">
        <v>0</v>
      </c>
      <c r="G722">
        <v>0</v>
      </c>
      <c r="H722">
        <v>0.03</v>
      </c>
      <c r="I722">
        <v>0</v>
      </c>
      <c r="J722">
        <v>2</v>
      </c>
      <c r="K722">
        <v>0.03</v>
      </c>
      <c r="L722">
        <v>-1</v>
      </c>
      <c r="M722">
        <v>-1</v>
      </c>
      <c r="N722">
        <v>0.67</v>
      </c>
      <c r="O722">
        <v>3.58</v>
      </c>
      <c r="P722">
        <v>0.03</v>
      </c>
      <c r="Q722">
        <v>0.28000000000000003</v>
      </c>
      <c r="R722">
        <v>0.05</v>
      </c>
      <c r="S722">
        <v>0.32</v>
      </c>
      <c r="T722">
        <v>0.23</v>
      </c>
      <c r="U722">
        <v>0</v>
      </c>
      <c r="V722">
        <v>0</v>
      </c>
      <c r="W722">
        <v>20.67</v>
      </c>
      <c r="X722">
        <v>0.6</v>
      </c>
      <c r="Y722">
        <v>-1</v>
      </c>
      <c r="Z722">
        <v>-1</v>
      </c>
      <c r="AA722">
        <v>24.88</v>
      </c>
      <c r="AB722">
        <v>0.03</v>
      </c>
      <c r="AC722">
        <v>0.02</v>
      </c>
      <c r="AD722">
        <v>0.03</v>
      </c>
      <c r="AE722">
        <v>4.17</v>
      </c>
      <c r="AF722">
        <v>-1</v>
      </c>
      <c r="AG722">
        <v>-1</v>
      </c>
      <c r="AH722">
        <v>-1</v>
      </c>
      <c r="AI722">
        <v>0</v>
      </c>
      <c r="AJ722">
        <v>0</v>
      </c>
      <c r="AK722">
        <v>0.03</v>
      </c>
      <c r="AL722">
        <v>0.03</v>
      </c>
      <c r="AM722">
        <v>0.05</v>
      </c>
      <c r="AN722">
        <v>0.05</v>
      </c>
      <c r="AO722">
        <v>1.42</v>
      </c>
      <c r="AP722">
        <v>1.42</v>
      </c>
      <c r="AQ722">
        <v>22.67</v>
      </c>
      <c r="AR722">
        <v>0.53</v>
      </c>
      <c r="AS722">
        <v>0.68</v>
      </c>
      <c r="AT722">
        <v>-1</v>
      </c>
      <c r="AU722">
        <v>-1</v>
      </c>
      <c r="AV722">
        <v>0.05</v>
      </c>
      <c r="AW722">
        <v>29.88</v>
      </c>
      <c r="AX722">
        <v>29.88</v>
      </c>
      <c r="AY722">
        <v>0.17</v>
      </c>
      <c r="AZ722">
        <v>0</v>
      </c>
      <c r="BA722">
        <v>1511.3420866522199</v>
      </c>
    </row>
    <row r="723" spans="1:53" x14ac:dyDescent="0.25">
      <c r="A723">
        <v>2075</v>
      </c>
      <c r="B723" t="s">
        <v>1148</v>
      </c>
      <c r="C723">
        <v>0</v>
      </c>
      <c r="D723">
        <v>1.58</v>
      </c>
      <c r="E723">
        <v>0</v>
      </c>
      <c r="F723">
        <v>0</v>
      </c>
      <c r="G723">
        <v>0</v>
      </c>
      <c r="H723">
        <v>0.03</v>
      </c>
      <c r="I723">
        <v>0</v>
      </c>
      <c r="J723">
        <v>2</v>
      </c>
      <c r="K723">
        <v>0.03</v>
      </c>
      <c r="L723">
        <v>-1</v>
      </c>
      <c r="M723">
        <v>-1</v>
      </c>
      <c r="N723">
        <v>0.67</v>
      </c>
      <c r="O723">
        <v>3.58</v>
      </c>
      <c r="P723">
        <v>0.03</v>
      </c>
      <c r="Q723">
        <v>0.28000000000000003</v>
      </c>
      <c r="R723">
        <v>0.05</v>
      </c>
      <c r="S723">
        <v>0.32</v>
      </c>
      <c r="T723">
        <v>0.23</v>
      </c>
      <c r="U723">
        <v>0</v>
      </c>
      <c r="V723">
        <v>0</v>
      </c>
      <c r="W723">
        <v>20.67</v>
      </c>
      <c r="X723">
        <v>0.6</v>
      </c>
      <c r="Y723">
        <v>-1</v>
      </c>
      <c r="Z723">
        <v>-1</v>
      </c>
      <c r="AA723">
        <v>24.88</v>
      </c>
      <c r="AB723">
        <v>0.03</v>
      </c>
      <c r="AC723">
        <v>0.02</v>
      </c>
      <c r="AD723">
        <v>0.03</v>
      </c>
      <c r="AE723">
        <v>4.17</v>
      </c>
      <c r="AF723">
        <v>-1</v>
      </c>
      <c r="AG723">
        <v>-1</v>
      </c>
      <c r="AH723">
        <v>-1</v>
      </c>
      <c r="AI723">
        <v>0</v>
      </c>
      <c r="AJ723">
        <v>0</v>
      </c>
      <c r="AK723">
        <v>0.03</v>
      </c>
      <c r="AL723">
        <v>0.03</v>
      </c>
      <c r="AM723">
        <v>0.05</v>
      </c>
      <c r="AN723">
        <v>0.05</v>
      </c>
      <c r="AO723">
        <v>1.42</v>
      </c>
      <c r="AP723">
        <v>1.42</v>
      </c>
      <c r="AQ723">
        <v>22.67</v>
      </c>
      <c r="AR723">
        <v>0.53</v>
      </c>
      <c r="AS723">
        <v>0.68</v>
      </c>
      <c r="AT723">
        <v>-1</v>
      </c>
      <c r="AU723">
        <v>-1</v>
      </c>
      <c r="AV723">
        <v>0.05</v>
      </c>
      <c r="AW723">
        <v>29.88</v>
      </c>
      <c r="AX723">
        <v>29.88</v>
      </c>
      <c r="AY723">
        <v>0.17</v>
      </c>
      <c r="AZ723">
        <v>0</v>
      </c>
      <c r="BA723">
        <v>1475.8028937998822</v>
      </c>
    </row>
    <row r="724" spans="1:53" x14ac:dyDescent="0.25">
      <c r="A724">
        <v>2077</v>
      </c>
      <c r="B724" t="s">
        <v>1149</v>
      </c>
      <c r="C724">
        <v>0</v>
      </c>
      <c r="D724">
        <v>1.58</v>
      </c>
      <c r="E724">
        <v>0</v>
      </c>
      <c r="F724">
        <v>0</v>
      </c>
      <c r="G724">
        <v>0</v>
      </c>
      <c r="H724">
        <v>0.03</v>
      </c>
      <c r="I724">
        <v>0</v>
      </c>
      <c r="J724">
        <v>2</v>
      </c>
      <c r="K724">
        <v>0.03</v>
      </c>
      <c r="L724">
        <v>-1</v>
      </c>
      <c r="M724">
        <v>-1</v>
      </c>
      <c r="N724">
        <v>0.67</v>
      </c>
      <c r="O724">
        <v>3.58</v>
      </c>
      <c r="P724">
        <v>0.03</v>
      </c>
      <c r="Q724">
        <v>0.28000000000000003</v>
      </c>
      <c r="R724">
        <v>0.05</v>
      </c>
      <c r="S724">
        <v>0.32</v>
      </c>
      <c r="T724">
        <v>0.23</v>
      </c>
      <c r="U724">
        <v>0</v>
      </c>
      <c r="V724">
        <v>0</v>
      </c>
      <c r="W724">
        <v>20.67</v>
      </c>
      <c r="X724">
        <v>0.6</v>
      </c>
      <c r="Y724">
        <v>-1</v>
      </c>
      <c r="Z724">
        <v>-1</v>
      </c>
      <c r="AA724">
        <v>24.88</v>
      </c>
      <c r="AB724">
        <v>0.03</v>
      </c>
      <c r="AC724">
        <v>0.02</v>
      </c>
      <c r="AD724">
        <v>0.03</v>
      </c>
      <c r="AE724">
        <v>4.17</v>
      </c>
      <c r="AF724">
        <v>-1</v>
      </c>
      <c r="AG724">
        <v>-1</v>
      </c>
      <c r="AH724">
        <v>-1</v>
      </c>
      <c r="AI724">
        <v>0</v>
      </c>
      <c r="AJ724">
        <v>0</v>
      </c>
      <c r="AK724">
        <v>0.03</v>
      </c>
      <c r="AL724">
        <v>0.03</v>
      </c>
      <c r="AM724">
        <v>0.05</v>
      </c>
      <c r="AN724">
        <v>0.05</v>
      </c>
      <c r="AO724">
        <v>1.42</v>
      </c>
      <c r="AP724">
        <v>1.42</v>
      </c>
      <c r="AQ724">
        <v>22.67</v>
      </c>
      <c r="AR724">
        <v>0.53</v>
      </c>
      <c r="AS724">
        <v>0.68</v>
      </c>
      <c r="AT724">
        <v>-1</v>
      </c>
      <c r="AU724">
        <v>-1</v>
      </c>
      <c r="AV724">
        <v>0.05</v>
      </c>
      <c r="AW724">
        <v>29.88</v>
      </c>
      <c r="AX724">
        <v>29.88</v>
      </c>
      <c r="AY724">
        <v>0.17</v>
      </c>
      <c r="AZ724">
        <v>0</v>
      </c>
      <c r="BA724">
        <v>1469.6962557017837</v>
      </c>
    </row>
    <row r="725" spans="1:53" x14ac:dyDescent="0.25">
      <c r="A725">
        <v>2078</v>
      </c>
      <c r="B725" t="s">
        <v>1150</v>
      </c>
      <c r="C725">
        <v>0</v>
      </c>
      <c r="D725">
        <v>1.58</v>
      </c>
      <c r="E725">
        <v>0</v>
      </c>
      <c r="F725">
        <v>0</v>
      </c>
      <c r="G725">
        <v>0</v>
      </c>
      <c r="H725">
        <v>0.03</v>
      </c>
      <c r="I725">
        <v>0</v>
      </c>
      <c r="J725">
        <v>2</v>
      </c>
      <c r="K725">
        <v>0.03</v>
      </c>
      <c r="L725">
        <v>-1</v>
      </c>
      <c r="M725">
        <v>-1</v>
      </c>
      <c r="N725">
        <v>0.67</v>
      </c>
      <c r="O725">
        <v>3.58</v>
      </c>
      <c r="P725">
        <v>0.03</v>
      </c>
      <c r="Q725">
        <v>0.28000000000000003</v>
      </c>
      <c r="R725">
        <v>0.05</v>
      </c>
      <c r="S725">
        <v>0.32</v>
      </c>
      <c r="T725">
        <v>0.23</v>
      </c>
      <c r="U725">
        <v>0</v>
      </c>
      <c r="V725">
        <v>0</v>
      </c>
      <c r="W725">
        <v>20.67</v>
      </c>
      <c r="X725">
        <v>0.6</v>
      </c>
      <c r="Y725">
        <v>-1</v>
      </c>
      <c r="Z725">
        <v>-1</v>
      </c>
      <c r="AA725">
        <v>24.88</v>
      </c>
      <c r="AB725">
        <v>0.03</v>
      </c>
      <c r="AC725">
        <v>0.02</v>
      </c>
      <c r="AD725">
        <v>0.03</v>
      </c>
      <c r="AE725">
        <v>4.17</v>
      </c>
      <c r="AF725">
        <v>-1</v>
      </c>
      <c r="AG725">
        <v>-1</v>
      </c>
      <c r="AH725">
        <v>-1</v>
      </c>
      <c r="AI725">
        <v>0</v>
      </c>
      <c r="AJ725">
        <v>0</v>
      </c>
      <c r="AK725">
        <v>0.03</v>
      </c>
      <c r="AL725">
        <v>0.03</v>
      </c>
      <c r="AM725">
        <v>0.05</v>
      </c>
      <c r="AN725">
        <v>0.05</v>
      </c>
      <c r="AO725">
        <v>1.42</v>
      </c>
      <c r="AP725">
        <v>1.42</v>
      </c>
      <c r="AQ725">
        <v>22.67</v>
      </c>
      <c r="AR725">
        <v>0.53</v>
      </c>
      <c r="AS725">
        <v>0.68</v>
      </c>
      <c r="AT725">
        <v>-1</v>
      </c>
      <c r="AU725">
        <v>-1</v>
      </c>
      <c r="AV725">
        <v>0.05</v>
      </c>
      <c r="AW725">
        <v>29.88</v>
      </c>
      <c r="AX725">
        <v>29.88</v>
      </c>
      <c r="AY725">
        <v>0.17</v>
      </c>
      <c r="AZ725">
        <v>0</v>
      </c>
      <c r="BA725">
        <v>1350</v>
      </c>
    </row>
    <row r="726" spans="1:53" x14ac:dyDescent="0.25">
      <c r="A726">
        <v>2079</v>
      </c>
      <c r="B726" t="s">
        <v>1151</v>
      </c>
      <c r="C726">
        <v>0</v>
      </c>
      <c r="D726">
        <v>1.58</v>
      </c>
      <c r="E726">
        <v>0</v>
      </c>
      <c r="F726">
        <v>0</v>
      </c>
      <c r="G726">
        <v>0</v>
      </c>
      <c r="H726">
        <v>0.03</v>
      </c>
      <c r="I726">
        <v>0</v>
      </c>
      <c r="J726">
        <v>2</v>
      </c>
      <c r="K726">
        <v>0.03</v>
      </c>
      <c r="L726">
        <v>-1</v>
      </c>
      <c r="M726">
        <v>-1</v>
      </c>
      <c r="N726">
        <v>0.67</v>
      </c>
      <c r="O726">
        <v>3.58</v>
      </c>
      <c r="P726">
        <v>0.03</v>
      </c>
      <c r="Q726">
        <v>0.28000000000000003</v>
      </c>
      <c r="R726">
        <v>0.05</v>
      </c>
      <c r="S726">
        <v>0.32</v>
      </c>
      <c r="T726">
        <v>0.23</v>
      </c>
      <c r="U726">
        <v>0</v>
      </c>
      <c r="V726">
        <v>0</v>
      </c>
      <c r="W726">
        <v>20.67</v>
      </c>
      <c r="X726">
        <v>0.6</v>
      </c>
      <c r="Y726">
        <v>-1</v>
      </c>
      <c r="Z726">
        <v>-1</v>
      </c>
      <c r="AA726">
        <v>24.88</v>
      </c>
      <c r="AB726">
        <v>0.03</v>
      </c>
      <c r="AC726">
        <v>0.02</v>
      </c>
      <c r="AD726">
        <v>0.03</v>
      </c>
      <c r="AE726">
        <v>4.17</v>
      </c>
      <c r="AF726">
        <v>-1</v>
      </c>
      <c r="AG726">
        <v>-1</v>
      </c>
      <c r="AH726">
        <v>-1</v>
      </c>
      <c r="AI726">
        <v>0</v>
      </c>
      <c r="AJ726">
        <v>0</v>
      </c>
      <c r="AK726">
        <v>0.03</v>
      </c>
      <c r="AL726">
        <v>0.03</v>
      </c>
      <c r="AM726">
        <v>0.05</v>
      </c>
      <c r="AN726">
        <v>0.05</v>
      </c>
      <c r="AO726">
        <v>1.42</v>
      </c>
      <c r="AP726">
        <v>1.42</v>
      </c>
      <c r="AQ726">
        <v>22.67</v>
      </c>
      <c r="AR726">
        <v>0.53</v>
      </c>
      <c r="AS726">
        <v>0.68</v>
      </c>
      <c r="AT726">
        <v>-1</v>
      </c>
      <c r="AU726">
        <v>-1</v>
      </c>
      <c r="AV726">
        <v>0.05</v>
      </c>
      <c r="AW726">
        <v>29.88</v>
      </c>
      <c r="AX726">
        <v>29.88</v>
      </c>
      <c r="AY726">
        <v>0.17</v>
      </c>
      <c r="AZ726">
        <v>0</v>
      </c>
      <c r="BA726">
        <v>1456.6265918582146</v>
      </c>
    </row>
    <row r="727" spans="1:53" x14ac:dyDescent="0.25">
      <c r="A727">
        <v>2080</v>
      </c>
      <c r="B727" t="s">
        <v>1152</v>
      </c>
      <c r="C727">
        <v>0</v>
      </c>
      <c r="D727">
        <v>1.58</v>
      </c>
      <c r="E727">
        <v>0</v>
      </c>
      <c r="F727">
        <v>0</v>
      </c>
      <c r="G727">
        <v>0</v>
      </c>
      <c r="H727">
        <v>0.03</v>
      </c>
      <c r="I727">
        <v>0</v>
      </c>
      <c r="J727">
        <v>2</v>
      </c>
      <c r="K727">
        <v>0.03</v>
      </c>
      <c r="L727">
        <v>-1</v>
      </c>
      <c r="M727">
        <v>-1</v>
      </c>
      <c r="N727">
        <v>0.67</v>
      </c>
      <c r="O727">
        <v>3.58</v>
      </c>
      <c r="P727">
        <v>0.03</v>
      </c>
      <c r="Q727">
        <v>0.28000000000000003</v>
      </c>
      <c r="R727">
        <v>0.05</v>
      </c>
      <c r="S727">
        <v>0.32</v>
      </c>
      <c r="T727">
        <v>0.23</v>
      </c>
      <c r="U727">
        <v>0</v>
      </c>
      <c r="V727">
        <v>0</v>
      </c>
      <c r="W727">
        <v>20.67</v>
      </c>
      <c r="X727">
        <v>0.6</v>
      </c>
      <c r="Y727">
        <v>-1</v>
      </c>
      <c r="Z727">
        <v>-1</v>
      </c>
      <c r="AA727">
        <v>24.88</v>
      </c>
      <c r="AB727">
        <v>0.03</v>
      </c>
      <c r="AC727">
        <v>0.02</v>
      </c>
      <c r="AD727">
        <v>0.03</v>
      </c>
      <c r="AE727">
        <v>4.17</v>
      </c>
      <c r="AF727">
        <v>-1</v>
      </c>
      <c r="AG727">
        <v>-1</v>
      </c>
      <c r="AH727">
        <v>-1</v>
      </c>
      <c r="AI727">
        <v>0</v>
      </c>
      <c r="AJ727">
        <v>0</v>
      </c>
      <c r="AK727">
        <v>0.03</v>
      </c>
      <c r="AL727">
        <v>0.03</v>
      </c>
      <c r="AM727">
        <v>0.05</v>
      </c>
      <c r="AN727">
        <v>0.05</v>
      </c>
      <c r="AO727">
        <v>1.42</v>
      </c>
      <c r="AP727">
        <v>1.42</v>
      </c>
      <c r="AQ727">
        <v>22.67</v>
      </c>
      <c r="AR727">
        <v>0.53</v>
      </c>
      <c r="AS727">
        <v>0.68</v>
      </c>
      <c r="AT727">
        <v>-1</v>
      </c>
      <c r="AU727">
        <v>-1</v>
      </c>
      <c r="AV727">
        <v>0.05</v>
      </c>
      <c r="AW727">
        <v>29.88</v>
      </c>
      <c r="AX727">
        <v>29.88</v>
      </c>
      <c r="AY727">
        <v>0.17</v>
      </c>
      <c r="AZ727">
        <v>0</v>
      </c>
      <c r="BA727">
        <v>1398.4834887922232</v>
      </c>
    </row>
    <row r="728" spans="1:53" x14ac:dyDescent="0.25">
      <c r="A728">
        <v>2081</v>
      </c>
      <c r="B728" t="s">
        <v>1153</v>
      </c>
      <c r="C728">
        <v>0</v>
      </c>
      <c r="D728">
        <v>1.58</v>
      </c>
      <c r="E728">
        <v>0</v>
      </c>
      <c r="F728">
        <v>0</v>
      </c>
      <c r="G728">
        <v>0</v>
      </c>
      <c r="H728">
        <v>0.03</v>
      </c>
      <c r="I728">
        <v>0</v>
      </c>
      <c r="J728">
        <v>2</v>
      </c>
      <c r="K728">
        <v>0.03</v>
      </c>
      <c r="L728">
        <v>-1</v>
      </c>
      <c r="M728">
        <v>-1</v>
      </c>
      <c r="N728">
        <v>0.67</v>
      </c>
      <c r="O728">
        <v>3.58</v>
      </c>
      <c r="P728">
        <v>0.03</v>
      </c>
      <c r="Q728">
        <v>0.28000000000000003</v>
      </c>
      <c r="R728">
        <v>0.05</v>
      </c>
      <c r="S728">
        <v>0.32</v>
      </c>
      <c r="T728">
        <v>0.23</v>
      </c>
      <c r="U728">
        <v>0</v>
      </c>
      <c r="V728">
        <v>0</v>
      </c>
      <c r="W728">
        <v>20.67</v>
      </c>
      <c r="X728">
        <v>0.6</v>
      </c>
      <c r="Y728">
        <v>-1</v>
      </c>
      <c r="Z728">
        <v>-1</v>
      </c>
      <c r="AA728">
        <v>24.88</v>
      </c>
      <c r="AB728">
        <v>0.03</v>
      </c>
      <c r="AC728">
        <v>0.02</v>
      </c>
      <c r="AD728">
        <v>0.03</v>
      </c>
      <c r="AE728">
        <v>4.17</v>
      </c>
      <c r="AF728">
        <v>-1</v>
      </c>
      <c r="AG728">
        <v>-1</v>
      </c>
      <c r="AH728">
        <v>-1</v>
      </c>
      <c r="AI728">
        <v>0</v>
      </c>
      <c r="AJ728">
        <v>0</v>
      </c>
      <c r="AK728">
        <v>0.03</v>
      </c>
      <c r="AL728">
        <v>0.03</v>
      </c>
      <c r="AM728">
        <v>0.05</v>
      </c>
      <c r="AN728">
        <v>0.05</v>
      </c>
      <c r="AO728">
        <v>1.42</v>
      </c>
      <c r="AP728">
        <v>1.42</v>
      </c>
      <c r="AQ728">
        <v>22.67</v>
      </c>
      <c r="AR728">
        <v>0.53</v>
      </c>
      <c r="AS728">
        <v>0.68</v>
      </c>
      <c r="AT728">
        <v>-1</v>
      </c>
      <c r="AU728">
        <v>-1</v>
      </c>
      <c r="AV728">
        <v>0.05</v>
      </c>
      <c r="AW728">
        <v>29.88</v>
      </c>
      <c r="AX728">
        <v>29.88</v>
      </c>
      <c r="AY728">
        <v>0.17</v>
      </c>
      <c r="AZ728">
        <v>0</v>
      </c>
      <c r="BA728">
        <v>1505.4477918833716</v>
      </c>
    </row>
    <row r="729" spans="1:53" x14ac:dyDescent="0.25">
      <c r="A729">
        <v>2083</v>
      </c>
      <c r="B729" t="s">
        <v>1154</v>
      </c>
      <c r="C729">
        <v>0</v>
      </c>
      <c r="D729">
        <v>1.58</v>
      </c>
      <c r="E729">
        <v>0</v>
      </c>
      <c r="F729">
        <v>0</v>
      </c>
      <c r="G729">
        <v>0</v>
      </c>
      <c r="H729">
        <v>0.03</v>
      </c>
      <c r="I729">
        <v>0</v>
      </c>
      <c r="J729">
        <v>2</v>
      </c>
      <c r="K729">
        <v>0.03</v>
      </c>
      <c r="L729">
        <v>-1</v>
      </c>
      <c r="M729">
        <v>-1</v>
      </c>
      <c r="N729">
        <v>0.67</v>
      </c>
      <c r="O729">
        <v>3.58</v>
      </c>
      <c r="P729">
        <v>0.03</v>
      </c>
      <c r="Q729">
        <v>0.28000000000000003</v>
      </c>
      <c r="R729">
        <v>0.05</v>
      </c>
      <c r="S729">
        <v>0.32</v>
      </c>
      <c r="T729">
        <v>0.23</v>
      </c>
      <c r="U729">
        <v>0</v>
      </c>
      <c r="V729">
        <v>0</v>
      </c>
      <c r="W729">
        <v>20.67</v>
      </c>
      <c r="X729">
        <v>0.6</v>
      </c>
      <c r="Y729">
        <v>-1</v>
      </c>
      <c r="Z729">
        <v>-1</v>
      </c>
      <c r="AA729">
        <v>24.88</v>
      </c>
      <c r="AB729">
        <v>0.03</v>
      </c>
      <c r="AC729">
        <v>0.02</v>
      </c>
      <c r="AD729">
        <v>0.03</v>
      </c>
      <c r="AE729">
        <v>4.17</v>
      </c>
      <c r="AF729">
        <v>-1</v>
      </c>
      <c r="AG729">
        <v>-1</v>
      </c>
      <c r="AH729">
        <v>-1</v>
      </c>
      <c r="AI729">
        <v>0</v>
      </c>
      <c r="AJ729">
        <v>0</v>
      </c>
      <c r="AK729">
        <v>0.03</v>
      </c>
      <c r="AL729">
        <v>0.03</v>
      </c>
      <c r="AM729">
        <v>0.05</v>
      </c>
      <c r="AN729">
        <v>0.05</v>
      </c>
      <c r="AO729">
        <v>1.42</v>
      </c>
      <c r="AP729">
        <v>1.42</v>
      </c>
      <c r="AQ729">
        <v>22.67</v>
      </c>
      <c r="AR729">
        <v>0.53</v>
      </c>
      <c r="AS729">
        <v>0.68</v>
      </c>
      <c r="AT729">
        <v>-1</v>
      </c>
      <c r="AU729">
        <v>-1</v>
      </c>
      <c r="AV729">
        <v>0.05</v>
      </c>
      <c r="AW729">
        <v>29.88</v>
      </c>
      <c r="AX729">
        <v>29.88</v>
      </c>
      <c r="AY729">
        <v>0.17</v>
      </c>
      <c r="AZ729">
        <v>0</v>
      </c>
      <c r="BA729">
        <v>1411.3856543996749</v>
      </c>
    </row>
    <row r="730" spans="1:53" x14ac:dyDescent="0.25">
      <c r="A730">
        <v>2084</v>
      </c>
      <c r="B730" t="s">
        <v>1155</v>
      </c>
      <c r="C730">
        <v>0</v>
      </c>
      <c r="D730">
        <v>1.58</v>
      </c>
      <c r="E730">
        <v>0</v>
      </c>
      <c r="F730">
        <v>0</v>
      </c>
      <c r="G730">
        <v>0</v>
      </c>
      <c r="H730">
        <v>0.03</v>
      </c>
      <c r="I730">
        <v>0</v>
      </c>
      <c r="J730">
        <v>2</v>
      </c>
      <c r="K730">
        <v>0.03</v>
      </c>
      <c r="L730">
        <v>-1</v>
      </c>
      <c r="M730">
        <v>-1</v>
      </c>
      <c r="N730">
        <v>0.67</v>
      </c>
      <c r="O730">
        <v>3.58</v>
      </c>
      <c r="P730">
        <v>0.03</v>
      </c>
      <c r="Q730">
        <v>0.28000000000000003</v>
      </c>
      <c r="R730">
        <v>0.05</v>
      </c>
      <c r="S730">
        <v>0.32</v>
      </c>
      <c r="T730">
        <v>0.23</v>
      </c>
      <c r="U730">
        <v>0</v>
      </c>
      <c r="V730">
        <v>0</v>
      </c>
      <c r="W730">
        <v>20.67</v>
      </c>
      <c r="X730">
        <v>0.6</v>
      </c>
      <c r="Y730">
        <v>-1</v>
      </c>
      <c r="Z730">
        <v>-1</v>
      </c>
      <c r="AA730">
        <v>24.88</v>
      </c>
      <c r="AB730">
        <v>0.03</v>
      </c>
      <c r="AC730">
        <v>0.02</v>
      </c>
      <c r="AD730">
        <v>0.03</v>
      </c>
      <c r="AE730">
        <v>4.17</v>
      </c>
      <c r="AF730">
        <v>-1</v>
      </c>
      <c r="AG730">
        <v>-1</v>
      </c>
      <c r="AH730">
        <v>-1</v>
      </c>
      <c r="AI730">
        <v>0</v>
      </c>
      <c r="AJ730">
        <v>0</v>
      </c>
      <c r="AK730">
        <v>0.03</v>
      </c>
      <c r="AL730">
        <v>0.03</v>
      </c>
      <c r="AM730">
        <v>0.05</v>
      </c>
      <c r="AN730">
        <v>0.05</v>
      </c>
      <c r="AO730">
        <v>1.42</v>
      </c>
      <c r="AP730">
        <v>1.42</v>
      </c>
      <c r="AQ730">
        <v>22.67</v>
      </c>
      <c r="AR730">
        <v>0.53</v>
      </c>
      <c r="AS730">
        <v>0.68</v>
      </c>
      <c r="AT730">
        <v>-1</v>
      </c>
      <c r="AU730">
        <v>-1</v>
      </c>
      <c r="AV730">
        <v>0.05</v>
      </c>
      <c r="AW730">
        <v>29.88</v>
      </c>
      <c r="AX730">
        <v>29.88</v>
      </c>
      <c r="AY730">
        <v>0.17</v>
      </c>
      <c r="AZ730">
        <v>0</v>
      </c>
      <c r="BA730">
        <v>1490.1406971772017</v>
      </c>
    </row>
    <row r="731" spans="1:53" x14ac:dyDescent="0.25">
      <c r="A731">
        <v>2085</v>
      </c>
      <c r="B731" t="s">
        <v>1156</v>
      </c>
      <c r="C731">
        <v>0</v>
      </c>
      <c r="D731">
        <v>1.58</v>
      </c>
      <c r="E731">
        <v>0</v>
      </c>
      <c r="F731">
        <v>0</v>
      </c>
      <c r="G731">
        <v>0</v>
      </c>
      <c r="H731">
        <v>0.03</v>
      </c>
      <c r="I731">
        <v>0</v>
      </c>
      <c r="J731">
        <v>2</v>
      </c>
      <c r="K731">
        <v>0.03</v>
      </c>
      <c r="L731">
        <v>-1</v>
      </c>
      <c r="M731">
        <v>-1</v>
      </c>
      <c r="N731">
        <v>0.67</v>
      </c>
      <c r="O731">
        <v>3.58</v>
      </c>
      <c r="P731">
        <v>0.03</v>
      </c>
      <c r="Q731">
        <v>0.28000000000000003</v>
      </c>
      <c r="R731">
        <v>0.05</v>
      </c>
      <c r="S731">
        <v>0.32</v>
      </c>
      <c r="T731">
        <v>0.23</v>
      </c>
      <c r="U731">
        <v>0</v>
      </c>
      <c r="V731">
        <v>0</v>
      </c>
      <c r="W731">
        <v>20.67</v>
      </c>
      <c r="X731">
        <v>0.6</v>
      </c>
      <c r="Y731">
        <v>-1</v>
      </c>
      <c r="Z731">
        <v>-1</v>
      </c>
      <c r="AA731">
        <v>24.88</v>
      </c>
      <c r="AB731">
        <v>0.03</v>
      </c>
      <c r="AC731">
        <v>0.02</v>
      </c>
      <c r="AD731">
        <v>0.03</v>
      </c>
      <c r="AE731">
        <v>4.17</v>
      </c>
      <c r="AF731">
        <v>-1</v>
      </c>
      <c r="AG731">
        <v>-1</v>
      </c>
      <c r="AH731">
        <v>-1</v>
      </c>
      <c r="AI731">
        <v>0</v>
      </c>
      <c r="AJ731">
        <v>0</v>
      </c>
      <c r="AK731">
        <v>0.03</v>
      </c>
      <c r="AL731">
        <v>0.03</v>
      </c>
      <c r="AM731">
        <v>0.05</v>
      </c>
      <c r="AN731">
        <v>0.05</v>
      </c>
      <c r="AO731">
        <v>1.42</v>
      </c>
      <c r="AP731">
        <v>1.42</v>
      </c>
      <c r="AQ731">
        <v>22.67</v>
      </c>
      <c r="AR731">
        <v>0.53</v>
      </c>
      <c r="AS731">
        <v>0.68</v>
      </c>
      <c r="AT731">
        <v>-1</v>
      </c>
      <c r="AU731">
        <v>-1</v>
      </c>
      <c r="AV731">
        <v>0.05</v>
      </c>
      <c r="AW731">
        <v>29.88</v>
      </c>
      <c r="AX731">
        <v>29.88</v>
      </c>
      <c r="AY731">
        <v>0.17</v>
      </c>
      <c r="AZ731">
        <v>0</v>
      </c>
      <c r="BA731">
        <v>1467.3622668270671</v>
      </c>
    </row>
    <row r="732" spans="1:53" x14ac:dyDescent="0.25">
      <c r="A732">
        <v>2090</v>
      </c>
      <c r="B732" t="s">
        <v>1157</v>
      </c>
      <c r="C732">
        <v>0</v>
      </c>
      <c r="D732">
        <v>1.58</v>
      </c>
      <c r="E732">
        <v>0</v>
      </c>
      <c r="F732">
        <v>0</v>
      </c>
      <c r="G732">
        <v>0</v>
      </c>
      <c r="H732">
        <v>0.03</v>
      </c>
      <c r="I732">
        <v>0</v>
      </c>
      <c r="J732">
        <v>2</v>
      </c>
      <c r="K732">
        <v>0.03</v>
      </c>
      <c r="L732">
        <v>-1</v>
      </c>
      <c r="M732">
        <v>-1</v>
      </c>
      <c r="N732">
        <v>0.67</v>
      </c>
      <c r="O732">
        <v>3.58</v>
      </c>
      <c r="P732">
        <v>0.03</v>
      </c>
      <c r="Q732">
        <v>0.28000000000000003</v>
      </c>
      <c r="R732">
        <v>0.05</v>
      </c>
      <c r="S732">
        <v>0.32</v>
      </c>
      <c r="T732">
        <v>0.23</v>
      </c>
      <c r="U732">
        <v>0</v>
      </c>
      <c r="V732">
        <v>0</v>
      </c>
      <c r="W732">
        <v>20.67</v>
      </c>
      <c r="X732">
        <v>0.6</v>
      </c>
      <c r="Y732">
        <v>-1</v>
      </c>
      <c r="Z732">
        <v>-1</v>
      </c>
      <c r="AA732">
        <v>24.88</v>
      </c>
      <c r="AB732">
        <v>0.03</v>
      </c>
      <c r="AC732">
        <v>0.02</v>
      </c>
      <c r="AD732">
        <v>0.03</v>
      </c>
      <c r="AE732">
        <v>4.17</v>
      </c>
      <c r="AF732">
        <v>-1</v>
      </c>
      <c r="AG732">
        <v>-1</v>
      </c>
      <c r="AH732">
        <v>-1</v>
      </c>
      <c r="AI732">
        <v>0</v>
      </c>
      <c r="AJ732">
        <v>0</v>
      </c>
      <c r="AK732">
        <v>0.03</v>
      </c>
      <c r="AL732">
        <v>0.03</v>
      </c>
      <c r="AM732">
        <v>0.05</v>
      </c>
      <c r="AN732">
        <v>0.05</v>
      </c>
      <c r="AO732">
        <v>1.42</v>
      </c>
      <c r="AP732">
        <v>1.42</v>
      </c>
      <c r="AQ732">
        <v>22.67</v>
      </c>
      <c r="AR732">
        <v>0.53</v>
      </c>
      <c r="AS732">
        <v>0.68</v>
      </c>
      <c r="AT732">
        <v>-1</v>
      </c>
      <c r="AU732">
        <v>-1</v>
      </c>
      <c r="AV732">
        <v>0.05</v>
      </c>
      <c r="AW732">
        <v>29.88</v>
      </c>
      <c r="AX732">
        <v>29.88</v>
      </c>
      <c r="AY732">
        <v>0.17</v>
      </c>
      <c r="AZ732">
        <v>0</v>
      </c>
      <c r="BA732">
        <v>1515.8504783749715</v>
      </c>
    </row>
    <row r="733" spans="1:53" x14ac:dyDescent="0.25">
      <c r="A733">
        <v>2095</v>
      </c>
      <c r="B733" t="s">
        <v>1158</v>
      </c>
      <c r="C733">
        <v>0</v>
      </c>
      <c r="D733">
        <v>1.58</v>
      </c>
      <c r="E733">
        <v>0</v>
      </c>
      <c r="F733">
        <v>0</v>
      </c>
      <c r="G733">
        <v>0</v>
      </c>
      <c r="H733">
        <v>0.03</v>
      </c>
      <c r="I733">
        <v>0</v>
      </c>
      <c r="J733">
        <v>2</v>
      </c>
      <c r="K733">
        <v>0.03</v>
      </c>
      <c r="L733">
        <v>-1</v>
      </c>
      <c r="M733">
        <v>-1</v>
      </c>
      <c r="N733">
        <v>0.67</v>
      </c>
      <c r="O733">
        <v>3.58</v>
      </c>
      <c r="P733">
        <v>0.03</v>
      </c>
      <c r="Q733">
        <v>0.28000000000000003</v>
      </c>
      <c r="R733">
        <v>0.05</v>
      </c>
      <c r="S733">
        <v>0.32</v>
      </c>
      <c r="T733">
        <v>0.23</v>
      </c>
      <c r="U733">
        <v>0</v>
      </c>
      <c r="V733">
        <v>0</v>
      </c>
      <c r="W733">
        <v>20.67</v>
      </c>
      <c r="X733">
        <v>0.6</v>
      </c>
      <c r="Y733">
        <v>-1</v>
      </c>
      <c r="Z733">
        <v>-1</v>
      </c>
      <c r="AA733">
        <v>24.88</v>
      </c>
      <c r="AB733">
        <v>0.03</v>
      </c>
      <c r="AC733">
        <v>0.02</v>
      </c>
      <c r="AD733">
        <v>0.03</v>
      </c>
      <c r="AE733">
        <v>4.17</v>
      </c>
      <c r="AF733">
        <v>-1</v>
      </c>
      <c r="AG733">
        <v>-1</v>
      </c>
      <c r="AH733">
        <v>-1</v>
      </c>
      <c r="AI733">
        <v>0</v>
      </c>
      <c r="AJ733">
        <v>0</v>
      </c>
      <c r="AK733">
        <v>0.03</v>
      </c>
      <c r="AL733">
        <v>0.03</v>
      </c>
      <c r="AM733">
        <v>0.05</v>
      </c>
      <c r="AN733">
        <v>0.05</v>
      </c>
      <c r="AO733">
        <v>1.42</v>
      </c>
      <c r="AP733">
        <v>1.42</v>
      </c>
      <c r="AQ733">
        <v>22.67</v>
      </c>
      <c r="AR733">
        <v>0.53</v>
      </c>
      <c r="AS733">
        <v>0.68</v>
      </c>
      <c r="AT733">
        <v>-1</v>
      </c>
      <c r="AU733">
        <v>-1</v>
      </c>
      <c r="AV733">
        <v>0.05</v>
      </c>
      <c r="AW733">
        <v>29.88</v>
      </c>
      <c r="AX733">
        <v>29.88</v>
      </c>
      <c r="AY733">
        <v>0.17</v>
      </c>
      <c r="AZ733">
        <v>0</v>
      </c>
      <c r="BA733">
        <v>1496.0248444653691</v>
      </c>
    </row>
    <row r="734" spans="1:53" x14ac:dyDescent="0.25">
      <c r="A734">
        <v>2096</v>
      </c>
      <c r="B734" t="s">
        <v>1159</v>
      </c>
      <c r="C734">
        <v>0</v>
      </c>
      <c r="D734">
        <v>1.58</v>
      </c>
      <c r="E734">
        <v>0</v>
      </c>
      <c r="F734">
        <v>0</v>
      </c>
      <c r="G734">
        <v>0</v>
      </c>
      <c r="H734">
        <v>0.03</v>
      </c>
      <c r="I734">
        <v>0</v>
      </c>
      <c r="J734">
        <v>2</v>
      </c>
      <c r="K734">
        <v>0.03</v>
      </c>
      <c r="L734">
        <v>-1</v>
      </c>
      <c r="M734">
        <v>-1</v>
      </c>
      <c r="N734">
        <v>0.67</v>
      </c>
      <c r="O734">
        <v>3.58</v>
      </c>
      <c r="P734">
        <v>0.03</v>
      </c>
      <c r="Q734">
        <v>0.28000000000000003</v>
      </c>
      <c r="R734">
        <v>0.05</v>
      </c>
      <c r="S734">
        <v>0.32</v>
      </c>
      <c r="T734">
        <v>0.23</v>
      </c>
      <c r="U734">
        <v>0</v>
      </c>
      <c r="V734">
        <v>0</v>
      </c>
      <c r="W734">
        <v>20.67</v>
      </c>
      <c r="X734">
        <v>0.6</v>
      </c>
      <c r="Y734">
        <v>-1</v>
      </c>
      <c r="Z734">
        <v>-1</v>
      </c>
      <c r="AA734">
        <v>24.88</v>
      </c>
      <c r="AB734">
        <v>0.03</v>
      </c>
      <c r="AC734">
        <v>0.02</v>
      </c>
      <c r="AD734">
        <v>0.03</v>
      </c>
      <c r="AE734">
        <v>4.17</v>
      </c>
      <c r="AF734">
        <v>-1</v>
      </c>
      <c r="AG734">
        <v>-1</v>
      </c>
      <c r="AH734">
        <v>-1</v>
      </c>
      <c r="AI734">
        <v>0</v>
      </c>
      <c r="AJ734">
        <v>0</v>
      </c>
      <c r="AK734">
        <v>0.03</v>
      </c>
      <c r="AL734">
        <v>0.03</v>
      </c>
      <c r="AM734">
        <v>0.05</v>
      </c>
      <c r="AN734">
        <v>0.05</v>
      </c>
      <c r="AO734">
        <v>1.42</v>
      </c>
      <c r="AP734">
        <v>1.42</v>
      </c>
      <c r="AQ734">
        <v>22.67</v>
      </c>
      <c r="AR734">
        <v>0.53</v>
      </c>
      <c r="AS734">
        <v>0.68</v>
      </c>
      <c r="AT734">
        <v>-1</v>
      </c>
      <c r="AU734">
        <v>-1</v>
      </c>
      <c r="AV734">
        <v>0.05</v>
      </c>
      <c r="AW734">
        <v>29.88</v>
      </c>
      <c r="AX734">
        <v>29.88</v>
      </c>
      <c r="AY734">
        <v>0.17</v>
      </c>
      <c r="AZ734">
        <v>0</v>
      </c>
      <c r="BA734">
        <v>1406.3505442460169</v>
      </c>
    </row>
    <row r="735" spans="1:53" x14ac:dyDescent="0.25">
      <c r="A735">
        <v>2102</v>
      </c>
      <c r="B735" t="s">
        <v>1160</v>
      </c>
      <c r="C735">
        <v>0</v>
      </c>
      <c r="D735">
        <v>1.58</v>
      </c>
      <c r="E735">
        <v>0</v>
      </c>
      <c r="F735">
        <v>0</v>
      </c>
      <c r="G735">
        <v>0</v>
      </c>
      <c r="H735">
        <v>0.03</v>
      </c>
      <c r="I735">
        <v>0</v>
      </c>
      <c r="J735">
        <v>2</v>
      </c>
      <c r="K735">
        <v>0.03</v>
      </c>
      <c r="L735">
        <v>-1</v>
      </c>
      <c r="M735">
        <v>-1</v>
      </c>
      <c r="N735">
        <v>0.67</v>
      </c>
      <c r="O735">
        <v>3.58</v>
      </c>
      <c r="P735">
        <v>0.03</v>
      </c>
      <c r="Q735">
        <v>0.28000000000000003</v>
      </c>
      <c r="R735">
        <v>0.05</v>
      </c>
      <c r="S735">
        <v>0.32</v>
      </c>
      <c r="T735">
        <v>0.23</v>
      </c>
      <c r="U735">
        <v>0</v>
      </c>
      <c r="V735">
        <v>0</v>
      </c>
      <c r="W735">
        <v>20.67</v>
      </c>
      <c r="X735">
        <v>0.6</v>
      </c>
      <c r="Y735">
        <v>-1</v>
      </c>
      <c r="Z735">
        <v>-1</v>
      </c>
      <c r="AA735">
        <v>24.88</v>
      </c>
      <c r="AB735">
        <v>0.03</v>
      </c>
      <c r="AC735">
        <v>0.02</v>
      </c>
      <c r="AD735">
        <v>0.03</v>
      </c>
      <c r="AE735">
        <v>4.17</v>
      </c>
      <c r="AF735">
        <v>-1</v>
      </c>
      <c r="AG735">
        <v>-1</v>
      </c>
      <c r="AH735">
        <v>-1</v>
      </c>
      <c r="AI735">
        <v>0</v>
      </c>
      <c r="AJ735">
        <v>0</v>
      </c>
      <c r="AK735">
        <v>0.03</v>
      </c>
      <c r="AL735">
        <v>0.03</v>
      </c>
      <c r="AM735">
        <v>0.05</v>
      </c>
      <c r="AN735">
        <v>0.05</v>
      </c>
      <c r="AO735">
        <v>1.42</v>
      </c>
      <c r="AP735">
        <v>1.42</v>
      </c>
      <c r="AQ735">
        <v>22.67</v>
      </c>
      <c r="AR735">
        <v>0.53</v>
      </c>
      <c r="AS735">
        <v>0.68</v>
      </c>
      <c r="AT735">
        <v>-1</v>
      </c>
      <c r="AU735">
        <v>-1</v>
      </c>
      <c r="AV735">
        <v>0.05</v>
      </c>
      <c r="AW735">
        <v>29.88</v>
      </c>
      <c r="AX735">
        <v>29.88</v>
      </c>
      <c r="AY735">
        <v>0.17</v>
      </c>
      <c r="AZ735">
        <v>0</v>
      </c>
      <c r="BA735">
        <v>1448.6162139075007</v>
      </c>
    </row>
    <row r="736" spans="1:53" x14ac:dyDescent="0.25">
      <c r="A736">
        <v>2106</v>
      </c>
      <c r="B736" t="s">
        <v>1161</v>
      </c>
      <c r="C736">
        <v>0</v>
      </c>
      <c r="D736">
        <v>1.58</v>
      </c>
      <c r="E736">
        <v>0</v>
      </c>
      <c r="F736">
        <v>0</v>
      </c>
      <c r="G736">
        <v>0</v>
      </c>
      <c r="H736">
        <v>0.03</v>
      </c>
      <c r="I736">
        <v>0</v>
      </c>
      <c r="J736">
        <v>2</v>
      </c>
      <c r="K736">
        <v>0.03</v>
      </c>
      <c r="L736">
        <v>-1</v>
      </c>
      <c r="M736">
        <v>-1</v>
      </c>
      <c r="N736">
        <v>0.67</v>
      </c>
      <c r="O736">
        <v>3.58</v>
      </c>
      <c r="P736">
        <v>0.03</v>
      </c>
      <c r="Q736">
        <v>0.28000000000000003</v>
      </c>
      <c r="R736">
        <v>0.05</v>
      </c>
      <c r="S736">
        <v>0.32</v>
      </c>
      <c r="T736">
        <v>0.23</v>
      </c>
      <c r="U736">
        <v>0</v>
      </c>
      <c r="V736">
        <v>0</v>
      </c>
      <c r="W736">
        <v>20.67</v>
      </c>
      <c r="X736">
        <v>0.6</v>
      </c>
      <c r="Y736">
        <v>-1</v>
      </c>
      <c r="Z736">
        <v>-1</v>
      </c>
      <c r="AA736">
        <v>24.88</v>
      </c>
      <c r="AB736">
        <v>0.03</v>
      </c>
      <c r="AC736">
        <v>0.02</v>
      </c>
      <c r="AD736">
        <v>0.03</v>
      </c>
      <c r="AE736">
        <v>4.17</v>
      </c>
      <c r="AF736">
        <v>-1</v>
      </c>
      <c r="AG736">
        <v>-1</v>
      </c>
      <c r="AH736">
        <v>-1</v>
      </c>
      <c r="AI736">
        <v>0</v>
      </c>
      <c r="AJ736">
        <v>0</v>
      </c>
      <c r="AK736">
        <v>0.03</v>
      </c>
      <c r="AL736">
        <v>0.03</v>
      </c>
      <c r="AM736">
        <v>0.05</v>
      </c>
      <c r="AN736">
        <v>0.05</v>
      </c>
      <c r="AO736">
        <v>1.42</v>
      </c>
      <c r="AP736">
        <v>1.42</v>
      </c>
      <c r="AQ736">
        <v>22.67</v>
      </c>
      <c r="AR736">
        <v>0.53</v>
      </c>
      <c r="AS736">
        <v>0.68</v>
      </c>
      <c r="AT736">
        <v>-1</v>
      </c>
      <c r="AU736">
        <v>-1</v>
      </c>
      <c r="AV736">
        <v>0.05</v>
      </c>
      <c r="AW736">
        <v>29.88</v>
      </c>
      <c r="AX736">
        <v>29.88</v>
      </c>
      <c r="AY736">
        <v>0.17</v>
      </c>
      <c r="AZ736">
        <v>0</v>
      </c>
      <c r="BA736">
        <v>1365.9570770981923</v>
      </c>
    </row>
    <row r="737" spans="1:53" x14ac:dyDescent="0.25">
      <c r="A737">
        <v>2122</v>
      </c>
      <c r="B737" t="s">
        <v>1162</v>
      </c>
      <c r="C737">
        <v>0</v>
      </c>
      <c r="D737">
        <v>1.58</v>
      </c>
      <c r="E737">
        <v>0</v>
      </c>
      <c r="F737">
        <v>0</v>
      </c>
      <c r="G737">
        <v>0</v>
      </c>
      <c r="H737">
        <v>0.03</v>
      </c>
      <c r="I737">
        <v>0</v>
      </c>
      <c r="J737">
        <v>2</v>
      </c>
      <c r="K737">
        <v>0.03</v>
      </c>
      <c r="L737">
        <v>-1</v>
      </c>
      <c r="M737">
        <v>-1</v>
      </c>
      <c r="N737">
        <v>0.67</v>
      </c>
      <c r="O737">
        <v>3.58</v>
      </c>
      <c r="P737">
        <v>0.03</v>
      </c>
      <c r="Q737">
        <v>0.28000000000000003</v>
      </c>
      <c r="R737">
        <v>0.05</v>
      </c>
      <c r="S737">
        <v>0.32</v>
      </c>
      <c r="T737">
        <v>0.23</v>
      </c>
      <c r="U737">
        <v>0</v>
      </c>
      <c r="V737">
        <v>0</v>
      </c>
      <c r="W737">
        <v>20.67</v>
      </c>
      <c r="X737">
        <v>0.6</v>
      </c>
      <c r="Y737">
        <v>-1</v>
      </c>
      <c r="Z737">
        <v>-1</v>
      </c>
      <c r="AA737">
        <v>24.88</v>
      </c>
      <c r="AB737">
        <v>0.03</v>
      </c>
      <c r="AC737">
        <v>0.02</v>
      </c>
      <c r="AD737">
        <v>0.03</v>
      </c>
      <c r="AE737">
        <v>4.17</v>
      </c>
      <c r="AF737">
        <v>-1</v>
      </c>
      <c r="AG737">
        <v>-1</v>
      </c>
      <c r="AH737">
        <v>-1</v>
      </c>
      <c r="AI737">
        <v>0</v>
      </c>
      <c r="AJ737">
        <v>0</v>
      </c>
      <c r="AK737">
        <v>0.03</v>
      </c>
      <c r="AL737">
        <v>0.03</v>
      </c>
      <c r="AM737">
        <v>0.05</v>
      </c>
      <c r="AN737">
        <v>0.05</v>
      </c>
      <c r="AO737">
        <v>1.42</v>
      </c>
      <c r="AP737">
        <v>1.42</v>
      </c>
      <c r="AQ737">
        <v>22.67</v>
      </c>
      <c r="AR737">
        <v>0.53</v>
      </c>
      <c r="AS737">
        <v>0.68</v>
      </c>
      <c r="AT737">
        <v>-1</v>
      </c>
      <c r="AU737">
        <v>-1</v>
      </c>
      <c r="AV737">
        <v>0.05</v>
      </c>
      <c r="AW737">
        <v>29.88</v>
      </c>
      <c r="AX737">
        <v>29.88</v>
      </c>
      <c r="AY737">
        <v>0.17</v>
      </c>
      <c r="AZ737">
        <v>0</v>
      </c>
      <c r="BA737">
        <v>1724.5484715296404</v>
      </c>
    </row>
    <row r="738" spans="1:53" x14ac:dyDescent="0.25">
      <c r="A738">
        <v>2129</v>
      </c>
      <c r="B738" t="s">
        <v>1163</v>
      </c>
      <c r="C738">
        <v>0</v>
      </c>
      <c r="D738">
        <v>1.58</v>
      </c>
      <c r="E738">
        <v>0</v>
      </c>
      <c r="F738">
        <v>0</v>
      </c>
      <c r="G738">
        <v>0</v>
      </c>
      <c r="H738">
        <v>0.03</v>
      </c>
      <c r="I738">
        <v>0</v>
      </c>
      <c r="J738">
        <v>2</v>
      </c>
      <c r="K738">
        <v>0.03</v>
      </c>
      <c r="L738">
        <v>-1</v>
      </c>
      <c r="M738">
        <v>-1</v>
      </c>
      <c r="N738">
        <v>0.67</v>
      </c>
      <c r="O738">
        <v>3.58</v>
      </c>
      <c r="P738">
        <v>0.03</v>
      </c>
      <c r="Q738">
        <v>0.28000000000000003</v>
      </c>
      <c r="R738">
        <v>0.05</v>
      </c>
      <c r="S738">
        <v>0.32</v>
      </c>
      <c r="T738">
        <v>0.23</v>
      </c>
      <c r="U738">
        <v>0</v>
      </c>
      <c r="V738">
        <v>0</v>
      </c>
      <c r="W738">
        <v>20.67</v>
      </c>
      <c r="X738">
        <v>0.6</v>
      </c>
      <c r="Y738">
        <v>-1</v>
      </c>
      <c r="Z738">
        <v>-1</v>
      </c>
      <c r="AA738">
        <v>24.88</v>
      </c>
      <c r="AB738">
        <v>0.03</v>
      </c>
      <c r="AC738">
        <v>0.02</v>
      </c>
      <c r="AD738">
        <v>0.03</v>
      </c>
      <c r="AE738">
        <v>4.17</v>
      </c>
      <c r="AF738">
        <v>-1</v>
      </c>
      <c r="AG738">
        <v>-1</v>
      </c>
      <c r="AH738">
        <v>-1</v>
      </c>
      <c r="AI738">
        <v>0</v>
      </c>
      <c r="AJ738">
        <v>0</v>
      </c>
      <c r="AK738">
        <v>0.03</v>
      </c>
      <c r="AL738">
        <v>0.03</v>
      </c>
      <c r="AM738">
        <v>0.05</v>
      </c>
      <c r="AN738">
        <v>0.05</v>
      </c>
      <c r="AO738">
        <v>1.42</v>
      </c>
      <c r="AP738">
        <v>1.42</v>
      </c>
      <c r="AQ738">
        <v>22.67</v>
      </c>
      <c r="AR738">
        <v>0.53</v>
      </c>
      <c r="AS738">
        <v>0.68</v>
      </c>
      <c r="AT738">
        <v>-1</v>
      </c>
      <c r="AU738">
        <v>-1</v>
      </c>
      <c r="AV738">
        <v>0.05</v>
      </c>
      <c r="AW738">
        <v>29.88</v>
      </c>
      <c r="AX738">
        <v>29.88</v>
      </c>
      <c r="AY738">
        <v>0.17</v>
      </c>
      <c r="AZ738">
        <v>0</v>
      </c>
      <c r="BA738">
        <v>1378.9895741993737</v>
      </c>
    </row>
    <row r="739" spans="1:53" x14ac:dyDescent="0.25">
      <c r="A739">
        <v>2130</v>
      </c>
      <c r="B739" t="s">
        <v>1164</v>
      </c>
      <c r="C739">
        <v>0</v>
      </c>
      <c r="D739">
        <v>1.58</v>
      </c>
      <c r="E739">
        <v>0</v>
      </c>
      <c r="F739">
        <v>0</v>
      </c>
      <c r="G739">
        <v>0</v>
      </c>
      <c r="H739">
        <v>0.03</v>
      </c>
      <c r="I739">
        <v>0</v>
      </c>
      <c r="J739">
        <v>2</v>
      </c>
      <c r="K739">
        <v>0.03</v>
      </c>
      <c r="L739">
        <v>-1</v>
      </c>
      <c r="M739">
        <v>-1</v>
      </c>
      <c r="N739">
        <v>0.67</v>
      </c>
      <c r="O739">
        <v>3.58</v>
      </c>
      <c r="P739">
        <v>0.03</v>
      </c>
      <c r="Q739">
        <v>0.28000000000000003</v>
      </c>
      <c r="R739">
        <v>0.05</v>
      </c>
      <c r="S739">
        <v>0.32</v>
      </c>
      <c r="T739">
        <v>0.23</v>
      </c>
      <c r="U739">
        <v>0</v>
      </c>
      <c r="V739">
        <v>0</v>
      </c>
      <c r="W739">
        <v>20.67</v>
      </c>
      <c r="X739">
        <v>0.6</v>
      </c>
      <c r="Y739">
        <v>-1</v>
      </c>
      <c r="Z739">
        <v>-1</v>
      </c>
      <c r="AA739">
        <v>24.88</v>
      </c>
      <c r="AB739">
        <v>0.03</v>
      </c>
      <c r="AC739">
        <v>0.02</v>
      </c>
      <c r="AD739">
        <v>0.03</v>
      </c>
      <c r="AE739">
        <v>4.17</v>
      </c>
      <c r="AF739">
        <v>-1</v>
      </c>
      <c r="AG739">
        <v>-1</v>
      </c>
      <c r="AH739">
        <v>-1</v>
      </c>
      <c r="AI739">
        <v>0</v>
      </c>
      <c r="AJ739">
        <v>0</v>
      </c>
      <c r="AK739">
        <v>0.03</v>
      </c>
      <c r="AL739">
        <v>0.03</v>
      </c>
      <c r="AM739">
        <v>0.05</v>
      </c>
      <c r="AN739">
        <v>0.05</v>
      </c>
      <c r="AO739">
        <v>1.42</v>
      </c>
      <c r="AP739">
        <v>1.42</v>
      </c>
      <c r="AQ739">
        <v>22.67</v>
      </c>
      <c r="AR739">
        <v>0.53</v>
      </c>
      <c r="AS739">
        <v>0.68</v>
      </c>
      <c r="AT739">
        <v>-1</v>
      </c>
      <c r="AU739">
        <v>-1</v>
      </c>
      <c r="AV739">
        <v>0.05</v>
      </c>
      <c r="AW739">
        <v>29.88</v>
      </c>
      <c r="AX739">
        <v>29.88</v>
      </c>
      <c r="AY739">
        <v>0.17</v>
      </c>
      <c r="AZ739">
        <v>0</v>
      </c>
      <c r="BA739">
        <v>1503.9437669540666</v>
      </c>
    </row>
    <row r="740" spans="1:53" x14ac:dyDescent="0.25">
      <c r="A740">
        <v>2135</v>
      </c>
      <c r="B740" t="s">
        <v>1165</v>
      </c>
      <c r="C740">
        <v>0</v>
      </c>
      <c r="D740">
        <v>1.58</v>
      </c>
      <c r="E740">
        <v>0</v>
      </c>
      <c r="F740">
        <v>0</v>
      </c>
      <c r="G740">
        <v>0</v>
      </c>
      <c r="H740">
        <v>0.03</v>
      </c>
      <c r="I740">
        <v>0</v>
      </c>
      <c r="J740">
        <v>2</v>
      </c>
      <c r="K740">
        <v>0.03</v>
      </c>
      <c r="L740">
        <v>-1</v>
      </c>
      <c r="M740">
        <v>-1</v>
      </c>
      <c r="N740">
        <v>0.67</v>
      </c>
      <c r="O740">
        <v>3.58</v>
      </c>
      <c r="P740">
        <v>0.03</v>
      </c>
      <c r="Q740">
        <v>0.28000000000000003</v>
      </c>
      <c r="R740">
        <v>0.05</v>
      </c>
      <c r="S740">
        <v>0.32</v>
      </c>
      <c r="T740">
        <v>0.23</v>
      </c>
      <c r="U740">
        <v>0</v>
      </c>
      <c r="V740">
        <v>0</v>
      </c>
      <c r="W740">
        <v>20.67</v>
      </c>
      <c r="X740">
        <v>0.6</v>
      </c>
      <c r="Y740">
        <v>-1</v>
      </c>
      <c r="Z740">
        <v>-1</v>
      </c>
      <c r="AA740">
        <v>24.88</v>
      </c>
      <c r="AB740">
        <v>0.03</v>
      </c>
      <c r="AC740">
        <v>0.02</v>
      </c>
      <c r="AD740">
        <v>0.03</v>
      </c>
      <c r="AE740">
        <v>4.17</v>
      </c>
      <c r="AF740">
        <v>-1</v>
      </c>
      <c r="AG740">
        <v>-1</v>
      </c>
      <c r="AH740">
        <v>-1</v>
      </c>
      <c r="AI740">
        <v>0</v>
      </c>
      <c r="AJ740">
        <v>0</v>
      </c>
      <c r="AK740">
        <v>0.03</v>
      </c>
      <c r="AL740">
        <v>0.03</v>
      </c>
      <c r="AM740">
        <v>0.05</v>
      </c>
      <c r="AN740">
        <v>0.05</v>
      </c>
      <c r="AO740">
        <v>1.42</v>
      </c>
      <c r="AP740">
        <v>1.42</v>
      </c>
      <c r="AQ740">
        <v>22.67</v>
      </c>
      <c r="AR740">
        <v>0.53</v>
      </c>
      <c r="AS740">
        <v>0.68</v>
      </c>
      <c r="AT740">
        <v>-1</v>
      </c>
      <c r="AU740">
        <v>-1</v>
      </c>
      <c r="AV740">
        <v>0.05</v>
      </c>
      <c r="AW740">
        <v>29.88</v>
      </c>
      <c r="AX740">
        <v>29.88</v>
      </c>
      <c r="AY740">
        <v>0.17</v>
      </c>
      <c r="AZ740">
        <v>0</v>
      </c>
      <c r="BA740">
        <v>1426.0750142046406</v>
      </c>
    </row>
    <row r="741" spans="1:53" x14ac:dyDescent="0.25">
      <c r="A741">
        <v>2136</v>
      </c>
      <c r="B741" t="s">
        <v>1166</v>
      </c>
      <c r="C741">
        <v>0</v>
      </c>
      <c r="D741">
        <v>1.58</v>
      </c>
      <c r="E741">
        <v>0</v>
      </c>
      <c r="F741">
        <v>0</v>
      </c>
      <c r="G741">
        <v>0</v>
      </c>
      <c r="H741">
        <v>0.03</v>
      </c>
      <c r="I741">
        <v>0</v>
      </c>
      <c r="J741">
        <v>2</v>
      </c>
      <c r="K741">
        <v>0.03</v>
      </c>
      <c r="L741">
        <v>-1</v>
      </c>
      <c r="M741">
        <v>-1</v>
      </c>
      <c r="N741">
        <v>0.67</v>
      </c>
      <c r="O741">
        <v>3.58</v>
      </c>
      <c r="P741">
        <v>0.03</v>
      </c>
      <c r="Q741">
        <v>0.28000000000000003</v>
      </c>
      <c r="R741">
        <v>0.05</v>
      </c>
      <c r="S741">
        <v>0.32</v>
      </c>
      <c r="T741">
        <v>0.23</v>
      </c>
      <c r="U741">
        <v>0</v>
      </c>
      <c r="V741">
        <v>0</v>
      </c>
      <c r="W741">
        <v>20.67</v>
      </c>
      <c r="X741">
        <v>0.6</v>
      </c>
      <c r="Y741">
        <v>-1</v>
      </c>
      <c r="Z741">
        <v>-1</v>
      </c>
      <c r="AA741">
        <v>24.88</v>
      </c>
      <c r="AB741">
        <v>0.03</v>
      </c>
      <c r="AC741">
        <v>0.02</v>
      </c>
      <c r="AD741">
        <v>0.03</v>
      </c>
      <c r="AE741">
        <v>4.17</v>
      </c>
      <c r="AF741">
        <v>-1</v>
      </c>
      <c r="AG741">
        <v>-1</v>
      </c>
      <c r="AH741">
        <v>-1</v>
      </c>
      <c r="AI741">
        <v>0</v>
      </c>
      <c r="AJ741">
        <v>0</v>
      </c>
      <c r="AK741">
        <v>0.03</v>
      </c>
      <c r="AL741">
        <v>0.03</v>
      </c>
      <c r="AM741">
        <v>0.05</v>
      </c>
      <c r="AN741">
        <v>0.05</v>
      </c>
      <c r="AO741">
        <v>1.42</v>
      </c>
      <c r="AP741">
        <v>1.42</v>
      </c>
      <c r="AQ741">
        <v>22.67</v>
      </c>
      <c r="AR741">
        <v>0.53</v>
      </c>
      <c r="AS741">
        <v>0.68</v>
      </c>
      <c r="AT741">
        <v>-1</v>
      </c>
      <c r="AU741">
        <v>-1</v>
      </c>
      <c r="AV741">
        <v>0.05</v>
      </c>
      <c r="AW741">
        <v>29.88</v>
      </c>
      <c r="AX741">
        <v>29.88</v>
      </c>
      <c r="AY741">
        <v>0.17</v>
      </c>
      <c r="AZ741">
        <v>0</v>
      </c>
      <c r="BA741">
        <v>1400.2213129068095</v>
      </c>
    </row>
    <row r="742" spans="1:53" x14ac:dyDescent="0.25">
      <c r="A742">
        <v>2137</v>
      </c>
      <c r="B742" t="s">
        <v>1167</v>
      </c>
      <c r="C742">
        <v>0</v>
      </c>
      <c r="D742">
        <v>1.58</v>
      </c>
      <c r="E742">
        <v>0</v>
      </c>
      <c r="F742">
        <v>0</v>
      </c>
      <c r="G742">
        <v>0</v>
      </c>
      <c r="H742">
        <v>0.03</v>
      </c>
      <c r="I742">
        <v>0</v>
      </c>
      <c r="J742">
        <v>2</v>
      </c>
      <c r="K742">
        <v>0.03</v>
      </c>
      <c r="L742">
        <v>-1</v>
      </c>
      <c r="M742">
        <v>-1</v>
      </c>
      <c r="N742">
        <v>0.67</v>
      </c>
      <c r="O742">
        <v>3.58</v>
      </c>
      <c r="P742">
        <v>0.03</v>
      </c>
      <c r="Q742">
        <v>0.28000000000000003</v>
      </c>
      <c r="R742">
        <v>0.05</v>
      </c>
      <c r="S742">
        <v>0.32</v>
      </c>
      <c r="T742">
        <v>0.23</v>
      </c>
      <c r="U742">
        <v>0</v>
      </c>
      <c r="V742">
        <v>0</v>
      </c>
      <c r="W742">
        <v>20.67</v>
      </c>
      <c r="X742">
        <v>0.6</v>
      </c>
      <c r="Y742">
        <v>-1</v>
      </c>
      <c r="Z742">
        <v>-1</v>
      </c>
      <c r="AA742">
        <v>24.88</v>
      </c>
      <c r="AB742">
        <v>0.03</v>
      </c>
      <c r="AC742">
        <v>0.02</v>
      </c>
      <c r="AD742">
        <v>0.03</v>
      </c>
      <c r="AE742">
        <v>4.17</v>
      </c>
      <c r="AF742">
        <v>-1</v>
      </c>
      <c r="AG742">
        <v>-1</v>
      </c>
      <c r="AH742">
        <v>-1</v>
      </c>
      <c r="AI742">
        <v>0</v>
      </c>
      <c r="AJ742">
        <v>0</v>
      </c>
      <c r="AK742">
        <v>0.03</v>
      </c>
      <c r="AL742">
        <v>0.03</v>
      </c>
      <c r="AM742">
        <v>0.05</v>
      </c>
      <c r="AN742">
        <v>0.05</v>
      </c>
      <c r="AO742">
        <v>1.42</v>
      </c>
      <c r="AP742">
        <v>1.42</v>
      </c>
      <c r="AQ742">
        <v>22.67</v>
      </c>
      <c r="AR742">
        <v>0.53</v>
      </c>
      <c r="AS742">
        <v>0.68</v>
      </c>
      <c r="AT742">
        <v>-1</v>
      </c>
      <c r="AU742">
        <v>-1</v>
      </c>
      <c r="AV742">
        <v>0.05</v>
      </c>
      <c r="AW742">
        <v>29.88</v>
      </c>
      <c r="AX742">
        <v>29.88</v>
      </c>
      <c r="AY742">
        <v>0.17</v>
      </c>
      <c r="AZ742">
        <v>0</v>
      </c>
      <c r="BA742">
        <v>1619.7093463023525</v>
      </c>
    </row>
    <row r="743" spans="1:53" x14ac:dyDescent="0.25">
      <c r="A743">
        <v>2141</v>
      </c>
      <c r="B743" t="s">
        <v>1168</v>
      </c>
      <c r="C743">
        <v>0</v>
      </c>
      <c r="D743">
        <v>1.58</v>
      </c>
      <c r="E743">
        <v>0</v>
      </c>
      <c r="F743">
        <v>0</v>
      </c>
      <c r="G743">
        <v>0</v>
      </c>
      <c r="H743">
        <v>0.03</v>
      </c>
      <c r="I743">
        <v>0</v>
      </c>
      <c r="J743">
        <v>2</v>
      </c>
      <c r="K743">
        <v>0.03</v>
      </c>
      <c r="L743">
        <v>-1</v>
      </c>
      <c r="M743">
        <v>-1</v>
      </c>
      <c r="N743">
        <v>0.67</v>
      </c>
      <c r="O743">
        <v>3.58</v>
      </c>
      <c r="P743">
        <v>0.03</v>
      </c>
      <c r="Q743">
        <v>0.28000000000000003</v>
      </c>
      <c r="R743">
        <v>0.05</v>
      </c>
      <c r="S743">
        <v>0.32</v>
      </c>
      <c r="T743">
        <v>0.23</v>
      </c>
      <c r="U743">
        <v>0</v>
      </c>
      <c r="V743">
        <v>0</v>
      </c>
      <c r="W743">
        <v>20.67</v>
      </c>
      <c r="X743">
        <v>0.6</v>
      </c>
      <c r="Y743">
        <v>-1</v>
      </c>
      <c r="Z743">
        <v>-1</v>
      </c>
      <c r="AA743">
        <v>24.88</v>
      </c>
      <c r="AB743">
        <v>0.03</v>
      </c>
      <c r="AC743">
        <v>0.02</v>
      </c>
      <c r="AD743">
        <v>0.03</v>
      </c>
      <c r="AE743">
        <v>4.17</v>
      </c>
      <c r="AF743">
        <v>-1</v>
      </c>
      <c r="AG743">
        <v>-1</v>
      </c>
      <c r="AH743">
        <v>-1</v>
      </c>
      <c r="AI743">
        <v>0</v>
      </c>
      <c r="AJ743">
        <v>0</v>
      </c>
      <c r="AK743">
        <v>0.03</v>
      </c>
      <c r="AL743">
        <v>0.03</v>
      </c>
      <c r="AM743">
        <v>0.05</v>
      </c>
      <c r="AN743">
        <v>0.05</v>
      </c>
      <c r="AO743">
        <v>1.42</v>
      </c>
      <c r="AP743">
        <v>1.42</v>
      </c>
      <c r="AQ743">
        <v>22.67</v>
      </c>
      <c r="AR743">
        <v>0.53</v>
      </c>
      <c r="AS743">
        <v>0.68</v>
      </c>
      <c r="AT743">
        <v>-1</v>
      </c>
      <c r="AU743">
        <v>-1</v>
      </c>
      <c r="AV743">
        <v>0.05</v>
      </c>
      <c r="AW743">
        <v>29.88</v>
      </c>
      <c r="AX743">
        <v>29.88</v>
      </c>
      <c r="AY743">
        <v>0.17</v>
      </c>
      <c r="AZ743">
        <v>0</v>
      </c>
      <c r="BA743">
        <v>1485.2945020809029</v>
      </c>
    </row>
    <row r="744" spans="1:53" x14ac:dyDescent="0.25">
      <c r="A744">
        <v>2143</v>
      </c>
      <c r="B744" t="s">
        <v>1169</v>
      </c>
      <c r="C744">
        <v>0</v>
      </c>
      <c r="D744">
        <v>1.58</v>
      </c>
      <c r="E744">
        <v>0</v>
      </c>
      <c r="F744">
        <v>0</v>
      </c>
      <c r="G744">
        <v>0</v>
      </c>
      <c r="H744">
        <v>0.03</v>
      </c>
      <c r="I744">
        <v>0</v>
      </c>
      <c r="J744">
        <v>2</v>
      </c>
      <c r="K744">
        <v>0.03</v>
      </c>
      <c r="L744">
        <v>-1</v>
      </c>
      <c r="M744">
        <v>-1</v>
      </c>
      <c r="N744">
        <v>0.67</v>
      </c>
      <c r="O744">
        <v>3.58</v>
      </c>
      <c r="P744">
        <v>0.03</v>
      </c>
      <c r="Q744">
        <v>0.28000000000000003</v>
      </c>
      <c r="R744">
        <v>0.05</v>
      </c>
      <c r="S744">
        <v>0.32</v>
      </c>
      <c r="T744">
        <v>0.23</v>
      </c>
      <c r="U744">
        <v>0</v>
      </c>
      <c r="V744">
        <v>0</v>
      </c>
      <c r="W744">
        <v>20.67</v>
      </c>
      <c r="X744">
        <v>0.6</v>
      </c>
      <c r="Y744">
        <v>-1</v>
      </c>
      <c r="Z744">
        <v>-1</v>
      </c>
      <c r="AA744">
        <v>24.88</v>
      </c>
      <c r="AB744">
        <v>0.03</v>
      </c>
      <c r="AC744">
        <v>0.02</v>
      </c>
      <c r="AD744">
        <v>0.03</v>
      </c>
      <c r="AE744">
        <v>4.17</v>
      </c>
      <c r="AF744">
        <v>-1</v>
      </c>
      <c r="AG744">
        <v>-1</v>
      </c>
      <c r="AH744">
        <v>-1</v>
      </c>
      <c r="AI744">
        <v>0</v>
      </c>
      <c r="AJ744">
        <v>0</v>
      </c>
      <c r="AK744">
        <v>0.03</v>
      </c>
      <c r="AL744">
        <v>0.03</v>
      </c>
      <c r="AM744">
        <v>0.05</v>
      </c>
      <c r="AN744">
        <v>0.05</v>
      </c>
      <c r="AO744">
        <v>1.42</v>
      </c>
      <c r="AP744">
        <v>1.42</v>
      </c>
      <c r="AQ744">
        <v>22.67</v>
      </c>
      <c r="AR744">
        <v>0.53</v>
      </c>
      <c r="AS744">
        <v>0.68</v>
      </c>
      <c r="AT744">
        <v>-1</v>
      </c>
      <c r="AU744">
        <v>-1</v>
      </c>
      <c r="AV744">
        <v>0.05</v>
      </c>
      <c r="AW744">
        <v>29.88</v>
      </c>
      <c r="AX744">
        <v>29.88</v>
      </c>
      <c r="AY744">
        <v>0.17</v>
      </c>
      <c r="AZ744">
        <v>0</v>
      </c>
      <c r="BA744">
        <v>1396.0895202199647</v>
      </c>
    </row>
    <row r="745" spans="1:53" x14ac:dyDescent="0.25">
      <c r="A745">
        <v>2144</v>
      </c>
      <c r="B745" t="s">
        <v>1170</v>
      </c>
      <c r="C745">
        <v>0</v>
      </c>
      <c r="D745">
        <v>1.58</v>
      </c>
      <c r="E745">
        <v>0</v>
      </c>
      <c r="F745">
        <v>0</v>
      </c>
      <c r="G745">
        <v>0</v>
      </c>
      <c r="H745">
        <v>0.03</v>
      </c>
      <c r="I745">
        <v>0</v>
      </c>
      <c r="J745">
        <v>2</v>
      </c>
      <c r="K745">
        <v>0.03</v>
      </c>
      <c r="L745">
        <v>-1</v>
      </c>
      <c r="M745">
        <v>-1</v>
      </c>
      <c r="N745">
        <v>0.67</v>
      </c>
      <c r="O745">
        <v>3.58</v>
      </c>
      <c r="P745">
        <v>0.03</v>
      </c>
      <c r="Q745">
        <v>0.28000000000000003</v>
      </c>
      <c r="R745">
        <v>0.05</v>
      </c>
      <c r="S745">
        <v>0.32</v>
      </c>
      <c r="T745">
        <v>0.23</v>
      </c>
      <c r="U745">
        <v>0</v>
      </c>
      <c r="V745">
        <v>0</v>
      </c>
      <c r="W745">
        <v>20.67</v>
      </c>
      <c r="X745">
        <v>0.6</v>
      </c>
      <c r="Y745">
        <v>-1</v>
      </c>
      <c r="Z745">
        <v>-1</v>
      </c>
      <c r="AA745">
        <v>24.88</v>
      </c>
      <c r="AB745">
        <v>0.03</v>
      </c>
      <c r="AC745">
        <v>0.02</v>
      </c>
      <c r="AD745">
        <v>0.03</v>
      </c>
      <c r="AE745">
        <v>4.17</v>
      </c>
      <c r="AF745">
        <v>-1</v>
      </c>
      <c r="AG745">
        <v>-1</v>
      </c>
      <c r="AH745">
        <v>-1</v>
      </c>
      <c r="AI745">
        <v>0</v>
      </c>
      <c r="AJ745">
        <v>0</v>
      </c>
      <c r="AK745">
        <v>0.03</v>
      </c>
      <c r="AL745">
        <v>0.03</v>
      </c>
      <c r="AM745">
        <v>0.05</v>
      </c>
      <c r="AN745">
        <v>0.05</v>
      </c>
      <c r="AO745">
        <v>1.42</v>
      </c>
      <c r="AP745">
        <v>1.42</v>
      </c>
      <c r="AQ745">
        <v>22.67</v>
      </c>
      <c r="AR745">
        <v>0.53</v>
      </c>
      <c r="AS745">
        <v>0.68</v>
      </c>
      <c r="AT745">
        <v>-1</v>
      </c>
      <c r="AU745">
        <v>-1</v>
      </c>
      <c r="AV745">
        <v>0.05</v>
      </c>
      <c r="AW745">
        <v>29.88</v>
      </c>
      <c r="AX745">
        <v>29.88</v>
      </c>
      <c r="AY745">
        <v>0.17</v>
      </c>
      <c r="AZ745">
        <v>0</v>
      </c>
      <c r="BA745">
        <v>1547.1089392464578</v>
      </c>
    </row>
    <row r="746" spans="1:53" x14ac:dyDescent="0.25">
      <c r="A746">
        <v>2145</v>
      </c>
      <c r="B746" t="s">
        <v>1171</v>
      </c>
      <c r="C746">
        <v>0</v>
      </c>
      <c r="D746">
        <v>1.58</v>
      </c>
      <c r="E746">
        <v>0</v>
      </c>
      <c r="F746">
        <v>0</v>
      </c>
      <c r="G746">
        <v>0</v>
      </c>
      <c r="H746">
        <v>0.03</v>
      </c>
      <c r="I746">
        <v>0</v>
      </c>
      <c r="J746">
        <v>2</v>
      </c>
      <c r="K746">
        <v>0.03</v>
      </c>
      <c r="L746">
        <v>-1</v>
      </c>
      <c r="M746">
        <v>-1</v>
      </c>
      <c r="N746">
        <v>0.67</v>
      </c>
      <c r="O746">
        <v>3.58</v>
      </c>
      <c r="P746">
        <v>0.03</v>
      </c>
      <c r="Q746">
        <v>0.28000000000000003</v>
      </c>
      <c r="R746">
        <v>0.05</v>
      </c>
      <c r="S746">
        <v>0.32</v>
      </c>
      <c r="T746">
        <v>0.23</v>
      </c>
      <c r="U746">
        <v>0</v>
      </c>
      <c r="V746">
        <v>0</v>
      </c>
      <c r="W746">
        <v>20.67</v>
      </c>
      <c r="X746">
        <v>0.6</v>
      </c>
      <c r="Y746">
        <v>-1</v>
      </c>
      <c r="Z746">
        <v>-1</v>
      </c>
      <c r="AA746">
        <v>24.88</v>
      </c>
      <c r="AB746">
        <v>0.03</v>
      </c>
      <c r="AC746">
        <v>0.02</v>
      </c>
      <c r="AD746">
        <v>0.03</v>
      </c>
      <c r="AE746">
        <v>4.17</v>
      </c>
      <c r="AF746">
        <v>-1</v>
      </c>
      <c r="AG746">
        <v>-1</v>
      </c>
      <c r="AH746">
        <v>-1</v>
      </c>
      <c r="AI746">
        <v>0</v>
      </c>
      <c r="AJ746">
        <v>0</v>
      </c>
      <c r="AK746">
        <v>0.03</v>
      </c>
      <c r="AL746">
        <v>0.03</v>
      </c>
      <c r="AM746">
        <v>0.05</v>
      </c>
      <c r="AN746">
        <v>0.05</v>
      </c>
      <c r="AO746">
        <v>1.42</v>
      </c>
      <c r="AP746">
        <v>1.42</v>
      </c>
      <c r="AQ746">
        <v>22.67</v>
      </c>
      <c r="AR746">
        <v>0.53</v>
      </c>
      <c r="AS746">
        <v>0.68</v>
      </c>
      <c r="AT746">
        <v>-1</v>
      </c>
      <c r="AU746">
        <v>-1</v>
      </c>
      <c r="AV746">
        <v>0.05</v>
      </c>
      <c r="AW746">
        <v>29.88</v>
      </c>
      <c r="AX746">
        <v>29.88</v>
      </c>
      <c r="AY746">
        <v>0.17</v>
      </c>
      <c r="AZ746">
        <v>0</v>
      </c>
      <c r="BA746">
        <v>1395.2624344481139</v>
      </c>
    </row>
    <row r="747" spans="1:53" x14ac:dyDescent="0.25">
      <c r="A747">
        <v>2147</v>
      </c>
      <c r="B747" t="s">
        <v>1172</v>
      </c>
      <c r="C747">
        <v>0</v>
      </c>
      <c r="D747">
        <v>1.58</v>
      </c>
      <c r="E747">
        <v>0</v>
      </c>
      <c r="F747">
        <v>0</v>
      </c>
      <c r="G747">
        <v>0</v>
      </c>
      <c r="H747">
        <v>0.03</v>
      </c>
      <c r="I747">
        <v>0</v>
      </c>
      <c r="J747">
        <v>2</v>
      </c>
      <c r="K747">
        <v>0.03</v>
      </c>
      <c r="L747">
        <v>-1</v>
      </c>
      <c r="M747">
        <v>-1</v>
      </c>
      <c r="N747">
        <v>0.67</v>
      </c>
      <c r="O747">
        <v>3.58</v>
      </c>
      <c r="P747">
        <v>0.03</v>
      </c>
      <c r="Q747">
        <v>0.28000000000000003</v>
      </c>
      <c r="R747">
        <v>0.05</v>
      </c>
      <c r="S747">
        <v>0.32</v>
      </c>
      <c r="T747">
        <v>0.23</v>
      </c>
      <c r="U747">
        <v>0</v>
      </c>
      <c r="V747">
        <v>0</v>
      </c>
      <c r="W747">
        <v>20.67</v>
      </c>
      <c r="X747">
        <v>0.6</v>
      </c>
      <c r="Y747">
        <v>-1</v>
      </c>
      <c r="Z747">
        <v>-1</v>
      </c>
      <c r="AA747">
        <v>24.88</v>
      </c>
      <c r="AB747">
        <v>0.03</v>
      </c>
      <c r="AC747">
        <v>0.02</v>
      </c>
      <c r="AD747">
        <v>0.03</v>
      </c>
      <c r="AE747">
        <v>4.17</v>
      </c>
      <c r="AF747">
        <v>-1</v>
      </c>
      <c r="AG747">
        <v>-1</v>
      </c>
      <c r="AH747">
        <v>-1</v>
      </c>
      <c r="AI747">
        <v>0</v>
      </c>
      <c r="AJ747">
        <v>0</v>
      </c>
      <c r="AK747">
        <v>0.03</v>
      </c>
      <c r="AL747">
        <v>0.03</v>
      </c>
      <c r="AM747">
        <v>0.05</v>
      </c>
      <c r="AN747">
        <v>0.05</v>
      </c>
      <c r="AO747">
        <v>1.42</v>
      </c>
      <c r="AP747">
        <v>1.42</v>
      </c>
      <c r="AQ747">
        <v>22.67</v>
      </c>
      <c r="AR747">
        <v>0.53</v>
      </c>
      <c r="AS747">
        <v>0.68</v>
      </c>
      <c r="AT747">
        <v>-1</v>
      </c>
      <c r="AU747">
        <v>-1</v>
      </c>
      <c r="AV747">
        <v>0.05</v>
      </c>
      <c r="AW747">
        <v>29.88</v>
      </c>
      <c r="AX747">
        <v>29.88</v>
      </c>
      <c r="AY747">
        <v>0.17</v>
      </c>
      <c r="AZ747">
        <v>0</v>
      </c>
      <c r="BA747">
        <v>1497.5568848483699</v>
      </c>
    </row>
    <row r="748" spans="1:53" x14ac:dyDescent="0.25">
      <c r="A748">
        <v>2148</v>
      </c>
      <c r="B748" t="s">
        <v>1173</v>
      </c>
      <c r="C748">
        <v>0</v>
      </c>
      <c r="D748">
        <v>1.58</v>
      </c>
      <c r="E748">
        <v>0</v>
      </c>
      <c r="F748">
        <v>0</v>
      </c>
      <c r="G748">
        <v>0</v>
      </c>
      <c r="H748">
        <v>0.03</v>
      </c>
      <c r="I748">
        <v>0</v>
      </c>
      <c r="J748">
        <v>2</v>
      </c>
      <c r="K748">
        <v>0.03</v>
      </c>
      <c r="L748">
        <v>-1</v>
      </c>
      <c r="M748">
        <v>-1</v>
      </c>
      <c r="N748">
        <v>0.67</v>
      </c>
      <c r="O748">
        <v>3.58</v>
      </c>
      <c r="P748">
        <v>0.03</v>
      </c>
      <c r="Q748">
        <v>0.28000000000000003</v>
      </c>
      <c r="R748">
        <v>0.05</v>
      </c>
      <c r="S748">
        <v>0.32</v>
      </c>
      <c r="T748">
        <v>0.23</v>
      </c>
      <c r="U748">
        <v>0</v>
      </c>
      <c r="V748">
        <v>0</v>
      </c>
      <c r="W748">
        <v>20.67</v>
      </c>
      <c r="X748">
        <v>0.6</v>
      </c>
      <c r="Y748">
        <v>-1</v>
      </c>
      <c r="Z748">
        <v>-1</v>
      </c>
      <c r="AA748">
        <v>24.88</v>
      </c>
      <c r="AB748">
        <v>0.03</v>
      </c>
      <c r="AC748">
        <v>0.02</v>
      </c>
      <c r="AD748">
        <v>0.03</v>
      </c>
      <c r="AE748">
        <v>4.17</v>
      </c>
      <c r="AF748">
        <v>-1</v>
      </c>
      <c r="AG748">
        <v>-1</v>
      </c>
      <c r="AH748">
        <v>-1</v>
      </c>
      <c r="AI748">
        <v>0</v>
      </c>
      <c r="AJ748">
        <v>0</v>
      </c>
      <c r="AK748">
        <v>0.03</v>
      </c>
      <c r="AL748">
        <v>0.03</v>
      </c>
      <c r="AM748">
        <v>0.05</v>
      </c>
      <c r="AN748">
        <v>0.05</v>
      </c>
      <c r="AO748">
        <v>1.42</v>
      </c>
      <c r="AP748">
        <v>1.42</v>
      </c>
      <c r="AQ748">
        <v>22.67</v>
      </c>
      <c r="AR748">
        <v>0.53</v>
      </c>
      <c r="AS748">
        <v>0.68</v>
      </c>
      <c r="AT748">
        <v>-1</v>
      </c>
      <c r="AU748">
        <v>-1</v>
      </c>
      <c r="AV748">
        <v>0.05</v>
      </c>
      <c r="AW748">
        <v>29.88</v>
      </c>
      <c r="AX748">
        <v>29.88</v>
      </c>
      <c r="AY748">
        <v>0.17</v>
      </c>
      <c r="AZ748">
        <v>0</v>
      </c>
      <c r="BA748">
        <v>1423.3163631860018</v>
      </c>
    </row>
    <row r="749" spans="1:53" x14ac:dyDescent="0.25">
      <c r="A749">
        <v>2149</v>
      </c>
      <c r="B749" t="s">
        <v>1174</v>
      </c>
      <c r="C749">
        <v>0</v>
      </c>
      <c r="D749">
        <v>1.58</v>
      </c>
      <c r="E749">
        <v>0</v>
      </c>
      <c r="F749">
        <v>0</v>
      </c>
      <c r="G749">
        <v>0</v>
      </c>
      <c r="H749">
        <v>0.03</v>
      </c>
      <c r="I749">
        <v>0</v>
      </c>
      <c r="J749">
        <v>2</v>
      </c>
      <c r="K749">
        <v>0.03</v>
      </c>
      <c r="L749">
        <v>-1</v>
      </c>
      <c r="M749">
        <v>-1</v>
      </c>
      <c r="N749">
        <v>0.67</v>
      </c>
      <c r="O749">
        <v>3.58</v>
      </c>
      <c r="P749">
        <v>0.03</v>
      </c>
      <c r="Q749">
        <v>0.28000000000000003</v>
      </c>
      <c r="R749">
        <v>0.05</v>
      </c>
      <c r="S749">
        <v>0.32</v>
      </c>
      <c r="T749">
        <v>0.23</v>
      </c>
      <c r="U749">
        <v>0</v>
      </c>
      <c r="V749">
        <v>0</v>
      </c>
      <c r="W749">
        <v>20.67</v>
      </c>
      <c r="X749">
        <v>0.6</v>
      </c>
      <c r="Y749">
        <v>-1</v>
      </c>
      <c r="Z749">
        <v>-1</v>
      </c>
      <c r="AA749">
        <v>24.88</v>
      </c>
      <c r="AB749">
        <v>0.03</v>
      </c>
      <c r="AC749">
        <v>0.02</v>
      </c>
      <c r="AD749">
        <v>0.03</v>
      </c>
      <c r="AE749">
        <v>4.17</v>
      </c>
      <c r="AF749">
        <v>-1</v>
      </c>
      <c r="AG749">
        <v>-1</v>
      </c>
      <c r="AH749">
        <v>-1</v>
      </c>
      <c r="AI749">
        <v>0</v>
      </c>
      <c r="AJ749">
        <v>0</v>
      </c>
      <c r="AK749">
        <v>0.03</v>
      </c>
      <c r="AL749">
        <v>0.03</v>
      </c>
      <c r="AM749">
        <v>0.05</v>
      </c>
      <c r="AN749">
        <v>0.05</v>
      </c>
      <c r="AO749">
        <v>1.42</v>
      </c>
      <c r="AP749">
        <v>1.42</v>
      </c>
      <c r="AQ749">
        <v>22.67</v>
      </c>
      <c r="AR749">
        <v>0.53</v>
      </c>
      <c r="AS749">
        <v>0.68</v>
      </c>
      <c r="AT749">
        <v>-1</v>
      </c>
      <c r="AU749">
        <v>-1</v>
      </c>
      <c r="AV749">
        <v>0.05</v>
      </c>
      <c r="AW749">
        <v>29.88</v>
      </c>
      <c r="AX749">
        <v>29.88</v>
      </c>
      <c r="AY749">
        <v>0.17</v>
      </c>
      <c r="AZ749">
        <v>0</v>
      </c>
      <c r="BA749">
        <v>1419.3076764255397</v>
      </c>
    </row>
    <row r="750" spans="1:53" x14ac:dyDescent="0.25">
      <c r="A750">
        <v>2151</v>
      </c>
      <c r="B750" t="s">
        <v>1175</v>
      </c>
      <c r="C750">
        <v>0</v>
      </c>
      <c r="D750">
        <v>1.58</v>
      </c>
      <c r="E750">
        <v>0</v>
      </c>
      <c r="F750">
        <v>0</v>
      </c>
      <c r="G750">
        <v>0</v>
      </c>
      <c r="H750">
        <v>0.03</v>
      </c>
      <c r="I750">
        <v>0</v>
      </c>
      <c r="J750">
        <v>2</v>
      </c>
      <c r="K750">
        <v>0.03</v>
      </c>
      <c r="L750">
        <v>-1</v>
      </c>
      <c r="M750">
        <v>-1</v>
      </c>
      <c r="N750">
        <v>0.67</v>
      </c>
      <c r="O750">
        <v>3.58</v>
      </c>
      <c r="P750">
        <v>0.03</v>
      </c>
      <c r="Q750">
        <v>0.28000000000000003</v>
      </c>
      <c r="R750">
        <v>0.05</v>
      </c>
      <c r="S750">
        <v>0.32</v>
      </c>
      <c r="T750">
        <v>0.23</v>
      </c>
      <c r="U750">
        <v>0</v>
      </c>
      <c r="V750">
        <v>0</v>
      </c>
      <c r="W750">
        <v>20.67</v>
      </c>
      <c r="X750">
        <v>0.6</v>
      </c>
      <c r="Y750">
        <v>-1</v>
      </c>
      <c r="Z750">
        <v>-1</v>
      </c>
      <c r="AA750">
        <v>24.88</v>
      </c>
      <c r="AB750">
        <v>0.03</v>
      </c>
      <c r="AC750">
        <v>0.02</v>
      </c>
      <c r="AD750">
        <v>0.03</v>
      </c>
      <c r="AE750">
        <v>4.17</v>
      </c>
      <c r="AF750">
        <v>-1</v>
      </c>
      <c r="AG750">
        <v>-1</v>
      </c>
      <c r="AH750">
        <v>-1</v>
      </c>
      <c r="AI750">
        <v>0</v>
      </c>
      <c r="AJ750">
        <v>0</v>
      </c>
      <c r="AK750">
        <v>0.03</v>
      </c>
      <c r="AL750">
        <v>0.03</v>
      </c>
      <c r="AM750">
        <v>0.05</v>
      </c>
      <c r="AN750">
        <v>0.05</v>
      </c>
      <c r="AO750">
        <v>1.42</v>
      </c>
      <c r="AP750">
        <v>1.42</v>
      </c>
      <c r="AQ750">
        <v>22.67</v>
      </c>
      <c r="AR750">
        <v>0.53</v>
      </c>
      <c r="AS750">
        <v>0.68</v>
      </c>
      <c r="AT750">
        <v>-1</v>
      </c>
      <c r="AU750">
        <v>-1</v>
      </c>
      <c r="AV750">
        <v>0.05</v>
      </c>
      <c r="AW750">
        <v>29.88</v>
      </c>
      <c r="AX750">
        <v>29.88</v>
      </c>
      <c r="AY750">
        <v>0.17</v>
      </c>
      <c r="AZ750">
        <v>0</v>
      </c>
      <c r="BA750">
        <v>1376.0876004592033</v>
      </c>
    </row>
    <row r="751" spans="1:53" x14ac:dyDescent="0.25">
      <c r="A751">
        <v>2152</v>
      </c>
      <c r="B751" t="s">
        <v>1176</v>
      </c>
      <c r="C751">
        <v>0</v>
      </c>
      <c r="D751">
        <v>1.58</v>
      </c>
      <c r="E751">
        <v>0</v>
      </c>
      <c r="F751">
        <v>0</v>
      </c>
      <c r="G751">
        <v>0</v>
      </c>
      <c r="H751">
        <v>0.03</v>
      </c>
      <c r="I751">
        <v>0</v>
      </c>
      <c r="J751">
        <v>2</v>
      </c>
      <c r="K751">
        <v>0.03</v>
      </c>
      <c r="L751">
        <v>-1</v>
      </c>
      <c r="M751">
        <v>-1</v>
      </c>
      <c r="N751">
        <v>0.67</v>
      </c>
      <c r="O751">
        <v>3.58</v>
      </c>
      <c r="P751">
        <v>0.03</v>
      </c>
      <c r="Q751">
        <v>0.28000000000000003</v>
      </c>
      <c r="R751">
        <v>0.05</v>
      </c>
      <c r="S751">
        <v>0.32</v>
      </c>
      <c r="T751">
        <v>0.23</v>
      </c>
      <c r="U751">
        <v>0</v>
      </c>
      <c r="V751">
        <v>0</v>
      </c>
      <c r="W751">
        <v>20.67</v>
      </c>
      <c r="X751">
        <v>0.6</v>
      </c>
      <c r="Y751">
        <v>-1</v>
      </c>
      <c r="Z751">
        <v>-1</v>
      </c>
      <c r="AA751">
        <v>24.88</v>
      </c>
      <c r="AB751">
        <v>0.03</v>
      </c>
      <c r="AC751">
        <v>0.02</v>
      </c>
      <c r="AD751">
        <v>0.03</v>
      </c>
      <c r="AE751">
        <v>4.17</v>
      </c>
      <c r="AF751">
        <v>-1</v>
      </c>
      <c r="AG751">
        <v>-1</v>
      </c>
      <c r="AH751">
        <v>-1</v>
      </c>
      <c r="AI751">
        <v>0</v>
      </c>
      <c r="AJ751">
        <v>0</v>
      </c>
      <c r="AK751">
        <v>0.03</v>
      </c>
      <c r="AL751">
        <v>0.03</v>
      </c>
      <c r="AM751">
        <v>0.05</v>
      </c>
      <c r="AN751">
        <v>0.05</v>
      </c>
      <c r="AO751">
        <v>1.42</v>
      </c>
      <c r="AP751">
        <v>1.42</v>
      </c>
      <c r="AQ751">
        <v>22.67</v>
      </c>
      <c r="AR751">
        <v>0.53</v>
      </c>
      <c r="AS751">
        <v>0.68</v>
      </c>
      <c r="AT751">
        <v>-1</v>
      </c>
      <c r="AU751">
        <v>-1</v>
      </c>
      <c r="AV751">
        <v>0.05</v>
      </c>
      <c r="AW751">
        <v>29.88</v>
      </c>
      <c r="AX751">
        <v>29.88</v>
      </c>
      <c r="AY751">
        <v>0.17</v>
      </c>
      <c r="AZ751">
        <v>0</v>
      </c>
      <c r="BA751">
        <v>1447.7233966352399</v>
      </c>
    </row>
    <row r="752" spans="1:53" x14ac:dyDescent="0.25">
      <c r="A752">
        <v>2158</v>
      </c>
      <c r="B752" t="s">
        <v>1177</v>
      </c>
      <c r="C752">
        <v>0</v>
      </c>
      <c r="D752">
        <v>1.58</v>
      </c>
      <c r="E752">
        <v>0</v>
      </c>
      <c r="F752">
        <v>0</v>
      </c>
      <c r="G752">
        <v>0</v>
      </c>
      <c r="H752">
        <v>0.03</v>
      </c>
      <c r="I752">
        <v>0</v>
      </c>
      <c r="J752">
        <v>2</v>
      </c>
      <c r="K752">
        <v>0.03</v>
      </c>
      <c r="L752">
        <v>-1</v>
      </c>
      <c r="M752">
        <v>-1</v>
      </c>
      <c r="N752">
        <v>0.67</v>
      </c>
      <c r="O752">
        <v>3.58</v>
      </c>
      <c r="P752">
        <v>0.03</v>
      </c>
      <c r="Q752">
        <v>0.28000000000000003</v>
      </c>
      <c r="R752">
        <v>0.05</v>
      </c>
      <c r="S752">
        <v>0.32</v>
      </c>
      <c r="T752">
        <v>0.23</v>
      </c>
      <c r="U752">
        <v>0</v>
      </c>
      <c r="V752">
        <v>0</v>
      </c>
      <c r="W752">
        <v>20.67</v>
      </c>
      <c r="X752">
        <v>0.6</v>
      </c>
      <c r="Y752">
        <v>-1</v>
      </c>
      <c r="Z752">
        <v>-1</v>
      </c>
      <c r="AA752">
        <v>24.88</v>
      </c>
      <c r="AB752">
        <v>0.03</v>
      </c>
      <c r="AC752">
        <v>0.02</v>
      </c>
      <c r="AD752">
        <v>0.03</v>
      </c>
      <c r="AE752">
        <v>4.17</v>
      </c>
      <c r="AF752">
        <v>-1</v>
      </c>
      <c r="AG752">
        <v>-1</v>
      </c>
      <c r="AH752">
        <v>-1</v>
      </c>
      <c r="AI752">
        <v>0</v>
      </c>
      <c r="AJ752">
        <v>0</v>
      </c>
      <c r="AK752">
        <v>0.03</v>
      </c>
      <c r="AL752">
        <v>0.03</v>
      </c>
      <c r="AM752">
        <v>0.05</v>
      </c>
      <c r="AN752">
        <v>0.05</v>
      </c>
      <c r="AO752">
        <v>1.42</v>
      </c>
      <c r="AP752">
        <v>1.42</v>
      </c>
      <c r="AQ752">
        <v>22.67</v>
      </c>
      <c r="AR752">
        <v>0.53</v>
      </c>
      <c r="AS752">
        <v>0.68</v>
      </c>
      <c r="AT752">
        <v>-1</v>
      </c>
      <c r="AU752">
        <v>-1</v>
      </c>
      <c r="AV752">
        <v>0.05</v>
      </c>
      <c r="AW752">
        <v>29.88</v>
      </c>
      <c r="AX752">
        <v>29.88</v>
      </c>
      <c r="AY752">
        <v>0.17</v>
      </c>
      <c r="AZ752">
        <v>0</v>
      </c>
      <c r="BA752">
        <v>1532.9956788499594</v>
      </c>
    </row>
    <row r="753" spans="1:53" x14ac:dyDescent="0.25">
      <c r="A753">
        <v>2161</v>
      </c>
      <c r="B753" t="s">
        <v>1012</v>
      </c>
      <c r="C753">
        <v>0</v>
      </c>
      <c r="D753">
        <v>1.58</v>
      </c>
      <c r="E753">
        <v>0</v>
      </c>
      <c r="F753">
        <v>0</v>
      </c>
      <c r="G753">
        <v>0</v>
      </c>
      <c r="H753">
        <v>0.03</v>
      </c>
      <c r="I753">
        <v>0</v>
      </c>
      <c r="J753">
        <v>2</v>
      </c>
      <c r="K753">
        <v>0.03</v>
      </c>
      <c r="L753">
        <v>-1</v>
      </c>
      <c r="M753">
        <v>-1</v>
      </c>
      <c r="N753">
        <v>0.67</v>
      </c>
      <c r="O753">
        <v>3.58</v>
      </c>
      <c r="P753">
        <v>0.03</v>
      </c>
      <c r="Q753">
        <v>0.28000000000000003</v>
      </c>
      <c r="R753">
        <v>0.05</v>
      </c>
      <c r="S753">
        <v>0.32</v>
      </c>
      <c r="T753">
        <v>0.23</v>
      </c>
      <c r="U753">
        <v>0</v>
      </c>
      <c r="V753">
        <v>0</v>
      </c>
      <c r="W753">
        <v>20.67</v>
      </c>
      <c r="X753">
        <v>0.6</v>
      </c>
      <c r="Y753">
        <v>-1</v>
      </c>
      <c r="Z753">
        <v>-1</v>
      </c>
      <c r="AA753">
        <v>24.88</v>
      </c>
      <c r="AB753">
        <v>0.03</v>
      </c>
      <c r="AC753">
        <v>0.02</v>
      </c>
      <c r="AD753">
        <v>0.03</v>
      </c>
      <c r="AE753">
        <v>4.17</v>
      </c>
      <c r="AF753">
        <v>-1</v>
      </c>
      <c r="AG753">
        <v>-1</v>
      </c>
      <c r="AH753">
        <v>-1</v>
      </c>
      <c r="AI753">
        <v>0</v>
      </c>
      <c r="AJ753">
        <v>0</v>
      </c>
      <c r="AK753">
        <v>0.03</v>
      </c>
      <c r="AL753">
        <v>0.03</v>
      </c>
      <c r="AM753">
        <v>0.05</v>
      </c>
      <c r="AN753">
        <v>0.05</v>
      </c>
      <c r="AO753">
        <v>1.42</v>
      </c>
      <c r="AP753">
        <v>1.42</v>
      </c>
      <c r="AQ753">
        <v>22.67</v>
      </c>
      <c r="AR753">
        <v>0.53</v>
      </c>
      <c r="AS753">
        <v>0.68</v>
      </c>
      <c r="AT753">
        <v>-1</v>
      </c>
      <c r="AU753">
        <v>-1</v>
      </c>
      <c r="AV753">
        <v>0.05</v>
      </c>
      <c r="AW753">
        <v>29.88</v>
      </c>
      <c r="AX753">
        <v>29.88</v>
      </c>
      <c r="AY753">
        <v>0.17</v>
      </c>
      <c r="AZ753">
        <v>0</v>
      </c>
      <c r="BA753">
        <v>1372.3427547368524</v>
      </c>
    </row>
    <row r="754" spans="1:53" x14ac:dyDescent="0.25">
      <c r="A754">
        <v>2164</v>
      </c>
      <c r="B754" t="s">
        <v>1178</v>
      </c>
      <c r="C754">
        <v>0</v>
      </c>
      <c r="D754">
        <v>1.58</v>
      </c>
      <c r="E754">
        <v>0</v>
      </c>
      <c r="F754">
        <v>0</v>
      </c>
      <c r="G754">
        <v>0</v>
      </c>
      <c r="H754">
        <v>0.03</v>
      </c>
      <c r="I754">
        <v>0</v>
      </c>
      <c r="J754">
        <v>2</v>
      </c>
      <c r="K754">
        <v>0.03</v>
      </c>
      <c r="L754">
        <v>-1</v>
      </c>
      <c r="M754">
        <v>-1</v>
      </c>
      <c r="N754">
        <v>0.67</v>
      </c>
      <c r="O754">
        <v>3.58</v>
      </c>
      <c r="P754">
        <v>0.03</v>
      </c>
      <c r="Q754">
        <v>0.28000000000000003</v>
      </c>
      <c r="R754">
        <v>0.05</v>
      </c>
      <c r="S754">
        <v>0.32</v>
      </c>
      <c r="T754">
        <v>0.23</v>
      </c>
      <c r="U754">
        <v>0</v>
      </c>
      <c r="V754">
        <v>0</v>
      </c>
      <c r="W754">
        <v>20.67</v>
      </c>
      <c r="X754">
        <v>0.6</v>
      </c>
      <c r="Y754">
        <v>-1</v>
      </c>
      <c r="Z754">
        <v>-1</v>
      </c>
      <c r="AA754">
        <v>24.88</v>
      </c>
      <c r="AB754">
        <v>0.03</v>
      </c>
      <c r="AC754">
        <v>0.02</v>
      </c>
      <c r="AD754">
        <v>0.03</v>
      </c>
      <c r="AE754">
        <v>4.17</v>
      </c>
      <c r="AF754">
        <v>-1</v>
      </c>
      <c r="AG754">
        <v>-1</v>
      </c>
      <c r="AH754">
        <v>-1</v>
      </c>
      <c r="AI754">
        <v>0</v>
      </c>
      <c r="AJ754">
        <v>0</v>
      </c>
      <c r="AK754">
        <v>0.03</v>
      </c>
      <c r="AL754">
        <v>0.03</v>
      </c>
      <c r="AM754">
        <v>0.05</v>
      </c>
      <c r="AN754">
        <v>0.05</v>
      </c>
      <c r="AO754">
        <v>1.42</v>
      </c>
      <c r="AP754">
        <v>1.42</v>
      </c>
      <c r="AQ754">
        <v>22.67</v>
      </c>
      <c r="AR754">
        <v>0.53</v>
      </c>
      <c r="AS754">
        <v>0.68</v>
      </c>
      <c r="AT754">
        <v>-1</v>
      </c>
      <c r="AU754">
        <v>-1</v>
      </c>
      <c r="AV754">
        <v>0.05</v>
      </c>
      <c r="AW754">
        <v>29.88</v>
      </c>
      <c r="AX754">
        <v>29.88</v>
      </c>
      <c r="AY754">
        <v>0.17</v>
      </c>
      <c r="AZ754">
        <v>0</v>
      </c>
      <c r="BA754">
        <v>1423.825852462983</v>
      </c>
    </row>
    <row r="755" spans="1:53" x14ac:dyDescent="0.25">
      <c r="A755">
        <v>2165</v>
      </c>
      <c r="B755" t="s">
        <v>1179</v>
      </c>
      <c r="C755">
        <v>0</v>
      </c>
      <c r="D755">
        <v>1.58</v>
      </c>
      <c r="E755">
        <v>0</v>
      </c>
      <c r="F755">
        <v>0</v>
      </c>
      <c r="G755">
        <v>0</v>
      </c>
      <c r="H755">
        <v>0.03</v>
      </c>
      <c r="I755">
        <v>0</v>
      </c>
      <c r="J755">
        <v>2</v>
      </c>
      <c r="K755">
        <v>0.03</v>
      </c>
      <c r="L755">
        <v>-1</v>
      </c>
      <c r="M755">
        <v>-1</v>
      </c>
      <c r="N755">
        <v>0.67</v>
      </c>
      <c r="O755">
        <v>3.58</v>
      </c>
      <c r="P755">
        <v>0.03</v>
      </c>
      <c r="Q755">
        <v>0.28000000000000003</v>
      </c>
      <c r="R755">
        <v>0.05</v>
      </c>
      <c r="S755">
        <v>0.32</v>
      </c>
      <c r="T755">
        <v>0.23</v>
      </c>
      <c r="U755">
        <v>0</v>
      </c>
      <c r="V755">
        <v>0</v>
      </c>
      <c r="W755">
        <v>20.67</v>
      </c>
      <c r="X755">
        <v>0.6</v>
      </c>
      <c r="Y755">
        <v>-1</v>
      </c>
      <c r="Z755">
        <v>-1</v>
      </c>
      <c r="AA755">
        <v>24.88</v>
      </c>
      <c r="AB755">
        <v>0.03</v>
      </c>
      <c r="AC755">
        <v>0.02</v>
      </c>
      <c r="AD755">
        <v>0.03</v>
      </c>
      <c r="AE755">
        <v>4.17</v>
      </c>
      <c r="AF755">
        <v>-1</v>
      </c>
      <c r="AG755">
        <v>-1</v>
      </c>
      <c r="AH755">
        <v>-1</v>
      </c>
      <c r="AI755">
        <v>0</v>
      </c>
      <c r="AJ755">
        <v>0</v>
      </c>
      <c r="AK755">
        <v>0.03</v>
      </c>
      <c r="AL755">
        <v>0.03</v>
      </c>
      <c r="AM755">
        <v>0.05</v>
      </c>
      <c r="AN755">
        <v>0.05</v>
      </c>
      <c r="AO755">
        <v>1.42</v>
      </c>
      <c r="AP755">
        <v>1.42</v>
      </c>
      <c r="AQ755">
        <v>22.67</v>
      </c>
      <c r="AR755">
        <v>0.53</v>
      </c>
      <c r="AS755">
        <v>0.68</v>
      </c>
      <c r="AT755">
        <v>-1</v>
      </c>
      <c r="AU755">
        <v>-1</v>
      </c>
      <c r="AV755">
        <v>0.05</v>
      </c>
      <c r="AW755">
        <v>29.88</v>
      </c>
      <c r="AX755">
        <v>29.88</v>
      </c>
      <c r="AY755">
        <v>0.17</v>
      </c>
      <c r="AZ755">
        <v>0</v>
      </c>
      <c r="BA755">
        <v>1451.9356070988626</v>
      </c>
    </row>
    <row r="756" spans="1:53" x14ac:dyDescent="0.25">
      <c r="A756">
        <v>2167</v>
      </c>
      <c r="B756" t="s">
        <v>1180</v>
      </c>
      <c r="C756">
        <v>0</v>
      </c>
      <c r="D756">
        <v>1.58</v>
      </c>
      <c r="E756">
        <v>0</v>
      </c>
      <c r="F756">
        <v>0</v>
      </c>
      <c r="G756">
        <v>0</v>
      </c>
      <c r="H756">
        <v>0.03</v>
      </c>
      <c r="I756">
        <v>0</v>
      </c>
      <c r="J756">
        <v>2</v>
      </c>
      <c r="K756">
        <v>0.03</v>
      </c>
      <c r="L756">
        <v>-1</v>
      </c>
      <c r="M756">
        <v>-1</v>
      </c>
      <c r="N756">
        <v>0.67</v>
      </c>
      <c r="O756">
        <v>3.58</v>
      </c>
      <c r="P756">
        <v>0.03</v>
      </c>
      <c r="Q756">
        <v>0.28000000000000003</v>
      </c>
      <c r="R756">
        <v>0.05</v>
      </c>
      <c r="S756">
        <v>0.32</v>
      </c>
      <c r="T756">
        <v>0.23</v>
      </c>
      <c r="U756">
        <v>0</v>
      </c>
      <c r="V756">
        <v>0</v>
      </c>
      <c r="W756">
        <v>20.67</v>
      </c>
      <c r="X756">
        <v>0.6</v>
      </c>
      <c r="Y756">
        <v>-1</v>
      </c>
      <c r="Z756">
        <v>-1</v>
      </c>
      <c r="AA756">
        <v>24.88</v>
      </c>
      <c r="AB756">
        <v>0.03</v>
      </c>
      <c r="AC756">
        <v>0.02</v>
      </c>
      <c r="AD756">
        <v>0.03</v>
      </c>
      <c r="AE756">
        <v>4.17</v>
      </c>
      <c r="AF756">
        <v>-1</v>
      </c>
      <c r="AG756">
        <v>-1</v>
      </c>
      <c r="AH756">
        <v>-1</v>
      </c>
      <c r="AI756">
        <v>0</v>
      </c>
      <c r="AJ756">
        <v>0</v>
      </c>
      <c r="AK756">
        <v>0.03</v>
      </c>
      <c r="AL756">
        <v>0.03</v>
      </c>
      <c r="AM756">
        <v>0.05</v>
      </c>
      <c r="AN756">
        <v>0.05</v>
      </c>
      <c r="AO756">
        <v>1.42</v>
      </c>
      <c r="AP756">
        <v>1.42</v>
      </c>
      <c r="AQ756">
        <v>22.67</v>
      </c>
      <c r="AR756">
        <v>0.53</v>
      </c>
      <c r="AS756">
        <v>0.68</v>
      </c>
      <c r="AT756">
        <v>-1</v>
      </c>
      <c r="AU756">
        <v>-1</v>
      </c>
      <c r="AV756">
        <v>0.05</v>
      </c>
      <c r="AW756">
        <v>29.88</v>
      </c>
      <c r="AX756">
        <v>29.88</v>
      </c>
      <c r="AY756">
        <v>0.17</v>
      </c>
      <c r="AZ756">
        <v>0</v>
      </c>
      <c r="BA756">
        <v>1451.4315736595786</v>
      </c>
    </row>
    <row r="757" spans="1:53" x14ac:dyDescent="0.25">
      <c r="A757">
        <v>2168</v>
      </c>
      <c r="B757" t="s">
        <v>1181</v>
      </c>
      <c r="C757">
        <v>0</v>
      </c>
      <c r="D757">
        <v>1.58</v>
      </c>
      <c r="E757">
        <v>0</v>
      </c>
      <c r="F757">
        <v>0</v>
      </c>
      <c r="G757">
        <v>0</v>
      </c>
      <c r="H757">
        <v>0.03</v>
      </c>
      <c r="I757">
        <v>0</v>
      </c>
      <c r="J757">
        <v>2</v>
      </c>
      <c r="K757">
        <v>0.03</v>
      </c>
      <c r="L757">
        <v>-1</v>
      </c>
      <c r="M757">
        <v>-1</v>
      </c>
      <c r="N757">
        <v>0.67</v>
      </c>
      <c r="O757">
        <v>3.58</v>
      </c>
      <c r="P757">
        <v>0.03</v>
      </c>
      <c r="Q757">
        <v>0.28000000000000003</v>
      </c>
      <c r="R757">
        <v>0.05</v>
      </c>
      <c r="S757">
        <v>0.32</v>
      </c>
      <c r="T757">
        <v>0.23</v>
      </c>
      <c r="U757">
        <v>0</v>
      </c>
      <c r="V757">
        <v>0</v>
      </c>
      <c r="W757">
        <v>20.67</v>
      </c>
      <c r="X757">
        <v>0.6</v>
      </c>
      <c r="Y757">
        <v>-1</v>
      </c>
      <c r="Z757">
        <v>-1</v>
      </c>
      <c r="AA757">
        <v>24.88</v>
      </c>
      <c r="AB757">
        <v>0.03</v>
      </c>
      <c r="AC757">
        <v>0.02</v>
      </c>
      <c r="AD757">
        <v>0.03</v>
      </c>
      <c r="AE757">
        <v>4.17</v>
      </c>
      <c r="AF757">
        <v>-1</v>
      </c>
      <c r="AG757">
        <v>-1</v>
      </c>
      <c r="AH757">
        <v>-1</v>
      </c>
      <c r="AI757">
        <v>0</v>
      </c>
      <c r="AJ757">
        <v>0</v>
      </c>
      <c r="AK757">
        <v>0.03</v>
      </c>
      <c r="AL757">
        <v>0.03</v>
      </c>
      <c r="AM757">
        <v>0.05</v>
      </c>
      <c r="AN757">
        <v>0.05</v>
      </c>
      <c r="AO757">
        <v>1.42</v>
      </c>
      <c r="AP757">
        <v>1.42</v>
      </c>
      <c r="AQ757">
        <v>22.67</v>
      </c>
      <c r="AR757">
        <v>0.53</v>
      </c>
      <c r="AS757">
        <v>0.68</v>
      </c>
      <c r="AT757">
        <v>-1</v>
      </c>
      <c r="AU757">
        <v>-1</v>
      </c>
      <c r="AV757">
        <v>0.05</v>
      </c>
      <c r="AW757">
        <v>29.88</v>
      </c>
      <c r="AX757">
        <v>29.88</v>
      </c>
      <c r="AY757">
        <v>0.17</v>
      </c>
      <c r="AZ757">
        <v>0</v>
      </c>
      <c r="BA757">
        <v>1540.142660551393</v>
      </c>
    </row>
    <row r="758" spans="1:53" x14ac:dyDescent="0.25">
      <c r="A758">
        <v>2169</v>
      </c>
      <c r="B758" t="s">
        <v>1182</v>
      </c>
      <c r="C758">
        <v>0</v>
      </c>
      <c r="D758">
        <v>1.58</v>
      </c>
      <c r="E758">
        <v>0</v>
      </c>
      <c r="F758">
        <v>0</v>
      </c>
      <c r="G758">
        <v>0</v>
      </c>
      <c r="H758">
        <v>0.03</v>
      </c>
      <c r="I758">
        <v>0</v>
      </c>
      <c r="J758">
        <v>2</v>
      </c>
      <c r="K758">
        <v>0.03</v>
      </c>
      <c r="L758">
        <v>-1</v>
      </c>
      <c r="M758">
        <v>-1</v>
      </c>
      <c r="N758">
        <v>0.67</v>
      </c>
      <c r="O758">
        <v>3.58</v>
      </c>
      <c r="P758">
        <v>0.03</v>
      </c>
      <c r="Q758">
        <v>0.28000000000000003</v>
      </c>
      <c r="R758">
        <v>0.05</v>
      </c>
      <c r="S758">
        <v>0.32</v>
      </c>
      <c r="T758">
        <v>0.23</v>
      </c>
      <c r="U758">
        <v>0</v>
      </c>
      <c r="V758">
        <v>0</v>
      </c>
      <c r="W758">
        <v>20.67</v>
      </c>
      <c r="X758">
        <v>0.6</v>
      </c>
      <c r="Y758">
        <v>-1</v>
      </c>
      <c r="Z758">
        <v>-1</v>
      </c>
      <c r="AA758">
        <v>24.88</v>
      </c>
      <c r="AB758">
        <v>0.03</v>
      </c>
      <c r="AC758">
        <v>0.02</v>
      </c>
      <c r="AD758">
        <v>0.03</v>
      </c>
      <c r="AE758">
        <v>4.17</v>
      </c>
      <c r="AF758">
        <v>-1</v>
      </c>
      <c r="AG758">
        <v>-1</v>
      </c>
      <c r="AH758">
        <v>-1</v>
      </c>
      <c r="AI758">
        <v>0</v>
      </c>
      <c r="AJ758">
        <v>0</v>
      </c>
      <c r="AK758">
        <v>0.03</v>
      </c>
      <c r="AL758">
        <v>0.03</v>
      </c>
      <c r="AM758">
        <v>0.05</v>
      </c>
      <c r="AN758">
        <v>0.05</v>
      </c>
      <c r="AO758">
        <v>1.42</v>
      </c>
      <c r="AP758">
        <v>1.42</v>
      </c>
      <c r="AQ758">
        <v>22.67</v>
      </c>
      <c r="AR758">
        <v>0.53</v>
      </c>
      <c r="AS758">
        <v>0.68</v>
      </c>
      <c r="AT758">
        <v>-1</v>
      </c>
      <c r="AU758">
        <v>-1</v>
      </c>
      <c r="AV758">
        <v>0.05</v>
      </c>
      <c r="AW758">
        <v>29.88</v>
      </c>
      <c r="AX758">
        <v>29.88</v>
      </c>
      <c r="AY758">
        <v>0.17</v>
      </c>
      <c r="AZ758">
        <v>0</v>
      </c>
      <c r="BA758">
        <v>1529.9281065437333</v>
      </c>
    </row>
    <row r="759" spans="1:53" x14ac:dyDescent="0.25">
      <c r="A759">
        <v>2170</v>
      </c>
      <c r="B759" t="s">
        <v>1183</v>
      </c>
      <c r="C759">
        <v>0</v>
      </c>
      <c r="D759">
        <v>1.58</v>
      </c>
      <c r="E759">
        <v>0</v>
      </c>
      <c r="F759">
        <v>0</v>
      </c>
      <c r="G759">
        <v>0</v>
      </c>
      <c r="H759">
        <v>0.03</v>
      </c>
      <c r="I759">
        <v>0</v>
      </c>
      <c r="J759">
        <v>2</v>
      </c>
      <c r="K759">
        <v>0.03</v>
      </c>
      <c r="L759">
        <v>-1</v>
      </c>
      <c r="M759">
        <v>-1</v>
      </c>
      <c r="N759">
        <v>0.67</v>
      </c>
      <c r="O759">
        <v>3.58</v>
      </c>
      <c r="P759">
        <v>0.03</v>
      </c>
      <c r="Q759">
        <v>0.28000000000000003</v>
      </c>
      <c r="R759">
        <v>0.05</v>
      </c>
      <c r="S759">
        <v>0.32</v>
      </c>
      <c r="T759">
        <v>0.23</v>
      </c>
      <c r="U759">
        <v>0</v>
      </c>
      <c r="V759">
        <v>0</v>
      </c>
      <c r="W759">
        <v>20.67</v>
      </c>
      <c r="X759">
        <v>0.6</v>
      </c>
      <c r="Y759">
        <v>-1</v>
      </c>
      <c r="Z759">
        <v>-1</v>
      </c>
      <c r="AA759">
        <v>24.88</v>
      </c>
      <c r="AB759">
        <v>0.03</v>
      </c>
      <c r="AC759">
        <v>0.02</v>
      </c>
      <c r="AD759">
        <v>0.03</v>
      </c>
      <c r="AE759">
        <v>4.17</v>
      </c>
      <c r="AF759">
        <v>-1</v>
      </c>
      <c r="AG759">
        <v>-1</v>
      </c>
      <c r="AH759">
        <v>-1</v>
      </c>
      <c r="AI759">
        <v>0</v>
      </c>
      <c r="AJ759">
        <v>0</v>
      </c>
      <c r="AK759">
        <v>0.03</v>
      </c>
      <c r="AL759">
        <v>0.03</v>
      </c>
      <c r="AM759">
        <v>0.05</v>
      </c>
      <c r="AN759">
        <v>0.05</v>
      </c>
      <c r="AO759">
        <v>1.42</v>
      </c>
      <c r="AP759">
        <v>1.42</v>
      </c>
      <c r="AQ759">
        <v>22.67</v>
      </c>
      <c r="AR759">
        <v>0.53</v>
      </c>
      <c r="AS759">
        <v>0.68</v>
      </c>
      <c r="AT759">
        <v>-1</v>
      </c>
      <c r="AU759">
        <v>-1</v>
      </c>
      <c r="AV759">
        <v>0.05</v>
      </c>
      <c r="AW759">
        <v>29.88</v>
      </c>
      <c r="AX759">
        <v>29.88</v>
      </c>
      <c r="AY759">
        <v>0.17</v>
      </c>
      <c r="AZ759">
        <v>0</v>
      </c>
      <c r="BA759">
        <v>1525.0679414556944</v>
      </c>
    </row>
    <row r="760" spans="1:53" x14ac:dyDescent="0.25">
      <c r="A760">
        <v>2171</v>
      </c>
      <c r="B760" t="s">
        <v>1156</v>
      </c>
      <c r="C760">
        <v>0</v>
      </c>
      <c r="D760">
        <v>1.58</v>
      </c>
      <c r="E760">
        <v>0</v>
      </c>
      <c r="F760">
        <v>0</v>
      </c>
      <c r="G760">
        <v>0</v>
      </c>
      <c r="H760">
        <v>0.03</v>
      </c>
      <c r="I760">
        <v>0</v>
      </c>
      <c r="J760">
        <v>2</v>
      </c>
      <c r="K760">
        <v>0.03</v>
      </c>
      <c r="L760">
        <v>-1</v>
      </c>
      <c r="M760">
        <v>-1</v>
      </c>
      <c r="N760">
        <v>0.67</v>
      </c>
      <c r="O760">
        <v>3.58</v>
      </c>
      <c r="P760">
        <v>0.03</v>
      </c>
      <c r="Q760">
        <v>0.28000000000000003</v>
      </c>
      <c r="R760">
        <v>0.05</v>
      </c>
      <c r="S760">
        <v>0.32</v>
      </c>
      <c r="T760">
        <v>0.23</v>
      </c>
      <c r="U760">
        <v>0</v>
      </c>
      <c r="V760">
        <v>0</v>
      </c>
      <c r="W760">
        <v>20.67</v>
      </c>
      <c r="X760">
        <v>0.6</v>
      </c>
      <c r="Y760">
        <v>-1</v>
      </c>
      <c r="Z760">
        <v>-1</v>
      </c>
      <c r="AA760">
        <v>24.88</v>
      </c>
      <c r="AB760">
        <v>0.03</v>
      </c>
      <c r="AC760">
        <v>0.02</v>
      </c>
      <c r="AD760">
        <v>0.03</v>
      </c>
      <c r="AE760">
        <v>4.17</v>
      </c>
      <c r="AF760">
        <v>-1</v>
      </c>
      <c r="AG760">
        <v>-1</v>
      </c>
      <c r="AH760">
        <v>-1</v>
      </c>
      <c r="AI760">
        <v>0</v>
      </c>
      <c r="AJ760">
        <v>0</v>
      </c>
      <c r="AK760">
        <v>0.03</v>
      </c>
      <c r="AL760">
        <v>0.03</v>
      </c>
      <c r="AM760">
        <v>0.05</v>
      </c>
      <c r="AN760">
        <v>0.05</v>
      </c>
      <c r="AO760">
        <v>1.42</v>
      </c>
      <c r="AP760">
        <v>1.42</v>
      </c>
      <c r="AQ760">
        <v>22.67</v>
      </c>
      <c r="AR760">
        <v>0.53</v>
      </c>
      <c r="AS760">
        <v>0.68</v>
      </c>
      <c r="AT760">
        <v>-1</v>
      </c>
      <c r="AU760">
        <v>-1</v>
      </c>
      <c r="AV760">
        <v>0.05</v>
      </c>
      <c r="AW760">
        <v>29.88</v>
      </c>
      <c r="AX760">
        <v>29.88</v>
      </c>
      <c r="AY760">
        <v>0.17</v>
      </c>
      <c r="AZ760">
        <v>0</v>
      </c>
      <c r="BA760">
        <v>1451.5968452878938</v>
      </c>
    </row>
    <row r="761" spans="1:53" x14ac:dyDescent="0.25">
      <c r="A761">
        <v>2172</v>
      </c>
      <c r="B761" t="s">
        <v>1184</v>
      </c>
      <c r="C761">
        <v>0</v>
      </c>
      <c r="D761">
        <v>1.58</v>
      </c>
      <c r="E761">
        <v>0</v>
      </c>
      <c r="F761">
        <v>0</v>
      </c>
      <c r="G761">
        <v>0</v>
      </c>
      <c r="H761">
        <v>0.03</v>
      </c>
      <c r="I761">
        <v>0</v>
      </c>
      <c r="J761">
        <v>2</v>
      </c>
      <c r="K761">
        <v>0.03</v>
      </c>
      <c r="L761">
        <v>-1</v>
      </c>
      <c r="M761">
        <v>-1</v>
      </c>
      <c r="N761">
        <v>0.67</v>
      </c>
      <c r="O761">
        <v>3.58</v>
      </c>
      <c r="P761">
        <v>0.03</v>
      </c>
      <c r="Q761">
        <v>0.28000000000000003</v>
      </c>
      <c r="R761">
        <v>0.05</v>
      </c>
      <c r="S761">
        <v>0.32</v>
      </c>
      <c r="T761">
        <v>0.23</v>
      </c>
      <c r="U761">
        <v>0</v>
      </c>
      <c r="V761">
        <v>0</v>
      </c>
      <c r="W761">
        <v>20.67</v>
      </c>
      <c r="X761">
        <v>0.6</v>
      </c>
      <c r="Y761">
        <v>-1</v>
      </c>
      <c r="Z761">
        <v>-1</v>
      </c>
      <c r="AA761">
        <v>24.88</v>
      </c>
      <c r="AB761">
        <v>0.03</v>
      </c>
      <c r="AC761">
        <v>0.02</v>
      </c>
      <c r="AD761">
        <v>0.03</v>
      </c>
      <c r="AE761">
        <v>4.17</v>
      </c>
      <c r="AF761">
        <v>-1</v>
      </c>
      <c r="AG761">
        <v>-1</v>
      </c>
      <c r="AH761">
        <v>-1</v>
      </c>
      <c r="AI761">
        <v>0</v>
      </c>
      <c r="AJ761">
        <v>0</v>
      </c>
      <c r="AK761">
        <v>0.03</v>
      </c>
      <c r="AL761">
        <v>0.03</v>
      </c>
      <c r="AM761">
        <v>0.05</v>
      </c>
      <c r="AN761">
        <v>0.05</v>
      </c>
      <c r="AO761">
        <v>1.42</v>
      </c>
      <c r="AP761">
        <v>1.42</v>
      </c>
      <c r="AQ761">
        <v>22.67</v>
      </c>
      <c r="AR761">
        <v>0.53</v>
      </c>
      <c r="AS761">
        <v>0.68</v>
      </c>
      <c r="AT761">
        <v>-1</v>
      </c>
      <c r="AU761">
        <v>-1</v>
      </c>
      <c r="AV761">
        <v>0.05</v>
      </c>
      <c r="AW761">
        <v>29.88</v>
      </c>
      <c r="AX761">
        <v>29.88</v>
      </c>
      <c r="AY761">
        <v>0.17</v>
      </c>
      <c r="AZ761">
        <v>0</v>
      </c>
      <c r="BA761">
        <v>1481.4238522004614</v>
      </c>
    </row>
    <row r="762" spans="1:53" x14ac:dyDescent="0.25">
      <c r="A762">
        <v>2175</v>
      </c>
      <c r="B762" t="s">
        <v>1185</v>
      </c>
      <c r="C762">
        <v>0</v>
      </c>
      <c r="D762">
        <v>1.58</v>
      </c>
      <c r="E762">
        <v>0</v>
      </c>
      <c r="F762">
        <v>0</v>
      </c>
      <c r="G762">
        <v>0</v>
      </c>
      <c r="H762">
        <v>0.03</v>
      </c>
      <c r="I762">
        <v>0</v>
      </c>
      <c r="J762">
        <v>2</v>
      </c>
      <c r="K762">
        <v>0.03</v>
      </c>
      <c r="L762">
        <v>-1</v>
      </c>
      <c r="M762">
        <v>-1</v>
      </c>
      <c r="N762">
        <v>0.67</v>
      </c>
      <c r="O762">
        <v>3.58</v>
      </c>
      <c r="P762">
        <v>0.03</v>
      </c>
      <c r="Q762">
        <v>0.28000000000000003</v>
      </c>
      <c r="R762">
        <v>0.05</v>
      </c>
      <c r="S762">
        <v>0.32</v>
      </c>
      <c r="T762">
        <v>0.23</v>
      </c>
      <c r="U762">
        <v>0</v>
      </c>
      <c r="V762">
        <v>0</v>
      </c>
      <c r="W762">
        <v>20.67</v>
      </c>
      <c r="X762">
        <v>0.6</v>
      </c>
      <c r="Y762">
        <v>-1</v>
      </c>
      <c r="Z762">
        <v>-1</v>
      </c>
      <c r="AA762">
        <v>24.88</v>
      </c>
      <c r="AB762">
        <v>0.03</v>
      </c>
      <c r="AC762">
        <v>0.02</v>
      </c>
      <c r="AD762">
        <v>0.03</v>
      </c>
      <c r="AE762">
        <v>4.17</v>
      </c>
      <c r="AF762">
        <v>-1</v>
      </c>
      <c r="AG762">
        <v>-1</v>
      </c>
      <c r="AH762">
        <v>-1</v>
      </c>
      <c r="AI762">
        <v>0</v>
      </c>
      <c r="AJ762">
        <v>0</v>
      </c>
      <c r="AK762">
        <v>0.03</v>
      </c>
      <c r="AL762">
        <v>0.03</v>
      </c>
      <c r="AM762">
        <v>0.05</v>
      </c>
      <c r="AN762">
        <v>0.05</v>
      </c>
      <c r="AO762">
        <v>1.42</v>
      </c>
      <c r="AP762">
        <v>1.42</v>
      </c>
      <c r="AQ762">
        <v>22.67</v>
      </c>
      <c r="AR762">
        <v>0.53</v>
      </c>
      <c r="AS762">
        <v>0.68</v>
      </c>
      <c r="AT762">
        <v>-1</v>
      </c>
      <c r="AU762">
        <v>-1</v>
      </c>
      <c r="AV762">
        <v>0.05</v>
      </c>
      <c r="AW762">
        <v>29.88</v>
      </c>
      <c r="AX762">
        <v>29.88</v>
      </c>
      <c r="AY762">
        <v>0.17</v>
      </c>
      <c r="AZ762">
        <v>0</v>
      </c>
      <c r="BA762">
        <v>1551.2282536102516</v>
      </c>
    </row>
    <row r="763" spans="1:53" x14ac:dyDescent="0.25">
      <c r="A763">
        <v>2177</v>
      </c>
      <c r="B763" t="s">
        <v>1186</v>
      </c>
      <c r="C763">
        <v>0</v>
      </c>
      <c r="D763">
        <v>1.58</v>
      </c>
      <c r="E763">
        <v>0</v>
      </c>
      <c r="F763">
        <v>0</v>
      </c>
      <c r="G763">
        <v>0</v>
      </c>
      <c r="H763">
        <v>0.03</v>
      </c>
      <c r="I763">
        <v>0</v>
      </c>
      <c r="J763">
        <v>2</v>
      </c>
      <c r="K763">
        <v>0.03</v>
      </c>
      <c r="L763">
        <v>-1</v>
      </c>
      <c r="M763">
        <v>-1</v>
      </c>
      <c r="N763">
        <v>0.67</v>
      </c>
      <c r="O763">
        <v>3.58</v>
      </c>
      <c r="P763">
        <v>0.03</v>
      </c>
      <c r="Q763">
        <v>0.28000000000000003</v>
      </c>
      <c r="R763">
        <v>0.05</v>
      </c>
      <c r="S763">
        <v>0.32</v>
      </c>
      <c r="T763">
        <v>0.23</v>
      </c>
      <c r="U763">
        <v>0</v>
      </c>
      <c r="V763">
        <v>0</v>
      </c>
      <c r="W763">
        <v>20.67</v>
      </c>
      <c r="X763">
        <v>0.6</v>
      </c>
      <c r="Y763">
        <v>-1</v>
      </c>
      <c r="Z763">
        <v>-1</v>
      </c>
      <c r="AA763">
        <v>24.88</v>
      </c>
      <c r="AB763">
        <v>0.03</v>
      </c>
      <c r="AC763">
        <v>0.02</v>
      </c>
      <c r="AD763">
        <v>0.03</v>
      </c>
      <c r="AE763">
        <v>4.17</v>
      </c>
      <c r="AF763">
        <v>-1</v>
      </c>
      <c r="AG763">
        <v>-1</v>
      </c>
      <c r="AH763">
        <v>-1</v>
      </c>
      <c r="AI763">
        <v>0</v>
      </c>
      <c r="AJ763">
        <v>0</v>
      </c>
      <c r="AK763">
        <v>0.03</v>
      </c>
      <c r="AL763">
        <v>0.03</v>
      </c>
      <c r="AM763">
        <v>0.05</v>
      </c>
      <c r="AN763">
        <v>0.05</v>
      </c>
      <c r="AO763">
        <v>1.42</v>
      </c>
      <c r="AP763">
        <v>1.42</v>
      </c>
      <c r="AQ763">
        <v>22.67</v>
      </c>
      <c r="AR763">
        <v>0.53</v>
      </c>
      <c r="AS763">
        <v>0.68</v>
      </c>
      <c r="AT763">
        <v>-1</v>
      </c>
      <c r="AU763">
        <v>-1</v>
      </c>
      <c r="AV763">
        <v>0.05</v>
      </c>
      <c r="AW763">
        <v>29.88</v>
      </c>
      <c r="AX763">
        <v>29.88</v>
      </c>
      <c r="AY763">
        <v>0.17</v>
      </c>
      <c r="AZ763">
        <v>0</v>
      </c>
      <c r="BA763">
        <v>1392.9801785968891</v>
      </c>
    </row>
    <row r="764" spans="1:53" x14ac:dyDescent="0.25">
      <c r="A764">
        <v>2180</v>
      </c>
      <c r="B764" t="s">
        <v>1187</v>
      </c>
      <c r="C764">
        <v>0</v>
      </c>
      <c r="D764">
        <v>1.58</v>
      </c>
      <c r="E764">
        <v>0</v>
      </c>
      <c r="F764">
        <v>0</v>
      </c>
      <c r="G764">
        <v>0</v>
      </c>
      <c r="H764">
        <v>0.03</v>
      </c>
      <c r="I764">
        <v>0</v>
      </c>
      <c r="J764">
        <v>2</v>
      </c>
      <c r="K764">
        <v>0.03</v>
      </c>
      <c r="L764">
        <v>-1</v>
      </c>
      <c r="M764">
        <v>-1</v>
      </c>
      <c r="N764">
        <v>0.67</v>
      </c>
      <c r="O764">
        <v>3.58</v>
      </c>
      <c r="P764">
        <v>0.03</v>
      </c>
      <c r="Q764">
        <v>0.28000000000000003</v>
      </c>
      <c r="R764">
        <v>0.05</v>
      </c>
      <c r="S764">
        <v>0.32</v>
      </c>
      <c r="T764">
        <v>0.23</v>
      </c>
      <c r="U764">
        <v>0</v>
      </c>
      <c r="V764">
        <v>0</v>
      </c>
      <c r="W764">
        <v>20.67</v>
      </c>
      <c r="X764">
        <v>0.6</v>
      </c>
      <c r="Y764">
        <v>-1</v>
      </c>
      <c r="Z764">
        <v>-1</v>
      </c>
      <c r="AA764">
        <v>24.88</v>
      </c>
      <c r="AB764">
        <v>0.03</v>
      </c>
      <c r="AC764">
        <v>0.02</v>
      </c>
      <c r="AD764">
        <v>0.03</v>
      </c>
      <c r="AE764">
        <v>4.17</v>
      </c>
      <c r="AF764">
        <v>-1</v>
      </c>
      <c r="AG764">
        <v>-1</v>
      </c>
      <c r="AH764">
        <v>-1</v>
      </c>
      <c r="AI764">
        <v>0</v>
      </c>
      <c r="AJ764">
        <v>0</v>
      </c>
      <c r="AK764">
        <v>0.03</v>
      </c>
      <c r="AL764">
        <v>0.03</v>
      </c>
      <c r="AM764">
        <v>0.05</v>
      </c>
      <c r="AN764">
        <v>0.05</v>
      </c>
      <c r="AO764">
        <v>1.42</v>
      </c>
      <c r="AP764">
        <v>1.42</v>
      </c>
      <c r="AQ764">
        <v>22.67</v>
      </c>
      <c r="AR764">
        <v>0.53</v>
      </c>
      <c r="AS764">
        <v>0.68</v>
      </c>
      <c r="AT764">
        <v>-1</v>
      </c>
      <c r="AU764">
        <v>-1</v>
      </c>
      <c r="AV764">
        <v>0.05</v>
      </c>
      <c r="AW764">
        <v>29.88</v>
      </c>
      <c r="AX764">
        <v>29.88</v>
      </c>
      <c r="AY764">
        <v>0.17</v>
      </c>
      <c r="AZ764">
        <v>0</v>
      </c>
      <c r="BA764">
        <v>1381.2295360230332</v>
      </c>
    </row>
    <row r="765" spans="1:53" x14ac:dyDescent="0.25">
      <c r="A765">
        <v>2181</v>
      </c>
      <c r="B765" t="s">
        <v>1188</v>
      </c>
      <c r="C765">
        <v>0</v>
      </c>
      <c r="D765">
        <v>1.58</v>
      </c>
      <c r="E765">
        <v>0</v>
      </c>
      <c r="F765">
        <v>0</v>
      </c>
      <c r="G765">
        <v>0</v>
      </c>
      <c r="H765">
        <v>0.03</v>
      </c>
      <c r="I765">
        <v>0</v>
      </c>
      <c r="J765">
        <v>2</v>
      </c>
      <c r="K765">
        <v>0.03</v>
      </c>
      <c r="L765">
        <v>-1</v>
      </c>
      <c r="M765">
        <v>-1</v>
      </c>
      <c r="N765">
        <v>0.67</v>
      </c>
      <c r="O765">
        <v>3.58</v>
      </c>
      <c r="P765">
        <v>0.03</v>
      </c>
      <c r="Q765">
        <v>0.28000000000000003</v>
      </c>
      <c r="R765">
        <v>0.05</v>
      </c>
      <c r="S765">
        <v>0.32</v>
      </c>
      <c r="T765">
        <v>0.23</v>
      </c>
      <c r="U765">
        <v>0</v>
      </c>
      <c r="V765">
        <v>0</v>
      </c>
      <c r="W765">
        <v>20.67</v>
      </c>
      <c r="X765">
        <v>0.6</v>
      </c>
      <c r="Y765">
        <v>-1</v>
      </c>
      <c r="Z765">
        <v>-1</v>
      </c>
      <c r="AA765">
        <v>24.88</v>
      </c>
      <c r="AB765">
        <v>0.03</v>
      </c>
      <c r="AC765">
        <v>0.02</v>
      </c>
      <c r="AD765">
        <v>0.03</v>
      </c>
      <c r="AE765">
        <v>4.17</v>
      </c>
      <c r="AF765">
        <v>-1</v>
      </c>
      <c r="AG765">
        <v>-1</v>
      </c>
      <c r="AH765">
        <v>-1</v>
      </c>
      <c r="AI765">
        <v>0</v>
      </c>
      <c r="AJ765">
        <v>0</v>
      </c>
      <c r="AK765">
        <v>0.03</v>
      </c>
      <c r="AL765">
        <v>0.03</v>
      </c>
      <c r="AM765">
        <v>0.05</v>
      </c>
      <c r="AN765">
        <v>0.05</v>
      </c>
      <c r="AO765">
        <v>1.42</v>
      </c>
      <c r="AP765">
        <v>1.42</v>
      </c>
      <c r="AQ765">
        <v>22.67</v>
      </c>
      <c r="AR765">
        <v>0.53</v>
      </c>
      <c r="AS765">
        <v>0.68</v>
      </c>
      <c r="AT765">
        <v>-1</v>
      </c>
      <c r="AU765">
        <v>-1</v>
      </c>
      <c r="AV765">
        <v>0.05</v>
      </c>
      <c r="AW765">
        <v>29.88</v>
      </c>
      <c r="AX765">
        <v>29.88</v>
      </c>
      <c r="AY765">
        <v>0.17</v>
      </c>
      <c r="AZ765">
        <v>0</v>
      </c>
      <c r="BA765">
        <v>1533.073146657392</v>
      </c>
    </row>
    <row r="766" spans="1:53" x14ac:dyDescent="0.25">
      <c r="A766">
        <v>2183</v>
      </c>
      <c r="B766" t="s">
        <v>1189</v>
      </c>
      <c r="C766">
        <v>0</v>
      </c>
      <c r="D766">
        <v>1.58</v>
      </c>
      <c r="E766">
        <v>0</v>
      </c>
      <c r="F766">
        <v>0</v>
      </c>
      <c r="G766">
        <v>0</v>
      </c>
      <c r="H766">
        <v>0.03</v>
      </c>
      <c r="I766">
        <v>0</v>
      </c>
      <c r="J766">
        <v>2</v>
      </c>
      <c r="K766">
        <v>0.03</v>
      </c>
      <c r="L766">
        <v>-1</v>
      </c>
      <c r="M766">
        <v>-1</v>
      </c>
      <c r="N766">
        <v>0.67</v>
      </c>
      <c r="O766">
        <v>3.58</v>
      </c>
      <c r="P766">
        <v>0.03</v>
      </c>
      <c r="Q766">
        <v>0.28000000000000003</v>
      </c>
      <c r="R766">
        <v>0.05</v>
      </c>
      <c r="S766">
        <v>0.32</v>
      </c>
      <c r="T766">
        <v>0.23</v>
      </c>
      <c r="U766">
        <v>0</v>
      </c>
      <c r="V766">
        <v>0</v>
      </c>
      <c r="W766">
        <v>20.67</v>
      </c>
      <c r="X766">
        <v>0.6</v>
      </c>
      <c r="Y766">
        <v>-1</v>
      </c>
      <c r="Z766">
        <v>-1</v>
      </c>
      <c r="AA766">
        <v>24.88</v>
      </c>
      <c r="AB766">
        <v>0.03</v>
      </c>
      <c r="AC766">
        <v>0.02</v>
      </c>
      <c r="AD766">
        <v>0.03</v>
      </c>
      <c r="AE766">
        <v>4.17</v>
      </c>
      <c r="AF766">
        <v>-1</v>
      </c>
      <c r="AG766">
        <v>-1</v>
      </c>
      <c r="AH766">
        <v>-1</v>
      </c>
      <c r="AI766">
        <v>0</v>
      </c>
      <c r="AJ766">
        <v>0</v>
      </c>
      <c r="AK766">
        <v>0.03</v>
      </c>
      <c r="AL766">
        <v>0.03</v>
      </c>
      <c r="AM766">
        <v>0.05</v>
      </c>
      <c r="AN766">
        <v>0.05</v>
      </c>
      <c r="AO766">
        <v>1.42</v>
      </c>
      <c r="AP766">
        <v>1.42</v>
      </c>
      <c r="AQ766">
        <v>22.67</v>
      </c>
      <c r="AR766">
        <v>0.53</v>
      </c>
      <c r="AS766">
        <v>0.68</v>
      </c>
      <c r="AT766">
        <v>-1</v>
      </c>
      <c r="AU766">
        <v>-1</v>
      </c>
      <c r="AV766">
        <v>0.05</v>
      </c>
      <c r="AW766">
        <v>29.88</v>
      </c>
      <c r="AX766">
        <v>29.88</v>
      </c>
      <c r="AY766">
        <v>0.17</v>
      </c>
      <c r="AZ766">
        <v>0</v>
      </c>
      <c r="BA766">
        <v>1462.9451093507571</v>
      </c>
    </row>
    <row r="767" spans="1:53" x14ac:dyDescent="0.25">
      <c r="A767">
        <v>2186</v>
      </c>
      <c r="B767" t="s">
        <v>1190</v>
      </c>
      <c r="C767">
        <v>0</v>
      </c>
      <c r="D767">
        <v>1.58</v>
      </c>
      <c r="E767">
        <v>0</v>
      </c>
      <c r="F767">
        <v>0</v>
      </c>
      <c r="G767">
        <v>0</v>
      </c>
      <c r="H767">
        <v>0.03</v>
      </c>
      <c r="I767">
        <v>0</v>
      </c>
      <c r="J767">
        <v>2</v>
      </c>
      <c r="K767">
        <v>0.03</v>
      </c>
      <c r="L767">
        <v>-1</v>
      </c>
      <c r="M767">
        <v>-1</v>
      </c>
      <c r="N767">
        <v>0.67</v>
      </c>
      <c r="O767">
        <v>3.58</v>
      </c>
      <c r="P767">
        <v>0.03</v>
      </c>
      <c r="Q767">
        <v>0.28000000000000003</v>
      </c>
      <c r="R767">
        <v>0.05</v>
      </c>
      <c r="S767">
        <v>0.32</v>
      </c>
      <c r="T767">
        <v>0.23</v>
      </c>
      <c r="U767">
        <v>0</v>
      </c>
      <c r="V767">
        <v>0</v>
      </c>
      <c r="W767">
        <v>20.67</v>
      </c>
      <c r="X767">
        <v>0.6</v>
      </c>
      <c r="Y767">
        <v>-1</v>
      </c>
      <c r="Z767">
        <v>-1</v>
      </c>
      <c r="AA767">
        <v>24.88</v>
      </c>
      <c r="AB767">
        <v>0.03</v>
      </c>
      <c r="AC767">
        <v>0.02</v>
      </c>
      <c r="AD767">
        <v>0.03</v>
      </c>
      <c r="AE767">
        <v>4.17</v>
      </c>
      <c r="AF767">
        <v>-1</v>
      </c>
      <c r="AG767">
        <v>-1</v>
      </c>
      <c r="AH767">
        <v>-1</v>
      </c>
      <c r="AI767">
        <v>0</v>
      </c>
      <c r="AJ767">
        <v>0</v>
      </c>
      <c r="AK767">
        <v>0.03</v>
      </c>
      <c r="AL767">
        <v>0.03</v>
      </c>
      <c r="AM767">
        <v>0.05</v>
      </c>
      <c r="AN767">
        <v>0.05</v>
      </c>
      <c r="AO767">
        <v>1.42</v>
      </c>
      <c r="AP767">
        <v>1.42</v>
      </c>
      <c r="AQ767">
        <v>22.67</v>
      </c>
      <c r="AR767">
        <v>0.53</v>
      </c>
      <c r="AS767">
        <v>0.68</v>
      </c>
      <c r="AT767">
        <v>-1</v>
      </c>
      <c r="AU767">
        <v>-1</v>
      </c>
      <c r="AV767">
        <v>0.05</v>
      </c>
      <c r="AW767">
        <v>29.88</v>
      </c>
      <c r="AX767">
        <v>29.88</v>
      </c>
      <c r="AY767">
        <v>0.17</v>
      </c>
      <c r="AZ767">
        <v>0</v>
      </c>
      <c r="BA767">
        <v>1430.088186840306</v>
      </c>
    </row>
    <row r="768" spans="1:53" x14ac:dyDescent="0.25">
      <c r="A768">
        <v>2187</v>
      </c>
      <c r="B768" t="s">
        <v>1191</v>
      </c>
      <c r="C768">
        <v>0</v>
      </c>
      <c r="D768">
        <v>1.58</v>
      </c>
      <c r="E768">
        <v>0</v>
      </c>
      <c r="F768">
        <v>0</v>
      </c>
      <c r="G768">
        <v>0</v>
      </c>
      <c r="H768">
        <v>0.03</v>
      </c>
      <c r="I768">
        <v>0</v>
      </c>
      <c r="J768">
        <v>2</v>
      </c>
      <c r="K768">
        <v>0.03</v>
      </c>
      <c r="L768">
        <v>-1</v>
      </c>
      <c r="M768">
        <v>-1</v>
      </c>
      <c r="N768">
        <v>0.67</v>
      </c>
      <c r="O768">
        <v>3.58</v>
      </c>
      <c r="P768">
        <v>0.03</v>
      </c>
      <c r="Q768">
        <v>0.28000000000000003</v>
      </c>
      <c r="R768">
        <v>0.05</v>
      </c>
      <c r="S768">
        <v>0.32</v>
      </c>
      <c r="T768">
        <v>0.23</v>
      </c>
      <c r="U768">
        <v>0</v>
      </c>
      <c r="V768">
        <v>0</v>
      </c>
      <c r="W768">
        <v>20.67</v>
      </c>
      <c r="X768">
        <v>0.6</v>
      </c>
      <c r="Y768">
        <v>-1</v>
      </c>
      <c r="Z768">
        <v>-1</v>
      </c>
      <c r="AA768">
        <v>24.88</v>
      </c>
      <c r="AB768">
        <v>0.03</v>
      </c>
      <c r="AC768">
        <v>0.02</v>
      </c>
      <c r="AD768">
        <v>0.03</v>
      </c>
      <c r="AE768">
        <v>4.17</v>
      </c>
      <c r="AF768">
        <v>-1</v>
      </c>
      <c r="AG768">
        <v>-1</v>
      </c>
      <c r="AH768">
        <v>-1</v>
      </c>
      <c r="AI768">
        <v>0</v>
      </c>
      <c r="AJ768">
        <v>0</v>
      </c>
      <c r="AK768">
        <v>0.03</v>
      </c>
      <c r="AL768">
        <v>0.03</v>
      </c>
      <c r="AM768">
        <v>0.05</v>
      </c>
      <c r="AN768">
        <v>0.05</v>
      </c>
      <c r="AO768">
        <v>1.42</v>
      </c>
      <c r="AP768">
        <v>1.42</v>
      </c>
      <c r="AQ768">
        <v>22.67</v>
      </c>
      <c r="AR768">
        <v>0.53</v>
      </c>
      <c r="AS768">
        <v>0.68</v>
      </c>
      <c r="AT768">
        <v>-1</v>
      </c>
      <c r="AU768">
        <v>-1</v>
      </c>
      <c r="AV768">
        <v>0.05</v>
      </c>
      <c r="AW768">
        <v>29.88</v>
      </c>
      <c r="AX768">
        <v>29.88</v>
      </c>
      <c r="AY768">
        <v>0.17</v>
      </c>
      <c r="AZ768">
        <v>0</v>
      </c>
      <c r="BA768">
        <v>1444.0826579848008</v>
      </c>
    </row>
    <row r="769" spans="1:53" x14ac:dyDescent="0.25">
      <c r="A769">
        <v>2190</v>
      </c>
      <c r="B769" t="s">
        <v>1192</v>
      </c>
      <c r="C769">
        <v>0</v>
      </c>
      <c r="D769">
        <v>1.58</v>
      </c>
      <c r="E769">
        <v>0</v>
      </c>
      <c r="F769">
        <v>0</v>
      </c>
      <c r="G769">
        <v>0</v>
      </c>
      <c r="H769">
        <v>0.03</v>
      </c>
      <c r="I769">
        <v>0</v>
      </c>
      <c r="J769">
        <v>2</v>
      </c>
      <c r="K769">
        <v>0.03</v>
      </c>
      <c r="L769">
        <v>-1</v>
      </c>
      <c r="M769">
        <v>-1</v>
      </c>
      <c r="N769">
        <v>0.67</v>
      </c>
      <c r="O769">
        <v>3.58</v>
      </c>
      <c r="P769">
        <v>0.03</v>
      </c>
      <c r="Q769">
        <v>0.28000000000000003</v>
      </c>
      <c r="R769">
        <v>0.05</v>
      </c>
      <c r="S769">
        <v>0.32</v>
      </c>
      <c r="T769">
        <v>0.23</v>
      </c>
      <c r="U769">
        <v>0</v>
      </c>
      <c r="V769">
        <v>0</v>
      </c>
      <c r="W769">
        <v>20.67</v>
      </c>
      <c r="X769">
        <v>0.6</v>
      </c>
      <c r="Y769">
        <v>-1</v>
      </c>
      <c r="Z769">
        <v>-1</v>
      </c>
      <c r="AA769">
        <v>24.88</v>
      </c>
      <c r="AB769">
        <v>0.03</v>
      </c>
      <c r="AC769">
        <v>0.02</v>
      </c>
      <c r="AD769">
        <v>0.03</v>
      </c>
      <c r="AE769">
        <v>4.17</v>
      </c>
      <c r="AF769">
        <v>-1</v>
      </c>
      <c r="AG769">
        <v>-1</v>
      </c>
      <c r="AH769">
        <v>-1</v>
      </c>
      <c r="AI769">
        <v>0</v>
      </c>
      <c r="AJ769">
        <v>0</v>
      </c>
      <c r="AK769">
        <v>0.03</v>
      </c>
      <c r="AL769">
        <v>0.03</v>
      </c>
      <c r="AM769">
        <v>0.05</v>
      </c>
      <c r="AN769">
        <v>0.05</v>
      </c>
      <c r="AO769">
        <v>1.42</v>
      </c>
      <c r="AP769">
        <v>1.42</v>
      </c>
      <c r="AQ769">
        <v>22.67</v>
      </c>
      <c r="AR769">
        <v>0.53</v>
      </c>
      <c r="AS769">
        <v>0.68</v>
      </c>
      <c r="AT769">
        <v>-1</v>
      </c>
      <c r="AU769">
        <v>-1</v>
      </c>
      <c r="AV769">
        <v>0.05</v>
      </c>
      <c r="AW769">
        <v>29.88</v>
      </c>
      <c r="AX769">
        <v>29.88</v>
      </c>
      <c r="AY769">
        <v>0.17</v>
      </c>
      <c r="AZ769">
        <v>0</v>
      </c>
      <c r="BA769">
        <v>1468.936606969625</v>
      </c>
    </row>
    <row r="770" spans="1:53" x14ac:dyDescent="0.25">
      <c r="A770">
        <v>2191</v>
      </c>
      <c r="B770" t="s">
        <v>1193</v>
      </c>
      <c r="C770">
        <v>0</v>
      </c>
      <c r="D770">
        <v>1.58</v>
      </c>
      <c r="E770">
        <v>0</v>
      </c>
      <c r="F770">
        <v>0</v>
      </c>
      <c r="G770">
        <v>0</v>
      </c>
      <c r="H770">
        <v>0.03</v>
      </c>
      <c r="I770">
        <v>0</v>
      </c>
      <c r="J770">
        <v>2</v>
      </c>
      <c r="K770">
        <v>0.03</v>
      </c>
      <c r="L770">
        <v>-1</v>
      </c>
      <c r="M770">
        <v>-1</v>
      </c>
      <c r="N770">
        <v>0.67</v>
      </c>
      <c r="O770">
        <v>3.58</v>
      </c>
      <c r="P770">
        <v>0.03</v>
      </c>
      <c r="Q770">
        <v>0.28000000000000003</v>
      </c>
      <c r="R770">
        <v>0.05</v>
      </c>
      <c r="S770">
        <v>0.32</v>
      </c>
      <c r="T770">
        <v>0.23</v>
      </c>
      <c r="U770">
        <v>0</v>
      </c>
      <c r="V770">
        <v>0</v>
      </c>
      <c r="W770">
        <v>20.67</v>
      </c>
      <c r="X770">
        <v>0.6</v>
      </c>
      <c r="Y770">
        <v>-1</v>
      </c>
      <c r="Z770">
        <v>-1</v>
      </c>
      <c r="AA770">
        <v>24.88</v>
      </c>
      <c r="AB770">
        <v>0.03</v>
      </c>
      <c r="AC770">
        <v>0.02</v>
      </c>
      <c r="AD770">
        <v>0.03</v>
      </c>
      <c r="AE770">
        <v>4.17</v>
      </c>
      <c r="AF770">
        <v>-1</v>
      </c>
      <c r="AG770">
        <v>-1</v>
      </c>
      <c r="AH770">
        <v>-1</v>
      </c>
      <c r="AI770">
        <v>0</v>
      </c>
      <c r="AJ770">
        <v>0</v>
      </c>
      <c r="AK770">
        <v>0.03</v>
      </c>
      <c r="AL770">
        <v>0.03</v>
      </c>
      <c r="AM770">
        <v>0.05</v>
      </c>
      <c r="AN770">
        <v>0.05</v>
      </c>
      <c r="AO770">
        <v>1.42</v>
      </c>
      <c r="AP770">
        <v>1.42</v>
      </c>
      <c r="AQ770">
        <v>22.67</v>
      </c>
      <c r="AR770">
        <v>0.53</v>
      </c>
      <c r="AS770">
        <v>0.68</v>
      </c>
      <c r="AT770">
        <v>-1</v>
      </c>
      <c r="AU770">
        <v>-1</v>
      </c>
      <c r="AV770">
        <v>0.05</v>
      </c>
      <c r="AW770">
        <v>29.88</v>
      </c>
      <c r="AX770">
        <v>29.88</v>
      </c>
      <c r="AY770">
        <v>0.17</v>
      </c>
      <c r="AZ770">
        <v>0</v>
      </c>
      <c r="BA770">
        <v>1382.2316802491182</v>
      </c>
    </row>
    <row r="771" spans="1:53" x14ac:dyDescent="0.25">
      <c r="A771">
        <v>2194</v>
      </c>
      <c r="B771" t="s">
        <v>1194</v>
      </c>
      <c r="C771">
        <v>0</v>
      </c>
      <c r="D771">
        <v>1.58</v>
      </c>
      <c r="E771">
        <v>0</v>
      </c>
      <c r="F771">
        <v>0</v>
      </c>
      <c r="G771">
        <v>0</v>
      </c>
      <c r="H771">
        <v>0.03</v>
      </c>
      <c r="I771">
        <v>0</v>
      </c>
      <c r="J771">
        <v>2</v>
      </c>
      <c r="K771">
        <v>0.03</v>
      </c>
      <c r="L771">
        <v>-1</v>
      </c>
      <c r="M771">
        <v>-1</v>
      </c>
      <c r="N771">
        <v>0.67</v>
      </c>
      <c r="O771">
        <v>3.58</v>
      </c>
      <c r="P771">
        <v>0.03</v>
      </c>
      <c r="Q771">
        <v>0.28000000000000003</v>
      </c>
      <c r="R771">
        <v>0.05</v>
      </c>
      <c r="S771">
        <v>0.32</v>
      </c>
      <c r="T771">
        <v>0.23</v>
      </c>
      <c r="U771">
        <v>0</v>
      </c>
      <c r="V771">
        <v>0</v>
      </c>
      <c r="W771">
        <v>20.67</v>
      </c>
      <c r="X771">
        <v>0.6</v>
      </c>
      <c r="Y771">
        <v>-1</v>
      </c>
      <c r="Z771">
        <v>-1</v>
      </c>
      <c r="AA771">
        <v>24.88</v>
      </c>
      <c r="AB771">
        <v>0.03</v>
      </c>
      <c r="AC771">
        <v>0.02</v>
      </c>
      <c r="AD771">
        <v>0.03</v>
      </c>
      <c r="AE771">
        <v>4.17</v>
      </c>
      <c r="AF771">
        <v>-1</v>
      </c>
      <c r="AG771">
        <v>-1</v>
      </c>
      <c r="AH771">
        <v>-1</v>
      </c>
      <c r="AI771">
        <v>0</v>
      </c>
      <c r="AJ771">
        <v>0</v>
      </c>
      <c r="AK771">
        <v>0.03</v>
      </c>
      <c r="AL771">
        <v>0.03</v>
      </c>
      <c r="AM771">
        <v>0.05</v>
      </c>
      <c r="AN771">
        <v>0.05</v>
      </c>
      <c r="AO771">
        <v>1.42</v>
      </c>
      <c r="AP771">
        <v>1.42</v>
      </c>
      <c r="AQ771">
        <v>22.67</v>
      </c>
      <c r="AR771">
        <v>0.53</v>
      </c>
      <c r="AS771">
        <v>0.68</v>
      </c>
      <c r="AT771">
        <v>-1</v>
      </c>
      <c r="AU771">
        <v>-1</v>
      </c>
      <c r="AV771">
        <v>0.05</v>
      </c>
      <c r="AW771">
        <v>29.88</v>
      </c>
      <c r="AX771">
        <v>29.88</v>
      </c>
      <c r="AY771">
        <v>0.17</v>
      </c>
      <c r="AZ771">
        <v>0</v>
      </c>
      <c r="BA771">
        <v>1522.0916913380415</v>
      </c>
    </row>
    <row r="772" spans="1:53" x14ac:dyDescent="0.25">
      <c r="A772">
        <v>2197</v>
      </c>
      <c r="B772" t="s">
        <v>1195</v>
      </c>
      <c r="C772">
        <v>0</v>
      </c>
      <c r="D772">
        <v>1.58</v>
      </c>
      <c r="E772">
        <v>0</v>
      </c>
      <c r="F772">
        <v>0</v>
      </c>
      <c r="G772">
        <v>0</v>
      </c>
      <c r="H772">
        <v>0.03</v>
      </c>
      <c r="I772">
        <v>0</v>
      </c>
      <c r="J772">
        <v>2</v>
      </c>
      <c r="K772">
        <v>0.03</v>
      </c>
      <c r="L772">
        <v>-1</v>
      </c>
      <c r="M772">
        <v>-1</v>
      </c>
      <c r="N772">
        <v>0.67</v>
      </c>
      <c r="O772">
        <v>3.58</v>
      </c>
      <c r="P772">
        <v>0.03</v>
      </c>
      <c r="Q772">
        <v>0.28000000000000003</v>
      </c>
      <c r="R772">
        <v>0.05</v>
      </c>
      <c r="S772">
        <v>0.32</v>
      </c>
      <c r="T772">
        <v>0.23</v>
      </c>
      <c r="U772">
        <v>0</v>
      </c>
      <c r="V772">
        <v>0</v>
      </c>
      <c r="W772">
        <v>20.67</v>
      </c>
      <c r="X772">
        <v>0.6</v>
      </c>
      <c r="Y772">
        <v>-1</v>
      </c>
      <c r="Z772">
        <v>-1</v>
      </c>
      <c r="AA772">
        <v>24.88</v>
      </c>
      <c r="AB772">
        <v>0.03</v>
      </c>
      <c r="AC772">
        <v>0.02</v>
      </c>
      <c r="AD772">
        <v>0.03</v>
      </c>
      <c r="AE772">
        <v>4.17</v>
      </c>
      <c r="AF772">
        <v>-1</v>
      </c>
      <c r="AG772">
        <v>-1</v>
      </c>
      <c r="AH772">
        <v>-1</v>
      </c>
      <c r="AI772">
        <v>0</v>
      </c>
      <c r="AJ772">
        <v>0</v>
      </c>
      <c r="AK772">
        <v>0.03</v>
      </c>
      <c r="AL772">
        <v>0.03</v>
      </c>
      <c r="AM772">
        <v>0.05</v>
      </c>
      <c r="AN772">
        <v>0.05</v>
      </c>
      <c r="AO772">
        <v>1.42</v>
      </c>
      <c r="AP772">
        <v>1.42</v>
      </c>
      <c r="AQ772">
        <v>22.67</v>
      </c>
      <c r="AR772">
        <v>0.53</v>
      </c>
      <c r="AS772">
        <v>0.68</v>
      </c>
      <c r="AT772">
        <v>-1</v>
      </c>
      <c r="AU772">
        <v>-1</v>
      </c>
      <c r="AV772">
        <v>0.05</v>
      </c>
      <c r="AW772">
        <v>29.88</v>
      </c>
      <c r="AX772">
        <v>29.88</v>
      </c>
      <c r="AY772">
        <v>0.17</v>
      </c>
      <c r="AZ772">
        <v>0</v>
      </c>
      <c r="BA772">
        <v>1458.2786734290908</v>
      </c>
    </row>
    <row r="773" spans="1:53" x14ac:dyDescent="0.25">
      <c r="A773">
        <v>2198</v>
      </c>
      <c r="B773" t="s">
        <v>870</v>
      </c>
      <c r="C773">
        <v>0</v>
      </c>
      <c r="D773">
        <v>1.58</v>
      </c>
      <c r="E773">
        <v>0</v>
      </c>
      <c r="F773">
        <v>0</v>
      </c>
      <c r="G773">
        <v>0</v>
      </c>
      <c r="H773">
        <v>0.03</v>
      </c>
      <c r="I773">
        <v>0</v>
      </c>
      <c r="J773">
        <v>2</v>
      </c>
      <c r="K773">
        <v>0.03</v>
      </c>
      <c r="L773">
        <v>-1</v>
      </c>
      <c r="M773">
        <v>-1</v>
      </c>
      <c r="N773">
        <v>0.67</v>
      </c>
      <c r="O773">
        <v>3.58</v>
      </c>
      <c r="P773">
        <v>0.03</v>
      </c>
      <c r="Q773">
        <v>0.28000000000000003</v>
      </c>
      <c r="R773">
        <v>0.05</v>
      </c>
      <c r="S773">
        <v>0.32</v>
      </c>
      <c r="T773">
        <v>0.23</v>
      </c>
      <c r="U773">
        <v>0</v>
      </c>
      <c r="V773">
        <v>0</v>
      </c>
      <c r="W773">
        <v>20.67</v>
      </c>
      <c r="X773">
        <v>0.6</v>
      </c>
      <c r="Y773">
        <v>-1</v>
      </c>
      <c r="Z773">
        <v>-1</v>
      </c>
      <c r="AA773">
        <v>24.88</v>
      </c>
      <c r="AB773">
        <v>0.03</v>
      </c>
      <c r="AC773">
        <v>0.02</v>
      </c>
      <c r="AD773">
        <v>0.03</v>
      </c>
      <c r="AE773">
        <v>4.17</v>
      </c>
      <c r="AF773">
        <v>-1</v>
      </c>
      <c r="AG773">
        <v>-1</v>
      </c>
      <c r="AH773">
        <v>-1</v>
      </c>
      <c r="AI773">
        <v>0</v>
      </c>
      <c r="AJ773">
        <v>0</v>
      </c>
      <c r="AK773">
        <v>0.03</v>
      </c>
      <c r="AL773">
        <v>0.03</v>
      </c>
      <c r="AM773">
        <v>0.05</v>
      </c>
      <c r="AN773">
        <v>0.05</v>
      </c>
      <c r="AO773">
        <v>1.42</v>
      </c>
      <c r="AP773">
        <v>1.42</v>
      </c>
      <c r="AQ773">
        <v>22.67</v>
      </c>
      <c r="AR773">
        <v>0.53</v>
      </c>
      <c r="AS773">
        <v>0.68</v>
      </c>
      <c r="AT773">
        <v>-1</v>
      </c>
      <c r="AU773">
        <v>-1</v>
      </c>
      <c r="AV773">
        <v>0.05</v>
      </c>
      <c r="AW773">
        <v>29.88</v>
      </c>
      <c r="AX773">
        <v>29.88</v>
      </c>
      <c r="AY773">
        <v>0.17</v>
      </c>
      <c r="AZ773">
        <v>0</v>
      </c>
      <c r="BA773">
        <v>1385.3021138791414</v>
      </c>
    </row>
    <row r="774" spans="1:53" x14ac:dyDescent="0.25">
      <c r="A774">
        <v>2199</v>
      </c>
      <c r="B774" t="s">
        <v>1196</v>
      </c>
      <c r="C774">
        <v>0</v>
      </c>
      <c r="D774">
        <v>1.58</v>
      </c>
      <c r="E774">
        <v>0</v>
      </c>
      <c r="F774">
        <v>0</v>
      </c>
      <c r="G774">
        <v>0</v>
      </c>
      <c r="H774">
        <v>0.03</v>
      </c>
      <c r="I774">
        <v>0</v>
      </c>
      <c r="J774">
        <v>2</v>
      </c>
      <c r="K774">
        <v>0.03</v>
      </c>
      <c r="L774">
        <v>-1</v>
      </c>
      <c r="M774">
        <v>-1</v>
      </c>
      <c r="N774">
        <v>0.67</v>
      </c>
      <c r="O774">
        <v>3.58</v>
      </c>
      <c r="P774">
        <v>0.03</v>
      </c>
      <c r="Q774">
        <v>0.28000000000000003</v>
      </c>
      <c r="R774">
        <v>0.05</v>
      </c>
      <c r="S774">
        <v>0.32</v>
      </c>
      <c r="T774">
        <v>0.23</v>
      </c>
      <c r="U774">
        <v>0</v>
      </c>
      <c r="V774">
        <v>0</v>
      </c>
      <c r="W774">
        <v>20.67</v>
      </c>
      <c r="X774">
        <v>0.6</v>
      </c>
      <c r="Y774">
        <v>-1</v>
      </c>
      <c r="Z774">
        <v>-1</v>
      </c>
      <c r="AA774">
        <v>24.88</v>
      </c>
      <c r="AB774">
        <v>0.03</v>
      </c>
      <c r="AC774">
        <v>0.02</v>
      </c>
      <c r="AD774">
        <v>0.03</v>
      </c>
      <c r="AE774">
        <v>4.17</v>
      </c>
      <c r="AF774">
        <v>-1</v>
      </c>
      <c r="AG774">
        <v>-1</v>
      </c>
      <c r="AH774">
        <v>-1</v>
      </c>
      <c r="AI774">
        <v>0</v>
      </c>
      <c r="AJ774">
        <v>0</v>
      </c>
      <c r="AK774">
        <v>0.03</v>
      </c>
      <c r="AL774">
        <v>0.03</v>
      </c>
      <c r="AM774">
        <v>0.05</v>
      </c>
      <c r="AN774">
        <v>0.05</v>
      </c>
      <c r="AO774">
        <v>1.42</v>
      </c>
      <c r="AP774">
        <v>1.42</v>
      </c>
      <c r="AQ774">
        <v>22.67</v>
      </c>
      <c r="AR774">
        <v>0.53</v>
      </c>
      <c r="AS774">
        <v>0.68</v>
      </c>
      <c r="AT774">
        <v>-1</v>
      </c>
      <c r="AU774">
        <v>-1</v>
      </c>
      <c r="AV774">
        <v>0.05</v>
      </c>
      <c r="AW774">
        <v>29.88</v>
      </c>
      <c r="AX774">
        <v>29.88</v>
      </c>
      <c r="AY774">
        <v>0.17</v>
      </c>
      <c r="AZ774">
        <v>0</v>
      </c>
      <c r="BA774">
        <v>1395.0874988945213</v>
      </c>
    </row>
    <row r="775" spans="1:53" x14ac:dyDescent="0.25">
      <c r="A775">
        <v>2200</v>
      </c>
      <c r="B775" t="s">
        <v>1197</v>
      </c>
      <c r="C775">
        <v>0</v>
      </c>
      <c r="D775">
        <v>1.58</v>
      </c>
      <c r="E775">
        <v>0</v>
      </c>
      <c r="F775">
        <v>0</v>
      </c>
      <c r="G775">
        <v>0</v>
      </c>
      <c r="H775">
        <v>0.03</v>
      </c>
      <c r="I775">
        <v>0</v>
      </c>
      <c r="J775">
        <v>2</v>
      </c>
      <c r="K775">
        <v>0.03</v>
      </c>
      <c r="L775">
        <v>-1</v>
      </c>
      <c r="M775">
        <v>-1</v>
      </c>
      <c r="N775">
        <v>0.67</v>
      </c>
      <c r="O775">
        <v>3.58</v>
      </c>
      <c r="P775">
        <v>0.03</v>
      </c>
      <c r="Q775">
        <v>0.28000000000000003</v>
      </c>
      <c r="R775">
        <v>0.05</v>
      </c>
      <c r="S775">
        <v>0.32</v>
      </c>
      <c r="T775">
        <v>0.23</v>
      </c>
      <c r="U775">
        <v>0</v>
      </c>
      <c r="V775">
        <v>0</v>
      </c>
      <c r="W775">
        <v>20.67</v>
      </c>
      <c r="X775">
        <v>0.6</v>
      </c>
      <c r="Y775">
        <v>-1</v>
      </c>
      <c r="Z775">
        <v>-1</v>
      </c>
      <c r="AA775">
        <v>24.88</v>
      </c>
      <c r="AB775">
        <v>0.03</v>
      </c>
      <c r="AC775">
        <v>0.02</v>
      </c>
      <c r="AD775">
        <v>0.03</v>
      </c>
      <c r="AE775">
        <v>4.17</v>
      </c>
      <c r="AF775">
        <v>-1</v>
      </c>
      <c r="AG775">
        <v>-1</v>
      </c>
      <c r="AH775">
        <v>-1</v>
      </c>
      <c r="AI775">
        <v>0</v>
      </c>
      <c r="AJ775">
        <v>0</v>
      </c>
      <c r="AK775">
        <v>0.03</v>
      </c>
      <c r="AL775">
        <v>0.03</v>
      </c>
      <c r="AM775">
        <v>0.05</v>
      </c>
      <c r="AN775">
        <v>0.05</v>
      </c>
      <c r="AO775">
        <v>1.42</v>
      </c>
      <c r="AP775">
        <v>1.42</v>
      </c>
      <c r="AQ775">
        <v>22.67</v>
      </c>
      <c r="AR775">
        <v>0.53</v>
      </c>
      <c r="AS775">
        <v>0.68</v>
      </c>
      <c r="AT775">
        <v>-1</v>
      </c>
      <c r="AU775">
        <v>-1</v>
      </c>
      <c r="AV775">
        <v>0.05</v>
      </c>
      <c r="AW775">
        <v>29.88</v>
      </c>
      <c r="AX775">
        <v>29.88</v>
      </c>
      <c r="AY775">
        <v>0.17</v>
      </c>
      <c r="AZ775">
        <v>0</v>
      </c>
      <c r="BA775">
        <v>1604.1752397182172</v>
      </c>
    </row>
    <row r="776" spans="1:53" x14ac:dyDescent="0.25">
      <c r="A776">
        <v>2202</v>
      </c>
      <c r="B776" t="s">
        <v>1198</v>
      </c>
      <c r="C776">
        <v>0</v>
      </c>
      <c r="D776">
        <v>1.58</v>
      </c>
      <c r="E776">
        <v>0</v>
      </c>
      <c r="F776">
        <v>0</v>
      </c>
      <c r="G776">
        <v>0</v>
      </c>
      <c r="H776">
        <v>0.03</v>
      </c>
      <c r="I776">
        <v>0</v>
      </c>
      <c r="J776">
        <v>2</v>
      </c>
      <c r="K776">
        <v>0.03</v>
      </c>
      <c r="L776">
        <v>-1</v>
      </c>
      <c r="M776">
        <v>-1</v>
      </c>
      <c r="N776">
        <v>0.67</v>
      </c>
      <c r="O776">
        <v>3.58</v>
      </c>
      <c r="P776">
        <v>0.03</v>
      </c>
      <c r="Q776">
        <v>0.28000000000000003</v>
      </c>
      <c r="R776">
        <v>0.05</v>
      </c>
      <c r="S776">
        <v>0.32</v>
      </c>
      <c r="T776">
        <v>0.23</v>
      </c>
      <c r="U776">
        <v>0</v>
      </c>
      <c r="V776">
        <v>0</v>
      </c>
      <c r="W776">
        <v>20.67</v>
      </c>
      <c r="X776">
        <v>0.6</v>
      </c>
      <c r="Y776">
        <v>-1</v>
      </c>
      <c r="Z776">
        <v>-1</v>
      </c>
      <c r="AA776">
        <v>24.88</v>
      </c>
      <c r="AB776">
        <v>0.03</v>
      </c>
      <c r="AC776">
        <v>0.02</v>
      </c>
      <c r="AD776">
        <v>0.03</v>
      </c>
      <c r="AE776">
        <v>4.17</v>
      </c>
      <c r="AF776">
        <v>-1</v>
      </c>
      <c r="AG776">
        <v>-1</v>
      </c>
      <c r="AH776">
        <v>-1</v>
      </c>
      <c r="AI776">
        <v>0</v>
      </c>
      <c r="AJ776">
        <v>0</v>
      </c>
      <c r="AK776">
        <v>0.03</v>
      </c>
      <c r="AL776">
        <v>0.03</v>
      </c>
      <c r="AM776">
        <v>0.05</v>
      </c>
      <c r="AN776">
        <v>0.05</v>
      </c>
      <c r="AO776">
        <v>1.42</v>
      </c>
      <c r="AP776">
        <v>1.42</v>
      </c>
      <c r="AQ776">
        <v>22.67</v>
      </c>
      <c r="AR776">
        <v>0.53</v>
      </c>
      <c r="AS776">
        <v>0.68</v>
      </c>
      <c r="AT776">
        <v>-1</v>
      </c>
      <c r="AU776">
        <v>-1</v>
      </c>
      <c r="AV776">
        <v>0.05</v>
      </c>
      <c r="AW776">
        <v>29.88</v>
      </c>
      <c r="AX776">
        <v>29.88</v>
      </c>
      <c r="AY776">
        <v>0.17</v>
      </c>
      <c r="AZ776">
        <v>0</v>
      </c>
      <c r="BA776">
        <v>1459.8798041846599</v>
      </c>
    </row>
    <row r="777" spans="1:53" x14ac:dyDescent="0.25">
      <c r="A777">
        <v>2204</v>
      </c>
      <c r="B777" t="s">
        <v>675</v>
      </c>
      <c r="C777">
        <v>0</v>
      </c>
      <c r="D777">
        <v>1.58</v>
      </c>
      <c r="E777">
        <v>0</v>
      </c>
      <c r="F777">
        <v>0</v>
      </c>
      <c r="G777">
        <v>0</v>
      </c>
      <c r="H777">
        <v>0.03</v>
      </c>
      <c r="I777">
        <v>0</v>
      </c>
      <c r="J777">
        <v>2</v>
      </c>
      <c r="K777">
        <v>0.03</v>
      </c>
      <c r="L777">
        <v>-1</v>
      </c>
      <c r="M777">
        <v>-1</v>
      </c>
      <c r="N777">
        <v>0.67</v>
      </c>
      <c r="O777">
        <v>3.58</v>
      </c>
      <c r="P777">
        <v>0.03</v>
      </c>
      <c r="Q777">
        <v>0.28000000000000003</v>
      </c>
      <c r="R777">
        <v>0.05</v>
      </c>
      <c r="S777">
        <v>0.32</v>
      </c>
      <c r="T777">
        <v>0.23</v>
      </c>
      <c r="U777">
        <v>0</v>
      </c>
      <c r="V777">
        <v>0</v>
      </c>
      <c r="W777">
        <v>20.67</v>
      </c>
      <c r="X777">
        <v>0.6</v>
      </c>
      <c r="Y777">
        <v>-1</v>
      </c>
      <c r="Z777">
        <v>-1</v>
      </c>
      <c r="AA777">
        <v>24.88</v>
      </c>
      <c r="AB777">
        <v>0.03</v>
      </c>
      <c r="AC777">
        <v>0.02</v>
      </c>
      <c r="AD777">
        <v>0.03</v>
      </c>
      <c r="AE777">
        <v>4.17</v>
      </c>
      <c r="AF777">
        <v>-1</v>
      </c>
      <c r="AG777">
        <v>-1</v>
      </c>
      <c r="AH777">
        <v>-1</v>
      </c>
      <c r="AI777">
        <v>0</v>
      </c>
      <c r="AJ777">
        <v>0</v>
      </c>
      <c r="AK777">
        <v>0.03</v>
      </c>
      <c r="AL777">
        <v>0.03</v>
      </c>
      <c r="AM777">
        <v>0.05</v>
      </c>
      <c r="AN777">
        <v>0.05</v>
      </c>
      <c r="AO777">
        <v>1.42</v>
      </c>
      <c r="AP777">
        <v>1.42</v>
      </c>
      <c r="AQ777">
        <v>22.67</v>
      </c>
      <c r="AR777">
        <v>0.53</v>
      </c>
      <c r="AS777">
        <v>0.68</v>
      </c>
      <c r="AT777">
        <v>-1</v>
      </c>
      <c r="AU777">
        <v>-1</v>
      </c>
      <c r="AV777">
        <v>0.05</v>
      </c>
      <c r="AW777">
        <v>29.88</v>
      </c>
      <c r="AX777">
        <v>29.88</v>
      </c>
      <c r="AY777">
        <v>0.17</v>
      </c>
      <c r="AZ777">
        <v>0</v>
      </c>
      <c r="BA777">
        <v>1427.3599665395873</v>
      </c>
    </row>
    <row r="778" spans="1:53" x14ac:dyDescent="0.25">
      <c r="A778">
        <v>2207</v>
      </c>
      <c r="B778" t="s">
        <v>1199</v>
      </c>
      <c r="C778">
        <v>0</v>
      </c>
      <c r="D778">
        <v>1.58</v>
      </c>
      <c r="E778">
        <v>0</v>
      </c>
      <c r="F778">
        <v>0</v>
      </c>
      <c r="G778">
        <v>0</v>
      </c>
      <c r="H778">
        <v>0.03</v>
      </c>
      <c r="I778">
        <v>0</v>
      </c>
      <c r="J778">
        <v>2</v>
      </c>
      <c r="K778">
        <v>0.03</v>
      </c>
      <c r="L778">
        <v>-1</v>
      </c>
      <c r="M778">
        <v>-1</v>
      </c>
      <c r="N778">
        <v>0.67</v>
      </c>
      <c r="O778">
        <v>3.58</v>
      </c>
      <c r="P778">
        <v>0.03</v>
      </c>
      <c r="Q778">
        <v>0.28000000000000003</v>
      </c>
      <c r="R778">
        <v>0.05</v>
      </c>
      <c r="S778">
        <v>0.32</v>
      </c>
      <c r="T778">
        <v>0.23</v>
      </c>
      <c r="U778">
        <v>0</v>
      </c>
      <c r="V778">
        <v>0</v>
      </c>
      <c r="W778">
        <v>20.67</v>
      </c>
      <c r="X778">
        <v>0.6</v>
      </c>
      <c r="Y778">
        <v>-1</v>
      </c>
      <c r="Z778">
        <v>-1</v>
      </c>
      <c r="AA778">
        <v>24.88</v>
      </c>
      <c r="AB778">
        <v>0.03</v>
      </c>
      <c r="AC778">
        <v>0.02</v>
      </c>
      <c r="AD778">
        <v>0.03</v>
      </c>
      <c r="AE778">
        <v>4.17</v>
      </c>
      <c r="AF778">
        <v>-1</v>
      </c>
      <c r="AG778">
        <v>-1</v>
      </c>
      <c r="AH778">
        <v>-1</v>
      </c>
      <c r="AI778">
        <v>0</v>
      </c>
      <c r="AJ778">
        <v>0</v>
      </c>
      <c r="AK778">
        <v>0.03</v>
      </c>
      <c r="AL778">
        <v>0.03</v>
      </c>
      <c r="AM778">
        <v>0.05</v>
      </c>
      <c r="AN778">
        <v>0.05</v>
      </c>
      <c r="AO778">
        <v>1.42</v>
      </c>
      <c r="AP778">
        <v>1.42</v>
      </c>
      <c r="AQ778">
        <v>22.67</v>
      </c>
      <c r="AR778">
        <v>0.53</v>
      </c>
      <c r="AS778">
        <v>0.68</v>
      </c>
      <c r="AT778">
        <v>-1</v>
      </c>
      <c r="AU778">
        <v>-1</v>
      </c>
      <c r="AV778">
        <v>0.05</v>
      </c>
      <c r="AW778">
        <v>29.88</v>
      </c>
      <c r="AX778">
        <v>29.88</v>
      </c>
      <c r="AY778">
        <v>0.17</v>
      </c>
      <c r="AZ778">
        <v>0</v>
      </c>
      <c r="BA778">
        <v>1415.879107853262</v>
      </c>
    </row>
    <row r="779" spans="1:53" x14ac:dyDescent="0.25">
      <c r="A779">
        <v>2212</v>
      </c>
      <c r="B779" t="s">
        <v>1200</v>
      </c>
      <c r="C779">
        <v>0</v>
      </c>
      <c r="D779">
        <v>1.58</v>
      </c>
      <c r="E779">
        <v>0</v>
      </c>
      <c r="F779">
        <v>0</v>
      </c>
      <c r="G779">
        <v>0</v>
      </c>
      <c r="H779">
        <v>0.03</v>
      </c>
      <c r="I779">
        <v>0</v>
      </c>
      <c r="J779">
        <v>2</v>
      </c>
      <c r="K779">
        <v>0.03</v>
      </c>
      <c r="L779">
        <v>-1</v>
      </c>
      <c r="M779">
        <v>-1</v>
      </c>
      <c r="N779">
        <v>0.67</v>
      </c>
      <c r="O779">
        <v>3.58</v>
      </c>
      <c r="P779">
        <v>0.03</v>
      </c>
      <c r="Q779">
        <v>0.28000000000000003</v>
      </c>
      <c r="R779">
        <v>0.05</v>
      </c>
      <c r="S779">
        <v>0.32</v>
      </c>
      <c r="T779">
        <v>0.23</v>
      </c>
      <c r="U779">
        <v>0</v>
      </c>
      <c r="V779">
        <v>0</v>
      </c>
      <c r="W779">
        <v>20.67</v>
      </c>
      <c r="X779">
        <v>0.6</v>
      </c>
      <c r="Y779">
        <v>-1</v>
      </c>
      <c r="Z779">
        <v>-1</v>
      </c>
      <c r="AA779">
        <v>24.88</v>
      </c>
      <c r="AB779">
        <v>0.03</v>
      </c>
      <c r="AC779">
        <v>0.02</v>
      </c>
      <c r="AD779">
        <v>0.03</v>
      </c>
      <c r="AE779">
        <v>4.17</v>
      </c>
      <c r="AF779">
        <v>-1</v>
      </c>
      <c r="AG779">
        <v>-1</v>
      </c>
      <c r="AH779">
        <v>-1</v>
      </c>
      <c r="AI779">
        <v>0</v>
      </c>
      <c r="AJ779">
        <v>0</v>
      </c>
      <c r="AK779">
        <v>0.03</v>
      </c>
      <c r="AL779">
        <v>0.03</v>
      </c>
      <c r="AM779">
        <v>0.05</v>
      </c>
      <c r="AN779">
        <v>0.05</v>
      </c>
      <c r="AO779">
        <v>1.42</v>
      </c>
      <c r="AP779">
        <v>1.42</v>
      </c>
      <c r="AQ779">
        <v>22.67</v>
      </c>
      <c r="AR779">
        <v>0.53</v>
      </c>
      <c r="AS779">
        <v>0.68</v>
      </c>
      <c r="AT779">
        <v>-1</v>
      </c>
      <c r="AU779">
        <v>-1</v>
      </c>
      <c r="AV779">
        <v>0.05</v>
      </c>
      <c r="AW779">
        <v>29.88</v>
      </c>
      <c r="AX779">
        <v>29.88</v>
      </c>
      <c r="AY779">
        <v>0.17</v>
      </c>
      <c r="AZ779">
        <v>0</v>
      </c>
      <c r="BA779">
        <v>1438.5028873308922</v>
      </c>
    </row>
    <row r="780" spans="1:53" x14ac:dyDescent="0.25">
      <c r="A780">
        <v>2220</v>
      </c>
      <c r="B780" t="s">
        <v>1201</v>
      </c>
      <c r="C780">
        <v>0</v>
      </c>
      <c r="D780">
        <v>1.58</v>
      </c>
      <c r="E780">
        <v>0</v>
      </c>
      <c r="F780">
        <v>0</v>
      </c>
      <c r="G780">
        <v>0</v>
      </c>
      <c r="H780">
        <v>0.03</v>
      </c>
      <c r="I780">
        <v>0</v>
      </c>
      <c r="J780">
        <v>2</v>
      </c>
      <c r="K780">
        <v>0.03</v>
      </c>
      <c r="L780">
        <v>-1</v>
      </c>
      <c r="M780">
        <v>-1</v>
      </c>
      <c r="N780">
        <v>0.67</v>
      </c>
      <c r="O780">
        <v>3.58</v>
      </c>
      <c r="P780">
        <v>0.03</v>
      </c>
      <c r="Q780">
        <v>0.28000000000000003</v>
      </c>
      <c r="R780">
        <v>0.05</v>
      </c>
      <c r="S780">
        <v>0.32</v>
      </c>
      <c r="T780">
        <v>0.23</v>
      </c>
      <c r="U780">
        <v>0</v>
      </c>
      <c r="V780">
        <v>0</v>
      </c>
      <c r="W780">
        <v>20.67</v>
      </c>
      <c r="X780">
        <v>0.6</v>
      </c>
      <c r="Y780">
        <v>-1</v>
      </c>
      <c r="Z780">
        <v>-1</v>
      </c>
      <c r="AA780">
        <v>24.88</v>
      </c>
      <c r="AB780">
        <v>0.03</v>
      </c>
      <c r="AC780">
        <v>0.02</v>
      </c>
      <c r="AD780">
        <v>0.03</v>
      </c>
      <c r="AE780">
        <v>4.17</v>
      </c>
      <c r="AF780">
        <v>-1</v>
      </c>
      <c r="AG780">
        <v>-1</v>
      </c>
      <c r="AH780">
        <v>-1</v>
      </c>
      <c r="AI780">
        <v>0</v>
      </c>
      <c r="AJ780">
        <v>0</v>
      </c>
      <c r="AK780">
        <v>0.03</v>
      </c>
      <c r="AL780">
        <v>0.03</v>
      </c>
      <c r="AM780">
        <v>0.05</v>
      </c>
      <c r="AN780">
        <v>0.05</v>
      </c>
      <c r="AO780">
        <v>1.42</v>
      </c>
      <c r="AP780">
        <v>1.42</v>
      </c>
      <c r="AQ780">
        <v>22.67</v>
      </c>
      <c r="AR780">
        <v>0.53</v>
      </c>
      <c r="AS780">
        <v>0.68</v>
      </c>
      <c r="AT780">
        <v>-1</v>
      </c>
      <c r="AU780">
        <v>-1</v>
      </c>
      <c r="AV780">
        <v>0.05</v>
      </c>
      <c r="AW780">
        <v>29.88</v>
      </c>
      <c r="AX780">
        <v>29.88</v>
      </c>
      <c r="AY780">
        <v>0.17</v>
      </c>
      <c r="AZ780">
        <v>0</v>
      </c>
      <c r="BA780">
        <v>1379.2766868865938</v>
      </c>
    </row>
    <row r="781" spans="1:53" x14ac:dyDescent="0.25">
      <c r="A781">
        <v>2221</v>
      </c>
      <c r="B781" t="s">
        <v>1202</v>
      </c>
      <c r="C781">
        <v>0</v>
      </c>
      <c r="D781">
        <v>1.58</v>
      </c>
      <c r="E781">
        <v>0</v>
      </c>
      <c r="F781">
        <v>0</v>
      </c>
      <c r="G781">
        <v>0</v>
      </c>
      <c r="H781">
        <v>0.03</v>
      </c>
      <c r="I781">
        <v>0</v>
      </c>
      <c r="J781">
        <v>2</v>
      </c>
      <c r="K781">
        <v>0.03</v>
      </c>
      <c r="L781">
        <v>-1</v>
      </c>
      <c r="M781">
        <v>-1</v>
      </c>
      <c r="N781">
        <v>0.67</v>
      </c>
      <c r="O781">
        <v>3.58</v>
      </c>
      <c r="P781">
        <v>0.03</v>
      </c>
      <c r="Q781">
        <v>0.28000000000000003</v>
      </c>
      <c r="R781">
        <v>0.05</v>
      </c>
      <c r="S781">
        <v>0.32</v>
      </c>
      <c r="T781">
        <v>0.23</v>
      </c>
      <c r="U781">
        <v>0</v>
      </c>
      <c r="V781">
        <v>0</v>
      </c>
      <c r="W781">
        <v>20.67</v>
      </c>
      <c r="X781">
        <v>0.6</v>
      </c>
      <c r="Y781">
        <v>-1</v>
      </c>
      <c r="Z781">
        <v>-1</v>
      </c>
      <c r="AA781">
        <v>24.88</v>
      </c>
      <c r="AB781">
        <v>0.03</v>
      </c>
      <c r="AC781">
        <v>0.02</v>
      </c>
      <c r="AD781">
        <v>0.03</v>
      </c>
      <c r="AE781">
        <v>4.17</v>
      </c>
      <c r="AF781">
        <v>-1</v>
      </c>
      <c r="AG781">
        <v>-1</v>
      </c>
      <c r="AH781">
        <v>-1</v>
      </c>
      <c r="AI781">
        <v>0</v>
      </c>
      <c r="AJ781">
        <v>0</v>
      </c>
      <c r="AK781">
        <v>0.03</v>
      </c>
      <c r="AL781">
        <v>0.03</v>
      </c>
      <c r="AM781">
        <v>0.05</v>
      </c>
      <c r="AN781">
        <v>0.05</v>
      </c>
      <c r="AO781">
        <v>1.42</v>
      </c>
      <c r="AP781">
        <v>1.42</v>
      </c>
      <c r="AQ781">
        <v>22.67</v>
      </c>
      <c r="AR781">
        <v>0.53</v>
      </c>
      <c r="AS781">
        <v>0.68</v>
      </c>
      <c r="AT781">
        <v>-1</v>
      </c>
      <c r="AU781">
        <v>-1</v>
      </c>
      <c r="AV781">
        <v>0.05</v>
      </c>
      <c r="AW781">
        <v>29.88</v>
      </c>
      <c r="AX781">
        <v>29.88</v>
      </c>
      <c r="AY781">
        <v>0.17</v>
      </c>
      <c r="AZ781">
        <v>0</v>
      </c>
      <c r="BA781">
        <v>1411.4581248537343</v>
      </c>
    </row>
    <row r="782" spans="1:53" x14ac:dyDescent="0.25">
      <c r="A782">
        <v>2224</v>
      </c>
      <c r="B782" t="s">
        <v>1203</v>
      </c>
      <c r="C782">
        <v>0</v>
      </c>
      <c r="D782">
        <v>1.58</v>
      </c>
      <c r="E782">
        <v>0</v>
      </c>
      <c r="F782">
        <v>0</v>
      </c>
      <c r="G782">
        <v>0</v>
      </c>
      <c r="H782">
        <v>0.03</v>
      </c>
      <c r="I782">
        <v>0</v>
      </c>
      <c r="J782">
        <v>2</v>
      </c>
      <c r="K782">
        <v>0.03</v>
      </c>
      <c r="L782">
        <v>-1</v>
      </c>
      <c r="M782">
        <v>-1</v>
      </c>
      <c r="N782">
        <v>0.67</v>
      </c>
      <c r="O782">
        <v>3.58</v>
      </c>
      <c r="P782">
        <v>0.03</v>
      </c>
      <c r="Q782">
        <v>0.28000000000000003</v>
      </c>
      <c r="R782">
        <v>0.05</v>
      </c>
      <c r="S782">
        <v>0.32</v>
      </c>
      <c r="T782">
        <v>0.23</v>
      </c>
      <c r="U782">
        <v>0</v>
      </c>
      <c r="V782">
        <v>0</v>
      </c>
      <c r="W782">
        <v>20.67</v>
      </c>
      <c r="X782">
        <v>0.6</v>
      </c>
      <c r="Y782">
        <v>-1</v>
      </c>
      <c r="Z782">
        <v>-1</v>
      </c>
      <c r="AA782">
        <v>24.88</v>
      </c>
      <c r="AB782">
        <v>0.03</v>
      </c>
      <c r="AC782">
        <v>0.02</v>
      </c>
      <c r="AD782">
        <v>0.03</v>
      </c>
      <c r="AE782">
        <v>4.17</v>
      </c>
      <c r="AF782">
        <v>-1</v>
      </c>
      <c r="AG782">
        <v>-1</v>
      </c>
      <c r="AH782">
        <v>-1</v>
      </c>
      <c r="AI782">
        <v>0</v>
      </c>
      <c r="AJ782">
        <v>0</v>
      </c>
      <c r="AK782">
        <v>0.03</v>
      </c>
      <c r="AL782">
        <v>0.03</v>
      </c>
      <c r="AM782">
        <v>0.05</v>
      </c>
      <c r="AN782">
        <v>0.05</v>
      </c>
      <c r="AO782">
        <v>1.42</v>
      </c>
      <c r="AP782">
        <v>1.42</v>
      </c>
      <c r="AQ782">
        <v>22.67</v>
      </c>
      <c r="AR782">
        <v>0.53</v>
      </c>
      <c r="AS782">
        <v>0.68</v>
      </c>
      <c r="AT782">
        <v>-1</v>
      </c>
      <c r="AU782">
        <v>-1</v>
      </c>
      <c r="AV782">
        <v>0.05</v>
      </c>
      <c r="AW782">
        <v>29.88</v>
      </c>
      <c r="AX782">
        <v>29.88</v>
      </c>
      <c r="AY782">
        <v>0.17</v>
      </c>
      <c r="AZ782">
        <v>0</v>
      </c>
      <c r="BA782">
        <v>1331.0814719410046</v>
      </c>
    </row>
    <row r="783" spans="1:53" x14ac:dyDescent="0.25">
      <c r="A783">
        <v>2225</v>
      </c>
      <c r="B783" t="s">
        <v>1204</v>
      </c>
      <c r="C783">
        <v>0</v>
      </c>
      <c r="D783">
        <v>1.58</v>
      </c>
      <c r="E783">
        <v>0</v>
      </c>
      <c r="F783">
        <v>0</v>
      </c>
      <c r="G783">
        <v>0</v>
      </c>
      <c r="H783">
        <v>0.03</v>
      </c>
      <c r="I783">
        <v>0</v>
      </c>
      <c r="J783">
        <v>2</v>
      </c>
      <c r="K783">
        <v>0.03</v>
      </c>
      <c r="L783">
        <v>-1</v>
      </c>
      <c r="M783">
        <v>-1</v>
      </c>
      <c r="N783">
        <v>0.67</v>
      </c>
      <c r="O783">
        <v>3.58</v>
      </c>
      <c r="P783">
        <v>0.03</v>
      </c>
      <c r="Q783">
        <v>0.28000000000000003</v>
      </c>
      <c r="R783">
        <v>0.05</v>
      </c>
      <c r="S783">
        <v>0.32</v>
      </c>
      <c r="T783">
        <v>0.23</v>
      </c>
      <c r="U783">
        <v>0</v>
      </c>
      <c r="V783">
        <v>0</v>
      </c>
      <c r="W783">
        <v>20.67</v>
      </c>
      <c r="X783">
        <v>0.6</v>
      </c>
      <c r="Y783">
        <v>-1</v>
      </c>
      <c r="Z783">
        <v>-1</v>
      </c>
      <c r="AA783">
        <v>24.88</v>
      </c>
      <c r="AB783">
        <v>0.03</v>
      </c>
      <c r="AC783">
        <v>0.02</v>
      </c>
      <c r="AD783">
        <v>0.03</v>
      </c>
      <c r="AE783">
        <v>4.17</v>
      </c>
      <c r="AF783">
        <v>-1</v>
      </c>
      <c r="AG783">
        <v>-1</v>
      </c>
      <c r="AH783">
        <v>-1</v>
      </c>
      <c r="AI783">
        <v>0</v>
      </c>
      <c r="AJ783">
        <v>0</v>
      </c>
      <c r="AK783">
        <v>0.03</v>
      </c>
      <c r="AL783">
        <v>0.03</v>
      </c>
      <c r="AM783">
        <v>0.05</v>
      </c>
      <c r="AN783">
        <v>0.05</v>
      </c>
      <c r="AO783">
        <v>1.42</v>
      </c>
      <c r="AP783">
        <v>1.42</v>
      </c>
      <c r="AQ783">
        <v>22.67</v>
      </c>
      <c r="AR783">
        <v>0.53</v>
      </c>
      <c r="AS783">
        <v>0.68</v>
      </c>
      <c r="AT783">
        <v>-1</v>
      </c>
      <c r="AU783">
        <v>-1</v>
      </c>
      <c r="AV783">
        <v>0.05</v>
      </c>
      <c r="AW783">
        <v>29.88</v>
      </c>
      <c r="AX783">
        <v>29.88</v>
      </c>
      <c r="AY783">
        <v>0.17</v>
      </c>
      <c r="AZ783">
        <v>0</v>
      </c>
      <c r="BA783">
        <v>1461.3345380489409</v>
      </c>
    </row>
    <row r="784" spans="1:53" x14ac:dyDescent="0.25">
      <c r="A784">
        <v>2227</v>
      </c>
      <c r="B784" t="s">
        <v>1205</v>
      </c>
      <c r="C784">
        <v>0</v>
      </c>
      <c r="D784">
        <v>1.58</v>
      </c>
      <c r="E784">
        <v>0</v>
      </c>
      <c r="F784">
        <v>0</v>
      </c>
      <c r="G784">
        <v>0</v>
      </c>
      <c r="H784">
        <v>0.03</v>
      </c>
      <c r="I784">
        <v>0</v>
      </c>
      <c r="J784">
        <v>2</v>
      </c>
      <c r="K784">
        <v>0.03</v>
      </c>
      <c r="L784">
        <v>-1</v>
      </c>
      <c r="M784">
        <v>-1</v>
      </c>
      <c r="N784">
        <v>0.67</v>
      </c>
      <c r="O784">
        <v>3.58</v>
      </c>
      <c r="P784">
        <v>0.03</v>
      </c>
      <c r="Q784">
        <v>0.28000000000000003</v>
      </c>
      <c r="R784">
        <v>0.05</v>
      </c>
      <c r="S784">
        <v>0.32</v>
      </c>
      <c r="T784">
        <v>0.23</v>
      </c>
      <c r="U784">
        <v>0</v>
      </c>
      <c r="V784">
        <v>0</v>
      </c>
      <c r="W784">
        <v>20.67</v>
      </c>
      <c r="X784">
        <v>0.6</v>
      </c>
      <c r="Y784">
        <v>-1</v>
      </c>
      <c r="Z784">
        <v>-1</v>
      </c>
      <c r="AA784">
        <v>24.88</v>
      </c>
      <c r="AB784">
        <v>0.03</v>
      </c>
      <c r="AC784">
        <v>0.02</v>
      </c>
      <c r="AD784">
        <v>0.03</v>
      </c>
      <c r="AE784">
        <v>4.17</v>
      </c>
      <c r="AF784">
        <v>-1</v>
      </c>
      <c r="AG784">
        <v>-1</v>
      </c>
      <c r="AH784">
        <v>-1</v>
      </c>
      <c r="AI784">
        <v>0</v>
      </c>
      <c r="AJ784">
        <v>0</v>
      </c>
      <c r="AK784">
        <v>0.03</v>
      </c>
      <c r="AL784">
        <v>0.03</v>
      </c>
      <c r="AM784">
        <v>0.05</v>
      </c>
      <c r="AN784">
        <v>0.05</v>
      </c>
      <c r="AO784">
        <v>1.42</v>
      </c>
      <c r="AP784">
        <v>1.42</v>
      </c>
      <c r="AQ784">
        <v>22.67</v>
      </c>
      <c r="AR784">
        <v>0.53</v>
      </c>
      <c r="AS784">
        <v>0.68</v>
      </c>
      <c r="AT784">
        <v>-1</v>
      </c>
      <c r="AU784">
        <v>-1</v>
      </c>
      <c r="AV784">
        <v>0.05</v>
      </c>
      <c r="AW784">
        <v>29.88</v>
      </c>
      <c r="AX784">
        <v>29.88</v>
      </c>
      <c r="AY784">
        <v>0.17</v>
      </c>
      <c r="AZ784">
        <v>0</v>
      </c>
      <c r="BA784">
        <v>1430.240325089341</v>
      </c>
    </row>
    <row r="785" spans="1:53" x14ac:dyDescent="0.25">
      <c r="A785">
        <v>2228</v>
      </c>
      <c r="B785" t="s">
        <v>1206</v>
      </c>
      <c r="C785">
        <v>0</v>
      </c>
      <c r="D785">
        <v>1.58</v>
      </c>
      <c r="E785">
        <v>0</v>
      </c>
      <c r="F785">
        <v>0</v>
      </c>
      <c r="G785">
        <v>0</v>
      </c>
      <c r="H785">
        <v>0.03</v>
      </c>
      <c r="I785">
        <v>0</v>
      </c>
      <c r="J785">
        <v>2</v>
      </c>
      <c r="K785">
        <v>0.03</v>
      </c>
      <c r="L785">
        <v>-1</v>
      </c>
      <c r="M785">
        <v>-1</v>
      </c>
      <c r="N785">
        <v>0.67</v>
      </c>
      <c r="O785">
        <v>3.58</v>
      </c>
      <c r="P785">
        <v>0.03</v>
      </c>
      <c r="Q785">
        <v>0.28000000000000003</v>
      </c>
      <c r="R785">
        <v>0.05</v>
      </c>
      <c r="S785">
        <v>0.32</v>
      </c>
      <c r="T785">
        <v>0.23</v>
      </c>
      <c r="U785">
        <v>0</v>
      </c>
      <c r="V785">
        <v>0</v>
      </c>
      <c r="W785">
        <v>20.67</v>
      </c>
      <c r="X785">
        <v>0.6</v>
      </c>
      <c r="Y785">
        <v>-1</v>
      </c>
      <c r="Z785">
        <v>-1</v>
      </c>
      <c r="AA785">
        <v>24.88</v>
      </c>
      <c r="AB785">
        <v>0.03</v>
      </c>
      <c r="AC785">
        <v>0.02</v>
      </c>
      <c r="AD785">
        <v>0.03</v>
      </c>
      <c r="AE785">
        <v>4.17</v>
      </c>
      <c r="AF785">
        <v>-1</v>
      </c>
      <c r="AG785">
        <v>-1</v>
      </c>
      <c r="AH785">
        <v>-1</v>
      </c>
      <c r="AI785">
        <v>0</v>
      </c>
      <c r="AJ785">
        <v>0</v>
      </c>
      <c r="AK785">
        <v>0.03</v>
      </c>
      <c r="AL785">
        <v>0.03</v>
      </c>
      <c r="AM785">
        <v>0.05</v>
      </c>
      <c r="AN785">
        <v>0.05</v>
      </c>
      <c r="AO785">
        <v>1.42</v>
      </c>
      <c r="AP785">
        <v>1.42</v>
      </c>
      <c r="AQ785">
        <v>22.67</v>
      </c>
      <c r="AR785">
        <v>0.53</v>
      </c>
      <c r="AS785">
        <v>0.68</v>
      </c>
      <c r="AT785">
        <v>-1</v>
      </c>
      <c r="AU785">
        <v>-1</v>
      </c>
      <c r="AV785">
        <v>0.05</v>
      </c>
      <c r="AW785">
        <v>29.88</v>
      </c>
      <c r="AX785">
        <v>29.88</v>
      </c>
      <c r="AY785">
        <v>0.17</v>
      </c>
      <c r="AZ785">
        <v>0</v>
      </c>
      <c r="BA785">
        <v>1506.9530981852929</v>
      </c>
    </row>
    <row r="786" spans="1:53" x14ac:dyDescent="0.25">
      <c r="A786">
        <v>2230</v>
      </c>
      <c r="B786" t="s">
        <v>1207</v>
      </c>
      <c r="C786">
        <v>0</v>
      </c>
      <c r="D786">
        <v>1.58</v>
      </c>
      <c r="E786">
        <v>0</v>
      </c>
      <c r="F786">
        <v>0</v>
      </c>
      <c r="G786">
        <v>0</v>
      </c>
      <c r="H786">
        <v>0.03</v>
      </c>
      <c r="I786">
        <v>0</v>
      </c>
      <c r="J786">
        <v>2</v>
      </c>
      <c r="K786">
        <v>0.03</v>
      </c>
      <c r="L786">
        <v>-1</v>
      </c>
      <c r="M786">
        <v>-1</v>
      </c>
      <c r="N786">
        <v>0.67</v>
      </c>
      <c r="O786">
        <v>3.58</v>
      </c>
      <c r="P786">
        <v>0.03</v>
      </c>
      <c r="Q786">
        <v>0.28000000000000003</v>
      </c>
      <c r="R786">
        <v>0.05</v>
      </c>
      <c r="S786">
        <v>0.32</v>
      </c>
      <c r="T786">
        <v>0.23</v>
      </c>
      <c r="U786">
        <v>0</v>
      </c>
      <c r="V786">
        <v>0</v>
      </c>
      <c r="W786">
        <v>20.67</v>
      </c>
      <c r="X786">
        <v>0.6</v>
      </c>
      <c r="Y786">
        <v>-1</v>
      </c>
      <c r="Z786">
        <v>-1</v>
      </c>
      <c r="AA786">
        <v>24.88</v>
      </c>
      <c r="AB786">
        <v>0.03</v>
      </c>
      <c r="AC786">
        <v>0.02</v>
      </c>
      <c r="AD786">
        <v>0.03</v>
      </c>
      <c r="AE786">
        <v>4.17</v>
      </c>
      <c r="AF786">
        <v>-1</v>
      </c>
      <c r="AG786">
        <v>-1</v>
      </c>
      <c r="AH786">
        <v>-1</v>
      </c>
      <c r="AI786">
        <v>0</v>
      </c>
      <c r="AJ786">
        <v>0</v>
      </c>
      <c r="AK786">
        <v>0.03</v>
      </c>
      <c r="AL786">
        <v>0.03</v>
      </c>
      <c r="AM786">
        <v>0.05</v>
      </c>
      <c r="AN786">
        <v>0.05</v>
      </c>
      <c r="AO786">
        <v>1.42</v>
      </c>
      <c r="AP786">
        <v>1.42</v>
      </c>
      <c r="AQ786">
        <v>22.67</v>
      </c>
      <c r="AR786">
        <v>0.53</v>
      </c>
      <c r="AS786">
        <v>0.68</v>
      </c>
      <c r="AT786">
        <v>-1</v>
      </c>
      <c r="AU786">
        <v>-1</v>
      </c>
      <c r="AV786">
        <v>0.05</v>
      </c>
      <c r="AW786">
        <v>29.88</v>
      </c>
      <c r="AX786">
        <v>29.88</v>
      </c>
      <c r="AY786">
        <v>0.17</v>
      </c>
      <c r="AZ786">
        <v>0</v>
      </c>
      <c r="BA786">
        <v>1517.6596003167967</v>
      </c>
    </row>
    <row r="787" spans="1:53" x14ac:dyDescent="0.25">
      <c r="A787">
        <v>2231</v>
      </c>
      <c r="B787" t="s">
        <v>1208</v>
      </c>
      <c r="C787">
        <v>0</v>
      </c>
      <c r="D787">
        <v>1.58</v>
      </c>
      <c r="E787">
        <v>0</v>
      </c>
      <c r="F787">
        <v>0</v>
      </c>
      <c r="G787">
        <v>0</v>
      </c>
      <c r="H787">
        <v>0.03</v>
      </c>
      <c r="I787">
        <v>0</v>
      </c>
      <c r="J787">
        <v>2</v>
      </c>
      <c r="K787">
        <v>0.03</v>
      </c>
      <c r="L787">
        <v>-1</v>
      </c>
      <c r="M787">
        <v>-1</v>
      </c>
      <c r="N787">
        <v>0.67</v>
      </c>
      <c r="O787">
        <v>3.58</v>
      </c>
      <c r="P787">
        <v>0.03</v>
      </c>
      <c r="Q787">
        <v>0.28000000000000003</v>
      </c>
      <c r="R787">
        <v>0.05</v>
      </c>
      <c r="S787">
        <v>0.32</v>
      </c>
      <c r="T787">
        <v>0.23</v>
      </c>
      <c r="U787">
        <v>0</v>
      </c>
      <c r="V787">
        <v>0</v>
      </c>
      <c r="W787">
        <v>20.67</v>
      </c>
      <c r="X787">
        <v>0.6</v>
      </c>
      <c r="Y787">
        <v>-1</v>
      </c>
      <c r="Z787">
        <v>-1</v>
      </c>
      <c r="AA787">
        <v>24.88</v>
      </c>
      <c r="AB787">
        <v>0.03</v>
      </c>
      <c r="AC787">
        <v>0.02</v>
      </c>
      <c r="AD787">
        <v>0.03</v>
      </c>
      <c r="AE787">
        <v>4.17</v>
      </c>
      <c r="AF787">
        <v>-1</v>
      </c>
      <c r="AG787">
        <v>-1</v>
      </c>
      <c r="AH787">
        <v>-1</v>
      </c>
      <c r="AI787">
        <v>0</v>
      </c>
      <c r="AJ787">
        <v>0</v>
      </c>
      <c r="AK787">
        <v>0.03</v>
      </c>
      <c r="AL787">
        <v>0.03</v>
      </c>
      <c r="AM787">
        <v>0.05</v>
      </c>
      <c r="AN787">
        <v>0.05</v>
      </c>
      <c r="AO787">
        <v>1.42</v>
      </c>
      <c r="AP787">
        <v>1.42</v>
      </c>
      <c r="AQ787">
        <v>22.67</v>
      </c>
      <c r="AR787">
        <v>0.53</v>
      </c>
      <c r="AS787">
        <v>0.68</v>
      </c>
      <c r="AT787">
        <v>-1</v>
      </c>
      <c r="AU787">
        <v>-1</v>
      </c>
      <c r="AV787">
        <v>0.05</v>
      </c>
      <c r="AW787">
        <v>29.88</v>
      </c>
      <c r="AX787">
        <v>29.88</v>
      </c>
      <c r="AY787">
        <v>0.17</v>
      </c>
      <c r="AZ787">
        <v>0</v>
      </c>
      <c r="BA787">
        <v>1490.4517524536814</v>
      </c>
    </row>
    <row r="788" spans="1:53" x14ac:dyDescent="0.25">
      <c r="A788">
        <v>2232</v>
      </c>
      <c r="B788" t="s">
        <v>1209</v>
      </c>
      <c r="C788">
        <v>0</v>
      </c>
      <c r="D788">
        <v>1.58</v>
      </c>
      <c r="E788">
        <v>0</v>
      </c>
      <c r="F788">
        <v>0</v>
      </c>
      <c r="G788">
        <v>0</v>
      </c>
      <c r="H788">
        <v>0.03</v>
      </c>
      <c r="I788">
        <v>0</v>
      </c>
      <c r="J788">
        <v>2</v>
      </c>
      <c r="K788">
        <v>0.03</v>
      </c>
      <c r="L788">
        <v>-1</v>
      </c>
      <c r="M788">
        <v>-1</v>
      </c>
      <c r="N788">
        <v>0.67</v>
      </c>
      <c r="O788">
        <v>3.58</v>
      </c>
      <c r="P788">
        <v>0.03</v>
      </c>
      <c r="Q788">
        <v>0.28000000000000003</v>
      </c>
      <c r="R788">
        <v>0.05</v>
      </c>
      <c r="S788">
        <v>0.32</v>
      </c>
      <c r="T788">
        <v>0.23</v>
      </c>
      <c r="U788">
        <v>0</v>
      </c>
      <c r="V788">
        <v>0</v>
      </c>
      <c r="W788">
        <v>20.67</v>
      </c>
      <c r="X788">
        <v>0.6</v>
      </c>
      <c r="Y788">
        <v>-1</v>
      </c>
      <c r="Z788">
        <v>-1</v>
      </c>
      <c r="AA788">
        <v>24.88</v>
      </c>
      <c r="AB788">
        <v>0.03</v>
      </c>
      <c r="AC788">
        <v>0.02</v>
      </c>
      <c r="AD788">
        <v>0.03</v>
      </c>
      <c r="AE788">
        <v>4.17</v>
      </c>
      <c r="AF788">
        <v>-1</v>
      </c>
      <c r="AG788">
        <v>-1</v>
      </c>
      <c r="AH788">
        <v>-1</v>
      </c>
      <c r="AI788">
        <v>0</v>
      </c>
      <c r="AJ788">
        <v>0</v>
      </c>
      <c r="AK788">
        <v>0.03</v>
      </c>
      <c r="AL788">
        <v>0.03</v>
      </c>
      <c r="AM788">
        <v>0.05</v>
      </c>
      <c r="AN788">
        <v>0.05</v>
      </c>
      <c r="AO788">
        <v>1.42</v>
      </c>
      <c r="AP788">
        <v>1.42</v>
      </c>
      <c r="AQ788">
        <v>22.67</v>
      </c>
      <c r="AR788">
        <v>0.53</v>
      </c>
      <c r="AS788">
        <v>0.68</v>
      </c>
      <c r="AT788">
        <v>-1</v>
      </c>
      <c r="AU788">
        <v>-1</v>
      </c>
      <c r="AV788">
        <v>0.05</v>
      </c>
      <c r="AW788">
        <v>29.88</v>
      </c>
      <c r="AX788">
        <v>29.88</v>
      </c>
      <c r="AY788">
        <v>0.17</v>
      </c>
      <c r="AZ788">
        <v>0</v>
      </c>
      <c r="BA788">
        <v>1481.4343316647532</v>
      </c>
    </row>
    <row r="789" spans="1:53" x14ac:dyDescent="0.25">
      <c r="A789">
        <v>2234</v>
      </c>
      <c r="B789" t="s">
        <v>1210</v>
      </c>
      <c r="C789">
        <v>0</v>
      </c>
      <c r="D789">
        <v>1.58</v>
      </c>
      <c r="E789">
        <v>0</v>
      </c>
      <c r="F789">
        <v>0</v>
      </c>
      <c r="G789">
        <v>0</v>
      </c>
      <c r="H789">
        <v>0.03</v>
      </c>
      <c r="I789">
        <v>0</v>
      </c>
      <c r="J789">
        <v>2</v>
      </c>
      <c r="K789">
        <v>0.03</v>
      </c>
      <c r="L789">
        <v>-1</v>
      </c>
      <c r="M789">
        <v>-1</v>
      </c>
      <c r="N789">
        <v>0.67</v>
      </c>
      <c r="O789">
        <v>3.58</v>
      </c>
      <c r="P789">
        <v>0.03</v>
      </c>
      <c r="Q789">
        <v>0.28000000000000003</v>
      </c>
      <c r="R789">
        <v>0.05</v>
      </c>
      <c r="S789">
        <v>0.32</v>
      </c>
      <c r="T789">
        <v>0.23</v>
      </c>
      <c r="U789">
        <v>0</v>
      </c>
      <c r="V789">
        <v>0</v>
      </c>
      <c r="W789">
        <v>20.67</v>
      </c>
      <c r="X789">
        <v>0.6</v>
      </c>
      <c r="Y789">
        <v>-1</v>
      </c>
      <c r="Z789">
        <v>-1</v>
      </c>
      <c r="AA789">
        <v>24.88</v>
      </c>
      <c r="AB789">
        <v>0.03</v>
      </c>
      <c r="AC789">
        <v>0.02</v>
      </c>
      <c r="AD789">
        <v>0.03</v>
      </c>
      <c r="AE789">
        <v>4.17</v>
      </c>
      <c r="AF789">
        <v>-1</v>
      </c>
      <c r="AG789">
        <v>-1</v>
      </c>
      <c r="AH789">
        <v>-1</v>
      </c>
      <c r="AI789">
        <v>0</v>
      </c>
      <c r="AJ789">
        <v>0</v>
      </c>
      <c r="AK789">
        <v>0.03</v>
      </c>
      <c r="AL789">
        <v>0.03</v>
      </c>
      <c r="AM789">
        <v>0.05</v>
      </c>
      <c r="AN789">
        <v>0.05</v>
      </c>
      <c r="AO789">
        <v>1.42</v>
      </c>
      <c r="AP789">
        <v>1.42</v>
      </c>
      <c r="AQ789">
        <v>22.67</v>
      </c>
      <c r="AR789">
        <v>0.53</v>
      </c>
      <c r="AS789">
        <v>0.68</v>
      </c>
      <c r="AT789">
        <v>-1</v>
      </c>
      <c r="AU789">
        <v>-1</v>
      </c>
      <c r="AV789">
        <v>0.05</v>
      </c>
      <c r="AW789">
        <v>29.88</v>
      </c>
      <c r="AX789">
        <v>29.88</v>
      </c>
      <c r="AY789">
        <v>0.17</v>
      </c>
      <c r="AZ789">
        <v>0</v>
      </c>
      <c r="BA789">
        <v>1534.0021332948113</v>
      </c>
    </row>
    <row r="790" spans="1:53" x14ac:dyDescent="0.25">
      <c r="A790">
        <v>2239</v>
      </c>
      <c r="B790" t="s">
        <v>1211</v>
      </c>
      <c r="C790">
        <v>0</v>
      </c>
      <c r="D790">
        <v>1.58</v>
      </c>
      <c r="E790">
        <v>0</v>
      </c>
      <c r="F790">
        <v>0</v>
      </c>
      <c r="G790">
        <v>0</v>
      </c>
      <c r="H790">
        <v>0.03</v>
      </c>
      <c r="I790">
        <v>0</v>
      </c>
      <c r="J790">
        <v>2</v>
      </c>
      <c r="K790">
        <v>0.03</v>
      </c>
      <c r="L790">
        <v>-1</v>
      </c>
      <c r="M790">
        <v>-1</v>
      </c>
      <c r="N790">
        <v>0.67</v>
      </c>
      <c r="O790">
        <v>3.58</v>
      </c>
      <c r="P790">
        <v>0.03</v>
      </c>
      <c r="Q790">
        <v>0.28000000000000003</v>
      </c>
      <c r="R790">
        <v>0.05</v>
      </c>
      <c r="S790">
        <v>0.32</v>
      </c>
      <c r="T790">
        <v>0.23</v>
      </c>
      <c r="U790">
        <v>0</v>
      </c>
      <c r="V790">
        <v>0</v>
      </c>
      <c r="W790">
        <v>20.67</v>
      </c>
      <c r="X790">
        <v>0.6</v>
      </c>
      <c r="Y790">
        <v>-1</v>
      </c>
      <c r="Z790">
        <v>-1</v>
      </c>
      <c r="AA790">
        <v>24.88</v>
      </c>
      <c r="AB790">
        <v>0.03</v>
      </c>
      <c r="AC790">
        <v>0.02</v>
      </c>
      <c r="AD790">
        <v>0.03</v>
      </c>
      <c r="AE790">
        <v>4.17</v>
      </c>
      <c r="AF790">
        <v>-1</v>
      </c>
      <c r="AG790">
        <v>-1</v>
      </c>
      <c r="AH790">
        <v>-1</v>
      </c>
      <c r="AI790">
        <v>0</v>
      </c>
      <c r="AJ790">
        <v>0</v>
      </c>
      <c r="AK790">
        <v>0.03</v>
      </c>
      <c r="AL790">
        <v>0.03</v>
      </c>
      <c r="AM790">
        <v>0.05</v>
      </c>
      <c r="AN790">
        <v>0.05</v>
      </c>
      <c r="AO790">
        <v>1.42</v>
      </c>
      <c r="AP790">
        <v>1.42</v>
      </c>
      <c r="AQ790">
        <v>22.67</v>
      </c>
      <c r="AR790">
        <v>0.53</v>
      </c>
      <c r="AS790">
        <v>0.68</v>
      </c>
      <c r="AT790">
        <v>-1</v>
      </c>
      <c r="AU790">
        <v>-1</v>
      </c>
      <c r="AV790">
        <v>0.05</v>
      </c>
      <c r="AW790">
        <v>29.88</v>
      </c>
      <c r="AX790">
        <v>29.88</v>
      </c>
      <c r="AY790">
        <v>0.17</v>
      </c>
      <c r="AZ790">
        <v>0</v>
      </c>
      <c r="BA790">
        <v>1424.7233847325965</v>
      </c>
    </row>
    <row r="791" spans="1:53" x14ac:dyDescent="0.25">
      <c r="A791">
        <v>2240</v>
      </c>
      <c r="B791" t="s">
        <v>1212</v>
      </c>
      <c r="C791">
        <v>0</v>
      </c>
      <c r="D791">
        <v>1.58</v>
      </c>
      <c r="E791">
        <v>0</v>
      </c>
      <c r="F791">
        <v>0</v>
      </c>
      <c r="G791">
        <v>0</v>
      </c>
      <c r="H791">
        <v>0.03</v>
      </c>
      <c r="I791">
        <v>0</v>
      </c>
      <c r="J791">
        <v>2</v>
      </c>
      <c r="K791">
        <v>0.03</v>
      </c>
      <c r="L791">
        <v>-1</v>
      </c>
      <c r="M791">
        <v>-1</v>
      </c>
      <c r="N791">
        <v>0.67</v>
      </c>
      <c r="O791">
        <v>3.58</v>
      </c>
      <c r="P791">
        <v>0.03</v>
      </c>
      <c r="Q791">
        <v>0.28000000000000003</v>
      </c>
      <c r="R791">
        <v>0.05</v>
      </c>
      <c r="S791">
        <v>0.32</v>
      </c>
      <c r="T791">
        <v>0.23</v>
      </c>
      <c r="U791">
        <v>0</v>
      </c>
      <c r="V791">
        <v>0</v>
      </c>
      <c r="W791">
        <v>20.67</v>
      </c>
      <c r="X791">
        <v>0.6</v>
      </c>
      <c r="Y791">
        <v>-1</v>
      </c>
      <c r="Z791">
        <v>-1</v>
      </c>
      <c r="AA791">
        <v>24.88</v>
      </c>
      <c r="AB791">
        <v>0.03</v>
      </c>
      <c r="AC791">
        <v>0.02</v>
      </c>
      <c r="AD791">
        <v>0.03</v>
      </c>
      <c r="AE791">
        <v>4.17</v>
      </c>
      <c r="AF791">
        <v>-1</v>
      </c>
      <c r="AG791">
        <v>-1</v>
      </c>
      <c r="AH791">
        <v>-1</v>
      </c>
      <c r="AI791">
        <v>0</v>
      </c>
      <c r="AJ791">
        <v>0</v>
      </c>
      <c r="AK791">
        <v>0.03</v>
      </c>
      <c r="AL791">
        <v>0.03</v>
      </c>
      <c r="AM791">
        <v>0.05</v>
      </c>
      <c r="AN791">
        <v>0.05</v>
      </c>
      <c r="AO791">
        <v>1.42</v>
      </c>
      <c r="AP791">
        <v>1.42</v>
      </c>
      <c r="AQ791">
        <v>22.67</v>
      </c>
      <c r="AR791">
        <v>0.53</v>
      </c>
      <c r="AS791">
        <v>0.68</v>
      </c>
      <c r="AT791">
        <v>-1</v>
      </c>
      <c r="AU791">
        <v>-1</v>
      </c>
      <c r="AV791">
        <v>0.05</v>
      </c>
      <c r="AW791">
        <v>29.88</v>
      </c>
      <c r="AX791">
        <v>29.88</v>
      </c>
      <c r="AY791">
        <v>0.17</v>
      </c>
      <c r="AZ791">
        <v>0</v>
      </c>
      <c r="BA791">
        <v>1476.8295168721602</v>
      </c>
    </row>
    <row r="792" spans="1:53" x14ac:dyDescent="0.25">
      <c r="A792">
        <v>2246</v>
      </c>
      <c r="B792" t="s">
        <v>1213</v>
      </c>
      <c r="C792">
        <v>0</v>
      </c>
      <c r="D792">
        <v>1.58</v>
      </c>
      <c r="E792">
        <v>0</v>
      </c>
      <c r="F792">
        <v>0</v>
      </c>
      <c r="G792">
        <v>0</v>
      </c>
      <c r="H792">
        <v>0.03</v>
      </c>
      <c r="I792">
        <v>0</v>
      </c>
      <c r="J792">
        <v>2</v>
      </c>
      <c r="K792">
        <v>0.03</v>
      </c>
      <c r="L792">
        <v>-1</v>
      </c>
      <c r="M792">
        <v>-1</v>
      </c>
      <c r="N792">
        <v>0.67</v>
      </c>
      <c r="O792">
        <v>3.58</v>
      </c>
      <c r="P792">
        <v>0.03</v>
      </c>
      <c r="Q792">
        <v>0.28000000000000003</v>
      </c>
      <c r="R792">
        <v>0.05</v>
      </c>
      <c r="S792">
        <v>0.32</v>
      </c>
      <c r="T792">
        <v>0.23</v>
      </c>
      <c r="U792">
        <v>0</v>
      </c>
      <c r="V792">
        <v>0</v>
      </c>
      <c r="W792">
        <v>20.67</v>
      </c>
      <c r="X792">
        <v>0.6</v>
      </c>
      <c r="Y792">
        <v>-1</v>
      </c>
      <c r="Z792">
        <v>-1</v>
      </c>
      <c r="AA792">
        <v>24.88</v>
      </c>
      <c r="AB792">
        <v>0.03</v>
      </c>
      <c r="AC792">
        <v>0.02</v>
      </c>
      <c r="AD792">
        <v>0.03</v>
      </c>
      <c r="AE792">
        <v>4.17</v>
      </c>
      <c r="AF792">
        <v>-1</v>
      </c>
      <c r="AG792">
        <v>-1</v>
      </c>
      <c r="AH792">
        <v>-1</v>
      </c>
      <c r="AI792">
        <v>0</v>
      </c>
      <c r="AJ792">
        <v>0</v>
      </c>
      <c r="AK792">
        <v>0.03</v>
      </c>
      <c r="AL792">
        <v>0.03</v>
      </c>
      <c r="AM792">
        <v>0.05</v>
      </c>
      <c r="AN792">
        <v>0.05</v>
      </c>
      <c r="AO792">
        <v>1.42</v>
      </c>
      <c r="AP792">
        <v>1.42</v>
      </c>
      <c r="AQ792">
        <v>22.67</v>
      </c>
      <c r="AR792">
        <v>0.53</v>
      </c>
      <c r="AS792">
        <v>0.68</v>
      </c>
      <c r="AT792">
        <v>-1</v>
      </c>
      <c r="AU792">
        <v>-1</v>
      </c>
      <c r="AV792">
        <v>0.05</v>
      </c>
      <c r="AW792">
        <v>29.88</v>
      </c>
      <c r="AX792">
        <v>29.88</v>
      </c>
      <c r="AY792">
        <v>0.17</v>
      </c>
      <c r="AZ792">
        <v>0</v>
      </c>
      <c r="BA792">
        <v>1359.4236220805942</v>
      </c>
    </row>
    <row r="793" spans="1:53" x14ac:dyDescent="0.25">
      <c r="A793">
        <v>2252</v>
      </c>
      <c r="B793" t="s">
        <v>1214</v>
      </c>
      <c r="C793">
        <v>0</v>
      </c>
      <c r="D793">
        <v>1.58</v>
      </c>
      <c r="E793">
        <v>0</v>
      </c>
      <c r="F793">
        <v>0</v>
      </c>
      <c r="G793">
        <v>0</v>
      </c>
      <c r="H793">
        <v>0.03</v>
      </c>
      <c r="I793">
        <v>0</v>
      </c>
      <c r="J793">
        <v>2</v>
      </c>
      <c r="K793">
        <v>0.03</v>
      </c>
      <c r="L793">
        <v>-1</v>
      </c>
      <c r="M793">
        <v>-1</v>
      </c>
      <c r="N793">
        <v>0.67</v>
      </c>
      <c r="O793">
        <v>3.58</v>
      </c>
      <c r="P793">
        <v>0.03</v>
      </c>
      <c r="Q793">
        <v>0.28000000000000003</v>
      </c>
      <c r="R793">
        <v>0.05</v>
      </c>
      <c r="S793">
        <v>0.32</v>
      </c>
      <c r="T793">
        <v>0.23</v>
      </c>
      <c r="U793">
        <v>0</v>
      </c>
      <c r="V793">
        <v>0</v>
      </c>
      <c r="W793">
        <v>20.67</v>
      </c>
      <c r="X793">
        <v>0.6</v>
      </c>
      <c r="Y793">
        <v>-1</v>
      </c>
      <c r="Z793">
        <v>-1</v>
      </c>
      <c r="AA793">
        <v>24.88</v>
      </c>
      <c r="AB793">
        <v>0.03</v>
      </c>
      <c r="AC793">
        <v>0.02</v>
      </c>
      <c r="AD793">
        <v>0.03</v>
      </c>
      <c r="AE793">
        <v>4.17</v>
      </c>
      <c r="AF793">
        <v>-1</v>
      </c>
      <c r="AG793">
        <v>-1</v>
      </c>
      <c r="AH793">
        <v>-1</v>
      </c>
      <c r="AI793">
        <v>0</v>
      </c>
      <c r="AJ793">
        <v>0</v>
      </c>
      <c r="AK793">
        <v>0.03</v>
      </c>
      <c r="AL793">
        <v>0.03</v>
      </c>
      <c r="AM793">
        <v>0.05</v>
      </c>
      <c r="AN793">
        <v>0.05</v>
      </c>
      <c r="AO793">
        <v>1.42</v>
      </c>
      <c r="AP793">
        <v>1.42</v>
      </c>
      <c r="AQ793">
        <v>22.67</v>
      </c>
      <c r="AR793">
        <v>0.53</v>
      </c>
      <c r="AS793">
        <v>0.68</v>
      </c>
      <c r="AT793">
        <v>-1</v>
      </c>
      <c r="AU793">
        <v>-1</v>
      </c>
      <c r="AV793">
        <v>0.05</v>
      </c>
      <c r="AW793">
        <v>29.88</v>
      </c>
      <c r="AX793">
        <v>29.88</v>
      </c>
      <c r="AY793">
        <v>0.17</v>
      </c>
      <c r="AZ793">
        <v>0</v>
      </c>
      <c r="BA793">
        <v>1535.121750747378</v>
      </c>
    </row>
    <row r="794" spans="1:53" x14ac:dyDescent="0.25">
      <c r="A794">
        <v>2259</v>
      </c>
      <c r="B794" t="s">
        <v>1215</v>
      </c>
      <c r="C794">
        <v>0</v>
      </c>
      <c r="D794">
        <v>1.58</v>
      </c>
      <c r="E794">
        <v>0</v>
      </c>
      <c r="F794">
        <v>0</v>
      </c>
      <c r="G794">
        <v>0</v>
      </c>
      <c r="H794">
        <v>0.03</v>
      </c>
      <c r="I794">
        <v>0</v>
      </c>
      <c r="J794">
        <v>2</v>
      </c>
      <c r="K794">
        <v>0.03</v>
      </c>
      <c r="L794">
        <v>-1</v>
      </c>
      <c r="M794">
        <v>-1</v>
      </c>
      <c r="N794">
        <v>0.67</v>
      </c>
      <c r="O794">
        <v>3.58</v>
      </c>
      <c r="P794">
        <v>0.03</v>
      </c>
      <c r="Q794">
        <v>0.28000000000000003</v>
      </c>
      <c r="R794">
        <v>0.05</v>
      </c>
      <c r="S794">
        <v>0.32</v>
      </c>
      <c r="T794">
        <v>0.23</v>
      </c>
      <c r="U794">
        <v>0</v>
      </c>
      <c r="V794">
        <v>0</v>
      </c>
      <c r="W794">
        <v>20.67</v>
      </c>
      <c r="X794">
        <v>0.6</v>
      </c>
      <c r="Y794">
        <v>-1</v>
      </c>
      <c r="Z794">
        <v>-1</v>
      </c>
      <c r="AA794">
        <v>24.88</v>
      </c>
      <c r="AB794">
        <v>0.03</v>
      </c>
      <c r="AC794">
        <v>0.02</v>
      </c>
      <c r="AD794">
        <v>0.03</v>
      </c>
      <c r="AE794">
        <v>4.17</v>
      </c>
      <c r="AF794">
        <v>-1</v>
      </c>
      <c r="AG794">
        <v>-1</v>
      </c>
      <c r="AH794">
        <v>-1</v>
      </c>
      <c r="AI794">
        <v>0</v>
      </c>
      <c r="AJ794">
        <v>0</v>
      </c>
      <c r="AK794">
        <v>0.03</v>
      </c>
      <c r="AL794">
        <v>0.03</v>
      </c>
      <c r="AM794">
        <v>0.05</v>
      </c>
      <c r="AN794">
        <v>0.05</v>
      </c>
      <c r="AO794">
        <v>1.42</v>
      </c>
      <c r="AP794">
        <v>1.42</v>
      </c>
      <c r="AQ794">
        <v>22.67</v>
      </c>
      <c r="AR794">
        <v>0.53</v>
      </c>
      <c r="AS794">
        <v>0.68</v>
      </c>
      <c r="AT794">
        <v>-1</v>
      </c>
      <c r="AU794">
        <v>-1</v>
      </c>
      <c r="AV794">
        <v>0.05</v>
      </c>
      <c r="AW794">
        <v>29.88</v>
      </c>
      <c r="AX794">
        <v>29.88</v>
      </c>
      <c r="AY794">
        <v>0.17</v>
      </c>
      <c r="AZ794">
        <v>0</v>
      </c>
      <c r="BA794">
        <v>1400.2942879271795</v>
      </c>
    </row>
    <row r="795" spans="1:53" x14ac:dyDescent="0.25">
      <c r="A795">
        <v>2261</v>
      </c>
      <c r="B795" t="s">
        <v>1216</v>
      </c>
      <c r="C795">
        <v>0</v>
      </c>
      <c r="D795">
        <v>1.58</v>
      </c>
      <c r="E795">
        <v>0</v>
      </c>
      <c r="F795">
        <v>0</v>
      </c>
      <c r="G795">
        <v>0</v>
      </c>
      <c r="H795">
        <v>0.03</v>
      </c>
      <c r="I795">
        <v>0</v>
      </c>
      <c r="J795">
        <v>2</v>
      </c>
      <c r="K795">
        <v>0.03</v>
      </c>
      <c r="L795">
        <v>-1</v>
      </c>
      <c r="M795">
        <v>-1</v>
      </c>
      <c r="N795">
        <v>0.67</v>
      </c>
      <c r="O795">
        <v>3.58</v>
      </c>
      <c r="P795">
        <v>0.03</v>
      </c>
      <c r="Q795">
        <v>0.28000000000000003</v>
      </c>
      <c r="R795">
        <v>0.05</v>
      </c>
      <c r="S795">
        <v>0.32</v>
      </c>
      <c r="T795">
        <v>0.23</v>
      </c>
      <c r="U795">
        <v>0</v>
      </c>
      <c r="V795">
        <v>0</v>
      </c>
      <c r="W795">
        <v>20.67</v>
      </c>
      <c r="X795">
        <v>0.6</v>
      </c>
      <c r="Y795">
        <v>-1</v>
      </c>
      <c r="Z795">
        <v>-1</v>
      </c>
      <c r="AA795">
        <v>24.88</v>
      </c>
      <c r="AB795">
        <v>0.03</v>
      </c>
      <c r="AC795">
        <v>0.02</v>
      </c>
      <c r="AD795">
        <v>0.03</v>
      </c>
      <c r="AE795">
        <v>4.17</v>
      </c>
      <c r="AF795">
        <v>-1</v>
      </c>
      <c r="AG795">
        <v>-1</v>
      </c>
      <c r="AH795">
        <v>-1</v>
      </c>
      <c r="AI795">
        <v>0</v>
      </c>
      <c r="AJ795">
        <v>0</v>
      </c>
      <c r="AK795">
        <v>0.03</v>
      </c>
      <c r="AL795">
        <v>0.03</v>
      </c>
      <c r="AM795">
        <v>0.05</v>
      </c>
      <c r="AN795">
        <v>0.05</v>
      </c>
      <c r="AO795">
        <v>1.42</v>
      </c>
      <c r="AP795">
        <v>1.42</v>
      </c>
      <c r="AQ795">
        <v>22.67</v>
      </c>
      <c r="AR795">
        <v>0.53</v>
      </c>
      <c r="AS795">
        <v>0.68</v>
      </c>
      <c r="AT795">
        <v>-1</v>
      </c>
      <c r="AU795">
        <v>-1</v>
      </c>
      <c r="AV795">
        <v>0.05</v>
      </c>
      <c r="AW795">
        <v>29.88</v>
      </c>
      <c r="AX795">
        <v>29.88</v>
      </c>
      <c r="AY795">
        <v>0.17</v>
      </c>
      <c r="AZ795">
        <v>0</v>
      </c>
      <c r="BA795">
        <v>1406.596141115049</v>
      </c>
    </row>
    <row r="796" spans="1:53" x14ac:dyDescent="0.25">
      <c r="A796">
        <v>2262</v>
      </c>
      <c r="B796" t="s">
        <v>1217</v>
      </c>
      <c r="C796">
        <v>0</v>
      </c>
      <c r="D796">
        <v>1.58</v>
      </c>
      <c r="E796">
        <v>0</v>
      </c>
      <c r="F796">
        <v>0</v>
      </c>
      <c r="G796">
        <v>0</v>
      </c>
      <c r="H796">
        <v>0.03</v>
      </c>
      <c r="I796">
        <v>0</v>
      </c>
      <c r="J796">
        <v>2</v>
      </c>
      <c r="K796">
        <v>0.03</v>
      </c>
      <c r="L796">
        <v>-1</v>
      </c>
      <c r="M796">
        <v>-1</v>
      </c>
      <c r="N796">
        <v>0.67</v>
      </c>
      <c r="O796">
        <v>3.58</v>
      </c>
      <c r="P796">
        <v>0.03</v>
      </c>
      <c r="Q796">
        <v>0.28000000000000003</v>
      </c>
      <c r="R796">
        <v>0.05</v>
      </c>
      <c r="S796">
        <v>0.32</v>
      </c>
      <c r="T796">
        <v>0.23</v>
      </c>
      <c r="U796">
        <v>0</v>
      </c>
      <c r="V796">
        <v>0</v>
      </c>
      <c r="W796">
        <v>20.67</v>
      </c>
      <c r="X796">
        <v>0.6</v>
      </c>
      <c r="Y796">
        <v>-1</v>
      </c>
      <c r="Z796">
        <v>-1</v>
      </c>
      <c r="AA796">
        <v>24.88</v>
      </c>
      <c r="AB796">
        <v>0.03</v>
      </c>
      <c r="AC796">
        <v>0.02</v>
      </c>
      <c r="AD796">
        <v>0.03</v>
      </c>
      <c r="AE796">
        <v>4.17</v>
      </c>
      <c r="AF796">
        <v>-1</v>
      </c>
      <c r="AG796">
        <v>-1</v>
      </c>
      <c r="AH796">
        <v>-1</v>
      </c>
      <c r="AI796">
        <v>0</v>
      </c>
      <c r="AJ796">
        <v>0</v>
      </c>
      <c r="AK796">
        <v>0.03</v>
      </c>
      <c r="AL796">
        <v>0.03</v>
      </c>
      <c r="AM796">
        <v>0.05</v>
      </c>
      <c r="AN796">
        <v>0.05</v>
      </c>
      <c r="AO796">
        <v>1.42</v>
      </c>
      <c r="AP796">
        <v>1.42</v>
      </c>
      <c r="AQ796">
        <v>22.67</v>
      </c>
      <c r="AR796">
        <v>0.53</v>
      </c>
      <c r="AS796">
        <v>0.68</v>
      </c>
      <c r="AT796">
        <v>-1</v>
      </c>
      <c r="AU796">
        <v>-1</v>
      </c>
      <c r="AV796">
        <v>0.05</v>
      </c>
      <c r="AW796">
        <v>29.88</v>
      </c>
      <c r="AX796">
        <v>29.88</v>
      </c>
      <c r="AY796">
        <v>0.17</v>
      </c>
      <c r="AZ796">
        <v>0</v>
      </c>
      <c r="BA796">
        <v>1421.7915783048311</v>
      </c>
    </row>
    <row r="797" spans="1:53" x14ac:dyDescent="0.25">
      <c r="A797">
        <v>2264</v>
      </c>
      <c r="B797" t="s">
        <v>1218</v>
      </c>
      <c r="C797">
        <v>0</v>
      </c>
      <c r="D797">
        <v>1.58</v>
      </c>
      <c r="E797">
        <v>0</v>
      </c>
      <c r="F797">
        <v>0</v>
      </c>
      <c r="G797">
        <v>0</v>
      </c>
      <c r="H797">
        <v>0.03</v>
      </c>
      <c r="I797">
        <v>0</v>
      </c>
      <c r="J797">
        <v>2</v>
      </c>
      <c r="K797">
        <v>0.03</v>
      </c>
      <c r="L797">
        <v>-1</v>
      </c>
      <c r="M797">
        <v>-1</v>
      </c>
      <c r="N797">
        <v>0.67</v>
      </c>
      <c r="O797">
        <v>3.58</v>
      </c>
      <c r="P797">
        <v>0.03</v>
      </c>
      <c r="Q797">
        <v>0.28000000000000003</v>
      </c>
      <c r="R797">
        <v>0.05</v>
      </c>
      <c r="S797">
        <v>0.32</v>
      </c>
      <c r="T797">
        <v>0.23</v>
      </c>
      <c r="U797">
        <v>0</v>
      </c>
      <c r="V797">
        <v>0</v>
      </c>
      <c r="W797">
        <v>20.67</v>
      </c>
      <c r="X797">
        <v>0.6</v>
      </c>
      <c r="Y797">
        <v>-1</v>
      </c>
      <c r="Z797">
        <v>-1</v>
      </c>
      <c r="AA797">
        <v>24.88</v>
      </c>
      <c r="AB797">
        <v>0.03</v>
      </c>
      <c r="AC797">
        <v>0.02</v>
      </c>
      <c r="AD797">
        <v>0.03</v>
      </c>
      <c r="AE797">
        <v>4.17</v>
      </c>
      <c r="AF797">
        <v>-1</v>
      </c>
      <c r="AG797">
        <v>-1</v>
      </c>
      <c r="AH797">
        <v>-1</v>
      </c>
      <c r="AI797">
        <v>0</v>
      </c>
      <c r="AJ797">
        <v>0</v>
      </c>
      <c r="AK797">
        <v>0.03</v>
      </c>
      <c r="AL797">
        <v>0.03</v>
      </c>
      <c r="AM797">
        <v>0.05</v>
      </c>
      <c r="AN797">
        <v>0.05</v>
      </c>
      <c r="AO797">
        <v>1.42</v>
      </c>
      <c r="AP797">
        <v>1.42</v>
      </c>
      <c r="AQ797">
        <v>22.67</v>
      </c>
      <c r="AR797">
        <v>0.53</v>
      </c>
      <c r="AS797">
        <v>0.68</v>
      </c>
      <c r="AT797">
        <v>-1</v>
      </c>
      <c r="AU797">
        <v>-1</v>
      </c>
      <c r="AV797">
        <v>0.05</v>
      </c>
      <c r="AW797">
        <v>29.88</v>
      </c>
      <c r="AX797">
        <v>29.88</v>
      </c>
      <c r="AY797">
        <v>0.17</v>
      </c>
      <c r="AZ797">
        <v>0</v>
      </c>
      <c r="BA797">
        <v>1451.1102265681195</v>
      </c>
    </row>
    <row r="798" spans="1:53" x14ac:dyDescent="0.25">
      <c r="A798">
        <v>2265</v>
      </c>
      <c r="B798" t="s">
        <v>1219</v>
      </c>
      <c r="C798">
        <v>0</v>
      </c>
      <c r="D798">
        <v>1.58</v>
      </c>
      <c r="E798">
        <v>0</v>
      </c>
      <c r="F798">
        <v>0</v>
      </c>
      <c r="G798">
        <v>0</v>
      </c>
      <c r="H798">
        <v>0.03</v>
      </c>
      <c r="I798">
        <v>0</v>
      </c>
      <c r="J798">
        <v>2</v>
      </c>
      <c r="K798">
        <v>0.03</v>
      </c>
      <c r="L798">
        <v>-1</v>
      </c>
      <c r="M798">
        <v>-1</v>
      </c>
      <c r="N798">
        <v>0.67</v>
      </c>
      <c r="O798">
        <v>3.58</v>
      </c>
      <c r="P798">
        <v>0.03</v>
      </c>
      <c r="Q798">
        <v>0.28000000000000003</v>
      </c>
      <c r="R798">
        <v>0.05</v>
      </c>
      <c r="S798">
        <v>0.32</v>
      </c>
      <c r="T798">
        <v>0.23</v>
      </c>
      <c r="U798">
        <v>0</v>
      </c>
      <c r="V798">
        <v>0</v>
      </c>
      <c r="W798">
        <v>20.67</v>
      </c>
      <c r="X798">
        <v>0.6</v>
      </c>
      <c r="Y798">
        <v>-1</v>
      </c>
      <c r="Z798">
        <v>-1</v>
      </c>
      <c r="AA798">
        <v>24.88</v>
      </c>
      <c r="AB798">
        <v>0.03</v>
      </c>
      <c r="AC798">
        <v>0.02</v>
      </c>
      <c r="AD798">
        <v>0.03</v>
      </c>
      <c r="AE798">
        <v>4.17</v>
      </c>
      <c r="AF798">
        <v>-1</v>
      </c>
      <c r="AG798">
        <v>-1</v>
      </c>
      <c r="AH798">
        <v>-1</v>
      </c>
      <c r="AI798">
        <v>0</v>
      </c>
      <c r="AJ798">
        <v>0</v>
      </c>
      <c r="AK798">
        <v>0.03</v>
      </c>
      <c r="AL798">
        <v>0.03</v>
      </c>
      <c r="AM798">
        <v>0.05</v>
      </c>
      <c r="AN798">
        <v>0.05</v>
      </c>
      <c r="AO798">
        <v>1.42</v>
      </c>
      <c r="AP798">
        <v>1.42</v>
      </c>
      <c r="AQ798">
        <v>22.67</v>
      </c>
      <c r="AR798">
        <v>0.53</v>
      </c>
      <c r="AS798">
        <v>0.68</v>
      </c>
      <c r="AT798">
        <v>-1</v>
      </c>
      <c r="AU798">
        <v>-1</v>
      </c>
      <c r="AV798">
        <v>0.05</v>
      </c>
      <c r="AW798">
        <v>29.88</v>
      </c>
      <c r="AX798">
        <v>29.88</v>
      </c>
      <c r="AY798">
        <v>0.17</v>
      </c>
      <c r="AZ798">
        <v>0</v>
      </c>
      <c r="BA798">
        <v>1457.347892293858</v>
      </c>
    </row>
    <row r="799" spans="1:53" x14ac:dyDescent="0.25">
      <c r="A799">
        <v>2283</v>
      </c>
      <c r="B799" t="s">
        <v>1220</v>
      </c>
      <c r="C799">
        <v>0</v>
      </c>
      <c r="D799">
        <v>1.58</v>
      </c>
      <c r="E799">
        <v>0</v>
      </c>
      <c r="F799">
        <v>0</v>
      </c>
      <c r="G799">
        <v>0</v>
      </c>
      <c r="H799">
        <v>0.03</v>
      </c>
      <c r="I799">
        <v>0</v>
      </c>
      <c r="J799">
        <v>2</v>
      </c>
      <c r="K799">
        <v>0.03</v>
      </c>
      <c r="L799">
        <v>-1</v>
      </c>
      <c r="M799">
        <v>-1</v>
      </c>
      <c r="N799">
        <v>0.67</v>
      </c>
      <c r="O799">
        <v>3.58</v>
      </c>
      <c r="P799">
        <v>0.03</v>
      </c>
      <c r="Q799">
        <v>0.28000000000000003</v>
      </c>
      <c r="R799">
        <v>0.05</v>
      </c>
      <c r="S799">
        <v>0.32</v>
      </c>
      <c r="T799">
        <v>0.23</v>
      </c>
      <c r="U799">
        <v>0</v>
      </c>
      <c r="V799">
        <v>0</v>
      </c>
      <c r="W799">
        <v>20.67</v>
      </c>
      <c r="X799">
        <v>0.6</v>
      </c>
      <c r="Y799">
        <v>-1</v>
      </c>
      <c r="Z799">
        <v>-1</v>
      </c>
      <c r="AA799">
        <v>24.88</v>
      </c>
      <c r="AB799">
        <v>0.03</v>
      </c>
      <c r="AC799">
        <v>0.02</v>
      </c>
      <c r="AD799">
        <v>0.03</v>
      </c>
      <c r="AE799">
        <v>4.17</v>
      </c>
      <c r="AF799">
        <v>-1</v>
      </c>
      <c r="AG799">
        <v>-1</v>
      </c>
      <c r="AH799">
        <v>-1</v>
      </c>
      <c r="AI799">
        <v>0</v>
      </c>
      <c r="AJ799">
        <v>0</v>
      </c>
      <c r="AK799">
        <v>0.03</v>
      </c>
      <c r="AL799">
        <v>0.03</v>
      </c>
      <c r="AM799">
        <v>0.05</v>
      </c>
      <c r="AN799">
        <v>0.05</v>
      </c>
      <c r="AO799">
        <v>1.42</v>
      </c>
      <c r="AP799">
        <v>1.42</v>
      </c>
      <c r="AQ799">
        <v>22.67</v>
      </c>
      <c r="AR799">
        <v>0.53</v>
      </c>
      <c r="AS799">
        <v>0.68</v>
      </c>
      <c r="AT799">
        <v>-1</v>
      </c>
      <c r="AU799">
        <v>-1</v>
      </c>
      <c r="AV799">
        <v>0.05</v>
      </c>
      <c r="AW799">
        <v>29.88</v>
      </c>
      <c r="AX799">
        <v>29.88</v>
      </c>
      <c r="AY799">
        <v>0.17</v>
      </c>
      <c r="AZ799">
        <v>0</v>
      </c>
      <c r="BA799">
        <v>1439.0490728892605</v>
      </c>
    </row>
    <row r="800" spans="1:53" x14ac:dyDescent="0.25">
      <c r="A800">
        <v>2333</v>
      </c>
      <c r="B800" t="s">
        <v>1221</v>
      </c>
      <c r="C800">
        <v>0</v>
      </c>
      <c r="D800">
        <v>1.58</v>
      </c>
      <c r="E800">
        <v>0</v>
      </c>
      <c r="F800">
        <v>0</v>
      </c>
      <c r="G800">
        <v>0</v>
      </c>
      <c r="H800">
        <v>0.03</v>
      </c>
      <c r="I800">
        <v>0</v>
      </c>
      <c r="J800">
        <v>2</v>
      </c>
      <c r="K800">
        <v>0.03</v>
      </c>
      <c r="L800">
        <v>-1</v>
      </c>
      <c r="M800">
        <v>-1</v>
      </c>
      <c r="N800">
        <v>0.67</v>
      </c>
      <c r="O800">
        <v>3.58</v>
      </c>
      <c r="P800">
        <v>0.03</v>
      </c>
      <c r="Q800">
        <v>0.28000000000000003</v>
      </c>
      <c r="R800">
        <v>0.05</v>
      </c>
      <c r="S800">
        <v>0.32</v>
      </c>
      <c r="T800">
        <v>0.23</v>
      </c>
      <c r="U800">
        <v>0</v>
      </c>
      <c r="V800">
        <v>0</v>
      </c>
      <c r="W800">
        <v>20.67</v>
      </c>
      <c r="X800">
        <v>0.6</v>
      </c>
      <c r="Y800">
        <v>-1</v>
      </c>
      <c r="Z800">
        <v>-1</v>
      </c>
      <c r="AA800">
        <v>24.88</v>
      </c>
      <c r="AB800">
        <v>0.03</v>
      </c>
      <c r="AC800">
        <v>0.02</v>
      </c>
      <c r="AD800">
        <v>0.03</v>
      </c>
      <c r="AE800">
        <v>4.17</v>
      </c>
      <c r="AF800">
        <v>-1</v>
      </c>
      <c r="AG800">
        <v>-1</v>
      </c>
      <c r="AH800">
        <v>-1</v>
      </c>
      <c r="AI800">
        <v>0</v>
      </c>
      <c r="AJ800">
        <v>0</v>
      </c>
      <c r="AK800">
        <v>0.03</v>
      </c>
      <c r="AL800">
        <v>0.03</v>
      </c>
      <c r="AM800">
        <v>0.05</v>
      </c>
      <c r="AN800">
        <v>0.05</v>
      </c>
      <c r="AO800">
        <v>1.42</v>
      </c>
      <c r="AP800">
        <v>1.42</v>
      </c>
      <c r="AQ800">
        <v>22.67</v>
      </c>
      <c r="AR800">
        <v>0.53</v>
      </c>
      <c r="AS800">
        <v>0.68</v>
      </c>
      <c r="AT800">
        <v>-1</v>
      </c>
      <c r="AU800">
        <v>-1</v>
      </c>
      <c r="AV800">
        <v>0.05</v>
      </c>
      <c r="AW800">
        <v>29.88</v>
      </c>
      <c r="AX800">
        <v>29.88</v>
      </c>
      <c r="AY800">
        <v>0.17</v>
      </c>
      <c r="AZ800">
        <v>0</v>
      </c>
      <c r="BA800">
        <v>1447.3772797922052</v>
      </c>
    </row>
    <row r="801" spans="1:53" x14ac:dyDescent="0.25">
      <c r="A801">
        <v>2335</v>
      </c>
      <c r="B801" t="s">
        <v>1222</v>
      </c>
      <c r="C801">
        <v>0</v>
      </c>
      <c r="D801">
        <v>1.58</v>
      </c>
      <c r="E801">
        <v>0</v>
      </c>
      <c r="F801">
        <v>0</v>
      </c>
      <c r="G801">
        <v>0</v>
      </c>
      <c r="H801">
        <v>0.03</v>
      </c>
      <c r="I801">
        <v>0</v>
      </c>
      <c r="J801">
        <v>2</v>
      </c>
      <c r="K801">
        <v>0.03</v>
      </c>
      <c r="L801">
        <v>-1</v>
      </c>
      <c r="M801">
        <v>-1</v>
      </c>
      <c r="N801">
        <v>0.67</v>
      </c>
      <c r="O801">
        <v>3.58</v>
      </c>
      <c r="P801">
        <v>0.03</v>
      </c>
      <c r="Q801">
        <v>0.28000000000000003</v>
      </c>
      <c r="R801">
        <v>0.05</v>
      </c>
      <c r="S801">
        <v>0.32</v>
      </c>
      <c r="T801">
        <v>0.23</v>
      </c>
      <c r="U801">
        <v>0</v>
      </c>
      <c r="V801">
        <v>0</v>
      </c>
      <c r="W801">
        <v>20.67</v>
      </c>
      <c r="X801">
        <v>0.6</v>
      </c>
      <c r="Y801">
        <v>-1</v>
      </c>
      <c r="Z801">
        <v>-1</v>
      </c>
      <c r="AA801">
        <v>24.88</v>
      </c>
      <c r="AB801">
        <v>0.03</v>
      </c>
      <c r="AC801">
        <v>0.02</v>
      </c>
      <c r="AD801">
        <v>0.03</v>
      </c>
      <c r="AE801">
        <v>4.17</v>
      </c>
      <c r="AF801">
        <v>-1</v>
      </c>
      <c r="AG801">
        <v>-1</v>
      </c>
      <c r="AH801">
        <v>-1</v>
      </c>
      <c r="AI801">
        <v>0</v>
      </c>
      <c r="AJ801">
        <v>0</v>
      </c>
      <c r="AK801">
        <v>0.03</v>
      </c>
      <c r="AL801">
        <v>0.03</v>
      </c>
      <c r="AM801">
        <v>0.05</v>
      </c>
      <c r="AN801">
        <v>0.05</v>
      </c>
      <c r="AO801">
        <v>1.42</v>
      </c>
      <c r="AP801">
        <v>1.42</v>
      </c>
      <c r="AQ801">
        <v>22.67</v>
      </c>
      <c r="AR801">
        <v>0.53</v>
      </c>
      <c r="AS801">
        <v>0.68</v>
      </c>
      <c r="AT801">
        <v>-1</v>
      </c>
      <c r="AU801">
        <v>-1</v>
      </c>
      <c r="AV801">
        <v>0.05</v>
      </c>
      <c r="AW801">
        <v>29.88</v>
      </c>
      <c r="AX801">
        <v>29.88</v>
      </c>
      <c r="AY801">
        <v>0.17</v>
      </c>
      <c r="AZ801">
        <v>0</v>
      </c>
      <c r="BA801">
        <v>1462.6294633026798</v>
      </c>
    </row>
    <row r="802" spans="1:53" x14ac:dyDescent="0.25">
      <c r="A802">
        <v>2337</v>
      </c>
      <c r="B802" t="s">
        <v>1223</v>
      </c>
      <c r="C802">
        <v>0</v>
      </c>
      <c r="D802">
        <v>1.58</v>
      </c>
      <c r="E802">
        <v>0</v>
      </c>
      <c r="F802">
        <v>0</v>
      </c>
      <c r="G802">
        <v>0</v>
      </c>
      <c r="H802">
        <v>0.03</v>
      </c>
      <c r="I802">
        <v>0</v>
      </c>
      <c r="J802">
        <v>2</v>
      </c>
      <c r="K802">
        <v>0.03</v>
      </c>
      <c r="L802">
        <v>-1</v>
      </c>
      <c r="M802">
        <v>-1</v>
      </c>
      <c r="N802">
        <v>0.67</v>
      </c>
      <c r="O802">
        <v>3.58</v>
      </c>
      <c r="P802">
        <v>0.03</v>
      </c>
      <c r="Q802">
        <v>0.28000000000000003</v>
      </c>
      <c r="R802">
        <v>0.05</v>
      </c>
      <c r="S802">
        <v>0.32</v>
      </c>
      <c r="T802">
        <v>0.23</v>
      </c>
      <c r="U802">
        <v>0</v>
      </c>
      <c r="V802">
        <v>0</v>
      </c>
      <c r="W802">
        <v>20.67</v>
      </c>
      <c r="X802">
        <v>0.6</v>
      </c>
      <c r="Y802">
        <v>-1</v>
      </c>
      <c r="Z802">
        <v>-1</v>
      </c>
      <c r="AA802">
        <v>24.88</v>
      </c>
      <c r="AB802">
        <v>0.03</v>
      </c>
      <c r="AC802">
        <v>0.02</v>
      </c>
      <c r="AD802">
        <v>0.03</v>
      </c>
      <c r="AE802">
        <v>4.17</v>
      </c>
      <c r="AF802">
        <v>-1</v>
      </c>
      <c r="AG802">
        <v>-1</v>
      </c>
      <c r="AH802">
        <v>-1</v>
      </c>
      <c r="AI802">
        <v>0</v>
      </c>
      <c r="AJ802">
        <v>0</v>
      </c>
      <c r="AK802">
        <v>0.03</v>
      </c>
      <c r="AL802">
        <v>0.03</v>
      </c>
      <c r="AM802">
        <v>0.05</v>
      </c>
      <c r="AN802">
        <v>0.05</v>
      </c>
      <c r="AO802">
        <v>1.42</v>
      </c>
      <c r="AP802">
        <v>1.42</v>
      </c>
      <c r="AQ802">
        <v>22.67</v>
      </c>
      <c r="AR802">
        <v>0.53</v>
      </c>
      <c r="AS802">
        <v>0.68</v>
      </c>
      <c r="AT802">
        <v>-1</v>
      </c>
      <c r="AU802">
        <v>-1</v>
      </c>
      <c r="AV802">
        <v>0.05</v>
      </c>
      <c r="AW802">
        <v>29.88</v>
      </c>
      <c r="AX802">
        <v>29.88</v>
      </c>
      <c r="AY802">
        <v>0.17</v>
      </c>
      <c r="AZ802">
        <v>0</v>
      </c>
      <c r="BA802">
        <v>1535.8973501529756</v>
      </c>
    </row>
    <row r="803" spans="1:53" x14ac:dyDescent="0.25">
      <c r="A803">
        <v>2338</v>
      </c>
      <c r="B803" t="s">
        <v>1224</v>
      </c>
      <c r="C803">
        <v>0</v>
      </c>
      <c r="D803">
        <v>1.58</v>
      </c>
      <c r="E803">
        <v>0</v>
      </c>
      <c r="F803">
        <v>0</v>
      </c>
      <c r="G803">
        <v>0</v>
      </c>
      <c r="H803">
        <v>0.03</v>
      </c>
      <c r="I803">
        <v>0</v>
      </c>
      <c r="J803">
        <v>2</v>
      </c>
      <c r="K803">
        <v>0.03</v>
      </c>
      <c r="L803">
        <v>-1</v>
      </c>
      <c r="M803">
        <v>-1</v>
      </c>
      <c r="N803">
        <v>0.67</v>
      </c>
      <c r="O803">
        <v>3.58</v>
      </c>
      <c r="P803">
        <v>0.03</v>
      </c>
      <c r="Q803">
        <v>0.28000000000000003</v>
      </c>
      <c r="R803">
        <v>0.05</v>
      </c>
      <c r="S803">
        <v>0.32</v>
      </c>
      <c r="T803">
        <v>0.23</v>
      </c>
      <c r="U803">
        <v>0</v>
      </c>
      <c r="V803">
        <v>0</v>
      </c>
      <c r="W803">
        <v>20.67</v>
      </c>
      <c r="X803">
        <v>0.6</v>
      </c>
      <c r="Y803">
        <v>-1</v>
      </c>
      <c r="Z803">
        <v>-1</v>
      </c>
      <c r="AA803">
        <v>24.88</v>
      </c>
      <c r="AB803">
        <v>0.03</v>
      </c>
      <c r="AC803">
        <v>0.02</v>
      </c>
      <c r="AD803">
        <v>0.03</v>
      </c>
      <c r="AE803">
        <v>4.17</v>
      </c>
      <c r="AF803">
        <v>-1</v>
      </c>
      <c r="AG803">
        <v>-1</v>
      </c>
      <c r="AH803">
        <v>-1</v>
      </c>
      <c r="AI803">
        <v>0</v>
      </c>
      <c r="AJ803">
        <v>0</v>
      </c>
      <c r="AK803">
        <v>0.03</v>
      </c>
      <c r="AL803">
        <v>0.03</v>
      </c>
      <c r="AM803">
        <v>0.05</v>
      </c>
      <c r="AN803">
        <v>0.05</v>
      </c>
      <c r="AO803">
        <v>1.42</v>
      </c>
      <c r="AP803">
        <v>1.42</v>
      </c>
      <c r="AQ803">
        <v>22.67</v>
      </c>
      <c r="AR803">
        <v>0.53</v>
      </c>
      <c r="AS803">
        <v>0.68</v>
      </c>
      <c r="AT803">
        <v>-1</v>
      </c>
      <c r="AU803">
        <v>-1</v>
      </c>
      <c r="AV803">
        <v>0.05</v>
      </c>
      <c r="AW803">
        <v>29.88</v>
      </c>
      <c r="AX803">
        <v>29.88</v>
      </c>
      <c r="AY803">
        <v>0.17</v>
      </c>
      <c r="AZ803">
        <v>0</v>
      </c>
      <c r="BA803">
        <v>1564.5378094980219</v>
      </c>
    </row>
    <row r="804" spans="1:53" x14ac:dyDescent="0.25">
      <c r="A804">
        <v>2340</v>
      </c>
      <c r="B804" t="s">
        <v>1225</v>
      </c>
      <c r="C804">
        <v>0</v>
      </c>
      <c r="D804">
        <v>1.58</v>
      </c>
      <c r="E804">
        <v>0</v>
      </c>
      <c r="F804">
        <v>0</v>
      </c>
      <c r="G804">
        <v>0</v>
      </c>
      <c r="H804">
        <v>0.03</v>
      </c>
      <c r="I804">
        <v>0</v>
      </c>
      <c r="J804">
        <v>2</v>
      </c>
      <c r="K804">
        <v>0.03</v>
      </c>
      <c r="L804">
        <v>-1</v>
      </c>
      <c r="M804">
        <v>-1</v>
      </c>
      <c r="N804">
        <v>0.67</v>
      </c>
      <c r="O804">
        <v>3.58</v>
      </c>
      <c r="P804">
        <v>0.03</v>
      </c>
      <c r="Q804">
        <v>0.28000000000000003</v>
      </c>
      <c r="R804">
        <v>0.05</v>
      </c>
      <c r="S804">
        <v>0.32</v>
      </c>
      <c r="T804">
        <v>0.23</v>
      </c>
      <c r="U804">
        <v>0</v>
      </c>
      <c r="V804">
        <v>0</v>
      </c>
      <c r="W804">
        <v>20.67</v>
      </c>
      <c r="X804">
        <v>0.6</v>
      </c>
      <c r="Y804">
        <v>-1</v>
      </c>
      <c r="Z804">
        <v>-1</v>
      </c>
      <c r="AA804">
        <v>24.88</v>
      </c>
      <c r="AB804">
        <v>0.03</v>
      </c>
      <c r="AC804">
        <v>0.02</v>
      </c>
      <c r="AD804">
        <v>0.03</v>
      </c>
      <c r="AE804">
        <v>4.17</v>
      </c>
      <c r="AF804">
        <v>-1</v>
      </c>
      <c r="AG804">
        <v>-1</v>
      </c>
      <c r="AH804">
        <v>-1</v>
      </c>
      <c r="AI804">
        <v>0</v>
      </c>
      <c r="AJ804">
        <v>0</v>
      </c>
      <c r="AK804">
        <v>0.03</v>
      </c>
      <c r="AL804">
        <v>0.03</v>
      </c>
      <c r="AM804">
        <v>0.05</v>
      </c>
      <c r="AN804">
        <v>0.05</v>
      </c>
      <c r="AO804">
        <v>1.42</v>
      </c>
      <c r="AP804">
        <v>1.42</v>
      </c>
      <c r="AQ804">
        <v>22.67</v>
      </c>
      <c r="AR804">
        <v>0.53</v>
      </c>
      <c r="AS804">
        <v>0.68</v>
      </c>
      <c r="AT804">
        <v>-1</v>
      </c>
      <c r="AU804">
        <v>-1</v>
      </c>
      <c r="AV804">
        <v>0.05</v>
      </c>
      <c r="AW804">
        <v>29.88</v>
      </c>
      <c r="AX804">
        <v>29.88</v>
      </c>
      <c r="AY804">
        <v>0.17</v>
      </c>
      <c r="AZ804">
        <v>0</v>
      </c>
      <c r="BA804">
        <v>1468.2655409121248</v>
      </c>
    </row>
    <row r="805" spans="1:53" x14ac:dyDescent="0.25">
      <c r="A805">
        <v>2341</v>
      </c>
      <c r="B805" t="s">
        <v>820</v>
      </c>
      <c r="C805">
        <v>0</v>
      </c>
      <c r="D805">
        <v>1.58</v>
      </c>
      <c r="E805">
        <v>0</v>
      </c>
      <c r="F805">
        <v>0</v>
      </c>
      <c r="G805">
        <v>0</v>
      </c>
      <c r="H805">
        <v>0.03</v>
      </c>
      <c r="I805">
        <v>0</v>
      </c>
      <c r="J805">
        <v>2</v>
      </c>
      <c r="K805">
        <v>0.03</v>
      </c>
      <c r="L805">
        <v>-1</v>
      </c>
      <c r="M805">
        <v>-1</v>
      </c>
      <c r="N805">
        <v>0.67</v>
      </c>
      <c r="O805">
        <v>3.58</v>
      </c>
      <c r="P805">
        <v>0.03</v>
      </c>
      <c r="Q805">
        <v>0.28000000000000003</v>
      </c>
      <c r="R805">
        <v>0.05</v>
      </c>
      <c r="S805">
        <v>0.32</v>
      </c>
      <c r="T805">
        <v>0.23</v>
      </c>
      <c r="U805">
        <v>0</v>
      </c>
      <c r="V805">
        <v>0</v>
      </c>
      <c r="W805">
        <v>20.67</v>
      </c>
      <c r="X805">
        <v>0.6</v>
      </c>
      <c r="Y805">
        <v>-1</v>
      </c>
      <c r="Z805">
        <v>-1</v>
      </c>
      <c r="AA805">
        <v>24.88</v>
      </c>
      <c r="AB805">
        <v>0.03</v>
      </c>
      <c r="AC805">
        <v>0.02</v>
      </c>
      <c r="AD805">
        <v>0.03</v>
      </c>
      <c r="AE805">
        <v>4.17</v>
      </c>
      <c r="AF805">
        <v>-1</v>
      </c>
      <c r="AG805">
        <v>-1</v>
      </c>
      <c r="AH805">
        <v>-1</v>
      </c>
      <c r="AI805">
        <v>0</v>
      </c>
      <c r="AJ805">
        <v>0</v>
      </c>
      <c r="AK805">
        <v>0.03</v>
      </c>
      <c r="AL805">
        <v>0.03</v>
      </c>
      <c r="AM805">
        <v>0.05</v>
      </c>
      <c r="AN805">
        <v>0.05</v>
      </c>
      <c r="AO805">
        <v>1.42</v>
      </c>
      <c r="AP805">
        <v>1.42</v>
      </c>
      <c r="AQ805">
        <v>22.67</v>
      </c>
      <c r="AR805">
        <v>0.53</v>
      </c>
      <c r="AS805">
        <v>0.68</v>
      </c>
      <c r="AT805">
        <v>-1</v>
      </c>
      <c r="AU805">
        <v>-1</v>
      </c>
      <c r="AV805">
        <v>0.05</v>
      </c>
      <c r="AW805">
        <v>29.88</v>
      </c>
      <c r="AX805">
        <v>29.88</v>
      </c>
      <c r="AY805">
        <v>0.17</v>
      </c>
      <c r="AZ805">
        <v>0</v>
      </c>
      <c r="BA805">
        <v>1454.485638860368</v>
      </c>
    </row>
    <row r="806" spans="1:53" x14ac:dyDescent="0.25">
      <c r="A806">
        <v>2342</v>
      </c>
      <c r="B806" t="s">
        <v>720</v>
      </c>
      <c r="C806">
        <v>0</v>
      </c>
      <c r="D806">
        <v>1.58</v>
      </c>
      <c r="E806">
        <v>0</v>
      </c>
      <c r="F806">
        <v>0</v>
      </c>
      <c r="G806">
        <v>0</v>
      </c>
      <c r="H806">
        <v>0.03</v>
      </c>
      <c r="I806">
        <v>0</v>
      </c>
      <c r="J806">
        <v>2</v>
      </c>
      <c r="K806">
        <v>0.03</v>
      </c>
      <c r="L806">
        <v>-1</v>
      </c>
      <c r="M806">
        <v>-1</v>
      </c>
      <c r="N806">
        <v>0.67</v>
      </c>
      <c r="O806">
        <v>3.58</v>
      </c>
      <c r="P806">
        <v>0.03</v>
      </c>
      <c r="Q806">
        <v>0.28000000000000003</v>
      </c>
      <c r="R806">
        <v>0.05</v>
      </c>
      <c r="S806">
        <v>0.32</v>
      </c>
      <c r="T806">
        <v>0.23</v>
      </c>
      <c r="U806">
        <v>0</v>
      </c>
      <c r="V806">
        <v>0</v>
      </c>
      <c r="W806">
        <v>20.67</v>
      </c>
      <c r="X806">
        <v>0.6</v>
      </c>
      <c r="Y806">
        <v>-1</v>
      </c>
      <c r="Z806">
        <v>-1</v>
      </c>
      <c r="AA806">
        <v>24.88</v>
      </c>
      <c r="AB806">
        <v>0.03</v>
      </c>
      <c r="AC806">
        <v>0.02</v>
      </c>
      <c r="AD806">
        <v>0.03</v>
      </c>
      <c r="AE806">
        <v>4.17</v>
      </c>
      <c r="AF806">
        <v>-1</v>
      </c>
      <c r="AG806">
        <v>-1</v>
      </c>
      <c r="AH806">
        <v>-1</v>
      </c>
      <c r="AI806">
        <v>0</v>
      </c>
      <c r="AJ806">
        <v>0</v>
      </c>
      <c r="AK806">
        <v>0.03</v>
      </c>
      <c r="AL806">
        <v>0.03</v>
      </c>
      <c r="AM806">
        <v>0.05</v>
      </c>
      <c r="AN806">
        <v>0.05</v>
      </c>
      <c r="AO806">
        <v>1.42</v>
      </c>
      <c r="AP806">
        <v>1.42</v>
      </c>
      <c r="AQ806">
        <v>22.67</v>
      </c>
      <c r="AR806">
        <v>0.53</v>
      </c>
      <c r="AS806">
        <v>0.68</v>
      </c>
      <c r="AT806">
        <v>-1</v>
      </c>
      <c r="AU806">
        <v>-1</v>
      </c>
      <c r="AV806">
        <v>0.05</v>
      </c>
      <c r="AW806">
        <v>29.88</v>
      </c>
      <c r="AX806">
        <v>29.88</v>
      </c>
      <c r="AY806">
        <v>0.17</v>
      </c>
      <c r="AZ806">
        <v>0</v>
      </c>
      <c r="BA806">
        <v>1445.1674259801553</v>
      </c>
    </row>
    <row r="807" spans="1:53" x14ac:dyDescent="0.25">
      <c r="A807">
        <v>2344</v>
      </c>
      <c r="B807" t="s">
        <v>1226</v>
      </c>
      <c r="C807">
        <v>0</v>
      </c>
      <c r="D807">
        <v>1.58</v>
      </c>
      <c r="E807">
        <v>0</v>
      </c>
      <c r="F807">
        <v>0</v>
      </c>
      <c r="G807">
        <v>0</v>
      </c>
      <c r="H807">
        <v>0.03</v>
      </c>
      <c r="I807">
        <v>0</v>
      </c>
      <c r="J807">
        <v>2</v>
      </c>
      <c r="K807">
        <v>0.03</v>
      </c>
      <c r="L807">
        <v>-1</v>
      </c>
      <c r="M807">
        <v>-1</v>
      </c>
      <c r="N807">
        <v>0.67</v>
      </c>
      <c r="O807">
        <v>3.58</v>
      </c>
      <c r="P807">
        <v>0.03</v>
      </c>
      <c r="Q807">
        <v>0.28000000000000003</v>
      </c>
      <c r="R807">
        <v>0.05</v>
      </c>
      <c r="S807">
        <v>0.32</v>
      </c>
      <c r="T807">
        <v>0.23</v>
      </c>
      <c r="U807">
        <v>0</v>
      </c>
      <c r="V807">
        <v>0</v>
      </c>
      <c r="W807">
        <v>20.67</v>
      </c>
      <c r="X807">
        <v>0.6</v>
      </c>
      <c r="Y807">
        <v>-1</v>
      </c>
      <c r="Z807">
        <v>-1</v>
      </c>
      <c r="AA807">
        <v>24.88</v>
      </c>
      <c r="AB807">
        <v>0.03</v>
      </c>
      <c r="AC807">
        <v>0.02</v>
      </c>
      <c r="AD807">
        <v>0.03</v>
      </c>
      <c r="AE807">
        <v>4.17</v>
      </c>
      <c r="AF807">
        <v>-1</v>
      </c>
      <c r="AG807">
        <v>-1</v>
      </c>
      <c r="AH807">
        <v>-1</v>
      </c>
      <c r="AI807">
        <v>0</v>
      </c>
      <c r="AJ807">
        <v>0</v>
      </c>
      <c r="AK807">
        <v>0.03</v>
      </c>
      <c r="AL807">
        <v>0.03</v>
      </c>
      <c r="AM807">
        <v>0.05</v>
      </c>
      <c r="AN807">
        <v>0.05</v>
      </c>
      <c r="AO807">
        <v>1.42</v>
      </c>
      <c r="AP807">
        <v>1.42</v>
      </c>
      <c r="AQ807">
        <v>22.67</v>
      </c>
      <c r="AR807">
        <v>0.53</v>
      </c>
      <c r="AS807">
        <v>0.68</v>
      </c>
      <c r="AT807">
        <v>-1</v>
      </c>
      <c r="AU807">
        <v>-1</v>
      </c>
      <c r="AV807">
        <v>0.05</v>
      </c>
      <c r="AW807">
        <v>29.88</v>
      </c>
      <c r="AX807">
        <v>29.88</v>
      </c>
      <c r="AY807">
        <v>0.17</v>
      </c>
      <c r="AZ807">
        <v>0</v>
      </c>
      <c r="BA807">
        <v>1443.8451646598969</v>
      </c>
    </row>
    <row r="808" spans="1:53" x14ac:dyDescent="0.25">
      <c r="A808">
        <v>2345</v>
      </c>
      <c r="B808" t="s">
        <v>1227</v>
      </c>
      <c r="C808">
        <v>0</v>
      </c>
      <c r="D808">
        <v>1.58</v>
      </c>
      <c r="E808">
        <v>0</v>
      </c>
      <c r="F808">
        <v>0</v>
      </c>
      <c r="G808">
        <v>0</v>
      </c>
      <c r="H808">
        <v>0.03</v>
      </c>
      <c r="I808">
        <v>0</v>
      </c>
      <c r="J808">
        <v>2</v>
      </c>
      <c r="K808">
        <v>0.03</v>
      </c>
      <c r="L808">
        <v>-1</v>
      </c>
      <c r="M808">
        <v>-1</v>
      </c>
      <c r="N808">
        <v>0.67</v>
      </c>
      <c r="O808">
        <v>3.58</v>
      </c>
      <c r="P808">
        <v>0.03</v>
      </c>
      <c r="Q808">
        <v>0.28000000000000003</v>
      </c>
      <c r="R808">
        <v>0.05</v>
      </c>
      <c r="S808">
        <v>0.32</v>
      </c>
      <c r="T808">
        <v>0.23</v>
      </c>
      <c r="U808">
        <v>0</v>
      </c>
      <c r="V808">
        <v>0</v>
      </c>
      <c r="W808">
        <v>20.67</v>
      </c>
      <c r="X808">
        <v>0.6</v>
      </c>
      <c r="Y808">
        <v>-1</v>
      </c>
      <c r="Z808">
        <v>-1</v>
      </c>
      <c r="AA808">
        <v>24.88</v>
      </c>
      <c r="AB808">
        <v>0.03</v>
      </c>
      <c r="AC808">
        <v>0.02</v>
      </c>
      <c r="AD808">
        <v>0.03</v>
      </c>
      <c r="AE808">
        <v>4.17</v>
      </c>
      <c r="AF808">
        <v>-1</v>
      </c>
      <c r="AG808">
        <v>-1</v>
      </c>
      <c r="AH808">
        <v>-1</v>
      </c>
      <c r="AI808">
        <v>0</v>
      </c>
      <c r="AJ808">
        <v>0</v>
      </c>
      <c r="AK808">
        <v>0.03</v>
      </c>
      <c r="AL808">
        <v>0.03</v>
      </c>
      <c r="AM808">
        <v>0.05</v>
      </c>
      <c r="AN808">
        <v>0.05</v>
      </c>
      <c r="AO808">
        <v>1.42</v>
      </c>
      <c r="AP808">
        <v>1.42</v>
      </c>
      <c r="AQ808">
        <v>22.67</v>
      </c>
      <c r="AR808">
        <v>0.53</v>
      </c>
      <c r="AS808">
        <v>0.68</v>
      </c>
      <c r="AT808">
        <v>-1</v>
      </c>
      <c r="AU808">
        <v>-1</v>
      </c>
      <c r="AV808">
        <v>0.05</v>
      </c>
      <c r="AW808">
        <v>29.88</v>
      </c>
      <c r="AX808">
        <v>29.88</v>
      </c>
      <c r="AY808">
        <v>0.17</v>
      </c>
      <c r="AZ808">
        <v>0</v>
      </c>
      <c r="BA808">
        <v>1481.9053082583955</v>
      </c>
    </row>
    <row r="809" spans="1:53" x14ac:dyDescent="0.25">
      <c r="A809">
        <v>2346</v>
      </c>
      <c r="B809" t="s">
        <v>1228</v>
      </c>
      <c r="C809">
        <v>0</v>
      </c>
      <c r="D809">
        <v>1.58</v>
      </c>
      <c r="E809">
        <v>0</v>
      </c>
      <c r="F809">
        <v>0</v>
      </c>
      <c r="G809">
        <v>0</v>
      </c>
      <c r="H809">
        <v>0.03</v>
      </c>
      <c r="I809">
        <v>0</v>
      </c>
      <c r="J809">
        <v>2</v>
      </c>
      <c r="K809">
        <v>0.03</v>
      </c>
      <c r="L809">
        <v>-1</v>
      </c>
      <c r="M809">
        <v>-1</v>
      </c>
      <c r="N809">
        <v>0.67</v>
      </c>
      <c r="O809">
        <v>3.58</v>
      </c>
      <c r="P809">
        <v>0.03</v>
      </c>
      <c r="Q809">
        <v>0.28000000000000003</v>
      </c>
      <c r="R809">
        <v>0.05</v>
      </c>
      <c r="S809">
        <v>0.32</v>
      </c>
      <c r="T809">
        <v>0.23</v>
      </c>
      <c r="U809">
        <v>0</v>
      </c>
      <c r="V809">
        <v>0</v>
      </c>
      <c r="W809">
        <v>20.67</v>
      </c>
      <c r="X809">
        <v>0.6</v>
      </c>
      <c r="Y809">
        <v>-1</v>
      </c>
      <c r="Z809">
        <v>-1</v>
      </c>
      <c r="AA809">
        <v>24.88</v>
      </c>
      <c r="AB809">
        <v>0.03</v>
      </c>
      <c r="AC809">
        <v>0.02</v>
      </c>
      <c r="AD809">
        <v>0.03</v>
      </c>
      <c r="AE809">
        <v>4.17</v>
      </c>
      <c r="AF809">
        <v>-1</v>
      </c>
      <c r="AG809">
        <v>-1</v>
      </c>
      <c r="AH809">
        <v>-1</v>
      </c>
      <c r="AI809">
        <v>0</v>
      </c>
      <c r="AJ809">
        <v>0</v>
      </c>
      <c r="AK809">
        <v>0.03</v>
      </c>
      <c r="AL809">
        <v>0.03</v>
      </c>
      <c r="AM809">
        <v>0.05</v>
      </c>
      <c r="AN809">
        <v>0.05</v>
      </c>
      <c r="AO809">
        <v>1.42</v>
      </c>
      <c r="AP809">
        <v>1.42</v>
      </c>
      <c r="AQ809">
        <v>22.67</v>
      </c>
      <c r="AR809">
        <v>0.53</v>
      </c>
      <c r="AS809">
        <v>0.68</v>
      </c>
      <c r="AT809">
        <v>-1</v>
      </c>
      <c r="AU809">
        <v>-1</v>
      </c>
      <c r="AV809">
        <v>0.05</v>
      </c>
      <c r="AW809">
        <v>29.88</v>
      </c>
      <c r="AX809">
        <v>29.88</v>
      </c>
      <c r="AY809">
        <v>0.17</v>
      </c>
      <c r="AZ809">
        <v>0</v>
      </c>
      <c r="BA809">
        <v>1421.6908413981657</v>
      </c>
    </row>
    <row r="810" spans="1:53" x14ac:dyDescent="0.25">
      <c r="A810">
        <v>2347</v>
      </c>
      <c r="B810" t="s">
        <v>1229</v>
      </c>
      <c r="C810">
        <v>0</v>
      </c>
      <c r="D810">
        <v>1.58</v>
      </c>
      <c r="E810">
        <v>0</v>
      </c>
      <c r="F810">
        <v>0</v>
      </c>
      <c r="G810">
        <v>0</v>
      </c>
      <c r="H810">
        <v>0.03</v>
      </c>
      <c r="I810">
        <v>0</v>
      </c>
      <c r="J810">
        <v>2</v>
      </c>
      <c r="K810">
        <v>0.03</v>
      </c>
      <c r="L810">
        <v>-1</v>
      </c>
      <c r="M810">
        <v>-1</v>
      </c>
      <c r="N810">
        <v>0.67</v>
      </c>
      <c r="O810">
        <v>3.58</v>
      </c>
      <c r="P810">
        <v>0.03</v>
      </c>
      <c r="Q810">
        <v>0.28000000000000003</v>
      </c>
      <c r="R810">
        <v>0.05</v>
      </c>
      <c r="S810">
        <v>0.32</v>
      </c>
      <c r="T810">
        <v>0.23</v>
      </c>
      <c r="U810">
        <v>0</v>
      </c>
      <c r="V810">
        <v>0</v>
      </c>
      <c r="W810">
        <v>20.67</v>
      </c>
      <c r="X810">
        <v>0.6</v>
      </c>
      <c r="Y810">
        <v>-1</v>
      </c>
      <c r="Z810">
        <v>-1</v>
      </c>
      <c r="AA810">
        <v>24.88</v>
      </c>
      <c r="AB810">
        <v>0.03</v>
      </c>
      <c r="AC810">
        <v>0.02</v>
      </c>
      <c r="AD810">
        <v>0.03</v>
      </c>
      <c r="AE810">
        <v>4.17</v>
      </c>
      <c r="AF810">
        <v>-1</v>
      </c>
      <c r="AG810">
        <v>-1</v>
      </c>
      <c r="AH810">
        <v>-1</v>
      </c>
      <c r="AI810">
        <v>0</v>
      </c>
      <c r="AJ810">
        <v>0</v>
      </c>
      <c r="AK810">
        <v>0.03</v>
      </c>
      <c r="AL810">
        <v>0.03</v>
      </c>
      <c r="AM810">
        <v>0.05</v>
      </c>
      <c r="AN810">
        <v>0.05</v>
      </c>
      <c r="AO810">
        <v>1.42</v>
      </c>
      <c r="AP810">
        <v>1.42</v>
      </c>
      <c r="AQ810">
        <v>22.67</v>
      </c>
      <c r="AR810">
        <v>0.53</v>
      </c>
      <c r="AS810">
        <v>0.68</v>
      </c>
      <c r="AT810">
        <v>-1</v>
      </c>
      <c r="AU810">
        <v>-1</v>
      </c>
      <c r="AV810">
        <v>0.05</v>
      </c>
      <c r="AW810">
        <v>29.88</v>
      </c>
      <c r="AX810">
        <v>29.88</v>
      </c>
      <c r="AY810">
        <v>0.17</v>
      </c>
      <c r="AZ810">
        <v>0</v>
      </c>
      <c r="BA810">
        <v>1363.335954923876</v>
      </c>
    </row>
    <row r="811" spans="1:53" x14ac:dyDescent="0.25">
      <c r="A811">
        <v>2352</v>
      </c>
      <c r="B811" t="s">
        <v>1230</v>
      </c>
      <c r="C811">
        <v>0</v>
      </c>
      <c r="D811">
        <v>1.58</v>
      </c>
      <c r="E811">
        <v>0</v>
      </c>
      <c r="F811">
        <v>0</v>
      </c>
      <c r="G811">
        <v>0</v>
      </c>
      <c r="H811">
        <v>0.03</v>
      </c>
      <c r="I811">
        <v>0</v>
      </c>
      <c r="J811">
        <v>2</v>
      </c>
      <c r="K811">
        <v>0.03</v>
      </c>
      <c r="L811">
        <v>-1</v>
      </c>
      <c r="M811">
        <v>-1</v>
      </c>
      <c r="N811">
        <v>0.67</v>
      </c>
      <c r="O811">
        <v>3.58</v>
      </c>
      <c r="P811">
        <v>0.03</v>
      </c>
      <c r="Q811">
        <v>0.28000000000000003</v>
      </c>
      <c r="R811">
        <v>0.05</v>
      </c>
      <c r="S811">
        <v>0.32</v>
      </c>
      <c r="T811">
        <v>0.23</v>
      </c>
      <c r="U811">
        <v>0</v>
      </c>
      <c r="V811">
        <v>0</v>
      </c>
      <c r="W811">
        <v>20.67</v>
      </c>
      <c r="X811">
        <v>0.6</v>
      </c>
      <c r="Y811">
        <v>-1</v>
      </c>
      <c r="Z811">
        <v>-1</v>
      </c>
      <c r="AA811">
        <v>24.88</v>
      </c>
      <c r="AB811">
        <v>0.03</v>
      </c>
      <c r="AC811">
        <v>0.02</v>
      </c>
      <c r="AD811">
        <v>0.03</v>
      </c>
      <c r="AE811">
        <v>4.17</v>
      </c>
      <c r="AF811">
        <v>-1</v>
      </c>
      <c r="AG811">
        <v>-1</v>
      </c>
      <c r="AH811">
        <v>-1</v>
      </c>
      <c r="AI811">
        <v>0</v>
      </c>
      <c r="AJ811">
        <v>0</v>
      </c>
      <c r="AK811">
        <v>0.03</v>
      </c>
      <c r="AL811">
        <v>0.03</v>
      </c>
      <c r="AM811">
        <v>0.05</v>
      </c>
      <c r="AN811">
        <v>0.05</v>
      </c>
      <c r="AO811">
        <v>1.42</v>
      </c>
      <c r="AP811">
        <v>1.42</v>
      </c>
      <c r="AQ811">
        <v>22.67</v>
      </c>
      <c r="AR811">
        <v>0.53</v>
      </c>
      <c r="AS811">
        <v>0.68</v>
      </c>
      <c r="AT811">
        <v>-1</v>
      </c>
      <c r="AU811">
        <v>-1</v>
      </c>
      <c r="AV811">
        <v>0.05</v>
      </c>
      <c r="AW811">
        <v>29.88</v>
      </c>
      <c r="AX811">
        <v>29.88</v>
      </c>
      <c r="AY811">
        <v>0.17</v>
      </c>
      <c r="AZ811">
        <v>0</v>
      </c>
      <c r="BA811">
        <v>1513.208206542015</v>
      </c>
    </row>
    <row r="812" spans="1:53" x14ac:dyDescent="0.25">
      <c r="A812">
        <v>2353</v>
      </c>
      <c r="B812" t="s">
        <v>1231</v>
      </c>
      <c r="C812">
        <v>0</v>
      </c>
      <c r="D812">
        <v>1.58</v>
      </c>
      <c r="E812">
        <v>0</v>
      </c>
      <c r="F812">
        <v>0</v>
      </c>
      <c r="G812">
        <v>0</v>
      </c>
      <c r="H812">
        <v>0.03</v>
      </c>
      <c r="I812">
        <v>0</v>
      </c>
      <c r="J812">
        <v>2</v>
      </c>
      <c r="K812">
        <v>0.03</v>
      </c>
      <c r="L812">
        <v>-1</v>
      </c>
      <c r="M812">
        <v>-1</v>
      </c>
      <c r="N812">
        <v>0.67</v>
      </c>
      <c r="O812">
        <v>3.58</v>
      </c>
      <c r="P812">
        <v>0.03</v>
      </c>
      <c r="Q812">
        <v>0.28000000000000003</v>
      </c>
      <c r="R812">
        <v>0.05</v>
      </c>
      <c r="S812">
        <v>0.32</v>
      </c>
      <c r="T812">
        <v>0.23</v>
      </c>
      <c r="U812">
        <v>0</v>
      </c>
      <c r="V812">
        <v>0</v>
      </c>
      <c r="W812">
        <v>20.67</v>
      </c>
      <c r="X812">
        <v>0.6</v>
      </c>
      <c r="Y812">
        <v>-1</v>
      </c>
      <c r="Z812">
        <v>-1</v>
      </c>
      <c r="AA812">
        <v>24.88</v>
      </c>
      <c r="AB812">
        <v>0.03</v>
      </c>
      <c r="AC812">
        <v>0.02</v>
      </c>
      <c r="AD812">
        <v>0.03</v>
      </c>
      <c r="AE812">
        <v>4.17</v>
      </c>
      <c r="AF812">
        <v>-1</v>
      </c>
      <c r="AG812">
        <v>-1</v>
      </c>
      <c r="AH812">
        <v>-1</v>
      </c>
      <c r="AI812">
        <v>0</v>
      </c>
      <c r="AJ812">
        <v>0</v>
      </c>
      <c r="AK812">
        <v>0.03</v>
      </c>
      <c r="AL812">
        <v>0.03</v>
      </c>
      <c r="AM812">
        <v>0.05</v>
      </c>
      <c r="AN812">
        <v>0.05</v>
      </c>
      <c r="AO812">
        <v>1.42</v>
      </c>
      <c r="AP812">
        <v>1.42</v>
      </c>
      <c r="AQ812">
        <v>22.67</v>
      </c>
      <c r="AR812">
        <v>0.53</v>
      </c>
      <c r="AS812">
        <v>0.68</v>
      </c>
      <c r="AT812">
        <v>-1</v>
      </c>
      <c r="AU812">
        <v>-1</v>
      </c>
      <c r="AV812">
        <v>0.05</v>
      </c>
      <c r="AW812">
        <v>29.88</v>
      </c>
      <c r="AX812">
        <v>29.88</v>
      </c>
      <c r="AY812">
        <v>0.17</v>
      </c>
      <c r="AZ812">
        <v>0</v>
      </c>
      <c r="BA812">
        <v>1342.9254374603127</v>
      </c>
    </row>
    <row r="813" spans="1:53" x14ac:dyDescent="0.25">
      <c r="A813">
        <v>2354</v>
      </c>
      <c r="B813" t="s">
        <v>1232</v>
      </c>
      <c r="C813">
        <v>0</v>
      </c>
      <c r="D813">
        <v>1.58</v>
      </c>
      <c r="E813">
        <v>0</v>
      </c>
      <c r="F813">
        <v>0</v>
      </c>
      <c r="G813">
        <v>0</v>
      </c>
      <c r="H813">
        <v>0.03</v>
      </c>
      <c r="I813">
        <v>0</v>
      </c>
      <c r="J813">
        <v>2</v>
      </c>
      <c r="K813">
        <v>0.03</v>
      </c>
      <c r="L813">
        <v>-1</v>
      </c>
      <c r="M813">
        <v>-1</v>
      </c>
      <c r="N813">
        <v>0.67</v>
      </c>
      <c r="O813">
        <v>3.58</v>
      </c>
      <c r="P813">
        <v>0.03</v>
      </c>
      <c r="Q813">
        <v>0.28000000000000003</v>
      </c>
      <c r="R813">
        <v>0.05</v>
      </c>
      <c r="S813">
        <v>0.32</v>
      </c>
      <c r="T813">
        <v>0.23</v>
      </c>
      <c r="U813">
        <v>0</v>
      </c>
      <c r="V813">
        <v>0</v>
      </c>
      <c r="W813">
        <v>20.67</v>
      </c>
      <c r="X813">
        <v>0.6</v>
      </c>
      <c r="Y813">
        <v>-1</v>
      </c>
      <c r="Z813">
        <v>-1</v>
      </c>
      <c r="AA813">
        <v>24.88</v>
      </c>
      <c r="AB813">
        <v>0.03</v>
      </c>
      <c r="AC813">
        <v>0.02</v>
      </c>
      <c r="AD813">
        <v>0.03</v>
      </c>
      <c r="AE813">
        <v>4.17</v>
      </c>
      <c r="AF813">
        <v>-1</v>
      </c>
      <c r="AG813">
        <v>-1</v>
      </c>
      <c r="AH813">
        <v>-1</v>
      </c>
      <c r="AI813">
        <v>0</v>
      </c>
      <c r="AJ813">
        <v>0</v>
      </c>
      <c r="AK813">
        <v>0.03</v>
      </c>
      <c r="AL813">
        <v>0.03</v>
      </c>
      <c r="AM813">
        <v>0.05</v>
      </c>
      <c r="AN813">
        <v>0.05</v>
      </c>
      <c r="AO813">
        <v>1.42</v>
      </c>
      <c r="AP813">
        <v>1.42</v>
      </c>
      <c r="AQ813">
        <v>22.67</v>
      </c>
      <c r="AR813">
        <v>0.53</v>
      </c>
      <c r="AS813">
        <v>0.68</v>
      </c>
      <c r="AT813">
        <v>-1</v>
      </c>
      <c r="AU813">
        <v>-1</v>
      </c>
      <c r="AV813">
        <v>0.05</v>
      </c>
      <c r="AW813">
        <v>29.88</v>
      </c>
      <c r="AX813">
        <v>29.88</v>
      </c>
      <c r="AY813">
        <v>0.17</v>
      </c>
      <c r="AZ813">
        <v>0</v>
      </c>
      <c r="BA813">
        <v>1502.2948650059266</v>
      </c>
    </row>
    <row r="814" spans="1:53" x14ac:dyDescent="0.25">
      <c r="A814">
        <v>2357</v>
      </c>
      <c r="B814" t="s">
        <v>1233</v>
      </c>
      <c r="C814">
        <v>0</v>
      </c>
      <c r="D814">
        <v>1.58</v>
      </c>
      <c r="E814">
        <v>0</v>
      </c>
      <c r="F814">
        <v>0</v>
      </c>
      <c r="G814">
        <v>0</v>
      </c>
      <c r="H814">
        <v>0.03</v>
      </c>
      <c r="I814">
        <v>0</v>
      </c>
      <c r="J814">
        <v>2</v>
      </c>
      <c r="K814">
        <v>0.03</v>
      </c>
      <c r="L814">
        <v>-1</v>
      </c>
      <c r="M814">
        <v>-1</v>
      </c>
      <c r="N814">
        <v>0.67</v>
      </c>
      <c r="O814">
        <v>3.58</v>
      </c>
      <c r="P814">
        <v>0.03</v>
      </c>
      <c r="Q814">
        <v>0.28000000000000003</v>
      </c>
      <c r="R814">
        <v>0.05</v>
      </c>
      <c r="S814">
        <v>0.32</v>
      </c>
      <c r="T814">
        <v>0.23</v>
      </c>
      <c r="U814">
        <v>0</v>
      </c>
      <c r="V814">
        <v>0</v>
      </c>
      <c r="W814">
        <v>20.67</v>
      </c>
      <c r="X814">
        <v>0.6</v>
      </c>
      <c r="Y814">
        <v>-1</v>
      </c>
      <c r="Z814">
        <v>-1</v>
      </c>
      <c r="AA814">
        <v>24.88</v>
      </c>
      <c r="AB814">
        <v>0.03</v>
      </c>
      <c r="AC814">
        <v>0.02</v>
      </c>
      <c r="AD814">
        <v>0.03</v>
      </c>
      <c r="AE814">
        <v>4.17</v>
      </c>
      <c r="AF814">
        <v>-1</v>
      </c>
      <c r="AG814">
        <v>-1</v>
      </c>
      <c r="AH814">
        <v>-1</v>
      </c>
      <c r="AI814">
        <v>0</v>
      </c>
      <c r="AJ814">
        <v>0</v>
      </c>
      <c r="AK814">
        <v>0.03</v>
      </c>
      <c r="AL814">
        <v>0.03</v>
      </c>
      <c r="AM814">
        <v>0.05</v>
      </c>
      <c r="AN814">
        <v>0.05</v>
      </c>
      <c r="AO814">
        <v>1.42</v>
      </c>
      <c r="AP814">
        <v>1.42</v>
      </c>
      <c r="AQ814">
        <v>22.67</v>
      </c>
      <c r="AR814">
        <v>0.53</v>
      </c>
      <c r="AS814">
        <v>0.68</v>
      </c>
      <c r="AT814">
        <v>-1</v>
      </c>
      <c r="AU814">
        <v>-1</v>
      </c>
      <c r="AV814">
        <v>0.05</v>
      </c>
      <c r="AW814">
        <v>29.88</v>
      </c>
      <c r="AX814">
        <v>29.88</v>
      </c>
      <c r="AY814">
        <v>0.17</v>
      </c>
      <c r="AZ814">
        <v>0</v>
      </c>
      <c r="BA814">
        <v>1403.5563621498186</v>
      </c>
    </row>
    <row r="815" spans="1:53" x14ac:dyDescent="0.25">
      <c r="A815">
        <v>2358</v>
      </c>
      <c r="B815" t="s">
        <v>1234</v>
      </c>
      <c r="C815">
        <v>0</v>
      </c>
      <c r="D815">
        <v>1.58</v>
      </c>
      <c r="E815">
        <v>0</v>
      </c>
      <c r="F815">
        <v>0</v>
      </c>
      <c r="G815">
        <v>0</v>
      </c>
      <c r="H815">
        <v>0.03</v>
      </c>
      <c r="I815">
        <v>0</v>
      </c>
      <c r="J815">
        <v>2</v>
      </c>
      <c r="K815">
        <v>0.03</v>
      </c>
      <c r="L815">
        <v>-1</v>
      </c>
      <c r="M815">
        <v>-1</v>
      </c>
      <c r="N815">
        <v>0.67</v>
      </c>
      <c r="O815">
        <v>3.58</v>
      </c>
      <c r="P815">
        <v>0.03</v>
      </c>
      <c r="Q815">
        <v>0.28000000000000003</v>
      </c>
      <c r="R815">
        <v>0.05</v>
      </c>
      <c r="S815">
        <v>0.32</v>
      </c>
      <c r="T815">
        <v>0.23</v>
      </c>
      <c r="U815">
        <v>0</v>
      </c>
      <c r="V815">
        <v>0</v>
      </c>
      <c r="W815">
        <v>20.67</v>
      </c>
      <c r="X815">
        <v>0.6</v>
      </c>
      <c r="Y815">
        <v>-1</v>
      </c>
      <c r="Z815">
        <v>-1</v>
      </c>
      <c r="AA815">
        <v>24.88</v>
      </c>
      <c r="AB815">
        <v>0.03</v>
      </c>
      <c r="AC815">
        <v>0.02</v>
      </c>
      <c r="AD815">
        <v>0.03</v>
      </c>
      <c r="AE815">
        <v>4.17</v>
      </c>
      <c r="AF815">
        <v>-1</v>
      </c>
      <c r="AG815">
        <v>-1</v>
      </c>
      <c r="AH815">
        <v>-1</v>
      </c>
      <c r="AI815">
        <v>0</v>
      </c>
      <c r="AJ815">
        <v>0</v>
      </c>
      <c r="AK815">
        <v>0.03</v>
      </c>
      <c r="AL815">
        <v>0.03</v>
      </c>
      <c r="AM815">
        <v>0.05</v>
      </c>
      <c r="AN815">
        <v>0.05</v>
      </c>
      <c r="AO815">
        <v>1.42</v>
      </c>
      <c r="AP815">
        <v>1.42</v>
      </c>
      <c r="AQ815">
        <v>22.67</v>
      </c>
      <c r="AR815">
        <v>0.53</v>
      </c>
      <c r="AS815">
        <v>0.68</v>
      </c>
      <c r="AT815">
        <v>-1</v>
      </c>
      <c r="AU815">
        <v>-1</v>
      </c>
      <c r="AV815">
        <v>0.05</v>
      </c>
      <c r="AW815">
        <v>29.88</v>
      </c>
      <c r="AX815">
        <v>29.88</v>
      </c>
      <c r="AY815">
        <v>0.17</v>
      </c>
      <c r="AZ815">
        <v>0</v>
      </c>
      <c r="BA815">
        <v>1475.9333699983943</v>
      </c>
    </row>
    <row r="816" spans="1:53" x14ac:dyDescent="0.25">
      <c r="A816">
        <v>2359</v>
      </c>
      <c r="B816" t="s">
        <v>1235</v>
      </c>
      <c r="C816">
        <v>0</v>
      </c>
      <c r="D816">
        <v>1.58</v>
      </c>
      <c r="E816">
        <v>0</v>
      </c>
      <c r="F816">
        <v>0</v>
      </c>
      <c r="G816">
        <v>0</v>
      </c>
      <c r="H816">
        <v>0.03</v>
      </c>
      <c r="I816">
        <v>0</v>
      </c>
      <c r="J816">
        <v>2</v>
      </c>
      <c r="K816">
        <v>0.03</v>
      </c>
      <c r="L816">
        <v>-1</v>
      </c>
      <c r="M816">
        <v>-1</v>
      </c>
      <c r="N816">
        <v>0.67</v>
      </c>
      <c r="O816">
        <v>3.58</v>
      </c>
      <c r="P816">
        <v>0.03</v>
      </c>
      <c r="Q816">
        <v>0.28000000000000003</v>
      </c>
      <c r="R816">
        <v>0.05</v>
      </c>
      <c r="S816">
        <v>0.32</v>
      </c>
      <c r="T816">
        <v>0.23</v>
      </c>
      <c r="U816">
        <v>0</v>
      </c>
      <c r="V816">
        <v>0</v>
      </c>
      <c r="W816">
        <v>20.67</v>
      </c>
      <c r="X816">
        <v>0.6</v>
      </c>
      <c r="Y816">
        <v>-1</v>
      </c>
      <c r="Z816">
        <v>-1</v>
      </c>
      <c r="AA816">
        <v>24.88</v>
      </c>
      <c r="AB816">
        <v>0.03</v>
      </c>
      <c r="AC816">
        <v>0.02</v>
      </c>
      <c r="AD816">
        <v>0.03</v>
      </c>
      <c r="AE816">
        <v>4.17</v>
      </c>
      <c r="AF816">
        <v>-1</v>
      </c>
      <c r="AG816">
        <v>-1</v>
      </c>
      <c r="AH816">
        <v>-1</v>
      </c>
      <c r="AI816">
        <v>0</v>
      </c>
      <c r="AJ816">
        <v>0</v>
      </c>
      <c r="AK816">
        <v>0.03</v>
      </c>
      <c r="AL816">
        <v>0.03</v>
      </c>
      <c r="AM816">
        <v>0.05</v>
      </c>
      <c r="AN816">
        <v>0.05</v>
      </c>
      <c r="AO816">
        <v>1.42</v>
      </c>
      <c r="AP816">
        <v>1.42</v>
      </c>
      <c r="AQ816">
        <v>22.67</v>
      </c>
      <c r="AR816">
        <v>0.53</v>
      </c>
      <c r="AS816">
        <v>0.68</v>
      </c>
      <c r="AT816">
        <v>-1</v>
      </c>
      <c r="AU816">
        <v>-1</v>
      </c>
      <c r="AV816">
        <v>0.05</v>
      </c>
      <c r="AW816">
        <v>29.88</v>
      </c>
      <c r="AX816">
        <v>29.88</v>
      </c>
      <c r="AY816">
        <v>0.17</v>
      </c>
      <c r="AZ816">
        <v>0</v>
      </c>
      <c r="BA816">
        <v>1501.358992380113</v>
      </c>
    </row>
    <row r="817" spans="1:53" x14ac:dyDescent="0.25">
      <c r="A817">
        <v>2363</v>
      </c>
      <c r="B817" t="s">
        <v>1236</v>
      </c>
      <c r="C817">
        <v>0</v>
      </c>
      <c r="D817">
        <v>1.58</v>
      </c>
      <c r="E817">
        <v>0</v>
      </c>
      <c r="F817">
        <v>0</v>
      </c>
      <c r="G817">
        <v>0</v>
      </c>
      <c r="H817">
        <v>0.03</v>
      </c>
      <c r="I817">
        <v>0</v>
      </c>
      <c r="J817">
        <v>2</v>
      </c>
      <c r="K817">
        <v>0.03</v>
      </c>
      <c r="L817">
        <v>-1</v>
      </c>
      <c r="M817">
        <v>-1</v>
      </c>
      <c r="N817">
        <v>0.67</v>
      </c>
      <c r="O817">
        <v>3.58</v>
      </c>
      <c r="P817">
        <v>0.03</v>
      </c>
      <c r="Q817">
        <v>0.28000000000000003</v>
      </c>
      <c r="R817">
        <v>0.05</v>
      </c>
      <c r="S817">
        <v>0.32</v>
      </c>
      <c r="T817">
        <v>0.23</v>
      </c>
      <c r="U817">
        <v>0</v>
      </c>
      <c r="V817">
        <v>0</v>
      </c>
      <c r="W817">
        <v>20.67</v>
      </c>
      <c r="X817">
        <v>0.6</v>
      </c>
      <c r="Y817">
        <v>-1</v>
      </c>
      <c r="Z817">
        <v>-1</v>
      </c>
      <c r="AA817">
        <v>24.88</v>
      </c>
      <c r="AB817">
        <v>0.03</v>
      </c>
      <c r="AC817">
        <v>0.02</v>
      </c>
      <c r="AD817">
        <v>0.03</v>
      </c>
      <c r="AE817">
        <v>4.17</v>
      </c>
      <c r="AF817">
        <v>-1</v>
      </c>
      <c r="AG817">
        <v>-1</v>
      </c>
      <c r="AH817">
        <v>-1</v>
      </c>
      <c r="AI817">
        <v>0</v>
      </c>
      <c r="AJ817">
        <v>0</v>
      </c>
      <c r="AK817">
        <v>0.03</v>
      </c>
      <c r="AL817">
        <v>0.03</v>
      </c>
      <c r="AM817">
        <v>0.05</v>
      </c>
      <c r="AN817">
        <v>0.05</v>
      </c>
      <c r="AO817">
        <v>1.42</v>
      </c>
      <c r="AP817">
        <v>1.42</v>
      </c>
      <c r="AQ817">
        <v>22.67</v>
      </c>
      <c r="AR817">
        <v>0.53</v>
      </c>
      <c r="AS817">
        <v>0.68</v>
      </c>
      <c r="AT817">
        <v>-1</v>
      </c>
      <c r="AU817">
        <v>-1</v>
      </c>
      <c r="AV817">
        <v>0.05</v>
      </c>
      <c r="AW817">
        <v>29.88</v>
      </c>
      <c r="AX817">
        <v>29.88</v>
      </c>
      <c r="AY817">
        <v>0.17</v>
      </c>
      <c r="AZ817">
        <v>0</v>
      </c>
      <c r="BA817">
        <v>1521.2567603465907</v>
      </c>
    </row>
    <row r="818" spans="1:53" x14ac:dyDescent="0.25">
      <c r="A818">
        <v>2367</v>
      </c>
      <c r="B818" t="s">
        <v>1237</v>
      </c>
      <c r="C818">
        <v>0</v>
      </c>
      <c r="D818">
        <v>1.58</v>
      </c>
      <c r="E818">
        <v>0</v>
      </c>
      <c r="F818">
        <v>0</v>
      </c>
      <c r="G818">
        <v>0</v>
      </c>
      <c r="H818">
        <v>0.03</v>
      </c>
      <c r="I818">
        <v>0</v>
      </c>
      <c r="J818">
        <v>2</v>
      </c>
      <c r="K818">
        <v>0.03</v>
      </c>
      <c r="L818">
        <v>-1</v>
      </c>
      <c r="M818">
        <v>-1</v>
      </c>
      <c r="N818">
        <v>0.67</v>
      </c>
      <c r="O818">
        <v>3.58</v>
      </c>
      <c r="P818">
        <v>0.03</v>
      </c>
      <c r="Q818">
        <v>0.28000000000000003</v>
      </c>
      <c r="R818">
        <v>0.05</v>
      </c>
      <c r="S818">
        <v>0.32</v>
      </c>
      <c r="T818">
        <v>0.23</v>
      </c>
      <c r="U818">
        <v>0</v>
      </c>
      <c r="V818">
        <v>0</v>
      </c>
      <c r="W818">
        <v>20.67</v>
      </c>
      <c r="X818">
        <v>0.6</v>
      </c>
      <c r="Y818">
        <v>-1</v>
      </c>
      <c r="Z818">
        <v>-1</v>
      </c>
      <c r="AA818">
        <v>24.88</v>
      </c>
      <c r="AB818">
        <v>0.03</v>
      </c>
      <c r="AC818">
        <v>0.02</v>
      </c>
      <c r="AD818">
        <v>0.03</v>
      </c>
      <c r="AE818">
        <v>4.17</v>
      </c>
      <c r="AF818">
        <v>-1</v>
      </c>
      <c r="AG818">
        <v>-1</v>
      </c>
      <c r="AH818">
        <v>-1</v>
      </c>
      <c r="AI818">
        <v>0</v>
      </c>
      <c r="AJ818">
        <v>0</v>
      </c>
      <c r="AK818">
        <v>0.03</v>
      </c>
      <c r="AL818">
        <v>0.03</v>
      </c>
      <c r="AM818">
        <v>0.05</v>
      </c>
      <c r="AN818">
        <v>0.05</v>
      </c>
      <c r="AO818">
        <v>1.42</v>
      </c>
      <c r="AP818">
        <v>1.42</v>
      </c>
      <c r="AQ818">
        <v>22.67</v>
      </c>
      <c r="AR818">
        <v>0.53</v>
      </c>
      <c r="AS818">
        <v>0.68</v>
      </c>
      <c r="AT818">
        <v>-1</v>
      </c>
      <c r="AU818">
        <v>-1</v>
      </c>
      <c r="AV818">
        <v>0.05</v>
      </c>
      <c r="AW818">
        <v>29.88</v>
      </c>
      <c r="AX818">
        <v>29.88</v>
      </c>
      <c r="AY818">
        <v>0.17</v>
      </c>
      <c r="AZ818">
        <v>0</v>
      </c>
      <c r="BA818">
        <v>1456.0015190557815</v>
      </c>
    </row>
    <row r="819" spans="1:53" x14ac:dyDescent="0.25">
      <c r="A819">
        <v>2370</v>
      </c>
      <c r="B819" t="s">
        <v>1238</v>
      </c>
      <c r="C819">
        <v>0</v>
      </c>
      <c r="D819">
        <v>1.58</v>
      </c>
      <c r="E819">
        <v>0</v>
      </c>
      <c r="F819">
        <v>0</v>
      </c>
      <c r="G819">
        <v>0</v>
      </c>
      <c r="H819">
        <v>0.03</v>
      </c>
      <c r="I819">
        <v>0</v>
      </c>
      <c r="J819">
        <v>2</v>
      </c>
      <c r="K819">
        <v>0.03</v>
      </c>
      <c r="L819">
        <v>-1</v>
      </c>
      <c r="M819">
        <v>-1</v>
      </c>
      <c r="N819">
        <v>0.67</v>
      </c>
      <c r="O819">
        <v>3.58</v>
      </c>
      <c r="P819">
        <v>0.03</v>
      </c>
      <c r="Q819">
        <v>0.28000000000000003</v>
      </c>
      <c r="R819">
        <v>0.05</v>
      </c>
      <c r="S819">
        <v>0.32</v>
      </c>
      <c r="T819">
        <v>0.23</v>
      </c>
      <c r="U819">
        <v>0</v>
      </c>
      <c r="V819">
        <v>0</v>
      </c>
      <c r="W819">
        <v>20.67</v>
      </c>
      <c r="X819">
        <v>0.6</v>
      </c>
      <c r="Y819">
        <v>-1</v>
      </c>
      <c r="Z819">
        <v>-1</v>
      </c>
      <c r="AA819">
        <v>24.88</v>
      </c>
      <c r="AB819">
        <v>0.03</v>
      </c>
      <c r="AC819">
        <v>0.02</v>
      </c>
      <c r="AD819">
        <v>0.03</v>
      </c>
      <c r="AE819">
        <v>4.17</v>
      </c>
      <c r="AF819">
        <v>-1</v>
      </c>
      <c r="AG819">
        <v>-1</v>
      </c>
      <c r="AH819">
        <v>-1</v>
      </c>
      <c r="AI819">
        <v>0</v>
      </c>
      <c r="AJ819">
        <v>0</v>
      </c>
      <c r="AK819">
        <v>0.03</v>
      </c>
      <c r="AL819">
        <v>0.03</v>
      </c>
      <c r="AM819">
        <v>0.05</v>
      </c>
      <c r="AN819">
        <v>0.05</v>
      </c>
      <c r="AO819">
        <v>1.42</v>
      </c>
      <c r="AP819">
        <v>1.42</v>
      </c>
      <c r="AQ819">
        <v>22.67</v>
      </c>
      <c r="AR819">
        <v>0.53</v>
      </c>
      <c r="AS819">
        <v>0.68</v>
      </c>
      <c r="AT819">
        <v>-1</v>
      </c>
      <c r="AU819">
        <v>-1</v>
      </c>
      <c r="AV819">
        <v>0.05</v>
      </c>
      <c r="AW819">
        <v>29.88</v>
      </c>
      <c r="AX819">
        <v>29.88</v>
      </c>
      <c r="AY819">
        <v>0.17</v>
      </c>
      <c r="AZ819">
        <v>0</v>
      </c>
      <c r="BA819">
        <v>1482.2317673583525</v>
      </c>
    </row>
    <row r="820" spans="1:53" x14ac:dyDescent="0.25">
      <c r="A820">
        <v>2373</v>
      </c>
      <c r="B820" t="s">
        <v>1239</v>
      </c>
      <c r="C820">
        <v>0</v>
      </c>
      <c r="D820">
        <v>1.58</v>
      </c>
      <c r="E820">
        <v>0</v>
      </c>
      <c r="F820">
        <v>0</v>
      </c>
      <c r="G820">
        <v>0</v>
      </c>
      <c r="H820">
        <v>0.03</v>
      </c>
      <c r="I820">
        <v>0</v>
      </c>
      <c r="J820">
        <v>2</v>
      </c>
      <c r="K820">
        <v>0.03</v>
      </c>
      <c r="L820">
        <v>-1</v>
      </c>
      <c r="M820">
        <v>-1</v>
      </c>
      <c r="N820">
        <v>0.67</v>
      </c>
      <c r="O820">
        <v>3.58</v>
      </c>
      <c r="P820">
        <v>0.03</v>
      </c>
      <c r="Q820">
        <v>0.28000000000000003</v>
      </c>
      <c r="R820">
        <v>0.05</v>
      </c>
      <c r="S820">
        <v>0.32</v>
      </c>
      <c r="T820">
        <v>0.23</v>
      </c>
      <c r="U820">
        <v>0</v>
      </c>
      <c r="V820">
        <v>0</v>
      </c>
      <c r="W820">
        <v>20.67</v>
      </c>
      <c r="X820">
        <v>0.6</v>
      </c>
      <c r="Y820">
        <v>-1</v>
      </c>
      <c r="Z820">
        <v>-1</v>
      </c>
      <c r="AA820">
        <v>24.88</v>
      </c>
      <c r="AB820">
        <v>0.03</v>
      </c>
      <c r="AC820">
        <v>0.02</v>
      </c>
      <c r="AD820">
        <v>0.03</v>
      </c>
      <c r="AE820">
        <v>4.17</v>
      </c>
      <c r="AF820">
        <v>-1</v>
      </c>
      <c r="AG820">
        <v>-1</v>
      </c>
      <c r="AH820">
        <v>-1</v>
      </c>
      <c r="AI820">
        <v>0</v>
      </c>
      <c r="AJ820">
        <v>0</v>
      </c>
      <c r="AK820">
        <v>0.03</v>
      </c>
      <c r="AL820">
        <v>0.03</v>
      </c>
      <c r="AM820">
        <v>0.05</v>
      </c>
      <c r="AN820">
        <v>0.05</v>
      </c>
      <c r="AO820">
        <v>1.42</v>
      </c>
      <c r="AP820">
        <v>1.42</v>
      </c>
      <c r="AQ820">
        <v>22.67</v>
      </c>
      <c r="AR820">
        <v>0.53</v>
      </c>
      <c r="AS820">
        <v>0.68</v>
      </c>
      <c r="AT820">
        <v>-1</v>
      </c>
      <c r="AU820">
        <v>-1</v>
      </c>
      <c r="AV820">
        <v>0.05</v>
      </c>
      <c r="AW820">
        <v>29.88</v>
      </c>
      <c r="AX820">
        <v>29.88</v>
      </c>
      <c r="AY820">
        <v>0.17</v>
      </c>
      <c r="AZ820">
        <v>0</v>
      </c>
      <c r="BA820">
        <v>1507.4138390751625</v>
      </c>
    </row>
    <row r="821" spans="1:53" x14ac:dyDescent="0.25">
      <c r="A821">
        <v>2374</v>
      </c>
      <c r="B821" t="s">
        <v>1240</v>
      </c>
      <c r="C821">
        <v>0</v>
      </c>
      <c r="D821">
        <v>1.58</v>
      </c>
      <c r="E821">
        <v>0</v>
      </c>
      <c r="F821">
        <v>0</v>
      </c>
      <c r="G821">
        <v>0</v>
      </c>
      <c r="H821">
        <v>0.03</v>
      </c>
      <c r="I821">
        <v>0</v>
      </c>
      <c r="J821">
        <v>2</v>
      </c>
      <c r="K821">
        <v>0.03</v>
      </c>
      <c r="L821">
        <v>-1</v>
      </c>
      <c r="M821">
        <v>-1</v>
      </c>
      <c r="N821">
        <v>0.67</v>
      </c>
      <c r="O821">
        <v>3.58</v>
      </c>
      <c r="P821">
        <v>0.03</v>
      </c>
      <c r="Q821">
        <v>0.28000000000000003</v>
      </c>
      <c r="R821">
        <v>0.05</v>
      </c>
      <c r="S821">
        <v>0.32</v>
      </c>
      <c r="T821">
        <v>0.23</v>
      </c>
      <c r="U821">
        <v>0</v>
      </c>
      <c r="V821">
        <v>0</v>
      </c>
      <c r="W821">
        <v>20.67</v>
      </c>
      <c r="X821">
        <v>0.6</v>
      </c>
      <c r="Y821">
        <v>-1</v>
      </c>
      <c r="Z821">
        <v>-1</v>
      </c>
      <c r="AA821">
        <v>24.88</v>
      </c>
      <c r="AB821">
        <v>0.03</v>
      </c>
      <c r="AC821">
        <v>0.02</v>
      </c>
      <c r="AD821">
        <v>0.03</v>
      </c>
      <c r="AE821">
        <v>4.17</v>
      </c>
      <c r="AF821">
        <v>-1</v>
      </c>
      <c r="AG821">
        <v>-1</v>
      </c>
      <c r="AH821">
        <v>-1</v>
      </c>
      <c r="AI821">
        <v>0</v>
      </c>
      <c r="AJ821">
        <v>0</v>
      </c>
      <c r="AK821">
        <v>0.03</v>
      </c>
      <c r="AL821">
        <v>0.03</v>
      </c>
      <c r="AM821">
        <v>0.05</v>
      </c>
      <c r="AN821">
        <v>0.05</v>
      </c>
      <c r="AO821">
        <v>1.42</v>
      </c>
      <c r="AP821">
        <v>1.42</v>
      </c>
      <c r="AQ821">
        <v>22.67</v>
      </c>
      <c r="AR821">
        <v>0.53</v>
      </c>
      <c r="AS821">
        <v>0.68</v>
      </c>
      <c r="AT821">
        <v>-1</v>
      </c>
      <c r="AU821">
        <v>-1</v>
      </c>
      <c r="AV821">
        <v>0.05</v>
      </c>
      <c r="AW821">
        <v>29.88</v>
      </c>
      <c r="AX821">
        <v>29.88</v>
      </c>
      <c r="AY821">
        <v>0.17</v>
      </c>
      <c r="AZ821">
        <v>0</v>
      </c>
      <c r="BA821">
        <v>1526.0908605007551</v>
      </c>
    </row>
    <row r="822" spans="1:53" x14ac:dyDescent="0.25">
      <c r="A822">
        <v>2375</v>
      </c>
      <c r="B822" t="s">
        <v>1241</v>
      </c>
      <c r="C822">
        <v>0</v>
      </c>
      <c r="D822">
        <v>1.58</v>
      </c>
      <c r="E822">
        <v>0</v>
      </c>
      <c r="F822">
        <v>0</v>
      </c>
      <c r="G822">
        <v>0</v>
      </c>
      <c r="H822">
        <v>0.03</v>
      </c>
      <c r="I822">
        <v>0</v>
      </c>
      <c r="J822">
        <v>2</v>
      </c>
      <c r="K822">
        <v>0.03</v>
      </c>
      <c r="L822">
        <v>-1</v>
      </c>
      <c r="M822">
        <v>-1</v>
      </c>
      <c r="N822">
        <v>0.67</v>
      </c>
      <c r="O822">
        <v>3.58</v>
      </c>
      <c r="P822">
        <v>0.03</v>
      </c>
      <c r="Q822">
        <v>0.28000000000000003</v>
      </c>
      <c r="R822">
        <v>0.05</v>
      </c>
      <c r="S822">
        <v>0.32</v>
      </c>
      <c r="T822">
        <v>0.23</v>
      </c>
      <c r="U822">
        <v>0</v>
      </c>
      <c r="V822">
        <v>0</v>
      </c>
      <c r="W822">
        <v>20.67</v>
      </c>
      <c r="X822">
        <v>0.6</v>
      </c>
      <c r="Y822">
        <v>-1</v>
      </c>
      <c r="Z822">
        <v>-1</v>
      </c>
      <c r="AA822">
        <v>24.88</v>
      </c>
      <c r="AB822">
        <v>0.03</v>
      </c>
      <c r="AC822">
        <v>0.02</v>
      </c>
      <c r="AD822">
        <v>0.03</v>
      </c>
      <c r="AE822">
        <v>4.17</v>
      </c>
      <c r="AF822">
        <v>-1</v>
      </c>
      <c r="AG822">
        <v>-1</v>
      </c>
      <c r="AH822">
        <v>-1</v>
      </c>
      <c r="AI822">
        <v>0</v>
      </c>
      <c r="AJ822">
        <v>0</v>
      </c>
      <c r="AK822">
        <v>0.03</v>
      </c>
      <c r="AL822">
        <v>0.03</v>
      </c>
      <c r="AM822">
        <v>0.05</v>
      </c>
      <c r="AN822">
        <v>0.05</v>
      </c>
      <c r="AO822">
        <v>1.42</v>
      </c>
      <c r="AP822">
        <v>1.42</v>
      </c>
      <c r="AQ822">
        <v>22.67</v>
      </c>
      <c r="AR822">
        <v>0.53</v>
      </c>
      <c r="AS822">
        <v>0.68</v>
      </c>
      <c r="AT822">
        <v>-1</v>
      </c>
      <c r="AU822">
        <v>-1</v>
      </c>
      <c r="AV822">
        <v>0.05</v>
      </c>
      <c r="AW822">
        <v>29.88</v>
      </c>
      <c r="AX822">
        <v>29.88</v>
      </c>
      <c r="AY822">
        <v>0.17</v>
      </c>
      <c r="AZ822">
        <v>0</v>
      </c>
      <c r="BA822">
        <v>1469.0859091660966</v>
      </c>
    </row>
    <row r="823" spans="1:53" x14ac:dyDescent="0.25">
      <c r="A823">
        <v>2377</v>
      </c>
      <c r="B823" t="s">
        <v>1242</v>
      </c>
      <c r="C823">
        <v>0</v>
      </c>
      <c r="D823">
        <v>1.58</v>
      </c>
      <c r="E823">
        <v>0</v>
      </c>
      <c r="F823">
        <v>0</v>
      </c>
      <c r="G823">
        <v>0</v>
      </c>
      <c r="H823">
        <v>0.03</v>
      </c>
      <c r="I823">
        <v>0</v>
      </c>
      <c r="J823">
        <v>2</v>
      </c>
      <c r="K823">
        <v>0.03</v>
      </c>
      <c r="L823">
        <v>-1</v>
      </c>
      <c r="M823">
        <v>-1</v>
      </c>
      <c r="N823">
        <v>0.67</v>
      </c>
      <c r="O823">
        <v>3.58</v>
      </c>
      <c r="P823">
        <v>0.03</v>
      </c>
      <c r="Q823">
        <v>0.28000000000000003</v>
      </c>
      <c r="R823">
        <v>0.05</v>
      </c>
      <c r="S823">
        <v>0.32</v>
      </c>
      <c r="T823">
        <v>0.23</v>
      </c>
      <c r="U823">
        <v>0</v>
      </c>
      <c r="V823">
        <v>0</v>
      </c>
      <c r="W823">
        <v>20.67</v>
      </c>
      <c r="X823">
        <v>0.6</v>
      </c>
      <c r="Y823">
        <v>-1</v>
      </c>
      <c r="Z823">
        <v>-1</v>
      </c>
      <c r="AA823">
        <v>24.88</v>
      </c>
      <c r="AB823">
        <v>0.03</v>
      </c>
      <c r="AC823">
        <v>0.02</v>
      </c>
      <c r="AD823">
        <v>0.03</v>
      </c>
      <c r="AE823">
        <v>4.17</v>
      </c>
      <c r="AF823">
        <v>-1</v>
      </c>
      <c r="AG823">
        <v>-1</v>
      </c>
      <c r="AH823">
        <v>-1</v>
      </c>
      <c r="AI823">
        <v>0</v>
      </c>
      <c r="AJ823">
        <v>0</v>
      </c>
      <c r="AK823">
        <v>0.03</v>
      </c>
      <c r="AL823">
        <v>0.03</v>
      </c>
      <c r="AM823">
        <v>0.05</v>
      </c>
      <c r="AN823">
        <v>0.05</v>
      </c>
      <c r="AO823">
        <v>1.42</v>
      </c>
      <c r="AP823">
        <v>1.42</v>
      </c>
      <c r="AQ823">
        <v>22.67</v>
      </c>
      <c r="AR823">
        <v>0.53</v>
      </c>
      <c r="AS823">
        <v>0.68</v>
      </c>
      <c r="AT823">
        <v>-1</v>
      </c>
      <c r="AU823">
        <v>-1</v>
      </c>
      <c r="AV823">
        <v>0.05</v>
      </c>
      <c r="AW823">
        <v>29.88</v>
      </c>
      <c r="AX823">
        <v>29.88</v>
      </c>
      <c r="AY823">
        <v>0.17</v>
      </c>
      <c r="AZ823">
        <v>0</v>
      </c>
      <c r="BA823">
        <v>1504.4292927502959</v>
      </c>
    </row>
    <row r="824" spans="1:53" x14ac:dyDescent="0.25">
      <c r="A824">
        <v>2383</v>
      </c>
      <c r="B824" t="s">
        <v>1243</v>
      </c>
      <c r="C824">
        <v>0</v>
      </c>
      <c r="D824">
        <v>1.58</v>
      </c>
      <c r="E824">
        <v>0</v>
      </c>
      <c r="F824">
        <v>0</v>
      </c>
      <c r="G824">
        <v>0</v>
      </c>
      <c r="H824">
        <v>0.03</v>
      </c>
      <c r="I824">
        <v>0</v>
      </c>
      <c r="J824">
        <v>2</v>
      </c>
      <c r="K824">
        <v>0.03</v>
      </c>
      <c r="L824">
        <v>-1</v>
      </c>
      <c r="M824">
        <v>-1</v>
      </c>
      <c r="N824">
        <v>0.67</v>
      </c>
      <c r="O824">
        <v>3.58</v>
      </c>
      <c r="P824">
        <v>0.03</v>
      </c>
      <c r="Q824">
        <v>0.28000000000000003</v>
      </c>
      <c r="R824">
        <v>0.05</v>
      </c>
      <c r="S824">
        <v>0.32</v>
      </c>
      <c r="T824">
        <v>0.23</v>
      </c>
      <c r="U824">
        <v>0</v>
      </c>
      <c r="V824">
        <v>0</v>
      </c>
      <c r="W824">
        <v>20.67</v>
      </c>
      <c r="X824">
        <v>0.6</v>
      </c>
      <c r="Y824">
        <v>-1</v>
      </c>
      <c r="Z824">
        <v>-1</v>
      </c>
      <c r="AA824">
        <v>24.88</v>
      </c>
      <c r="AB824">
        <v>0.03</v>
      </c>
      <c r="AC824">
        <v>0.02</v>
      </c>
      <c r="AD824">
        <v>0.03</v>
      </c>
      <c r="AE824">
        <v>4.17</v>
      </c>
      <c r="AF824">
        <v>-1</v>
      </c>
      <c r="AG824">
        <v>-1</v>
      </c>
      <c r="AH824">
        <v>-1</v>
      </c>
      <c r="AI824">
        <v>0</v>
      </c>
      <c r="AJ824">
        <v>0</v>
      </c>
      <c r="AK824">
        <v>0.03</v>
      </c>
      <c r="AL824">
        <v>0.03</v>
      </c>
      <c r="AM824">
        <v>0.05</v>
      </c>
      <c r="AN824">
        <v>0.05</v>
      </c>
      <c r="AO824">
        <v>1.42</v>
      </c>
      <c r="AP824">
        <v>1.42</v>
      </c>
      <c r="AQ824">
        <v>22.67</v>
      </c>
      <c r="AR824">
        <v>0.53</v>
      </c>
      <c r="AS824">
        <v>0.68</v>
      </c>
      <c r="AT824">
        <v>-1</v>
      </c>
      <c r="AU824">
        <v>-1</v>
      </c>
      <c r="AV824">
        <v>0.05</v>
      </c>
      <c r="AW824">
        <v>29.88</v>
      </c>
      <c r="AX824">
        <v>29.88</v>
      </c>
      <c r="AY824">
        <v>0.17</v>
      </c>
      <c r="AZ824">
        <v>0</v>
      </c>
      <c r="BA824">
        <v>1552.3346221051538</v>
      </c>
    </row>
    <row r="825" spans="1:53" x14ac:dyDescent="0.25">
      <c r="A825">
        <v>2386</v>
      </c>
      <c r="B825" t="s">
        <v>1244</v>
      </c>
      <c r="C825">
        <v>0</v>
      </c>
      <c r="D825">
        <v>1.58</v>
      </c>
      <c r="E825">
        <v>0</v>
      </c>
      <c r="F825">
        <v>0</v>
      </c>
      <c r="G825">
        <v>0</v>
      </c>
      <c r="H825">
        <v>0.03</v>
      </c>
      <c r="I825">
        <v>0</v>
      </c>
      <c r="J825">
        <v>2</v>
      </c>
      <c r="K825">
        <v>0.03</v>
      </c>
      <c r="L825">
        <v>-1</v>
      </c>
      <c r="M825">
        <v>-1</v>
      </c>
      <c r="N825">
        <v>0.67</v>
      </c>
      <c r="O825">
        <v>3.58</v>
      </c>
      <c r="P825">
        <v>0.03</v>
      </c>
      <c r="Q825">
        <v>0.28000000000000003</v>
      </c>
      <c r="R825">
        <v>0.05</v>
      </c>
      <c r="S825">
        <v>0.32</v>
      </c>
      <c r="T825">
        <v>0.23</v>
      </c>
      <c r="U825">
        <v>0</v>
      </c>
      <c r="V825">
        <v>0</v>
      </c>
      <c r="W825">
        <v>20.67</v>
      </c>
      <c r="X825">
        <v>0.6</v>
      </c>
      <c r="Y825">
        <v>-1</v>
      </c>
      <c r="Z825">
        <v>-1</v>
      </c>
      <c r="AA825">
        <v>24.88</v>
      </c>
      <c r="AB825">
        <v>0.03</v>
      </c>
      <c r="AC825">
        <v>0.02</v>
      </c>
      <c r="AD825">
        <v>0.03</v>
      </c>
      <c r="AE825">
        <v>4.17</v>
      </c>
      <c r="AF825">
        <v>-1</v>
      </c>
      <c r="AG825">
        <v>-1</v>
      </c>
      <c r="AH825">
        <v>-1</v>
      </c>
      <c r="AI825">
        <v>0</v>
      </c>
      <c r="AJ825">
        <v>0</v>
      </c>
      <c r="AK825">
        <v>0.03</v>
      </c>
      <c r="AL825">
        <v>0.03</v>
      </c>
      <c r="AM825">
        <v>0.05</v>
      </c>
      <c r="AN825">
        <v>0.05</v>
      </c>
      <c r="AO825">
        <v>1.42</v>
      </c>
      <c r="AP825">
        <v>1.42</v>
      </c>
      <c r="AQ825">
        <v>22.67</v>
      </c>
      <c r="AR825">
        <v>0.53</v>
      </c>
      <c r="AS825">
        <v>0.68</v>
      </c>
      <c r="AT825">
        <v>-1</v>
      </c>
      <c r="AU825">
        <v>-1</v>
      </c>
      <c r="AV825">
        <v>0.05</v>
      </c>
      <c r="AW825">
        <v>29.88</v>
      </c>
      <c r="AX825">
        <v>29.88</v>
      </c>
      <c r="AY825">
        <v>0.17</v>
      </c>
      <c r="AZ825">
        <v>0</v>
      </c>
      <c r="BA825">
        <v>1500.2458827102328</v>
      </c>
    </row>
    <row r="826" spans="1:53" x14ac:dyDescent="0.25">
      <c r="A826">
        <v>2388</v>
      </c>
      <c r="B826" t="s">
        <v>1245</v>
      </c>
      <c r="C826">
        <v>0</v>
      </c>
      <c r="D826">
        <v>1.58</v>
      </c>
      <c r="E826">
        <v>0</v>
      </c>
      <c r="F826">
        <v>0</v>
      </c>
      <c r="G826">
        <v>0</v>
      </c>
      <c r="H826">
        <v>0.03</v>
      </c>
      <c r="I826">
        <v>0</v>
      </c>
      <c r="J826">
        <v>2</v>
      </c>
      <c r="K826">
        <v>0.03</v>
      </c>
      <c r="L826">
        <v>-1</v>
      </c>
      <c r="M826">
        <v>-1</v>
      </c>
      <c r="N826">
        <v>0.67</v>
      </c>
      <c r="O826">
        <v>3.58</v>
      </c>
      <c r="P826">
        <v>0.03</v>
      </c>
      <c r="Q826">
        <v>0.28000000000000003</v>
      </c>
      <c r="R826">
        <v>0.05</v>
      </c>
      <c r="S826">
        <v>0.32</v>
      </c>
      <c r="T826">
        <v>0.23</v>
      </c>
      <c r="U826">
        <v>0</v>
      </c>
      <c r="V826">
        <v>0</v>
      </c>
      <c r="W826">
        <v>20.67</v>
      </c>
      <c r="X826">
        <v>0.6</v>
      </c>
      <c r="Y826">
        <v>-1</v>
      </c>
      <c r="Z826">
        <v>-1</v>
      </c>
      <c r="AA826">
        <v>24.88</v>
      </c>
      <c r="AB826">
        <v>0.03</v>
      </c>
      <c r="AC826">
        <v>0.02</v>
      </c>
      <c r="AD826">
        <v>0.03</v>
      </c>
      <c r="AE826">
        <v>4.17</v>
      </c>
      <c r="AF826">
        <v>-1</v>
      </c>
      <c r="AG826">
        <v>-1</v>
      </c>
      <c r="AH826">
        <v>-1</v>
      </c>
      <c r="AI826">
        <v>0</v>
      </c>
      <c r="AJ826">
        <v>0</v>
      </c>
      <c r="AK826">
        <v>0.03</v>
      </c>
      <c r="AL826">
        <v>0.03</v>
      </c>
      <c r="AM826">
        <v>0.05</v>
      </c>
      <c r="AN826">
        <v>0.05</v>
      </c>
      <c r="AO826">
        <v>1.42</v>
      </c>
      <c r="AP826">
        <v>1.42</v>
      </c>
      <c r="AQ826">
        <v>22.67</v>
      </c>
      <c r="AR826">
        <v>0.53</v>
      </c>
      <c r="AS826">
        <v>0.68</v>
      </c>
      <c r="AT826">
        <v>-1</v>
      </c>
      <c r="AU826">
        <v>-1</v>
      </c>
      <c r="AV826">
        <v>0.05</v>
      </c>
      <c r="AW826">
        <v>29.88</v>
      </c>
      <c r="AX826">
        <v>29.88</v>
      </c>
      <c r="AY826">
        <v>0.17</v>
      </c>
      <c r="AZ826">
        <v>0</v>
      </c>
      <c r="BA826">
        <v>1472.8717029415288</v>
      </c>
    </row>
    <row r="827" spans="1:53" x14ac:dyDescent="0.25">
      <c r="A827">
        <v>2393</v>
      </c>
      <c r="B827" t="s">
        <v>1246</v>
      </c>
      <c r="C827">
        <v>0</v>
      </c>
      <c r="D827">
        <v>1.58</v>
      </c>
      <c r="E827">
        <v>0</v>
      </c>
      <c r="F827">
        <v>0</v>
      </c>
      <c r="G827">
        <v>0</v>
      </c>
      <c r="H827">
        <v>0.03</v>
      </c>
      <c r="I827">
        <v>0</v>
      </c>
      <c r="J827">
        <v>2</v>
      </c>
      <c r="K827">
        <v>0.03</v>
      </c>
      <c r="L827">
        <v>-1</v>
      </c>
      <c r="M827">
        <v>-1</v>
      </c>
      <c r="N827">
        <v>0.67</v>
      </c>
      <c r="O827">
        <v>3.58</v>
      </c>
      <c r="P827">
        <v>0.03</v>
      </c>
      <c r="Q827">
        <v>0.28000000000000003</v>
      </c>
      <c r="R827">
        <v>0.05</v>
      </c>
      <c r="S827">
        <v>0.32</v>
      </c>
      <c r="T827">
        <v>0.23</v>
      </c>
      <c r="U827">
        <v>0</v>
      </c>
      <c r="V827">
        <v>0</v>
      </c>
      <c r="W827">
        <v>20.67</v>
      </c>
      <c r="X827">
        <v>0.6</v>
      </c>
      <c r="Y827">
        <v>-1</v>
      </c>
      <c r="Z827">
        <v>-1</v>
      </c>
      <c r="AA827">
        <v>24.88</v>
      </c>
      <c r="AB827">
        <v>0.03</v>
      </c>
      <c r="AC827">
        <v>0.02</v>
      </c>
      <c r="AD827">
        <v>0.03</v>
      </c>
      <c r="AE827">
        <v>4.17</v>
      </c>
      <c r="AF827">
        <v>-1</v>
      </c>
      <c r="AG827">
        <v>-1</v>
      </c>
      <c r="AH827">
        <v>-1</v>
      </c>
      <c r="AI827">
        <v>0</v>
      </c>
      <c r="AJ827">
        <v>0</v>
      </c>
      <c r="AK827">
        <v>0.03</v>
      </c>
      <c r="AL827">
        <v>0.03</v>
      </c>
      <c r="AM827">
        <v>0.05</v>
      </c>
      <c r="AN827">
        <v>0.05</v>
      </c>
      <c r="AO827">
        <v>1.42</v>
      </c>
      <c r="AP827">
        <v>1.42</v>
      </c>
      <c r="AQ827">
        <v>22.67</v>
      </c>
      <c r="AR827">
        <v>0.53</v>
      </c>
      <c r="AS827">
        <v>0.68</v>
      </c>
      <c r="AT827">
        <v>-1</v>
      </c>
      <c r="AU827">
        <v>-1</v>
      </c>
      <c r="AV827">
        <v>0.05</v>
      </c>
      <c r="AW827">
        <v>29.88</v>
      </c>
      <c r="AX827">
        <v>29.88</v>
      </c>
      <c r="AY827">
        <v>0.17</v>
      </c>
      <c r="AZ827">
        <v>0</v>
      </c>
      <c r="BA827">
        <v>1495.8979007544949</v>
      </c>
    </row>
    <row r="828" spans="1:53" x14ac:dyDescent="0.25">
      <c r="A828">
        <v>2395</v>
      </c>
      <c r="B828" t="s">
        <v>1247</v>
      </c>
      <c r="C828">
        <v>0</v>
      </c>
      <c r="D828">
        <v>1.58</v>
      </c>
      <c r="E828">
        <v>0</v>
      </c>
      <c r="F828">
        <v>0</v>
      </c>
      <c r="G828">
        <v>0</v>
      </c>
      <c r="H828">
        <v>0.03</v>
      </c>
      <c r="I828">
        <v>0</v>
      </c>
      <c r="J828">
        <v>2</v>
      </c>
      <c r="K828">
        <v>0.03</v>
      </c>
      <c r="L828">
        <v>-1</v>
      </c>
      <c r="M828">
        <v>-1</v>
      </c>
      <c r="N828">
        <v>0.67</v>
      </c>
      <c r="O828">
        <v>3.58</v>
      </c>
      <c r="P828">
        <v>0.03</v>
      </c>
      <c r="Q828">
        <v>0.28000000000000003</v>
      </c>
      <c r="R828">
        <v>0.05</v>
      </c>
      <c r="S828">
        <v>0.32</v>
      </c>
      <c r="T828">
        <v>0.23</v>
      </c>
      <c r="U828">
        <v>0</v>
      </c>
      <c r="V828">
        <v>0</v>
      </c>
      <c r="W828">
        <v>20.67</v>
      </c>
      <c r="X828">
        <v>0.6</v>
      </c>
      <c r="Y828">
        <v>-1</v>
      </c>
      <c r="Z828">
        <v>-1</v>
      </c>
      <c r="AA828">
        <v>24.88</v>
      </c>
      <c r="AB828">
        <v>0.03</v>
      </c>
      <c r="AC828">
        <v>0.02</v>
      </c>
      <c r="AD828">
        <v>0.03</v>
      </c>
      <c r="AE828">
        <v>4.17</v>
      </c>
      <c r="AF828">
        <v>-1</v>
      </c>
      <c r="AG828">
        <v>-1</v>
      </c>
      <c r="AH828">
        <v>-1</v>
      </c>
      <c r="AI828">
        <v>0</v>
      </c>
      <c r="AJ828">
        <v>0</v>
      </c>
      <c r="AK828">
        <v>0.03</v>
      </c>
      <c r="AL828">
        <v>0.03</v>
      </c>
      <c r="AM828">
        <v>0.05</v>
      </c>
      <c r="AN828">
        <v>0.05</v>
      </c>
      <c r="AO828">
        <v>1.42</v>
      </c>
      <c r="AP828">
        <v>1.42</v>
      </c>
      <c r="AQ828">
        <v>22.67</v>
      </c>
      <c r="AR828">
        <v>0.53</v>
      </c>
      <c r="AS828">
        <v>0.68</v>
      </c>
      <c r="AT828">
        <v>-1</v>
      </c>
      <c r="AU828">
        <v>-1</v>
      </c>
      <c r="AV828">
        <v>0.05</v>
      </c>
      <c r="AW828">
        <v>29.88</v>
      </c>
      <c r="AX828">
        <v>29.88</v>
      </c>
      <c r="AY828">
        <v>0.17</v>
      </c>
      <c r="AZ828">
        <v>0</v>
      </c>
      <c r="BA828">
        <v>1443.9180047050738</v>
      </c>
    </row>
    <row r="829" spans="1:53" x14ac:dyDescent="0.25">
      <c r="A829">
        <v>2398</v>
      </c>
      <c r="B829" t="s">
        <v>1248</v>
      </c>
      <c r="C829">
        <v>0</v>
      </c>
      <c r="D829">
        <v>1.58</v>
      </c>
      <c r="E829">
        <v>0</v>
      </c>
      <c r="F829">
        <v>0</v>
      </c>
      <c r="G829">
        <v>0</v>
      </c>
      <c r="H829">
        <v>0.03</v>
      </c>
      <c r="I829">
        <v>0</v>
      </c>
      <c r="J829">
        <v>2</v>
      </c>
      <c r="K829">
        <v>0.03</v>
      </c>
      <c r="L829">
        <v>-1</v>
      </c>
      <c r="M829">
        <v>-1</v>
      </c>
      <c r="N829">
        <v>0.67</v>
      </c>
      <c r="O829">
        <v>3.58</v>
      </c>
      <c r="P829">
        <v>0.03</v>
      </c>
      <c r="Q829">
        <v>0.28000000000000003</v>
      </c>
      <c r="R829">
        <v>0.05</v>
      </c>
      <c r="S829">
        <v>0.32</v>
      </c>
      <c r="T829">
        <v>0.23</v>
      </c>
      <c r="U829">
        <v>0</v>
      </c>
      <c r="V829">
        <v>0</v>
      </c>
      <c r="W829">
        <v>20.67</v>
      </c>
      <c r="X829">
        <v>0.6</v>
      </c>
      <c r="Y829">
        <v>-1</v>
      </c>
      <c r="Z829">
        <v>-1</v>
      </c>
      <c r="AA829">
        <v>24.88</v>
      </c>
      <c r="AB829">
        <v>0.03</v>
      </c>
      <c r="AC829">
        <v>0.02</v>
      </c>
      <c r="AD829">
        <v>0.03</v>
      </c>
      <c r="AE829">
        <v>4.17</v>
      </c>
      <c r="AF829">
        <v>-1</v>
      </c>
      <c r="AG829">
        <v>-1</v>
      </c>
      <c r="AH829">
        <v>-1</v>
      </c>
      <c r="AI829">
        <v>0</v>
      </c>
      <c r="AJ829">
        <v>0</v>
      </c>
      <c r="AK829">
        <v>0.03</v>
      </c>
      <c r="AL829">
        <v>0.03</v>
      </c>
      <c r="AM829">
        <v>0.05</v>
      </c>
      <c r="AN829">
        <v>0.05</v>
      </c>
      <c r="AO829">
        <v>1.42</v>
      </c>
      <c r="AP829">
        <v>1.42</v>
      </c>
      <c r="AQ829">
        <v>22.67</v>
      </c>
      <c r="AR829">
        <v>0.53</v>
      </c>
      <c r="AS829">
        <v>0.68</v>
      </c>
      <c r="AT829">
        <v>-1</v>
      </c>
      <c r="AU829">
        <v>-1</v>
      </c>
      <c r="AV829">
        <v>0.05</v>
      </c>
      <c r="AW829">
        <v>29.88</v>
      </c>
      <c r="AX829">
        <v>29.88</v>
      </c>
      <c r="AY829">
        <v>0.17</v>
      </c>
      <c r="AZ829">
        <v>0</v>
      </c>
      <c r="BA829">
        <v>1366.6079144976015</v>
      </c>
    </row>
    <row r="830" spans="1:53" x14ac:dyDescent="0.25">
      <c r="A830">
        <v>2399</v>
      </c>
      <c r="B830" t="s">
        <v>1249</v>
      </c>
      <c r="C830">
        <v>0</v>
      </c>
      <c r="D830">
        <v>1.58</v>
      </c>
      <c r="E830">
        <v>0</v>
      </c>
      <c r="F830">
        <v>0</v>
      </c>
      <c r="G830">
        <v>0</v>
      </c>
      <c r="H830">
        <v>0.03</v>
      </c>
      <c r="I830">
        <v>0</v>
      </c>
      <c r="J830">
        <v>2</v>
      </c>
      <c r="K830">
        <v>0.03</v>
      </c>
      <c r="L830">
        <v>-1</v>
      </c>
      <c r="M830">
        <v>-1</v>
      </c>
      <c r="N830">
        <v>0.67</v>
      </c>
      <c r="O830">
        <v>3.58</v>
      </c>
      <c r="P830">
        <v>0.03</v>
      </c>
      <c r="Q830">
        <v>0.28000000000000003</v>
      </c>
      <c r="R830">
        <v>0.05</v>
      </c>
      <c r="S830">
        <v>0.32</v>
      </c>
      <c r="T830">
        <v>0.23</v>
      </c>
      <c r="U830">
        <v>0</v>
      </c>
      <c r="V830">
        <v>0</v>
      </c>
      <c r="W830">
        <v>20.67</v>
      </c>
      <c r="X830">
        <v>0.6</v>
      </c>
      <c r="Y830">
        <v>-1</v>
      </c>
      <c r="Z830">
        <v>-1</v>
      </c>
      <c r="AA830">
        <v>24.88</v>
      </c>
      <c r="AB830">
        <v>0.03</v>
      </c>
      <c r="AC830">
        <v>0.02</v>
      </c>
      <c r="AD830">
        <v>0.03</v>
      </c>
      <c r="AE830">
        <v>4.17</v>
      </c>
      <c r="AF830">
        <v>-1</v>
      </c>
      <c r="AG830">
        <v>-1</v>
      </c>
      <c r="AH830">
        <v>-1</v>
      </c>
      <c r="AI830">
        <v>0</v>
      </c>
      <c r="AJ830">
        <v>0</v>
      </c>
      <c r="AK830">
        <v>0.03</v>
      </c>
      <c r="AL830">
        <v>0.03</v>
      </c>
      <c r="AM830">
        <v>0.05</v>
      </c>
      <c r="AN830">
        <v>0.05</v>
      </c>
      <c r="AO830">
        <v>1.42</v>
      </c>
      <c r="AP830">
        <v>1.42</v>
      </c>
      <c r="AQ830">
        <v>22.67</v>
      </c>
      <c r="AR830">
        <v>0.53</v>
      </c>
      <c r="AS830">
        <v>0.68</v>
      </c>
      <c r="AT830">
        <v>-1</v>
      </c>
      <c r="AU830">
        <v>-1</v>
      </c>
      <c r="AV830">
        <v>0.05</v>
      </c>
      <c r="AW830">
        <v>29.88</v>
      </c>
      <c r="AX830">
        <v>29.88</v>
      </c>
      <c r="AY830">
        <v>0.17</v>
      </c>
      <c r="AZ830">
        <v>0</v>
      </c>
      <c r="BA830">
        <v>1466.6460051669001</v>
      </c>
    </row>
    <row r="831" spans="1:53" x14ac:dyDescent="0.25">
      <c r="A831">
        <v>2403</v>
      </c>
      <c r="B831" t="s">
        <v>1250</v>
      </c>
      <c r="C831">
        <v>0</v>
      </c>
      <c r="D831">
        <v>1.58</v>
      </c>
      <c r="E831">
        <v>0</v>
      </c>
      <c r="F831">
        <v>0</v>
      </c>
      <c r="G831">
        <v>0</v>
      </c>
      <c r="H831">
        <v>0.03</v>
      </c>
      <c r="I831">
        <v>0</v>
      </c>
      <c r="J831">
        <v>2</v>
      </c>
      <c r="K831">
        <v>0.03</v>
      </c>
      <c r="L831">
        <v>-1</v>
      </c>
      <c r="M831">
        <v>-1</v>
      </c>
      <c r="N831">
        <v>0.67</v>
      </c>
      <c r="O831">
        <v>3.58</v>
      </c>
      <c r="P831">
        <v>0.03</v>
      </c>
      <c r="Q831">
        <v>0.28000000000000003</v>
      </c>
      <c r="R831">
        <v>0.05</v>
      </c>
      <c r="S831">
        <v>0.32</v>
      </c>
      <c r="T831">
        <v>0.23</v>
      </c>
      <c r="U831">
        <v>0</v>
      </c>
      <c r="V831">
        <v>0</v>
      </c>
      <c r="W831">
        <v>20.67</v>
      </c>
      <c r="X831">
        <v>0.6</v>
      </c>
      <c r="Y831">
        <v>-1</v>
      </c>
      <c r="Z831">
        <v>-1</v>
      </c>
      <c r="AA831">
        <v>24.88</v>
      </c>
      <c r="AB831">
        <v>0.03</v>
      </c>
      <c r="AC831">
        <v>0.02</v>
      </c>
      <c r="AD831">
        <v>0.03</v>
      </c>
      <c r="AE831">
        <v>4.17</v>
      </c>
      <c r="AF831">
        <v>-1</v>
      </c>
      <c r="AG831">
        <v>-1</v>
      </c>
      <c r="AH831">
        <v>-1</v>
      </c>
      <c r="AI831">
        <v>0</v>
      </c>
      <c r="AJ831">
        <v>0</v>
      </c>
      <c r="AK831">
        <v>0.03</v>
      </c>
      <c r="AL831">
        <v>0.03</v>
      </c>
      <c r="AM831">
        <v>0.05</v>
      </c>
      <c r="AN831">
        <v>0.05</v>
      </c>
      <c r="AO831">
        <v>1.42</v>
      </c>
      <c r="AP831">
        <v>1.42</v>
      </c>
      <c r="AQ831">
        <v>22.67</v>
      </c>
      <c r="AR831">
        <v>0.53</v>
      </c>
      <c r="AS831">
        <v>0.68</v>
      </c>
      <c r="AT831">
        <v>-1</v>
      </c>
      <c r="AU831">
        <v>-1</v>
      </c>
      <c r="AV831">
        <v>0.05</v>
      </c>
      <c r="AW831">
        <v>29.88</v>
      </c>
      <c r="AX831">
        <v>29.88</v>
      </c>
      <c r="AY831">
        <v>0.17</v>
      </c>
      <c r="AZ831">
        <v>0</v>
      </c>
      <c r="BA831">
        <v>1522.5941512681441</v>
      </c>
    </row>
    <row r="832" spans="1:53" x14ac:dyDescent="0.25">
      <c r="A832">
        <v>2404</v>
      </c>
      <c r="B832" t="s">
        <v>1251</v>
      </c>
      <c r="C832">
        <v>0</v>
      </c>
      <c r="D832">
        <v>1.58</v>
      </c>
      <c r="E832">
        <v>0</v>
      </c>
      <c r="F832">
        <v>0</v>
      </c>
      <c r="G832">
        <v>0</v>
      </c>
      <c r="H832">
        <v>0.03</v>
      </c>
      <c r="I832">
        <v>0</v>
      </c>
      <c r="J832">
        <v>2</v>
      </c>
      <c r="K832">
        <v>0.03</v>
      </c>
      <c r="L832">
        <v>-1</v>
      </c>
      <c r="M832">
        <v>-1</v>
      </c>
      <c r="N832">
        <v>0.67</v>
      </c>
      <c r="O832">
        <v>3.58</v>
      </c>
      <c r="P832">
        <v>0.03</v>
      </c>
      <c r="Q832">
        <v>0.28000000000000003</v>
      </c>
      <c r="R832">
        <v>0.05</v>
      </c>
      <c r="S832">
        <v>0.32</v>
      </c>
      <c r="T832">
        <v>0.23</v>
      </c>
      <c r="U832">
        <v>0</v>
      </c>
      <c r="V832">
        <v>0</v>
      </c>
      <c r="W832">
        <v>20.67</v>
      </c>
      <c r="X832">
        <v>0.6</v>
      </c>
      <c r="Y832">
        <v>-1</v>
      </c>
      <c r="Z832">
        <v>-1</v>
      </c>
      <c r="AA832">
        <v>24.88</v>
      </c>
      <c r="AB832">
        <v>0.03</v>
      </c>
      <c r="AC832">
        <v>0.02</v>
      </c>
      <c r="AD832">
        <v>0.03</v>
      </c>
      <c r="AE832">
        <v>4.17</v>
      </c>
      <c r="AF832">
        <v>-1</v>
      </c>
      <c r="AG832">
        <v>-1</v>
      </c>
      <c r="AH832">
        <v>-1</v>
      </c>
      <c r="AI832">
        <v>0</v>
      </c>
      <c r="AJ832">
        <v>0</v>
      </c>
      <c r="AK832">
        <v>0.03</v>
      </c>
      <c r="AL832">
        <v>0.03</v>
      </c>
      <c r="AM832">
        <v>0.05</v>
      </c>
      <c r="AN832">
        <v>0.05</v>
      </c>
      <c r="AO832">
        <v>1.42</v>
      </c>
      <c r="AP832">
        <v>1.42</v>
      </c>
      <c r="AQ832">
        <v>22.67</v>
      </c>
      <c r="AR832">
        <v>0.53</v>
      </c>
      <c r="AS832">
        <v>0.68</v>
      </c>
      <c r="AT832">
        <v>-1</v>
      </c>
      <c r="AU832">
        <v>-1</v>
      </c>
      <c r="AV832">
        <v>0.05</v>
      </c>
      <c r="AW832">
        <v>29.88</v>
      </c>
      <c r="AX832">
        <v>29.88</v>
      </c>
      <c r="AY832">
        <v>0.17</v>
      </c>
      <c r="AZ832">
        <v>0</v>
      </c>
      <c r="BA832">
        <v>1374.0876681187717</v>
      </c>
    </row>
    <row r="833" spans="1:53" x14ac:dyDescent="0.25">
      <c r="A833">
        <v>2405</v>
      </c>
      <c r="B833" t="s">
        <v>1252</v>
      </c>
      <c r="C833">
        <v>0</v>
      </c>
      <c r="D833">
        <v>1.58</v>
      </c>
      <c r="E833">
        <v>0</v>
      </c>
      <c r="F833">
        <v>0</v>
      </c>
      <c r="G833">
        <v>0</v>
      </c>
      <c r="H833">
        <v>0.03</v>
      </c>
      <c r="I833">
        <v>0</v>
      </c>
      <c r="J833">
        <v>2</v>
      </c>
      <c r="K833">
        <v>0.03</v>
      </c>
      <c r="L833">
        <v>-1</v>
      </c>
      <c r="M833">
        <v>-1</v>
      </c>
      <c r="N833">
        <v>0.67</v>
      </c>
      <c r="O833">
        <v>3.58</v>
      </c>
      <c r="P833">
        <v>0.03</v>
      </c>
      <c r="Q833">
        <v>0.28000000000000003</v>
      </c>
      <c r="R833">
        <v>0.05</v>
      </c>
      <c r="S833">
        <v>0.32</v>
      </c>
      <c r="T833">
        <v>0.23</v>
      </c>
      <c r="U833">
        <v>0</v>
      </c>
      <c r="V833">
        <v>0</v>
      </c>
      <c r="W833">
        <v>20.67</v>
      </c>
      <c r="X833">
        <v>0.6</v>
      </c>
      <c r="Y833">
        <v>-1</v>
      </c>
      <c r="Z833">
        <v>-1</v>
      </c>
      <c r="AA833">
        <v>24.88</v>
      </c>
      <c r="AB833">
        <v>0.03</v>
      </c>
      <c r="AC833">
        <v>0.02</v>
      </c>
      <c r="AD833">
        <v>0.03</v>
      </c>
      <c r="AE833">
        <v>4.17</v>
      </c>
      <c r="AF833">
        <v>-1</v>
      </c>
      <c r="AG833">
        <v>-1</v>
      </c>
      <c r="AH833">
        <v>-1</v>
      </c>
      <c r="AI833">
        <v>0</v>
      </c>
      <c r="AJ833">
        <v>0</v>
      </c>
      <c r="AK833">
        <v>0.03</v>
      </c>
      <c r="AL833">
        <v>0.03</v>
      </c>
      <c r="AM833">
        <v>0.05</v>
      </c>
      <c r="AN833">
        <v>0.05</v>
      </c>
      <c r="AO833">
        <v>1.42</v>
      </c>
      <c r="AP833">
        <v>1.42</v>
      </c>
      <c r="AQ833">
        <v>22.67</v>
      </c>
      <c r="AR833">
        <v>0.53</v>
      </c>
      <c r="AS833">
        <v>0.68</v>
      </c>
      <c r="AT833">
        <v>-1</v>
      </c>
      <c r="AU833">
        <v>-1</v>
      </c>
      <c r="AV833">
        <v>0.05</v>
      </c>
      <c r="AW833">
        <v>29.88</v>
      </c>
      <c r="AX833">
        <v>29.88</v>
      </c>
      <c r="AY833">
        <v>0.17</v>
      </c>
      <c r="AZ833">
        <v>0</v>
      </c>
      <c r="BA833">
        <v>1420.271953647019</v>
      </c>
    </row>
    <row r="834" spans="1:53" x14ac:dyDescent="0.25">
      <c r="A834">
        <v>2408</v>
      </c>
      <c r="B834" t="s">
        <v>1253</v>
      </c>
      <c r="C834">
        <v>0</v>
      </c>
      <c r="D834">
        <v>1.58</v>
      </c>
      <c r="E834">
        <v>0</v>
      </c>
      <c r="F834">
        <v>0</v>
      </c>
      <c r="G834">
        <v>0</v>
      </c>
      <c r="H834">
        <v>0.03</v>
      </c>
      <c r="I834">
        <v>0</v>
      </c>
      <c r="J834">
        <v>2</v>
      </c>
      <c r="K834">
        <v>0.03</v>
      </c>
      <c r="L834">
        <v>-1</v>
      </c>
      <c r="M834">
        <v>-1</v>
      </c>
      <c r="N834">
        <v>0.67</v>
      </c>
      <c r="O834">
        <v>3.58</v>
      </c>
      <c r="P834">
        <v>0.03</v>
      </c>
      <c r="Q834">
        <v>0.28000000000000003</v>
      </c>
      <c r="R834">
        <v>0.05</v>
      </c>
      <c r="S834">
        <v>0.32</v>
      </c>
      <c r="T834">
        <v>0.23</v>
      </c>
      <c r="U834">
        <v>0</v>
      </c>
      <c r="V834">
        <v>0</v>
      </c>
      <c r="W834">
        <v>20.67</v>
      </c>
      <c r="X834">
        <v>0.6</v>
      </c>
      <c r="Y834">
        <v>-1</v>
      </c>
      <c r="Z834">
        <v>-1</v>
      </c>
      <c r="AA834">
        <v>24.88</v>
      </c>
      <c r="AB834">
        <v>0.03</v>
      </c>
      <c r="AC834">
        <v>0.02</v>
      </c>
      <c r="AD834">
        <v>0.03</v>
      </c>
      <c r="AE834">
        <v>4.17</v>
      </c>
      <c r="AF834">
        <v>-1</v>
      </c>
      <c r="AG834">
        <v>-1</v>
      </c>
      <c r="AH834">
        <v>-1</v>
      </c>
      <c r="AI834">
        <v>0</v>
      </c>
      <c r="AJ834">
        <v>0</v>
      </c>
      <c r="AK834">
        <v>0.03</v>
      </c>
      <c r="AL834">
        <v>0.03</v>
      </c>
      <c r="AM834">
        <v>0.05</v>
      </c>
      <c r="AN834">
        <v>0.05</v>
      </c>
      <c r="AO834">
        <v>1.42</v>
      </c>
      <c r="AP834">
        <v>1.42</v>
      </c>
      <c r="AQ834">
        <v>22.67</v>
      </c>
      <c r="AR834">
        <v>0.53</v>
      </c>
      <c r="AS834">
        <v>0.68</v>
      </c>
      <c r="AT834">
        <v>-1</v>
      </c>
      <c r="AU834">
        <v>-1</v>
      </c>
      <c r="AV834">
        <v>0.05</v>
      </c>
      <c r="AW834">
        <v>29.88</v>
      </c>
      <c r="AX834">
        <v>29.88</v>
      </c>
      <c r="AY834">
        <v>0.17</v>
      </c>
      <c r="AZ834">
        <v>0</v>
      </c>
      <c r="BA834">
        <v>1362.849401544727</v>
      </c>
    </row>
    <row r="835" spans="1:53" x14ac:dyDescent="0.25">
      <c r="A835">
        <v>2410</v>
      </c>
      <c r="B835" t="s">
        <v>1254</v>
      </c>
      <c r="C835">
        <v>0</v>
      </c>
      <c r="D835">
        <v>1.58</v>
      </c>
      <c r="E835">
        <v>0</v>
      </c>
      <c r="F835">
        <v>0</v>
      </c>
      <c r="G835">
        <v>0</v>
      </c>
      <c r="H835">
        <v>0.03</v>
      </c>
      <c r="I835">
        <v>0</v>
      </c>
      <c r="J835">
        <v>2</v>
      </c>
      <c r="K835">
        <v>0.03</v>
      </c>
      <c r="L835">
        <v>-1</v>
      </c>
      <c r="M835">
        <v>-1</v>
      </c>
      <c r="N835">
        <v>0.67</v>
      </c>
      <c r="O835">
        <v>3.58</v>
      </c>
      <c r="P835">
        <v>0.03</v>
      </c>
      <c r="Q835">
        <v>0.28000000000000003</v>
      </c>
      <c r="R835">
        <v>0.05</v>
      </c>
      <c r="S835">
        <v>0.32</v>
      </c>
      <c r="T835">
        <v>0.23</v>
      </c>
      <c r="U835">
        <v>0</v>
      </c>
      <c r="V835">
        <v>0</v>
      </c>
      <c r="W835">
        <v>20.67</v>
      </c>
      <c r="X835">
        <v>0.6</v>
      </c>
      <c r="Y835">
        <v>-1</v>
      </c>
      <c r="Z835">
        <v>-1</v>
      </c>
      <c r="AA835">
        <v>24.88</v>
      </c>
      <c r="AB835">
        <v>0.03</v>
      </c>
      <c r="AC835">
        <v>0.02</v>
      </c>
      <c r="AD835">
        <v>0.03</v>
      </c>
      <c r="AE835">
        <v>4.17</v>
      </c>
      <c r="AF835">
        <v>-1</v>
      </c>
      <c r="AG835">
        <v>-1</v>
      </c>
      <c r="AH835">
        <v>-1</v>
      </c>
      <c r="AI835">
        <v>0</v>
      </c>
      <c r="AJ835">
        <v>0</v>
      </c>
      <c r="AK835">
        <v>0.03</v>
      </c>
      <c r="AL835">
        <v>0.03</v>
      </c>
      <c r="AM835">
        <v>0.05</v>
      </c>
      <c r="AN835">
        <v>0.05</v>
      </c>
      <c r="AO835">
        <v>1.42</v>
      </c>
      <c r="AP835">
        <v>1.42</v>
      </c>
      <c r="AQ835">
        <v>22.67</v>
      </c>
      <c r="AR835">
        <v>0.53</v>
      </c>
      <c r="AS835">
        <v>0.68</v>
      </c>
      <c r="AT835">
        <v>-1</v>
      </c>
      <c r="AU835">
        <v>-1</v>
      </c>
      <c r="AV835">
        <v>0.05</v>
      </c>
      <c r="AW835">
        <v>29.88</v>
      </c>
      <c r="AX835">
        <v>29.88</v>
      </c>
      <c r="AY835">
        <v>0.17</v>
      </c>
      <c r="AZ835">
        <v>0</v>
      </c>
      <c r="BA835">
        <v>1510.70319244338</v>
      </c>
    </row>
    <row r="836" spans="1:53" x14ac:dyDescent="0.25">
      <c r="A836">
        <v>2411</v>
      </c>
      <c r="B836" t="s">
        <v>1255</v>
      </c>
      <c r="C836">
        <v>0</v>
      </c>
      <c r="D836">
        <v>1.58</v>
      </c>
      <c r="E836">
        <v>0</v>
      </c>
      <c r="F836">
        <v>0</v>
      </c>
      <c r="G836">
        <v>0</v>
      </c>
      <c r="H836">
        <v>0.03</v>
      </c>
      <c r="I836">
        <v>0</v>
      </c>
      <c r="J836">
        <v>2</v>
      </c>
      <c r="K836">
        <v>0.03</v>
      </c>
      <c r="L836">
        <v>-1</v>
      </c>
      <c r="M836">
        <v>-1</v>
      </c>
      <c r="N836">
        <v>0.67</v>
      </c>
      <c r="O836">
        <v>3.58</v>
      </c>
      <c r="P836">
        <v>0.03</v>
      </c>
      <c r="Q836">
        <v>0.28000000000000003</v>
      </c>
      <c r="R836">
        <v>0.05</v>
      </c>
      <c r="S836">
        <v>0.32</v>
      </c>
      <c r="T836">
        <v>0.23</v>
      </c>
      <c r="U836">
        <v>0</v>
      </c>
      <c r="V836">
        <v>0</v>
      </c>
      <c r="W836">
        <v>20.67</v>
      </c>
      <c r="X836">
        <v>0.6</v>
      </c>
      <c r="Y836">
        <v>-1</v>
      </c>
      <c r="Z836">
        <v>-1</v>
      </c>
      <c r="AA836">
        <v>24.88</v>
      </c>
      <c r="AB836">
        <v>0.03</v>
      </c>
      <c r="AC836">
        <v>0.02</v>
      </c>
      <c r="AD836">
        <v>0.03</v>
      </c>
      <c r="AE836">
        <v>4.17</v>
      </c>
      <c r="AF836">
        <v>-1</v>
      </c>
      <c r="AG836">
        <v>-1</v>
      </c>
      <c r="AH836">
        <v>-1</v>
      </c>
      <c r="AI836">
        <v>0</v>
      </c>
      <c r="AJ836">
        <v>0</v>
      </c>
      <c r="AK836">
        <v>0.03</v>
      </c>
      <c r="AL836">
        <v>0.03</v>
      </c>
      <c r="AM836">
        <v>0.05</v>
      </c>
      <c r="AN836">
        <v>0.05</v>
      </c>
      <c r="AO836">
        <v>1.42</v>
      </c>
      <c r="AP836">
        <v>1.42</v>
      </c>
      <c r="AQ836">
        <v>22.67</v>
      </c>
      <c r="AR836">
        <v>0.53</v>
      </c>
      <c r="AS836">
        <v>0.68</v>
      </c>
      <c r="AT836">
        <v>-1</v>
      </c>
      <c r="AU836">
        <v>-1</v>
      </c>
      <c r="AV836">
        <v>0.05</v>
      </c>
      <c r="AW836">
        <v>29.88</v>
      </c>
      <c r="AX836">
        <v>29.88</v>
      </c>
      <c r="AY836">
        <v>0.17</v>
      </c>
      <c r="AZ836">
        <v>0</v>
      </c>
      <c r="BA836">
        <v>1431.1760288528515</v>
      </c>
    </row>
    <row r="837" spans="1:53" x14ac:dyDescent="0.25">
      <c r="A837">
        <v>2412</v>
      </c>
      <c r="B837" t="s">
        <v>1256</v>
      </c>
      <c r="C837">
        <v>0</v>
      </c>
      <c r="D837">
        <v>1.58</v>
      </c>
      <c r="E837">
        <v>0</v>
      </c>
      <c r="F837">
        <v>0</v>
      </c>
      <c r="G837">
        <v>0</v>
      </c>
      <c r="H837">
        <v>0.03</v>
      </c>
      <c r="I837">
        <v>0</v>
      </c>
      <c r="J837">
        <v>2</v>
      </c>
      <c r="K837">
        <v>0.03</v>
      </c>
      <c r="L837">
        <v>-1</v>
      </c>
      <c r="M837">
        <v>-1</v>
      </c>
      <c r="N837">
        <v>0.67</v>
      </c>
      <c r="O837">
        <v>3.58</v>
      </c>
      <c r="P837">
        <v>0.03</v>
      </c>
      <c r="Q837">
        <v>0.28000000000000003</v>
      </c>
      <c r="R837">
        <v>0.05</v>
      </c>
      <c r="S837">
        <v>0.32</v>
      </c>
      <c r="T837">
        <v>0.23</v>
      </c>
      <c r="U837">
        <v>0</v>
      </c>
      <c r="V837">
        <v>0</v>
      </c>
      <c r="W837">
        <v>20.67</v>
      </c>
      <c r="X837">
        <v>0.6</v>
      </c>
      <c r="Y837">
        <v>-1</v>
      </c>
      <c r="Z837">
        <v>-1</v>
      </c>
      <c r="AA837">
        <v>24.88</v>
      </c>
      <c r="AB837">
        <v>0.03</v>
      </c>
      <c r="AC837">
        <v>0.02</v>
      </c>
      <c r="AD837">
        <v>0.03</v>
      </c>
      <c r="AE837">
        <v>4.17</v>
      </c>
      <c r="AF837">
        <v>-1</v>
      </c>
      <c r="AG837">
        <v>-1</v>
      </c>
      <c r="AH837">
        <v>-1</v>
      </c>
      <c r="AI837">
        <v>0</v>
      </c>
      <c r="AJ837">
        <v>0</v>
      </c>
      <c r="AK837">
        <v>0.03</v>
      </c>
      <c r="AL837">
        <v>0.03</v>
      </c>
      <c r="AM837">
        <v>0.05</v>
      </c>
      <c r="AN837">
        <v>0.05</v>
      </c>
      <c r="AO837">
        <v>1.42</v>
      </c>
      <c r="AP837">
        <v>1.42</v>
      </c>
      <c r="AQ837">
        <v>22.67</v>
      </c>
      <c r="AR837">
        <v>0.53</v>
      </c>
      <c r="AS837">
        <v>0.68</v>
      </c>
      <c r="AT837">
        <v>-1</v>
      </c>
      <c r="AU837">
        <v>-1</v>
      </c>
      <c r="AV837">
        <v>0.05</v>
      </c>
      <c r="AW837">
        <v>29.88</v>
      </c>
      <c r="AX837">
        <v>29.88</v>
      </c>
      <c r="AY837">
        <v>0.17</v>
      </c>
      <c r="AZ837">
        <v>0</v>
      </c>
      <c r="BA837">
        <v>1487.3607484631025</v>
      </c>
    </row>
    <row r="838" spans="1:53" x14ac:dyDescent="0.25">
      <c r="A838">
        <v>2415</v>
      </c>
      <c r="B838" t="s">
        <v>1257</v>
      </c>
      <c r="C838">
        <v>0</v>
      </c>
      <c r="D838">
        <v>1.58</v>
      </c>
      <c r="E838">
        <v>0</v>
      </c>
      <c r="F838">
        <v>0</v>
      </c>
      <c r="G838">
        <v>0</v>
      </c>
      <c r="H838">
        <v>0.03</v>
      </c>
      <c r="I838">
        <v>0</v>
      </c>
      <c r="J838">
        <v>2</v>
      </c>
      <c r="K838">
        <v>0.03</v>
      </c>
      <c r="L838">
        <v>-1</v>
      </c>
      <c r="M838">
        <v>-1</v>
      </c>
      <c r="N838">
        <v>0.67</v>
      </c>
      <c r="O838">
        <v>3.58</v>
      </c>
      <c r="P838">
        <v>0.03</v>
      </c>
      <c r="Q838">
        <v>0.28000000000000003</v>
      </c>
      <c r="R838">
        <v>0.05</v>
      </c>
      <c r="S838">
        <v>0.32</v>
      </c>
      <c r="T838">
        <v>0.23</v>
      </c>
      <c r="U838">
        <v>0</v>
      </c>
      <c r="V838">
        <v>0</v>
      </c>
      <c r="W838">
        <v>20.67</v>
      </c>
      <c r="X838">
        <v>0.6</v>
      </c>
      <c r="Y838">
        <v>-1</v>
      </c>
      <c r="Z838">
        <v>-1</v>
      </c>
      <c r="AA838">
        <v>24.88</v>
      </c>
      <c r="AB838">
        <v>0.03</v>
      </c>
      <c r="AC838">
        <v>0.02</v>
      </c>
      <c r="AD838">
        <v>0.03</v>
      </c>
      <c r="AE838">
        <v>4.17</v>
      </c>
      <c r="AF838">
        <v>-1</v>
      </c>
      <c r="AG838">
        <v>-1</v>
      </c>
      <c r="AH838">
        <v>-1</v>
      </c>
      <c r="AI838">
        <v>0</v>
      </c>
      <c r="AJ838">
        <v>0</v>
      </c>
      <c r="AK838">
        <v>0.03</v>
      </c>
      <c r="AL838">
        <v>0.03</v>
      </c>
      <c r="AM838">
        <v>0.05</v>
      </c>
      <c r="AN838">
        <v>0.05</v>
      </c>
      <c r="AO838">
        <v>1.42</v>
      </c>
      <c r="AP838">
        <v>1.42</v>
      </c>
      <c r="AQ838">
        <v>22.67</v>
      </c>
      <c r="AR838">
        <v>0.53</v>
      </c>
      <c r="AS838">
        <v>0.68</v>
      </c>
      <c r="AT838">
        <v>-1</v>
      </c>
      <c r="AU838">
        <v>-1</v>
      </c>
      <c r="AV838">
        <v>0.05</v>
      </c>
      <c r="AW838">
        <v>29.88</v>
      </c>
      <c r="AX838">
        <v>29.88</v>
      </c>
      <c r="AY838">
        <v>0.17</v>
      </c>
      <c r="AZ838">
        <v>0</v>
      </c>
      <c r="BA838">
        <v>1556.600642962127</v>
      </c>
    </row>
    <row r="839" spans="1:53" x14ac:dyDescent="0.25">
      <c r="A839">
        <v>2421</v>
      </c>
      <c r="B839" t="s">
        <v>1258</v>
      </c>
      <c r="C839">
        <v>0</v>
      </c>
      <c r="D839">
        <v>1.58</v>
      </c>
      <c r="E839">
        <v>0</v>
      </c>
      <c r="F839">
        <v>0</v>
      </c>
      <c r="G839">
        <v>0</v>
      </c>
      <c r="H839">
        <v>0.03</v>
      </c>
      <c r="I839">
        <v>0</v>
      </c>
      <c r="J839">
        <v>2</v>
      </c>
      <c r="K839">
        <v>0.03</v>
      </c>
      <c r="L839">
        <v>-1</v>
      </c>
      <c r="M839">
        <v>-1</v>
      </c>
      <c r="N839">
        <v>0.67</v>
      </c>
      <c r="O839">
        <v>3.58</v>
      </c>
      <c r="P839">
        <v>0.03</v>
      </c>
      <c r="Q839">
        <v>0.28000000000000003</v>
      </c>
      <c r="R839">
        <v>0.05</v>
      </c>
      <c r="S839">
        <v>0.32</v>
      </c>
      <c r="T839">
        <v>0.23</v>
      </c>
      <c r="U839">
        <v>0</v>
      </c>
      <c r="V839">
        <v>0</v>
      </c>
      <c r="W839">
        <v>20.67</v>
      </c>
      <c r="X839">
        <v>0.6</v>
      </c>
      <c r="Y839">
        <v>-1</v>
      </c>
      <c r="Z839">
        <v>-1</v>
      </c>
      <c r="AA839">
        <v>24.88</v>
      </c>
      <c r="AB839">
        <v>0.03</v>
      </c>
      <c r="AC839">
        <v>0.02</v>
      </c>
      <c r="AD839">
        <v>0.03</v>
      </c>
      <c r="AE839">
        <v>4.17</v>
      </c>
      <c r="AF839">
        <v>-1</v>
      </c>
      <c r="AG839">
        <v>-1</v>
      </c>
      <c r="AH839">
        <v>-1</v>
      </c>
      <c r="AI839">
        <v>0</v>
      </c>
      <c r="AJ839">
        <v>0</v>
      </c>
      <c r="AK839">
        <v>0.03</v>
      </c>
      <c r="AL839">
        <v>0.03</v>
      </c>
      <c r="AM839">
        <v>0.05</v>
      </c>
      <c r="AN839">
        <v>0.05</v>
      </c>
      <c r="AO839">
        <v>1.42</v>
      </c>
      <c r="AP839">
        <v>1.42</v>
      </c>
      <c r="AQ839">
        <v>22.67</v>
      </c>
      <c r="AR839">
        <v>0.53</v>
      </c>
      <c r="AS839">
        <v>0.68</v>
      </c>
      <c r="AT839">
        <v>-1</v>
      </c>
      <c r="AU839">
        <v>-1</v>
      </c>
      <c r="AV839">
        <v>0.05</v>
      </c>
      <c r="AW839">
        <v>29.88</v>
      </c>
      <c r="AX839">
        <v>29.88</v>
      </c>
      <c r="AY839">
        <v>0.17</v>
      </c>
      <c r="AZ839">
        <v>0</v>
      </c>
      <c r="BA839">
        <v>1407.8061021128431</v>
      </c>
    </row>
    <row r="840" spans="1:53" x14ac:dyDescent="0.25">
      <c r="A840">
        <v>2423</v>
      </c>
      <c r="B840" t="s">
        <v>1259</v>
      </c>
      <c r="C840">
        <v>0</v>
      </c>
      <c r="D840">
        <v>1.58</v>
      </c>
      <c r="E840">
        <v>0</v>
      </c>
      <c r="F840">
        <v>0</v>
      </c>
      <c r="G840">
        <v>0</v>
      </c>
      <c r="H840">
        <v>0.03</v>
      </c>
      <c r="I840">
        <v>0</v>
      </c>
      <c r="J840">
        <v>2</v>
      </c>
      <c r="K840">
        <v>0.03</v>
      </c>
      <c r="L840">
        <v>-1</v>
      </c>
      <c r="M840">
        <v>-1</v>
      </c>
      <c r="N840">
        <v>0.67</v>
      </c>
      <c r="O840">
        <v>3.58</v>
      </c>
      <c r="P840">
        <v>0.03</v>
      </c>
      <c r="Q840">
        <v>0.28000000000000003</v>
      </c>
      <c r="R840">
        <v>0.05</v>
      </c>
      <c r="S840">
        <v>0.32</v>
      </c>
      <c r="T840">
        <v>0.23</v>
      </c>
      <c r="U840">
        <v>0</v>
      </c>
      <c r="V840">
        <v>0</v>
      </c>
      <c r="W840">
        <v>20.67</v>
      </c>
      <c r="X840">
        <v>0.6</v>
      </c>
      <c r="Y840">
        <v>-1</v>
      </c>
      <c r="Z840">
        <v>-1</v>
      </c>
      <c r="AA840">
        <v>24.88</v>
      </c>
      <c r="AB840">
        <v>0.03</v>
      </c>
      <c r="AC840">
        <v>0.02</v>
      </c>
      <c r="AD840">
        <v>0.03</v>
      </c>
      <c r="AE840">
        <v>4.17</v>
      </c>
      <c r="AF840">
        <v>-1</v>
      </c>
      <c r="AG840">
        <v>-1</v>
      </c>
      <c r="AH840">
        <v>-1</v>
      </c>
      <c r="AI840">
        <v>0</v>
      </c>
      <c r="AJ840">
        <v>0</v>
      </c>
      <c r="AK840">
        <v>0.03</v>
      </c>
      <c r="AL840">
        <v>0.03</v>
      </c>
      <c r="AM840">
        <v>0.05</v>
      </c>
      <c r="AN840">
        <v>0.05</v>
      </c>
      <c r="AO840">
        <v>1.42</v>
      </c>
      <c r="AP840">
        <v>1.42</v>
      </c>
      <c r="AQ840">
        <v>22.67</v>
      </c>
      <c r="AR840">
        <v>0.53</v>
      </c>
      <c r="AS840">
        <v>0.68</v>
      </c>
      <c r="AT840">
        <v>-1</v>
      </c>
      <c r="AU840">
        <v>-1</v>
      </c>
      <c r="AV840">
        <v>0.05</v>
      </c>
      <c r="AW840">
        <v>29.88</v>
      </c>
      <c r="AX840">
        <v>29.88</v>
      </c>
      <c r="AY840">
        <v>0.17</v>
      </c>
      <c r="AZ840">
        <v>0</v>
      </c>
      <c r="BA840">
        <v>1401.6893372773409</v>
      </c>
    </row>
    <row r="841" spans="1:53" x14ac:dyDescent="0.25">
      <c r="A841">
        <v>2424</v>
      </c>
      <c r="B841" t="s">
        <v>1260</v>
      </c>
      <c r="C841">
        <v>0</v>
      </c>
      <c r="D841">
        <v>1.58</v>
      </c>
      <c r="E841">
        <v>0</v>
      </c>
      <c r="F841">
        <v>0</v>
      </c>
      <c r="G841">
        <v>0</v>
      </c>
      <c r="H841">
        <v>0.03</v>
      </c>
      <c r="I841">
        <v>0</v>
      </c>
      <c r="J841">
        <v>2</v>
      </c>
      <c r="K841">
        <v>0.03</v>
      </c>
      <c r="L841">
        <v>-1</v>
      </c>
      <c r="M841">
        <v>-1</v>
      </c>
      <c r="N841">
        <v>0.67</v>
      </c>
      <c r="O841">
        <v>3.58</v>
      </c>
      <c r="P841">
        <v>0.03</v>
      </c>
      <c r="Q841">
        <v>0.28000000000000003</v>
      </c>
      <c r="R841">
        <v>0.05</v>
      </c>
      <c r="S841">
        <v>0.32</v>
      </c>
      <c r="T841">
        <v>0.23</v>
      </c>
      <c r="U841">
        <v>0</v>
      </c>
      <c r="V841">
        <v>0</v>
      </c>
      <c r="W841">
        <v>20.67</v>
      </c>
      <c r="X841">
        <v>0.6</v>
      </c>
      <c r="Y841">
        <v>-1</v>
      </c>
      <c r="Z841">
        <v>-1</v>
      </c>
      <c r="AA841">
        <v>24.88</v>
      </c>
      <c r="AB841">
        <v>0.03</v>
      </c>
      <c r="AC841">
        <v>0.02</v>
      </c>
      <c r="AD841">
        <v>0.03</v>
      </c>
      <c r="AE841">
        <v>4.17</v>
      </c>
      <c r="AF841">
        <v>-1</v>
      </c>
      <c r="AG841">
        <v>-1</v>
      </c>
      <c r="AH841">
        <v>-1</v>
      </c>
      <c r="AI841">
        <v>0</v>
      </c>
      <c r="AJ841">
        <v>0</v>
      </c>
      <c r="AK841">
        <v>0.03</v>
      </c>
      <c r="AL841">
        <v>0.03</v>
      </c>
      <c r="AM841">
        <v>0.05</v>
      </c>
      <c r="AN841">
        <v>0.05</v>
      </c>
      <c r="AO841">
        <v>1.42</v>
      </c>
      <c r="AP841">
        <v>1.42</v>
      </c>
      <c r="AQ841">
        <v>22.67</v>
      </c>
      <c r="AR841">
        <v>0.53</v>
      </c>
      <c r="AS841">
        <v>0.68</v>
      </c>
      <c r="AT841">
        <v>-1</v>
      </c>
      <c r="AU841">
        <v>-1</v>
      </c>
      <c r="AV841">
        <v>0.05</v>
      </c>
      <c r="AW841">
        <v>29.88</v>
      </c>
      <c r="AX841">
        <v>29.88</v>
      </c>
      <c r="AY841">
        <v>0.17</v>
      </c>
      <c r="AZ841">
        <v>0</v>
      </c>
      <c r="BA841">
        <v>1391.5875527760095</v>
      </c>
    </row>
    <row r="842" spans="1:53" x14ac:dyDescent="0.25">
      <c r="A842">
        <v>2425</v>
      </c>
      <c r="B842" t="s">
        <v>1261</v>
      </c>
      <c r="C842">
        <v>0</v>
      </c>
      <c r="D842">
        <v>1.58</v>
      </c>
      <c r="E842">
        <v>0</v>
      </c>
      <c r="F842">
        <v>0</v>
      </c>
      <c r="G842">
        <v>0</v>
      </c>
      <c r="H842">
        <v>0.03</v>
      </c>
      <c r="I842">
        <v>0</v>
      </c>
      <c r="J842">
        <v>2</v>
      </c>
      <c r="K842">
        <v>0.03</v>
      </c>
      <c r="L842">
        <v>-1</v>
      </c>
      <c r="M842">
        <v>-1</v>
      </c>
      <c r="N842">
        <v>0.67</v>
      </c>
      <c r="O842">
        <v>3.58</v>
      </c>
      <c r="P842">
        <v>0.03</v>
      </c>
      <c r="Q842">
        <v>0.28000000000000003</v>
      </c>
      <c r="R842">
        <v>0.05</v>
      </c>
      <c r="S842">
        <v>0.32</v>
      </c>
      <c r="T842">
        <v>0.23</v>
      </c>
      <c r="U842">
        <v>0</v>
      </c>
      <c r="V842">
        <v>0</v>
      </c>
      <c r="W842">
        <v>20.67</v>
      </c>
      <c r="X842">
        <v>0.6</v>
      </c>
      <c r="Y842">
        <v>-1</v>
      </c>
      <c r="Z842">
        <v>-1</v>
      </c>
      <c r="AA842">
        <v>24.88</v>
      </c>
      <c r="AB842">
        <v>0.03</v>
      </c>
      <c r="AC842">
        <v>0.02</v>
      </c>
      <c r="AD842">
        <v>0.03</v>
      </c>
      <c r="AE842">
        <v>4.17</v>
      </c>
      <c r="AF842">
        <v>-1</v>
      </c>
      <c r="AG842">
        <v>-1</v>
      </c>
      <c r="AH842">
        <v>-1</v>
      </c>
      <c r="AI842">
        <v>0</v>
      </c>
      <c r="AJ842">
        <v>0</v>
      </c>
      <c r="AK842">
        <v>0.03</v>
      </c>
      <c r="AL842">
        <v>0.03</v>
      </c>
      <c r="AM842">
        <v>0.05</v>
      </c>
      <c r="AN842">
        <v>0.05</v>
      </c>
      <c r="AO842">
        <v>1.42</v>
      </c>
      <c r="AP842">
        <v>1.42</v>
      </c>
      <c r="AQ842">
        <v>22.67</v>
      </c>
      <c r="AR842">
        <v>0.53</v>
      </c>
      <c r="AS842">
        <v>0.68</v>
      </c>
      <c r="AT842">
        <v>-1</v>
      </c>
      <c r="AU842">
        <v>-1</v>
      </c>
      <c r="AV842">
        <v>0.05</v>
      </c>
      <c r="AW842">
        <v>29.88</v>
      </c>
      <c r="AX842">
        <v>29.88</v>
      </c>
      <c r="AY842">
        <v>0.17</v>
      </c>
      <c r="AZ842">
        <v>0</v>
      </c>
      <c r="BA842">
        <v>1350</v>
      </c>
    </row>
    <row r="843" spans="1:53" x14ac:dyDescent="0.25">
      <c r="A843">
        <v>2429</v>
      </c>
      <c r="B843" t="s">
        <v>1262</v>
      </c>
      <c r="C843">
        <v>0</v>
      </c>
      <c r="D843">
        <v>1.58</v>
      </c>
      <c r="E843">
        <v>0</v>
      </c>
      <c r="F843">
        <v>0</v>
      </c>
      <c r="G843">
        <v>0</v>
      </c>
      <c r="H843">
        <v>0.03</v>
      </c>
      <c r="I843">
        <v>0</v>
      </c>
      <c r="J843">
        <v>2</v>
      </c>
      <c r="K843">
        <v>0.03</v>
      </c>
      <c r="L843">
        <v>-1</v>
      </c>
      <c r="M843">
        <v>-1</v>
      </c>
      <c r="N843">
        <v>0.67</v>
      </c>
      <c r="O843">
        <v>3.58</v>
      </c>
      <c r="P843">
        <v>0.03</v>
      </c>
      <c r="Q843">
        <v>0.28000000000000003</v>
      </c>
      <c r="R843">
        <v>0.05</v>
      </c>
      <c r="S843">
        <v>0.32</v>
      </c>
      <c r="T843">
        <v>0.23</v>
      </c>
      <c r="U843">
        <v>0</v>
      </c>
      <c r="V843">
        <v>0</v>
      </c>
      <c r="W843">
        <v>20.67</v>
      </c>
      <c r="X843">
        <v>0.6</v>
      </c>
      <c r="Y843">
        <v>-1</v>
      </c>
      <c r="Z843">
        <v>-1</v>
      </c>
      <c r="AA843">
        <v>24.88</v>
      </c>
      <c r="AB843">
        <v>0.03</v>
      </c>
      <c r="AC843">
        <v>0.02</v>
      </c>
      <c r="AD843">
        <v>0.03</v>
      </c>
      <c r="AE843">
        <v>4.17</v>
      </c>
      <c r="AF843">
        <v>-1</v>
      </c>
      <c r="AG843">
        <v>-1</v>
      </c>
      <c r="AH843">
        <v>-1</v>
      </c>
      <c r="AI843">
        <v>0</v>
      </c>
      <c r="AJ843">
        <v>0</v>
      </c>
      <c r="AK843">
        <v>0.03</v>
      </c>
      <c r="AL843">
        <v>0.03</v>
      </c>
      <c r="AM843">
        <v>0.05</v>
      </c>
      <c r="AN843">
        <v>0.05</v>
      </c>
      <c r="AO843">
        <v>1.42</v>
      </c>
      <c r="AP843">
        <v>1.42</v>
      </c>
      <c r="AQ843">
        <v>22.67</v>
      </c>
      <c r="AR843">
        <v>0.53</v>
      </c>
      <c r="AS843">
        <v>0.68</v>
      </c>
      <c r="AT843">
        <v>-1</v>
      </c>
      <c r="AU843">
        <v>-1</v>
      </c>
      <c r="AV843">
        <v>0.05</v>
      </c>
      <c r="AW843">
        <v>29.88</v>
      </c>
      <c r="AX843">
        <v>29.88</v>
      </c>
      <c r="AY843">
        <v>0.17</v>
      </c>
      <c r="AZ843">
        <v>0</v>
      </c>
      <c r="BA843">
        <v>1349.3596206532779</v>
      </c>
    </row>
    <row r="844" spans="1:53" x14ac:dyDescent="0.25">
      <c r="A844">
        <v>2437</v>
      </c>
      <c r="B844" t="s">
        <v>1237</v>
      </c>
      <c r="C844">
        <v>0</v>
      </c>
      <c r="D844">
        <v>1.58</v>
      </c>
      <c r="E844">
        <v>0</v>
      </c>
      <c r="F844">
        <v>0</v>
      </c>
      <c r="G844">
        <v>0</v>
      </c>
      <c r="H844">
        <v>0.03</v>
      </c>
      <c r="I844">
        <v>0</v>
      </c>
      <c r="J844">
        <v>2</v>
      </c>
      <c r="K844">
        <v>0.03</v>
      </c>
      <c r="L844">
        <v>-1</v>
      </c>
      <c r="M844">
        <v>-1</v>
      </c>
      <c r="N844">
        <v>0.67</v>
      </c>
      <c r="O844">
        <v>3.58</v>
      </c>
      <c r="P844">
        <v>0.03</v>
      </c>
      <c r="Q844">
        <v>0.28000000000000003</v>
      </c>
      <c r="R844">
        <v>0.05</v>
      </c>
      <c r="S844">
        <v>0.32</v>
      </c>
      <c r="T844">
        <v>0.23</v>
      </c>
      <c r="U844">
        <v>0</v>
      </c>
      <c r="V844">
        <v>0</v>
      </c>
      <c r="W844">
        <v>20.67</v>
      </c>
      <c r="X844">
        <v>0.6</v>
      </c>
      <c r="Y844">
        <v>-1</v>
      </c>
      <c r="Z844">
        <v>-1</v>
      </c>
      <c r="AA844">
        <v>24.88</v>
      </c>
      <c r="AB844">
        <v>0.03</v>
      </c>
      <c r="AC844">
        <v>0.02</v>
      </c>
      <c r="AD844">
        <v>0.03</v>
      </c>
      <c r="AE844">
        <v>4.17</v>
      </c>
      <c r="AF844">
        <v>-1</v>
      </c>
      <c r="AG844">
        <v>-1</v>
      </c>
      <c r="AH844">
        <v>-1</v>
      </c>
      <c r="AI844">
        <v>0</v>
      </c>
      <c r="AJ844">
        <v>0</v>
      </c>
      <c r="AK844">
        <v>0.03</v>
      </c>
      <c r="AL844">
        <v>0.03</v>
      </c>
      <c r="AM844">
        <v>0.05</v>
      </c>
      <c r="AN844">
        <v>0.05</v>
      </c>
      <c r="AO844">
        <v>1.42</v>
      </c>
      <c r="AP844">
        <v>1.42</v>
      </c>
      <c r="AQ844">
        <v>22.67</v>
      </c>
      <c r="AR844">
        <v>0.53</v>
      </c>
      <c r="AS844">
        <v>0.68</v>
      </c>
      <c r="AT844">
        <v>-1</v>
      </c>
      <c r="AU844">
        <v>-1</v>
      </c>
      <c r="AV844">
        <v>0.05</v>
      </c>
      <c r="AW844">
        <v>29.88</v>
      </c>
      <c r="AX844">
        <v>29.88</v>
      </c>
      <c r="AY844">
        <v>0.17</v>
      </c>
      <c r="AZ844">
        <v>0</v>
      </c>
      <c r="BA844">
        <v>1481.5242664844382</v>
      </c>
    </row>
    <row r="845" spans="1:53" x14ac:dyDescent="0.25">
      <c r="A845">
        <v>2438</v>
      </c>
      <c r="B845" s="13" t="s">
        <v>1263</v>
      </c>
      <c r="C845">
        <v>0</v>
      </c>
      <c r="D845">
        <v>1.58</v>
      </c>
      <c r="E845">
        <v>0</v>
      </c>
      <c r="F845">
        <v>0</v>
      </c>
      <c r="G845">
        <v>0</v>
      </c>
      <c r="H845">
        <v>0.03</v>
      </c>
      <c r="I845">
        <v>0</v>
      </c>
      <c r="J845">
        <v>2</v>
      </c>
      <c r="K845">
        <v>0.03</v>
      </c>
      <c r="L845">
        <v>-1</v>
      </c>
      <c r="M845">
        <v>-1</v>
      </c>
      <c r="N845">
        <v>0.67</v>
      </c>
      <c r="O845">
        <v>3.58</v>
      </c>
      <c r="P845">
        <v>0.03</v>
      </c>
      <c r="Q845">
        <v>0.28000000000000003</v>
      </c>
      <c r="R845">
        <v>0.05</v>
      </c>
      <c r="S845">
        <v>0.32</v>
      </c>
      <c r="T845">
        <v>0.23</v>
      </c>
      <c r="U845">
        <v>0</v>
      </c>
      <c r="V845">
        <v>0</v>
      </c>
      <c r="W845">
        <v>20.67</v>
      </c>
      <c r="X845">
        <v>0.6</v>
      </c>
      <c r="Y845">
        <v>-1</v>
      </c>
      <c r="Z845">
        <v>-1</v>
      </c>
      <c r="AA845">
        <v>24.88</v>
      </c>
      <c r="AB845">
        <v>0.03</v>
      </c>
      <c r="AC845">
        <v>0.02</v>
      </c>
      <c r="AD845">
        <v>0.03</v>
      </c>
      <c r="AE845">
        <v>4.17</v>
      </c>
      <c r="AF845">
        <v>-1</v>
      </c>
      <c r="AG845">
        <v>-1</v>
      </c>
      <c r="AH845">
        <v>-1</v>
      </c>
      <c r="AI845">
        <v>0</v>
      </c>
      <c r="AJ845">
        <v>0</v>
      </c>
      <c r="AK845">
        <v>0.03</v>
      </c>
      <c r="AL845">
        <v>0.03</v>
      </c>
      <c r="AM845">
        <v>0.05</v>
      </c>
      <c r="AN845">
        <v>0.05</v>
      </c>
      <c r="AO845">
        <v>1.42</v>
      </c>
      <c r="AP845">
        <v>1.42</v>
      </c>
      <c r="AQ845">
        <v>22.67</v>
      </c>
      <c r="AR845">
        <v>0.53</v>
      </c>
      <c r="AS845">
        <v>0.68</v>
      </c>
      <c r="AT845">
        <v>-1</v>
      </c>
      <c r="AU845">
        <v>-1</v>
      </c>
      <c r="AV845">
        <v>0.05</v>
      </c>
      <c r="AW845">
        <v>29.88</v>
      </c>
      <c r="AX845">
        <v>29.88</v>
      </c>
      <c r="AY845">
        <v>0.17</v>
      </c>
      <c r="AZ845">
        <v>0</v>
      </c>
      <c r="BA845">
        <v>1516.3541905771513</v>
      </c>
    </row>
    <row r="846" spans="1:53" x14ac:dyDescent="0.25">
      <c r="A846">
        <v>2439</v>
      </c>
      <c r="B846" t="s">
        <v>1234</v>
      </c>
      <c r="C846">
        <v>0</v>
      </c>
      <c r="D846">
        <v>1.58</v>
      </c>
      <c r="E846">
        <v>0</v>
      </c>
      <c r="F846">
        <v>0</v>
      </c>
      <c r="G846">
        <v>0</v>
      </c>
      <c r="H846">
        <v>0.03</v>
      </c>
      <c r="I846">
        <v>0</v>
      </c>
      <c r="J846">
        <v>2</v>
      </c>
      <c r="K846">
        <v>0.03</v>
      </c>
      <c r="L846">
        <v>-1</v>
      </c>
      <c r="M846">
        <v>-1</v>
      </c>
      <c r="N846">
        <v>0.67</v>
      </c>
      <c r="O846">
        <v>3.58</v>
      </c>
      <c r="P846">
        <v>0.03</v>
      </c>
      <c r="Q846">
        <v>0.28000000000000003</v>
      </c>
      <c r="R846">
        <v>0.05</v>
      </c>
      <c r="S846">
        <v>0.32</v>
      </c>
      <c r="T846">
        <v>0.23</v>
      </c>
      <c r="U846">
        <v>0</v>
      </c>
      <c r="V846">
        <v>0</v>
      </c>
      <c r="W846">
        <v>20.67</v>
      </c>
      <c r="X846">
        <v>0.6</v>
      </c>
      <c r="Y846">
        <v>-1</v>
      </c>
      <c r="Z846">
        <v>-1</v>
      </c>
      <c r="AA846">
        <v>24.88</v>
      </c>
      <c r="AB846">
        <v>0.03</v>
      </c>
      <c r="AC846">
        <v>0.02</v>
      </c>
      <c r="AD846">
        <v>0.03</v>
      </c>
      <c r="AE846">
        <v>4.17</v>
      </c>
      <c r="AF846">
        <v>-1</v>
      </c>
      <c r="AG846">
        <v>-1</v>
      </c>
      <c r="AH846">
        <v>-1</v>
      </c>
      <c r="AI846">
        <v>0</v>
      </c>
      <c r="AJ846">
        <v>0</v>
      </c>
      <c r="AK846">
        <v>0.03</v>
      </c>
      <c r="AL846">
        <v>0.03</v>
      </c>
      <c r="AM846">
        <v>0.05</v>
      </c>
      <c r="AN846">
        <v>0.05</v>
      </c>
      <c r="AO846">
        <v>1.42</v>
      </c>
      <c r="AP846">
        <v>1.42</v>
      </c>
      <c r="AQ846">
        <v>22.67</v>
      </c>
      <c r="AR846">
        <v>0.53</v>
      </c>
      <c r="AS846">
        <v>0.68</v>
      </c>
      <c r="AT846">
        <v>-1</v>
      </c>
      <c r="AU846">
        <v>-1</v>
      </c>
      <c r="AV846">
        <v>0.05</v>
      </c>
      <c r="AW846">
        <v>29.88</v>
      </c>
      <c r="AX846">
        <v>29.88</v>
      </c>
      <c r="AY846">
        <v>0.17</v>
      </c>
      <c r="AZ846">
        <v>0</v>
      </c>
      <c r="BA846">
        <v>1556.2356758820847</v>
      </c>
    </row>
    <row r="847" spans="1:53" x14ac:dyDescent="0.25">
      <c r="A847">
        <v>2441</v>
      </c>
      <c r="B847" t="s">
        <v>1264</v>
      </c>
      <c r="C847">
        <v>0</v>
      </c>
      <c r="D847">
        <v>1.58</v>
      </c>
      <c r="E847">
        <v>0</v>
      </c>
      <c r="F847">
        <v>0</v>
      </c>
      <c r="G847">
        <v>0</v>
      </c>
      <c r="H847">
        <v>0.03</v>
      </c>
      <c r="I847">
        <v>0</v>
      </c>
      <c r="J847">
        <v>2</v>
      </c>
      <c r="K847">
        <v>0.03</v>
      </c>
      <c r="L847">
        <v>-1</v>
      </c>
      <c r="M847">
        <v>-1</v>
      </c>
      <c r="N847">
        <v>0.67</v>
      </c>
      <c r="O847">
        <v>3.58</v>
      </c>
      <c r="P847">
        <v>0.03</v>
      </c>
      <c r="Q847">
        <v>0.28000000000000003</v>
      </c>
      <c r="R847">
        <v>0.05</v>
      </c>
      <c r="S847">
        <v>0.32</v>
      </c>
      <c r="T847">
        <v>0.23</v>
      </c>
      <c r="U847">
        <v>0</v>
      </c>
      <c r="V847">
        <v>0</v>
      </c>
      <c r="W847">
        <v>20.67</v>
      </c>
      <c r="X847">
        <v>0.6</v>
      </c>
      <c r="Y847">
        <v>-1</v>
      </c>
      <c r="Z847">
        <v>-1</v>
      </c>
      <c r="AA847">
        <v>24.88</v>
      </c>
      <c r="AB847">
        <v>0.03</v>
      </c>
      <c r="AC847">
        <v>0.02</v>
      </c>
      <c r="AD847">
        <v>0.03</v>
      </c>
      <c r="AE847">
        <v>4.17</v>
      </c>
      <c r="AF847">
        <v>-1</v>
      </c>
      <c r="AG847">
        <v>-1</v>
      </c>
      <c r="AH847">
        <v>-1</v>
      </c>
      <c r="AI847">
        <v>0</v>
      </c>
      <c r="AJ847">
        <v>0</v>
      </c>
      <c r="AK847">
        <v>0.03</v>
      </c>
      <c r="AL847">
        <v>0.03</v>
      </c>
      <c r="AM847">
        <v>0.05</v>
      </c>
      <c r="AN847">
        <v>0.05</v>
      </c>
      <c r="AO847">
        <v>1.42</v>
      </c>
      <c r="AP847">
        <v>1.42</v>
      </c>
      <c r="AQ847">
        <v>22.67</v>
      </c>
      <c r="AR847">
        <v>0.53</v>
      </c>
      <c r="AS847">
        <v>0.68</v>
      </c>
      <c r="AT847">
        <v>-1</v>
      </c>
      <c r="AU847">
        <v>-1</v>
      </c>
      <c r="AV847">
        <v>0.05</v>
      </c>
      <c r="AW847">
        <v>29.88</v>
      </c>
      <c r="AX847">
        <v>29.88</v>
      </c>
      <c r="AY847">
        <v>0.17</v>
      </c>
      <c r="AZ847">
        <v>0</v>
      </c>
      <c r="BA847">
        <v>1303.1591443947852</v>
      </c>
    </row>
    <row r="848" spans="1:53" x14ac:dyDescent="0.25">
      <c r="A848">
        <v>2443</v>
      </c>
      <c r="B848" t="s">
        <v>1265</v>
      </c>
      <c r="C848">
        <v>0</v>
      </c>
      <c r="D848">
        <v>1.58</v>
      </c>
      <c r="E848">
        <v>0</v>
      </c>
      <c r="F848">
        <v>0</v>
      </c>
      <c r="G848">
        <v>0</v>
      </c>
      <c r="H848">
        <v>0.03</v>
      </c>
      <c r="I848">
        <v>0</v>
      </c>
      <c r="J848">
        <v>2</v>
      </c>
      <c r="K848">
        <v>0.03</v>
      </c>
      <c r="L848">
        <v>-1</v>
      </c>
      <c r="M848">
        <v>-1</v>
      </c>
      <c r="N848">
        <v>0.67</v>
      </c>
      <c r="O848">
        <v>3.58</v>
      </c>
      <c r="P848">
        <v>0.03</v>
      </c>
      <c r="Q848">
        <v>0.28000000000000003</v>
      </c>
      <c r="R848">
        <v>0.05</v>
      </c>
      <c r="S848">
        <v>0.32</v>
      </c>
      <c r="T848">
        <v>0.23</v>
      </c>
      <c r="U848">
        <v>0</v>
      </c>
      <c r="V848">
        <v>0</v>
      </c>
      <c r="W848">
        <v>20.67</v>
      </c>
      <c r="X848">
        <v>0.6</v>
      </c>
      <c r="Y848">
        <v>-1</v>
      </c>
      <c r="Z848">
        <v>-1</v>
      </c>
      <c r="AA848">
        <v>24.88</v>
      </c>
      <c r="AB848">
        <v>0.03</v>
      </c>
      <c r="AC848">
        <v>0.02</v>
      </c>
      <c r="AD848">
        <v>0.03</v>
      </c>
      <c r="AE848">
        <v>4.17</v>
      </c>
      <c r="AF848">
        <v>-1</v>
      </c>
      <c r="AG848">
        <v>-1</v>
      </c>
      <c r="AH848">
        <v>-1</v>
      </c>
      <c r="AI848">
        <v>0</v>
      </c>
      <c r="AJ848">
        <v>0</v>
      </c>
      <c r="AK848">
        <v>0.03</v>
      </c>
      <c r="AL848">
        <v>0.03</v>
      </c>
      <c r="AM848">
        <v>0.05</v>
      </c>
      <c r="AN848">
        <v>0.05</v>
      </c>
      <c r="AO848">
        <v>1.42</v>
      </c>
      <c r="AP848">
        <v>1.42</v>
      </c>
      <c r="AQ848">
        <v>22.67</v>
      </c>
      <c r="AR848">
        <v>0.53</v>
      </c>
      <c r="AS848">
        <v>0.68</v>
      </c>
      <c r="AT848">
        <v>-1</v>
      </c>
      <c r="AU848">
        <v>-1</v>
      </c>
      <c r="AV848">
        <v>0.05</v>
      </c>
      <c r="AW848">
        <v>29.88</v>
      </c>
      <c r="AX848">
        <v>29.88</v>
      </c>
      <c r="AY848">
        <v>0.17</v>
      </c>
      <c r="AZ848">
        <v>0</v>
      </c>
      <c r="BA848">
        <v>1533.9255533089558</v>
      </c>
    </row>
    <row r="849" spans="1:53" x14ac:dyDescent="0.25">
      <c r="A849">
        <v>2444</v>
      </c>
      <c r="B849" t="s">
        <v>1266</v>
      </c>
      <c r="C849">
        <v>0</v>
      </c>
      <c r="D849">
        <v>1.58</v>
      </c>
      <c r="E849">
        <v>0</v>
      </c>
      <c r="F849">
        <v>0</v>
      </c>
      <c r="G849">
        <v>0</v>
      </c>
      <c r="H849">
        <v>0.03</v>
      </c>
      <c r="I849">
        <v>0</v>
      </c>
      <c r="J849">
        <v>2</v>
      </c>
      <c r="K849">
        <v>0.03</v>
      </c>
      <c r="L849">
        <v>-1</v>
      </c>
      <c r="M849">
        <v>-1</v>
      </c>
      <c r="N849">
        <v>0.67</v>
      </c>
      <c r="O849">
        <v>3.58</v>
      </c>
      <c r="P849">
        <v>0.03</v>
      </c>
      <c r="Q849">
        <v>0.28000000000000003</v>
      </c>
      <c r="R849">
        <v>0.05</v>
      </c>
      <c r="S849">
        <v>0.32</v>
      </c>
      <c r="T849">
        <v>0.23</v>
      </c>
      <c r="U849">
        <v>0</v>
      </c>
      <c r="V849">
        <v>0</v>
      </c>
      <c r="W849">
        <v>20.67</v>
      </c>
      <c r="X849">
        <v>0.6</v>
      </c>
      <c r="Y849">
        <v>-1</v>
      </c>
      <c r="Z849">
        <v>-1</v>
      </c>
      <c r="AA849">
        <v>24.88</v>
      </c>
      <c r="AB849">
        <v>0.03</v>
      </c>
      <c r="AC849">
        <v>0.02</v>
      </c>
      <c r="AD849">
        <v>0.03</v>
      </c>
      <c r="AE849">
        <v>4.17</v>
      </c>
      <c r="AF849">
        <v>-1</v>
      </c>
      <c r="AG849">
        <v>-1</v>
      </c>
      <c r="AH849">
        <v>-1</v>
      </c>
      <c r="AI849">
        <v>0</v>
      </c>
      <c r="AJ849">
        <v>0</v>
      </c>
      <c r="AK849">
        <v>0.03</v>
      </c>
      <c r="AL849">
        <v>0.03</v>
      </c>
      <c r="AM849">
        <v>0.05</v>
      </c>
      <c r="AN849">
        <v>0.05</v>
      </c>
      <c r="AO849">
        <v>1.42</v>
      </c>
      <c r="AP849">
        <v>1.42</v>
      </c>
      <c r="AQ849">
        <v>22.67</v>
      </c>
      <c r="AR849">
        <v>0.53</v>
      </c>
      <c r="AS849">
        <v>0.68</v>
      </c>
      <c r="AT849">
        <v>-1</v>
      </c>
      <c r="AU849">
        <v>-1</v>
      </c>
      <c r="AV849">
        <v>0.05</v>
      </c>
      <c r="AW849">
        <v>29.88</v>
      </c>
      <c r="AX849">
        <v>29.88</v>
      </c>
      <c r="AY849">
        <v>0.17</v>
      </c>
      <c r="AZ849">
        <v>0</v>
      </c>
      <c r="BA849">
        <v>1459.6241970726489</v>
      </c>
    </row>
    <row r="850" spans="1:53" x14ac:dyDescent="0.25">
      <c r="A850">
        <v>2445</v>
      </c>
      <c r="B850" t="s">
        <v>1267</v>
      </c>
      <c r="C850">
        <v>0</v>
      </c>
      <c r="D850">
        <v>1.58</v>
      </c>
      <c r="E850">
        <v>0</v>
      </c>
      <c r="F850">
        <v>0</v>
      </c>
      <c r="G850">
        <v>0</v>
      </c>
      <c r="H850">
        <v>0.03</v>
      </c>
      <c r="I850">
        <v>0</v>
      </c>
      <c r="J850">
        <v>2</v>
      </c>
      <c r="K850">
        <v>0.03</v>
      </c>
      <c r="L850">
        <v>-1</v>
      </c>
      <c r="M850">
        <v>-1</v>
      </c>
      <c r="N850">
        <v>0.67</v>
      </c>
      <c r="O850">
        <v>3.58</v>
      </c>
      <c r="P850">
        <v>0.03</v>
      </c>
      <c r="Q850">
        <v>0.28000000000000003</v>
      </c>
      <c r="R850">
        <v>0.05</v>
      </c>
      <c r="S850">
        <v>0.32</v>
      </c>
      <c r="T850">
        <v>0.23</v>
      </c>
      <c r="U850">
        <v>0</v>
      </c>
      <c r="V850">
        <v>0</v>
      </c>
      <c r="W850">
        <v>20.67</v>
      </c>
      <c r="X850">
        <v>0.6</v>
      </c>
      <c r="Y850">
        <v>-1</v>
      </c>
      <c r="Z850">
        <v>-1</v>
      </c>
      <c r="AA850">
        <v>24.88</v>
      </c>
      <c r="AB850">
        <v>0.03</v>
      </c>
      <c r="AC850">
        <v>0.02</v>
      </c>
      <c r="AD850">
        <v>0.03</v>
      </c>
      <c r="AE850">
        <v>4.17</v>
      </c>
      <c r="AF850">
        <v>-1</v>
      </c>
      <c r="AG850">
        <v>-1</v>
      </c>
      <c r="AH850">
        <v>-1</v>
      </c>
      <c r="AI850">
        <v>0</v>
      </c>
      <c r="AJ850">
        <v>0</v>
      </c>
      <c r="AK850">
        <v>0.03</v>
      </c>
      <c r="AL850">
        <v>0.03</v>
      </c>
      <c r="AM850">
        <v>0.05</v>
      </c>
      <c r="AN850">
        <v>0.05</v>
      </c>
      <c r="AO850">
        <v>1.42</v>
      </c>
      <c r="AP850">
        <v>1.42</v>
      </c>
      <c r="AQ850">
        <v>22.67</v>
      </c>
      <c r="AR850">
        <v>0.53</v>
      </c>
      <c r="AS850">
        <v>0.68</v>
      </c>
      <c r="AT850">
        <v>-1</v>
      </c>
      <c r="AU850">
        <v>-1</v>
      </c>
      <c r="AV850">
        <v>0.05</v>
      </c>
      <c r="AW850">
        <v>29.88</v>
      </c>
      <c r="AX850">
        <v>29.88</v>
      </c>
      <c r="AY850">
        <v>0.17</v>
      </c>
      <c r="AZ850">
        <v>0</v>
      </c>
      <c r="BA850">
        <v>1461.0596744191366</v>
      </c>
    </row>
    <row r="851" spans="1:53" x14ac:dyDescent="0.25">
      <c r="A851">
        <v>2449</v>
      </c>
      <c r="B851" t="s">
        <v>1268</v>
      </c>
      <c r="C851">
        <v>0</v>
      </c>
      <c r="D851">
        <v>1.58</v>
      </c>
      <c r="E851">
        <v>0</v>
      </c>
      <c r="F851">
        <v>0</v>
      </c>
      <c r="G851">
        <v>0</v>
      </c>
      <c r="H851">
        <v>0.03</v>
      </c>
      <c r="I851">
        <v>0</v>
      </c>
      <c r="J851">
        <v>2</v>
      </c>
      <c r="K851">
        <v>0.03</v>
      </c>
      <c r="L851">
        <v>-1</v>
      </c>
      <c r="M851">
        <v>-1</v>
      </c>
      <c r="N851">
        <v>0.67</v>
      </c>
      <c r="O851">
        <v>3.58</v>
      </c>
      <c r="P851">
        <v>0.03</v>
      </c>
      <c r="Q851">
        <v>0.28000000000000003</v>
      </c>
      <c r="R851">
        <v>0.05</v>
      </c>
      <c r="S851">
        <v>0.32</v>
      </c>
      <c r="T851">
        <v>0.23</v>
      </c>
      <c r="U851">
        <v>0</v>
      </c>
      <c r="V851">
        <v>0</v>
      </c>
      <c r="W851">
        <v>20.67</v>
      </c>
      <c r="X851">
        <v>0.6</v>
      </c>
      <c r="Y851">
        <v>-1</v>
      </c>
      <c r="Z851">
        <v>-1</v>
      </c>
      <c r="AA851">
        <v>24.88</v>
      </c>
      <c r="AB851">
        <v>0.03</v>
      </c>
      <c r="AC851">
        <v>0.02</v>
      </c>
      <c r="AD851">
        <v>0.03</v>
      </c>
      <c r="AE851">
        <v>4.17</v>
      </c>
      <c r="AF851">
        <v>-1</v>
      </c>
      <c r="AG851">
        <v>-1</v>
      </c>
      <c r="AH851">
        <v>-1</v>
      </c>
      <c r="AI851">
        <v>0</v>
      </c>
      <c r="AJ851">
        <v>0</v>
      </c>
      <c r="AK851">
        <v>0.03</v>
      </c>
      <c r="AL851">
        <v>0.03</v>
      </c>
      <c r="AM851">
        <v>0.05</v>
      </c>
      <c r="AN851">
        <v>0.05</v>
      </c>
      <c r="AO851">
        <v>1.42</v>
      </c>
      <c r="AP851">
        <v>1.42</v>
      </c>
      <c r="AQ851">
        <v>22.67</v>
      </c>
      <c r="AR851">
        <v>0.53</v>
      </c>
      <c r="AS851">
        <v>0.68</v>
      </c>
      <c r="AT851">
        <v>-1</v>
      </c>
      <c r="AU851">
        <v>-1</v>
      </c>
      <c r="AV851">
        <v>0.05</v>
      </c>
      <c r="AW851">
        <v>29.88</v>
      </c>
      <c r="AX851">
        <v>29.88</v>
      </c>
      <c r="AY851">
        <v>0.17</v>
      </c>
      <c r="AZ851">
        <v>0</v>
      </c>
      <c r="BA851">
        <v>1454.1466956293941</v>
      </c>
    </row>
    <row r="852" spans="1:53" x14ac:dyDescent="0.25">
      <c r="A852">
        <v>2450</v>
      </c>
      <c r="B852" t="s">
        <v>1269</v>
      </c>
      <c r="C852">
        <v>0</v>
      </c>
      <c r="D852">
        <v>1.58</v>
      </c>
      <c r="E852">
        <v>0</v>
      </c>
      <c r="F852">
        <v>0</v>
      </c>
      <c r="G852">
        <v>0</v>
      </c>
      <c r="H852">
        <v>0.03</v>
      </c>
      <c r="I852">
        <v>0</v>
      </c>
      <c r="J852">
        <v>2</v>
      </c>
      <c r="K852">
        <v>0.03</v>
      </c>
      <c r="L852">
        <v>-1</v>
      </c>
      <c r="M852">
        <v>-1</v>
      </c>
      <c r="N852">
        <v>0.67</v>
      </c>
      <c r="O852">
        <v>3.58</v>
      </c>
      <c r="P852">
        <v>0.03</v>
      </c>
      <c r="Q852">
        <v>0.28000000000000003</v>
      </c>
      <c r="R852">
        <v>0.05</v>
      </c>
      <c r="S852">
        <v>0.32</v>
      </c>
      <c r="T852">
        <v>0.23</v>
      </c>
      <c r="U852">
        <v>0</v>
      </c>
      <c r="V852">
        <v>0</v>
      </c>
      <c r="W852">
        <v>20.67</v>
      </c>
      <c r="X852">
        <v>0.6</v>
      </c>
      <c r="Y852">
        <v>-1</v>
      </c>
      <c r="Z852">
        <v>-1</v>
      </c>
      <c r="AA852">
        <v>24.88</v>
      </c>
      <c r="AB852">
        <v>0.03</v>
      </c>
      <c r="AC852">
        <v>0.02</v>
      </c>
      <c r="AD852">
        <v>0.03</v>
      </c>
      <c r="AE852">
        <v>4.17</v>
      </c>
      <c r="AF852">
        <v>-1</v>
      </c>
      <c r="AG852">
        <v>-1</v>
      </c>
      <c r="AH852">
        <v>-1</v>
      </c>
      <c r="AI852">
        <v>0</v>
      </c>
      <c r="AJ852">
        <v>0</v>
      </c>
      <c r="AK852">
        <v>0.03</v>
      </c>
      <c r="AL852">
        <v>0.03</v>
      </c>
      <c r="AM852">
        <v>0.05</v>
      </c>
      <c r="AN852">
        <v>0.05</v>
      </c>
      <c r="AO852">
        <v>1.42</v>
      </c>
      <c r="AP852">
        <v>1.42</v>
      </c>
      <c r="AQ852">
        <v>22.67</v>
      </c>
      <c r="AR852">
        <v>0.53</v>
      </c>
      <c r="AS852">
        <v>0.68</v>
      </c>
      <c r="AT852">
        <v>-1</v>
      </c>
      <c r="AU852">
        <v>-1</v>
      </c>
      <c r="AV852">
        <v>0.05</v>
      </c>
      <c r="AW852">
        <v>29.88</v>
      </c>
      <c r="AX852">
        <v>29.88</v>
      </c>
      <c r="AY852">
        <v>0.17</v>
      </c>
      <c r="AZ852">
        <v>0</v>
      </c>
      <c r="BA852">
        <v>1410.9983462681812</v>
      </c>
    </row>
    <row r="853" spans="1:53" x14ac:dyDescent="0.25">
      <c r="A853">
        <v>2451</v>
      </c>
      <c r="B853" t="s">
        <v>1270</v>
      </c>
      <c r="C853">
        <v>0</v>
      </c>
      <c r="D853">
        <v>1.58</v>
      </c>
      <c r="E853">
        <v>0</v>
      </c>
      <c r="F853">
        <v>0</v>
      </c>
      <c r="G853">
        <v>0</v>
      </c>
      <c r="H853">
        <v>0.03</v>
      </c>
      <c r="I853">
        <v>0</v>
      </c>
      <c r="J853">
        <v>2</v>
      </c>
      <c r="K853">
        <v>0.03</v>
      </c>
      <c r="L853">
        <v>-1</v>
      </c>
      <c r="M853">
        <v>-1</v>
      </c>
      <c r="N853">
        <v>0.67</v>
      </c>
      <c r="O853">
        <v>3.58</v>
      </c>
      <c r="P853">
        <v>0.03</v>
      </c>
      <c r="Q853">
        <v>0.28000000000000003</v>
      </c>
      <c r="R853">
        <v>0.05</v>
      </c>
      <c r="S853">
        <v>0.32</v>
      </c>
      <c r="T853">
        <v>0.23</v>
      </c>
      <c r="U853">
        <v>0</v>
      </c>
      <c r="V853">
        <v>0</v>
      </c>
      <c r="W853">
        <v>20.67</v>
      </c>
      <c r="X853">
        <v>0.6</v>
      </c>
      <c r="Y853">
        <v>-1</v>
      </c>
      <c r="Z853">
        <v>-1</v>
      </c>
      <c r="AA853">
        <v>24.88</v>
      </c>
      <c r="AB853">
        <v>0.03</v>
      </c>
      <c r="AC853">
        <v>0.02</v>
      </c>
      <c r="AD853">
        <v>0.03</v>
      </c>
      <c r="AE853">
        <v>4.17</v>
      </c>
      <c r="AF853">
        <v>-1</v>
      </c>
      <c r="AG853">
        <v>-1</v>
      </c>
      <c r="AH853">
        <v>-1</v>
      </c>
      <c r="AI853">
        <v>0</v>
      </c>
      <c r="AJ853">
        <v>0</v>
      </c>
      <c r="AK853">
        <v>0.03</v>
      </c>
      <c r="AL853">
        <v>0.03</v>
      </c>
      <c r="AM853">
        <v>0.05</v>
      </c>
      <c r="AN853">
        <v>0.05</v>
      </c>
      <c r="AO853">
        <v>1.42</v>
      </c>
      <c r="AP853">
        <v>1.42</v>
      </c>
      <c r="AQ853">
        <v>22.67</v>
      </c>
      <c r="AR853">
        <v>0.53</v>
      </c>
      <c r="AS853">
        <v>0.68</v>
      </c>
      <c r="AT853">
        <v>-1</v>
      </c>
      <c r="AU853">
        <v>-1</v>
      </c>
      <c r="AV853">
        <v>0.05</v>
      </c>
      <c r="AW853">
        <v>29.88</v>
      </c>
      <c r="AX853">
        <v>29.88</v>
      </c>
      <c r="AY853">
        <v>0.17</v>
      </c>
      <c r="AZ853">
        <v>0</v>
      </c>
      <c r="BA853">
        <v>1657.1199732340028</v>
      </c>
    </row>
    <row r="854" spans="1:53" x14ac:dyDescent="0.25">
      <c r="A854">
        <v>2457</v>
      </c>
      <c r="B854" t="s">
        <v>1271</v>
      </c>
      <c r="C854">
        <v>0</v>
      </c>
      <c r="D854">
        <v>1.58</v>
      </c>
      <c r="E854">
        <v>0</v>
      </c>
      <c r="F854">
        <v>0</v>
      </c>
      <c r="G854">
        <v>0</v>
      </c>
      <c r="H854">
        <v>0.03</v>
      </c>
      <c r="I854">
        <v>0</v>
      </c>
      <c r="J854">
        <v>2</v>
      </c>
      <c r="K854">
        <v>0.03</v>
      </c>
      <c r="L854">
        <v>-1</v>
      </c>
      <c r="M854">
        <v>-1</v>
      </c>
      <c r="N854">
        <v>0.67</v>
      </c>
      <c r="O854">
        <v>3.58</v>
      </c>
      <c r="P854">
        <v>0.03</v>
      </c>
      <c r="Q854">
        <v>0.28000000000000003</v>
      </c>
      <c r="R854">
        <v>0.05</v>
      </c>
      <c r="S854">
        <v>0.32</v>
      </c>
      <c r="T854">
        <v>0.23</v>
      </c>
      <c r="U854">
        <v>0</v>
      </c>
      <c r="V854">
        <v>0</v>
      </c>
      <c r="W854">
        <v>20.67</v>
      </c>
      <c r="X854">
        <v>0.6</v>
      </c>
      <c r="Y854">
        <v>-1</v>
      </c>
      <c r="Z854">
        <v>-1</v>
      </c>
      <c r="AA854">
        <v>24.88</v>
      </c>
      <c r="AB854">
        <v>0.03</v>
      </c>
      <c r="AC854">
        <v>0.02</v>
      </c>
      <c r="AD854">
        <v>0.03</v>
      </c>
      <c r="AE854">
        <v>4.17</v>
      </c>
      <c r="AF854">
        <v>-1</v>
      </c>
      <c r="AG854">
        <v>-1</v>
      </c>
      <c r="AH854">
        <v>-1</v>
      </c>
      <c r="AI854">
        <v>0</v>
      </c>
      <c r="AJ854">
        <v>0</v>
      </c>
      <c r="AK854">
        <v>0.03</v>
      </c>
      <c r="AL854">
        <v>0.03</v>
      </c>
      <c r="AM854">
        <v>0.05</v>
      </c>
      <c r="AN854">
        <v>0.05</v>
      </c>
      <c r="AO854">
        <v>1.42</v>
      </c>
      <c r="AP854">
        <v>1.42</v>
      </c>
      <c r="AQ854">
        <v>22.67</v>
      </c>
      <c r="AR854">
        <v>0.53</v>
      </c>
      <c r="AS854">
        <v>0.68</v>
      </c>
      <c r="AT854">
        <v>-1</v>
      </c>
      <c r="AU854">
        <v>-1</v>
      </c>
      <c r="AV854">
        <v>0.05</v>
      </c>
      <c r="AW854">
        <v>29.88</v>
      </c>
      <c r="AX854">
        <v>29.88</v>
      </c>
      <c r="AY854">
        <v>0.17</v>
      </c>
      <c r="AZ854">
        <v>0</v>
      </c>
      <c r="BA854">
        <v>1516.6692342320353</v>
      </c>
    </row>
    <row r="855" spans="1:53" x14ac:dyDescent="0.25">
      <c r="A855">
        <v>2458</v>
      </c>
      <c r="B855" t="s">
        <v>918</v>
      </c>
      <c r="C855">
        <v>0</v>
      </c>
      <c r="D855">
        <v>1.58</v>
      </c>
      <c r="E855">
        <v>0</v>
      </c>
      <c r="F855">
        <v>0</v>
      </c>
      <c r="G855">
        <v>0</v>
      </c>
      <c r="H855">
        <v>0.03</v>
      </c>
      <c r="I855">
        <v>0</v>
      </c>
      <c r="J855">
        <v>2</v>
      </c>
      <c r="K855">
        <v>0.03</v>
      </c>
      <c r="L855">
        <v>-1</v>
      </c>
      <c r="M855">
        <v>-1</v>
      </c>
      <c r="N855">
        <v>0.67</v>
      </c>
      <c r="O855">
        <v>3.58</v>
      </c>
      <c r="P855">
        <v>0.03</v>
      </c>
      <c r="Q855">
        <v>0.28000000000000003</v>
      </c>
      <c r="R855">
        <v>0.05</v>
      </c>
      <c r="S855">
        <v>0.32</v>
      </c>
      <c r="T855">
        <v>0.23</v>
      </c>
      <c r="U855">
        <v>0</v>
      </c>
      <c r="V855">
        <v>0</v>
      </c>
      <c r="W855">
        <v>20.67</v>
      </c>
      <c r="X855">
        <v>0.6</v>
      </c>
      <c r="Y855">
        <v>-1</v>
      </c>
      <c r="Z855">
        <v>-1</v>
      </c>
      <c r="AA855">
        <v>24.88</v>
      </c>
      <c r="AB855">
        <v>0.03</v>
      </c>
      <c r="AC855">
        <v>0.02</v>
      </c>
      <c r="AD855">
        <v>0.03</v>
      </c>
      <c r="AE855">
        <v>4.17</v>
      </c>
      <c r="AF855">
        <v>-1</v>
      </c>
      <c r="AG855">
        <v>-1</v>
      </c>
      <c r="AH855">
        <v>-1</v>
      </c>
      <c r="AI855">
        <v>0</v>
      </c>
      <c r="AJ855">
        <v>0</v>
      </c>
      <c r="AK855">
        <v>0.03</v>
      </c>
      <c r="AL855">
        <v>0.03</v>
      </c>
      <c r="AM855">
        <v>0.05</v>
      </c>
      <c r="AN855">
        <v>0.05</v>
      </c>
      <c r="AO855">
        <v>1.42</v>
      </c>
      <c r="AP855">
        <v>1.42</v>
      </c>
      <c r="AQ855">
        <v>22.67</v>
      </c>
      <c r="AR855">
        <v>0.53</v>
      </c>
      <c r="AS855">
        <v>0.68</v>
      </c>
      <c r="AT855">
        <v>-1</v>
      </c>
      <c r="AU855">
        <v>-1</v>
      </c>
      <c r="AV855">
        <v>0.05</v>
      </c>
      <c r="AW855">
        <v>29.88</v>
      </c>
      <c r="AX855">
        <v>29.88</v>
      </c>
      <c r="AY855">
        <v>0.17</v>
      </c>
      <c r="AZ855">
        <v>0</v>
      </c>
      <c r="BA855">
        <v>1412.2831632203106</v>
      </c>
    </row>
    <row r="856" spans="1:53" x14ac:dyDescent="0.25">
      <c r="A856">
        <v>2461</v>
      </c>
      <c r="B856" t="s">
        <v>1272</v>
      </c>
      <c r="C856">
        <v>0</v>
      </c>
      <c r="D856">
        <v>1.58</v>
      </c>
      <c r="E856">
        <v>0</v>
      </c>
      <c r="F856">
        <v>0</v>
      </c>
      <c r="G856">
        <v>0</v>
      </c>
      <c r="H856">
        <v>0.03</v>
      </c>
      <c r="I856">
        <v>0</v>
      </c>
      <c r="J856">
        <v>2</v>
      </c>
      <c r="K856">
        <v>0.03</v>
      </c>
      <c r="L856">
        <v>-1</v>
      </c>
      <c r="M856">
        <v>-1</v>
      </c>
      <c r="N856">
        <v>0.67</v>
      </c>
      <c r="O856">
        <v>3.58</v>
      </c>
      <c r="P856">
        <v>0.03</v>
      </c>
      <c r="Q856">
        <v>0.28000000000000003</v>
      </c>
      <c r="R856">
        <v>0.05</v>
      </c>
      <c r="S856">
        <v>0.32</v>
      </c>
      <c r="T856">
        <v>0.23</v>
      </c>
      <c r="U856">
        <v>0</v>
      </c>
      <c r="V856">
        <v>0</v>
      </c>
      <c r="W856">
        <v>20.67</v>
      </c>
      <c r="X856">
        <v>0.6</v>
      </c>
      <c r="Y856">
        <v>-1</v>
      </c>
      <c r="Z856">
        <v>-1</v>
      </c>
      <c r="AA856">
        <v>24.88</v>
      </c>
      <c r="AB856">
        <v>0.03</v>
      </c>
      <c r="AC856">
        <v>0.02</v>
      </c>
      <c r="AD856">
        <v>0.03</v>
      </c>
      <c r="AE856">
        <v>4.17</v>
      </c>
      <c r="AF856">
        <v>-1</v>
      </c>
      <c r="AG856">
        <v>-1</v>
      </c>
      <c r="AH856">
        <v>-1</v>
      </c>
      <c r="AI856">
        <v>0</v>
      </c>
      <c r="AJ856">
        <v>0</v>
      </c>
      <c r="AK856">
        <v>0.03</v>
      </c>
      <c r="AL856">
        <v>0.03</v>
      </c>
      <c r="AM856">
        <v>0.05</v>
      </c>
      <c r="AN856">
        <v>0.05</v>
      </c>
      <c r="AO856">
        <v>1.42</v>
      </c>
      <c r="AP856">
        <v>1.42</v>
      </c>
      <c r="AQ856">
        <v>22.67</v>
      </c>
      <c r="AR856">
        <v>0.53</v>
      </c>
      <c r="AS856">
        <v>0.68</v>
      </c>
      <c r="AT856">
        <v>-1</v>
      </c>
      <c r="AU856">
        <v>-1</v>
      </c>
      <c r="AV856">
        <v>0.05</v>
      </c>
      <c r="AW856">
        <v>29.88</v>
      </c>
      <c r="AX856">
        <v>29.88</v>
      </c>
      <c r="AY856">
        <v>0.17</v>
      </c>
      <c r="AZ856">
        <v>0</v>
      </c>
      <c r="BA856">
        <v>1418.1135941645964</v>
      </c>
    </row>
    <row r="857" spans="1:53" x14ac:dyDescent="0.25">
      <c r="A857">
        <v>2465</v>
      </c>
      <c r="B857" t="s">
        <v>1273</v>
      </c>
      <c r="C857">
        <v>0</v>
      </c>
      <c r="D857">
        <v>1.58</v>
      </c>
      <c r="E857">
        <v>0</v>
      </c>
      <c r="F857">
        <v>0</v>
      </c>
      <c r="G857">
        <v>0</v>
      </c>
      <c r="H857">
        <v>0.03</v>
      </c>
      <c r="I857">
        <v>0</v>
      </c>
      <c r="J857">
        <v>2</v>
      </c>
      <c r="K857">
        <v>0.03</v>
      </c>
      <c r="L857">
        <v>-1</v>
      </c>
      <c r="M857">
        <v>-1</v>
      </c>
      <c r="N857">
        <v>0.67</v>
      </c>
      <c r="O857">
        <v>3.58</v>
      </c>
      <c r="P857">
        <v>0.03</v>
      </c>
      <c r="Q857">
        <v>0.28000000000000003</v>
      </c>
      <c r="R857">
        <v>0.05</v>
      </c>
      <c r="S857">
        <v>0.32</v>
      </c>
      <c r="T857">
        <v>0.23</v>
      </c>
      <c r="U857">
        <v>0</v>
      </c>
      <c r="V857">
        <v>0</v>
      </c>
      <c r="W857">
        <v>20.67</v>
      </c>
      <c r="X857">
        <v>0.6</v>
      </c>
      <c r="Y857">
        <v>-1</v>
      </c>
      <c r="Z857">
        <v>-1</v>
      </c>
      <c r="AA857">
        <v>24.88</v>
      </c>
      <c r="AB857">
        <v>0.03</v>
      </c>
      <c r="AC857">
        <v>0.02</v>
      </c>
      <c r="AD857">
        <v>0.03</v>
      </c>
      <c r="AE857">
        <v>4.17</v>
      </c>
      <c r="AF857">
        <v>-1</v>
      </c>
      <c r="AG857">
        <v>-1</v>
      </c>
      <c r="AH857">
        <v>-1</v>
      </c>
      <c r="AI857">
        <v>0</v>
      </c>
      <c r="AJ857">
        <v>0</v>
      </c>
      <c r="AK857">
        <v>0.03</v>
      </c>
      <c r="AL857">
        <v>0.03</v>
      </c>
      <c r="AM857">
        <v>0.05</v>
      </c>
      <c r="AN857">
        <v>0.05</v>
      </c>
      <c r="AO857">
        <v>1.42</v>
      </c>
      <c r="AP857">
        <v>1.42</v>
      </c>
      <c r="AQ857">
        <v>22.67</v>
      </c>
      <c r="AR857">
        <v>0.53</v>
      </c>
      <c r="AS857">
        <v>0.68</v>
      </c>
      <c r="AT857">
        <v>-1</v>
      </c>
      <c r="AU857">
        <v>-1</v>
      </c>
      <c r="AV857">
        <v>0.05</v>
      </c>
      <c r="AW857">
        <v>29.88</v>
      </c>
      <c r="AX857">
        <v>29.88</v>
      </c>
      <c r="AY857">
        <v>0.17</v>
      </c>
      <c r="AZ857">
        <v>0</v>
      </c>
      <c r="BA857">
        <v>1457.146611179696</v>
      </c>
    </row>
    <row r="858" spans="1:53" x14ac:dyDescent="0.25">
      <c r="A858">
        <v>2468</v>
      </c>
      <c r="B858" t="s">
        <v>1274</v>
      </c>
      <c r="C858">
        <v>0</v>
      </c>
      <c r="D858">
        <v>1.58</v>
      </c>
      <c r="E858">
        <v>0</v>
      </c>
      <c r="F858">
        <v>0</v>
      </c>
      <c r="G858">
        <v>0</v>
      </c>
      <c r="H858">
        <v>0.03</v>
      </c>
      <c r="I858">
        <v>0</v>
      </c>
      <c r="J858">
        <v>2</v>
      </c>
      <c r="K858">
        <v>0.03</v>
      </c>
      <c r="L858">
        <v>-1</v>
      </c>
      <c r="M858">
        <v>-1</v>
      </c>
      <c r="N858">
        <v>0.67</v>
      </c>
      <c r="O858">
        <v>3.58</v>
      </c>
      <c r="P858">
        <v>0.03</v>
      </c>
      <c r="Q858">
        <v>0.28000000000000003</v>
      </c>
      <c r="R858">
        <v>0.05</v>
      </c>
      <c r="S858">
        <v>0.32</v>
      </c>
      <c r="T858">
        <v>0.23</v>
      </c>
      <c r="U858">
        <v>0</v>
      </c>
      <c r="V858">
        <v>0</v>
      </c>
      <c r="W858">
        <v>20.67</v>
      </c>
      <c r="X858">
        <v>0.6</v>
      </c>
      <c r="Y858">
        <v>-1</v>
      </c>
      <c r="Z858">
        <v>-1</v>
      </c>
      <c r="AA858">
        <v>24.88</v>
      </c>
      <c r="AB858">
        <v>0.03</v>
      </c>
      <c r="AC858">
        <v>0.02</v>
      </c>
      <c r="AD858">
        <v>0.03</v>
      </c>
      <c r="AE858">
        <v>4.17</v>
      </c>
      <c r="AF858">
        <v>-1</v>
      </c>
      <c r="AG858">
        <v>-1</v>
      </c>
      <c r="AH858">
        <v>-1</v>
      </c>
      <c r="AI858">
        <v>0</v>
      </c>
      <c r="AJ858">
        <v>0</v>
      </c>
      <c r="AK858">
        <v>0.03</v>
      </c>
      <c r="AL858">
        <v>0.03</v>
      </c>
      <c r="AM858">
        <v>0.05</v>
      </c>
      <c r="AN858">
        <v>0.05</v>
      </c>
      <c r="AO858">
        <v>1.42</v>
      </c>
      <c r="AP858">
        <v>1.42</v>
      </c>
      <c r="AQ858">
        <v>22.67</v>
      </c>
      <c r="AR858">
        <v>0.53</v>
      </c>
      <c r="AS858">
        <v>0.68</v>
      </c>
      <c r="AT858">
        <v>-1</v>
      </c>
      <c r="AU858">
        <v>-1</v>
      </c>
      <c r="AV858">
        <v>0.05</v>
      </c>
      <c r="AW858">
        <v>29.88</v>
      </c>
      <c r="AX858">
        <v>29.88</v>
      </c>
      <c r="AY858">
        <v>0.17</v>
      </c>
      <c r="AZ858">
        <v>0</v>
      </c>
      <c r="BA858">
        <v>1589.2808889718181</v>
      </c>
    </row>
    <row r="859" spans="1:53" x14ac:dyDescent="0.25">
      <c r="A859">
        <v>2470</v>
      </c>
      <c r="B859" t="s">
        <v>1275</v>
      </c>
      <c r="C859">
        <v>0</v>
      </c>
      <c r="D859">
        <v>1.58</v>
      </c>
      <c r="E859">
        <v>0</v>
      </c>
      <c r="F859">
        <v>0</v>
      </c>
      <c r="G859">
        <v>0</v>
      </c>
      <c r="H859">
        <v>0.03</v>
      </c>
      <c r="I859">
        <v>0</v>
      </c>
      <c r="J859">
        <v>2</v>
      </c>
      <c r="K859">
        <v>0.03</v>
      </c>
      <c r="L859">
        <v>-1</v>
      </c>
      <c r="M859">
        <v>-1</v>
      </c>
      <c r="N859">
        <v>0.67</v>
      </c>
      <c r="O859">
        <v>3.58</v>
      </c>
      <c r="P859">
        <v>0.03</v>
      </c>
      <c r="Q859">
        <v>0.28000000000000003</v>
      </c>
      <c r="R859">
        <v>0.05</v>
      </c>
      <c r="S859">
        <v>0.32</v>
      </c>
      <c r="T859">
        <v>0.23</v>
      </c>
      <c r="U859">
        <v>0</v>
      </c>
      <c r="V859">
        <v>0</v>
      </c>
      <c r="W859">
        <v>20.67</v>
      </c>
      <c r="X859">
        <v>0.6</v>
      </c>
      <c r="Y859">
        <v>-1</v>
      </c>
      <c r="Z859">
        <v>-1</v>
      </c>
      <c r="AA859">
        <v>24.88</v>
      </c>
      <c r="AB859">
        <v>0.03</v>
      </c>
      <c r="AC859">
        <v>0.02</v>
      </c>
      <c r="AD859">
        <v>0.03</v>
      </c>
      <c r="AE859">
        <v>4.17</v>
      </c>
      <c r="AF859">
        <v>-1</v>
      </c>
      <c r="AG859">
        <v>-1</v>
      </c>
      <c r="AH859">
        <v>-1</v>
      </c>
      <c r="AI859">
        <v>0</v>
      </c>
      <c r="AJ859">
        <v>0</v>
      </c>
      <c r="AK859">
        <v>0.03</v>
      </c>
      <c r="AL859">
        <v>0.03</v>
      </c>
      <c r="AM859">
        <v>0.05</v>
      </c>
      <c r="AN859">
        <v>0.05</v>
      </c>
      <c r="AO859">
        <v>1.42</v>
      </c>
      <c r="AP859">
        <v>1.42</v>
      </c>
      <c r="AQ859">
        <v>22.67</v>
      </c>
      <c r="AR859">
        <v>0.53</v>
      </c>
      <c r="AS859">
        <v>0.68</v>
      </c>
      <c r="AT859">
        <v>-1</v>
      </c>
      <c r="AU859">
        <v>-1</v>
      </c>
      <c r="AV859">
        <v>0.05</v>
      </c>
      <c r="AW859">
        <v>29.88</v>
      </c>
      <c r="AX859">
        <v>29.88</v>
      </c>
      <c r="AY859">
        <v>0.17</v>
      </c>
      <c r="AZ859">
        <v>0</v>
      </c>
      <c r="BA859">
        <v>1458.768585571682</v>
      </c>
    </row>
    <row r="860" spans="1:53" x14ac:dyDescent="0.25">
      <c r="A860">
        <v>2471</v>
      </c>
      <c r="B860" t="s">
        <v>1276</v>
      </c>
      <c r="C860">
        <v>0</v>
      </c>
      <c r="D860">
        <v>1.58</v>
      </c>
      <c r="E860">
        <v>0</v>
      </c>
      <c r="F860">
        <v>0</v>
      </c>
      <c r="G860">
        <v>0</v>
      </c>
      <c r="H860">
        <v>0.03</v>
      </c>
      <c r="I860">
        <v>0</v>
      </c>
      <c r="J860">
        <v>2</v>
      </c>
      <c r="K860">
        <v>0.03</v>
      </c>
      <c r="L860">
        <v>-1</v>
      </c>
      <c r="M860">
        <v>-1</v>
      </c>
      <c r="N860">
        <v>0.67</v>
      </c>
      <c r="O860">
        <v>3.58</v>
      </c>
      <c r="P860">
        <v>0.03</v>
      </c>
      <c r="Q860">
        <v>0.28000000000000003</v>
      </c>
      <c r="R860">
        <v>0.05</v>
      </c>
      <c r="S860">
        <v>0.32</v>
      </c>
      <c r="T860">
        <v>0.23</v>
      </c>
      <c r="U860">
        <v>0</v>
      </c>
      <c r="V860">
        <v>0</v>
      </c>
      <c r="W860">
        <v>20.67</v>
      </c>
      <c r="X860">
        <v>0.6</v>
      </c>
      <c r="Y860">
        <v>-1</v>
      </c>
      <c r="Z860">
        <v>-1</v>
      </c>
      <c r="AA860">
        <v>24.88</v>
      </c>
      <c r="AB860">
        <v>0.03</v>
      </c>
      <c r="AC860">
        <v>0.02</v>
      </c>
      <c r="AD860">
        <v>0.03</v>
      </c>
      <c r="AE860">
        <v>4.17</v>
      </c>
      <c r="AF860">
        <v>-1</v>
      </c>
      <c r="AG860">
        <v>-1</v>
      </c>
      <c r="AH860">
        <v>-1</v>
      </c>
      <c r="AI860">
        <v>0</v>
      </c>
      <c r="AJ860">
        <v>0</v>
      </c>
      <c r="AK860">
        <v>0.03</v>
      </c>
      <c r="AL860">
        <v>0.03</v>
      </c>
      <c r="AM860">
        <v>0.05</v>
      </c>
      <c r="AN860">
        <v>0.05</v>
      </c>
      <c r="AO860">
        <v>1.42</v>
      </c>
      <c r="AP860">
        <v>1.42</v>
      </c>
      <c r="AQ860">
        <v>22.67</v>
      </c>
      <c r="AR860">
        <v>0.53</v>
      </c>
      <c r="AS860">
        <v>0.68</v>
      </c>
      <c r="AT860">
        <v>-1</v>
      </c>
      <c r="AU860">
        <v>-1</v>
      </c>
      <c r="AV860">
        <v>0.05</v>
      </c>
      <c r="AW860">
        <v>29.88</v>
      </c>
      <c r="AX860">
        <v>29.88</v>
      </c>
      <c r="AY860">
        <v>0.17</v>
      </c>
      <c r="AZ860">
        <v>0</v>
      </c>
      <c r="BA860">
        <v>1530.9144409658513</v>
      </c>
    </row>
    <row r="861" spans="1:53" x14ac:dyDescent="0.25">
      <c r="A861">
        <v>2472</v>
      </c>
      <c r="B861" t="s">
        <v>1277</v>
      </c>
      <c r="C861">
        <v>0</v>
      </c>
      <c r="D861">
        <v>1.58</v>
      </c>
      <c r="E861">
        <v>0</v>
      </c>
      <c r="F861">
        <v>0</v>
      </c>
      <c r="G861">
        <v>0</v>
      </c>
      <c r="H861">
        <v>0.03</v>
      </c>
      <c r="I861">
        <v>0</v>
      </c>
      <c r="J861">
        <v>2</v>
      </c>
      <c r="K861">
        <v>0.03</v>
      </c>
      <c r="L861">
        <v>-1</v>
      </c>
      <c r="M861">
        <v>-1</v>
      </c>
      <c r="N861">
        <v>0.67</v>
      </c>
      <c r="O861">
        <v>3.58</v>
      </c>
      <c r="P861">
        <v>0.03</v>
      </c>
      <c r="Q861">
        <v>0.28000000000000003</v>
      </c>
      <c r="R861">
        <v>0.05</v>
      </c>
      <c r="S861">
        <v>0.32</v>
      </c>
      <c r="T861">
        <v>0.23</v>
      </c>
      <c r="U861">
        <v>0</v>
      </c>
      <c r="V861">
        <v>0</v>
      </c>
      <c r="W861">
        <v>20.67</v>
      </c>
      <c r="X861">
        <v>0.6</v>
      </c>
      <c r="Y861">
        <v>-1</v>
      </c>
      <c r="Z861">
        <v>-1</v>
      </c>
      <c r="AA861">
        <v>24.88</v>
      </c>
      <c r="AB861">
        <v>0.03</v>
      </c>
      <c r="AC861">
        <v>0.02</v>
      </c>
      <c r="AD861">
        <v>0.03</v>
      </c>
      <c r="AE861">
        <v>4.17</v>
      </c>
      <c r="AF861">
        <v>-1</v>
      </c>
      <c r="AG861">
        <v>-1</v>
      </c>
      <c r="AH861">
        <v>-1</v>
      </c>
      <c r="AI861">
        <v>0</v>
      </c>
      <c r="AJ861">
        <v>0</v>
      </c>
      <c r="AK861">
        <v>0.03</v>
      </c>
      <c r="AL861">
        <v>0.03</v>
      </c>
      <c r="AM861">
        <v>0.05</v>
      </c>
      <c r="AN861">
        <v>0.05</v>
      </c>
      <c r="AO861">
        <v>1.42</v>
      </c>
      <c r="AP861">
        <v>1.42</v>
      </c>
      <c r="AQ861">
        <v>22.67</v>
      </c>
      <c r="AR861">
        <v>0.53</v>
      </c>
      <c r="AS861">
        <v>0.68</v>
      </c>
      <c r="AT861">
        <v>-1</v>
      </c>
      <c r="AU861">
        <v>-1</v>
      </c>
      <c r="AV861">
        <v>0.05</v>
      </c>
      <c r="AW861">
        <v>29.88</v>
      </c>
      <c r="AX861">
        <v>29.88</v>
      </c>
      <c r="AY861">
        <v>0.17</v>
      </c>
      <c r="AZ861">
        <v>0</v>
      </c>
      <c r="BA861">
        <v>1389.6912006451259</v>
      </c>
    </row>
    <row r="862" spans="1:53" x14ac:dyDescent="0.25">
      <c r="A862">
        <v>2473</v>
      </c>
      <c r="B862" t="s">
        <v>1278</v>
      </c>
      <c r="C862">
        <v>0</v>
      </c>
      <c r="D862">
        <v>1.58</v>
      </c>
      <c r="E862">
        <v>0</v>
      </c>
      <c r="F862">
        <v>0</v>
      </c>
      <c r="G862">
        <v>0</v>
      </c>
      <c r="H862">
        <v>0.03</v>
      </c>
      <c r="I862">
        <v>0</v>
      </c>
      <c r="J862">
        <v>2</v>
      </c>
      <c r="K862">
        <v>0.03</v>
      </c>
      <c r="L862">
        <v>-1</v>
      </c>
      <c r="M862">
        <v>-1</v>
      </c>
      <c r="N862">
        <v>0.67</v>
      </c>
      <c r="O862">
        <v>3.58</v>
      </c>
      <c r="P862">
        <v>0.03</v>
      </c>
      <c r="Q862">
        <v>0.28000000000000003</v>
      </c>
      <c r="R862">
        <v>0.05</v>
      </c>
      <c r="S862">
        <v>0.32</v>
      </c>
      <c r="T862">
        <v>0.23</v>
      </c>
      <c r="U862">
        <v>0</v>
      </c>
      <c r="V862">
        <v>0</v>
      </c>
      <c r="W862">
        <v>20.67</v>
      </c>
      <c r="X862">
        <v>0.6</v>
      </c>
      <c r="Y862">
        <v>-1</v>
      </c>
      <c r="Z862">
        <v>-1</v>
      </c>
      <c r="AA862">
        <v>24.88</v>
      </c>
      <c r="AB862">
        <v>0.03</v>
      </c>
      <c r="AC862">
        <v>0.02</v>
      </c>
      <c r="AD862">
        <v>0.03</v>
      </c>
      <c r="AE862">
        <v>4.17</v>
      </c>
      <c r="AF862">
        <v>-1</v>
      </c>
      <c r="AG862">
        <v>-1</v>
      </c>
      <c r="AH862">
        <v>-1</v>
      </c>
      <c r="AI862">
        <v>0</v>
      </c>
      <c r="AJ862">
        <v>0</v>
      </c>
      <c r="AK862">
        <v>0.03</v>
      </c>
      <c r="AL862">
        <v>0.03</v>
      </c>
      <c r="AM862">
        <v>0.05</v>
      </c>
      <c r="AN862">
        <v>0.05</v>
      </c>
      <c r="AO862">
        <v>1.42</v>
      </c>
      <c r="AP862">
        <v>1.42</v>
      </c>
      <c r="AQ862">
        <v>22.67</v>
      </c>
      <c r="AR862">
        <v>0.53</v>
      </c>
      <c r="AS862">
        <v>0.68</v>
      </c>
      <c r="AT862">
        <v>-1</v>
      </c>
      <c r="AU862">
        <v>-1</v>
      </c>
      <c r="AV862">
        <v>0.05</v>
      </c>
      <c r="AW862">
        <v>29.88</v>
      </c>
      <c r="AX862">
        <v>29.88</v>
      </c>
      <c r="AY862">
        <v>0.17</v>
      </c>
      <c r="AZ862">
        <v>0</v>
      </c>
      <c r="BA862">
        <v>1437.7581724256613</v>
      </c>
    </row>
    <row r="863" spans="1:53" x14ac:dyDescent="0.25">
      <c r="A863">
        <v>2474</v>
      </c>
      <c r="B863" t="s">
        <v>1279</v>
      </c>
      <c r="C863">
        <v>0</v>
      </c>
      <c r="D863">
        <v>1.58</v>
      </c>
      <c r="E863">
        <v>0</v>
      </c>
      <c r="F863">
        <v>0</v>
      </c>
      <c r="G863">
        <v>0</v>
      </c>
      <c r="H863">
        <v>0.03</v>
      </c>
      <c r="I863">
        <v>0</v>
      </c>
      <c r="J863">
        <v>2</v>
      </c>
      <c r="K863">
        <v>0.03</v>
      </c>
      <c r="L863">
        <v>-1</v>
      </c>
      <c r="M863">
        <v>-1</v>
      </c>
      <c r="N863">
        <v>0.67</v>
      </c>
      <c r="O863">
        <v>3.58</v>
      </c>
      <c r="P863">
        <v>0.03</v>
      </c>
      <c r="Q863">
        <v>0.28000000000000003</v>
      </c>
      <c r="R863">
        <v>0.05</v>
      </c>
      <c r="S863">
        <v>0.32</v>
      </c>
      <c r="T863">
        <v>0.23</v>
      </c>
      <c r="U863">
        <v>0</v>
      </c>
      <c r="V863">
        <v>0</v>
      </c>
      <c r="W863">
        <v>20.67</v>
      </c>
      <c r="X863">
        <v>0.6</v>
      </c>
      <c r="Y863">
        <v>-1</v>
      </c>
      <c r="Z863">
        <v>-1</v>
      </c>
      <c r="AA863">
        <v>24.88</v>
      </c>
      <c r="AB863">
        <v>0.03</v>
      </c>
      <c r="AC863">
        <v>0.02</v>
      </c>
      <c r="AD863">
        <v>0.03</v>
      </c>
      <c r="AE863">
        <v>4.17</v>
      </c>
      <c r="AF863">
        <v>-1</v>
      </c>
      <c r="AG863">
        <v>-1</v>
      </c>
      <c r="AH863">
        <v>-1</v>
      </c>
      <c r="AI863">
        <v>0</v>
      </c>
      <c r="AJ863">
        <v>0</v>
      </c>
      <c r="AK863">
        <v>0.03</v>
      </c>
      <c r="AL863">
        <v>0.03</v>
      </c>
      <c r="AM863">
        <v>0.05</v>
      </c>
      <c r="AN863">
        <v>0.05</v>
      </c>
      <c r="AO863">
        <v>1.42</v>
      </c>
      <c r="AP863">
        <v>1.42</v>
      </c>
      <c r="AQ863">
        <v>22.67</v>
      </c>
      <c r="AR863">
        <v>0.53</v>
      </c>
      <c r="AS863">
        <v>0.68</v>
      </c>
      <c r="AT863">
        <v>-1</v>
      </c>
      <c r="AU863">
        <v>-1</v>
      </c>
      <c r="AV863">
        <v>0.05</v>
      </c>
      <c r="AW863">
        <v>29.88</v>
      </c>
      <c r="AX863">
        <v>29.88</v>
      </c>
      <c r="AY863">
        <v>0.17</v>
      </c>
      <c r="AZ863">
        <v>0</v>
      </c>
      <c r="BA863">
        <v>1594.477026792071</v>
      </c>
    </row>
    <row r="864" spans="1:53" x14ac:dyDescent="0.25">
      <c r="A864">
        <v>2477</v>
      </c>
      <c r="B864" t="s">
        <v>1280</v>
      </c>
      <c r="C864">
        <v>0</v>
      </c>
      <c r="D864">
        <v>1.58</v>
      </c>
      <c r="E864">
        <v>0</v>
      </c>
      <c r="F864">
        <v>0</v>
      </c>
      <c r="G864">
        <v>0</v>
      </c>
      <c r="H864">
        <v>0.03</v>
      </c>
      <c r="I864">
        <v>0</v>
      </c>
      <c r="J864">
        <v>2</v>
      </c>
      <c r="K864">
        <v>0.03</v>
      </c>
      <c r="L864">
        <v>-1</v>
      </c>
      <c r="M864">
        <v>-1</v>
      </c>
      <c r="N864">
        <v>0.67</v>
      </c>
      <c r="O864">
        <v>3.58</v>
      </c>
      <c r="P864">
        <v>0.03</v>
      </c>
      <c r="Q864">
        <v>0.28000000000000003</v>
      </c>
      <c r="R864">
        <v>0.05</v>
      </c>
      <c r="S864">
        <v>0.32</v>
      </c>
      <c r="T864">
        <v>0.23</v>
      </c>
      <c r="U864">
        <v>0</v>
      </c>
      <c r="V864">
        <v>0</v>
      </c>
      <c r="W864">
        <v>20.67</v>
      </c>
      <c r="X864">
        <v>0.6</v>
      </c>
      <c r="Y864">
        <v>-1</v>
      </c>
      <c r="Z864">
        <v>-1</v>
      </c>
      <c r="AA864">
        <v>24.88</v>
      </c>
      <c r="AB864">
        <v>0.03</v>
      </c>
      <c r="AC864">
        <v>0.02</v>
      </c>
      <c r="AD864">
        <v>0.03</v>
      </c>
      <c r="AE864">
        <v>4.17</v>
      </c>
      <c r="AF864">
        <v>-1</v>
      </c>
      <c r="AG864">
        <v>-1</v>
      </c>
      <c r="AH864">
        <v>-1</v>
      </c>
      <c r="AI864">
        <v>0</v>
      </c>
      <c r="AJ864">
        <v>0</v>
      </c>
      <c r="AK864">
        <v>0.03</v>
      </c>
      <c r="AL864">
        <v>0.03</v>
      </c>
      <c r="AM864">
        <v>0.05</v>
      </c>
      <c r="AN864">
        <v>0.05</v>
      </c>
      <c r="AO864">
        <v>1.42</v>
      </c>
      <c r="AP864">
        <v>1.42</v>
      </c>
      <c r="AQ864">
        <v>22.67</v>
      </c>
      <c r="AR864">
        <v>0.53</v>
      </c>
      <c r="AS864">
        <v>0.68</v>
      </c>
      <c r="AT864">
        <v>-1</v>
      </c>
      <c r="AU864">
        <v>-1</v>
      </c>
      <c r="AV864">
        <v>0.05</v>
      </c>
      <c r="AW864">
        <v>29.88</v>
      </c>
      <c r="AX864">
        <v>29.88</v>
      </c>
      <c r="AY864">
        <v>0.17</v>
      </c>
      <c r="AZ864">
        <v>0</v>
      </c>
      <c r="BA864">
        <v>1394.8833183006393</v>
      </c>
    </row>
    <row r="865" spans="1:53" x14ac:dyDescent="0.25">
      <c r="A865">
        <v>2478</v>
      </c>
      <c r="B865" t="s">
        <v>1281</v>
      </c>
      <c r="C865">
        <v>0</v>
      </c>
      <c r="D865">
        <v>1.58</v>
      </c>
      <c r="E865">
        <v>0</v>
      </c>
      <c r="F865">
        <v>0</v>
      </c>
      <c r="G865">
        <v>0</v>
      </c>
      <c r="H865">
        <v>0.03</v>
      </c>
      <c r="I865">
        <v>0</v>
      </c>
      <c r="J865">
        <v>2</v>
      </c>
      <c r="K865">
        <v>0.03</v>
      </c>
      <c r="L865">
        <v>-1</v>
      </c>
      <c r="M865">
        <v>-1</v>
      </c>
      <c r="N865">
        <v>0.67</v>
      </c>
      <c r="O865">
        <v>3.58</v>
      </c>
      <c r="P865">
        <v>0.03</v>
      </c>
      <c r="Q865">
        <v>0.28000000000000003</v>
      </c>
      <c r="R865">
        <v>0.05</v>
      </c>
      <c r="S865">
        <v>0.32</v>
      </c>
      <c r="T865">
        <v>0.23</v>
      </c>
      <c r="U865">
        <v>0</v>
      </c>
      <c r="V865">
        <v>0</v>
      </c>
      <c r="W865">
        <v>20.67</v>
      </c>
      <c r="X865">
        <v>0.6</v>
      </c>
      <c r="Y865">
        <v>-1</v>
      </c>
      <c r="Z865">
        <v>-1</v>
      </c>
      <c r="AA865">
        <v>24.88</v>
      </c>
      <c r="AB865">
        <v>0.03</v>
      </c>
      <c r="AC865">
        <v>0.02</v>
      </c>
      <c r="AD865">
        <v>0.03</v>
      </c>
      <c r="AE865">
        <v>4.17</v>
      </c>
      <c r="AF865">
        <v>-1</v>
      </c>
      <c r="AG865">
        <v>-1</v>
      </c>
      <c r="AH865">
        <v>-1</v>
      </c>
      <c r="AI865">
        <v>0</v>
      </c>
      <c r="AJ865">
        <v>0</v>
      </c>
      <c r="AK865">
        <v>0.03</v>
      </c>
      <c r="AL865">
        <v>0.03</v>
      </c>
      <c r="AM865">
        <v>0.05</v>
      </c>
      <c r="AN865">
        <v>0.05</v>
      </c>
      <c r="AO865">
        <v>1.42</v>
      </c>
      <c r="AP865">
        <v>1.42</v>
      </c>
      <c r="AQ865">
        <v>22.67</v>
      </c>
      <c r="AR865">
        <v>0.53</v>
      </c>
      <c r="AS865">
        <v>0.68</v>
      </c>
      <c r="AT865">
        <v>-1</v>
      </c>
      <c r="AU865">
        <v>-1</v>
      </c>
      <c r="AV865">
        <v>0.05</v>
      </c>
      <c r="AW865">
        <v>29.88</v>
      </c>
      <c r="AX865">
        <v>29.88</v>
      </c>
      <c r="AY865">
        <v>0.17</v>
      </c>
      <c r="AZ865">
        <v>0</v>
      </c>
      <c r="BA865">
        <v>1442.2320042122951</v>
      </c>
    </row>
    <row r="866" spans="1:53" x14ac:dyDescent="0.25">
      <c r="A866">
        <v>2480</v>
      </c>
      <c r="B866" t="s">
        <v>1282</v>
      </c>
      <c r="C866">
        <v>0</v>
      </c>
      <c r="D866">
        <v>1.58</v>
      </c>
      <c r="E866">
        <v>0</v>
      </c>
      <c r="F866">
        <v>0</v>
      </c>
      <c r="G866">
        <v>0</v>
      </c>
      <c r="H866">
        <v>0.03</v>
      </c>
      <c r="I866">
        <v>0</v>
      </c>
      <c r="J866">
        <v>2</v>
      </c>
      <c r="K866">
        <v>0.03</v>
      </c>
      <c r="L866">
        <v>-1</v>
      </c>
      <c r="M866">
        <v>-1</v>
      </c>
      <c r="N866">
        <v>0.67</v>
      </c>
      <c r="O866">
        <v>3.58</v>
      </c>
      <c r="P866">
        <v>0.03</v>
      </c>
      <c r="Q866">
        <v>0.28000000000000003</v>
      </c>
      <c r="R866">
        <v>0.05</v>
      </c>
      <c r="S866">
        <v>0.32</v>
      </c>
      <c r="T866">
        <v>0.23</v>
      </c>
      <c r="U866">
        <v>0</v>
      </c>
      <c r="V866">
        <v>0</v>
      </c>
      <c r="W866">
        <v>20.67</v>
      </c>
      <c r="X866">
        <v>0.6</v>
      </c>
      <c r="Y866">
        <v>-1</v>
      </c>
      <c r="Z866">
        <v>-1</v>
      </c>
      <c r="AA866">
        <v>24.88</v>
      </c>
      <c r="AB866">
        <v>0.03</v>
      </c>
      <c r="AC866">
        <v>0.02</v>
      </c>
      <c r="AD866">
        <v>0.03</v>
      </c>
      <c r="AE866">
        <v>4.17</v>
      </c>
      <c r="AF866">
        <v>-1</v>
      </c>
      <c r="AG866">
        <v>-1</v>
      </c>
      <c r="AH866">
        <v>-1</v>
      </c>
      <c r="AI866">
        <v>0</v>
      </c>
      <c r="AJ866">
        <v>0</v>
      </c>
      <c r="AK866">
        <v>0.03</v>
      </c>
      <c r="AL866">
        <v>0.03</v>
      </c>
      <c r="AM866">
        <v>0.05</v>
      </c>
      <c r="AN866">
        <v>0.05</v>
      </c>
      <c r="AO866">
        <v>1.42</v>
      </c>
      <c r="AP866">
        <v>1.42</v>
      </c>
      <c r="AQ866">
        <v>22.67</v>
      </c>
      <c r="AR866">
        <v>0.53</v>
      </c>
      <c r="AS866">
        <v>0.68</v>
      </c>
      <c r="AT866">
        <v>-1</v>
      </c>
      <c r="AU866">
        <v>-1</v>
      </c>
      <c r="AV866">
        <v>0.05</v>
      </c>
      <c r="AW866">
        <v>29.88</v>
      </c>
      <c r="AX866">
        <v>29.88</v>
      </c>
      <c r="AY866">
        <v>0.17</v>
      </c>
      <c r="AZ866">
        <v>0</v>
      </c>
      <c r="BA866">
        <v>1454.1165177875066</v>
      </c>
    </row>
    <row r="867" spans="1:53" x14ac:dyDescent="0.25">
      <c r="A867">
        <v>2481</v>
      </c>
      <c r="B867" t="s">
        <v>1283</v>
      </c>
      <c r="C867">
        <v>0</v>
      </c>
      <c r="D867">
        <v>1.58</v>
      </c>
      <c r="E867">
        <v>0</v>
      </c>
      <c r="F867">
        <v>0</v>
      </c>
      <c r="G867">
        <v>0</v>
      </c>
      <c r="H867">
        <v>0.03</v>
      </c>
      <c r="I867">
        <v>0</v>
      </c>
      <c r="J867">
        <v>2</v>
      </c>
      <c r="K867">
        <v>0.03</v>
      </c>
      <c r="L867">
        <v>-1</v>
      </c>
      <c r="M867">
        <v>-1</v>
      </c>
      <c r="N867">
        <v>0.67</v>
      </c>
      <c r="O867">
        <v>3.58</v>
      </c>
      <c r="P867">
        <v>0.03</v>
      </c>
      <c r="Q867">
        <v>0.28000000000000003</v>
      </c>
      <c r="R867">
        <v>0.05</v>
      </c>
      <c r="S867">
        <v>0.32</v>
      </c>
      <c r="T867">
        <v>0.23</v>
      </c>
      <c r="U867">
        <v>0</v>
      </c>
      <c r="V867">
        <v>0</v>
      </c>
      <c r="W867">
        <v>20.67</v>
      </c>
      <c r="X867">
        <v>0.6</v>
      </c>
      <c r="Y867">
        <v>-1</v>
      </c>
      <c r="Z867">
        <v>-1</v>
      </c>
      <c r="AA867">
        <v>24.88</v>
      </c>
      <c r="AB867">
        <v>0.03</v>
      </c>
      <c r="AC867">
        <v>0.02</v>
      </c>
      <c r="AD867">
        <v>0.03</v>
      </c>
      <c r="AE867">
        <v>4.17</v>
      </c>
      <c r="AF867">
        <v>-1</v>
      </c>
      <c r="AG867">
        <v>-1</v>
      </c>
      <c r="AH867">
        <v>-1</v>
      </c>
      <c r="AI867">
        <v>0</v>
      </c>
      <c r="AJ867">
        <v>0</v>
      </c>
      <c r="AK867">
        <v>0.03</v>
      </c>
      <c r="AL867">
        <v>0.03</v>
      </c>
      <c r="AM867">
        <v>0.05</v>
      </c>
      <c r="AN867">
        <v>0.05</v>
      </c>
      <c r="AO867">
        <v>1.42</v>
      </c>
      <c r="AP867">
        <v>1.42</v>
      </c>
      <c r="AQ867">
        <v>22.67</v>
      </c>
      <c r="AR867">
        <v>0.53</v>
      </c>
      <c r="AS867">
        <v>0.68</v>
      </c>
      <c r="AT867">
        <v>-1</v>
      </c>
      <c r="AU867">
        <v>-1</v>
      </c>
      <c r="AV867">
        <v>0.05</v>
      </c>
      <c r="AW867">
        <v>29.88</v>
      </c>
      <c r="AX867">
        <v>29.88</v>
      </c>
      <c r="AY867">
        <v>0.17</v>
      </c>
      <c r="AZ867">
        <v>0</v>
      </c>
      <c r="BA867">
        <v>1709.9239320282811</v>
      </c>
    </row>
    <row r="868" spans="1:53" x14ac:dyDescent="0.25">
      <c r="A868">
        <v>2484</v>
      </c>
      <c r="B868" t="s">
        <v>1284</v>
      </c>
      <c r="C868">
        <v>0</v>
      </c>
      <c r="D868">
        <v>1.58</v>
      </c>
      <c r="E868">
        <v>0</v>
      </c>
      <c r="F868">
        <v>0</v>
      </c>
      <c r="G868">
        <v>0</v>
      </c>
      <c r="H868">
        <v>0.03</v>
      </c>
      <c r="I868">
        <v>0</v>
      </c>
      <c r="J868">
        <v>2</v>
      </c>
      <c r="K868">
        <v>0.03</v>
      </c>
      <c r="L868">
        <v>-1</v>
      </c>
      <c r="M868">
        <v>-1</v>
      </c>
      <c r="N868">
        <v>0.67</v>
      </c>
      <c r="O868">
        <v>3.58</v>
      </c>
      <c r="P868">
        <v>0.03</v>
      </c>
      <c r="Q868">
        <v>0.28000000000000003</v>
      </c>
      <c r="R868">
        <v>0.05</v>
      </c>
      <c r="S868">
        <v>0.32</v>
      </c>
      <c r="T868">
        <v>0.23</v>
      </c>
      <c r="U868">
        <v>0</v>
      </c>
      <c r="V868">
        <v>0</v>
      </c>
      <c r="W868">
        <v>20.67</v>
      </c>
      <c r="X868">
        <v>0.6</v>
      </c>
      <c r="Y868">
        <v>-1</v>
      </c>
      <c r="Z868">
        <v>-1</v>
      </c>
      <c r="AA868">
        <v>24.88</v>
      </c>
      <c r="AB868">
        <v>0.03</v>
      </c>
      <c r="AC868">
        <v>0.02</v>
      </c>
      <c r="AD868">
        <v>0.03</v>
      </c>
      <c r="AE868">
        <v>4.17</v>
      </c>
      <c r="AF868">
        <v>-1</v>
      </c>
      <c r="AG868">
        <v>-1</v>
      </c>
      <c r="AH868">
        <v>-1</v>
      </c>
      <c r="AI868">
        <v>0</v>
      </c>
      <c r="AJ868">
        <v>0</v>
      </c>
      <c r="AK868">
        <v>0.03</v>
      </c>
      <c r="AL868">
        <v>0.03</v>
      </c>
      <c r="AM868">
        <v>0.05</v>
      </c>
      <c r="AN868">
        <v>0.05</v>
      </c>
      <c r="AO868">
        <v>1.42</v>
      </c>
      <c r="AP868">
        <v>1.42</v>
      </c>
      <c r="AQ868">
        <v>22.67</v>
      </c>
      <c r="AR868">
        <v>0.53</v>
      </c>
      <c r="AS868">
        <v>0.68</v>
      </c>
      <c r="AT868">
        <v>-1</v>
      </c>
      <c r="AU868">
        <v>-1</v>
      </c>
      <c r="AV868">
        <v>0.05</v>
      </c>
      <c r="AW868">
        <v>29.88</v>
      </c>
      <c r="AX868">
        <v>29.88</v>
      </c>
      <c r="AY868">
        <v>0.17</v>
      </c>
      <c r="AZ868">
        <v>0</v>
      </c>
      <c r="BA868">
        <v>1464.0869083113178</v>
      </c>
    </row>
    <row r="869" spans="1:53" x14ac:dyDescent="0.25">
      <c r="A869">
        <v>2485</v>
      </c>
      <c r="B869" t="s">
        <v>1285</v>
      </c>
      <c r="C869">
        <v>0</v>
      </c>
      <c r="D869">
        <v>1.58</v>
      </c>
      <c r="E869">
        <v>0</v>
      </c>
      <c r="F869">
        <v>0</v>
      </c>
      <c r="G869">
        <v>0</v>
      </c>
      <c r="H869">
        <v>0.03</v>
      </c>
      <c r="I869">
        <v>0</v>
      </c>
      <c r="J869">
        <v>2</v>
      </c>
      <c r="K869">
        <v>0.03</v>
      </c>
      <c r="L869">
        <v>-1</v>
      </c>
      <c r="M869">
        <v>-1</v>
      </c>
      <c r="N869">
        <v>0.67</v>
      </c>
      <c r="O869">
        <v>3.58</v>
      </c>
      <c r="P869">
        <v>0.03</v>
      </c>
      <c r="Q869">
        <v>0.28000000000000003</v>
      </c>
      <c r="R869">
        <v>0.05</v>
      </c>
      <c r="S869">
        <v>0.32</v>
      </c>
      <c r="T869">
        <v>0.23</v>
      </c>
      <c r="U869">
        <v>0</v>
      </c>
      <c r="V869">
        <v>0</v>
      </c>
      <c r="W869">
        <v>20.67</v>
      </c>
      <c r="X869">
        <v>0.6</v>
      </c>
      <c r="Y869">
        <v>-1</v>
      </c>
      <c r="Z869">
        <v>-1</v>
      </c>
      <c r="AA869">
        <v>24.88</v>
      </c>
      <c r="AB869">
        <v>0.03</v>
      </c>
      <c r="AC869">
        <v>0.02</v>
      </c>
      <c r="AD869">
        <v>0.03</v>
      </c>
      <c r="AE869">
        <v>4.17</v>
      </c>
      <c r="AF869">
        <v>-1</v>
      </c>
      <c r="AG869">
        <v>-1</v>
      </c>
      <c r="AH869">
        <v>-1</v>
      </c>
      <c r="AI869">
        <v>0</v>
      </c>
      <c r="AJ869">
        <v>0</v>
      </c>
      <c r="AK869">
        <v>0.03</v>
      </c>
      <c r="AL869">
        <v>0.03</v>
      </c>
      <c r="AM869">
        <v>0.05</v>
      </c>
      <c r="AN869">
        <v>0.05</v>
      </c>
      <c r="AO869">
        <v>1.42</v>
      </c>
      <c r="AP869">
        <v>1.42</v>
      </c>
      <c r="AQ869">
        <v>22.67</v>
      </c>
      <c r="AR869">
        <v>0.53</v>
      </c>
      <c r="AS869">
        <v>0.68</v>
      </c>
      <c r="AT869">
        <v>-1</v>
      </c>
      <c r="AU869">
        <v>-1</v>
      </c>
      <c r="AV869">
        <v>0.05</v>
      </c>
      <c r="AW869">
        <v>29.88</v>
      </c>
      <c r="AX869">
        <v>29.88</v>
      </c>
      <c r="AY869">
        <v>0.17</v>
      </c>
      <c r="AZ869">
        <v>0</v>
      </c>
      <c r="BA869">
        <v>1512.8227604468275</v>
      </c>
    </row>
    <row r="870" spans="1:53" x14ac:dyDescent="0.25">
      <c r="A870">
        <v>2486</v>
      </c>
      <c r="B870" t="s">
        <v>1286</v>
      </c>
      <c r="C870">
        <v>0</v>
      </c>
      <c r="D870">
        <v>1.58</v>
      </c>
      <c r="E870">
        <v>0</v>
      </c>
      <c r="F870">
        <v>0</v>
      </c>
      <c r="G870">
        <v>0</v>
      </c>
      <c r="H870">
        <v>0.03</v>
      </c>
      <c r="I870">
        <v>0</v>
      </c>
      <c r="J870">
        <v>2</v>
      </c>
      <c r="K870">
        <v>0.03</v>
      </c>
      <c r="L870">
        <v>-1</v>
      </c>
      <c r="M870">
        <v>-1</v>
      </c>
      <c r="N870">
        <v>0.67</v>
      </c>
      <c r="O870">
        <v>3.58</v>
      </c>
      <c r="P870">
        <v>0.03</v>
      </c>
      <c r="Q870">
        <v>0.28000000000000003</v>
      </c>
      <c r="R870">
        <v>0.05</v>
      </c>
      <c r="S870">
        <v>0.32</v>
      </c>
      <c r="T870">
        <v>0.23</v>
      </c>
      <c r="U870">
        <v>0</v>
      </c>
      <c r="V870">
        <v>0</v>
      </c>
      <c r="W870">
        <v>20.67</v>
      </c>
      <c r="X870">
        <v>0.6</v>
      </c>
      <c r="Y870">
        <v>-1</v>
      </c>
      <c r="Z870">
        <v>-1</v>
      </c>
      <c r="AA870">
        <v>24.88</v>
      </c>
      <c r="AB870">
        <v>0.03</v>
      </c>
      <c r="AC870">
        <v>0.02</v>
      </c>
      <c r="AD870">
        <v>0.03</v>
      </c>
      <c r="AE870">
        <v>4.17</v>
      </c>
      <c r="AF870">
        <v>-1</v>
      </c>
      <c r="AG870">
        <v>-1</v>
      </c>
      <c r="AH870">
        <v>-1</v>
      </c>
      <c r="AI870">
        <v>0</v>
      </c>
      <c r="AJ870">
        <v>0</v>
      </c>
      <c r="AK870">
        <v>0.03</v>
      </c>
      <c r="AL870">
        <v>0.03</v>
      </c>
      <c r="AM870">
        <v>0.05</v>
      </c>
      <c r="AN870">
        <v>0.05</v>
      </c>
      <c r="AO870">
        <v>1.42</v>
      </c>
      <c r="AP870">
        <v>1.42</v>
      </c>
      <c r="AQ870">
        <v>22.67</v>
      </c>
      <c r="AR870">
        <v>0.53</v>
      </c>
      <c r="AS870">
        <v>0.68</v>
      </c>
      <c r="AT870">
        <v>-1</v>
      </c>
      <c r="AU870">
        <v>-1</v>
      </c>
      <c r="AV870">
        <v>0.05</v>
      </c>
      <c r="AW870">
        <v>29.88</v>
      </c>
      <c r="AX870">
        <v>29.88</v>
      </c>
      <c r="AY870">
        <v>0.17</v>
      </c>
      <c r="AZ870">
        <v>0</v>
      </c>
      <c r="BA870">
        <v>1530.5117000441232</v>
      </c>
    </row>
    <row r="871" spans="1:53" x14ac:dyDescent="0.25">
      <c r="A871">
        <v>2487</v>
      </c>
      <c r="B871" t="s">
        <v>1287</v>
      </c>
      <c r="C871">
        <v>0</v>
      </c>
      <c r="D871">
        <v>1.58</v>
      </c>
      <c r="E871">
        <v>0</v>
      </c>
      <c r="F871">
        <v>0</v>
      </c>
      <c r="G871">
        <v>0</v>
      </c>
      <c r="H871">
        <v>0.03</v>
      </c>
      <c r="I871">
        <v>0</v>
      </c>
      <c r="J871">
        <v>2</v>
      </c>
      <c r="K871">
        <v>0.03</v>
      </c>
      <c r="L871">
        <v>-1</v>
      </c>
      <c r="M871">
        <v>-1</v>
      </c>
      <c r="N871">
        <v>0.67</v>
      </c>
      <c r="O871">
        <v>3.58</v>
      </c>
      <c r="P871">
        <v>0.03</v>
      </c>
      <c r="Q871">
        <v>0.28000000000000003</v>
      </c>
      <c r="R871">
        <v>0.05</v>
      </c>
      <c r="S871">
        <v>0.32</v>
      </c>
      <c r="T871">
        <v>0.23</v>
      </c>
      <c r="U871">
        <v>0</v>
      </c>
      <c r="V871">
        <v>0</v>
      </c>
      <c r="W871">
        <v>20.67</v>
      </c>
      <c r="X871">
        <v>0.6</v>
      </c>
      <c r="Y871">
        <v>-1</v>
      </c>
      <c r="Z871">
        <v>-1</v>
      </c>
      <c r="AA871">
        <v>24.88</v>
      </c>
      <c r="AB871">
        <v>0.03</v>
      </c>
      <c r="AC871">
        <v>0.02</v>
      </c>
      <c r="AD871">
        <v>0.03</v>
      </c>
      <c r="AE871">
        <v>4.17</v>
      </c>
      <c r="AF871">
        <v>-1</v>
      </c>
      <c r="AG871">
        <v>-1</v>
      </c>
      <c r="AH871">
        <v>-1</v>
      </c>
      <c r="AI871">
        <v>0</v>
      </c>
      <c r="AJ871">
        <v>0</v>
      </c>
      <c r="AK871">
        <v>0.03</v>
      </c>
      <c r="AL871">
        <v>0.03</v>
      </c>
      <c r="AM871">
        <v>0.05</v>
      </c>
      <c r="AN871">
        <v>0.05</v>
      </c>
      <c r="AO871">
        <v>1.42</v>
      </c>
      <c r="AP871">
        <v>1.42</v>
      </c>
      <c r="AQ871">
        <v>22.67</v>
      </c>
      <c r="AR871">
        <v>0.53</v>
      </c>
      <c r="AS871">
        <v>0.68</v>
      </c>
      <c r="AT871">
        <v>-1</v>
      </c>
      <c r="AU871">
        <v>-1</v>
      </c>
      <c r="AV871">
        <v>0.05</v>
      </c>
      <c r="AW871">
        <v>29.88</v>
      </c>
      <c r="AX871">
        <v>29.88</v>
      </c>
      <c r="AY871">
        <v>0.17</v>
      </c>
      <c r="AZ871">
        <v>0</v>
      </c>
      <c r="BA871">
        <v>1462.0510431618782</v>
      </c>
    </row>
    <row r="872" spans="1:53" x14ac:dyDescent="0.25">
      <c r="A872">
        <v>2489</v>
      </c>
      <c r="B872" t="s">
        <v>1288</v>
      </c>
      <c r="C872">
        <v>0</v>
      </c>
      <c r="D872">
        <v>1.58</v>
      </c>
      <c r="E872">
        <v>0</v>
      </c>
      <c r="F872">
        <v>0</v>
      </c>
      <c r="G872">
        <v>0</v>
      </c>
      <c r="H872">
        <v>0.03</v>
      </c>
      <c r="I872">
        <v>0</v>
      </c>
      <c r="J872">
        <v>2</v>
      </c>
      <c r="K872">
        <v>0.03</v>
      </c>
      <c r="L872">
        <v>-1</v>
      </c>
      <c r="M872">
        <v>-1</v>
      </c>
      <c r="N872">
        <v>0.67</v>
      </c>
      <c r="O872">
        <v>3.58</v>
      </c>
      <c r="P872">
        <v>0.03</v>
      </c>
      <c r="Q872">
        <v>0.28000000000000003</v>
      </c>
      <c r="R872">
        <v>0.05</v>
      </c>
      <c r="S872">
        <v>0.32</v>
      </c>
      <c r="T872">
        <v>0.23</v>
      </c>
      <c r="U872">
        <v>0</v>
      </c>
      <c r="V872">
        <v>0</v>
      </c>
      <c r="W872">
        <v>20.67</v>
      </c>
      <c r="X872">
        <v>0.6</v>
      </c>
      <c r="Y872">
        <v>-1</v>
      </c>
      <c r="Z872">
        <v>-1</v>
      </c>
      <c r="AA872">
        <v>24.88</v>
      </c>
      <c r="AB872">
        <v>0.03</v>
      </c>
      <c r="AC872">
        <v>0.02</v>
      </c>
      <c r="AD872">
        <v>0.03</v>
      </c>
      <c r="AE872">
        <v>4.17</v>
      </c>
      <c r="AF872">
        <v>-1</v>
      </c>
      <c r="AG872">
        <v>-1</v>
      </c>
      <c r="AH872">
        <v>-1</v>
      </c>
      <c r="AI872">
        <v>0</v>
      </c>
      <c r="AJ872">
        <v>0</v>
      </c>
      <c r="AK872">
        <v>0.03</v>
      </c>
      <c r="AL872">
        <v>0.03</v>
      </c>
      <c r="AM872">
        <v>0.05</v>
      </c>
      <c r="AN872">
        <v>0.05</v>
      </c>
      <c r="AO872">
        <v>1.42</v>
      </c>
      <c r="AP872">
        <v>1.42</v>
      </c>
      <c r="AQ872">
        <v>22.67</v>
      </c>
      <c r="AR872">
        <v>0.53</v>
      </c>
      <c r="AS872">
        <v>0.68</v>
      </c>
      <c r="AT872">
        <v>-1</v>
      </c>
      <c r="AU872">
        <v>-1</v>
      </c>
      <c r="AV872">
        <v>0.05</v>
      </c>
      <c r="AW872">
        <v>29.88</v>
      </c>
      <c r="AX872">
        <v>29.88</v>
      </c>
      <c r="AY872">
        <v>0.17</v>
      </c>
      <c r="AZ872">
        <v>0</v>
      </c>
      <c r="BA872">
        <v>1449.2280362197237</v>
      </c>
    </row>
    <row r="873" spans="1:53" x14ac:dyDescent="0.25">
      <c r="A873">
        <v>2491</v>
      </c>
      <c r="B873" t="s">
        <v>1289</v>
      </c>
      <c r="C873">
        <v>0</v>
      </c>
      <c r="D873">
        <v>1.58</v>
      </c>
      <c r="E873">
        <v>0</v>
      </c>
      <c r="F873">
        <v>0</v>
      </c>
      <c r="G873">
        <v>0</v>
      </c>
      <c r="H873">
        <v>0.03</v>
      </c>
      <c r="I873">
        <v>0</v>
      </c>
      <c r="J873">
        <v>2</v>
      </c>
      <c r="K873">
        <v>0.03</v>
      </c>
      <c r="L873">
        <v>-1</v>
      </c>
      <c r="M873">
        <v>-1</v>
      </c>
      <c r="N873">
        <v>0.67</v>
      </c>
      <c r="O873">
        <v>3.58</v>
      </c>
      <c r="P873">
        <v>0.03</v>
      </c>
      <c r="Q873">
        <v>0.28000000000000003</v>
      </c>
      <c r="R873">
        <v>0.05</v>
      </c>
      <c r="S873">
        <v>0.32</v>
      </c>
      <c r="T873">
        <v>0.23</v>
      </c>
      <c r="U873">
        <v>0</v>
      </c>
      <c r="V873">
        <v>0</v>
      </c>
      <c r="W873">
        <v>20.67</v>
      </c>
      <c r="X873">
        <v>0.6</v>
      </c>
      <c r="Y873">
        <v>-1</v>
      </c>
      <c r="Z873">
        <v>-1</v>
      </c>
      <c r="AA873">
        <v>24.88</v>
      </c>
      <c r="AB873">
        <v>0.03</v>
      </c>
      <c r="AC873">
        <v>0.02</v>
      </c>
      <c r="AD873">
        <v>0.03</v>
      </c>
      <c r="AE873">
        <v>4.17</v>
      </c>
      <c r="AF873">
        <v>-1</v>
      </c>
      <c r="AG873">
        <v>-1</v>
      </c>
      <c r="AH873">
        <v>-1</v>
      </c>
      <c r="AI873">
        <v>0</v>
      </c>
      <c r="AJ873">
        <v>0</v>
      </c>
      <c r="AK873">
        <v>0.03</v>
      </c>
      <c r="AL873">
        <v>0.03</v>
      </c>
      <c r="AM873">
        <v>0.05</v>
      </c>
      <c r="AN873">
        <v>0.05</v>
      </c>
      <c r="AO873">
        <v>1.42</v>
      </c>
      <c r="AP873">
        <v>1.42</v>
      </c>
      <c r="AQ873">
        <v>22.67</v>
      </c>
      <c r="AR873">
        <v>0.53</v>
      </c>
      <c r="AS873">
        <v>0.68</v>
      </c>
      <c r="AT873">
        <v>-1</v>
      </c>
      <c r="AU873">
        <v>-1</v>
      </c>
      <c r="AV873">
        <v>0.05</v>
      </c>
      <c r="AW873">
        <v>29.88</v>
      </c>
      <c r="AX873">
        <v>29.88</v>
      </c>
      <c r="AY873">
        <v>0.17</v>
      </c>
      <c r="AZ873">
        <v>0</v>
      </c>
      <c r="BA873">
        <v>1459.1677672836522</v>
      </c>
    </row>
    <row r="874" spans="1:53" x14ac:dyDescent="0.25">
      <c r="A874">
        <v>2493</v>
      </c>
      <c r="B874" t="s">
        <v>1290</v>
      </c>
      <c r="C874">
        <v>0</v>
      </c>
      <c r="D874">
        <v>1.58</v>
      </c>
      <c r="E874">
        <v>0</v>
      </c>
      <c r="F874">
        <v>0</v>
      </c>
      <c r="G874">
        <v>0</v>
      </c>
      <c r="H874">
        <v>0.03</v>
      </c>
      <c r="I874">
        <v>0</v>
      </c>
      <c r="J874">
        <v>2</v>
      </c>
      <c r="K874">
        <v>0.03</v>
      </c>
      <c r="L874">
        <v>-1</v>
      </c>
      <c r="M874">
        <v>-1</v>
      </c>
      <c r="N874">
        <v>0.67</v>
      </c>
      <c r="O874">
        <v>3.58</v>
      </c>
      <c r="P874">
        <v>0.03</v>
      </c>
      <c r="Q874">
        <v>0.28000000000000003</v>
      </c>
      <c r="R874">
        <v>0.05</v>
      </c>
      <c r="S874">
        <v>0.32</v>
      </c>
      <c r="T874">
        <v>0.23</v>
      </c>
      <c r="U874">
        <v>0</v>
      </c>
      <c r="V874">
        <v>0</v>
      </c>
      <c r="W874">
        <v>20.67</v>
      </c>
      <c r="X874">
        <v>0.6</v>
      </c>
      <c r="Y874">
        <v>-1</v>
      </c>
      <c r="Z874">
        <v>-1</v>
      </c>
      <c r="AA874">
        <v>24.88</v>
      </c>
      <c r="AB874">
        <v>0.03</v>
      </c>
      <c r="AC874">
        <v>0.02</v>
      </c>
      <c r="AD874">
        <v>0.03</v>
      </c>
      <c r="AE874">
        <v>4.17</v>
      </c>
      <c r="AF874">
        <v>-1</v>
      </c>
      <c r="AG874">
        <v>-1</v>
      </c>
      <c r="AH874">
        <v>-1</v>
      </c>
      <c r="AI874">
        <v>0</v>
      </c>
      <c r="AJ874">
        <v>0</v>
      </c>
      <c r="AK874">
        <v>0.03</v>
      </c>
      <c r="AL874">
        <v>0.03</v>
      </c>
      <c r="AM874">
        <v>0.05</v>
      </c>
      <c r="AN874">
        <v>0.05</v>
      </c>
      <c r="AO874">
        <v>1.42</v>
      </c>
      <c r="AP874">
        <v>1.42</v>
      </c>
      <c r="AQ874">
        <v>22.67</v>
      </c>
      <c r="AR874">
        <v>0.53</v>
      </c>
      <c r="AS874">
        <v>0.68</v>
      </c>
      <c r="AT874">
        <v>-1</v>
      </c>
      <c r="AU874">
        <v>-1</v>
      </c>
      <c r="AV874">
        <v>0.05</v>
      </c>
      <c r="AW874">
        <v>29.88</v>
      </c>
      <c r="AX874">
        <v>29.88</v>
      </c>
      <c r="AY874">
        <v>0.17</v>
      </c>
      <c r="AZ874">
        <v>0</v>
      </c>
      <c r="BA874">
        <v>1482.4567108753381</v>
      </c>
    </row>
    <row r="875" spans="1:53" x14ac:dyDescent="0.25">
      <c r="A875">
        <v>2495</v>
      </c>
      <c r="B875" t="s">
        <v>1291</v>
      </c>
      <c r="C875">
        <v>0</v>
      </c>
      <c r="D875">
        <v>1.58</v>
      </c>
      <c r="E875">
        <v>0</v>
      </c>
      <c r="F875">
        <v>0</v>
      </c>
      <c r="G875">
        <v>0</v>
      </c>
      <c r="H875">
        <v>0.03</v>
      </c>
      <c r="I875">
        <v>0</v>
      </c>
      <c r="J875">
        <v>2</v>
      </c>
      <c r="K875">
        <v>0.03</v>
      </c>
      <c r="L875">
        <v>-1</v>
      </c>
      <c r="M875">
        <v>-1</v>
      </c>
      <c r="N875">
        <v>0.67</v>
      </c>
      <c r="O875">
        <v>3.58</v>
      </c>
      <c r="P875">
        <v>0.03</v>
      </c>
      <c r="Q875">
        <v>0.28000000000000003</v>
      </c>
      <c r="R875">
        <v>0.05</v>
      </c>
      <c r="S875">
        <v>0.32</v>
      </c>
      <c r="T875">
        <v>0.23</v>
      </c>
      <c r="U875">
        <v>0</v>
      </c>
      <c r="V875">
        <v>0</v>
      </c>
      <c r="W875">
        <v>20.67</v>
      </c>
      <c r="X875">
        <v>0.6</v>
      </c>
      <c r="Y875">
        <v>-1</v>
      </c>
      <c r="Z875">
        <v>-1</v>
      </c>
      <c r="AA875">
        <v>24.88</v>
      </c>
      <c r="AB875">
        <v>0.03</v>
      </c>
      <c r="AC875">
        <v>0.02</v>
      </c>
      <c r="AD875">
        <v>0.03</v>
      </c>
      <c r="AE875">
        <v>4.17</v>
      </c>
      <c r="AF875">
        <v>-1</v>
      </c>
      <c r="AG875">
        <v>-1</v>
      </c>
      <c r="AH875">
        <v>-1</v>
      </c>
      <c r="AI875">
        <v>0</v>
      </c>
      <c r="AJ875">
        <v>0</v>
      </c>
      <c r="AK875">
        <v>0.03</v>
      </c>
      <c r="AL875">
        <v>0.03</v>
      </c>
      <c r="AM875">
        <v>0.05</v>
      </c>
      <c r="AN875">
        <v>0.05</v>
      </c>
      <c r="AO875">
        <v>1.42</v>
      </c>
      <c r="AP875">
        <v>1.42</v>
      </c>
      <c r="AQ875">
        <v>22.67</v>
      </c>
      <c r="AR875">
        <v>0.53</v>
      </c>
      <c r="AS875">
        <v>0.68</v>
      </c>
      <c r="AT875">
        <v>-1</v>
      </c>
      <c r="AU875">
        <v>-1</v>
      </c>
      <c r="AV875">
        <v>0.05</v>
      </c>
      <c r="AW875">
        <v>29.88</v>
      </c>
      <c r="AX875">
        <v>29.88</v>
      </c>
      <c r="AY875">
        <v>0.17</v>
      </c>
      <c r="AZ875">
        <v>0</v>
      </c>
      <c r="BA875">
        <v>1413.2799926008292</v>
      </c>
    </row>
    <row r="876" spans="1:53" x14ac:dyDescent="0.25">
      <c r="A876">
        <v>2496</v>
      </c>
      <c r="B876" t="s">
        <v>1292</v>
      </c>
      <c r="C876">
        <v>0</v>
      </c>
      <c r="D876">
        <v>1.58</v>
      </c>
      <c r="E876">
        <v>0</v>
      </c>
      <c r="F876">
        <v>0</v>
      </c>
      <c r="G876">
        <v>0</v>
      </c>
      <c r="H876">
        <v>0.03</v>
      </c>
      <c r="I876">
        <v>0</v>
      </c>
      <c r="J876">
        <v>2</v>
      </c>
      <c r="K876">
        <v>0.03</v>
      </c>
      <c r="L876">
        <v>-1</v>
      </c>
      <c r="M876">
        <v>-1</v>
      </c>
      <c r="N876">
        <v>0.67</v>
      </c>
      <c r="O876">
        <v>3.58</v>
      </c>
      <c r="P876">
        <v>0.03</v>
      </c>
      <c r="Q876">
        <v>0.28000000000000003</v>
      </c>
      <c r="R876">
        <v>0.05</v>
      </c>
      <c r="S876">
        <v>0.32</v>
      </c>
      <c r="T876">
        <v>0.23</v>
      </c>
      <c r="U876">
        <v>0</v>
      </c>
      <c r="V876">
        <v>0</v>
      </c>
      <c r="W876">
        <v>20.67</v>
      </c>
      <c r="X876">
        <v>0.6</v>
      </c>
      <c r="Y876">
        <v>-1</v>
      </c>
      <c r="Z876">
        <v>-1</v>
      </c>
      <c r="AA876">
        <v>24.88</v>
      </c>
      <c r="AB876">
        <v>0.03</v>
      </c>
      <c r="AC876">
        <v>0.02</v>
      </c>
      <c r="AD876">
        <v>0.03</v>
      </c>
      <c r="AE876">
        <v>4.17</v>
      </c>
      <c r="AF876">
        <v>-1</v>
      </c>
      <c r="AG876">
        <v>-1</v>
      </c>
      <c r="AH876">
        <v>-1</v>
      </c>
      <c r="AI876">
        <v>0</v>
      </c>
      <c r="AJ876">
        <v>0</v>
      </c>
      <c r="AK876">
        <v>0.03</v>
      </c>
      <c r="AL876">
        <v>0.03</v>
      </c>
      <c r="AM876">
        <v>0.05</v>
      </c>
      <c r="AN876">
        <v>0.05</v>
      </c>
      <c r="AO876">
        <v>1.42</v>
      </c>
      <c r="AP876">
        <v>1.42</v>
      </c>
      <c r="AQ876">
        <v>22.67</v>
      </c>
      <c r="AR876">
        <v>0.53</v>
      </c>
      <c r="AS876">
        <v>0.68</v>
      </c>
      <c r="AT876">
        <v>-1</v>
      </c>
      <c r="AU876">
        <v>-1</v>
      </c>
      <c r="AV876">
        <v>0.05</v>
      </c>
      <c r="AW876">
        <v>29.88</v>
      </c>
      <c r="AX876">
        <v>29.88</v>
      </c>
      <c r="AY876">
        <v>0.17</v>
      </c>
      <c r="AZ876">
        <v>0</v>
      </c>
      <c r="BA876">
        <v>1411.9605752223265</v>
      </c>
    </row>
    <row r="877" spans="1:53" x14ac:dyDescent="0.25">
      <c r="A877">
        <v>2498</v>
      </c>
      <c r="B877" t="s">
        <v>1293</v>
      </c>
      <c r="C877">
        <v>0</v>
      </c>
      <c r="D877">
        <v>1.58</v>
      </c>
      <c r="E877">
        <v>0</v>
      </c>
      <c r="F877">
        <v>0</v>
      </c>
      <c r="G877">
        <v>0</v>
      </c>
      <c r="H877">
        <v>0.03</v>
      </c>
      <c r="I877">
        <v>0</v>
      </c>
      <c r="J877">
        <v>2</v>
      </c>
      <c r="K877">
        <v>0.03</v>
      </c>
      <c r="L877">
        <v>-1</v>
      </c>
      <c r="M877">
        <v>-1</v>
      </c>
      <c r="N877">
        <v>0.67</v>
      </c>
      <c r="O877">
        <v>3.58</v>
      </c>
      <c r="P877">
        <v>0.03</v>
      </c>
      <c r="Q877">
        <v>0.28000000000000003</v>
      </c>
      <c r="R877">
        <v>0.05</v>
      </c>
      <c r="S877">
        <v>0.32</v>
      </c>
      <c r="T877">
        <v>0.23</v>
      </c>
      <c r="U877">
        <v>0</v>
      </c>
      <c r="V877">
        <v>0</v>
      </c>
      <c r="W877">
        <v>20.67</v>
      </c>
      <c r="X877">
        <v>0.6</v>
      </c>
      <c r="Y877">
        <v>-1</v>
      </c>
      <c r="Z877">
        <v>-1</v>
      </c>
      <c r="AA877">
        <v>24.88</v>
      </c>
      <c r="AB877">
        <v>0.03</v>
      </c>
      <c r="AC877">
        <v>0.02</v>
      </c>
      <c r="AD877">
        <v>0.03</v>
      </c>
      <c r="AE877">
        <v>4.17</v>
      </c>
      <c r="AF877">
        <v>-1</v>
      </c>
      <c r="AG877">
        <v>-1</v>
      </c>
      <c r="AH877">
        <v>-1</v>
      </c>
      <c r="AI877">
        <v>0</v>
      </c>
      <c r="AJ877">
        <v>0</v>
      </c>
      <c r="AK877">
        <v>0.03</v>
      </c>
      <c r="AL877">
        <v>0.03</v>
      </c>
      <c r="AM877">
        <v>0.05</v>
      </c>
      <c r="AN877">
        <v>0.05</v>
      </c>
      <c r="AO877">
        <v>1.42</v>
      </c>
      <c r="AP877">
        <v>1.42</v>
      </c>
      <c r="AQ877">
        <v>22.67</v>
      </c>
      <c r="AR877">
        <v>0.53</v>
      </c>
      <c r="AS877">
        <v>0.68</v>
      </c>
      <c r="AT877">
        <v>-1</v>
      </c>
      <c r="AU877">
        <v>-1</v>
      </c>
      <c r="AV877">
        <v>0.05</v>
      </c>
      <c r="AW877">
        <v>29.88</v>
      </c>
      <c r="AX877">
        <v>29.88</v>
      </c>
      <c r="AY877">
        <v>0.17</v>
      </c>
      <c r="AZ877">
        <v>0</v>
      </c>
      <c r="BA877">
        <v>1506.8003262421389</v>
      </c>
    </row>
    <row r="878" spans="1:53" x14ac:dyDescent="0.25">
      <c r="A878">
        <v>2499</v>
      </c>
      <c r="B878" t="s">
        <v>1294</v>
      </c>
      <c r="C878">
        <v>0</v>
      </c>
      <c r="D878">
        <v>1.58</v>
      </c>
      <c r="E878">
        <v>0</v>
      </c>
      <c r="F878">
        <v>0</v>
      </c>
      <c r="G878">
        <v>0</v>
      </c>
      <c r="H878">
        <v>0.03</v>
      </c>
      <c r="I878">
        <v>0</v>
      </c>
      <c r="J878">
        <v>2</v>
      </c>
      <c r="K878">
        <v>0.03</v>
      </c>
      <c r="L878">
        <v>-1</v>
      </c>
      <c r="M878">
        <v>-1</v>
      </c>
      <c r="N878">
        <v>0.67</v>
      </c>
      <c r="O878">
        <v>3.58</v>
      </c>
      <c r="P878">
        <v>0.03</v>
      </c>
      <c r="Q878">
        <v>0.28000000000000003</v>
      </c>
      <c r="R878">
        <v>0.05</v>
      </c>
      <c r="S878">
        <v>0.32</v>
      </c>
      <c r="T878">
        <v>0.23</v>
      </c>
      <c r="U878">
        <v>0</v>
      </c>
      <c r="V878">
        <v>0</v>
      </c>
      <c r="W878">
        <v>20.67</v>
      </c>
      <c r="X878">
        <v>0.6</v>
      </c>
      <c r="Y878">
        <v>-1</v>
      </c>
      <c r="Z878">
        <v>-1</v>
      </c>
      <c r="AA878">
        <v>24.88</v>
      </c>
      <c r="AB878">
        <v>0.03</v>
      </c>
      <c r="AC878">
        <v>0.02</v>
      </c>
      <c r="AD878">
        <v>0.03</v>
      </c>
      <c r="AE878">
        <v>4.17</v>
      </c>
      <c r="AF878">
        <v>-1</v>
      </c>
      <c r="AG878">
        <v>-1</v>
      </c>
      <c r="AH878">
        <v>-1</v>
      </c>
      <c r="AI878">
        <v>0</v>
      </c>
      <c r="AJ878">
        <v>0</v>
      </c>
      <c r="AK878">
        <v>0.03</v>
      </c>
      <c r="AL878">
        <v>0.03</v>
      </c>
      <c r="AM878">
        <v>0.05</v>
      </c>
      <c r="AN878">
        <v>0.05</v>
      </c>
      <c r="AO878">
        <v>1.42</v>
      </c>
      <c r="AP878">
        <v>1.42</v>
      </c>
      <c r="AQ878">
        <v>22.67</v>
      </c>
      <c r="AR878">
        <v>0.53</v>
      </c>
      <c r="AS878">
        <v>0.68</v>
      </c>
      <c r="AT878">
        <v>-1</v>
      </c>
      <c r="AU878">
        <v>-1</v>
      </c>
      <c r="AV878">
        <v>0.05</v>
      </c>
      <c r="AW878">
        <v>29.88</v>
      </c>
      <c r="AX878">
        <v>29.88</v>
      </c>
      <c r="AY878">
        <v>0.17</v>
      </c>
      <c r="AZ878">
        <v>0</v>
      </c>
      <c r="BA878">
        <v>1455.4922918736388</v>
      </c>
    </row>
    <row r="879" spans="1:53" x14ac:dyDescent="0.25">
      <c r="A879">
        <v>2500</v>
      </c>
      <c r="B879" t="s">
        <v>1295</v>
      </c>
      <c r="C879">
        <v>0</v>
      </c>
      <c r="D879">
        <v>1.58</v>
      </c>
      <c r="E879">
        <v>0</v>
      </c>
      <c r="F879">
        <v>0</v>
      </c>
      <c r="G879">
        <v>0</v>
      </c>
      <c r="H879">
        <v>0.03</v>
      </c>
      <c r="I879">
        <v>0</v>
      </c>
      <c r="J879">
        <v>2</v>
      </c>
      <c r="K879">
        <v>0.03</v>
      </c>
      <c r="L879">
        <v>-1</v>
      </c>
      <c r="M879">
        <v>-1</v>
      </c>
      <c r="N879">
        <v>0.67</v>
      </c>
      <c r="O879">
        <v>3.58</v>
      </c>
      <c r="P879">
        <v>0.03</v>
      </c>
      <c r="Q879">
        <v>0.28000000000000003</v>
      </c>
      <c r="R879">
        <v>0.05</v>
      </c>
      <c r="S879">
        <v>0.32</v>
      </c>
      <c r="T879">
        <v>0.23</v>
      </c>
      <c r="U879">
        <v>0</v>
      </c>
      <c r="V879">
        <v>0</v>
      </c>
      <c r="W879">
        <v>20.67</v>
      </c>
      <c r="X879">
        <v>0.6</v>
      </c>
      <c r="Y879">
        <v>-1</v>
      </c>
      <c r="Z879">
        <v>-1</v>
      </c>
      <c r="AA879">
        <v>24.88</v>
      </c>
      <c r="AB879">
        <v>0.03</v>
      </c>
      <c r="AC879">
        <v>0.02</v>
      </c>
      <c r="AD879">
        <v>0.03</v>
      </c>
      <c r="AE879">
        <v>4.17</v>
      </c>
      <c r="AF879">
        <v>-1</v>
      </c>
      <c r="AG879">
        <v>-1</v>
      </c>
      <c r="AH879">
        <v>-1</v>
      </c>
      <c r="AI879">
        <v>0</v>
      </c>
      <c r="AJ879">
        <v>0</v>
      </c>
      <c r="AK879">
        <v>0.03</v>
      </c>
      <c r="AL879">
        <v>0.03</v>
      </c>
      <c r="AM879">
        <v>0.05</v>
      </c>
      <c r="AN879">
        <v>0.05</v>
      </c>
      <c r="AO879">
        <v>1.42</v>
      </c>
      <c r="AP879">
        <v>1.42</v>
      </c>
      <c r="AQ879">
        <v>22.67</v>
      </c>
      <c r="AR879">
        <v>0.53</v>
      </c>
      <c r="AS879">
        <v>0.68</v>
      </c>
      <c r="AT879">
        <v>-1</v>
      </c>
      <c r="AU879">
        <v>-1</v>
      </c>
      <c r="AV879">
        <v>0.05</v>
      </c>
      <c r="AW879">
        <v>29.88</v>
      </c>
      <c r="AX879">
        <v>29.88</v>
      </c>
      <c r="AY879">
        <v>0.17</v>
      </c>
      <c r="AZ879">
        <v>0</v>
      </c>
      <c r="BA879">
        <v>1323.3125727579556</v>
      </c>
    </row>
    <row r="880" spans="1:53" x14ac:dyDescent="0.25">
      <c r="A880">
        <v>2501</v>
      </c>
      <c r="B880" t="s">
        <v>1296</v>
      </c>
      <c r="C880">
        <v>0</v>
      </c>
      <c r="D880">
        <v>1.58</v>
      </c>
      <c r="E880">
        <v>0</v>
      </c>
      <c r="F880">
        <v>0</v>
      </c>
      <c r="G880">
        <v>0</v>
      </c>
      <c r="H880">
        <v>0.03</v>
      </c>
      <c r="I880">
        <v>0</v>
      </c>
      <c r="J880">
        <v>2</v>
      </c>
      <c r="K880">
        <v>0.03</v>
      </c>
      <c r="L880">
        <v>-1</v>
      </c>
      <c r="M880">
        <v>-1</v>
      </c>
      <c r="N880">
        <v>0.67</v>
      </c>
      <c r="O880">
        <v>3.58</v>
      </c>
      <c r="P880">
        <v>0.03</v>
      </c>
      <c r="Q880">
        <v>0.28000000000000003</v>
      </c>
      <c r="R880">
        <v>0.05</v>
      </c>
      <c r="S880">
        <v>0.32</v>
      </c>
      <c r="T880">
        <v>0.23</v>
      </c>
      <c r="U880">
        <v>0</v>
      </c>
      <c r="V880">
        <v>0</v>
      </c>
      <c r="W880">
        <v>20.67</v>
      </c>
      <c r="X880">
        <v>0.6</v>
      </c>
      <c r="Y880">
        <v>-1</v>
      </c>
      <c r="Z880">
        <v>-1</v>
      </c>
      <c r="AA880">
        <v>24.88</v>
      </c>
      <c r="AB880">
        <v>0.03</v>
      </c>
      <c r="AC880">
        <v>0.02</v>
      </c>
      <c r="AD880">
        <v>0.03</v>
      </c>
      <c r="AE880">
        <v>4.17</v>
      </c>
      <c r="AF880">
        <v>-1</v>
      </c>
      <c r="AG880">
        <v>-1</v>
      </c>
      <c r="AH880">
        <v>-1</v>
      </c>
      <c r="AI880">
        <v>0</v>
      </c>
      <c r="AJ880">
        <v>0</v>
      </c>
      <c r="AK880">
        <v>0.03</v>
      </c>
      <c r="AL880">
        <v>0.03</v>
      </c>
      <c r="AM880">
        <v>0.05</v>
      </c>
      <c r="AN880">
        <v>0.05</v>
      </c>
      <c r="AO880">
        <v>1.42</v>
      </c>
      <c r="AP880">
        <v>1.42</v>
      </c>
      <c r="AQ880">
        <v>22.67</v>
      </c>
      <c r="AR880">
        <v>0.53</v>
      </c>
      <c r="AS880">
        <v>0.68</v>
      </c>
      <c r="AT880">
        <v>-1</v>
      </c>
      <c r="AU880">
        <v>-1</v>
      </c>
      <c r="AV880">
        <v>0.05</v>
      </c>
      <c r="AW880">
        <v>29.88</v>
      </c>
      <c r="AX880">
        <v>29.88</v>
      </c>
      <c r="AY880">
        <v>0.17</v>
      </c>
      <c r="AZ880">
        <v>0</v>
      </c>
      <c r="BA880">
        <v>1469.5759941673521</v>
      </c>
    </row>
    <row r="881" spans="1:53" x14ac:dyDescent="0.25">
      <c r="A881">
        <v>2502</v>
      </c>
      <c r="B881" t="s">
        <v>1297</v>
      </c>
      <c r="C881">
        <v>0</v>
      </c>
      <c r="D881">
        <v>1.58</v>
      </c>
      <c r="E881">
        <v>0</v>
      </c>
      <c r="F881">
        <v>0</v>
      </c>
      <c r="G881">
        <v>0</v>
      </c>
      <c r="H881">
        <v>0.03</v>
      </c>
      <c r="I881">
        <v>0</v>
      </c>
      <c r="J881">
        <v>2</v>
      </c>
      <c r="K881">
        <v>0.03</v>
      </c>
      <c r="L881">
        <v>-1</v>
      </c>
      <c r="M881">
        <v>-1</v>
      </c>
      <c r="N881">
        <v>0.67</v>
      </c>
      <c r="O881">
        <v>3.58</v>
      </c>
      <c r="P881">
        <v>0.03</v>
      </c>
      <c r="Q881">
        <v>0.28000000000000003</v>
      </c>
      <c r="R881">
        <v>0.05</v>
      </c>
      <c r="S881">
        <v>0.32</v>
      </c>
      <c r="T881">
        <v>0.23</v>
      </c>
      <c r="U881">
        <v>0</v>
      </c>
      <c r="V881">
        <v>0</v>
      </c>
      <c r="W881">
        <v>20.67</v>
      </c>
      <c r="X881">
        <v>0.6</v>
      </c>
      <c r="Y881">
        <v>-1</v>
      </c>
      <c r="Z881">
        <v>-1</v>
      </c>
      <c r="AA881">
        <v>24.88</v>
      </c>
      <c r="AB881">
        <v>0.03</v>
      </c>
      <c r="AC881">
        <v>0.02</v>
      </c>
      <c r="AD881">
        <v>0.03</v>
      </c>
      <c r="AE881">
        <v>4.17</v>
      </c>
      <c r="AF881">
        <v>-1</v>
      </c>
      <c r="AG881">
        <v>-1</v>
      </c>
      <c r="AH881">
        <v>-1</v>
      </c>
      <c r="AI881">
        <v>0</v>
      </c>
      <c r="AJ881">
        <v>0</v>
      </c>
      <c r="AK881">
        <v>0.03</v>
      </c>
      <c r="AL881">
        <v>0.03</v>
      </c>
      <c r="AM881">
        <v>0.05</v>
      </c>
      <c r="AN881">
        <v>0.05</v>
      </c>
      <c r="AO881">
        <v>1.42</v>
      </c>
      <c r="AP881">
        <v>1.42</v>
      </c>
      <c r="AQ881">
        <v>22.67</v>
      </c>
      <c r="AR881">
        <v>0.53</v>
      </c>
      <c r="AS881">
        <v>0.68</v>
      </c>
      <c r="AT881">
        <v>-1</v>
      </c>
      <c r="AU881">
        <v>-1</v>
      </c>
      <c r="AV881">
        <v>0.05</v>
      </c>
      <c r="AW881">
        <v>29.88</v>
      </c>
      <c r="AX881">
        <v>29.88</v>
      </c>
      <c r="AY881">
        <v>0.17</v>
      </c>
      <c r="AZ881">
        <v>0</v>
      </c>
      <c r="BA881">
        <v>1528.0891420093985</v>
      </c>
    </row>
    <row r="882" spans="1:53" x14ac:dyDescent="0.25">
      <c r="A882">
        <v>2503</v>
      </c>
      <c r="B882" t="s">
        <v>1298</v>
      </c>
      <c r="C882">
        <v>0</v>
      </c>
      <c r="D882">
        <v>1.58</v>
      </c>
      <c r="E882">
        <v>0</v>
      </c>
      <c r="F882">
        <v>0</v>
      </c>
      <c r="G882">
        <v>0</v>
      </c>
      <c r="H882">
        <v>0.03</v>
      </c>
      <c r="I882">
        <v>0</v>
      </c>
      <c r="J882">
        <v>2</v>
      </c>
      <c r="K882">
        <v>0.03</v>
      </c>
      <c r="L882">
        <v>-1</v>
      </c>
      <c r="M882">
        <v>-1</v>
      </c>
      <c r="N882">
        <v>0.67</v>
      </c>
      <c r="O882">
        <v>3.58</v>
      </c>
      <c r="P882">
        <v>0.03</v>
      </c>
      <c r="Q882">
        <v>0.28000000000000003</v>
      </c>
      <c r="R882">
        <v>0.05</v>
      </c>
      <c r="S882">
        <v>0.32</v>
      </c>
      <c r="T882">
        <v>0.23</v>
      </c>
      <c r="U882">
        <v>0</v>
      </c>
      <c r="V882">
        <v>0</v>
      </c>
      <c r="W882">
        <v>20.67</v>
      </c>
      <c r="X882">
        <v>0.6</v>
      </c>
      <c r="Y882">
        <v>-1</v>
      </c>
      <c r="Z882">
        <v>-1</v>
      </c>
      <c r="AA882">
        <v>24.88</v>
      </c>
      <c r="AB882">
        <v>0.03</v>
      </c>
      <c r="AC882">
        <v>0.02</v>
      </c>
      <c r="AD882">
        <v>0.03</v>
      </c>
      <c r="AE882">
        <v>4.17</v>
      </c>
      <c r="AF882">
        <v>-1</v>
      </c>
      <c r="AG882">
        <v>-1</v>
      </c>
      <c r="AH882">
        <v>-1</v>
      </c>
      <c r="AI882">
        <v>0</v>
      </c>
      <c r="AJ882">
        <v>0</v>
      </c>
      <c r="AK882">
        <v>0.03</v>
      </c>
      <c r="AL882">
        <v>0.03</v>
      </c>
      <c r="AM882">
        <v>0.05</v>
      </c>
      <c r="AN882">
        <v>0.05</v>
      </c>
      <c r="AO882">
        <v>1.42</v>
      </c>
      <c r="AP882">
        <v>1.42</v>
      </c>
      <c r="AQ882">
        <v>22.67</v>
      </c>
      <c r="AR882">
        <v>0.53</v>
      </c>
      <c r="AS882">
        <v>0.68</v>
      </c>
      <c r="AT882">
        <v>-1</v>
      </c>
      <c r="AU882">
        <v>-1</v>
      </c>
      <c r="AV882">
        <v>0.05</v>
      </c>
      <c r="AW882">
        <v>29.88</v>
      </c>
      <c r="AX882">
        <v>29.88</v>
      </c>
      <c r="AY882">
        <v>0.17</v>
      </c>
      <c r="AZ882">
        <v>0</v>
      </c>
      <c r="BA882">
        <v>1474.6061049800878</v>
      </c>
    </row>
    <row r="883" spans="1:53" x14ac:dyDescent="0.25">
      <c r="A883">
        <v>2504</v>
      </c>
      <c r="B883" t="s">
        <v>1299</v>
      </c>
      <c r="C883">
        <v>0</v>
      </c>
      <c r="D883">
        <v>1.58</v>
      </c>
      <c r="E883">
        <v>0</v>
      </c>
      <c r="F883">
        <v>0</v>
      </c>
      <c r="G883">
        <v>0</v>
      </c>
      <c r="H883">
        <v>0.03</v>
      </c>
      <c r="I883">
        <v>0</v>
      </c>
      <c r="J883">
        <v>2</v>
      </c>
      <c r="K883">
        <v>0.03</v>
      </c>
      <c r="L883">
        <v>-1</v>
      </c>
      <c r="M883">
        <v>-1</v>
      </c>
      <c r="N883">
        <v>0.67</v>
      </c>
      <c r="O883">
        <v>3.58</v>
      </c>
      <c r="P883">
        <v>0.03</v>
      </c>
      <c r="Q883">
        <v>0.28000000000000003</v>
      </c>
      <c r="R883">
        <v>0.05</v>
      </c>
      <c r="S883">
        <v>0.32</v>
      </c>
      <c r="T883">
        <v>0.23</v>
      </c>
      <c r="U883">
        <v>0</v>
      </c>
      <c r="V883">
        <v>0</v>
      </c>
      <c r="W883">
        <v>20.67</v>
      </c>
      <c r="X883">
        <v>0.6</v>
      </c>
      <c r="Y883">
        <v>-1</v>
      </c>
      <c r="Z883">
        <v>-1</v>
      </c>
      <c r="AA883">
        <v>24.88</v>
      </c>
      <c r="AB883">
        <v>0.03</v>
      </c>
      <c r="AC883">
        <v>0.02</v>
      </c>
      <c r="AD883">
        <v>0.03</v>
      </c>
      <c r="AE883">
        <v>4.17</v>
      </c>
      <c r="AF883">
        <v>-1</v>
      </c>
      <c r="AG883">
        <v>-1</v>
      </c>
      <c r="AH883">
        <v>-1</v>
      </c>
      <c r="AI883">
        <v>0</v>
      </c>
      <c r="AJ883">
        <v>0</v>
      </c>
      <c r="AK883">
        <v>0.03</v>
      </c>
      <c r="AL883">
        <v>0.03</v>
      </c>
      <c r="AM883">
        <v>0.05</v>
      </c>
      <c r="AN883">
        <v>0.05</v>
      </c>
      <c r="AO883">
        <v>1.42</v>
      </c>
      <c r="AP883">
        <v>1.42</v>
      </c>
      <c r="AQ883">
        <v>22.67</v>
      </c>
      <c r="AR883">
        <v>0.53</v>
      </c>
      <c r="AS883">
        <v>0.68</v>
      </c>
      <c r="AT883">
        <v>-1</v>
      </c>
      <c r="AU883">
        <v>-1</v>
      </c>
      <c r="AV883">
        <v>0.05</v>
      </c>
      <c r="AW883">
        <v>29.88</v>
      </c>
      <c r="AX883">
        <v>29.88</v>
      </c>
      <c r="AY883">
        <v>0.17</v>
      </c>
      <c r="AZ883">
        <v>0</v>
      </c>
      <c r="BA883">
        <v>1477.7870874757105</v>
      </c>
    </row>
    <row r="884" spans="1:53" x14ac:dyDescent="0.25">
      <c r="A884">
        <v>2506</v>
      </c>
      <c r="B884" t="s">
        <v>1300</v>
      </c>
      <c r="C884">
        <v>0</v>
      </c>
      <c r="D884">
        <v>1.58</v>
      </c>
      <c r="E884">
        <v>0</v>
      </c>
      <c r="F884">
        <v>0</v>
      </c>
      <c r="G884">
        <v>0</v>
      </c>
      <c r="H884">
        <v>0.03</v>
      </c>
      <c r="I884">
        <v>0</v>
      </c>
      <c r="J884">
        <v>2</v>
      </c>
      <c r="K884">
        <v>0.03</v>
      </c>
      <c r="L884">
        <v>-1</v>
      </c>
      <c r="M884">
        <v>-1</v>
      </c>
      <c r="N884">
        <v>0.67</v>
      </c>
      <c r="O884">
        <v>3.58</v>
      </c>
      <c r="P884">
        <v>0.03</v>
      </c>
      <c r="Q884">
        <v>0.28000000000000003</v>
      </c>
      <c r="R884">
        <v>0.05</v>
      </c>
      <c r="S884">
        <v>0.32</v>
      </c>
      <c r="T884">
        <v>0.23</v>
      </c>
      <c r="U884">
        <v>0</v>
      </c>
      <c r="V884">
        <v>0</v>
      </c>
      <c r="W884">
        <v>20.67</v>
      </c>
      <c r="X884">
        <v>0.6</v>
      </c>
      <c r="Y884">
        <v>-1</v>
      </c>
      <c r="Z884">
        <v>-1</v>
      </c>
      <c r="AA884">
        <v>24.88</v>
      </c>
      <c r="AB884">
        <v>0.03</v>
      </c>
      <c r="AC884">
        <v>0.02</v>
      </c>
      <c r="AD884">
        <v>0.03</v>
      </c>
      <c r="AE884">
        <v>4.17</v>
      </c>
      <c r="AF884">
        <v>-1</v>
      </c>
      <c r="AG884">
        <v>-1</v>
      </c>
      <c r="AH884">
        <v>-1</v>
      </c>
      <c r="AI884">
        <v>0</v>
      </c>
      <c r="AJ884">
        <v>0</v>
      </c>
      <c r="AK884">
        <v>0.03</v>
      </c>
      <c r="AL884">
        <v>0.03</v>
      </c>
      <c r="AM884">
        <v>0.05</v>
      </c>
      <c r="AN884">
        <v>0.05</v>
      </c>
      <c r="AO884">
        <v>1.42</v>
      </c>
      <c r="AP884">
        <v>1.42</v>
      </c>
      <c r="AQ884">
        <v>22.67</v>
      </c>
      <c r="AR884">
        <v>0.53</v>
      </c>
      <c r="AS884">
        <v>0.68</v>
      </c>
      <c r="AT884">
        <v>-1</v>
      </c>
      <c r="AU884">
        <v>-1</v>
      </c>
      <c r="AV884">
        <v>0.05</v>
      </c>
      <c r="AW884">
        <v>29.88</v>
      </c>
      <c r="AX884">
        <v>29.88</v>
      </c>
      <c r="AY884">
        <v>0.17</v>
      </c>
      <c r="AZ884">
        <v>0</v>
      </c>
      <c r="BA884">
        <v>1443.2609307821101</v>
      </c>
    </row>
    <row r="885" spans="1:53" x14ac:dyDescent="0.25">
      <c r="A885">
        <v>2508</v>
      </c>
      <c r="B885" t="s">
        <v>1301</v>
      </c>
      <c r="C885">
        <v>0</v>
      </c>
      <c r="D885">
        <v>1.58</v>
      </c>
      <c r="E885">
        <v>0</v>
      </c>
      <c r="F885">
        <v>0</v>
      </c>
      <c r="G885">
        <v>0</v>
      </c>
      <c r="H885">
        <v>0.03</v>
      </c>
      <c r="I885">
        <v>0</v>
      </c>
      <c r="J885">
        <v>2</v>
      </c>
      <c r="K885">
        <v>0.03</v>
      </c>
      <c r="L885">
        <v>-1</v>
      </c>
      <c r="M885">
        <v>-1</v>
      </c>
      <c r="N885">
        <v>0.67</v>
      </c>
      <c r="O885">
        <v>3.58</v>
      </c>
      <c r="P885">
        <v>0.03</v>
      </c>
      <c r="Q885">
        <v>0.28000000000000003</v>
      </c>
      <c r="R885">
        <v>0.05</v>
      </c>
      <c r="S885">
        <v>0.32</v>
      </c>
      <c r="T885">
        <v>0.23</v>
      </c>
      <c r="U885">
        <v>0</v>
      </c>
      <c r="V885">
        <v>0</v>
      </c>
      <c r="W885">
        <v>20.67</v>
      </c>
      <c r="X885">
        <v>0.6</v>
      </c>
      <c r="Y885">
        <v>-1</v>
      </c>
      <c r="Z885">
        <v>-1</v>
      </c>
      <c r="AA885">
        <v>24.88</v>
      </c>
      <c r="AB885">
        <v>0.03</v>
      </c>
      <c r="AC885">
        <v>0.02</v>
      </c>
      <c r="AD885">
        <v>0.03</v>
      </c>
      <c r="AE885">
        <v>4.17</v>
      </c>
      <c r="AF885">
        <v>-1</v>
      </c>
      <c r="AG885">
        <v>-1</v>
      </c>
      <c r="AH885">
        <v>-1</v>
      </c>
      <c r="AI885">
        <v>0</v>
      </c>
      <c r="AJ885">
        <v>0</v>
      </c>
      <c r="AK885">
        <v>0.03</v>
      </c>
      <c r="AL885">
        <v>0.03</v>
      </c>
      <c r="AM885">
        <v>0.05</v>
      </c>
      <c r="AN885">
        <v>0.05</v>
      </c>
      <c r="AO885">
        <v>1.42</v>
      </c>
      <c r="AP885">
        <v>1.42</v>
      </c>
      <c r="AQ885">
        <v>22.67</v>
      </c>
      <c r="AR885">
        <v>0.53</v>
      </c>
      <c r="AS885">
        <v>0.68</v>
      </c>
      <c r="AT885">
        <v>-1</v>
      </c>
      <c r="AU885">
        <v>-1</v>
      </c>
      <c r="AV885">
        <v>0.05</v>
      </c>
      <c r="AW885">
        <v>29.88</v>
      </c>
      <c r="AX885">
        <v>29.88</v>
      </c>
      <c r="AY885">
        <v>0.17</v>
      </c>
      <c r="AZ885">
        <v>0</v>
      </c>
      <c r="BA885">
        <v>1459.1342095545126</v>
      </c>
    </row>
    <row r="886" spans="1:53" x14ac:dyDescent="0.25">
      <c r="A886">
        <v>2509</v>
      </c>
      <c r="B886" t="s">
        <v>1189</v>
      </c>
      <c r="C886">
        <v>0</v>
      </c>
      <c r="D886">
        <v>1.58</v>
      </c>
      <c r="E886">
        <v>0</v>
      </c>
      <c r="F886">
        <v>0</v>
      </c>
      <c r="G886">
        <v>0</v>
      </c>
      <c r="H886">
        <v>0.03</v>
      </c>
      <c r="I886">
        <v>0</v>
      </c>
      <c r="J886">
        <v>2</v>
      </c>
      <c r="K886">
        <v>0.03</v>
      </c>
      <c r="L886">
        <v>-1</v>
      </c>
      <c r="M886">
        <v>-1</v>
      </c>
      <c r="N886">
        <v>0.67</v>
      </c>
      <c r="O886">
        <v>3.58</v>
      </c>
      <c r="P886">
        <v>0.03</v>
      </c>
      <c r="Q886">
        <v>0.28000000000000003</v>
      </c>
      <c r="R886">
        <v>0.05</v>
      </c>
      <c r="S886">
        <v>0.32</v>
      </c>
      <c r="T886">
        <v>0.23</v>
      </c>
      <c r="U886">
        <v>0</v>
      </c>
      <c r="V886">
        <v>0</v>
      </c>
      <c r="W886">
        <v>20.67</v>
      </c>
      <c r="X886">
        <v>0.6</v>
      </c>
      <c r="Y886">
        <v>-1</v>
      </c>
      <c r="Z886">
        <v>-1</v>
      </c>
      <c r="AA886">
        <v>24.88</v>
      </c>
      <c r="AB886">
        <v>0.03</v>
      </c>
      <c r="AC886">
        <v>0.02</v>
      </c>
      <c r="AD886">
        <v>0.03</v>
      </c>
      <c r="AE886">
        <v>4.17</v>
      </c>
      <c r="AF886">
        <v>-1</v>
      </c>
      <c r="AG886">
        <v>-1</v>
      </c>
      <c r="AH886">
        <v>-1</v>
      </c>
      <c r="AI886">
        <v>0</v>
      </c>
      <c r="AJ886">
        <v>0</v>
      </c>
      <c r="AK886">
        <v>0.03</v>
      </c>
      <c r="AL886">
        <v>0.03</v>
      </c>
      <c r="AM886">
        <v>0.05</v>
      </c>
      <c r="AN886">
        <v>0.05</v>
      </c>
      <c r="AO886">
        <v>1.42</v>
      </c>
      <c r="AP886">
        <v>1.42</v>
      </c>
      <c r="AQ886">
        <v>22.67</v>
      </c>
      <c r="AR886">
        <v>0.53</v>
      </c>
      <c r="AS886">
        <v>0.68</v>
      </c>
      <c r="AT886">
        <v>-1</v>
      </c>
      <c r="AU886">
        <v>-1</v>
      </c>
      <c r="AV886">
        <v>0.05</v>
      </c>
      <c r="AW886">
        <v>29.88</v>
      </c>
      <c r="AX886">
        <v>29.88</v>
      </c>
      <c r="AY886">
        <v>0.17</v>
      </c>
      <c r="AZ886">
        <v>0</v>
      </c>
      <c r="BA886">
        <v>1454.9865801775029</v>
      </c>
    </row>
    <row r="887" spans="1:53" x14ac:dyDescent="0.25">
      <c r="A887">
        <v>2511</v>
      </c>
      <c r="B887" t="s">
        <v>1302</v>
      </c>
      <c r="C887">
        <v>0</v>
      </c>
      <c r="D887">
        <v>1.58</v>
      </c>
      <c r="E887">
        <v>0</v>
      </c>
      <c r="F887">
        <v>0</v>
      </c>
      <c r="G887">
        <v>0</v>
      </c>
      <c r="H887">
        <v>0.03</v>
      </c>
      <c r="I887">
        <v>0</v>
      </c>
      <c r="J887">
        <v>2</v>
      </c>
      <c r="K887">
        <v>0.03</v>
      </c>
      <c r="L887">
        <v>-1</v>
      </c>
      <c r="M887">
        <v>-1</v>
      </c>
      <c r="N887">
        <v>0.67</v>
      </c>
      <c r="O887">
        <v>3.58</v>
      </c>
      <c r="P887">
        <v>0.03</v>
      </c>
      <c r="Q887">
        <v>0.28000000000000003</v>
      </c>
      <c r="R887">
        <v>0.05</v>
      </c>
      <c r="S887">
        <v>0.32</v>
      </c>
      <c r="T887">
        <v>0.23</v>
      </c>
      <c r="U887">
        <v>0</v>
      </c>
      <c r="V887">
        <v>0</v>
      </c>
      <c r="W887">
        <v>20.67</v>
      </c>
      <c r="X887">
        <v>0.6</v>
      </c>
      <c r="Y887">
        <v>-1</v>
      </c>
      <c r="Z887">
        <v>-1</v>
      </c>
      <c r="AA887">
        <v>24.88</v>
      </c>
      <c r="AB887">
        <v>0.03</v>
      </c>
      <c r="AC887">
        <v>0.02</v>
      </c>
      <c r="AD887">
        <v>0.03</v>
      </c>
      <c r="AE887">
        <v>4.17</v>
      </c>
      <c r="AF887">
        <v>-1</v>
      </c>
      <c r="AG887">
        <v>-1</v>
      </c>
      <c r="AH887">
        <v>-1</v>
      </c>
      <c r="AI887">
        <v>0</v>
      </c>
      <c r="AJ887">
        <v>0</v>
      </c>
      <c r="AK887">
        <v>0.03</v>
      </c>
      <c r="AL887">
        <v>0.03</v>
      </c>
      <c r="AM887">
        <v>0.05</v>
      </c>
      <c r="AN887">
        <v>0.05</v>
      </c>
      <c r="AO887">
        <v>1.42</v>
      </c>
      <c r="AP887">
        <v>1.42</v>
      </c>
      <c r="AQ887">
        <v>22.67</v>
      </c>
      <c r="AR887">
        <v>0.53</v>
      </c>
      <c r="AS887">
        <v>0.68</v>
      </c>
      <c r="AT887">
        <v>-1</v>
      </c>
      <c r="AU887">
        <v>-1</v>
      </c>
      <c r="AV887">
        <v>0.05</v>
      </c>
      <c r="AW887">
        <v>29.88</v>
      </c>
      <c r="AX887">
        <v>29.88</v>
      </c>
      <c r="AY887">
        <v>0.17</v>
      </c>
      <c r="AZ887">
        <v>0</v>
      </c>
      <c r="BA887">
        <v>1383.8758219364775</v>
      </c>
    </row>
    <row r="888" spans="1:53" x14ac:dyDescent="0.25">
      <c r="A888">
        <v>2512</v>
      </c>
      <c r="B888" t="s">
        <v>1303</v>
      </c>
      <c r="C888">
        <v>0</v>
      </c>
      <c r="D888">
        <v>1.58</v>
      </c>
      <c r="E888">
        <v>0</v>
      </c>
      <c r="F888">
        <v>0</v>
      </c>
      <c r="G888">
        <v>0</v>
      </c>
      <c r="H888">
        <v>0.03</v>
      </c>
      <c r="I888">
        <v>0</v>
      </c>
      <c r="J888">
        <v>2</v>
      </c>
      <c r="K888">
        <v>0.03</v>
      </c>
      <c r="L888">
        <v>-1</v>
      </c>
      <c r="M888">
        <v>-1</v>
      </c>
      <c r="N888">
        <v>0.67</v>
      </c>
      <c r="O888">
        <v>3.58</v>
      </c>
      <c r="P888">
        <v>0.03</v>
      </c>
      <c r="Q888">
        <v>0.28000000000000003</v>
      </c>
      <c r="R888">
        <v>0.05</v>
      </c>
      <c r="S888">
        <v>0.32</v>
      </c>
      <c r="T888">
        <v>0.23</v>
      </c>
      <c r="U888">
        <v>0</v>
      </c>
      <c r="V888">
        <v>0</v>
      </c>
      <c r="W888">
        <v>20.67</v>
      </c>
      <c r="X888">
        <v>0.6</v>
      </c>
      <c r="Y888">
        <v>-1</v>
      </c>
      <c r="Z888">
        <v>-1</v>
      </c>
      <c r="AA888">
        <v>24.88</v>
      </c>
      <c r="AB888">
        <v>0.03</v>
      </c>
      <c r="AC888">
        <v>0.02</v>
      </c>
      <c r="AD888">
        <v>0.03</v>
      </c>
      <c r="AE888">
        <v>4.17</v>
      </c>
      <c r="AF888">
        <v>-1</v>
      </c>
      <c r="AG888">
        <v>-1</v>
      </c>
      <c r="AH888">
        <v>-1</v>
      </c>
      <c r="AI888">
        <v>0</v>
      </c>
      <c r="AJ888">
        <v>0</v>
      </c>
      <c r="AK888">
        <v>0.03</v>
      </c>
      <c r="AL888">
        <v>0.03</v>
      </c>
      <c r="AM888">
        <v>0.05</v>
      </c>
      <c r="AN888">
        <v>0.05</v>
      </c>
      <c r="AO888">
        <v>1.42</v>
      </c>
      <c r="AP888">
        <v>1.42</v>
      </c>
      <c r="AQ888">
        <v>22.67</v>
      </c>
      <c r="AR888">
        <v>0.53</v>
      </c>
      <c r="AS888">
        <v>0.68</v>
      </c>
      <c r="AT888">
        <v>-1</v>
      </c>
      <c r="AU888">
        <v>-1</v>
      </c>
      <c r="AV888">
        <v>0.05</v>
      </c>
      <c r="AW888">
        <v>29.88</v>
      </c>
      <c r="AX888">
        <v>29.88</v>
      </c>
      <c r="AY888">
        <v>0.17</v>
      </c>
      <c r="AZ888">
        <v>0</v>
      </c>
      <c r="BA888">
        <v>1571.3091949548848</v>
      </c>
    </row>
    <row r="889" spans="1:53" x14ac:dyDescent="0.25">
      <c r="A889">
        <v>2513</v>
      </c>
      <c r="B889" t="s">
        <v>1304</v>
      </c>
      <c r="C889">
        <v>0</v>
      </c>
      <c r="D889">
        <v>1.58</v>
      </c>
      <c r="E889">
        <v>0</v>
      </c>
      <c r="F889">
        <v>0</v>
      </c>
      <c r="G889">
        <v>0</v>
      </c>
      <c r="H889">
        <v>0.03</v>
      </c>
      <c r="I889">
        <v>0</v>
      </c>
      <c r="J889">
        <v>2</v>
      </c>
      <c r="K889">
        <v>0.03</v>
      </c>
      <c r="L889">
        <v>-1</v>
      </c>
      <c r="M889">
        <v>-1</v>
      </c>
      <c r="N889">
        <v>0.67</v>
      </c>
      <c r="O889">
        <v>3.58</v>
      </c>
      <c r="P889">
        <v>0.03</v>
      </c>
      <c r="Q889">
        <v>0.28000000000000003</v>
      </c>
      <c r="R889">
        <v>0.05</v>
      </c>
      <c r="S889">
        <v>0.32</v>
      </c>
      <c r="T889">
        <v>0.23</v>
      </c>
      <c r="U889">
        <v>0</v>
      </c>
      <c r="V889">
        <v>0</v>
      </c>
      <c r="W889">
        <v>20.67</v>
      </c>
      <c r="X889">
        <v>0.6</v>
      </c>
      <c r="Y889">
        <v>-1</v>
      </c>
      <c r="Z889">
        <v>-1</v>
      </c>
      <c r="AA889">
        <v>24.88</v>
      </c>
      <c r="AB889">
        <v>0.03</v>
      </c>
      <c r="AC889">
        <v>0.02</v>
      </c>
      <c r="AD889">
        <v>0.03</v>
      </c>
      <c r="AE889">
        <v>4.17</v>
      </c>
      <c r="AF889">
        <v>-1</v>
      </c>
      <c r="AG889">
        <v>-1</v>
      </c>
      <c r="AH889">
        <v>-1</v>
      </c>
      <c r="AI889">
        <v>0</v>
      </c>
      <c r="AJ889">
        <v>0</v>
      </c>
      <c r="AK889">
        <v>0.03</v>
      </c>
      <c r="AL889">
        <v>0.03</v>
      </c>
      <c r="AM889">
        <v>0.05</v>
      </c>
      <c r="AN889">
        <v>0.05</v>
      </c>
      <c r="AO889">
        <v>1.42</v>
      </c>
      <c r="AP889">
        <v>1.42</v>
      </c>
      <c r="AQ889">
        <v>22.67</v>
      </c>
      <c r="AR889">
        <v>0.53</v>
      </c>
      <c r="AS889">
        <v>0.68</v>
      </c>
      <c r="AT889">
        <v>-1</v>
      </c>
      <c r="AU889">
        <v>-1</v>
      </c>
      <c r="AV889">
        <v>0.05</v>
      </c>
      <c r="AW889">
        <v>29.88</v>
      </c>
      <c r="AX889">
        <v>29.88</v>
      </c>
      <c r="AY889">
        <v>0.17</v>
      </c>
      <c r="AZ889">
        <v>0</v>
      </c>
      <c r="BA889">
        <v>1462.2033221825241</v>
      </c>
    </row>
    <row r="890" spans="1:53" x14ac:dyDescent="0.25">
      <c r="A890">
        <v>2515</v>
      </c>
      <c r="B890" t="s">
        <v>1305</v>
      </c>
      <c r="C890">
        <v>0</v>
      </c>
      <c r="D890">
        <v>1.58</v>
      </c>
      <c r="E890">
        <v>0</v>
      </c>
      <c r="F890">
        <v>0</v>
      </c>
      <c r="G890">
        <v>0</v>
      </c>
      <c r="H890">
        <v>0.03</v>
      </c>
      <c r="I890">
        <v>0</v>
      </c>
      <c r="J890">
        <v>2</v>
      </c>
      <c r="K890">
        <v>0.03</v>
      </c>
      <c r="L890">
        <v>-1</v>
      </c>
      <c r="M890">
        <v>-1</v>
      </c>
      <c r="N890">
        <v>0.67</v>
      </c>
      <c r="O890">
        <v>3.58</v>
      </c>
      <c r="P890">
        <v>0.03</v>
      </c>
      <c r="Q890">
        <v>0.28000000000000003</v>
      </c>
      <c r="R890">
        <v>0.05</v>
      </c>
      <c r="S890">
        <v>0.32</v>
      </c>
      <c r="T890">
        <v>0.23</v>
      </c>
      <c r="U890">
        <v>0</v>
      </c>
      <c r="V890">
        <v>0</v>
      </c>
      <c r="W890">
        <v>20.67</v>
      </c>
      <c r="X890">
        <v>0.6</v>
      </c>
      <c r="Y890">
        <v>-1</v>
      </c>
      <c r="Z890">
        <v>-1</v>
      </c>
      <c r="AA890">
        <v>24.88</v>
      </c>
      <c r="AB890">
        <v>0.03</v>
      </c>
      <c r="AC890">
        <v>0.02</v>
      </c>
      <c r="AD890">
        <v>0.03</v>
      </c>
      <c r="AE890">
        <v>4.17</v>
      </c>
      <c r="AF890">
        <v>-1</v>
      </c>
      <c r="AG890">
        <v>-1</v>
      </c>
      <c r="AH890">
        <v>-1</v>
      </c>
      <c r="AI890">
        <v>0</v>
      </c>
      <c r="AJ890">
        <v>0</v>
      </c>
      <c r="AK890">
        <v>0.03</v>
      </c>
      <c r="AL890">
        <v>0.03</v>
      </c>
      <c r="AM890">
        <v>0.05</v>
      </c>
      <c r="AN890">
        <v>0.05</v>
      </c>
      <c r="AO890">
        <v>1.42</v>
      </c>
      <c r="AP890">
        <v>1.42</v>
      </c>
      <c r="AQ890">
        <v>22.67</v>
      </c>
      <c r="AR890">
        <v>0.53</v>
      </c>
      <c r="AS890">
        <v>0.68</v>
      </c>
      <c r="AT890">
        <v>-1</v>
      </c>
      <c r="AU890">
        <v>-1</v>
      </c>
      <c r="AV890">
        <v>0.05</v>
      </c>
      <c r="AW890">
        <v>29.88</v>
      </c>
      <c r="AX890">
        <v>29.88</v>
      </c>
      <c r="AY890">
        <v>0.17</v>
      </c>
      <c r="AZ890">
        <v>0</v>
      </c>
      <c r="BA890">
        <v>1366.6972047841402</v>
      </c>
    </row>
    <row r="891" spans="1:53" x14ac:dyDescent="0.25">
      <c r="A891">
        <v>2518</v>
      </c>
      <c r="B891" t="s">
        <v>1306</v>
      </c>
      <c r="C891">
        <v>0</v>
      </c>
      <c r="D891">
        <v>1.58</v>
      </c>
      <c r="E891">
        <v>0</v>
      </c>
      <c r="F891">
        <v>0</v>
      </c>
      <c r="G891">
        <v>0</v>
      </c>
      <c r="H891">
        <v>0.03</v>
      </c>
      <c r="I891">
        <v>0</v>
      </c>
      <c r="J891">
        <v>2</v>
      </c>
      <c r="K891">
        <v>0.03</v>
      </c>
      <c r="L891">
        <v>-1</v>
      </c>
      <c r="M891">
        <v>-1</v>
      </c>
      <c r="N891">
        <v>0.67</v>
      </c>
      <c r="O891">
        <v>3.58</v>
      </c>
      <c r="P891">
        <v>0.03</v>
      </c>
      <c r="Q891">
        <v>0.28000000000000003</v>
      </c>
      <c r="R891">
        <v>0.05</v>
      </c>
      <c r="S891">
        <v>0.32</v>
      </c>
      <c r="T891">
        <v>0.23</v>
      </c>
      <c r="U891">
        <v>0</v>
      </c>
      <c r="V891">
        <v>0</v>
      </c>
      <c r="W891">
        <v>20.67</v>
      </c>
      <c r="X891">
        <v>0.6</v>
      </c>
      <c r="Y891">
        <v>-1</v>
      </c>
      <c r="Z891">
        <v>-1</v>
      </c>
      <c r="AA891">
        <v>24.88</v>
      </c>
      <c r="AB891">
        <v>0.03</v>
      </c>
      <c r="AC891">
        <v>0.02</v>
      </c>
      <c r="AD891">
        <v>0.03</v>
      </c>
      <c r="AE891">
        <v>4.17</v>
      </c>
      <c r="AF891">
        <v>-1</v>
      </c>
      <c r="AG891">
        <v>-1</v>
      </c>
      <c r="AH891">
        <v>-1</v>
      </c>
      <c r="AI891">
        <v>0</v>
      </c>
      <c r="AJ891">
        <v>0</v>
      </c>
      <c r="AK891">
        <v>0.03</v>
      </c>
      <c r="AL891">
        <v>0.03</v>
      </c>
      <c r="AM891">
        <v>0.05</v>
      </c>
      <c r="AN891">
        <v>0.05</v>
      </c>
      <c r="AO891">
        <v>1.42</v>
      </c>
      <c r="AP891">
        <v>1.42</v>
      </c>
      <c r="AQ891">
        <v>22.67</v>
      </c>
      <c r="AR891">
        <v>0.53</v>
      </c>
      <c r="AS891">
        <v>0.68</v>
      </c>
      <c r="AT891">
        <v>-1</v>
      </c>
      <c r="AU891">
        <v>-1</v>
      </c>
      <c r="AV891">
        <v>0.05</v>
      </c>
      <c r="AW891">
        <v>29.88</v>
      </c>
      <c r="AX891">
        <v>29.88</v>
      </c>
      <c r="AY891">
        <v>0.17</v>
      </c>
      <c r="AZ891">
        <v>0</v>
      </c>
      <c r="BA891">
        <v>1468.6548508779019</v>
      </c>
    </row>
    <row r="892" spans="1:53" x14ac:dyDescent="0.25">
      <c r="A892">
        <v>2521</v>
      </c>
      <c r="B892" t="s">
        <v>1307</v>
      </c>
      <c r="C892">
        <v>0</v>
      </c>
      <c r="D892">
        <v>1.58</v>
      </c>
      <c r="E892">
        <v>0</v>
      </c>
      <c r="F892">
        <v>0</v>
      </c>
      <c r="G892">
        <v>0</v>
      </c>
      <c r="H892">
        <v>0.03</v>
      </c>
      <c r="I892">
        <v>0</v>
      </c>
      <c r="J892">
        <v>2</v>
      </c>
      <c r="K892">
        <v>0.03</v>
      </c>
      <c r="L892">
        <v>-1</v>
      </c>
      <c r="M892">
        <v>-1</v>
      </c>
      <c r="N892">
        <v>0.67</v>
      </c>
      <c r="O892">
        <v>3.58</v>
      </c>
      <c r="P892">
        <v>0.03</v>
      </c>
      <c r="Q892">
        <v>0.28000000000000003</v>
      </c>
      <c r="R892">
        <v>0.05</v>
      </c>
      <c r="S892">
        <v>0.32</v>
      </c>
      <c r="T892">
        <v>0.23</v>
      </c>
      <c r="U892">
        <v>0</v>
      </c>
      <c r="V892">
        <v>0</v>
      </c>
      <c r="W892">
        <v>20.67</v>
      </c>
      <c r="X892">
        <v>0.6</v>
      </c>
      <c r="Y892">
        <v>-1</v>
      </c>
      <c r="Z892">
        <v>-1</v>
      </c>
      <c r="AA892">
        <v>24.88</v>
      </c>
      <c r="AB892">
        <v>0.03</v>
      </c>
      <c r="AC892">
        <v>0.02</v>
      </c>
      <c r="AD892">
        <v>0.03</v>
      </c>
      <c r="AE892">
        <v>4.17</v>
      </c>
      <c r="AF892">
        <v>-1</v>
      </c>
      <c r="AG892">
        <v>-1</v>
      </c>
      <c r="AH892">
        <v>-1</v>
      </c>
      <c r="AI892">
        <v>0</v>
      </c>
      <c r="AJ892">
        <v>0</v>
      </c>
      <c r="AK892">
        <v>0.03</v>
      </c>
      <c r="AL892">
        <v>0.03</v>
      </c>
      <c r="AM892">
        <v>0.05</v>
      </c>
      <c r="AN892">
        <v>0.05</v>
      </c>
      <c r="AO892">
        <v>1.42</v>
      </c>
      <c r="AP892">
        <v>1.42</v>
      </c>
      <c r="AQ892">
        <v>22.67</v>
      </c>
      <c r="AR892">
        <v>0.53</v>
      </c>
      <c r="AS892">
        <v>0.68</v>
      </c>
      <c r="AT892">
        <v>-1</v>
      </c>
      <c r="AU892">
        <v>-1</v>
      </c>
      <c r="AV892">
        <v>0.05</v>
      </c>
      <c r="AW892">
        <v>29.88</v>
      </c>
      <c r="AX892">
        <v>29.88</v>
      </c>
      <c r="AY892">
        <v>0.17</v>
      </c>
      <c r="AZ892">
        <v>0</v>
      </c>
      <c r="BA892">
        <v>1463.2414801733926</v>
      </c>
    </row>
    <row r="893" spans="1:53" x14ac:dyDescent="0.25">
      <c r="A893">
        <v>2522</v>
      </c>
      <c r="B893" t="s">
        <v>1308</v>
      </c>
      <c r="C893">
        <v>0</v>
      </c>
      <c r="D893">
        <v>1.58</v>
      </c>
      <c r="E893">
        <v>0</v>
      </c>
      <c r="F893">
        <v>0</v>
      </c>
      <c r="G893">
        <v>0</v>
      </c>
      <c r="H893">
        <v>0.03</v>
      </c>
      <c r="I893">
        <v>0</v>
      </c>
      <c r="J893">
        <v>2</v>
      </c>
      <c r="K893">
        <v>0.03</v>
      </c>
      <c r="L893">
        <v>-1</v>
      </c>
      <c r="M893">
        <v>-1</v>
      </c>
      <c r="N893">
        <v>0.67</v>
      </c>
      <c r="O893">
        <v>3.58</v>
      </c>
      <c r="P893">
        <v>0.03</v>
      </c>
      <c r="Q893">
        <v>0.28000000000000003</v>
      </c>
      <c r="R893">
        <v>0.05</v>
      </c>
      <c r="S893">
        <v>0.32</v>
      </c>
      <c r="T893">
        <v>0.23</v>
      </c>
      <c r="U893">
        <v>0</v>
      </c>
      <c r="V893">
        <v>0</v>
      </c>
      <c r="W893">
        <v>20.67</v>
      </c>
      <c r="X893">
        <v>0.6</v>
      </c>
      <c r="Y893">
        <v>-1</v>
      </c>
      <c r="Z893">
        <v>-1</v>
      </c>
      <c r="AA893">
        <v>24.88</v>
      </c>
      <c r="AB893">
        <v>0.03</v>
      </c>
      <c r="AC893">
        <v>0.02</v>
      </c>
      <c r="AD893">
        <v>0.03</v>
      </c>
      <c r="AE893">
        <v>4.17</v>
      </c>
      <c r="AF893">
        <v>-1</v>
      </c>
      <c r="AG893">
        <v>-1</v>
      </c>
      <c r="AH893">
        <v>-1</v>
      </c>
      <c r="AI893">
        <v>0</v>
      </c>
      <c r="AJ893">
        <v>0</v>
      </c>
      <c r="AK893">
        <v>0.03</v>
      </c>
      <c r="AL893">
        <v>0.03</v>
      </c>
      <c r="AM893">
        <v>0.05</v>
      </c>
      <c r="AN893">
        <v>0.05</v>
      </c>
      <c r="AO893">
        <v>1.42</v>
      </c>
      <c r="AP893">
        <v>1.42</v>
      </c>
      <c r="AQ893">
        <v>22.67</v>
      </c>
      <c r="AR893">
        <v>0.53</v>
      </c>
      <c r="AS893">
        <v>0.68</v>
      </c>
      <c r="AT893">
        <v>-1</v>
      </c>
      <c r="AU893">
        <v>-1</v>
      </c>
      <c r="AV893">
        <v>0.05</v>
      </c>
      <c r="AW893">
        <v>29.88</v>
      </c>
      <c r="AX893">
        <v>29.88</v>
      </c>
      <c r="AY893">
        <v>0.17</v>
      </c>
      <c r="AZ893">
        <v>0</v>
      </c>
      <c r="BA893">
        <v>1563.5264629322648</v>
      </c>
    </row>
    <row r="894" spans="1:53" x14ac:dyDescent="0.25">
      <c r="A894">
        <v>2523</v>
      </c>
      <c r="B894" t="s">
        <v>1309</v>
      </c>
      <c r="C894">
        <v>0</v>
      </c>
      <c r="D894">
        <v>1.58</v>
      </c>
      <c r="E894">
        <v>0</v>
      </c>
      <c r="F894">
        <v>0</v>
      </c>
      <c r="G894">
        <v>0</v>
      </c>
      <c r="H894">
        <v>0.03</v>
      </c>
      <c r="I894">
        <v>0</v>
      </c>
      <c r="J894">
        <v>2</v>
      </c>
      <c r="K894">
        <v>0.03</v>
      </c>
      <c r="L894">
        <v>-1</v>
      </c>
      <c r="M894">
        <v>-1</v>
      </c>
      <c r="N894">
        <v>0.67</v>
      </c>
      <c r="O894">
        <v>3.58</v>
      </c>
      <c r="P894">
        <v>0.03</v>
      </c>
      <c r="Q894">
        <v>0.28000000000000003</v>
      </c>
      <c r="R894">
        <v>0.05</v>
      </c>
      <c r="S894">
        <v>0.32</v>
      </c>
      <c r="T894">
        <v>0.23</v>
      </c>
      <c r="U894">
        <v>0</v>
      </c>
      <c r="V894">
        <v>0</v>
      </c>
      <c r="W894">
        <v>20.67</v>
      </c>
      <c r="X894">
        <v>0.6</v>
      </c>
      <c r="Y894">
        <v>-1</v>
      </c>
      <c r="Z894">
        <v>-1</v>
      </c>
      <c r="AA894">
        <v>24.88</v>
      </c>
      <c r="AB894">
        <v>0.03</v>
      </c>
      <c r="AC894">
        <v>0.02</v>
      </c>
      <c r="AD894">
        <v>0.03</v>
      </c>
      <c r="AE894">
        <v>4.17</v>
      </c>
      <c r="AF894">
        <v>-1</v>
      </c>
      <c r="AG894">
        <v>-1</v>
      </c>
      <c r="AH894">
        <v>-1</v>
      </c>
      <c r="AI894">
        <v>0</v>
      </c>
      <c r="AJ894">
        <v>0</v>
      </c>
      <c r="AK894">
        <v>0.03</v>
      </c>
      <c r="AL894">
        <v>0.03</v>
      </c>
      <c r="AM894">
        <v>0.05</v>
      </c>
      <c r="AN894">
        <v>0.05</v>
      </c>
      <c r="AO894">
        <v>1.42</v>
      </c>
      <c r="AP894">
        <v>1.42</v>
      </c>
      <c r="AQ894">
        <v>22.67</v>
      </c>
      <c r="AR894">
        <v>0.53</v>
      </c>
      <c r="AS894">
        <v>0.68</v>
      </c>
      <c r="AT894">
        <v>-1</v>
      </c>
      <c r="AU894">
        <v>-1</v>
      </c>
      <c r="AV894">
        <v>0.05</v>
      </c>
      <c r="AW894">
        <v>29.88</v>
      </c>
      <c r="AX894">
        <v>29.88</v>
      </c>
      <c r="AY894">
        <v>0.17</v>
      </c>
      <c r="AZ894">
        <v>0</v>
      </c>
      <c r="BA894">
        <v>1344.0232525911827</v>
      </c>
    </row>
    <row r="895" spans="1:53" x14ac:dyDescent="0.25">
      <c r="A895">
        <v>2525</v>
      </c>
      <c r="B895" t="s">
        <v>1310</v>
      </c>
      <c r="C895">
        <v>0</v>
      </c>
      <c r="D895">
        <v>1.58</v>
      </c>
      <c r="E895">
        <v>0</v>
      </c>
      <c r="F895">
        <v>0</v>
      </c>
      <c r="G895">
        <v>0</v>
      </c>
      <c r="H895">
        <v>0.03</v>
      </c>
      <c r="I895">
        <v>0</v>
      </c>
      <c r="J895">
        <v>2</v>
      </c>
      <c r="K895">
        <v>0.03</v>
      </c>
      <c r="L895">
        <v>-1</v>
      </c>
      <c r="M895">
        <v>-1</v>
      </c>
      <c r="N895">
        <v>0.67</v>
      </c>
      <c r="O895">
        <v>3.58</v>
      </c>
      <c r="P895">
        <v>0.03</v>
      </c>
      <c r="Q895">
        <v>0.28000000000000003</v>
      </c>
      <c r="R895">
        <v>0.05</v>
      </c>
      <c r="S895">
        <v>0.32</v>
      </c>
      <c r="T895">
        <v>0.23</v>
      </c>
      <c r="U895">
        <v>0</v>
      </c>
      <c r="V895">
        <v>0</v>
      </c>
      <c r="W895">
        <v>20.67</v>
      </c>
      <c r="X895">
        <v>0.6</v>
      </c>
      <c r="Y895">
        <v>-1</v>
      </c>
      <c r="Z895">
        <v>-1</v>
      </c>
      <c r="AA895">
        <v>24.88</v>
      </c>
      <c r="AB895">
        <v>0.03</v>
      </c>
      <c r="AC895">
        <v>0.02</v>
      </c>
      <c r="AD895">
        <v>0.03</v>
      </c>
      <c r="AE895">
        <v>4.17</v>
      </c>
      <c r="AF895">
        <v>-1</v>
      </c>
      <c r="AG895">
        <v>-1</v>
      </c>
      <c r="AH895">
        <v>-1</v>
      </c>
      <c r="AI895">
        <v>0</v>
      </c>
      <c r="AJ895">
        <v>0</v>
      </c>
      <c r="AK895">
        <v>0.03</v>
      </c>
      <c r="AL895">
        <v>0.03</v>
      </c>
      <c r="AM895">
        <v>0.05</v>
      </c>
      <c r="AN895">
        <v>0.05</v>
      </c>
      <c r="AO895">
        <v>1.42</v>
      </c>
      <c r="AP895">
        <v>1.42</v>
      </c>
      <c r="AQ895">
        <v>22.67</v>
      </c>
      <c r="AR895">
        <v>0.53</v>
      </c>
      <c r="AS895">
        <v>0.68</v>
      </c>
      <c r="AT895">
        <v>-1</v>
      </c>
      <c r="AU895">
        <v>-1</v>
      </c>
      <c r="AV895">
        <v>0.05</v>
      </c>
      <c r="AW895">
        <v>29.88</v>
      </c>
      <c r="AX895">
        <v>29.88</v>
      </c>
      <c r="AY895">
        <v>0.17</v>
      </c>
      <c r="AZ895">
        <v>0</v>
      </c>
      <c r="BA895">
        <v>1347.6339128278723</v>
      </c>
    </row>
    <row r="896" spans="1:53" x14ac:dyDescent="0.25">
      <c r="A896">
        <v>2526</v>
      </c>
      <c r="B896" t="s">
        <v>1311</v>
      </c>
      <c r="C896">
        <v>0</v>
      </c>
      <c r="D896">
        <v>1.58</v>
      </c>
      <c r="E896">
        <v>0</v>
      </c>
      <c r="F896">
        <v>0</v>
      </c>
      <c r="G896">
        <v>0</v>
      </c>
      <c r="H896">
        <v>0.03</v>
      </c>
      <c r="I896">
        <v>0</v>
      </c>
      <c r="J896">
        <v>2</v>
      </c>
      <c r="K896">
        <v>0.03</v>
      </c>
      <c r="L896">
        <v>-1</v>
      </c>
      <c r="M896">
        <v>-1</v>
      </c>
      <c r="N896">
        <v>0.67</v>
      </c>
      <c r="O896">
        <v>3.58</v>
      </c>
      <c r="P896">
        <v>0.03</v>
      </c>
      <c r="Q896">
        <v>0.28000000000000003</v>
      </c>
      <c r="R896">
        <v>0.05</v>
      </c>
      <c r="S896">
        <v>0.32</v>
      </c>
      <c r="T896">
        <v>0.23</v>
      </c>
      <c r="U896">
        <v>0</v>
      </c>
      <c r="V896">
        <v>0</v>
      </c>
      <c r="W896">
        <v>20.67</v>
      </c>
      <c r="X896">
        <v>0.6</v>
      </c>
      <c r="Y896">
        <v>-1</v>
      </c>
      <c r="Z896">
        <v>-1</v>
      </c>
      <c r="AA896">
        <v>24.88</v>
      </c>
      <c r="AB896">
        <v>0.03</v>
      </c>
      <c r="AC896">
        <v>0.02</v>
      </c>
      <c r="AD896">
        <v>0.03</v>
      </c>
      <c r="AE896">
        <v>4.17</v>
      </c>
      <c r="AF896">
        <v>-1</v>
      </c>
      <c r="AG896">
        <v>-1</v>
      </c>
      <c r="AH896">
        <v>-1</v>
      </c>
      <c r="AI896">
        <v>0</v>
      </c>
      <c r="AJ896">
        <v>0</v>
      </c>
      <c r="AK896">
        <v>0.03</v>
      </c>
      <c r="AL896">
        <v>0.03</v>
      </c>
      <c r="AM896">
        <v>0.05</v>
      </c>
      <c r="AN896">
        <v>0.05</v>
      </c>
      <c r="AO896">
        <v>1.42</v>
      </c>
      <c r="AP896">
        <v>1.42</v>
      </c>
      <c r="AQ896">
        <v>22.67</v>
      </c>
      <c r="AR896">
        <v>0.53</v>
      </c>
      <c r="AS896">
        <v>0.68</v>
      </c>
      <c r="AT896">
        <v>-1</v>
      </c>
      <c r="AU896">
        <v>-1</v>
      </c>
      <c r="AV896">
        <v>0.05</v>
      </c>
      <c r="AW896">
        <v>29.88</v>
      </c>
      <c r="AX896">
        <v>29.88</v>
      </c>
      <c r="AY896">
        <v>0.17</v>
      </c>
      <c r="AZ896">
        <v>0</v>
      </c>
      <c r="BA896">
        <v>1468.5461846689109</v>
      </c>
    </row>
    <row r="897" spans="1:53" x14ac:dyDescent="0.25">
      <c r="A897">
        <v>2529</v>
      </c>
      <c r="B897" t="s">
        <v>1118</v>
      </c>
      <c r="C897">
        <v>0</v>
      </c>
      <c r="D897">
        <v>1.58</v>
      </c>
      <c r="E897">
        <v>0</v>
      </c>
      <c r="F897">
        <v>0</v>
      </c>
      <c r="G897">
        <v>0</v>
      </c>
      <c r="H897">
        <v>0.03</v>
      </c>
      <c r="I897">
        <v>0</v>
      </c>
      <c r="J897">
        <v>2</v>
      </c>
      <c r="K897">
        <v>0.03</v>
      </c>
      <c r="L897">
        <v>-1</v>
      </c>
      <c r="M897">
        <v>-1</v>
      </c>
      <c r="N897">
        <v>0.67</v>
      </c>
      <c r="O897">
        <v>3.58</v>
      </c>
      <c r="P897">
        <v>0.03</v>
      </c>
      <c r="Q897">
        <v>0.28000000000000003</v>
      </c>
      <c r="R897">
        <v>0.05</v>
      </c>
      <c r="S897">
        <v>0.32</v>
      </c>
      <c r="T897">
        <v>0.23</v>
      </c>
      <c r="U897">
        <v>0</v>
      </c>
      <c r="V897">
        <v>0</v>
      </c>
      <c r="W897">
        <v>20.67</v>
      </c>
      <c r="X897">
        <v>0.6</v>
      </c>
      <c r="Y897">
        <v>-1</v>
      </c>
      <c r="Z897">
        <v>-1</v>
      </c>
      <c r="AA897">
        <v>24.88</v>
      </c>
      <c r="AB897">
        <v>0.03</v>
      </c>
      <c r="AC897">
        <v>0.02</v>
      </c>
      <c r="AD897">
        <v>0.03</v>
      </c>
      <c r="AE897">
        <v>4.17</v>
      </c>
      <c r="AF897">
        <v>-1</v>
      </c>
      <c r="AG897">
        <v>-1</v>
      </c>
      <c r="AH897">
        <v>-1</v>
      </c>
      <c r="AI897">
        <v>0</v>
      </c>
      <c r="AJ897">
        <v>0</v>
      </c>
      <c r="AK897">
        <v>0.03</v>
      </c>
      <c r="AL897">
        <v>0.03</v>
      </c>
      <c r="AM897">
        <v>0.05</v>
      </c>
      <c r="AN897">
        <v>0.05</v>
      </c>
      <c r="AO897">
        <v>1.42</v>
      </c>
      <c r="AP897">
        <v>1.42</v>
      </c>
      <c r="AQ897">
        <v>22.67</v>
      </c>
      <c r="AR897">
        <v>0.53</v>
      </c>
      <c r="AS897">
        <v>0.68</v>
      </c>
      <c r="AT897">
        <v>-1</v>
      </c>
      <c r="AU897">
        <v>-1</v>
      </c>
      <c r="AV897">
        <v>0.05</v>
      </c>
      <c r="AW897">
        <v>29.88</v>
      </c>
      <c r="AX897">
        <v>29.88</v>
      </c>
      <c r="AY897">
        <v>0.17</v>
      </c>
      <c r="AZ897">
        <v>0</v>
      </c>
      <c r="BA897">
        <v>1394.8194333584047</v>
      </c>
    </row>
    <row r="898" spans="1:53" x14ac:dyDescent="0.25">
      <c r="A898">
        <v>2530</v>
      </c>
      <c r="B898" t="s">
        <v>1312</v>
      </c>
      <c r="C898">
        <v>0</v>
      </c>
      <c r="D898">
        <v>1.58</v>
      </c>
      <c r="E898">
        <v>0</v>
      </c>
      <c r="F898">
        <v>0</v>
      </c>
      <c r="G898">
        <v>0</v>
      </c>
      <c r="H898">
        <v>0.03</v>
      </c>
      <c r="I898">
        <v>0</v>
      </c>
      <c r="J898">
        <v>2</v>
      </c>
      <c r="K898">
        <v>0.03</v>
      </c>
      <c r="L898">
        <v>-1</v>
      </c>
      <c r="M898">
        <v>-1</v>
      </c>
      <c r="N898">
        <v>0.67</v>
      </c>
      <c r="O898">
        <v>3.58</v>
      </c>
      <c r="P898">
        <v>0.03</v>
      </c>
      <c r="Q898">
        <v>0.28000000000000003</v>
      </c>
      <c r="R898">
        <v>0.05</v>
      </c>
      <c r="S898">
        <v>0.32</v>
      </c>
      <c r="T898">
        <v>0.23</v>
      </c>
      <c r="U898">
        <v>0</v>
      </c>
      <c r="V898">
        <v>0</v>
      </c>
      <c r="W898">
        <v>20.67</v>
      </c>
      <c r="X898">
        <v>0.6</v>
      </c>
      <c r="Y898">
        <v>-1</v>
      </c>
      <c r="Z898">
        <v>-1</v>
      </c>
      <c r="AA898">
        <v>24.88</v>
      </c>
      <c r="AB898">
        <v>0.03</v>
      </c>
      <c r="AC898">
        <v>0.02</v>
      </c>
      <c r="AD898">
        <v>0.03</v>
      </c>
      <c r="AE898">
        <v>4.17</v>
      </c>
      <c r="AF898">
        <v>-1</v>
      </c>
      <c r="AG898">
        <v>-1</v>
      </c>
      <c r="AH898">
        <v>-1</v>
      </c>
      <c r="AI898">
        <v>0</v>
      </c>
      <c r="AJ898">
        <v>0</v>
      </c>
      <c r="AK898">
        <v>0.03</v>
      </c>
      <c r="AL898">
        <v>0.03</v>
      </c>
      <c r="AM898">
        <v>0.05</v>
      </c>
      <c r="AN898">
        <v>0.05</v>
      </c>
      <c r="AO898">
        <v>1.42</v>
      </c>
      <c r="AP898">
        <v>1.42</v>
      </c>
      <c r="AQ898">
        <v>22.67</v>
      </c>
      <c r="AR898">
        <v>0.53</v>
      </c>
      <c r="AS898">
        <v>0.68</v>
      </c>
      <c r="AT898">
        <v>-1</v>
      </c>
      <c r="AU898">
        <v>-1</v>
      </c>
      <c r="AV898">
        <v>0.05</v>
      </c>
      <c r="AW898">
        <v>29.88</v>
      </c>
      <c r="AX898">
        <v>29.88</v>
      </c>
      <c r="AY898">
        <v>0.17</v>
      </c>
      <c r="AZ898">
        <v>0</v>
      </c>
      <c r="BA898">
        <v>1486.885840012297</v>
      </c>
    </row>
    <row r="899" spans="1:53" x14ac:dyDescent="0.25">
      <c r="A899">
        <v>2531</v>
      </c>
      <c r="B899" t="s">
        <v>611</v>
      </c>
      <c r="C899">
        <v>0</v>
      </c>
      <c r="D899">
        <v>1.58</v>
      </c>
      <c r="E899">
        <v>0</v>
      </c>
      <c r="F899">
        <v>0</v>
      </c>
      <c r="G899">
        <v>0</v>
      </c>
      <c r="H899">
        <v>0.03</v>
      </c>
      <c r="I899">
        <v>0</v>
      </c>
      <c r="J899">
        <v>2</v>
      </c>
      <c r="K899">
        <v>0.03</v>
      </c>
      <c r="L899">
        <v>-1</v>
      </c>
      <c r="M899">
        <v>-1</v>
      </c>
      <c r="N899">
        <v>0.67</v>
      </c>
      <c r="O899">
        <v>3.58</v>
      </c>
      <c r="P899">
        <v>0.03</v>
      </c>
      <c r="Q899">
        <v>0.28000000000000003</v>
      </c>
      <c r="R899">
        <v>0.05</v>
      </c>
      <c r="S899">
        <v>0.32</v>
      </c>
      <c r="T899">
        <v>0.23</v>
      </c>
      <c r="U899">
        <v>0</v>
      </c>
      <c r="V899">
        <v>0</v>
      </c>
      <c r="W899">
        <v>20.67</v>
      </c>
      <c r="X899">
        <v>0.6</v>
      </c>
      <c r="Y899">
        <v>-1</v>
      </c>
      <c r="Z899">
        <v>-1</v>
      </c>
      <c r="AA899">
        <v>24.88</v>
      </c>
      <c r="AB899">
        <v>0.03</v>
      </c>
      <c r="AC899">
        <v>0.02</v>
      </c>
      <c r="AD899">
        <v>0.03</v>
      </c>
      <c r="AE899">
        <v>4.17</v>
      </c>
      <c r="AF899">
        <v>-1</v>
      </c>
      <c r="AG899">
        <v>-1</v>
      </c>
      <c r="AH899">
        <v>-1</v>
      </c>
      <c r="AI899">
        <v>0</v>
      </c>
      <c r="AJ899">
        <v>0</v>
      </c>
      <c r="AK899">
        <v>0.03</v>
      </c>
      <c r="AL899">
        <v>0.03</v>
      </c>
      <c r="AM899">
        <v>0.05</v>
      </c>
      <c r="AN899">
        <v>0.05</v>
      </c>
      <c r="AO899">
        <v>1.42</v>
      </c>
      <c r="AP899">
        <v>1.42</v>
      </c>
      <c r="AQ899">
        <v>22.67</v>
      </c>
      <c r="AR899">
        <v>0.53</v>
      </c>
      <c r="AS899">
        <v>0.68</v>
      </c>
      <c r="AT899">
        <v>-1</v>
      </c>
      <c r="AU899">
        <v>-1</v>
      </c>
      <c r="AV899">
        <v>0.05</v>
      </c>
      <c r="AW899">
        <v>29.88</v>
      </c>
      <c r="AX899">
        <v>29.88</v>
      </c>
      <c r="AY899">
        <v>0.17</v>
      </c>
      <c r="AZ899">
        <v>0</v>
      </c>
      <c r="BA899">
        <v>1400.1643978649111</v>
      </c>
    </row>
    <row r="900" spans="1:53" x14ac:dyDescent="0.25">
      <c r="A900">
        <v>2532</v>
      </c>
      <c r="B900" t="s">
        <v>1313</v>
      </c>
      <c r="C900">
        <v>0</v>
      </c>
      <c r="D900">
        <v>1.58</v>
      </c>
      <c r="E900">
        <v>0</v>
      </c>
      <c r="F900">
        <v>0</v>
      </c>
      <c r="G900">
        <v>0</v>
      </c>
      <c r="H900">
        <v>0.03</v>
      </c>
      <c r="I900">
        <v>0</v>
      </c>
      <c r="J900">
        <v>2</v>
      </c>
      <c r="K900">
        <v>0.03</v>
      </c>
      <c r="L900">
        <v>-1</v>
      </c>
      <c r="M900">
        <v>-1</v>
      </c>
      <c r="N900">
        <v>0.67</v>
      </c>
      <c r="O900">
        <v>3.58</v>
      </c>
      <c r="P900">
        <v>0.03</v>
      </c>
      <c r="Q900">
        <v>0.28000000000000003</v>
      </c>
      <c r="R900">
        <v>0.05</v>
      </c>
      <c r="S900">
        <v>0.32</v>
      </c>
      <c r="T900">
        <v>0.23</v>
      </c>
      <c r="U900">
        <v>0</v>
      </c>
      <c r="V900">
        <v>0</v>
      </c>
      <c r="W900">
        <v>20.67</v>
      </c>
      <c r="X900">
        <v>0.6</v>
      </c>
      <c r="Y900">
        <v>-1</v>
      </c>
      <c r="Z900">
        <v>-1</v>
      </c>
      <c r="AA900">
        <v>24.88</v>
      </c>
      <c r="AB900">
        <v>0.03</v>
      </c>
      <c r="AC900">
        <v>0.02</v>
      </c>
      <c r="AD900">
        <v>0.03</v>
      </c>
      <c r="AE900">
        <v>4.17</v>
      </c>
      <c r="AF900">
        <v>-1</v>
      </c>
      <c r="AG900">
        <v>-1</v>
      </c>
      <c r="AH900">
        <v>-1</v>
      </c>
      <c r="AI900">
        <v>0</v>
      </c>
      <c r="AJ900">
        <v>0</v>
      </c>
      <c r="AK900">
        <v>0.03</v>
      </c>
      <c r="AL900">
        <v>0.03</v>
      </c>
      <c r="AM900">
        <v>0.05</v>
      </c>
      <c r="AN900">
        <v>0.05</v>
      </c>
      <c r="AO900">
        <v>1.42</v>
      </c>
      <c r="AP900">
        <v>1.42</v>
      </c>
      <c r="AQ900">
        <v>22.67</v>
      </c>
      <c r="AR900">
        <v>0.53</v>
      </c>
      <c r="AS900">
        <v>0.68</v>
      </c>
      <c r="AT900">
        <v>-1</v>
      </c>
      <c r="AU900">
        <v>-1</v>
      </c>
      <c r="AV900">
        <v>0.05</v>
      </c>
      <c r="AW900">
        <v>29.88</v>
      </c>
      <c r="AX900">
        <v>29.88</v>
      </c>
      <c r="AY900">
        <v>0.17</v>
      </c>
      <c r="AZ900">
        <v>0</v>
      </c>
      <c r="BA900">
        <v>1431.7352329775581</v>
      </c>
    </row>
    <row r="901" spans="1:53" x14ac:dyDescent="0.25">
      <c r="A901">
        <v>2534</v>
      </c>
      <c r="B901" t="s">
        <v>1314</v>
      </c>
      <c r="C901">
        <v>0</v>
      </c>
      <c r="D901">
        <v>1.58</v>
      </c>
      <c r="E901">
        <v>0</v>
      </c>
      <c r="F901">
        <v>0</v>
      </c>
      <c r="G901">
        <v>0</v>
      </c>
      <c r="H901">
        <v>0.03</v>
      </c>
      <c r="I901">
        <v>0</v>
      </c>
      <c r="J901">
        <v>2</v>
      </c>
      <c r="K901">
        <v>0.03</v>
      </c>
      <c r="L901">
        <v>-1</v>
      </c>
      <c r="M901">
        <v>-1</v>
      </c>
      <c r="N901">
        <v>0.67</v>
      </c>
      <c r="O901">
        <v>3.58</v>
      </c>
      <c r="P901">
        <v>0.03</v>
      </c>
      <c r="Q901">
        <v>0.28000000000000003</v>
      </c>
      <c r="R901">
        <v>0.05</v>
      </c>
      <c r="S901">
        <v>0.32</v>
      </c>
      <c r="T901">
        <v>0.23</v>
      </c>
      <c r="U901">
        <v>0</v>
      </c>
      <c r="V901">
        <v>0</v>
      </c>
      <c r="W901">
        <v>20.67</v>
      </c>
      <c r="X901">
        <v>0.6</v>
      </c>
      <c r="Y901">
        <v>-1</v>
      </c>
      <c r="Z901">
        <v>-1</v>
      </c>
      <c r="AA901">
        <v>24.88</v>
      </c>
      <c r="AB901">
        <v>0.03</v>
      </c>
      <c r="AC901">
        <v>0.02</v>
      </c>
      <c r="AD901">
        <v>0.03</v>
      </c>
      <c r="AE901">
        <v>4.17</v>
      </c>
      <c r="AF901">
        <v>-1</v>
      </c>
      <c r="AG901">
        <v>-1</v>
      </c>
      <c r="AH901">
        <v>-1</v>
      </c>
      <c r="AI901">
        <v>0</v>
      </c>
      <c r="AJ901">
        <v>0</v>
      </c>
      <c r="AK901">
        <v>0.03</v>
      </c>
      <c r="AL901">
        <v>0.03</v>
      </c>
      <c r="AM901">
        <v>0.05</v>
      </c>
      <c r="AN901">
        <v>0.05</v>
      </c>
      <c r="AO901">
        <v>1.42</v>
      </c>
      <c r="AP901">
        <v>1.42</v>
      </c>
      <c r="AQ901">
        <v>22.67</v>
      </c>
      <c r="AR901">
        <v>0.53</v>
      </c>
      <c r="AS901">
        <v>0.68</v>
      </c>
      <c r="AT901">
        <v>-1</v>
      </c>
      <c r="AU901">
        <v>-1</v>
      </c>
      <c r="AV901">
        <v>0.05</v>
      </c>
      <c r="AW901">
        <v>29.88</v>
      </c>
      <c r="AX901">
        <v>29.88</v>
      </c>
      <c r="AY901">
        <v>0.17</v>
      </c>
      <c r="AZ901">
        <v>0</v>
      </c>
      <c r="BA901">
        <v>1499.3531019605721</v>
      </c>
    </row>
    <row r="902" spans="1:53" x14ac:dyDescent="0.25">
      <c r="A902">
        <v>2537</v>
      </c>
      <c r="B902" t="s">
        <v>1315</v>
      </c>
      <c r="C902">
        <v>0</v>
      </c>
      <c r="D902">
        <v>1.58</v>
      </c>
      <c r="E902">
        <v>0</v>
      </c>
      <c r="F902">
        <v>0</v>
      </c>
      <c r="G902">
        <v>0</v>
      </c>
      <c r="H902">
        <v>0.03</v>
      </c>
      <c r="I902">
        <v>0</v>
      </c>
      <c r="J902">
        <v>2</v>
      </c>
      <c r="K902">
        <v>0.03</v>
      </c>
      <c r="L902">
        <v>-1</v>
      </c>
      <c r="M902">
        <v>-1</v>
      </c>
      <c r="N902">
        <v>0.67</v>
      </c>
      <c r="O902">
        <v>3.58</v>
      </c>
      <c r="P902">
        <v>0.03</v>
      </c>
      <c r="Q902">
        <v>0.28000000000000003</v>
      </c>
      <c r="R902">
        <v>0.05</v>
      </c>
      <c r="S902">
        <v>0.32</v>
      </c>
      <c r="T902">
        <v>0.23</v>
      </c>
      <c r="U902">
        <v>0</v>
      </c>
      <c r="V902">
        <v>0</v>
      </c>
      <c r="W902">
        <v>20.67</v>
      </c>
      <c r="X902">
        <v>0.6</v>
      </c>
      <c r="Y902">
        <v>-1</v>
      </c>
      <c r="Z902">
        <v>-1</v>
      </c>
      <c r="AA902">
        <v>24.88</v>
      </c>
      <c r="AB902">
        <v>0.03</v>
      </c>
      <c r="AC902">
        <v>0.02</v>
      </c>
      <c r="AD902">
        <v>0.03</v>
      </c>
      <c r="AE902">
        <v>4.17</v>
      </c>
      <c r="AF902">
        <v>-1</v>
      </c>
      <c r="AG902">
        <v>-1</v>
      </c>
      <c r="AH902">
        <v>-1</v>
      </c>
      <c r="AI902">
        <v>0</v>
      </c>
      <c r="AJ902">
        <v>0</v>
      </c>
      <c r="AK902">
        <v>0.03</v>
      </c>
      <c r="AL902">
        <v>0.03</v>
      </c>
      <c r="AM902">
        <v>0.05</v>
      </c>
      <c r="AN902">
        <v>0.05</v>
      </c>
      <c r="AO902">
        <v>1.42</v>
      </c>
      <c r="AP902">
        <v>1.42</v>
      </c>
      <c r="AQ902">
        <v>22.67</v>
      </c>
      <c r="AR902">
        <v>0.53</v>
      </c>
      <c r="AS902">
        <v>0.68</v>
      </c>
      <c r="AT902">
        <v>-1</v>
      </c>
      <c r="AU902">
        <v>-1</v>
      </c>
      <c r="AV902">
        <v>0.05</v>
      </c>
      <c r="AW902">
        <v>29.88</v>
      </c>
      <c r="AX902">
        <v>29.88</v>
      </c>
      <c r="AY902">
        <v>0.17</v>
      </c>
      <c r="AZ902">
        <v>0</v>
      </c>
      <c r="BA902">
        <v>1479.6198736384931</v>
      </c>
    </row>
    <row r="903" spans="1:53" x14ac:dyDescent="0.25">
      <c r="A903">
        <v>2538</v>
      </c>
      <c r="B903" t="s">
        <v>1316</v>
      </c>
      <c r="C903">
        <v>0</v>
      </c>
      <c r="D903">
        <v>1.58</v>
      </c>
      <c r="E903">
        <v>0</v>
      </c>
      <c r="F903">
        <v>0</v>
      </c>
      <c r="G903">
        <v>0</v>
      </c>
      <c r="H903">
        <v>0.03</v>
      </c>
      <c r="I903">
        <v>0</v>
      </c>
      <c r="J903">
        <v>2</v>
      </c>
      <c r="K903">
        <v>0.03</v>
      </c>
      <c r="L903">
        <v>-1</v>
      </c>
      <c r="M903">
        <v>-1</v>
      </c>
      <c r="N903">
        <v>0.67</v>
      </c>
      <c r="O903">
        <v>3.58</v>
      </c>
      <c r="P903">
        <v>0.03</v>
      </c>
      <c r="Q903">
        <v>0.28000000000000003</v>
      </c>
      <c r="R903">
        <v>0.05</v>
      </c>
      <c r="S903">
        <v>0.32</v>
      </c>
      <c r="T903">
        <v>0.23</v>
      </c>
      <c r="U903">
        <v>0</v>
      </c>
      <c r="V903">
        <v>0</v>
      </c>
      <c r="W903">
        <v>20.67</v>
      </c>
      <c r="X903">
        <v>0.6</v>
      </c>
      <c r="Y903">
        <v>-1</v>
      </c>
      <c r="Z903">
        <v>-1</v>
      </c>
      <c r="AA903">
        <v>24.88</v>
      </c>
      <c r="AB903">
        <v>0.03</v>
      </c>
      <c r="AC903">
        <v>0.02</v>
      </c>
      <c r="AD903">
        <v>0.03</v>
      </c>
      <c r="AE903">
        <v>4.17</v>
      </c>
      <c r="AF903">
        <v>-1</v>
      </c>
      <c r="AG903">
        <v>-1</v>
      </c>
      <c r="AH903">
        <v>-1</v>
      </c>
      <c r="AI903">
        <v>0</v>
      </c>
      <c r="AJ903">
        <v>0</v>
      </c>
      <c r="AK903">
        <v>0.03</v>
      </c>
      <c r="AL903">
        <v>0.03</v>
      </c>
      <c r="AM903">
        <v>0.05</v>
      </c>
      <c r="AN903">
        <v>0.05</v>
      </c>
      <c r="AO903">
        <v>1.42</v>
      </c>
      <c r="AP903">
        <v>1.42</v>
      </c>
      <c r="AQ903">
        <v>22.67</v>
      </c>
      <c r="AR903">
        <v>0.53</v>
      </c>
      <c r="AS903">
        <v>0.68</v>
      </c>
      <c r="AT903">
        <v>-1</v>
      </c>
      <c r="AU903">
        <v>-1</v>
      </c>
      <c r="AV903">
        <v>0.05</v>
      </c>
      <c r="AW903">
        <v>29.88</v>
      </c>
      <c r="AX903">
        <v>29.88</v>
      </c>
      <c r="AY903">
        <v>0.17</v>
      </c>
      <c r="AZ903">
        <v>0</v>
      </c>
      <c r="BA903">
        <v>1400.1281684102516</v>
      </c>
    </row>
    <row r="904" spans="1:53" x14ac:dyDescent="0.25">
      <c r="A904">
        <v>2539</v>
      </c>
      <c r="B904" t="s">
        <v>1317</v>
      </c>
      <c r="C904">
        <v>0</v>
      </c>
      <c r="D904">
        <v>1.58</v>
      </c>
      <c r="E904">
        <v>0</v>
      </c>
      <c r="F904">
        <v>0</v>
      </c>
      <c r="G904">
        <v>0</v>
      </c>
      <c r="H904">
        <v>0.03</v>
      </c>
      <c r="I904">
        <v>0</v>
      </c>
      <c r="J904">
        <v>2</v>
      </c>
      <c r="K904">
        <v>0.03</v>
      </c>
      <c r="L904">
        <v>-1</v>
      </c>
      <c r="M904">
        <v>-1</v>
      </c>
      <c r="N904">
        <v>0.67</v>
      </c>
      <c r="O904">
        <v>3.58</v>
      </c>
      <c r="P904">
        <v>0.03</v>
      </c>
      <c r="Q904">
        <v>0.28000000000000003</v>
      </c>
      <c r="R904">
        <v>0.05</v>
      </c>
      <c r="S904">
        <v>0.32</v>
      </c>
      <c r="T904">
        <v>0.23</v>
      </c>
      <c r="U904">
        <v>0</v>
      </c>
      <c r="V904">
        <v>0</v>
      </c>
      <c r="W904">
        <v>20.67</v>
      </c>
      <c r="X904">
        <v>0.6</v>
      </c>
      <c r="Y904">
        <v>-1</v>
      </c>
      <c r="Z904">
        <v>-1</v>
      </c>
      <c r="AA904">
        <v>24.88</v>
      </c>
      <c r="AB904">
        <v>0.03</v>
      </c>
      <c r="AC904">
        <v>0.02</v>
      </c>
      <c r="AD904">
        <v>0.03</v>
      </c>
      <c r="AE904">
        <v>4.17</v>
      </c>
      <c r="AF904">
        <v>-1</v>
      </c>
      <c r="AG904">
        <v>-1</v>
      </c>
      <c r="AH904">
        <v>-1</v>
      </c>
      <c r="AI904">
        <v>0</v>
      </c>
      <c r="AJ904">
        <v>0</v>
      </c>
      <c r="AK904">
        <v>0.03</v>
      </c>
      <c r="AL904">
        <v>0.03</v>
      </c>
      <c r="AM904">
        <v>0.05</v>
      </c>
      <c r="AN904">
        <v>0.05</v>
      </c>
      <c r="AO904">
        <v>1.42</v>
      </c>
      <c r="AP904">
        <v>1.42</v>
      </c>
      <c r="AQ904">
        <v>22.67</v>
      </c>
      <c r="AR904">
        <v>0.53</v>
      </c>
      <c r="AS904">
        <v>0.68</v>
      </c>
      <c r="AT904">
        <v>-1</v>
      </c>
      <c r="AU904">
        <v>-1</v>
      </c>
      <c r="AV904">
        <v>0.05</v>
      </c>
      <c r="AW904">
        <v>29.88</v>
      </c>
      <c r="AX904">
        <v>29.88</v>
      </c>
      <c r="AY904">
        <v>0.17</v>
      </c>
      <c r="AZ904">
        <v>0</v>
      </c>
      <c r="BA904">
        <v>1528.7927956270755</v>
      </c>
    </row>
    <row r="905" spans="1:53" x14ac:dyDescent="0.25">
      <c r="A905">
        <v>2543</v>
      </c>
      <c r="B905" t="s">
        <v>1318</v>
      </c>
      <c r="C905">
        <v>0</v>
      </c>
      <c r="D905">
        <v>1.58</v>
      </c>
      <c r="E905">
        <v>0</v>
      </c>
      <c r="F905">
        <v>0</v>
      </c>
      <c r="G905">
        <v>0</v>
      </c>
      <c r="H905">
        <v>0.03</v>
      </c>
      <c r="I905">
        <v>0</v>
      </c>
      <c r="J905">
        <v>2</v>
      </c>
      <c r="K905">
        <v>0.03</v>
      </c>
      <c r="L905">
        <v>-1</v>
      </c>
      <c r="M905">
        <v>-1</v>
      </c>
      <c r="N905">
        <v>0.67</v>
      </c>
      <c r="O905">
        <v>3.58</v>
      </c>
      <c r="P905">
        <v>0.03</v>
      </c>
      <c r="Q905">
        <v>0.28000000000000003</v>
      </c>
      <c r="R905">
        <v>0.05</v>
      </c>
      <c r="S905">
        <v>0.32</v>
      </c>
      <c r="T905">
        <v>0.23</v>
      </c>
      <c r="U905">
        <v>0</v>
      </c>
      <c r="V905">
        <v>0</v>
      </c>
      <c r="W905">
        <v>20.67</v>
      </c>
      <c r="X905">
        <v>0.6</v>
      </c>
      <c r="Y905">
        <v>-1</v>
      </c>
      <c r="Z905">
        <v>-1</v>
      </c>
      <c r="AA905">
        <v>24.88</v>
      </c>
      <c r="AB905">
        <v>0.03</v>
      </c>
      <c r="AC905">
        <v>0.02</v>
      </c>
      <c r="AD905">
        <v>0.03</v>
      </c>
      <c r="AE905">
        <v>4.17</v>
      </c>
      <c r="AF905">
        <v>-1</v>
      </c>
      <c r="AG905">
        <v>-1</v>
      </c>
      <c r="AH905">
        <v>-1</v>
      </c>
      <c r="AI905">
        <v>0</v>
      </c>
      <c r="AJ905">
        <v>0</v>
      </c>
      <c r="AK905">
        <v>0.03</v>
      </c>
      <c r="AL905">
        <v>0.03</v>
      </c>
      <c r="AM905">
        <v>0.05</v>
      </c>
      <c r="AN905">
        <v>0.05</v>
      </c>
      <c r="AO905">
        <v>1.42</v>
      </c>
      <c r="AP905">
        <v>1.42</v>
      </c>
      <c r="AQ905">
        <v>22.67</v>
      </c>
      <c r="AR905">
        <v>0.53</v>
      </c>
      <c r="AS905">
        <v>0.68</v>
      </c>
      <c r="AT905">
        <v>-1</v>
      </c>
      <c r="AU905">
        <v>-1</v>
      </c>
      <c r="AV905">
        <v>0.05</v>
      </c>
      <c r="AW905">
        <v>29.88</v>
      </c>
      <c r="AX905">
        <v>29.88</v>
      </c>
      <c r="AY905">
        <v>0.17</v>
      </c>
      <c r="AZ905">
        <v>0</v>
      </c>
      <c r="BA905">
        <v>1478.3386191062909</v>
      </c>
    </row>
    <row r="906" spans="1:53" x14ac:dyDescent="0.25">
      <c r="A906">
        <v>2544</v>
      </c>
      <c r="B906" t="s">
        <v>1319</v>
      </c>
      <c r="C906">
        <v>0</v>
      </c>
      <c r="D906">
        <v>1.58</v>
      </c>
      <c r="E906">
        <v>0</v>
      </c>
      <c r="F906">
        <v>0</v>
      </c>
      <c r="G906">
        <v>0</v>
      </c>
      <c r="H906">
        <v>0.03</v>
      </c>
      <c r="I906">
        <v>0</v>
      </c>
      <c r="J906">
        <v>2</v>
      </c>
      <c r="K906">
        <v>0.03</v>
      </c>
      <c r="L906">
        <v>-1</v>
      </c>
      <c r="M906">
        <v>-1</v>
      </c>
      <c r="N906">
        <v>0.67</v>
      </c>
      <c r="O906">
        <v>3.58</v>
      </c>
      <c r="P906">
        <v>0.03</v>
      </c>
      <c r="Q906">
        <v>0.28000000000000003</v>
      </c>
      <c r="R906">
        <v>0.05</v>
      </c>
      <c r="S906">
        <v>0.32</v>
      </c>
      <c r="T906">
        <v>0.23</v>
      </c>
      <c r="U906">
        <v>0</v>
      </c>
      <c r="V906">
        <v>0</v>
      </c>
      <c r="W906">
        <v>20.67</v>
      </c>
      <c r="X906">
        <v>0.6</v>
      </c>
      <c r="Y906">
        <v>-1</v>
      </c>
      <c r="Z906">
        <v>-1</v>
      </c>
      <c r="AA906">
        <v>24.88</v>
      </c>
      <c r="AB906">
        <v>0.03</v>
      </c>
      <c r="AC906">
        <v>0.02</v>
      </c>
      <c r="AD906">
        <v>0.03</v>
      </c>
      <c r="AE906">
        <v>4.17</v>
      </c>
      <c r="AF906">
        <v>-1</v>
      </c>
      <c r="AG906">
        <v>-1</v>
      </c>
      <c r="AH906">
        <v>-1</v>
      </c>
      <c r="AI906">
        <v>0</v>
      </c>
      <c r="AJ906">
        <v>0</v>
      </c>
      <c r="AK906">
        <v>0.03</v>
      </c>
      <c r="AL906">
        <v>0.03</v>
      </c>
      <c r="AM906">
        <v>0.05</v>
      </c>
      <c r="AN906">
        <v>0.05</v>
      </c>
      <c r="AO906">
        <v>1.42</v>
      </c>
      <c r="AP906">
        <v>1.42</v>
      </c>
      <c r="AQ906">
        <v>22.67</v>
      </c>
      <c r="AR906">
        <v>0.53</v>
      </c>
      <c r="AS906">
        <v>0.68</v>
      </c>
      <c r="AT906">
        <v>-1</v>
      </c>
      <c r="AU906">
        <v>-1</v>
      </c>
      <c r="AV906">
        <v>0.05</v>
      </c>
      <c r="AW906">
        <v>29.88</v>
      </c>
      <c r="AX906">
        <v>29.88</v>
      </c>
      <c r="AY906">
        <v>0.17</v>
      </c>
      <c r="AZ906">
        <v>0</v>
      </c>
      <c r="BA906">
        <v>1475.0509727709691</v>
      </c>
    </row>
    <row r="907" spans="1:53" x14ac:dyDescent="0.25">
      <c r="A907">
        <v>2545</v>
      </c>
      <c r="B907" t="s">
        <v>1320</v>
      </c>
      <c r="C907">
        <v>0</v>
      </c>
      <c r="D907">
        <v>1.58</v>
      </c>
      <c r="E907">
        <v>0</v>
      </c>
      <c r="F907">
        <v>0</v>
      </c>
      <c r="G907">
        <v>0</v>
      </c>
      <c r="H907">
        <v>0.03</v>
      </c>
      <c r="I907">
        <v>0</v>
      </c>
      <c r="J907">
        <v>2</v>
      </c>
      <c r="K907">
        <v>0.03</v>
      </c>
      <c r="L907">
        <v>-1</v>
      </c>
      <c r="M907">
        <v>-1</v>
      </c>
      <c r="N907">
        <v>0.67</v>
      </c>
      <c r="O907">
        <v>3.58</v>
      </c>
      <c r="P907">
        <v>0.03</v>
      </c>
      <c r="Q907">
        <v>0.28000000000000003</v>
      </c>
      <c r="R907">
        <v>0.05</v>
      </c>
      <c r="S907">
        <v>0.32</v>
      </c>
      <c r="T907">
        <v>0.23</v>
      </c>
      <c r="U907">
        <v>0</v>
      </c>
      <c r="V907">
        <v>0</v>
      </c>
      <c r="W907">
        <v>20.67</v>
      </c>
      <c r="X907">
        <v>0.6</v>
      </c>
      <c r="Y907">
        <v>-1</v>
      </c>
      <c r="Z907">
        <v>-1</v>
      </c>
      <c r="AA907">
        <v>24.88</v>
      </c>
      <c r="AB907">
        <v>0.03</v>
      </c>
      <c r="AC907">
        <v>0.02</v>
      </c>
      <c r="AD907">
        <v>0.03</v>
      </c>
      <c r="AE907">
        <v>4.17</v>
      </c>
      <c r="AF907">
        <v>-1</v>
      </c>
      <c r="AG907">
        <v>-1</v>
      </c>
      <c r="AH907">
        <v>-1</v>
      </c>
      <c r="AI907">
        <v>0</v>
      </c>
      <c r="AJ907">
        <v>0</v>
      </c>
      <c r="AK907">
        <v>0.03</v>
      </c>
      <c r="AL907">
        <v>0.03</v>
      </c>
      <c r="AM907">
        <v>0.05</v>
      </c>
      <c r="AN907">
        <v>0.05</v>
      </c>
      <c r="AO907">
        <v>1.42</v>
      </c>
      <c r="AP907">
        <v>1.42</v>
      </c>
      <c r="AQ907">
        <v>22.67</v>
      </c>
      <c r="AR907">
        <v>0.53</v>
      </c>
      <c r="AS907">
        <v>0.68</v>
      </c>
      <c r="AT907">
        <v>-1</v>
      </c>
      <c r="AU907">
        <v>-1</v>
      </c>
      <c r="AV907">
        <v>0.05</v>
      </c>
      <c r="AW907">
        <v>29.88</v>
      </c>
      <c r="AX907">
        <v>29.88</v>
      </c>
      <c r="AY907">
        <v>0.17</v>
      </c>
      <c r="AZ907">
        <v>0</v>
      </c>
      <c r="BA907">
        <v>1441.4871513712401</v>
      </c>
    </row>
    <row r="908" spans="1:53" x14ac:dyDescent="0.25">
      <c r="A908">
        <v>2549</v>
      </c>
      <c r="B908" t="s">
        <v>1321</v>
      </c>
      <c r="C908">
        <v>0</v>
      </c>
      <c r="D908">
        <v>1.58</v>
      </c>
      <c r="E908">
        <v>0</v>
      </c>
      <c r="F908">
        <v>0</v>
      </c>
      <c r="G908">
        <v>0</v>
      </c>
      <c r="H908">
        <v>0.03</v>
      </c>
      <c r="I908">
        <v>0</v>
      </c>
      <c r="J908">
        <v>2</v>
      </c>
      <c r="K908">
        <v>0.03</v>
      </c>
      <c r="L908">
        <v>-1</v>
      </c>
      <c r="M908">
        <v>-1</v>
      </c>
      <c r="N908">
        <v>0.67</v>
      </c>
      <c r="O908">
        <v>3.58</v>
      </c>
      <c r="P908">
        <v>0.03</v>
      </c>
      <c r="Q908">
        <v>0.28000000000000003</v>
      </c>
      <c r="R908">
        <v>0.05</v>
      </c>
      <c r="S908">
        <v>0.32</v>
      </c>
      <c r="T908">
        <v>0.23</v>
      </c>
      <c r="U908">
        <v>0</v>
      </c>
      <c r="V908">
        <v>0</v>
      </c>
      <c r="W908">
        <v>20.67</v>
      </c>
      <c r="X908">
        <v>0.6</v>
      </c>
      <c r="Y908">
        <v>-1</v>
      </c>
      <c r="Z908">
        <v>-1</v>
      </c>
      <c r="AA908">
        <v>24.88</v>
      </c>
      <c r="AB908">
        <v>0.03</v>
      </c>
      <c r="AC908">
        <v>0.02</v>
      </c>
      <c r="AD908">
        <v>0.03</v>
      </c>
      <c r="AE908">
        <v>4.17</v>
      </c>
      <c r="AF908">
        <v>-1</v>
      </c>
      <c r="AG908">
        <v>-1</v>
      </c>
      <c r="AH908">
        <v>-1</v>
      </c>
      <c r="AI908">
        <v>0</v>
      </c>
      <c r="AJ908">
        <v>0</v>
      </c>
      <c r="AK908">
        <v>0.03</v>
      </c>
      <c r="AL908">
        <v>0.03</v>
      </c>
      <c r="AM908">
        <v>0.05</v>
      </c>
      <c r="AN908">
        <v>0.05</v>
      </c>
      <c r="AO908">
        <v>1.42</v>
      </c>
      <c r="AP908">
        <v>1.42</v>
      </c>
      <c r="AQ908">
        <v>22.67</v>
      </c>
      <c r="AR908">
        <v>0.53</v>
      </c>
      <c r="AS908">
        <v>0.68</v>
      </c>
      <c r="AT908">
        <v>-1</v>
      </c>
      <c r="AU908">
        <v>-1</v>
      </c>
      <c r="AV908">
        <v>0.05</v>
      </c>
      <c r="AW908">
        <v>29.88</v>
      </c>
      <c r="AX908">
        <v>29.88</v>
      </c>
      <c r="AY908">
        <v>0.17</v>
      </c>
      <c r="AZ908">
        <v>0</v>
      </c>
      <c r="BA908">
        <v>1479.9503518800618</v>
      </c>
    </row>
    <row r="909" spans="1:53" x14ac:dyDescent="0.25">
      <c r="A909">
        <v>2550</v>
      </c>
      <c r="B909" t="s">
        <v>1322</v>
      </c>
      <c r="C909">
        <v>0</v>
      </c>
      <c r="D909">
        <v>1.58</v>
      </c>
      <c r="E909">
        <v>0</v>
      </c>
      <c r="F909">
        <v>0</v>
      </c>
      <c r="G909">
        <v>0</v>
      </c>
      <c r="H909">
        <v>0.03</v>
      </c>
      <c r="I909">
        <v>0</v>
      </c>
      <c r="J909">
        <v>2</v>
      </c>
      <c r="K909">
        <v>0.03</v>
      </c>
      <c r="L909">
        <v>-1</v>
      </c>
      <c r="M909">
        <v>-1</v>
      </c>
      <c r="N909">
        <v>0.67</v>
      </c>
      <c r="O909">
        <v>3.58</v>
      </c>
      <c r="P909">
        <v>0.03</v>
      </c>
      <c r="Q909">
        <v>0.28000000000000003</v>
      </c>
      <c r="R909">
        <v>0.05</v>
      </c>
      <c r="S909">
        <v>0.32</v>
      </c>
      <c r="T909">
        <v>0.23</v>
      </c>
      <c r="U909">
        <v>0</v>
      </c>
      <c r="V909">
        <v>0</v>
      </c>
      <c r="W909">
        <v>20.67</v>
      </c>
      <c r="X909">
        <v>0.6</v>
      </c>
      <c r="Y909">
        <v>-1</v>
      </c>
      <c r="Z909">
        <v>-1</v>
      </c>
      <c r="AA909">
        <v>24.88</v>
      </c>
      <c r="AB909">
        <v>0.03</v>
      </c>
      <c r="AC909">
        <v>0.02</v>
      </c>
      <c r="AD909">
        <v>0.03</v>
      </c>
      <c r="AE909">
        <v>4.17</v>
      </c>
      <c r="AF909">
        <v>-1</v>
      </c>
      <c r="AG909">
        <v>-1</v>
      </c>
      <c r="AH909">
        <v>-1</v>
      </c>
      <c r="AI909">
        <v>0</v>
      </c>
      <c r="AJ909">
        <v>0</v>
      </c>
      <c r="AK909">
        <v>0.03</v>
      </c>
      <c r="AL909">
        <v>0.03</v>
      </c>
      <c r="AM909">
        <v>0.05</v>
      </c>
      <c r="AN909">
        <v>0.05</v>
      </c>
      <c r="AO909">
        <v>1.42</v>
      </c>
      <c r="AP909">
        <v>1.42</v>
      </c>
      <c r="AQ909">
        <v>22.67</v>
      </c>
      <c r="AR909">
        <v>0.53</v>
      </c>
      <c r="AS909">
        <v>0.68</v>
      </c>
      <c r="AT909">
        <v>-1</v>
      </c>
      <c r="AU909">
        <v>-1</v>
      </c>
      <c r="AV909">
        <v>0.05</v>
      </c>
      <c r="AW909">
        <v>29.88</v>
      </c>
      <c r="AX909">
        <v>29.88</v>
      </c>
      <c r="AY909">
        <v>0.17</v>
      </c>
      <c r="AZ909">
        <v>0</v>
      </c>
      <c r="BA909">
        <v>1472.9714245088471</v>
      </c>
    </row>
    <row r="910" spans="1:53" x14ac:dyDescent="0.25">
      <c r="A910">
        <v>2551</v>
      </c>
      <c r="B910" t="s">
        <v>1323</v>
      </c>
      <c r="C910">
        <v>0</v>
      </c>
      <c r="D910">
        <v>1.58</v>
      </c>
      <c r="E910">
        <v>0</v>
      </c>
      <c r="F910">
        <v>0</v>
      </c>
      <c r="G910">
        <v>0</v>
      </c>
      <c r="H910">
        <v>0.03</v>
      </c>
      <c r="I910">
        <v>0</v>
      </c>
      <c r="J910">
        <v>2</v>
      </c>
      <c r="K910">
        <v>0.03</v>
      </c>
      <c r="L910">
        <v>-1</v>
      </c>
      <c r="M910">
        <v>-1</v>
      </c>
      <c r="N910">
        <v>0.67</v>
      </c>
      <c r="O910">
        <v>3.58</v>
      </c>
      <c r="P910">
        <v>0.03</v>
      </c>
      <c r="Q910">
        <v>0.28000000000000003</v>
      </c>
      <c r="R910">
        <v>0.05</v>
      </c>
      <c r="S910">
        <v>0.32</v>
      </c>
      <c r="T910">
        <v>0.23</v>
      </c>
      <c r="U910">
        <v>0</v>
      </c>
      <c r="V910">
        <v>0</v>
      </c>
      <c r="W910">
        <v>20.67</v>
      </c>
      <c r="X910">
        <v>0.6</v>
      </c>
      <c r="Y910">
        <v>-1</v>
      </c>
      <c r="Z910">
        <v>-1</v>
      </c>
      <c r="AA910">
        <v>24.88</v>
      </c>
      <c r="AB910">
        <v>0.03</v>
      </c>
      <c r="AC910">
        <v>0.02</v>
      </c>
      <c r="AD910">
        <v>0.03</v>
      </c>
      <c r="AE910">
        <v>4.17</v>
      </c>
      <c r="AF910">
        <v>-1</v>
      </c>
      <c r="AG910">
        <v>-1</v>
      </c>
      <c r="AH910">
        <v>-1</v>
      </c>
      <c r="AI910">
        <v>0</v>
      </c>
      <c r="AJ910">
        <v>0</v>
      </c>
      <c r="AK910">
        <v>0.03</v>
      </c>
      <c r="AL910">
        <v>0.03</v>
      </c>
      <c r="AM910">
        <v>0.05</v>
      </c>
      <c r="AN910">
        <v>0.05</v>
      </c>
      <c r="AO910">
        <v>1.42</v>
      </c>
      <c r="AP910">
        <v>1.42</v>
      </c>
      <c r="AQ910">
        <v>22.67</v>
      </c>
      <c r="AR910">
        <v>0.53</v>
      </c>
      <c r="AS910">
        <v>0.68</v>
      </c>
      <c r="AT910">
        <v>-1</v>
      </c>
      <c r="AU910">
        <v>-1</v>
      </c>
      <c r="AV910">
        <v>0.05</v>
      </c>
      <c r="AW910">
        <v>29.88</v>
      </c>
      <c r="AX910">
        <v>29.88</v>
      </c>
      <c r="AY910">
        <v>0.17</v>
      </c>
      <c r="AZ910">
        <v>0</v>
      </c>
      <c r="BA910">
        <v>1438.4825486171678</v>
      </c>
    </row>
    <row r="911" spans="1:53" x14ac:dyDescent="0.25">
      <c r="A911">
        <v>2554</v>
      </c>
      <c r="B911" t="s">
        <v>1324</v>
      </c>
      <c r="C911">
        <v>0</v>
      </c>
      <c r="D911">
        <v>1.58</v>
      </c>
      <c r="E911">
        <v>0</v>
      </c>
      <c r="F911">
        <v>0</v>
      </c>
      <c r="G911">
        <v>0</v>
      </c>
      <c r="H911">
        <v>0.03</v>
      </c>
      <c r="I911">
        <v>0</v>
      </c>
      <c r="J911">
        <v>2</v>
      </c>
      <c r="K911">
        <v>0.03</v>
      </c>
      <c r="L911">
        <v>-1</v>
      </c>
      <c r="M911">
        <v>-1</v>
      </c>
      <c r="N911">
        <v>0.67</v>
      </c>
      <c r="O911">
        <v>3.58</v>
      </c>
      <c r="P911">
        <v>0.03</v>
      </c>
      <c r="Q911">
        <v>0.28000000000000003</v>
      </c>
      <c r="R911">
        <v>0.05</v>
      </c>
      <c r="S911">
        <v>0.32</v>
      </c>
      <c r="T911">
        <v>0.23</v>
      </c>
      <c r="U911">
        <v>0</v>
      </c>
      <c r="V911">
        <v>0</v>
      </c>
      <c r="W911">
        <v>20.67</v>
      </c>
      <c r="X911">
        <v>0.6</v>
      </c>
      <c r="Y911">
        <v>-1</v>
      </c>
      <c r="Z911">
        <v>-1</v>
      </c>
      <c r="AA911">
        <v>24.88</v>
      </c>
      <c r="AB911">
        <v>0.03</v>
      </c>
      <c r="AC911">
        <v>0.02</v>
      </c>
      <c r="AD911">
        <v>0.03</v>
      </c>
      <c r="AE911">
        <v>4.17</v>
      </c>
      <c r="AF911">
        <v>-1</v>
      </c>
      <c r="AG911">
        <v>-1</v>
      </c>
      <c r="AH911">
        <v>-1</v>
      </c>
      <c r="AI911">
        <v>0</v>
      </c>
      <c r="AJ911">
        <v>0</v>
      </c>
      <c r="AK911">
        <v>0.03</v>
      </c>
      <c r="AL911">
        <v>0.03</v>
      </c>
      <c r="AM911">
        <v>0.05</v>
      </c>
      <c r="AN911">
        <v>0.05</v>
      </c>
      <c r="AO911">
        <v>1.42</v>
      </c>
      <c r="AP911">
        <v>1.42</v>
      </c>
      <c r="AQ911">
        <v>22.67</v>
      </c>
      <c r="AR911">
        <v>0.53</v>
      </c>
      <c r="AS911">
        <v>0.68</v>
      </c>
      <c r="AT911">
        <v>-1</v>
      </c>
      <c r="AU911">
        <v>-1</v>
      </c>
      <c r="AV911">
        <v>0.05</v>
      </c>
      <c r="AW911">
        <v>29.88</v>
      </c>
      <c r="AX911">
        <v>29.88</v>
      </c>
      <c r="AY911">
        <v>0.17</v>
      </c>
      <c r="AZ911">
        <v>0</v>
      </c>
      <c r="BA911">
        <v>1437.0133138335163</v>
      </c>
    </row>
    <row r="912" spans="1:53" x14ac:dyDescent="0.25">
      <c r="A912">
        <v>2555</v>
      </c>
      <c r="B912" t="s">
        <v>1325</v>
      </c>
      <c r="C912">
        <v>0</v>
      </c>
      <c r="D912">
        <v>1.58</v>
      </c>
      <c r="E912">
        <v>0</v>
      </c>
      <c r="F912">
        <v>0</v>
      </c>
      <c r="G912">
        <v>0</v>
      </c>
      <c r="H912">
        <v>0.03</v>
      </c>
      <c r="I912">
        <v>0</v>
      </c>
      <c r="J912">
        <v>2</v>
      </c>
      <c r="K912">
        <v>0.03</v>
      </c>
      <c r="L912">
        <v>-1</v>
      </c>
      <c r="M912">
        <v>-1</v>
      </c>
      <c r="N912">
        <v>0.67</v>
      </c>
      <c r="O912">
        <v>3.58</v>
      </c>
      <c r="P912">
        <v>0.03</v>
      </c>
      <c r="Q912">
        <v>0.28000000000000003</v>
      </c>
      <c r="R912">
        <v>0.05</v>
      </c>
      <c r="S912">
        <v>0.32</v>
      </c>
      <c r="T912">
        <v>0.23</v>
      </c>
      <c r="U912">
        <v>0</v>
      </c>
      <c r="V912">
        <v>0</v>
      </c>
      <c r="W912">
        <v>20.67</v>
      </c>
      <c r="X912">
        <v>0.6</v>
      </c>
      <c r="Y912">
        <v>-1</v>
      </c>
      <c r="Z912">
        <v>-1</v>
      </c>
      <c r="AA912">
        <v>24.88</v>
      </c>
      <c r="AB912">
        <v>0.03</v>
      </c>
      <c r="AC912">
        <v>0.02</v>
      </c>
      <c r="AD912">
        <v>0.03</v>
      </c>
      <c r="AE912">
        <v>4.17</v>
      </c>
      <c r="AF912">
        <v>-1</v>
      </c>
      <c r="AG912">
        <v>-1</v>
      </c>
      <c r="AH912">
        <v>-1</v>
      </c>
      <c r="AI912">
        <v>0</v>
      </c>
      <c r="AJ912">
        <v>0</v>
      </c>
      <c r="AK912">
        <v>0.03</v>
      </c>
      <c r="AL912">
        <v>0.03</v>
      </c>
      <c r="AM912">
        <v>0.05</v>
      </c>
      <c r="AN912">
        <v>0.05</v>
      </c>
      <c r="AO912">
        <v>1.42</v>
      </c>
      <c r="AP912">
        <v>1.42</v>
      </c>
      <c r="AQ912">
        <v>22.67</v>
      </c>
      <c r="AR912">
        <v>0.53</v>
      </c>
      <c r="AS912">
        <v>0.68</v>
      </c>
      <c r="AT912">
        <v>-1</v>
      </c>
      <c r="AU912">
        <v>-1</v>
      </c>
      <c r="AV912">
        <v>0.05</v>
      </c>
      <c r="AW912">
        <v>29.88</v>
      </c>
      <c r="AX912">
        <v>29.88</v>
      </c>
      <c r="AY912">
        <v>0.17</v>
      </c>
      <c r="AZ912">
        <v>0</v>
      </c>
      <c r="BA912">
        <v>1408.5207676158377</v>
      </c>
    </row>
    <row r="913" spans="1:53" x14ac:dyDescent="0.25">
      <c r="A913">
        <v>2556</v>
      </c>
      <c r="B913" t="s">
        <v>1326</v>
      </c>
      <c r="C913">
        <v>0</v>
      </c>
      <c r="D913">
        <v>1.58</v>
      </c>
      <c r="E913">
        <v>0</v>
      </c>
      <c r="F913">
        <v>0</v>
      </c>
      <c r="G913">
        <v>0</v>
      </c>
      <c r="H913">
        <v>0.03</v>
      </c>
      <c r="I913">
        <v>0</v>
      </c>
      <c r="J913">
        <v>2</v>
      </c>
      <c r="K913">
        <v>0.03</v>
      </c>
      <c r="L913">
        <v>-1</v>
      </c>
      <c r="M913">
        <v>-1</v>
      </c>
      <c r="N913">
        <v>0.67</v>
      </c>
      <c r="O913">
        <v>3.58</v>
      </c>
      <c r="P913">
        <v>0.03</v>
      </c>
      <c r="Q913">
        <v>0.28000000000000003</v>
      </c>
      <c r="R913">
        <v>0.05</v>
      </c>
      <c r="S913">
        <v>0.32</v>
      </c>
      <c r="T913">
        <v>0.23</v>
      </c>
      <c r="U913">
        <v>0</v>
      </c>
      <c r="V913">
        <v>0</v>
      </c>
      <c r="W913">
        <v>20.67</v>
      </c>
      <c r="X913">
        <v>0.6</v>
      </c>
      <c r="Y913">
        <v>-1</v>
      </c>
      <c r="Z913">
        <v>-1</v>
      </c>
      <c r="AA913">
        <v>24.88</v>
      </c>
      <c r="AB913">
        <v>0.03</v>
      </c>
      <c r="AC913">
        <v>0.02</v>
      </c>
      <c r="AD913">
        <v>0.03</v>
      </c>
      <c r="AE913">
        <v>4.17</v>
      </c>
      <c r="AF913">
        <v>-1</v>
      </c>
      <c r="AG913">
        <v>-1</v>
      </c>
      <c r="AH913">
        <v>-1</v>
      </c>
      <c r="AI913">
        <v>0</v>
      </c>
      <c r="AJ913">
        <v>0</v>
      </c>
      <c r="AK913">
        <v>0.03</v>
      </c>
      <c r="AL913">
        <v>0.03</v>
      </c>
      <c r="AM913">
        <v>0.05</v>
      </c>
      <c r="AN913">
        <v>0.05</v>
      </c>
      <c r="AO913">
        <v>1.42</v>
      </c>
      <c r="AP913">
        <v>1.42</v>
      </c>
      <c r="AQ913">
        <v>22.67</v>
      </c>
      <c r="AR913">
        <v>0.53</v>
      </c>
      <c r="AS913">
        <v>0.68</v>
      </c>
      <c r="AT913">
        <v>-1</v>
      </c>
      <c r="AU913">
        <v>-1</v>
      </c>
      <c r="AV913">
        <v>0.05</v>
      </c>
      <c r="AW913">
        <v>29.88</v>
      </c>
      <c r="AX913">
        <v>29.88</v>
      </c>
      <c r="AY913">
        <v>0.17</v>
      </c>
      <c r="AZ913">
        <v>0</v>
      </c>
      <c r="BA913">
        <v>1423.3875207141486</v>
      </c>
    </row>
    <row r="914" spans="1:53" x14ac:dyDescent="0.25">
      <c r="A914">
        <v>2557</v>
      </c>
      <c r="B914" t="s">
        <v>1327</v>
      </c>
      <c r="C914">
        <v>0</v>
      </c>
      <c r="D914">
        <v>1.58</v>
      </c>
      <c r="E914">
        <v>0</v>
      </c>
      <c r="F914">
        <v>0</v>
      </c>
      <c r="G914">
        <v>0</v>
      </c>
      <c r="H914">
        <v>0.03</v>
      </c>
      <c r="I914">
        <v>0</v>
      </c>
      <c r="J914">
        <v>2</v>
      </c>
      <c r="K914">
        <v>0.03</v>
      </c>
      <c r="L914">
        <v>-1</v>
      </c>
      <c r="M914">
        <v>-1</v>
      </c>
      <c r="N914">
        <v>0.67</v>
      </c>
      <c r="O914">
        <v>3.58</v>
      </c>
      <c r="P914">
        <v>0.03</v>
      </c>
      <c r="Q914">
        <v>0.28000000000000003</v>
      </c>
      <c r="R914">
        <v>0.05</v>
      </c>
      <c r="S914">
        <v>0.32</v>
      </c>
      <c r="T914">
        <v>0.23</v>
      </c>
      <c r="U914">
        <v>0</v>
      </c>
      <c r="V914">
        <v>0</v>
      </c>
      <c r="W914">
        <v>20.67</v>
      </c>
      <c r="X914">
        <v>0.6</v>
      </c>
      <c r="Y914">
        <v>-1</v>
      </c>
      <c r="Z914">
        <v>-1</v>
      </c>
      <c r="AA914">
        <v>24.88</v>
      </c>
      <c r="AB914">
        <v>0.03</v>
      </c>
      <c r="AC914">
        <v>0.02</v>
      </c>
      <c r="AD914">
        <v>0.03</v>
      </c>
      <c r="AE914">
        <v>4.17</v>
      </c>
      <c r="AF914">
        <v>-1</v>
      </c>
      <c r="AG914">
        <v>-1</v>
      </c>
      <c r="AH914">
        <v>-1</v>
      </c>
      <c r="AI914">
        <v>0</v>
      </c>
      <c r="AJ914">
        <v>0</v>
      </c>
      <c r="AK914">
        <v>0.03</v>
      </c>
      <c r="AL914">
        <v>0.03</v>
      </c>
      <c r="AM914">
        <v>0.05</v>
      </c>
      <c r="AN914">
        <v>0.05</v>
      </c>
      <c r="AO914">
        <v>1.42</v>
      </c>
      <c r="AP914">
        <v>1.42</v>
      </c>
      <c r="AQ914">
        <v>22.67</v>
      </c>
      <c r="AR914">
        <v>0.53</v>
      </c>
      <c r="AS914">
        <v>0.68</v>
      </c>
      <c r="AT914">
        <v>-1</v>
      </c>
      <c r="AU914">
        <v>-1</v>
      </c>
      <c r="AV914">
        <v>0.05</v>
      </c>
      <c r="AW914">
        <v>29.88</v>
      </c>
      <c r="AX914">
        <v>29.88</v>
      </c>
      <c r="AY914">
        <v>0.17</v>
      </c>
      <c r="AZ914">
        <v>0</v>
      </c>
      <c r="BA914">
        <v>1559.0537810015396</v>
      </c>
    </row>
    <row r="915" spans="1:53" x14ac:dyDescent="0.25">
      <c r="A915">
        <v>2559</v>
      </c>
      <c r="B915" t="s">
        <v>1328</v>
      </c>
      <c r="C915">
        <v>0</v>
      </c>
      <c r="D915">
        <v>1.58</v>
      </c>
      <c r="E915">
        <v>0</v>
      </c>
      <c r="F915">
        <v>0</v>
      </c>
      <c r="G915">
        <v>0</v>
      </c>
      <c r="H915">
        <v>0.03</v>
      </c>
      <c r="I915">
        <v>0</v>
      </c>
      <c r="J915">
        <v>2</v>
      </c>
      <c r="K915">
        <v>0.03</v>
      </c>
      <c r="L915">
        <v>-1</v>
      </c>
      <c r="M915">
        <v>-1</v>
      </c>
      <c r="N915">
        <v>0.67</v>
      </c>
      <c r="O915">
        <v>3.58</v>
      </c>
      <c r="P915">
        <v>0.03</v>
      </c>
      <c r="Q915">
        <v>0.28000000000000003</v>
      </c>
      <c r="R915">
        <v>0.05</v>
      </c>
      <c r="S915">
        <v>0.32</v>
      </c>
      <c r="T915">
        <v>0.23</v>
      </c>
      <c r="U915">
        <v>0</v>
      </c>
      <c r="V915">
        <v>0</v>
      </c>
      <c r="W915">
        <v>20.67</v>
      </c>
      <c r="X915">
        <v>0.6</v>
      </c>
      <c r="Y915">
        <v>-1</v>
      </c>
      <c r="Z915">
        <v>-1</v>
      </c>
      <c r="AA915">
        <v>24.88</v>
      </c>
      <c r="AB915">
        <v>0.03</v>
      </c>
      <c r="AC915">
        <v>0.02</v>
      </c>
      <c r="AD915">
        <v>0.03</v>
      </c>
      <c r="AE915">
        <v>4.17</v>
      </c>
      <c r="AF915">
        <v>-1</v>
      </c>
      <c r="AG915">
        <v>-1</v>
      </c>
      <c r="AH915">
        <v>-1</v>
      </c>
      <c r="AI915">
        <v>0</v>
      </c>
      <c r="AJ915">
        <v>0</v>
      </c>
      <c r="AK915">
        <v>0.03</v>
      </c>
      <c r="AL915">
        <v>0.03</v>
      </c>
      <c r="AM915">
        <v>0.05</v>
      </c>
      <c r="AN915">
        <v>0.05</v>
      </c>
      <c r="AO915">
        <v>1.42</v>
      </c>
      <c r="AP915">
        <v>1.42</v>
      </c>
      <c r="AQ915">
        <v>22.67</v>
      </c>
      <c r="AR915">
        <v>0.53</v>
      </c>
      <c r="AS915">
        <v>0.68</v>
      </c>
      <c r="AT915">
        <v>-1</v>
      </c>
      <c r="AU915">
        <v>-1</v>
      </c>
      <c r="AV915">
        <v>0.05</v>
      </c>
      <c r="AW915">
        <v>29.88</v>
      </c>
      <c r="AX915">
        <v>29.88</v>
      </c>
      <c r="AY915">
        <v>0.17</v>
      </c>
      <c r="AZ915">
        <v>0</v>
      </c>
      <c r="BA915">
        <v>1464.9812463412261</v>
      </c>
    </row>
    <row r="916" spans="1:53" x14ac:dyDescent="0.25">
      <c r="A916">
        <v>2560</v>
      </c>
      <c r="B916" t="s">
        <v>1329</v>
      </c>
      <c r="C916">
        <v>0</v>
      </c>
      <c r="D916">
        <v>1.58</v>
      </c>
      <c r="E916">
        <v>0</v>
      </c>
      <c r="F916">
        <v>0</v>
      </c>
      <c r="G916">
        <v>0</v>
      </c>
      <c r="H916">
        <v>0.03</v>
      </c>
      <c r="I916">
        <v>0</v>
      </c>
      <c r="J916">
        <v>2</v>
      </c>
      <c r="K916">
        <v>0.03</v>
      </c>
      <c r="L916">
        <v>-1</v>
      </c>
      <c r="M916">
        <v>-1</v>
      </c>
      <c r="N916">
        <v>0.67</v>
      </c>
      <c r="O916">
        <v>3.58</v>
      </c>
      <c r="P916">
        <v>0.03</v>
      </c>
      <c r="Q916">
        <v>0.28000000000000003</v>
      </c>
      <c r="R916">
        <v>0.05</v>
      </c>
      <c r="S916">
        <v>0.32</v>
      </c>
      <c r="T916">
        <v>0.23</v>
      </c>
      <c r="U916">
        <v>0</v>
      </c>
      <c r="V916">
        <v>0</v>
      </c>
      <c r="W916">
        <v>20.67</v>
      </c>
      <c r="X916">
        <v>0.6</v>
      </c>
      <c r="Y916">
        <v>-1</v>
      </c>
      <c r="Z916">
        <v>-1</v>
      </c>
      <c r="AA916">
        <v>24.88</v>
      </c>
      <c r="AB916">
        <v>0.03</v>
      </c>
      <c r="AC916">
        <v>0.02</v>
      </c>
      <c r="AD916">
        <v>0.03</v>
      </c>
      <c r="AE916">
        <v>4.17</v>
      </c>
      <c r="AF916">
        <v>-1</v>
      </c>
      <c r="AG916">
        <v>-1</v>
      </c>
      <c r="AH916">
        <v>-1</v>
      </c>
      <c r="AI916">
        <v>0</v>
      </c>
      <c r="AJ916">
        <v>0</v>
      </c>
      <c r="AK916">
        <v>0.03</v>
      </c>
      <c r="AL916">
        <v>0.03</v>
      </c>
      <c r="AM916">
        <v>0.05</v>
      </c>
      <c r="AN916">
        <v>0.05</v>
      </c>
      <c r="AO916">
        <v>1.42</v>
      </c>
      <c r="AP916">
        <v>1.42</v>
      </c>
      <c r="AQ916">
        <v>22.67</v>
      </c>
      <c r="AR916">
        <v>0.53</v>
      </c>
      <c r="AS916">
        <v>0.68</v>
      </c>
      <c r="AT916">
        <v>-1</v>
      </c>
      <c r="AU916">
        <v>-1</v>
      </c>
      <c r="AV916">
        <v>0.05</v>
      </c>
      <c r="AW916">
        <v>29.88</v>
      </c>
      <c r="AX916">
        <v>29.88</v>
      </c>
      <c r="AY916">
        <v>0.17</v>
      </c>
      <c r="AZ916">
        <v>0</v>
      </c>
      <c r="BA916">
        <v>1465.4173881260849</v>
      </c>
    </row>
    <row r="917" spans="1:53" x14ac:dyDescent="0.25">
      <c r="A917">
        <v>2574</v>
      </c>
      <c r="B917" t="s">
        <v>1330</v>
      </c>
      <c r="C917">
        <v>0</v>
      </c>
      <c r="D917">
        <v>1.58</v>
      </c>
      <c r="E917">
        <v>0</v>
      </c>
      <c r="F917">
        <v>0</v>
      </c>
      <c r="G917">
        <v>0</v>
      </c>
      <c r="H917">
        <v>0.03</v>
      </c>
      <c r="I917">
        <v>0</v>
      </c>
      <c r="J917">
        <v>2</v>
      </c>
      <c r="K917">
        <v>0.03</v>
      </c>
      <c r="L917">
        <v>-1</v>
      </c>
      <c r="M917">
        <v>-1</v>
      </c>
      <c r="N917">
        <v>0.67</v>
      </c>
      <c r="O917">
        <v>3.58</v>
      </c>
      <c r="P917">
        <v>0.03</v>
      </c>
      <c r="Q917">
        <v>0.28000000000000003</v>
      </c>
      <c r="R917">
        <v>0.05</v>
      </c>
      <c r="S917">
        <v>0.32</v>
      </c>
      <c r="T917">
        <v>0.23</v>
      </c>
      <c r="U917">
        <v>0</v>
      </c>
      <c r="V917">
        <v>0</v>
      </c>
      <c r="W917">
        <v>20.67</v>
      </c>
      <c r="X917">
        <v>0.6</v>
      </c>
      <c r="Y917">
        <v>-1</v>
      </c>
      <c r="Z917">
        <v>-1</v>
      </c>
      <c r="AA917">
        <v>24.88</v>
      </c>
      <c r="AB917">
        <v>0.03</v>
      </c>
      <c r="AC917">
        <v>0.02</v>
      </c>
      <c r="AD917">
        <v>0.03</v>
      </c>
      <c r="AE917">
        <v>4.17</v>
      </c>
      <c r="AF917">
        <v>-1</v>
      </c>
      <c r="AG917">
        <v>-1</v>
      </c>
      <c r="AH917">
        <v>-1</v>
      </c>
      <c r="AI917">
        <v>0</v>
      </c>
      <c r="AJ917">
        <v>0</v>
      </c>
      <c r="AK917">
        <v>0.03</v>
      </c>
      <c r="AL917">
        <v>0.03</v>
      </c>
      <c r="AM917">
        <v>0.05</v>
      </c>
      <c r="AN917">
        <v>0.05</v>
      </c>
      <c r="AO917">
        <v>1.42</v>
      </c>
      <c r="AP917">
        <v>1.42</v>
      </c>
      <c r="AQ917">
        <v>22.67</v>
      </c>
      <c r="AR917">
        <v>0.53</v>
      </c>
      <c r="AS917">
        <v>0.68</v>
      </c>
      <c r="AT917">
        <v>-1</v>
      </c>
      <c r="AU917">
        <v>-1</v>
      </c>
      <c r="AV917">
        <v>0.05</v>
      </c>
      <c r="AW917">
        <v>29.88</v>
      </c>
      <c r="AX917">
        <v>29.88</v>
      </c>
      <c r="AY917">
        <v>0.17</v>
      </c>
      <c r="AZ917">
        <v>0</v>
      </c>
      <c r="BA917">
        <v>1445.8024130838185</v>
      </c>
    </row>
    <row r="918" spans="1:53" x14ac:dyDescent="0.25">
      <c r="A918">
        <v>2576</v>
      </c>
      <c r="B918" t="s">
        <v>1331</v>
      </c>
      <c r="C918">
        <v>0</v>
      </c>
      <c r="D918">
        <v>1.58</v>
      </c>
      <c r="E918">
        <v>0</v>
      </c>
      <c r="F918">
        <v>0</v>
      </c>
      <c r="G918">
        <v>0</v>
      </c>
      <c r="H918">
        <v>0.03</v>
      </c>
      <c r="I918">
        <v>0</v>
      </c>
      <c r="J918">
        <v>2</v>
      </c>
      <c r="K918">
        <v>0.03</v>
      </c>
      <c r="L918">
        <v>-1</v>
      </c>
      <c r="M918">
        <v>-1</v>
      </c>
      <c r="N918">
        <v>0.67</v>
      </c>
      <c r="O918">
        <v>3.58</v>
      </c>
      <c r="P918">
        <v>0.03</v>
      </c>
      <c r="Q918">
        <v>0.28000000000000003</v>
      </c>
      <c r="R918">
        <v>0.05</v>
      </c>
      <c r="S918">
        <v>0.32</v>
      </c>
      <c r="T918">
        <v>0.23</v>
      </c>
      <c r="U918">
        <v>0</v>
      </c>
      <c r="V918">
        <v>0</v>
      </c>
      <c r="W918">
        <v>20.67</v>
      </c>
      <c r="X918">
        <v>0.6</v>
      </c>
      <c r="Y918">
        <v>-1</v>
      </c>
      <c r="Z918">
        <v>-1</v>
      </c>
      <c r="AA918">
        <v>24.88</v>
      </c>
      <c r="AB918">
        <v>0.03</v>
      </c>
      <c r="AC918">
        <v>0.02</v>
      </c>
      <c r="AD918">
        <v>0.03</v>
      </c>
      <c r="AE918">
        <v>4.17</v>
      </c>
      <c r="AF918">
        <v>-1</v>
      </c>
      <c r="AG918">
        <v>-1</v>
      </c>
      <c r="AH918">
        <v>-1</v>
      </c>
      <c r="AI918">
        <v>0</v>
      </c>
      <c r="AJ918">
        <v>0</v>
      </c>
      <c r="AK918">
        <v>0.03</v>
      </c>
      <c r="AL918">
        <v>0.03</v>
      </c>
      <c r="AM918">
        <v>0.05</v>
      </c>
      <c r="AN918">
        <v>0.05</v>
      </c>
      <c r="AO918">
        <v>1.42</v>
      </c>
      <c r="AP918">
        <v>1.42</v>
      </c>
      <c r="AQ918">
        <v>22.67</v>
      </c>
      <c r="AR918">
        <v>0.53</v>
      </c>
      <c r="AS918">
        <v>0.68</v>
      </c>
      <c r="AT918">
        <v>-1</v>
      </c>
      <c r="AU918">
        <v>-1</v>
      </c>
      <c r="AV918">
        <v>0.05</v>
      </c>
      <c r="AW918">
        <v>29.88</v>
      </c>
      <c r="AX918">
        <v>29.88</v>
      </c>
      <c r="AY918">
        <v>0.17</v>
      </c>
      <c r="AZ918">
        <v>0</v>
      </c>
      <c r="BA918">
        <v>1480.4346769811793</v>
      </c>
    </row>
    <row r="919" spans="1:53" x14ac:dyDescent="0.25">
      <c r="A919">
        <v>2577</v>
      </c>
      <c r="B919" t="s">
        <v>1332</v>
      </c>
      <c r="C919">
        <v>0</v>
      </c>
      <c r="D919">
        <v>1.58</v>
      </c>
      <c r="E919">
        <v>0</v>
      </c>
      <c r="F919">
        <v>0</v>
      </c>
      <c r="G919">
        <v>0</v>
      </c>
      <c r="H919">
        <v>0.03</v>
      </c>
      <c r="I919">
        <v>0</v>
      </c>
      <c r="J919">
        <v>2</v>
      </c>
      <c r="K919">
        <v>0.03</v>
      </c>
      <c r="L919">
        <v>-1</v>
      </c>
      <c r="M919">
        <v>-1</v>
      </c>
      <c r="N919">
        <v>0.67</v>
      </c>
      <c r="O919">
        <v>3.58</v>
      </c>
      <c r="P919">
        <v>0.03</v>
      </c>
      <c r="Q919">
        <v>0.28000000000000003</v>
      </c>
      <c r="R919">
        <v>0.05</v>
      </c>
      <c r="S919">
        <v>0.32</v>
      </c>
      <c r="T919">
        <v>0.23</v>
      </c>
      <c r="U919">
        <v>0</v>
      </c>
      <c r="V919">
        <v>0</v>
      </c>
      <c r="W919">
        <v>20.67</v>
      </c>
      <c r="X919">
        <v>0.6</v>
      </c>
      <c r="Y919">
        <v>-1</v>
      </c>
      <c r="Z919">
        <v>-1</v>
      </c>
      <c r="AA919">
        <v>24.88</v>
      </c>
      <c r="AB919">
        <v>0.03</v>
      </c>
      <c r="AC919">
        <v>0.02</v>
      </c>
      <c r="AD919">
        <v>0.03</v>
      </c>
      <c r="AE919">
        <v>4.17</v>
      </c>
      <c r="AF919">
        <v>-1</v>
      </c>
      <c r="AG919">
        <v>-1</v>
      </c>
      <c r="AH919">
        <v>-1</v>
      </c>
      <c r="AI919">
        <v>0</v>
      </c>
      <c r="AJ919">
        <v>0</v>
      </c>
      <c r="AK919">
        <v>0.03</v>
      </c>
      <c r="AL919">
        <v>0.03</v>
      </c>
      <c r="AM919">
        <v>0.05</v>
      </c>
      <c r="AN919">
        <v>0.05</v>
      </c>
      <c r="AO919">
        <v>1.42</v>
      </c>
      <c r="AP919">
        <v>1.42</v>
      </c>
      <c r="AQ919">
        <v>22.67</v>
      </c>
      <c r="AR919">
        <v>0.53</v>
      </c>
      <c r="AS919">
        <v>0.68</v>
      </c>
      <c r="AT919">
        <v>-1</v>
      </c>
      <c r="AU919">
        <v>-1</v>
      </c>
      <c r="AV919">
        <v>0.05</v>
      </c>
      <c r="AW919">
        <v>29.88</v>
      </c>
      <c r="AX919">
        <v>29.88</v>
      </c>
      <c r="AY919">
        <v>0.17</v>
      </c>
      <c r="AZ919">
        <v>0</v>
      </c>
      <c r="BA919">
        <v>1389.67923671377</v>
      </c>
    </row>
    <row r="920" spans="1:53" x14ac:dyDescent="0.25">
      <c r="A920">
        <v>2579</v>
      </c>
      <c r="B920" t="s">
        <v>1333</v>
      </c>
      <c r="C920">
        <v>0</v>
      </c>
      <c r="D920">
        <v>1.58</v>
      </c>
      <c r="E920">
        <v>0</v>
      </c>
      <c r="F920">
        <v>0</v>
      </c>
      <c r="G920">
        <v>0</v>
      </c>
      <c r="H920">
        <v>0.03</v>
      </c>
      <c r="I920">
        <v>0</v>
      </c>
      <c r="J920">
        <v>2</v>
      </c>
      <c r="K920">
        <v>0.03</v>
      </c>
      <c r="L920">
        <v>-1</v>
      </c>
      <c r="M920">
        <v>-1</v>
      </c>
      <c r="N920">
        <v>0.67</v>
      </c>
      <c r="O920">
        <v>3.58</v>
      </c>
      <c r="P920">
        <v>0.03</v>
      </c>
      <c r="Q920">
        <v>0.28000000000000003</v>
      </c>
      <c r="R920">
        <v>0.05</v>
      </c>
      <c r="S920">
        <v>0.32</v>
      </c>
      <c r="T920">
        <v>0.23</v>
      </c>
      <c r="U920">
        <v>0</v>
      </c>
      <c r="V920">
        <v>0</v>
      </c>
      <c r="W920">
        <v>20.67</v>
      </c>
      <c r="X920">
        <v>0.6</v>
      </c>
      <c r="Y920">
        <v>-1</v>
      </c>
      <c r="Z920">
        <v>-1</v>
      </c>
      <c r="AA920">
        <v>24.88</v>
      </c>
      <c r="AB920">
        <v>0.03</v>
      </c>
      <c r="AC920">
        <v>0.02</v>
      </c>
      <c r="AD920">
        <v>0.03</v>
      </c>
      <c r="AE920">
        <v>4.17</v>
      </c>
      <c r="AF920">
        <v>-1</v>
      </c>
      <c r="AG920">
        <v>-1</v>
      </c>
      <c r="AH920">
        <v>-1</v>
      </c>
      <c r="AI920">
        <v>0</v>
      </c>
      <c r="AJ920">
        <v>0</v>
      </c>
      <c r="AK920">
        <v>0.03</v>
      </c>
      <c r="AL920">
        <v>0.03</v>
      </c>
      <c r="AM920">
        <v>0.05</v>
      </c>
      <c r="AN920">
        <v>0.05</v>
      </c>
      <c r="AO920">
        <v>1.42</v>
      </c>
      <c r="AP920">
        <v>1.42</v>
      </c>
      <c r="AQ920">
        <v>22.67</v>
      </c>
      <c r="AR920">
        <v>0.53</v>
      </c>
      <c r="AS920">
        <v>0.68</v>
      </c>
      <c r="AT920">
        <v>-1</v>
      </c>
      <c r="AU920">
        <v>-1</v>
      </c>
      <c r="AV920">
        <v>0.05</v>
      </c>
      <c r="AW920">
        <v>29.88</v>
      </c>
      <c r="AX920">
        <v>29.88</v>
      </c>
      <c r="AY920">
        <v>0.17</v>
      </c>
      <c r="AZ920">
        <v>0</v>
      </c>
      <c r="BA920">
        <v>1467.5855348224115</v>
      </c>
    </row>
    <row r="921" spans="1:53" x14ac:dyDescent="0.25">
      <c r="A921">
        <v>2582</v>
      </c>
      <c r="B921" t="s">
        <v>1334</v>
      </c>
      <c r="C921">
        <v>0</v>
      </c>
      <c r="D921">
        <v>1.58</v>
      </c>
      <c r="E921">
        <v>0</v>
      </c>
      <c r="F921">
        <v>0</v>
      </c>
      <c r="G921">
        <v>0</v>
      </c>
      <c r="H921">
        <v>0.03</v>
      </c>
      <c r="I921">
        <v>0</v>
      </c>
      <c r="J921">
        <v>2</v>
      </c>
      <c r="K921">
        <v>0.03</v>
      </c>
      <c r="L921">
        <v>-1</v>
      </c>
      <c r="M921">
        <v>-1</v>
      </c>
      <c r="N921">
        <v>0.67</v>
      </c>
      <c r="O921">
        <v>3.58</v>
      </c>
      <c r="P921">
        <v>0.03</v>
      </c>
      <c r="Q921">
        <v>0.28000000000000003</v>
      </c>
      <c r="R921">
        <v>0.05</v>
      </c>
      <c r="S921">
        <v>0.32</v>
      </c>
      <c r="T921">
        <v>0.23</v>
      </c>
      <c r="U921">
        <v>0</v>
      </c>
      <c r="V921">
        <v>0</v>
      </c>
      <c r="W921">
        <v>20.67</v>
      </c>
      <c r="X921">
        <v>0.6</v>
      </c>
      <c r="Y921">
        <v>-1</v>
      </c>
      <c r="Z921">
        <v>-1</v>
      </c>
      <c r="AA921">
        <v>24.88</v>
      </c>
      <c r="AB921">
        <v>0.03</v>
      </c>
      <c r="AC921">
        <v>0.02</v>
      </c>
      <c r="AD921">
        <v>0.03</v>
      </c>
      <c r="AE921">
        <v>4.17</v>
      </c>
      <c r="AF921">
        <v>-1</v>
      </c>
      <c r="AG921">
        <v>-1</v>
      </c>
      <c r="AH921">
        <v>-1</v>
      </c>
      <c r="AI921">
        <v>0</v>
      </c>
      <c r="AJ921">
        <v>0</v>
      </c>
      <c r="AK921">
        <v>0.03</v>
      </c>
      <c r="AL921">
        <v>0.03</v>
      </c>
      <c r="AM921">
        <v>0.05</v>
      </c>
      <c r="AN921">
        <v>0.05</v>
      </c>
      <c r="AO921">
        <v>1.42</v>
      </c>
      <c r="AP921">
        <v>1.42</v>
      </c>
      <c r="AQ921">
        <v>22.67</v>
      </c>
      <c r="AR921">
        <v>0.53</v>
      </c>
      <c r="AS921">
        <v>0.68</v>
      </c>
      <c r="AT921">
        <v>-1</v>
      </c>
      <c r="AU921">
        <v>-1</v>
      </c>
      <c r="AV921">
        <v>0.05</v>
      </c>
      <c r="AW921">
        <v>29.88</v>
      </c>
      <c r="AX921">
        <v>29.88</v>
      </c>
      <c r="AY921">
        <v>0.17</v>
      </c>
      <c r="AZ921">
        <v>0</v>
      </c>
      <c r="BA921">
        <v>1449.0992253350021</v>
      </c>
    </row>
    <row r="922" spans="1:53" x14ac:dyDescent="0.25">
      <c r="A922">
        <v>2583</v>
      </c>
      <c r="B922" t="s">
        <v>461</v>
      </c>
      <c r="C922">
        <v>0</v>
      </c>
      <c r="D922">
        <v>1.58</v>
      </c>
      <c r="E922">
        <v>0</v>
      </c>
      <c r="F922">
        <v>0</v>
      </c>
      <c r="G922">
        <v>0</v>
      </c>
      <c r="H922">
        <v>0.03</v>
      </c>
      <c r="I922">
        <v>0</v>
      </c>
      <c r="J922">
        <v>2</v>
      </c>
      <c r="K922">
        <v>0.03</v>
      </c>
      <c r="L922">
        <v>-1</v>
      </c>
      <c r="M922">
        <v>-1</v>
      </c>
      <c r="N922">
        <v>0.67</v>
      </c>
      <c r="O922">
        <v>3.58</v>
      </c>
      <c r="P922">
        <v>0.03</v>
      </c>
      <c r="Q922">
        <v>0.28000000000000003</v>
      </c>
      <c r="R922">
        <v>0.05</v>
      </c>
      <c r="S922">
        <v>0.32</v>
      </c>
      <c r="T922">
        <v>0.23</v>
      </c>
      <c r="U922">
        <v>0</v>
      </c>
      <c r="V922">
        <v>0</v>
      </c>
      <c r="W922">
        <v>20.67</v>
      </c>
      <c r="X922">
        <v>0.6</v>
      </c>
      <c r="Y922">
        <v>-1</v>
      </c>
      <c r="Z922">
        <v>-1</v>
      </c>
      <c r="AA922">
        <v>24.88</v>
      </c>
      <c r="AB922">
        <v>0.03</v>
      </c>
      <c r="AC922">
        <v>0.02</v>
      </c>
      <c r="AD922">
        <v>0.03</v>
      </c>
      <c r="AE922">
        <v>4.17</v>
      </c>
      <c r="AF922">
        <v>-1</v>
      </c>
      <c r="AG922">
        <v>-1</v>
      </c>
      <c r="AH922">
        <v>-1</v>
      </c>
      <c r="AI922">
        <v>0</v>
      </c>
      <c r="AJ922">
        <v>0</v>
      </c>
      <c r="AK922">
        <v>0.03</v>
      </c>
      <c r="AL922">
        <v>0.03</v>
      </c>
      <c r="AM922">
        <v>0.05</v>
      </c>
      <c r="AN922">
        <v>0.05</v>
      </c>
      <c r="AO922">
        <v>1.42</v>
      </c>
      <c r="AP922">
        <v>1.42</v>
      </c>
      <c r="AQ922">
        <v>22.67</v>
      </c>
      <c r="AR922">
        <v>0.53</v>
      </c>
      <c r="AS922">
        <v>0.68</v>
      </c>
      <c r="AT922">
        <v>-1</v>
      </c>
      <c r="AU922">
        <v>-1</v>
      </c>
      <c r="AV922">
        <v>0.05</v>
      </c>
      <c r="AW922">
        <v>29.88</v>
      </c>
      <c r="AX922">
        <v>29.88</v>
      </c>
      <c r="AY922">
        <v>0.17</v>
      </c>
      <c r="AZ922">
        <v>0</v>
      </c>
      <c r="BA922">
        <v>1463.9978087198867</v>
      </c>
    </row>
    <row r="923" spans="1:53" x14ac:dyDescent="0.25">
      <c r="A923">
        <v>2585</v>
      </c>
      <c r="B923" t="s">
        <v>1335</v>
      </c>
      <c r="C923">
        <v>0</v>
      </c>
      <c r="D923">
        <v>1.58</v>
      </c>
      <c r="E923">
        <v>0</v>
      </c>
      <c r="F923">
        <v>0</v>
      </c>
      <c r="G923">
        <v>0</v>
      </c>
      <c r="H923">
        <v>0.03</v>
      </c>
      <c r="I923">
        <v>0</v>
      </c>
      <c r="J923">
        <v>2</v>
      </c>
      <c r="K923">
        <v>0.03</v>
      </c>
      <c r="L923">
        <v>-1</v>
      </c>
      <c r="M923">
        <v>-1</v>
      </c>
      <c r="N923">
        <v>0.67</v>
      </c>
      <c r="O923">
        <v>3.58</v>
      </c>
      <c r="P923">
        <v>0.03</v>
      </c>
      <c r="Q923">
        <v>0.28000000000000003</v>
      </c>
      <c r="R923">
        <v>0.05</v>
      </c>
      <c r="S923">
        <v>0.32</v>
      </c>
      <c r="T923">
        <v>0.23</v>
      </c>
      <c r="U923">
        <v>0</v>
      </c>
      <c r="V923">
        <v>0</v>
      </c>
      <c r="W923">
        <v>20.67</v>
      </c>
      <c r="X923">
        <v>0.6</v>
      </c>
      <c r="Y923">
        <v>-1</v>
      </c>
      <c r="Z923">
        <v>-1</v>
      </c>
      <c r="AA923">
        <v>24.88</v>
      </c>
      <c r="AB923">
        <v>0.03</v>
      </c>
      <c r="AC923">
        <v>0.02</v>
      </c>
      <c r="AD923">
        <v>0.03</v>
      </c>
      <c r="AE923">
        <v>4.17</v>
      </c>
      <c r="AF923">
        <v>-1</v>
      </c>
      <c r="AG923">
        <v>-1</v>
      </c>
      <c r="AH923">
        <v>-1</v>
      </c>
      <c r="AI923">
        <v>0</v>
      </c>
      <c r="AJ923">
        <v>0</v>
      </c>
      <c r="AK923">
        <v>0.03</v>
      </c>
      <c r="AL923">
        <v>0.03</v>
      </c>
      <c r="AM923">
        <v>0.05</v>
      </c>
      <c r="AN923">
        <v>0.05</v>
      </c>
      <c r="AO923">
        <v>1.42</v>
      </c>
      <c r="AP923">
        <v>1.42</v>
      </c>
      <c r="AQ923">
        <v>22.67</v>
      </c>
      <c r="AR923">
        <v>0.53</v>
      </c>
      <c r="AS923">
        <v>0.68</v>
      </c>
      <c r="AT923">
        <v>-1</v>
      </c>
      <c r="AU923">
        <v>-1</v>
      </c>
      <c r="AV923">
        <v>0.05</v>
      </c>
      <c r="AW923">
        <v>29.88</v>
      </c>
      <c r="AX923">
        <v>29.88</v>
      </c>
      <c r="AY923">
        <v>0.17</v>
      </c>
      <c r="AZ923">
        <v>0</v>
      </c>
      <c r="BA923">
        <v>1381.2879619573055</v>
      </c>
    </row>
    <row r="924" spans="1:53" x14ac:dyDescent="0.25">
      <c r="A924">
        <v>2586</v>
      </c>
      <c r="B924" t="s">
        <v>1336</v>
      </c>
      <c r="C924">
        <v>0</v>
      </c>
      <c r="D924">
        <v>1.58</v>
      </c>
      <c r="E924">
        <v>0</v>
      </c>
      <c r="F924">
        <v>0</v>
      </c>
      <c r="G924">
        <v>0</v>
      </c>
      <c r="H924">
        <v>0.03</v>
      </c>
      <c r="I924">
        <v>0</v>
      </c>
      <c r="J924">
        <v>2</v>
      </c>
      <c r="K924">
        <v>0.03</v>
      </c>
      <c r="L924">
        <v>-1</v>
      </c>
      <c r="M924">
        <v>-1</v>
      </c>
      <c r="N924">
        <v>0.67</v>
      </c>
      <c r="O924">
        <v>3.58</v>
      </c>
      <c r="P924">
        <v>0.03</v>
      </c>
      <c r="Q924">
        <v>0.28000000000000003</v>
      </c>
      <c r="R924">
        <v>0.05</v>
      </c>
      <c r="S924">
        <v>0.32</v>
      </c>
      <c r="T924">
        <v>0.23</v>
      </c>
      <c r="U924">
        <v>0</v>
      </c>
      <c r="V924">
        <v>0</v>
      </c>
      <c r="W924">
        <v>20.67</v>
      </c>
      <c r="X924">
        <v>0.6</v>
      </c>
      <c r="Y924">
        <v>-1</v>
      </c>
      <c r="Z924">
        <v>-1</v>
      </c>
      <c r="AA924">
        <v>24.88</v>
      </c>
      <c r="AB924">
        <v>0.03</v>
      </c>
      <c r="AC924">
        <v>0.02</v>
      </c>
      <c r="AD924">
        <v>0.03</v>
      </c>
      <c r="AE924">
        <v>4.17</v>
      </c>
      <c r="AF924">
        <v>-1</v>
      </c>
      <c r="AG924">
        <v>-1</v>
      </c>
      <c r="AH924">
        <v>-1</v>
      </c>
      <c r="AI924">
        <v>0</v>
      </c>
      <c r="AJ924">
        <v>0</v>
      </c>
      <c r="AK924">
        <v>0.03</v>
      </c>
      <c r="AL924">
        <v>0.03</v>
      </c>
      <c r="AM924">
        <v>0.05</v>
      </c>
      <c r="AN924">
        <v>0.05</v>
      </c>
      <c r="AO924">
        <v>1.42</v>
      </c>
      <c r="AP924">
        <v>1.42</v>
      </c>
      <c r="AQ924">
        <v>22.67</v>
      </c>
      <c r="AR924">
        <v>0.53</v>
      </c>
      <c r="AS924">
        <v>0.68</v>
      </c>
      <c r="AT924">
        <v>-1</v>
      </c>
      <c r="AU924">
        <v>-1</v>
      </c>
      <c r="AV924">
        <v>0.05</v>
      </c>
      <c r="AW924">
        <v>29.88</v>
      </c>
      <c r="AX924">
        <v>29.88</v>
      </c>
      <c r="AY924">
        <v>0.17</v>
      </c>
      <c r="AZ924">
        <v>0</v>
      </c>
      <c r="BA924">
        <v>1491.2780544100892</v>
      </c>
    </row>
    <row r="925" spans="1:53" x14ac:dyDescent="0.25">
      <c r="A925">
        <v>2587</v>
      </c>
      <c r="B925" t="s">
        <v>1337</v>
      </c>
      <c r="C925">
        <v>0</v>
      </c>
      <c r="D925">
        <v>1.58</v>
      </c>
      <c r="E925">
        <v>0</v>
      </c>
      <c r="F925">
        <v>0</v>
      </c>
      <c r="G925">
        <v>0</v>
      </c>
      <c r="H925">
        <v>0.03</v>
      </c>
      <c r="I925">
        <v>0</v>
      </c>
      <c r="J925">
        <v>2</v>
      </c>
      <c r="K925">
        <v>0.03</v>
      </c>
      <c r="L925">
        <v>-1</v>
      </c>
      <c r="M925">
        <v>-1</v>
      </c>
      <c r="N925">
        <v>0.67</v>
      </c>
      <c r="O925">
        <v>3.58</v>
      </c>
      <c r="P925">
        <v>0.03</v>
      </c>
      <c r="Q925">
        <v>0.28000000000000003</v>
      </c>
      <c r="R925">
        <v>0.05</v>
      </c>
      <c r="S925">
        <v>0.32</v>
      </c>
      <c r="T925">
        <v>0.23</v>
      </c>
      <c r="U925">
        <v>0</v>
      </c>
      <c r="V925">
        <v>0</v>
      </c>
      <c r="W925">
        <v>20.67</v>
      </c>
      <c r="X925">
        <v>0.6</v>
      </c>
      <c r="Y925">
        <v>-1</v>
      </c>
      <c r="Z925">
        <v>-1</v>
      </c>
      <c r="AA925">
        <v>24.88</v>
      </c>
      <c r="AB925">
        <v>0.03</v>
      </c>
      <c r="AC925">
        <v>0.02</v>
      </c>
      <c r="AD925">
        <v>0.03</v>
      </c>
      <c r="AE925">
        <v>4.17</v>
      </c>
      <c r="AF925">
        <v>-1</v>
      </c>
      <c r="AG925">
        <v>-1</v>
      </c>
      <c r="AH925">
        <v>-1</v>
      </c>
      <c r="AI925">
        <v>0</v>
      </c>
      <c r="AJ925">
        <v>0</v>
      </c>
      <c r="AK925">
        <v>0.03</v>
      </c>
      <c r="AL925">
        <v>0.03</v>
      </c>
      <c r="AM925">
        <v>0.05</v>
      </c>
      <c r="AN925">
        <v>0.05</v>
      </c>
      <c r="AO925">
        <v>1.42</v>
      </c>
      <c r="AP925">
        <v>1.42</v>
      </c>
      <c r="AQ925">
        <v>22.67</v>
      </c>
      <c r="AR925">
        <v>0.53</v>
      </c>
      <c r="AS925">
        <v>0.68</v>
      </c>
      <c r="AT925">
        <v>-1</v>
      </c>
      <c r="AU925">
        <v>-1</v>
      </c>
      <c r="AV925">
        <v>0.05</v>
      </c>
      <c r="AW925">
        <v>29.88</v>
      </c>
      <c r="AX925">
        <v>29.88</v>
      </c>
      <c r="AY925">
        <v>0.17</v>
      </c>
      <c r="AZ925">
        <v>0</v>
      </c>
      <c r="BA925">
        <v>1530.543852929673</v>
      </c>
    </row>
    <row r="926" spans="1:53" x14ac:dyDescent="0.25">
      <c r="A926">
        <v>2590</v>
      </c>
      <c r="B926" t="s">
        <v>1338</v>
      </c>
      <c r="C926">
        <v>0</v>
      </c>
      <c r="D926">
        <v>1.58</v>
      </c>
      <c r="E926">
        <v>0</v>
      </c>
      <c r="F926">
        <v>0</v>
      </c>
      <c r="G926">
        <v>0</v>
      </c>
      <c r="H926">
        <v>0.03</v>
      </c>
      <c r="I926">
        <v>0</v>
      </c>
      <c r="J926">
        <v>2</v>
      </c>
      <c r="K926">
        <v>0.03</v>
      </c>
      <c r="L926">
        <v>-1</v>
      </c>
      <c r="M926">
        <v>-1</v>
      </c>
      <c r="N926">
        <v>0.67</v>
      </c>
      <c r="O926">
        <v>3.58</v>
      </c>
      <c r="P926">
        <v>0.03</v>
      </c>
      <c r="Q926">
        <v>0.28000000000000003</v>
      </c>
      <c r="R926">
        <v>0.05</v>
      </c>
      <c r="S926">
        <v>0.32</v>
      </c>
      <c r="T926">
        <v>0.23</v>
      </c>
      <c r="U926">
        <v>0</v>
      </c>
      <c r="V926">
        <v>0</v>
      </c>
      <c r="W926">
        <v>20.67</v>
      </c>
      <c r="X926">
        <v>0.6</v>
      </c>
      <c r="Y926">
        <v>-1</v>
      </c>
      <c r="Z926">
        <v>-1</v>
      </c>
      <c r="AA926">
        <v>24.88</v>
      </c>
      <c r="AB926">
        <v>0.03</v>
      </c>
      <c r="AC926">
        <v>0.02</v>
      </c>
      <c r="AD926">
        <v>0.03</v>
      </c>
      <c r="AE926">
        <v>4.17</v>
      </c>
      <c r="AF926">
        <v>-1</v>
      </c>
      <c r="AG926">
        <v>-1</v>
      </c>
      <c r="AH926">
        <v>-1</v>
      </c>
      <c r="AI926">
        <v>0</v>
      </c>
      <c r="AJ926">
        <v>0</v>
      </c>
      <c r="AK926">
        <v>0.03</v>
      </c>
      <c r="AL926">
        <v>0.03</v>
      </c>
      <c r="AM926">
        <v>0.05</v>
      </c>
      <c r="AN926">
        <v>0.05</v>
      </c>
      <c r="AO926">
        <v>1.42</v>
      </c>
      <c r="AP926">
        <v>1.42</v>
      </c>
      <c r="AQ926">
        <v>22.67</v>
      </c>
      <c r="AR926">
        <v>0.53</v>
      </c>
      <c r="AS926">
        <v>0.68</v>
      </c>
      <c r="AT926">
        <v>-1</v>
      </c>
      <c r="AU926">
        <v>-1</v>
      </c>
      <c r="AV926">
        <v>0.05</v>
      </c>
      <c r="AW926">
        <v>29.88</v>
      </c>
      <c r="AX926">
        <v>29.88</v>
      </c>
      <c r="AY926">
        <v>0.17</v>
      </c>
      <c r="AZ926">
        <v>0</v>
      </c>
      <c r="BA926">
        <v>1699.5416130938822</v>
      </c>
    </row>
    <row r="927" spans="1:53" x14ac:dyDescent="0.25">
      <c r="A927">
        <v>2591</v>
      </c>
      <c r="B927" t="s">
        <v>1339</v>
      </c>
      <c r="C927">
        <v>0</v>
      </c>
      <c r="D927">
        <v>1.58</v>
      </c>
      <c r="E927">
        <v>0</v>
      </c>
      <c r="F927">
        <v>0</v>
      </c>
      <c r="G927">
        <v>0</v>
      </c>
      <c r="H927">
        <v>0.03</v>
      </c>
      <c r="I927">
        <v>0</v>
      </c>
      <c r="J927">
        <v>2</v>
      </c>
      <c r="K927">
        <v>0.03</v>
      </c>
      <c r="L927">
        <v>-1</v>
      </c>
      <c r="M927">
        <v>-1</v>
      </c>
      <c r="N927">
        <v>0.67</v>
      </c>
      <c r="O927">
        <v>3.58</v>
      </c>
      <c r="P927">
        <v>0.03</v>
      </c>
      <c r="Q927">
        <v>0.28000000000000003</v>
      </c>
      <c r="R927">
        <v>0.05</v>
      </c>
      <c r="S927">
        <v>0.32</v>
      </c>
      <c r="T927">
        <v>0.23</v>
      </c>
      <c r="U927">
        <v>0</v>
      </c>
      <c r="V927">
        <v>0</v>
      </c>
      <c r="W927">
        <v>20.67</v>
      </c>
      <c r="X927">
        <v>0.6</v>
      </c>
      <c r="Y927">
        <v>-1</v>
      </c>
      <c r="Z927">
        <v>-1</v>
      </c>
      <c r="AA927">
        <v>24.88</v>
      </c>
      <c r="AB927">
        <v>0.03</v>
      </c>
      <c r="AC927">
        <v>0.02</v>
      </c>
      <c r="AD927">
        <v>0.03</v>
      </c>
      <c r="AE927">
        <v>4.17</v>
      </c>
      <c r="AF927">
        <v>-1</v>
      </c>
      <c r="AG927">
        <v>-1</v>
      </c>
      <c r="AH927">
        <v>-1</v>
      </c>
      <c r="AI927">
        <v>0</v>
      </c>
      <c r="AJ927">
        <v>0</v>
      </c>
      <c r="AK927">
        <v>0.03</v>
      </c>
      <c r="AL927">
        <v>0.03</v>
      </c>
      <c r="AM927">
        <v>0.05</v>
      </c>
      <c r="AN927">
        <v>0.05</v>
      </c>
      <c r="AO927">
        <v>1.42</v>
      </c>
      <c r="AP927">
        <v>1.42</v>
      </c>
      <c r="AQ927">
        <v>22.67</v>
      </c>
      <c r="AR927">
        <v>0.53</v>
      </c>
      <c r="AS927">
        <v>0.68</v>
      </c>
      <c r="AT927">
        <v>-1</v>
      </c>
      <c r="AU927">
        <v>-1</v>
      </c>
      <c r="AV927">
        <v>0.05</v>
      </c>
      <c r="AW927">
        <v>29.88</v>
      </c>
      <c r="AX927">
        <v>29.88</v>
      </c>
      <c r="AY927">
        <v>0.17</v>
      </c>
      <c r="AZ927">
        <v>0</v>
      </c>
      <c r="BA927">
        <v>1313.0908272658903</v>
      </c>
    </row>
    <row r="928" spans="1:53" x14ac:dyDescent="0.25">
      <c r="A928">
        <v>2594</v>
      </c>
      <c r="B928" t="s">
        <v>1340</v>
      </c>
      <c r="C928">
        <v>0</v>
      </c>
      <c r="D928">
        <v>1.58</v>
      </c>
      <c r="E928">
        <v>0</v>
      </c>
      <c r="F928">
        <v>0</v>
      </c>
      <c r="G928">
        <v>0</v>
      </c>
      <c r="H928">
        <v>0.03</v>
      </c>
      <c r="I928">
        <v>0</v>
      </c>
      <c r="J928">
        <v>2</v>
      </c>
      <c r="K928">
        <v>0.03</v>
      </c>
      <c r="L928">
        <v>-1</v>
      </c>
      <c r="M928">
        <v>-1</v>
      </c>
      <c r="N928">
        <v>0.67</v>
      </c>
      <c r="O928">
        <v>3.58</v>
      </c>
      <c r="P928">
        <v>0.03</v>
      </c>
      <c r="Q928">
        <v>0.28000000000000003</v>
      </c>
      <c r="R928">
        <v>0.05</v>
      </c>
      <c r="S928">
        <v>0.32</v>
      </c>
      <c r="T928">
        <v>0.23</v>
      </c>
      <c r="U928">
        <v>0</v>
      </c>
      <c r="V928">
        <v>0</v>
      </c>
      <c r="W928">
        <v>20.67</v>
      </c>
      <c r="X928">
        <v>0.6</v>
      </c>
      <c r="Y928">
        <v>-1</v>
      </c>
      <c r="Z928">
        <v>-1</v>
      </c>
      <c r="AA928">
        <v>24.88</v>
      </c>
      <c r="AB928">
        <v>0.03</v>
      </c>
      <c r="AC928">
        <v>0.02</v>
      </c>
      <c r="AD928">
        <v>0.03</v>
      </c>
      <c r="AE928">
        <v>4.17</v>
      </c>
      <c r="AF928">
        <v>-1</v>
      </c>
      <c r="AG928">
        <v>-1</v>
      </c>
      <c r="AH928">
        <v>-1</v>
      </c>
      <c r="AI928">
        <v>0</v>
      </c>
      <c r="AJ928">
        <v>0</v>
      </c>
      <c r="AK928">
        <v>0.03</v>
      </c>
      <c r="AL928">
        <v>0.03</v>
      </c>
      <c r="AM928">
        <v>0.05</v>
      </c>
      <c r="AN928">
        <v>0.05</v>
      </c>
      <c r="AO928">
        <v>1.42</v>
      </c>
      <c r="AP928">
        <v>1.42</v>
      </c>
      <c r="AQ928">
        <v>22.67</v>
      </c>
      <c r="AR928">
        <v>0.53</v>
      </c>
      <c r="AS928">
        <v>0.68</v>
      </c>
      <c r="AT928">
        <v>-1</v>
      </c>
      <c r="AU928">
        <v>-1</v>
      </c>
      <c r="AV928">
        <v>0.05</v>
      </c>
      <c r="AW928">
        <v>29.88</v>
      </c>
      <c r="AX928">
        <v>29.88</v>
      </c>
      <c r="AY928">
        <v>0.17</v>
      </c>
      <c r="AZ928">
        <v>0</v>
      </c>
      <c r="BA928">
        <v>1499.5764562516138</v>
      </c>
    </row>
    <row r="929" spans="1:53" x14ac:dyDescent="0.25">
      <c r="A929">
        <v>2600</v>
      </c>
      <c r="B929" t="s">
        <v>1341</v>
      </c>
      <c r="C929">
        <v>0</v>
      </c>
      <c r="D929">
        <v>1.58</v>
      </c>
      <c r="E929">
        <v>0</v>
      </c>
      <c r="F929">
        <v>0</v>
      </c>
      <c r="G929">
        <v>0</v>
      </c>
      <c r="H929">
        <v>0.03</v>
      </c>
      <c r="I929">
        <v>0</v>
      </c>
      <c r="J929">
        <v>2</v>
      </c>
      <c r="K929">
        <v>0.03</v>
      </c>
      <c r="L929">
        <v>-1</v>
      </c>
      <c r="M929">
        <v>-1</v>
      </c>
      <c r="N929">
        <v>0.67</v>
      </c>
      <c r="O929">
        <v>3.58</v>
      </c>
      <c r="P929">
        <v>0.03</v>
      </c>
      <c r="Q929">
        <v>0.28000000000000003</v>
      </c>
      <c r="R929">
        <v>0.05</v>
      </c>
      <c r="S929">
        <v>0.32</v>
      </c>
      <c r="T929">
        <v>0.23</v>
      </c>
      <c r="U929">
        <v>0</v>
      </c>
      <c r="V929">
        <v>0</v>
      </c>
      <c r="W929">
        <v>20.67</v>
      </c>
      <c r="X929">
        <v>0.6</v>
      </c>
      <c r="Y929">
        <v>-1</v>
      </c>
      <c r="Z929">
        <v>-1</v>
      </c>
      <c r="AA929">
        <v>24.88</v>
      </c>
      <c r="AB929">
        <v>0.03</v>
      </c>
      <c r="AC929">
        <v>0.02</v>
      </c>
      <c r="AD929">
        <v>0.03</v>
      </c>
      <c r="AE929">
        <v>4.17</v>
      </c>
      <c r="AF929">
        <v>-1</v>
      </c>
      <c r="AG929">
        <v>-1</v>
      </c>
      <c r="AH929">
        <v>-1</v>
      </c>
      <c r="AI929">
        <v>0</v>
      </c>
      <c r="AJ929">
        <v>0</v>
      </c>
      <c r="AK929">
        <v>0.03</v>
      </c>
      <c r="AL929">
        <v>0.03</v>
      </c>
      <c r="AM929">
        <v>0.05</v>
      </c>
      <c r="AN929">
        <v>0.05</v>
      </c>
      <c r="AO929">
        <v>1.42</v>
      </c>
      <c r="AP929">
        <v>1.42</v>
      </c>
      <c r="AQ929">
        <v>22.67</v>
      </c>
      <c r="AR929">
        <v>0.53</v>
      </c>
      <c r="AS929">
        <v>0.68</v>
      </c>
      <c r="AT929">
        <v>-1</v>
      </c>
      <c r="AU929">
        <v>-1</v>
      </c>
      <c r="AV929">
        <v>0.05</v>
      </c>
      <c r="AW929">
        <v>29.88</v>
      </c>
      <c r="AX929">
        <v>29.88</v>
      </c>
      <c r="AY929">
        <v>0.17</v>
      </c>
      <c r="AZ929">
        <v>0</v>
      </c>
      <c r="BA929">
        <v>1428.0187287568829</v>
      </c>
    </row>
    <row r="930" spans="1:53" x14ac:dyDescent="0.25">
      <c r="A930">
        <v>2601</v>
      </c>
      <c r="B930" t="s">
        <v>1342</v>
      </c>
      <c r="C930">
        <v>0</v>
      </c>
      <c r="D930">
        <v>1.58</v>
      </c>
      <c r="E930">
        <v>0</v>
      </c>
      <c r="F930">
        <v>0</v>
      </c>
      <c r="G930">
        <v>0</v>
      </c>
      <c r="H930">
        <v>0.03</v>
      </c>
      <c r="I930">
        <v>0</v>
      </c>
      <c r="J930">
        <v>2</v>
      </c>
      <c r="K930">
        <v>0.03</v>
      </c>
      <c r="L930">
        <v>-1</v>
      </c>
      <c r="M930">
        <v>-1</v>
      </c>
      <c r="N930">
        <v>0.67</v>
      </c>
      <c r="O930">
        <v>3.58</v>
      </c>
      <c r="P930">
        <v>0.03</v>
      </c>
      <c r="Q930">
        <v>0.28000000000000003</v>
      </c>
      <c r="R930">
        <v>0.05</v>
      </c>
      <c r="S930">
        <v>0.32</v>
      </c>
      <c r="T930">
        <v>0.23</v>
      </c>
      <c r="U930">
        <v>0</v>
      </c>
      <c r="V930">
        <v>0</v>
      </c>
      <c r="W930">
        <v>20.67</v>
      </c>
      <c r="X930">
        <v>0.6</v>
      </c>
      <c r="Y930">
        <v>-1</v>
      </c>
      <c r="Z930">
        <v>-1</v>
      </c>
      <c r="AA930">
        <v>24.88</v>
      </c>
      <c r="AB930">
        <v>0.03</v>
      </c>
      <c r="AC930">
        <v>0.02</v>
      </c>
      <c r="AD930">
        <v>0.03</v>
      </c>
      <c r="AE930">
        <v>4.17</v>
      </c>
      <c r="AF930">
        <v>-1</v>
      </c>
      <c r="AG930">
        <v>-1</v>
      </c>
      <c r="AH930">
        <v>-1</v>
      </c>
      <c r="AI930">
        <v>0</v>
      </c>
      <c r="AJ930">
        <v>0</v>
      </c>
      <c r="AK930">
        <v>0.03</v>
      </c>
      <c r="AL930">
        <v>0.03</v>
      </c>
      <c r="AM930">
        <v>0.05</v>
      </c>
      <c r="AN930">
        <v>0.05</v>
      </c>
      <c r="AO930">
        <v>1.42</v>
      </c>
      <c r="AP930">
        <v>1.42</v>
      </c>
      <c r="AQ930">
        <v>22.67</v>
      </c>
      <c r="AR930">
        <v>0.53</v>
      </c>
      <c r="AS930">
        <v>0.68</v>
      </c>
      <c r="AT930">
        <v>-1</v>
      </c>
      <c r="AU930">
        <v>-1</v>
      </c>
      <c r="AV930">
        <v>0.05</v>
      </c>
      <c r="AW930">
        <v>29.88</v>
      </c>
      <c r="AX930">
        <v>29.88</v>
      </c>
      <c r="AY930">
        <v>0.17</v>
      </c>
      <c r="AZ930">
        <v>0</v>
      </c>
      <c r="BA930">
        <v>1460.5312130728794</v>
      </c>
    </row>
    <row r="931" spans="1:53" x14ac:dyDescent="0.25">
      <c r="A931">
        <v>2603</v>
      </c>
      <c r="B931" t="s">
        <v>1343</v>
      </c>
      <c r="C931">
        <v>0</v>
      </c>
      <c r="D931">
        <v>1.58</v>
      </c>
      <c r="E931">
        <v>0</v>
      </c>
      <c r="F931">
        <v>0</v>
      </c>
      <c r="G931">
        <v>0</v>
      </c>
      <c r="H931">
        <v>0.03</v>
      </c>
      <c r="I931">
        <v>0</v>
      </c>
      <c r="J931">
        <v>2</v>
      </c>
      <c r="K931">
        <v>0.03</v>
      </c>
      <c r="L931">
        <v>-1</v>
      </c>
      <c r="M931">
        <v>-1</v>
      </c>
      <c r="N931">
        <v>0.67</v>
      </c>
      <c r="O931">
        <v>3.58</v>
      </c>
      <c r="P931">
        <v>0.03</v>
      </c>
      <c r="Q931">
        <v>0.28000000000000003</v>
      </c>
      <c r="R931">
        <v>0.05</v>
      </c>
      <c r="S931">
        <v>0.32</v>
      </c>
      <c r="T931">
        <v>0.23</v>
      </c>
      <c r="U931">
        <v>0</v>
      </c>
      <c r="V931">
        <v>0</v>
      </c>
      <c r="W931">
        <v>20.67</v>
      </c>
      <c r="X931">
        <v>0.6</v>
      </c>
      <c r="Y931">
        <v>-1</v>
      </c>
      <c r="Z931">
        <v>-1</v>
      </c>
      <c r="AA931">
        <v>24.88</v>
      </c>
      <c r="AB931">
        <v>0.03</v>
      </c>
      <c r="AC931">
        <v>0.02</v>
      </c>
      <c r="AD931">
        <v>0.03</v>
      </c>
      <c r="AE931">
        <v>4.17</v>
      </c>
      <c r="AF931">
        <v>-1</v>
      </c>
      <c r="AG931">
        <v>-1</v>
      </c>
      <c r="AH931">
        <v>-1</v>
      </c>
      <c r="AI931">
        <v>0</v>
      </c>
      <c r="AJ931">
        <v>0</v>
      </c>
      <c r="AK931">
        <v>0.03</v>
      </c>
      <c r="AL931">
        <v>0.03</v>
      </c>
      <c r="AM931">
        <v>0.05</v>
      </c>
      <c r="AN931">
        <v>0.05</v>
      </c>
      <c r="AO931">
        <v>1.42</v>
      </c>
      <c r="AP931">
        <v>1.42</v>
      </c>
      <c r="AQ931">
        <v>22.67</v>
      </c>
      <c r="AR931">
        <v>0.53</v>
      </c>
      <c r="AS931">
        <v>0.68</v>
      </c>
      <c r="AT931">
        <v>-1</v>
      </c>
      <c r="AU931">
        <v>-1</v>
      </c>
      <c r="AV931">
        <v>0.05</v>
      </c>
      <c r="AW931">
        <v>29.88</v>
      </c>
      <c r="AX931">
        <v>29.88</v>
      </c>
      <c r="AY931">
        <v>0.17</v>
      </c>
      <c r="AZ931">
        <v>0</v>
      </c>
      <c r="BA931">
        <v>1469.2860353252265</v>
      </c>
    </row>
    <row r="932" spans="1:53" x14ac:dyDescent="0.25">
      <c r="A932">
        <v>2604</v>
      </c>
      <c r="B932" t="s">
        <v>1344</v>
      </c>
      <c r="C932">
        <v>0</v>
      </c>
      <c r="D932">
        <v>1.58</v>
      </c>
      <c r="E932">
        <v>0</v>
      </c>
      <c r="F932">
        <v>0</v>
      </c>
      <c r="G932">
        <v>0</v>
      </c>
      <c r="H932">
        <v>0.03</v>
      </c>
      <c r="I932">
        <v>0</v>
      </c>
      <c r="J932">
        <v>2</v>
      </c>
      <c r="K932">
        <v>0.03</v>
      </c>
      <c r="L932">
        <v>-1</v>
      </c>
      <c r="M932">
        <v>-1</v>
      </c>
      <c r="N932">
        <v>0.67</v>
      </c>
      <c r="O932">
        <v>3.58</v>
      </c>
      <c r="P932">
        <v>0.03</v>
      </c>
      <c r="Q932">
        <v>0.28000000000000003</v>
      </c>
      <c r="R932">
        <v>0.05</v>
      </c>
      <c r="S932">
        <v>0.32</v>
      </c>
      <c r="T932">
        <v>0.23</v>
      </c>
      <c r="U932">
        <v>0</v>
      </c>
      <c r="V932">
        <v>0</v>
      </c>
      <c r="W932">
        <v>20.67</v>
      </c>
      <c r="X932">
        <v>0.6</v>
      </c>
      <c r="Y932">
        <v>-1</v>
      </c>
      <c r="Z932">
        <v>-1</v>
      </c>
      <c r="AA932">
        <v>24.88</v>
      </c>
      <c r="AB932">
        <v>0.03</v>
      </c>
      <c r="AC932">
        <v>0.02</v>
      </c>
      <c r="AD932">
        <v>0.03</v>
      </c>
      <c r="AE932">
        <v>4.17</v>
      </c>
      <c r="AF932">
        <v>-1</v>
      </c>
      <c r="AG932">
        <v>-1</v>
      </c>
      <c r="AH932">
        <v>-1</v>
      </c>
      <c r="AI932">
        <v>0</v>
      </c>
      <c r="AJ932">
        <v>0</v>
      </c>
      <c r="AK932">
        <v>0.03</v>
      </c>
      <c r="AL932">
        <v>0.03</v>
      </c>
      <c r="AM932">
        <v>0.05</v>
      </c>
      <c r="AN932">
        <v>0.05</v>
      </c>
      <c r="AO932">
        <v>1.42</v>
      </c>
      <c r="AP932">
        <v>1.42</v>
      </c>
      <c r="AQ932">
        <v>22.67</v>
      </c>
      <c r="AR932">
        <v>0.53</v>
      </c>
      <c r="AS932">
        <v>0.68</v>
      </c>
      <c r="AT932">
        <v>-1</v>
      </c>
      <c r="AU932">
        <v>-1</v>
      </c>
      <c r="AV932">
        <v>0.05</v>
      </c>
      <c r="AW932">
        <v>29.88</v>
      </c>
      <c r="AX932">
        <v>29.88</v>
      </c>
      <c r="AY932">
        <v>0.17</v>
      </c>
      <c r="AZ932">
        <v>0</v>
      </c>
      <c r="BA932">
        <v>1428.8580183868157</v>
      </c>
    </row>
    <row r="933" spans="1:53" x14ac:dyDescent="0.25">
      <c r="A933">
        <v>2605</v>
      </c>
      <c r="B933" t="s">
        <v>1345</v>
      </c>
      <c r="C933">
        <v>0</v>
      </c>
      <c r="D933">
        <v>1.58</v>
      </c>
      <c r="E933">
        <v>0</v>
      </c>
      <c r="F933">
        <v>0</v>
      </c>
      <c r="G933">
        <v>0</v>
      </c>
      <c r="H933">
        <v>0.03</v>
      </c>
      <c r="I933">
        <v>0</v>
      </c>
      <c r="J933">
        <v>2</v>
      </c>
      <c r="K933">
        <v>0.03</v>
      </c>
      <c r="L933">
        <v>-1</v>
      </c>
      <c r="M933">
        <v>-1</v>
      </c>
      <c r="N933">
        <v>0.67</v>
      </c>
      <c r="O933">
        <v>3.58</v>
      </c>
      <c r="P933">
        <v>0.03</v>
      </c>
      <c r="Q933">
        <v>0.28000000000000003</v>
      </c>
      <c r="R933">
        <v>0.05</v>
      </c>
      <c r="S933">
        <v>0.32</v>
      </c>
      <c r="T933">
        <v>0.23</v>
      </c>
      <c r="U933">
        <v>0</v>
      </c>
      <c r="V933">
        <v>0</v>
      </c>
      <c r="W933">
        <v>20.67</v>
      </c>
      <c r="X933">
        <v>0.6</v>
      </c>
      <c r="Y933">
        <v>-1</v>
      </c>
      <c r="Z933">
        <v>-1</v>
      </c>
      <c r="AA933">
        <v>24.88</v>
      </c>
      <c r="AB933">
        <v>0.03</v>
      </c>
      <c r="AC933">
        <v>0.02</v>
      </c>
      <c r="AD933">
        <v>0.03</v>
      </c>
      <c r="AE933">
        <v>4.17</v>
      </c>
      <c r="AF933">
        <v>-1</v>
      </c>
      <c r="AG933">
        <v>-1</v>
      </c>
      <c r="AH933">
        <v>-1</v>
      </c>
      <c r="AI933">
        <v>0</v>
      </c>
      <c r="AJ933">
        <v>0</v>
      </c>
      <c r="AK933">
        <v>0.03</v>
      </c>
      <c r="AL933">
        <v>0.03</v>
      </c>
      <c r="AM933">
        <v>0.05</v>
      </c>
      <c r="AN933">
        <v>0.05</v>
      </c>
      <c r="AO933">
        <v>1.42</v>
      </c>
      <c r="AP933">
        <v>1.42</v>
      </c>
      <c r="AQ933">
        <v>22.67</v>
      </c>
      <c r="AR933">
        <v>0.53</v>
      </c>
      <c r="AS933">
        <v>0.68</v>
      </c>
      <c r="AT933">
        <v>-1</v>
      </c>
      <c r="AU933">
        <v>-1</v>
      </c>
      <c r="AV933">
        <v>0.05</v>
      </c>
      <c r="AW933">
        <v>29.88</v>
      </c>
      <c r="AX933">
        <v>29.88</v>
      </c>
      <c r="AY933">
        <v>0.17</v>
      </c>
      <c r="AZ933">
        <v>0</v>
      </c>
      <c r="BA933">
        <v>1468.7577191620248</v>
      </c>
    </row>
    <row r="934" spans="1:53" x14ac:dyDescent="0.25">
      <c r="A934">
        <v>2606</v>
      </c>
      <c r="B934" t="s">
        <v>1346</v>
      </c>
      <c r="C934">
        <v>0</v>
      </c>
      <c r="D934">
        <v>1.58</v>
      </c>
      <c r="E934">
        <v>0</v>
      </c>
      <c r="F934">
        <v>0</v>
      </c>
      <c r="G934">
        <v>0</v>
      </c>
      <c r="H934">
        <v>0.03</v>
      </c>
      <c r="I934">
        <v>0</v>
      </c>
      <c r="J934">
        <v>2</v>
      </c>
      <c r="K934">
        <v>0.03</v>
      </c>
      <c r="L934">
        <v>-1</v>
      </c>
      <c r="M934">
        <v>-1</v>
      </c>
      <c r="N934">
        <v>0.67</v>
      </c>
      <c r="O934">
        <v>3.58</v>
      </c>
      <c r="P934">
        <v>0.03</v>
      </c>
      <c r="Q934">
        <v>0.28000000000000003</v>
      </c>
      <c r="R934">
        <v>0.05</v>
      </c>
      <c r="S934">
        <v>0.32</v>
      </c>
      <c r="T934">
        <v>0.23</v>
      </c>
      <c r="U934">
        <v>0</v>
      </c>
      <c r="V934">
        <v>0</v>
      </c>
      <c r="W934">
        <v>20.67</v>
      </c>
      <c r="X934">
        <v>0.6</v>
      </c>
      <c r="Y934">
        <v>-1</v>
      </c>
      <c r="Z934">
        <v>-1</v>
      </c>
      <c r="AA934">
        <v>24.88</v>
      </c>
      <c r="AB934">
        <v>0.03</v>
      </c>
      <c r="AC934">
        <v>0.02</v>
      </c>
      <c r="AD934">
        <v>0.03</v>
      </c>
      <c r="AE934">
        <v>4.17</v>
      </c>
      <c r="AF934">
        <v>-1</v>
      </c>
      <c r="AG934">
        <v>-1</v>
      </c>
      <c r="AH934">
        <v>-1</v>
      </c>
      <c r="AI934">
        <v>0</v>
      </c>
      <c r="AJ934">
        <v>0</v>
      </c>
      <c r="AK934">
        <v>0.03</v>
      </c>
      <c r="AL934">
        <v>0.03</v>
      </c>
      <c r="AM934">
        <v>0.05</v>
      </c>
      <c r="AN934">
        <v>0.05</v>
      </c>
      <c r="AO934">
        <v>1.42</v>
      </c>
      <c r="AP934">
        <v>1.42</v>
      </c>
      <c r="AQ934">
        <v>22.67</v>
      </c>
      <c r="AR934">
        <v>0.53</v>
      </c>
      <c r="AS934">
        <v>0.68</v>
      </c>
      <c r="AT934">
        <v>-1</v>
      </c>
      <c r="AU934">
        <v>-1</v>
      </c>
      <c r="AV934">
        <v>0.05</v>
      </c>
      <c r="AW934">
        <v>29.88</v>
      </c>
      <c r="AX934">
        <v>29.88</v>
      </c>
      <c r="AY934">
        <v>0.17</v>
      </c>
      <c r="AZ934">
        <v>0</v>
      </c>
      <c r="BA934">
        <v>1453.8981351842283</v>
      </c>
    </row>
    <row r="935" spans="1:53" x14ac:dyDescent="0.25">
      <c r="A935">
        <v>2607</v>
      </c>
      <c r="B935" t="s">
        <v>1347</v>
      </c>
      <c r="C935">
        <v>0</v>
      </c>
      <c r="D935">
        <v>1.58</v>
      </c>
      <c r="E935">
        <v>0</v>
      </c>
      <c r="F935">
        <v>0</v>
      </c>
      <c r="G935">
        <v>0</v>
      </c>
      <c r="H935">
        <v>0.03</v>
      </c>
      <c r="I935">
        <v>0</v>
      </c>
      <c r="J935">
        <v>2</v>
      </c>
      <c r="K935">
        <v>0.03</v>
      </c>
      <c r="L935">
        <v>-1</v>
      </c>
      <c r="M935">
        <v>-1</v>
      </c>
      <c r="N935">
        <v>0.67</v>
      </c>
      <c r="O935">
        <v>3.58</v>
      </c>
      <c r="P935">
        <v>0.03</v>
      </c>
      <c r="Q935">
        <v>0.28000000000000003</v>
      </c>
      <c r="R935">
        <v>0.05</v>
      </c>
      <c r="S935">
        <v>0.32</v>
      </c>
      <c r="T935">
        <v>0.23</v>
      </c>
      <c r="U935">
        <v>0</v>
      </c>
      <c r="V935">
        <v>0</v>
      </c>
      <c r="W935">
        <v>20.67</v>
      </c>
      <c r="X935">
        <v>0.6</v>
      </c>
      <c r="Y935">
        <v>-1</v>
      </c>
      <c r="Z935">
        <v>-1</v>
      </c>
      <c r="AA935">
        <v>24.88</v>
      </c>
      <c r="AB935">
        <v>0.03</v>
      </c>
      <c r="AC935">
        <v>0.02</v>
      </c>
      <c r="AD935">
        <v>0.03</v>
      </c>
      <c r="AE935">
        <v>4.17</v>
      </c>
      <c r="AF935">
        <v>-1</v>
      </c>
      <c r="AG935">
        <v>-1</v>
      </c>
      <c r="AH935">
        <v>-1</v>
      </c>
      <c r="AI935">
        <v>0</v>
      </c>
      <c r="AJ935">
        <v>0</v>
      </c>
      <c r="AK935">
        <v>0.03</v>
      </c>
      <c r="AL935">
        <v>0.03</v>
      </c>
      <c r="AM935">
        <v>0.05</v>
      </c>
      <c r="AN935">
        <v>0.05</v>
      </c>
      <c r="AO935">
        <v>1.42</v>
      </c>
      <c r="AP935">
        <v>1.42</v>
      </c>
      <c r="AQ935">
        <v>22.67</v>
      </c>
      <c r="AR935">
        <v>0.53</v>
      </c>
      <c r="AS935">
        <v>0.68</v>
      </c>
      <c r="AT935">
        <v>-1</v>
      </c>
      <c r="AU935">
        <v>-1</v>
      </c>
      <c r="AV935">
        <v>0.05</v>
      </c>
      <c r="AW935">
        <v>29.88</v>
      </c>
      <c r="AX935">
        <v>29.88</v>
      </c>
      <c r="AY935">
        <v>0.17</v>
      </c>
      <c r="AZ935">
        <v>0</v>
      </c>
      <c r="BA935">
        <v>1476.5507609036199</v>
      </c>
    </row>
    <row r="936" spans="1:53" x14ac:dyDescent="0.25">
      <c r="A936">
        <v>2609</v>
      </c>
      <c r="B936" t="s">
        <v>1348</v>
      </c>
      <c r="C936">
        <v>0</v>
      </c>
      <c r="D936">
        <v>1.58</v>
      </c>
      <c r="E936">
        <v>0</v>
      </c>
      <c r="F936">
        <v>0</v>
      </c>
      <c r="G936">
        <v>0</v>
      </c>
      <c r="H936">
        <v>0.03</v>
      </c>
      <c r="I936">
        <v>0</v>
      </c>
      <c r="J936">
        <v>2</v>
      </c>
      <c r="K936">
        <v>0.03</v>
      </c>
      <c r="L936">
        <v>-1</v>
      </c>
      <c r="M936">
        <v>-1</v>
      </c>
      <c r="N936">
        <v>0.67</v>
      </c>
      <c r="O936">
        <v>3.58</v>
      </c>
      <c r="P936">
        <v>0.03</v>
      </c>
      <c r="Q936">
        <v>0.28000000000000003</v>
      </c>
      <c r="R936">
        <v>0.05</v>
      </c>
      <c r="S936">
        <v>0.32</v>
      </c>
      <c r="T936">
        <v>0.23</v>
      </c>
      <c r="U936">
        <v>0</v>
      </c>
      <c r="V936">
        <v>0</v>
      </c>
      <c r="W936">
        <v>20.67</v>
      </c>
      <c r="X936">
        <v>0.6</v>
      </c>
      <c r="Y936">
        <v>-1</v>
      </c>
      <c r="Z936">
        <v>-1</v>
      </c>
      <c r="AA936">
        <v>24.88</v>
      </c>
      <c r="AB936">
        <v>0.03</v>
      </c>
      <c r="AC936">
        <v>0.02</v>
      </c>
      <c r="AD936">
        <v>0.03</v>
      </c>
      <c r="AE936">
        <v>4.17</v>
      </c>
      <c r="AF936">
        <v>-1</v>
      </c>
      <c r="AG936">
        <v>-1</v>
      </c>
      <c r="AH936">
        <v>-1</v>
      </c>
      <c r="AI936">
        <v>0</v>
      </c>
      <c r="AJ936">
        <v>0</v>
      </c>
      <c r="AK936">
        <v>0.03</v>
      </c>
      <c r="AL936">
        <v>0.03</v>
      </c>
      <c r="AM936">
        <v>0.05</v>
      </c>
      <c r="AN936">
        <v>0.05</v>
      </c>
      <c r="AO936">
        <v>1.42</v>
      </c>
      <c r="AP936">
        <v>1.42</v>
      </c>
      <c r="AQ936">
        <v>22.67</v>
      </c>
      <c r="AR936">
        <v>0.53</v>
      </c>
      <c r="AS936">
        <v>0.68</v>
      </c>
      <c r="AT936">
        <v>-1</v>
      </c>
      <c r="AU936">
        <v>-1</v>
      </c>
      <c r="AV936">
        <v>0.05</v>
      </c>
      <c r="AW936">
        <v>29.88</v>
      </c>
      <c r="AX936">
        <v>29.88</v>
      </c>
      <c r="AY936">
        <v>0.17</v>
      </c>
      <c r="AZ936">
        <v>0</v>
      </c>
      <c r="BA936">
        <v>1479.1320839024374</v>
      </c>
    </row>
    <row r="937" spans="1:53" x14ac:dyDescent="0.25">
      <c r="A937">
        <v>2611</v>
      </c>
      <c r="B937" t="s">
        <v>1349</v>
      </c>
      <c r="C937">
        <v>0</v>
      </c>
      <c r="D937">
        <v>1.58</v>
      </c>
      <c r="E937">
        <v>0</v>
      </c>
      <c r="F937">
        <v>0</v>
      </c>
      <c r="G937">
        <v>0</v>
      </c>
      <c r="H937">
        <v>0.03</v>
      </c>
      <c r="I937">
        <v>0</v>
      </c>
      <c r="J937">
        <v>2</v>
      </c>
      <c r="K937">
        <v>0.03</v>
      </c>
      <c r="L937">
        <v>-1</v>
      </c>
      <c r="M937">
        <v>-1</v>
      </c>
      <c r="N937">
        <v>0.67</v>
      </c>
      <c r="O937">
        <v>3.58</v>
      </c>
      <c r="P937">
        <v>0.03</v>
      </c>
      <c r="Q937">
        <v>0.28000000000000003</v>
      </c>
      <c r="R937">
        <v>0.05</v>
      </c>
      <c r="S937">
        <v>0.32</v>
      </c>
      <c r="T937">
        <v>0.23</v>
      </c>
      <c r="U937">
        <v>0</v>
      </c>
      <c r="V937">
        <v>0</v>
      </c>
      <c r="W937">
        <v>20.67</v>
      </c>
      <c r="X937">
        <v>0.6</v>
      </c>
      <c r="Y937">
        <v>-1</v>
      </c>
      <c r="Z937">
        <v>-1</v>
      </c>
      <c r="AA937">
        <v>24.88</v>
      </c>
      <c r="AB937">
        <v>0.03</v>
      </c>
      <c r="AC937">
        <v>0.02</v>
      </c>
      <c r="AD937">
        <v>0.03</v>
      </c>
      <c r="AE937">
        <v>4.17</v>
      </c>
      <c r="AF937">
        <v>-1</v>
      </c>
      <c r="AG937">
        <v>-1</v>
      </c>
      <c r="AH937">
        <v>-1</v>
      </c>
      <c r="AI937">
        <v>0</v>
      </c>
      <c r="AJ937">
        <v>0</v>
      </c>
      <c r="AK937">
        <v>0.03</v>
      </c>
      <c r="AL937">
        <v>0.03</v>
      </c>
      <c r="AM937">
        <v>0.05</v>
      </c>
      <c r="AN937">
        <v>0.05</v>
      </c>
      <c r="AO937">
        <v>1.42</v>
      </c>
      <c r="AP937">
        <v>1.42</v>
      </c>
      <c r="AQ937">
        <v>22.67</v>
      </c>
      <c r="AR937">
        <v>0.53</v>
      </c>
      <c r="AS937">
        <v>0.68</v>
      </c>
      <c r="AT937">
        <v>-1</v>
      </c>
      <c r="AU937">
        <v>-1</v>
      </c>
      <c r="AV937">
        <v>0.05</v>
      </c>
      <c r="AW937">
        <v>29.88</v>
      </c>
      <c r="AX937">
        <v>29.88</v>
      </c>
      <c r="AY937">
        <v>0.17</v>
      </c>
      <c r="AZ937">
        <v>0</v>
      </c>
      <c r="BA937">
        <v>1441.9559449867231</v>
      </c>
    </row>
    <row r="938" spans="1:53" x14ac:dyDescent="0.25">
      <c r="A938">
        <v>2612</v>
      </c>
      <c r="B938" t="s">
        <v>1350</v>
      </c>
      <c r="C938">
        <v>0</v>
      </c>
      <c r="D938">
        <v>1.58</v>
      </c>
      <c r="E938">
        <v>0</v>
      </c>
      <c r="F938">
        <v>0</v>
      </c>
      <c r="G938">
        <v>0</v>
      </c>
      <c r="H938">
        <v>0.03</v>
      </c>
      <c r="I938">
        <v>0</v>
      </c>
      <c r="J938">
        <v>2</v>
      </c>
      <c r="K938">
        <v>0.03</v>
      </c>
      <c r="L938">
        <v>-1</v>
      </c>
      <c r="M938">
        <v>-1</v>
      </c>
      <c r="N938">
        <v>0.67</v>
      </c>
      <c r="O938">
        <v>3.58</v>
      </c>
      <c r="P938">
        <v>0.03</v>
      </c>
      <c r="Q938">
        <v>0.28000000000000003</v>
      </c>
      <c r="R938">
        <v>0.05</v>
      </c>
      <c r="S938">
        <v>0.32</v>
      </c>
      <c r="T938">
        <v>0.23</v>
      </c>
      <c r="U938">
        <v>0</v>
      </c>
      <c r="V938">
        <v>0</v>
      </c>
      <c r="W938">
        <v>20.67</v>
      </c>
      <c r="X938">
        <v>0.6</v>
      </c>
      <c r="Y938">
        <v>-1</v>
      </c>
      <c r="Z938">
        <v>-1</v>
      </c>
      <c r="AA938">
        <v>24.88</v>
      </c>
      <c r="AB938">
        <v>0.03</v>
      </c>
      <c r="AC938">
        <v>0.02</v>
      </c>
      <c r="AD938">
        <v>0.03</v>
      </c>
      <c r="AE938">
        <v>4.17</v>
      </c>
      <c r="AF938">
        <v>-1</v>
      </c>
      <c r="AG938">
        <v>-1</v>
      </c>
      <c r="AH938">
        <v>-1</v>
      </c>
      <c r="AI938">
        <v>0</v>
      </c>
      <c r="AJ938">
        <v>0</v>
      </c>
      <c r="AK938">
        <v>0.03</v>
      </c>
      <c r="AL938">
        <v>0.03</v>
      </c>
      <c r="AM938">
        <v>0.05</v>
      </c>
      <c r="AN938">
        <v>0.05</v>
      </c>
      <c r="AO938">
        <v>1.42</v>
      </c>
      <c r="AP938">
        <v>1.42</v>
      </c>
      <c r="AQ938">
        <v>22.67</v>
      </c>
      <c r="AR938">
        <v>0.53</v>
      </c>
      <c r="AS938">
        <v>0.68</v>
      </c>
      <c r="AT938">
        <v>-1</v>
      </c>
      <c r="AU938">
        <v>-1</v>
      </c>
      <c r="AV938">
        <v>0.05</v>
      </c>
      <c r="AW938">
        <v>29.88</v>
      </c>
      <c r="AX938">
        <v>29.88</v>
      </c>
      <c r="AY938">
        <v>0.17</v>
      </c>
      <c r="AZ938">
        <v>0</v>
      </c>
      <c r="BA938">
        <v>1476.7774876416377</v>
      </c>
    </row>
    <row r="939" spans="1:53" x14ac:dyDescent="0.25">
      <c r="A939">
        <v>2613</v>
      </c>
      <c r="B939" t="s">
        <v>1351</v>
      </c>
      <c r="C939">
        <v>0</v>
      </c>
      <c r="D939">
        <v>1.58</v>
      </c>
      <c r="E939">
        <v>0</v>
      </c>
      <c r="F939">
        <v>0</v>
      </c>
      <c r="G939">
        <v>0</v>
      </c>
      <c r="H939">
        <v>0.03</v>
      </c>
      <c r="I939">
        <v>0</v>
      </c>
      <c r="J939">
        <v>2</v>
      </c>
      <c r="K939">
        <v>0.03</v>
      </c>
      <c r="L939">
        <v>-1</v>
      </c>
      <c r="M939">
        <v>-1</v>
      </c>
      <c r="N939">
        <v>0.67</v>
      </c>
      <c r="O939">
        <v>3.58</v>
      </c>
      <c r="P939">
        <v>0.03</v>
      </c>
      <c r="Q939">
        <v>0.28000000000000003</v>
      </c>
      <c r="R939">
        <v>0.05</v>
      </c>
      <c r="S939">
        <v>0.32</v>
      </c>
      <c r="T939">
        <v>0.23</v>
      </c>
      <c r="U939">
        <v>0</v>
      </c>
      <c r="V939">
        <v>0</v>
      </c>
      <c r="W939">
        <v>20.67</v>
      </c>
      <c r="X939">
        <v>0.6</v>
      </c>
      <c r="Y939">
        <v>-1</v>
      </c>
      <c r="Z939">
        <v>-1</v>
      </c>
      <c r="AA939">
        <v>24.88</v>
      </c>
      <c r="AB939">
        <v>0.03</v>
      </c>
      <c r="AC939">
        <v>0.02</v>
      </c>
      <c r="AD939">
        <v>0.03</v>
      </c>
      <c r="AE939">
        <v>4.17</v>
      </c>
      <c r="AF939">
        <v>-1</v>
      </c>
      <c r="AG939">
        <v>-1</v>
      </c>
      <c r="AH939">
        <v>-1</v>
      </c>
      <c r="AI939">
        <v>0</v>
      </c>
      <c r="AJ939">
        <v>0</v>
      </c>
      <c r="AK939">
        <v>0.03</v>
      </c>
      <c r="AL939">
        <v>0.03</v>
      </c>
      <c r="AM939">
        <v>0.05</v>
      </c>
      <c r="AN939">
        <v>0.05</v>
      </c>
      <c r="AO939">
        <v>1.42</v>
      </c>
      <c r="AP939">
        <v>1.42</v>
      </c>
      <c r="AQ939">
        <v>22.67</v>
      </c>
      <c r="AR939">
        <v>0.53</v>
      </c>
      <c r="AS939">
        <v>0.68</v>
      </c>
      <c r="AT939">
        <v>-1</v>
      </c>
      <c r="AU939">
        <v>-1</v>
      </c>
      <c r="AV939">
        <v>0.05</v>
      </c>
      <c r="AW939">
        <v>29.88</v>
      </c>
      <c r="AX939">
        <v>29.88</v>
      </c>
      <c r="AY939">
        <v>0.17</v>
      </c>
      <c r="AZ939">
        <v>0</v>
      </c>
      <c r="BA939">
        <v>1436.264095813093</v>
      </c>
    </row>
    <row r="940" spans="1:53" x14ac:dyDescent="0.25">
      <c r="A940">
        <v>2614</v>
      </c>
      <c r="B940" t="s">
        <v>1352</v>
      </c>
      <c r="C940">
        <v>0</v>
      </c>
      <c r="D940">
        <v>1.58</v>
      </c>
      <c r="E940">
        <v>0</v>
      </c>
      <c r="F940">
        <v>0</v>
      </c>
      <c r="G940">
        <v>0</v>
      </c>
      <c r="H940">
        <v>0.03</v>
      </c>
      <c r="I940">
        <v>0</v>
      </c>
      <c r="J940">
        <v>2</v>
      </c>
      <c r="K940">
        <v>0.03</v>
      </c>
      <c r="L940">
        <v>-1</v>
      </c>
      <c r="M940">
        <v>-1</v>
      </c>
      <c r="N940">
        <v>0.67</v>
      </c>
      <c r="O940">
        <v>3.58</v>
      </c>
      <c r="P940">
        <v>0.03</v>
      </c>
      <c r="Q940">
        <v>0.28000000000000003</v>
      </c>
      <c r="R940">
        <v>0.05</v>
      </c>
      <c r="S940">
        <v>0.32</v>
      </c>
      <c r="T940">
        <v>0.23</v>
      </c>
      <c r="U940">
        <v>0</v>
      </c>
      <c r="V940">
        <v>0</v>
      </c>
      <c r="W940">
        <v>20.67</v>
      </c>
      <c r="X940">
        <v>0.6</v>
      </c>
      <c r="Y940">
        <v>-1</v>
      </c>
      <c r="Z940">
        <v>-1</v>
      </c>
      <c r="AA940">
        <v>24.88</v>
      </c>
      <c r="AB940">
        <v>0.03</v>
      </c>
      <c r="AC940">
        <v>0.02</v>
      </c>
      <c r="AD940">
        <v>0.03</v>
      </c>
      <c r="AE940">
        <v>4.17</v>
      </c>
      <c r="AF940">
        <v>-1</v>
      </c>
      <c r="AG940">
        <v>-1</v>
      </c>
      <c r="AH940">
        <v>-1</v>
      </c>
      <c r="AI940">
        <v>0</v>
      </c>
      <c r="AJ940">
        <v>0</v>
      </c>
      <c r="AK940">
        <v>0.03</v>
      </c>
      <c r="AL940">
        <v>0.03</v>
      </c>
      <c r="AM940">
        <v>0.05</v>
      </c>
      <c r="AN940">
        <v>0.05</v>
      </c>
      <c r="AO940">
        <v>1.42</v>
      </c>
      <c r="AP940">
        <v>1.42</v>
      </c>
      <c r="AQ940">
        <v>22.67</v>
      </c>
      <c r="AR940">
        <v>0.53</v>
      </c>
      <c r="AS940">
        <v>0.68</v>
      </c>
      <c r="AT940">
        <v>-1</v>
      </c>
      <c r="AU940">
        <v>-1</v>
      </c>
      <c r="AV940">
        <v>0.05</v>
      </c>
      <c r="AW940">
        <v>29.88</v>
      </c>
      <c r="AX940">
        <v>29.88</v>
      </c>
      <c r="AY940">
        <v>0.17</v>
      </c>
      <c r="AZ940">
        <v>0</v>
      </c>
      <c r="BA940">
        <v>1549.3982308678151</v>
      </c>
    </row>
    <row r="941" spans="1:53" x14ac:dyDescent="0.25">
      <c r="A941">
        <v>2619</v>
      </c>
      <c r="B941" t="s">
        <v>1353</v>
      </c>
      <c r="C941">
        <v>0</v>
      </c>
      <c r="D941">
        <v>1.58</v>
      </c>
      <c r="E941">
        <v>0</v>
      </c>
      <c r="F941">
        <v>0</v>
      </c>
      <c r="G941">
        <v>0</v>
      </c>
      <c r="H941">
        <v>0.03</v>
      </c>
      <c r="I941">
        <v>0</v>
      </c>
      <c r="J941">
        <v>2</v>
      </c>
      <c r="K941">
        <v>0.03</v>
      </c>
      <c r="L941">
        <v>-1</v>
      </c>
      <c r="M941">
        <v>-1</v>
      </c>
      <c r="N941">
        <v>0.67</v>
      </c>
      <c r="O941">
        <v>3.58</v>
      </c>
      <c r="P941">
        <v>0.03</v>
      </c>
      <c r="Q941">
        <v>0.28000000000000003</v>
      </c>
      <c r="R941">
        <v>0.05</v>
      </c>
      <c r="S941">
        <v>0.32</v>
      </c>
      <c r="T941">
        <v>0.23</v>
      </c>
      <c r="U941">
        <v>0</v>
      </c>
      <c r="V941">
        <v>0</v>
      </c>
      <c r="W941">
        <v>20.67</v>
      </c>
      <c r="X941">
        <v>0.6</v>
      </c>
      <c r="Y941">
        <v>-1</v>
      </c>
      <c r="Z941">
        <v>-1</v>
      </c>
      <c r="AA941">
        <v>24.88</v>
      </c>
      <c r="AB941">
        <v>0.03</v>
      </c>
      <c r="AC941">
        <v>0.02</v>
      </c>
      <c r="AD941">
        <v>0.03</v>
      </c>
      <c r="AE941">
        <v>4.17</v>
      </c>
      <c r="AF941">
        <v>-1</v>
      </c>
      <c r="AG941">
        <v>-1</v>
      </c>
      <c r="AH941">
        <v>-1</v>
      </c>
      <c r="AI941">
        <v>0</v>
      </c>
      <c r="AJ941">
        <v>0</v>
      </c>
      <c r="AK941">
        <v>0.03</v>
      </c>
      <c r="AL941">
        <v>0.03</v>
      </c>
      <c r="AM941">
        <v>0.05</v>
      </c>
      <c r="AN941">
        <v>0.05</v>
      </c>
      <c r="AO941">
        <v>1.42</v>
      </c>
      <c r="AP941">
        <v>1.42</v>
      </c>
      <c r="AQ941">
        <v>22.67</v>
      </c>
      <c r="AR941">
        <v>0.53</v>
      </c>
      <c r="AS941">
        <v>0.68</v>
      </c>
      <c r="AT941">
        <v>-1</v>
      </c>
      <c r="AU941">
        <v>-1</v>
      </c>
      <c r="AV941">
        <v>0.05</v>
      </c>
      <c r="AW941">
        <v>29.88</v>
      </c>
      <c r="AX941">
        <v>29.88</v>
      </c>
      <c r="AY941">
        <v>0.17</v>
      </c>
      <c r="AZ941">
        <v>0</v>
      </c>
      <c r="BA941">
        <v>1504.7094763194473</v>
      </c>
    </row>
    <row r="942" spans="1:53" x14ac:dyDescent="0.25">
      <c r="A942">
        <v>2620</v>
      </c>
      <c r="B942" t="s">
        <v>1354</v>
      </c>
      <c r="C942">
        <v>0</v>
      </c>
      <c r="D942">
        <v>1.58</v>
      </c>
      <c r="E942">
        <v>0</v>
      </c>
      <c r="F942">
        <v>0</v>
      </c>
      <c r="G942">
        <v>0</v>
      </c>
      <c r="H942">
        <v>0.03</v>
      </c>
      <c r="I942">
        <v>0</v>
      </c>
      <c r="J942">
        <v>2</v>
      </c>
      <c r="K942">
        <v>0.03</v>
      </c>
      <c r="L942">
        <v>-1</v>
      </c>
      <c r="M942">
        <v>-1</v>
      </c>
      <c r="N942">
        <v>0.67</v>
      </c>
      <c r="O942">
        <v>3.58</v>
      </c>
      <c r="P942">
        <v>0.03</v>
      </c>
      <c r="Q942">
        <v>0.28000000000000003</v>
      </c>
      <c r="R942">
        <v>0.05</v>
      </c>
      <c r="S942">
        <v>0.32</v>
      </c>
      <c r="T942">
        <v>0.23</v>
      </c>
      <c r="U942">
        <v>0</v>
      </c>
      <c r="V942">
        <v>0</v>
      </c>
      <c r="W942">
        <v>20.67</v>
      </c>
      <c r="X942">
        <v>0.6</v>
      </c>
      <c r="Y942">
        <v>-1</v>
      </c>
      <c r="Z942">
        <v>-1</v>
      </c>
      <c r="AA942">
        <v>24.88</v>
      </c>
      <c r="AB942">
        <v>0.03</v>
      </c>
      <c r="AC942">
        <v>0.02</v>
      </c>
      <c r="AD942">
        <v>0.03</v>
      </c>
      <c r="AE942">
        <v>4.17</v>
      </c>
      <c r="AF942">
        <v>-1</v>
      </c>
      <c r="AG942">
        <v>-1</v>
      </c>
      <c r="AH942">
        <v>-1</v>
      </c>
      <c r="AI942">
        <v>0</v>
      </c>
      <c r="AJ942">
        <v>0</v>
      </c>
      <c r="AK942">
        <v>0.03</v>
      </c>
      <c r="AL942">
        <v>0.03</v>
      </c>
      <c r="AM942">
        <v>0.05</v>
      </c>
      <c r="AN942">
        <v>0.05</v>
      </c>
      <c r="AO942">
        <v>1.42</v>
      </c>
      <c r="AP942">
        <v>1.42</v>
      </c>
      <c r="AQ942">
        <v>22.67</v>
      </c>
      <c r="AR942">
        <v>0.53</v>
      </c>
      <c r="AS942">
        <v>0.68</v>
      </c>
      <c r="AT942">
        <v>-1</v>
      </c>
      <c r="AU942">
        <v>-1</v>
      </c>
      <c r="AV942">
        <v>0.05</v>
      </c>
      <c r="AW942">
        <v>29.88</v>
      </c>
      <c r="AX942">
        <v>29.88</v>
      </c>
      <c r="AY942">
        <v>0.17</v>
      </c>
      <c r="AZ942">
        <v>0</v>
      </c>
      <c r="BA942">
        <v>1457.7548594766465</v>
      </c>
    </row>
    <row r="943" spans="1:53" x14ac:dyDescent="0.25">
      <c r="A943">
        <v>2626</v>
      </c>
      <c r="B943" t="s">
        <v>1355</v>
      </c>
      <c r="C943">
        <v>0</v>
      </c>
      <c r="D943">
        <v>1.58</v>
      </c>
      <c r="E943">
        <v>0</v>
      </c>
      <c r="F943">
        <v>0</v>
      </c>
      <c r="G943">
        <v>0</v>
      </c>
      <c r="H943">
        <v>0.03</v>
      </c>
      <c r="I943">
        <v>0</v>
      </c>
      <c r="J943">
        <v>2</v>
      </c>
      <c r="K943">
        <v>0.03</v>
      </c>
      <c r="L943">
        <v>-1</v>
      </c>
      <c r="M943">
        <v>-1</v>
      </c>
      <c r="N943">
        <v>0.67</v>
      </c>
      <c r="O943">
        <v>3.58</v>
      </c>
      <c r="P943">
        <v>0.03</v>
      </c>
      <c r="Q943">
        <v>0.28000000000000003</v>
      </c>
      <c r="R943">
        <v>0.05</v>
      </c>
      <c r="S943">
        <v>0.32</v>
      </c>
      <c r="T943">
        <v>0.23</v>
      </c>
      <c r="U943">
        <v>0</v>
      </c>
      <c r="V943">
        <v>0</v>
      </c>
      <c r="W943">
        <v>20.67</v>
      </c>
      <c r="X943">
        <v>0.6</v>
      </c>
      <c r="Y943">
        <v>-1</v>
      </c>
      <c r="Z943">
        <v>-1</v>
      </c>
      <c r="AA943">
        <v>24.88</v>
      </c>
      <c r="AB943">
        <v>0.03</v>
      </c>
      <c r="AC943">
        <v>0.02</v>
      </c>
      <c r="AD943">
        <v>0.03</v>
      </c>
      <c r="AE943">
        <v>4.17</v>
      </c>
      <c r="AF943">
        <v>-1</v>
      </c>
      <c r="AG943">
        <v>-1</v>
      </c>
      <c r="AH943">
        <v>-1</v>
      </c>
      <c r="AI943">
        <v>0</v>
      </c>
      <c r="AJ943">
        <v>0</v>
      </c>
      <c r="AK943">
        <v>0.03</v>
      </c>
      <c r="AL943">
        <v>0.03</v>
      </c>
      <c r="AM943">
        <v>0.05</v>
      </c>
      <c r="AN943">
        <v>0.05</v>
      </c>
      <c r="AO943">
        <v>1.42</v>
      </c>
      <c r="AP943">
        <v>1.42</v>
      </c>
      <c r="AQ943">
        <v>22.67</v>
      </c>
      <c r="AR943">
        <v>0.53</v>
      </c>
      <c r="AS943">
        <v>0.68</v>
      </c>
      <c r="AT943">
        <v>-1</v>
      </c>
      <c r="AU943">
        <v>-1</v>
      </c>
      <c r="AV943">
        <v>0.05</v>
      </c>
      <c r="AW943">
        <v>29.88</v>
      </c>
      <c r="AX943">
        <v>29.88</v>
      </c>
      <c r="AY943">
        <v>0.17</v>
      </c>
      <c r="AZ943">
        <v>0</v>
      </c>
      <c r="BA943">
        <v>1459.0096645214921</v>
      </c>
    </row>
    <row r="944" spans="1:53" x14ac:dyDescent="0.25">
      <c r="A944">
        <v>2630</v>
      </c>
      <c r="B944" t="s">
        <v>1356</v>
      </c>
      <c r="C944">
        <v>0</v>
      </c>
      <c r="D944">
        <v>1.58</v>
      </c>
      <c r="E944">
        <v>0</v>
      </c>
      <c r="F944">
        <v>0</v>
      </c>
      <c r="G944">
        <v>0</v>
      </c>
      <c r="H944">
        <v>0.03</v>
      </c>
      <c r="I944">
        <v>0</v>
      </c>
      <c r="J944">
        <v>2</v>
      </c>
      <c r="K944">
        <v>0.03</v>
      </c>
      <c r="L944">
        <v>-1</v>
      </c>
      <c r="M944">
        <v>-1</v>
      </c>
      <c r="N944">
        <v>0.67</v>
      </c>
      <c r="O944">
        <v>3.58</v>
      </c>
      <c r="P944">
        <v>0.03</v>
      </c>
      <c r="Q944">
        <v>0.28000000000000003</v>
      </c>
      <c r="R944">
        <v>0.05</v>
      </c>
      <c r="S944">
        <v>0.32</v>
      </c>
      <c r="T944">
        <v>0.23</v>
      </c>
      <c r="U944">
        <v>0</v>
      </c>
      <c r="V944">
        <v>0</v>
      </c>
      <c r="W944">
        <v>20.67</v>
      </c>
      <c r="X944">
        <v>0.6</v>
      </c>
      <c r="Y944">
        <v>-1</v>
      </c>
      <c r="Z944">
        <v>-1</v>
      </c>
      <c r="AA944">
        <v>24.88</v>
      </c>
      <c r="AB944">
        <v>0.03</v>
      </c>
      <c r="AC944">
        <v>0.02</v>
      </c>
      <c r="AD944">
        <v>0.03</v>
      </c>
      <c r="AE944">
        <v>4.17</v>
      </c>
      <c r="AF944">
        <v>-1</v>
      </c>
      <c r="AG944">
        <v>-1</v>
      </c>
      <c r="AH944">
        <v>-1</v>
      </c>
      <c r="AI944">
        <v>0</v>
      </c>
      <c r="AJ944">
        <v>0</v>
      </c>
      <c r="AK944">
        <v>0.03</v>
      </c>
      <c r="AL944">
        <v>0.03</v>
      </c>
      <c r="AM944">
        <v>0.05</v>
      </c>
      <c r="AN944">
        <v>0.05</v>
      </c>
      <c r="AO944">
        <v>1.42</v>
      </c>
      <c r="AP944">
        <v>1.42</v>
      </c>
      <c r="AQ944">
        <v>22.67</v>
      </c>
      <c r="AR944">
        <v>0.53</v>
      </c>
      <c r="AS944">
        <v>0.68</v>
      </c>
      <c r="AT944">
        <v>-1</v>
      </c>
      <c r="AU944">
        <v>-1</v>
      </c>
      <c r="AV944">
        <v>0.05</v>
      </c>
      <c r="AW944">
        <v>29.88</v>
      </c>
      <c r="AX944">
        <v>29.88</v>
      </c>
      <c r="AY944">
        <v>0.17</v>
      </c>
      <c r="AZ944">
        <v>0</v>
      </c>
      <c r="BA944">
        <v>1591.8268721181294</v>
      </c>
    </row>
    <row r="945" spans="1:53" x14ac:dyDescent="0.25">
      <c r="A945">
        <v>2632</v>
      </c>
      <c r="B945" t="s">
        <v>1357</v>
      </c>
      <c r="C945">
        <v>0</v>
      </c>
      <c r="D945">
        <v>1.58</v>
      </c>
      <c r="E945">
        <v>0</v>
      </c>
      <c r="F945">
        <v>0</v>
      </c>
      <c r="G945">
        <v>0</v>
      </c>
      <c r="H945">
        <v>0.03</v>
      </c>
      <c r="I945">
        <v>0</v>
      </c>
      <c r="J945">
        <v>2</v>
      </c>
      <c r="K945">
        <v>0.03</v>
      </c>
      <c r="L945">
        <v>-1</v>
      </c>
      <c r="M945">
        <v>-1</v>
      </c>
      <c r="N945">
        <v>0.67</v>
      </c>
      <c r="O945">
        <v>3.58</v>
      </c>
      <c r="P945">
        <v>0.03</v>
      </c>
      <c r="Q945">
        <v>0.28000000000000003</v>
      </c>
      <c r="R945">
        <v>0.05</v>
      </c>
      <c r="S945">
        <v>0.32</v>
      </c>
      <c r="T945">
        <v>0.23</v>
      </c>
      <c r="U945">
        <v>0</v>
      </c>
      <c r="V945">
        <v>0</v>
      </c>
      <c r="W945">
        <v>20.67</v>
      </c>
      <c r="X945">
        <v>0.6</v>
      </c>
      <c r="Y945">
        <v>-1</v>
      </c>
      <c r="Z945">
        <v>-1</v>
      </c>
      <c r="AA945">
        <v>24.88</v>
      </c>
      <c r="AB945">
        <v>0.03</v>
      </c>
      <c r="AC945">
        <v>0.02</v>
      </c>
      <c r="AD945">
        <v>0.03</v>
      </c>
      <c r="AE945">
        <v>4.17</v>
      </c>
      <c r="AF945">
        <v>-1</v>
      </c>
      <c r="AG945">
        <v>-1</v>
      </c>
      <c r="AH945">
        <v>-1</v>
      </c>
      <c r="AI945">
        <v>0</v>
      </c>
      <c r="AJ945">
        <v>0</v>
      </c>
      <c r="AK945">
        <v>0.03</v>
      </c>
      <c r="AL945">
        <v>0.03</v>
      </c>
      <c r="AM945">
        <v>0.05</v>
      </c>
      <c r="AN945">
        <v>0.05</v>
      </c>
      <c r="AO945">
        <v>1.42</v>
      </c>
      <c r="AP945">
        <v>1.42</v>
      </c>
      <c r="AQ945">
        <v>22.67</v>
      </c>
      <c r="AR945">
        <v>0.53</v>
      </c>
      <c r="AS945">
        <v>0.68</v>
      </c>
      <c r="AT945">
        <v>-1</v>
      </c>
      <c r="AU945">
        <v>-1</v>
      </c>
      <c r="AV945">
        <v>0.05</v>
      </c>
      <c r="AW945">
        <v>29.88</v>
      </c>
      <c r="AX945">
        <v>29.88</v>
      </c>
      <c r="AY945">
        <v>0.17</v>
      </c>
      <c r="AZ945">
        <v>0</v>
      </c>
      <c r="BA945">
        <v>1464.041837919877</v>
      </c>
    </row>
    <row r="946" spans="1:53" x14ac:dyDescent="0.25">
      <c r="A946">
        <v>2634</v>
      </c>
      <c r="B946" t="s">
        <v>1358</v>
      </c>
      <c r="C946">
        <v>0</v>
      </c>
      <c r="D946">
        <v>1.58</v>
      </c>
      <c r="E946">
        <v>0</v>
      </c>
      <c r="F946">
        <v>0</v>
      </c>
      <c r="G946">
        <v>0</v>
      </c>
      <c r="H946">
        <v>0.03</v>
      </c>
      <c r="I946">
        <v>0</v>
      </c>
      <c r="J946">
        <v>2</v>
      </c>
      <c r="K946">
        <v>0.03</v>
      </c>
      <c r="L946">
        <v>-1</v>
      </c>
      <c r="M946">
        <v>-1</v>
      </c>
      <c r="N946">
        <v>0.67</v>
      </c>
      <c r="O946">
        <v>3.58</v>
      </c>
      <c r="P946">
        <v>0.03</v>
      </c>
      <c r="Q946">
        <v>0.28000000000000003</v>
      </c>
      <c r="R946">
        <v>0.05</v>
      </c>
      <c r="S946">
        <v>0.32</v>
      </c>
      <c r="T946">
        <v>0.23</v>
      </c>
      <c r="U946">
        <v>0</v>
      </c>
      <c r="V946">
        <v>0</v>
      </c>
      <c r="W946">
        <v>20.67</v>
      </c>
      <c r="X946">
        <v>0.6</v>
      </c>
      <c r="Y946">
        <v>-1</v>
      </c>
      <c r="Z946">
        <v>-1</v>
      </c>
      <c r="AA946">
        <v>24.88</v>
      </c>
      <c r="AB946">
        <v>0.03</v>
      </c>
      <c r="AC946">
        <v>0.02</v>
      </c>
      <c r="AD946">
        <v>0.03</v>
      </c>
      <c r="AE946">
        <v>4.17</v>
      </c>
      <c r="AF946">
        <v>-1</v>
      </c>
      <c r="AG946">
        <v>-1</v>
      </c>
      <c r="AH946">
        <v>-1</v>
      </c>
      <c r="AI946">
        <v>0</v>
      </c>
      <c r="AJ946">
        <v>0</v>
      </c>
      <c r="AK946">
        <v>0.03</v>
      </c>
      <c r="AL946">
        <v>0.03</v>
      </c>
      <c r="AM946">
        <v>0.05</v>
      </c>
      <c r="AN946">
        <v>0.05</v>
      </c>
      <c r="AO946">
        <v>1.42</v>
      </c>
      <c r="AP946">
        <v>1.42</v>
      </c>
      <c r="AQ946">
        <v>22.67</v>
      </c>
      <c r="AR946">
        <v>0.53</v>
      </c>
      <c r="AS946">
        <v>0.68</v>
      </c>
      <c r="AT946">
        <v>-1</v>
      </c>
      <c r="AU946">
        <v>-1</v>
      </c>
      <c r="AV946">
        <v>0.05</v>
      </c>
      <c r="AW946">
        <v>29.88</v>
      </c>
      <c r="AX946">
        <v>29.88</v>
      </c>
      <c r="AY946">
        <v>0.17</v>
      </c>
      <c r="AZ946">
        <v>0</v>
      </c>
      <c r="BA946">
        <v>1431.863398778569</v>
      </c>
    </row>
    <row r="947" spans="1:53" x14ac:dyDescent="0.25">
      <c r="A947">
        <v>2635</v>
      </c>
      <c r="B947" t="s">
        <v>1359</v>
      </c>
      <c r="C947">
        <v>0</v>
      </c>
      <c r="D947">
        <v>1.58</v>
      </c>
      <c r="E947">
        <v>0</v>
      </c>
      <c r="F947">
        <v>0</v>
      </c>
      <c r="G947">
        <v>0</v>
      </c>
      <c r="H947">
        <v>0.03</v>
      </c>
      <c r="I947">
        <v>0</v>
      </c>
      <c r="J947">
        <v>2</v>
      </c>
      <c r="K947">
        <v>0.03</v>
      </c>
      <c r="L947">
        <v>-1</v>
      </c>
      <c r="M947">
        <v>-1</v>
      </c>
      <c r="N947">
        <v>0.67</v>
      </c>
      <c r="O947">
        <v>3.58</v>
      </c>
      <c r="P947">
        <v>0.03</v>
      </c>
      <c r="Q947">
        <v>0.28000000000000003</v>
      </c>
      <c r="R947">
        <v>0.05</v>
      </c>
      <c r="S947">
        <v>0.32</v>
      </c>
      <c r="T947">
        <v>0.23</v>
      </c>
      <c r="U947">
        <v>0</v>
      </c>
      <c r="V947">
        <v>0</v>
      </c>
      <c r="W947">
        <v>20.67</v>
      </c>
      <c r="X947">
        <v>0.6</v>
      </c>
      <c r="Y947">
        <v>-1</v>
      </c>
      <c r="Z947">
        <v>-1</v>
      </c>
      <c r="AA947">
        <v>24.88</v>
      </c>
      <c r="AB947">
        <v>0.03</v>
      </c>
      <c r="AC947">
        <v>0.02</v>
      </c>
      <c r="AD947">
        <v>0.03</v>
      </c>
      <c r="AE947">
        <v>4.17</v>
      </c>
      <c r="AF947">
        <v>-1</v>
      </c>
      <c r="AG947">
        <v>-1</v>
      </c>
      <c r="AH947">
        <v>-1</v>
      </c>
      <c r="AI947">
        <v>0</v>
      </c>
      <c r="AJ947">
        <v>0</v>
      </c>
      <c r="AK947">
        <v>0.03</v>
      </c>
      <c r="AL947">
        <v>0.03</v>
      </c>
      <c r="AM947">
        <v>0.05</v>
      </c>
      <c r="AN947">
        <v>0.05</v>
      </c>
      <c r="AO947">
        <v>1.42</v>
      </c>
      <c r="AP947">
        <v>1.42</v>
      </c>
      <c r="AQ947">
        <v>22.67</v>
      </c>
      <c r="AR947">
        <v>0.53</v>
      </c>
      <c r="AS947">
        <v>0.68</v>
      </c>
      <c r="AT947">
        <v>-1</v>
      </c>
      <c r="AU947">
        <v>-1</v>
      </c>
      <c r="AV947">
        <v>0.05</v>
      </c>
      <c r="AW947">
        <v>29.88</v>
      </c>
      <c r="AX947">
        <v>29.88</v>
      </c>
      <c r="AY947">
        <v>0.17</v>
      </c>
      <c r="AZ947">
        <v>0</v>
      </c>
      <c r="BA947">
        <v>1442.6817233097702</v>
      </c>
    </row>
    <row r="948" spans="1:53" x14ac:dyDescent="0.25">
      <c r="A948">
        <v>2637</v>
      </c>
      <c r="B948" t="s">
        <v>1360</v>
      </c>
      <c r="C948">
        <v>0</v>
      </c>
      <c r="D948">
        <v>1.58</v>
      </c>
      <c r="E948">
        <v>0</v>
      </c>
      <c r="F948">
        <v>0</v>
      </c>
      <c r="G948">
        <v>0</v>
      </c>
      <c r="H948">
        <v>0.03</v>
      </c>
      <c r="I948">
        <v>0</v>
      </c>
      <c r="J948">
        <v>2</v>
      </c>
      <c r="K948">
        <v>0.03</v>
      </c>
      <c r="L948">
        <v>-1</v>
      </c>
      <c r="M948">
        <v>-1</v>
      </c>
      <c r="N948">
        <v>0.67</v>
      </c>
      <c r="O948">
        <v>3.58</v>
      </c>
      <c r="P948">
        <v>0.03</v>
      </c>
      <c r="Q948">
        <v>0.28000000000000003</v>
      </c>
      <c r="R948">
        <v>0.05</v>
      </c>
      <c r="S948">
        <v>0.32</v>
      </c>
      <c r="T948">
        <v>0.23</v>
      </c>
      <c r="U948">
        <v>0</v>
      </c>
      <c r="V948">
        <v>0</v>
      </c>
      <c r="W948">
        <v>20.67</v>
      </c>
      <c r="X948">
        <v>0.6</v>
      </c>
      <c r="Y948">
        <v>-1</v>
      </c>
      <c r="Z948">
        <v>-1</v>
      </c>
      <c r="AA948">
        <v>24.88</v>
      </c>
      <c r="AB948">
        <v>0.03</v>
      </c>
      <c r="AC948">
        <v>0.02</v>
      </c>
      <c r="AD948">
        <v>0.03</v>
      </c>
      <c r="AE948">
        <v>4.17</v>
      </c>
      <c r="AF948">
        <v>-1</v>
      </c>
      <c r="AG948">
        <v>-1</v>
      </c>
      <c r="AH948">
        <v>-1</v>
      </c>
      <c r="AI948">
        <v>0</v>
      </c>
      <c r="AJ948">
        <v>0</v>
      </c>
      <c r="AK948">
        <v>0.03</v>
      </c>
      <c r="AL948">
        <v>0.03</v>
      </c>
      <c r="AM948">
        <v>0.05</v>
      </c>
      <c r="AN948">
        <v>0.05</v>
      </c>
      <c r="AO948">
        <v>1.42</v>
      </c>
      <c r="AP948">
        <v>1.42</v>
      </c>
      <c r="AQ948">
        <v>22.67</v>
      </c>
      <c r="AR948">
        <v>0.53</v>
      </c>
      <c r="AS948">
        <v>0.68</v>
      </c>
      <c r="AT948">
        <v>-1</v>
      </c>
      <c r="AU948">
        <v>-1</v>
      </c>
      <c r="AV948">
        <v>0.05</v>
      </c>
      <c r="AW948">
        <v>29.88</v>
      </c>
      <c r="AX948">
        <v>29.88</v>
      </c>
      <c r="AY948">
        <v>0.17</v>
      </c>
      <c r="AZ948">
        <v>0</v>
      </c>
      <c r="BA948">
        <v>1580.7082645118151</v>
      </c>
    </row>
    <row r="949" spans="1:53" x14ac:dyDescent="0.25">
      <c r="A949">
        <v>2638</v>
      </c>
      <c r="B949" t="s">
        <v>1361</v>
      </c>
      <c r="C949">
        <v>0</v>
      </c>
      <c r="D949">
        <v>1.58</v>
      </c>
      <c r="E949">
        <v>0</v>
      </c>
      <c r="F949">
        <v>0</v>
      </c>
      <c r="G949">
        <v>0</v>
      </c>
      <c r="H949">
        <v>0.03</v>
      </c>
      <c r="I949">
        <v>0</v>
      </c>
      <c r="J949">
        <v>2</v>
      </c>
      <c r="K949">
        <v>0.03</v>
      </c>
      <c r="L949">
        <v>-1</v>
      </c>
      <c r="M949">
        <v>-1</v>
      </c>
      <c r="N949">
        <v>0.67</v>
      </c>
      <c r="O949">
        <v>3.58</v>
      </c>
      <c r="P949">
        <v>0.03</v>
      </c>
      <c r="Q949">
        <v>0.28000000000000003</v>
      </c>
      <c r="R949">
        <v>0.05</v>
      </c>
      <c r="S949">
        <v>0.32</v>
      </c>
      <c r="T949">
        <v>0.23</v>
      </c>
      <c r="U949">
        <v>0</v>
      </c>
      <c r="V949">
        <v>0</v>
      </c>
      <c r="W949">
        <v>20.67</v>
      </c>
      <c r="X949">
        <v>0.6</v>
      </c>
      <c r="Y949">
        <v>-1</v>
      </c>
      <c r="Z949">
        <v>-1</v>
      </c>
      <c r="AA949">
        <v>24.88</v>
      </c>
      <c r="AB949">
        <v>0.03</v>
      </c>
      <c r="AC949">
        <v>0.02</v>
      </c>
      <c r="AD949">
        <v>0.03</v>
      </c>
      <c r="AE949">
        <v>4.17</v>
      </c>
      <c r="AF949">
        <v>-1</v>
      </c>
      <c r="AG949">
        <v>-1</v>
      </c>
      <c r="AH949">
        <v>-1</v>
      </c>
      <c r="AI949">
        <v>0</v>
      </c>
      <c r="AJ949">
        <v>0</v>
      </c>
      <c r="AK949">
        <v>0.03</v>
      </c>
      <c r="AL949">
        <v>0.03</v>
      </c>
      <c r="AM949">
        <v>0.05</v>
      </c>
      <c r="AN949">
        <v>0.05</v>
      </c>
      <c r="AO949">
        <v>1.42</v>
      </c>
      <c r="AP949">
        <v>1.42</v>
      </c>
      <c r="AQ949">
        <v>22.67</v>
      </c>
      <c r="AR949">
        <v>0.53</v>
      </c>
      <c r="AS949">
        <v>0.68</v>
      </c>
      <c r="AT949">
        <v>-1</v>
      </c>
      <c r="AU949">
        <v>-1</v>
      </c>
      <c r="AV949">
        <v>0.05</v>
      </c>
      <c r="AW949">
        <v>29.88</v>
      </c>
      <c r="AX949">
        <v>29.88</v>
      </c>
      <c r="AY949">
        <v>0.17</v>
      </c>
      <c r="AZ949">
        <v>0</v>
      </c>
      <c r="BA949">
        <v>1468.5655196855421</v>
      </c>
    </row>
    <row r="950" spans="1:53" x14ac:dyDescent="0.25">
      <c r="A950">
        <v>2640</v>
      </c>
      <c r="B950" t="s">
        <v>1362</v>
      </c>
      <c r="C950">
        <v>0</v>
      </c>
      <c r="D950">
        <v>1.58</v>
      </c>
      <c r="E950">
        <v>0</v>
      </c>
      <c r="F950">
        <v>0</v>
      </c>
      <c r="G950">
        <v>0</v>
      </c>
      <c r="H950">
        <v>0.03</v>
      </c>
      <c r="I950">
        <v>0</v>
      </c>
      <c r="J950">
        <v>2</v>
      </c>
      <c r="K950">
        <v>0.03</v>
      </c>
      <c r="L950">
        <v>-1</v>
      </c>
      <c r="M950">
        <v>-1</v>
      </c>
      <c r="N950">
        <v>0.67</v>
      </c>
      <c r="O950">
        <v>3.58</v>
      </c>
      <c r="P950">
        <v>0.03</v>
      </c>
      <c r="Q950">
        <v>0.28000000000000003</v>
      </c>
      <c r="R950">
        <v>0.05</v>
      </c>
      <c r="S950">
        <v>0.32</v>
      </c>
      <c r="T950">
        <v>0.23</v>
      </c>
      <c r="U950">
        <v>0</v>
      </c>
      <c r="V950">
        <v>0</v>
      </c>
      <c r="W950">
        <v>20.67</v>
      </c>
      <c r="X950">
        <v>0.6</v>
      </c>
      <c r="Y950">
        <v>-1</v>
      </c>
      <c r="Z950">
        <v>-1</v>
      </c>
      <c r="AA950">
        <v>24.88</v>
      </c>
      <c r="AB950">
        <v>0.03</v>
      </c>
      <c r="AC950">
        <v>0.02</v>
      </c>
      <c r="AD950">
        <v>0.03</v>
      </c>
      <c r="AE950">
        <v>4.17</v>
      </c>
      <c r="AF950">
        <v>-1</v>
      </c>
      <c r="AG950">
        <v>-1</v>
      </c>
      <c r="AH950">
        <v>-1</v>
      </c>
      <c r="AI950">
        <v>0</v>
      </c>
      <c r="AJ950">
        <v>0</v>
      </c>
      <c r="AK950">
        <v>0.03</v>
      </c>
      <c r="AL950">
        <v>0.03</v>
      </c>
      <c r="AM950">
        <v>0.05</v>
      </c>
      <c r="AN950">
        <v>0.05</v>
      </c>
      <c r="AO950">
        <v>1.42</v>
      </c>
      <c r="AP950">
        <v>1.42</v>
      </c>
      <c r="AQ950">
        <v>22.67</v>
      </c>
      <c r="AR950">
        <v>0.53</v>
      </c>
      <c r="AS950">
        <v>0.68</v>
      </c>
      <c r="AT950">
        <v>-1</v>
      </c>
      <c r="AU950">
        <v>-1</v>
      </c>
      <c r="AV950">
        <v>0.05</v>
      </c>
      <c r="AW950">
        <v>29.88</v>
      </c>
      <c r="AX950">
        <v>29.88</v>
      </c>
      <c r="AY950">
        <v>0.17</v>
      </c>
      <c r="AZ950">
        <v>0</v>
      </c>
      <c r="BA950">
        <v>1496.6163321760778</v>
      </c>
    </row>
    <row r="951" spans="1:53" x14ac:dyDescent="0.25">
      <c r="A951">
        <v>2641</v>
      </c>
      <c r="B951" t="s">
        <v>1363</v>
      </c>
      <c r="C951">
        <v>0</v>
      </c>
      <c r="D951">
        <v>1.58</v>
      </c>
      <c r="E951">
        <v>0</v>
      </c>
      <c r="F951">
        <v>0</v>
      </c>
      <c r="G951">
        <v>0</v>
      </c>
      <c r="H951">
        <v>0.03</v>
      </c>
      <c r="I951">
        <v>0</v>
      </c>
      <c r="J951">
        <v>2</v>
      </c>
      <c r="K951">
        <v>0.03</v>
      </c>
      <c r="L951">
        <v>-1</v>
      </c>
      <c r="M951">
        <v>-1</v>
      </c>
      <c r="N951">
        <v>0.67</v>
      </c>
      <c r="O951">
        <v>3.58</v>
      </c>
      <c r="P951">
        <v>0.03</v>
      </c>
      <c r="Q951">
        <v>0.28000000000000003</v>
      </c>
      <c r="R951">
        <v>0.05</v>
      </c>
      <c r="S951">
        <v>0.32</v>
      </c>
      <c r="T951">
        <v>0.23</v>
      </c>
      <c r="U951">
        <v>0</v>
      </c>
      <c r="V951">
        <v>0</v>
      </c>
      <c r="W951">
        <v>20.67</v>
      </c>
      <c r="X951">
        <v>0.6</v>
      </c>
      <c r="Y951">
        <v>-1</v>
      </c>
      <c r="Z951">
        <v>-1</v>
      </c>
      <c r="AA951">
        <v>24.88</v>
      </c>
      <c r="AB951">
        <v>0.03</v>
      </c>
      <c r="AC951">
        <v>0.02</v>
      </c>
      <c r="AD951">
        <v>0.03</v>
      </c>
      <c r="AE951">
        <v>4.17</v>
      </c>
      <c r="AF951">
        <v>-1</v>
      </c>
      <c r="AG951">
        <v>-1</v>
      </c>
      <c r="AH951">
        <v>-1</v>
      </c>
      <c r="AI951">
        <v>0</v>
      </c>
      <c r="AJ951">
        <v>0</v>
      </c>
      <c r="AK951">
        <v>0.03</v>
      </c>
      <c r="AL951">
        <v>0.03</v>
      </c>
      <c r="AM951">
        <v>0.05</v>
      </c>
      <c r="AN951">
        <v>0.05</v>
      </c>
      <c r="AO951">
        <v>1.42</v>
      </c>
      <c r="AP951">
        <v>1.42</v>
      </c>
      <c r="AQ951">
        <v>22.67</v>
      </c>
      <c r="AR951">
        <v>0.53</v>
      </c>
      <c r="AS951">
        <v>0.68</v>
      </c>
      <c r="AT951">
        <v>-1</v>
      </c>
      <c r="AU951">
        <v>-1</v>
      </c>
      <c r="AV951">
        <v>0.05</v>
      </c>
      <c r="AW951">
        <v>29.88</v>
      </c>
      <c r="AX951">
        <v>29.88</v>
      </c>
      <c r="AY951">
        <v>0.17</v>
      </c>
      <c r="AZ951">
        <v>0</v>
      </c>
      <c r="BA951">
        <v>1336.8149067389036</v>
      </c>
    </row>
    <row r="952" spans="1:53" x14ac:dyDescent="0.25">
      <c r="A952">
        <v>2642</v>
      </c>
      <c r="B952" t="s">
        <v>1364</v>
      </c>
      <c r="C952">
        <v>0</v>
      </c>
      <c r="D952">
        <v>1.58</v>
      </c>
      <c r="E952">
        <v>0</v>
      </c>
      <c r="F952">
        <v>0</v>
      </c>
      <c r="G952">
        <v>0</v>
      </c>
      <c r="H952">
        <v>0.03</v>
      </c>
      <c r="I952">
        <v>0</v>
      </c>
      <c r="J952">
        <v>2</v>
      </c>
      <c r="K952">
        <v>0.03</v>
      </c>
      <c r="L952">
        <v>-1</v>
      </c>
      <c r="M952">
        <v>-1</v>
      </c>
      <c r="N952">
        <v>0.67</v>
      </c>
      <c r="O952">
        <v>3.58</v>
      </c>
      <c r="P952">
        <v>0.03</v>
      </c>
      <c r="Q952">
        <v>0.28000000000000003</v>
      </c>
      <c r="R952">
        <v>0.05</v>
      </c>
      <c r="S952">
        <v>0.32</v>
      </c>
      <c r="T952">
        <v>0.23</v>
      </c>
      <c r="U952">
        <v>0</v>
      </c>
      <c r="V952">
        <v>0</v>
      </c>
      <c r="W952">
        <v>20.67</v>
      </c>
      <c r="X952">
        <v>0.6</v>
      </c>
      <c r="Y952">
        <v>-1</v>
      </c>
      <c r="Z952">
        <v>-1</v>
      </c>
      <c r="AA952">
        <v>24.88</v>
      </c>
      <c r="AB952">
        <v>0.03</v>
      </c>
      <c r="AC952">
        <v>0.02</v>
      </c>
      <c r="AD952">
        <v>0.03</v>
      </c>
      <c r="AE952">
        <v>4.17</v>
      </c>
      <c r="AF952">
        <v>-1</v>
      </c>
      <c r="AG952">
        <v>-1</v>
      </c>
      <c r="AH952">
        <v>-1</v>
      </c>
      <c r="AI952">
        <v>0</v>
      </c>
      <c r="AJ952">
        <v>0</v>
      </c>
      <c r="AK952">
        <v>0.03</v>
      </c>
      <c r="AL952">
        <v>0.03</v>
      </c>
      <c r="AM952">
        <v>0.05</v>
      </c>
      <c r="AN952">
        <v>0.05</v>
      </c>
      <c r="AO952">
        <v>1.42</v>
      </c>
      <c r="AP952">
        <v>1.42</v>
      </c>
      <c r="AQ952">
        <v>22.67</v>
      </c>
      <c r="AR952">
        <v>0.53</v>
      </c>
      <c r="AS952">
        <v>0.68</v>
      </c>
      <c r="AT952">
        <v>-1</v>
      </c>
      <c r="AU952">
        <v>-1</v>
      </c>
      <c r="AV952">
        <v>0.05</v>
      </c>
      <c r="AW952">
        <v>29.88</v>
      </c>
      <c r="AX952">
        <v>29.88</v>
      </c>
      <c r="AY952">
        <v>0.17</v>
      </c>
      <c r="AZ952">
        <v>0</v>
      </c>
      <c r="BA952">
        <v>1508.229648259874</v>
      </c>
    </row>
    <row r="953" spans="1:53" x14ac:dyDescent="0.25">
      <c r="A953">
        <v>2643</v>
      </c>
      <c r="B953" t="s">
        <v>1365</v>
      </c>
      <c r="C953">
        <v>0</v>
      </c>
      <c r="D953">
        <v>1.58</v>
      </c>
      <c r="E953">
        <v>0</v>
      </c>
      <c r="F953">
        <v>0</v>
      </c>
      <c r="G953">
        <v>0</v>
      </c>
      <c r="H953">
        <v>0.03</v>
      </c>
      <c r="I953">
        <v>0</v>
      </c>
      <c r="J953">
        <v>2</v>
      </c>
      <c r="K953">
        <v>0.03</v>
      </c>
      <c r="L953">
        <v>-1</v>
      </c>
      <c r="M953">
        <v>-1</v>
      </c>
      <c r="N953">
        <v>0.67</v>
      </c>
      <c r="O953">
        <v>3.58</v>
      </c>
      <c r="P953">
        <v>0.03</v>
      </c>
      <c r="Q953">
        <v>0.28000000000000003</v>
      </c>
      <c r="R953">
        <v>0.05</v>
      </c>
      <c r="S953">
        <v>0.32</v>
      </c>
      <c r="T953">
        <v>0.23</v>
      </c>
      <c r="U953">
        <v>0</v>
      </c>
      <c r="V953">
        <v>0</v>
      </c>
      <c r="W953">
        <v>20.67</v>
      </c>
      <c r="X953">
        <v>0.6</v>
      </c>
      <c r="Y953">
        <v>-1</v>
      </c>
      <c r="Z953">
        <v>-1</v>
      </c>
      <c r="AA953">
        <v>24.88</v>
      </c>
      <c r="AB953">
        <v>0.03</v>
      </c>
      <c r="AC953">
        <v>0.02</v>
      </c>
      <c r="AD953">
        <v>0.03</v>
      </c>
      <c r="AE953">
        <v>4.17</v>
      </c>
      <c r="AF953">
        <v>-1</v>
      </c>
      <c r="AG953">
        <v>-1</v>
      </c>
      <c r="AH953">
        <v>-1</v>
      </c>
      <c r="AI953">
        <v>0</v>
      </c>
      <c r="AJ953">
        <v>0</v>
      </c>
      <c r="AK953">
        <v>0.03</v>
      </c>
      <c r="AL953">
        <v>0.03</v>
      </c>
      <c r="AM953">
        <v>0.05</v>
      </c>
      <c r="AN953">
        <v>0.05</v>
      </c>
      <c r="AO953">
        <v>1.42</v>
      </c>
      <c r="AP953">
        <v>1.42</v>
      </c>
      <c r="AQ953">
        <v>22.67</v>
      </c>
      <c r="AR953">
        <v>0.53</v>
      </c>
      <c r="AS953">
        <v>0.68</v>
      </c>
      <c r="AT953">
        <v>-1</v>
      </c>
      <c r="AU953">
        <v>-1</v>
      </c>
      <c r="AV953">
        <v>0.05</v>
      </c>
      <c r="AW953">
        <v>29.88</v>
      </c>
      <c r="AX953">
        <v>29.88</v>
      </c>
      <c r="AY953">
        <v>0.17</v>
      </c>
      <c r="AZ953">
        <v>0</v>
      </c>
      <c r="BA953">
        <v>1417.0099137131344</v>
      </c>
    </row>
    <row r="954" spans="1:53" x14ac:dyDescent="0.25">
      <c r="A954">
        <v>2647</v>
      </c>
      <c r="B954" t="s">
        <v>1366</v>
      </c>
      <c r="C954">
        <v>0</v>
      </c>
      <c r="D954">
        <v>1.58</v>
      </c>
      <c r="E954">
        <v>0</v>
      </c>
      <c r="F954">
        <v>0</v>
      </c>
      <c r="G954">
        <v>0</v>
      </c>
      <c r="H954">
        <v>0.03</v>
      </c>
      <c r="I954">
        <v>0</v>
      </c>
      <c r="J954">
        <v>2</v>
      </c>
      <c r="K954">
        <v>0.03</v>
      </c>
      <c r="L954">
        <v>-1</v>
      </c>
      <c r="M954">
        <v>-1</v>
      </c>
      <c r="N954">
        <v>0.67</v>
      </c>
      <c r="O954">
        <v>3.58</v>
      </c>
      <c r="P954">
        <v>0.03</v>
      </c>
      <c r="Q954">
        <v>0.28000000000000003</v>
      </c>
      <c r="R954">
        <v>0.05</v>
      </c>
      <c r="S954">
        <v>0.32</v>
      </c>
      <c r="T954">
        <v>0.23</v>
      </c>
      <c r="U954">
        <v>0</v>
      </c>
      <c r="V954">
        <v>0</v>
      </c>
      <c r="W954">
        <v>20.67</v>
      </c>
      <c r="X954">
        <v>0.6</v>
      </c>
      <c r="Y954">
        <v>-1</v>
      </c>
      <c r="Z954">
        <v>-1</v>
      </c>
      <c r="AA954">
        <v>24.88</v>
      </c>
      <c r="AB954">
        <v>0.03</v>
      </c>
      <c r="AC954">
        <v>0.02</v>
      </c>
      <c r="AD954">
        <v>0.03</v>
      </c>
      <c r="AE954">
        <v>4.17</v>
      </c>
      <c r="AF954">
        <v>-1</v>
      </c>
      <c r="AG954">
        <v>-1</v>
      </c>
      <c r="AH954">
        <v>-1</v>
      </c>
      <c r="AI954">
        <v>0</v>
      </c>
      <c r="AJ954">
        <v>0</v>
      </c>
      <c r="AK954">
        <v>0.03</v>
      </c>
      <c r="AL954">
        <v>0.03</v>
      </c>
      <c r="AM954">
        <v>0.05</v>
      </c>
      <c r="AN954">
        <v>0.05</v>
      </c>
      <c r="AO954">
        <v>1.42</v>
      </c>
      <c r="AP954">
        <v>1.42</v>
      </c>
      <c r="AQ954">
        <v>22.67</v>
      </c>
      <c r="AR954">
        <v>0.53</v>
      </c>
      <c r="AS954">
        <v>0.68</v>
      </c>
      <c r="AT954">
        <v>-1</v>
      </c>
      <c r="AU954">
        <v>-1</v>
      </c>
      <c r="AV954">
        <v>0.05</v>
      </c>
      <c r="AW954">
        <v>29.88</v>
      </c>
      <c r="AX954">
        <v>29.88</v>
      </c>
      <c r="AY954">
        <v>0.17</v>
      </c>
      <c r="AZ954">
        <v>0</v>
      </c>
      <c r="BA954">
        <v>1474.7452778160409</v>
      </c>
    </row>
    <row r="955" spans="1:53" x14ac:dyDescent="0.25">
      <c r="A955">
        <v>2648</v>
      </c>
      <c r="B955" t="s">
        <v>1367</v>
      </c>
      <c r="C955">
        <v>0</v>
      </c>
      <c r="D955">
        <v>1.58</v>
      </c>
      <c r="E955">
        <v>0</v>
      </c>
      <c r="F955">
        <v>0</v>
      </c>
      <c r="G955">
        <v>0</v>
      </c>
      <c r="H955">
        <v>0.03</v>
      </c>
      <c r="I955">
        <v>0</v>
      </c>
      <c r="J955">
        <v>2</v>
      </c>
      <c r="K955">
        <v>0.03</v>
      </c>
      <c r="L955">
        <v>-1</v>
      </c>
      <c r="M955">
        <v>-1</v>
      </c>
      <c r="N955">
        <v>0.67</v>
      </c>
      <c r="O955">
        <v>3.58</v>
      </c>
      <c r="P955">
        <v>0.03</v>
      </c>
      <c r="Q955">
        <v>0.28000000000000003</v>
      </c>
      <c r="R955">
        <v>0.05</v>
      </c>
      <c r="S955">
        <v>0.32</v>
      </c>
      <c r="T955">
        <v>0.23</v>
      </c>
      <c r="U955">
        <v>0</v>
      </c>
      <c r="V955">
        <v>0</v>
      </c>
      <c r="W955">
        <v>20.67</v>
      </c>
      <c r="X955">
        <v>0.6</v>
      </c>
      <c r="Y955">
        <v>-1</v>
      </c>
      <c r="Z955">
        <v>-1</v>
      </c>
      <c r="AA955">
        <v>24.88</v>
      </c>
      <c r="AB955">
        <v>0.03</v>
      </c>
      <c r="AC955">
        <v>0.02</v>
      </c>
      <c r="AD955">
        <v>0.03</v>
      </c>
      <c r="AE955">
        <v>4.17</v>
      </c>
      <c r="AF955">
        <v>-1</v>
      </c>
      <c r="AG955">
        <v>-1</v>
      </c>
      <c r="AH955">
        <v>-1</v>
      </c>
      <c r="AI955">
        <v>0</v>
      </c>
      <c r="AJ955">
        <v>0</v>
      </c>
      <c r="AK955">
        <v>0.03</v>
      </c>
      <c r="AL955">
        <v>0.03</v>
      </c>
      <c r="AM955">
        <v>0.05</v>
      </c>
      <c r="AN955">
        <v>0.05</v>
      </c>
      <c r="AO955">
        <v>1.42</v>
      </c>
      <c r="AP955">
        <v>1.42</v>
      </c>
      <c r="AQ955">
        <v>22.67</v>
      </c>
      <c r="AR955">
        <v>0.53</v>
      </c>
      <c r="AS955">
        <v>0.68</v>
      </c>
      <c r="AT955">
        <v>-1</v>
      </c>
      <c r="AU955">
        <v>-1</v>
      </c>
      <c r="AV955">
        <v>0.05</v>
      </c>
      <c r="AW955">
        <v>29.88</v>
      </c>
      <c r="AX955">
        <v>29.88</v>
      </c>
      <c r="AY955">
        <v>0.17</v>
      </c>
      <c r="AZ955">
        <v>0</v>
      </c>
      <c r="BA955">
        <v>1520.4508971403106</v>
      </c>
    </row>
    <row r="956" spans="1:53" x14ac:dyDescent="0.25">
      <c r="A956">
        <v>2654</v>
      </c>
      <c r="B956" t="s">
        <v>1368</v>
      </c>
      <c r="C956">
        <v>0</v>
      </c>
      <c r="D956">
        <v>1.58</v>
      </c>
      <c r="E956">
        <v>0</v>
      </c>
      <c r="F956">
        <v>0</v>
      </c>
      <c r="G956">
        <v>0</v>
      </c>
      <c r="H956">
        <v>0.03</v>
      </c>
      <c r="I956">
        <v>0</v>
      </c>
      <c r="J956">
        <v>2</v>
      </c>
      <c r="K956">
        <v>0.03</v>
      </c>
      <c r="L956">
        <v>-1</v>
      </c>
      <c r="M956">
        <v>-1</v>
      </c>
      <c r="N956">
        <v>0.67</v>
      </c>
      <c r="O956">
        <v>3.58</v>
      </c>
      <c r="P956">
        <v>0.03</v>
      </c>
      <c r="Q956">
        <v>0.28000000000000003</v>
      </c>
      <c r="R956">
        <v>0.05</v>
      </c>
      <c r="S956">
        <v>0.32</v>
      </c>
      <c r="T956">
        <v>0.23</v>
      </c>
      <c r="U956">
        <v>0</v>
      </c>
      <c r="V956">
        <v>0</v>
      </c>
      <c r="W956">
        <v>20.67</v>
      </c>
      <c r="X956">
        <v>0.6</v>
      </c>
      <c r="Y956">
        <v>-1</v>
      </c>
      <c r="Z956">
        <v>-1</v>
      </c>
      <c r="AA956">
        <v>24.88</v>
      </c>
      <c r="AB956">
        <v>0.03</v>
      </c>
      <c r="AC956">
        <v>0.02</v>
      </c>
      <c r="AD956">
        <v>0.03</v>
      </c>
      <c r="AE956">
        <v>4.17</v>
      </c>
      <c r="AF956">
        <v>-1</v>
      </c>
      <c r="AG956">
        <v>-1</v>
      </c>
      <c r="AH956">
        <v>-1</v>
      </c>
      <c r="AI956">
        <v>0</v>
      </c>
      <c r="AJ956">
        <v>0</v>
      </c>
      <c r="AK956">
        <v>0.03</v>
      </c>
      <c r="AL956">
        <v>0.03</v>
      </c>
      <c r="AM956">
        <v>0.05</v>
      </c>
      <c r="AN956">
        <v>0.05</v>
      </c>
      <c r="AO956">
        <v>1.42</v>
      </c>
      <c r="AP956">
        <v>1.42</v>
      </c>
      <c r="AQ956">
        <v>22.67</v>
      </c>
      <c r="AR956">
        <v>0.53</v>
      </c>
      <c r="AS956">
        <v>0.68</v>
      </c>
      <c r="AT956">
        <v>-1</v>
      </c>
      <c r="AU956">
        <v>-1</v>
      </c>
      <c r="AV956">
        <v>0.05</v>
      </c>
      <c r="AW956">
        <v>29.88</v>
      </c>
      <c r="AX956">
        <v>29.88</v>
      </c>
      <c r="AY956">
        <v>0.17</v>
      </c>
      <c r="AZ956">
        <v>0</v>
      </c>
      <c r="BA956">
        <v>1437.4056838599215</v>
      </c>
    </row>
    <row r="957" spans="1:53" x14ac:dyDescent="0.25">
      <c r="A957">
        <v>2655</v>
      </c>
      <c r="B957" t="s">
        <v>1369</v>
      </c>
      <c r="C957">
        <v>0</v>
      </c>
      <c r="D957">
        <v>1.58</v>
      </c>
      <c r="E957">
        <v>0</v>
      </c>
      <c r="F957">
        <v>0</v>
      </c>
      <c r="G957">
        <v>0</v>
      </c>
      <c r="H957">
        <v>0.03</v>
      </c>
      <c r="I957">
        <v>0</v>
      </c>
      <c r="J957">
        <v>2</v>
      </c>
      <c r="K957">
        <v>0.03</v>
      </c>
      <c r="L957">
        <v>-1</v>
      </c>
      <c r="M957">
        <v>-1</v>
      </c>
      <c r="N957">
        <v>0.67</v>
      </c>
      <c r="O957">
        <v>3.58</v>
      </c>
      <c r="P957">
        <v>0.03</v>
      </c>
      <c r="Q957">
        <v>0.28000000000000003</v>
      </c>
      <c r="R957">
        <v>0.05</v>
      </c>
      <c r="S957">
        <v>0.32</v>
      </c>
      <c r="T957">
        <v>0.23</v>
      </c>
      <c r="U957">
        <v>0</v>
      </c>
      <c r="V957">
        <v>0</v>
      </c>
      <c r="W957">
        <v>20.67</v>
      </c>
      <c r="X957">
        <v>0.6</v>
      </c>
      <c r="Y957">
        <v>-1</v>
      </c>
      <c r="Z957">
        <v>-1</v>
      </c>
      <c r="AA957">
        <v>24.88</v>
      </c>
      <c r="AB957">
        <v>0.03</v>
      </c>
      <c r="AC957">
        <v>0.02</v>
      </c>
      <c r="AD957">
        <v>0.03</v>
      </c>
      <c r="AE957">
        <v>4.17</v>
      </c>
      <c r="AF957">
        <v>-1</v>
      </c>
      <c r="AG957">
        <v>-1</v>
      </c>
      <c r="AH957">
        <v>-1</v>
      </c>
      <c r="AI957">
        <v>0</v>
      </c>
      <c r="AJ957">
        <v>0</v>
      </c>
      <c r="AK957">
        <v>0.03</v>
      </c>
      <c r="AL957">
        <v>0.03</v>
      </c>
      <c r="AM957">
        <v>0.05</v>
      </c>
      <c r="AN957">
        <v>0.05</v>
      </c>
      <c r="AO957">
        <v>1.42</v>
      </c>
      <c r="AP957">
        <v>1.42</v>
      </c>
      <c r="AQ957">
        <v>22.67</v>
      </c>
      <c r="AR957">
        <v>0.53</v>
      </c>
      <c r="AS957">
        <v>0.68</v>
      </c>
      <c r="AT957">
        <v>-1</v>
      </c>
      <c r="AU957">
        <v>-1</v>
      </c>
      <c r="AV957">
        <v>0.05</v>
      </c>
      <c r="AW957">
        <v>29.88</v>
      </c>
      <c r="AX957">
        <v>29.88</v>
      </c>
      <c r="AY957">
        <v>0.17</v>
      </c>
      <c r="AZ957">
        <v>0</v>
      </c>
      <c r="BA957">
        <v>1475.0061534073545</v>
      </c>
    </row>
    <row r="958" spans="1:53" x14ac:dyDescent="0.25">
      <c r="A958">
        <v>2656</v>
      </c>
      <c r="B958" t="s">
        <v>1370</v>
      </c>
      <c r="C958">
        <v>0</v>
      </c>
      <c r="D958">
        <v>1.58</v>
      </c>
      <c r="E958">
        <v>0</v>
      </c>
      <c r="F958">
        <v>0</v>
      </c>
      <c r="G958">
        <v>0</v>
      </c>
      <c r="H958">
        <v>0.03</v>
      </c>
      <c r="I958">
        <v>0</v>
      </c>
      <c r="J958">
        <v>2</v>
      </c>
      <c r="K958">
        <v>0.03</v>
      </c>
      <c r="L958">
        <v>-1</v>
      </c>
      <c r="M958">
        <v>-1</v>
      </c>
      <c r="N958">
        <v>0.67</v>
      </c>
      <c r="O958">
        <v>3.58</v>
      </c>
      <c r="P958">
        <v>0.03</v>
      </c>
      <c r="Q958">
        <v>0.28000000000000003</v>
      </c>
      <c r="R958">
        <v>0.05</v>
      </c>
      <c r="S958">
        <v>0.32</v>
      </c>
      <c r="T958">
        <v>0.23</v>
      </c>
      <c r="U958">
        <v>0</v>
      </c>
      <c r="V958">
        <v>0</v>
      </c>
      <c r="W958">
        <v>20.67</v>
      </c>
      <c r="X958">
        <v>0.6</v>
      </c>
      <c r="Y958">
        <v>-1</v>
      </c>
      <c r="Z958">
        <v>-1</v>
      </c>
      <c r="AA958">
        <v>24.88</v>
      </c>
      <c r="AB958">
        <v>0.03</v>
      </c>
      <c r="AC958">
        <v>0.02</v>
      </c>
      <c r="AD958">
        <v>0.03</v>
      </c>
      <c r="AE958">
        <v>4.17</v>
      </c>
      <c r="AF958">
        <v>-1</v>
      </c>
      <c r="AG958">
        <v>-1</v>
      </c>
      <c r="AH958">
        <v>-1</v>
      </c>
      <c r="AI958">
        <v>0</v>
      </c>
      <c r="AJ958">
        <v>0</v>
      </c>
      <c r="AK958">
        <v>0.03</v>
      </c>
      <c r="AL958">
        <v>0.03</v>
      </c>
      <c r="AM958">
        <v>0.05</v>
      </c>
      <c r="AN958">
        <v>0.05</v>
      </c>
      <c r="AO958">
        <v>1.42</v>
      </c>
      <c r="AP958">
        <v>1.42</v>
      </c>
      <c r="AQ958">
        <v>22.67</v>
      </c>
      <c r="AR958">
        <v>0.53</v>
      </c>
      <c r="AS958">
        <v>0.68</v>
      </c>
      <c r="AT958">
        <v>-1</v>
      </c>
      <c r="AU958">
        <v>-1</v>
      </c>
      <c r="AV958">
        <v>0.05</v>
      </c>
      <c r="AW958">
        <v>29.88</v>
      </c>
      <c r="AX958">
        <v>29.88</v>
      </c>
      <c r="AY958">
        <v>0.17</v>
      </c>
      <c r="AZ958">
        <v>0</v>
      </c>
      <c r="BA958">
        <v>1440.5438812162824</v>
      </c>
    </row>
    <row r="959" spans="1:53" x14ac:dyDescent="0.25">
      <c r="A959">
        <v>2657</v>
      </c>
      <c r="B959" t="s">
        <v>1371</v>
      </c>
      <c r="C959">
        <v>0</v>
      </c>
      <c r="D959">
        <v>1.58</v>
      </c>
      <c r="E959">
        <v>0</v>
      </c>
      <c r="F959">
        <v>0</v>
      </c>
      <c r="G959">
        <v>0</v>
      </c>
      <c r="H959">
        <v>0.03</v>
      </c>
      <c r="I959">
        <v>0</v>
      </c>
      <c r="J959">
        <v>2</v>
      </c>
      <c r="K959">
        <v>0.03</v>
      </c>
      <c r="L959">
        <v>-1</v>
      </c>
      <c r="M959">
        <v>-1</v>
      </c>
      <c r="N959">
        <v>0.67</v>
      </c>
      <c r="O959">
        <v>3.58</v>
      </c>
      <c r="P959">
        <v>0.03</v>
      </c>
      <c r="Q959">
        <v>0.28000000000000003</v>
      </c>
      <c r="R959">
        <v>0.05</v>
      </c>
      <c r="S959">
        <v>0.32</v>
      </c>
      <c r="T959">
        <v>0.23</v>
      </c>
      <c r="U959">
        <v>0</v>
      </c>
      <c r="V959">
        <v>0</v>
      </c>
      <c r="W959">
        <v>20.67</v>
      </c>
      <c r="X959">
        <v>0.6</v>
      </c>
      <c r="Y959">
        <v>-1</v>
      </c>
      <c r="Z959">
        <v>-1</v>
      </c>
      <c r="AA959">
        <v>24.88</v>
      </c>
      <c r="AB959">
        <v>0.03</v>
      </c>
      <c r="AC959">
        <v>0.02</v>
      </c>
      <c r="AD959">
        <v>0.03</v>
      </c>
      <c r="AE959">
        <v>4.17</v>
      </c>
      <c r="AF959">
        <v>-1</v>
      </c>
      <c r="AG959">
        <v>-1</v>
      </c>
      <c r="AH959">
        <v>-1</v>
      </c>
      <c r="AI959">
        <v>0</v>
      </c>
      <c r="AJ959">
        <v>0</v>
      </c>
      <c r="AK959">
        <v>0.03</v>
      </c>
      <c r="AL959">
        <v>0.03</v>
      </c>
      <c r="AM959">
        <v>0.05</v>
      </c>
      <c r="AN959">
        <v>0.05</v>
      </c>
      <c r="AO959">
        <v>1.42</v>
      </c>
      <c r="AP959">
        <v>1.42</v>
      </c>
      <c r="AQ959">
        <v>22.67</v>
      </c>
      <c r="AR959">
        <v>0.53</v>
      </c>
      <c r="AS959">
        <v>0.68</v>
      </c>
      <c r="AT959">
        <v>-1</v>
      </c>
      <c r="AU959">
        <v>-1</v>
      </c>
      <c r="AV959">
        <v>0.05</v>
      </c>
      <c r="AW959">
        <v>29.88</v>
      </c>
      <c r="AX959">
        <v>29.88</v>
      </c>
      <c r="AY959">
        <v>0.17</v>
      </c>
      <c r="AZ959">
        <v>0</v>
      </c>
      <c r="BA959">
        <v>1464.0832891868429</v>
      </c>
    </row>
    <row r="960" spans="1:53" x14ac:dyDescent="0.25">
      <c r="A960">
        <v>2658</v>
      </c>
      <c r="B960" t="s">
        <v>1372</v>
      </c>
      <c r="C960">
        <v>0</v>
      </c>
      <c r="D960">
        <v>1.58</v>
      </c>
      <c r="E960">
        <v>0</v>
      </c>
      <c r="F960">
        <v>0</v>
      </c>
      <c r="G960">
        <v>0</v>
      </c>
      <c r="H960">
        <v>0.03</v>
      </c>
      <c r="I960">
        <v>0</v>
      </c>
      <c r="J960">
        <v>2</v>
      </c>
      <c r="K960">
        <v>0.03</v>
      </c>
      <c r="L960">
        <v>-1</v>
      </c>
      <c r="M960">
        <v>-1</v>
      </c>
      <c r="N960">
        <v>0.67</v>
      </c>
      <c r="O960">
        <v>3.58</v>
      </c>
      <c r="P960">
        <v>0.03</v>
      </c>
      <c r="Q960">
        <v>0.28000000000000003</v>
      </c>
      <c r="R960">
        <v>0.05</v>
      </c>
      <c r="S960">
        <v>0.32</v>
      </c>
      <c r="T960">
        <v>0.23</v>
      </c>
      <c r="U960">
        <v>0</v>
      </c>
      <c r="V960">
        <v>0</v>
      </c>
      <c r="W960">
        <v>20.67</v>
      </c>
      <c r="X960">
        <v>0.6</v>
      </c>
      <c r="Y960">
        <v>-1</v>
      </c>
      <c r="Z960">
        <v>-1</v>
      </c>
      <c r="AA960">
        <v>24.88</v>
      </c>
      <c r="AB960">
        <v>0.03</v>
      </c>
      <c r="AC960">
        <v>0.02</v>
      </c>
      <c r="AD960">
        <v>0.03</v>
      </c>
      <c r="AE960">
        <v>4.17</v>
      </c>
      <c r="AF960">
        <v>-1</v>
      </c>
      <c r="AG960">
        <v>-1</v>
      </c>
      <c r="AH960">
        <v>-1</v>
      </c>
      <c r="AI960">
        <v>0</v>
      </c>
      <c r="AJ960">
        <v>0</v>
      </c>
      <c r="AK960">
        <v>0.03</v>
      </c>
      <c r="AL960">
        <v>0.03</v>
      </c>
      <c r="AM960">
        <v>0.05</v>
      </c>
      <c r="AN960">
        <v>0.05</v>
      </c>
      <c r="AO960">
        <v>1.42</v>
      </c>
      <c r="AP960">
        <v>1.42</v>
      </c>
      <c r="AQ960">
        <v>22.67</v>
      </c>
      <c r="AR960">
        <v>0.53</v>
      </c>
      <c r="AS960">
        <v>0.68</v>
      </c>
      <c r="AT960">
        <v>-1</v>
      </c>
      <c r="AU960">
        <v>-1</v>
      </c>
      <c r="AV960">
        <v>0.05</v>
      </c>
      <c r="AW960">
        <v>29.88</v>
      </c>
      <c r="AX960">
        <v>29.88</v>
      </c>
      <c r="AY960">
        <v>0.17</v>
      </c>
      <c r="AZ960">
        <v>0</v>
      </c>
      <c r="BA960">
        <v>1445.7158100910128</v>
      </c>
    </row>
    <row r="961" spans="1:53" x14ac:dyDescent="0.25">
      <c r="A961">
        <v>2659</v>
      </c>
      <c r="B961" t="s">
        <v>461</v>
      </c>
      <c r="C961">
        <v>0</v>
      </c>
      <c r="D961">
        <v>1.58</v>
      </c>
      <c r="E961">
        <v>0</v>
      </c>
      <c r="F961">
        <v>0</v>
      </c>
      <c r="G961">
        <v>0</v>
      </c>
      <c r="H961">
        <v>0.03</v>
      </c>
      <c r="I961">
        <v>0</v>
      </c>
      <c r="J961">
        <v>2</v>
      </c>
      <c r="K961">
        <v>0.03</v>
      </c>
      <c r="L961">
        <v>-1</v>
      </c>
      <c r="M961">
        <v>-1</v>
      </c>
      <c r="N961">
        <v>0.67</v>
      </c>
      <c r="O961">
        <v>3.58</v>
      </c>
      <c r="P961">
        <v>0.03</v>
      </c>
      <c r="Q961">
        <v>0.28000000000000003</v>
      </c>
      <c r="R961">
        <v>0.05</v>
      </c>
      <c r="S961">
        <v>0.32</v>
      </c>
      <c r="T961">
        <v>0.23</v>
      </c>
      <c r="U961">
        <v>0</v>
      </c>
      <c r="V961">
        <v>0</v>
      </c>
      <c r="W961">
        <v>20.67</v>
      </c>
      <c r="X961">
        <v>0.6</v>
      </c>
      <c r="Y961">
        <v>-1</v>
      </c>
      <c r="Z961">
        <v>-1</v>
      </c>
      <c r="AA961">
        <v>24.88</v>
      </c>
      <c r="AB961">
        <v>0.03</v>
      </c>
      <c r="AC961">
        <v>0.02</v>
      </c>
      <c r="AD961">
        <v>0.03</v>
      </c>
      <c r="AE961">
        <v>4.17</v>
      </c>
      <c r="AF961">
        <v>-1</v>
      </c>
      <c r="AG961">
        <v>-1</v>
      </c>
      <c r="AH961">
        <v>-1</v>
      </c>
      <c r="AI961">
        <v>0</v>
      </c>
      <c r="AJ961">
        <v>0</v>
      </c>
      <c r="AK961">
        <v>0.03</v>
      </c>
      <c r="AL961">
        <v>0.03</v>
      </c>
      <c r="AM961">
        <v>0.05</v>
      </c>
      <c r="AN961">
        <v>0.05</v>
      </c>
      <c r="AO961">
        <v>1.42</v>
      </c>
      <c r="AP961">
        <v>1.42</v>
      </c>
      <c r="AQ961">
        <v>22.67</v>
      </c>
      <c r="AR961">
        <v>0.53</v>
      </c>
      <c r="AS961">
        <v>0.68</v>
      </c>
      <c r="AT961">
        <v>-1</v>
      </c>
      <c r="AU961">
        <v>-1</v>
      </c>
      <c r="AV961">
        <v>0.05</v>
      </c>
      <c r="AW961">
        <v>29.88</v>
      </c>
      <c r="AX961">
        <v>29.88</v>
      </c>
      <c r="AY961">
        <v>0.17</v>
      </c>
      <c r="AZ961">
        <v>0</v>
      </c>
      <c r="BA961">
        <v>1430.6832752086284</v>
      </c>
    </row>
    <row r="962" spans="1:53" x14ac:dyDescent="0.25">
      <c r="A962">
        <v>2662</v>
      </c>
      <c r="B962" t="s">
        <v>1373</v>
      </c>
      <c r="C962">
        <v>0</v>
      </c>
      <c r="D962">
        <v>1.58</v>
      </c>
      <c r="E962">
        <v>0</v>
      </c>
      <c r="F962">
        <v>0</v>
      </c>
      <c r="G962">
        <v>0</v>
      </c>
      <c r="H962">
        <v>0.03</v>
      </c>
      <c r="I962">
        <v>0</v>
      </c>
      <c r="J962">
        <v>2</v>
      </c>
      <c r="K962">
        <v>0.03</v>
      </c>
      <c r="L962">
        <v>-1</v>
      </c>
      <c r="M962">
        <v>-1</v>
      </c>
      <c r="N962">
        <v>0.67</v>
      </c>
      <c r="O962">
        <v>3.58</v>
      </c>
      <c r="P962">
        <v>0.03</v>
      </c>
      <c r="Q962">
        <v>0.28000000000000003</v>
      </c>
      <c r="R962">
        <v>0.05</v>
      </c>
      <c r="S962">
        <v>0.32</v>
      </c>
      <c r="T962">
        <v>0.23</v>
      </c>
      <c r="U962">
        <v>0</v>
      </c>
      <c r="V962">
        <v>0</v>
      </c>
      <c r="W962">
        <v>20.67</v>
      </c>
      <c r="X962">
        <v>0.6</v>
      </c>
      <c r="Y962">
        <v>-1</v>
      </c>
      <c r="Z962">
        <v>-1</v>
      </c>
      <c r="AA962">
        <v>24.88</v>
      </c>
      <c r="AB962">
        <v>0.03</v>
      </c>
      <c r="AC962">
        <v>0.02</v>
      </c>
      <c r="AD962">
        <v>0.03</v>
      </c>
      <c r="AE962">
        <v>4.17</v>
      </c>
      <c r="AF962">
        <v>-1</v>
      </c>
      <c r="AG962">
        <v>-1</v>
      </c>
      <c r="AH962">
        <v>-1</v>
      </c>
      <c r="AI962">
        <v>0</v>
      </c>
      <c r="AJ962">
        <v>0</v>
      </c>
      <c r="AK962">
        <v>0.03</v>
      </c>
      <c r="AL962">
        <v>0.03</v>
      </c>
      <c r="AM962">
        <v>0.05</v>
      </c>
      <c r="AN962">
        <v>0.05</v>
      </c>
      <c r="AO962">
        <v>1.42</v>
      </c>
      <c r="AP962">
        <v>1.42</v>
      </c>
      <c r="AQ962">
        <v>22.67</v>
      </c>
      <c r="AR962">
        <v>0.53</v>
      </c>
      <c r="AS962">
        <v>0.68</v>
      </c>
      <c r="AT962">
        <v>-1</v>
      </c>
      <c r="AU962">
        <v>-1</v>
      </c>
      <c r="AV962">
        <v>0.05</v>
      </c>
      <c r="AW962">
        <v>29.88</v>
      </c>
      <c r="AX962">
        <v>29.88</v>
      </c>
      <c r="AY962">
        <v>0.17</v>
      </c>
      <c r="AZ962">
        <v>0</v>
      </c>
      <c r="BA962">
        <v>1460.4461485678792</v>
      </c>
    </row>
    <row r="963" spans="1:53" x14ac:dyDescent="0.25">
      <c r="A963">
        <v>2667</v>
      </c>
      <c r="B963" t="s">
        <v>1374</v>
      </c>
      <c r="C963">
        <v>0</v>
      </c>
      <c r="D963">
        <v>1.58</v>
      </c>
      <c r="E963">
        <v>0</v>
      </c>
      <c r="F963">
        <v>0</v>
      </c>
      <c r="G963">
        <v>0</v>
      </c>
      <c r="H963">
        <v>0.03</v>
      </c>
      <c r="I963">
        <v>0</v>
      </c>
      <c r="J963">
        <v>2</v>
      </c>
      <c r="K963">
        <v>0.03</v>
      </c>
      <c r="L963">
        <v>-1</v>
      </c>
      <c r="M963">
        <v>-1</v>
      </c>
      <c r="N963">
        <v>0.67</v>
      </c>
      <c r="O963">
        <v>3.58</v>
      </c>
      <c r="P963">
        <v>0.03</v>
      </c>
      <c r="Q963">
        <v>0.28000000000000003</v>
      </c>
      <c r="R963">
        <v>0.05</v>
      </c>
      <c r="S963">
        <v>0.32</v>
      </c>
      <c r="T963">
        <v>0.23</v>
      </c>
      <c r="U963">
        <v>0</v>
      </c>
      <c r="V963">
        <v>0</v>
      </c>
      <c r="W963">
        <v>20.67</v>
      </c>
      <c r="X963">
        <v>0.6</v>
      </c>
      <c r="Y963">
        <v>-1</v>
      </c>
      <c r="Z963">
        <v>-1</v>
      </c>
      <c r="AA963">
        <v>24.88</v>
      </c>
      <c r="AB963">
        <v>0.03</v>
      </c>
      <c r="AC963">
        <v>0.02</v>
      </c>
      <c r="AD963">
        <v>0.03</v>
      </c>
      <c r="AE963">
        <v>4.17</v>
      </c>
      <c r="AF963">
        <v>-1</v>
      </c>
      <c r="AG963">
        <v>-1</v>
      </c>
      <c r="AH963">
        <v>-1</v>
      </c>
      <c r="AI963">
        <v>0</v>
      </c>
      <c r="AJ963">
        <v>0</v>
      </c>
      <c r="AK963">
        <v>0.03</v>
      </c>
      <c r="AL963">
        <v>0.03</v>
      </c>
      <c r="AM963">
        <v>0.05</v>
      </c>
      <c r="AN963">
        <v>0.05</v>
      </c>
      <c r="AO963">
        <v>1.42</v>
      </c>
      <c r="AP963">
        <v>1.42</v>
      </c>
      <c r="AQ963">
        <v>22.67</v>
      </c>
      <c r="AR963">
        <v>0.53</v>
      </c>
      <c r="AS963">
        <v>0.68</v>
      </c>
      <c r="AT963">
        <v>-1</v>
      </c>
      <c r="AU963">
        <v>-1</v>
      </c>
      <c r="AV963">
        <v>0.05</v>
      </c>
      <c r="AW963">
        <v>29.88</v>
      </c>
      <c r="AX963">
        <v>29.88</v>
      </c>
      <c r="AY963">
        <v>0.17</v>
      </c>
      <c r="AZ963">
        <v>0</v>
      </c>
      <c r="BA963">
        <v>1430.0081136883523</v>
      </c>
    </row>
    <row r="964" spans="1:53" x14ac:dyDescent="0.25">
      <c r="A964">
        <v>2673</v>
      </c>
      <c r="B964" t="s">
        <v>1375</v>
      </c>
      <c r="C964">
        <v>0</v>
      </c>
      <c r="D964">
        <v>1.58</v>
      </c>
      <c r="E964">
        <v>0</v>
      </c>
      <c r="F964">
        <v>0</v>
      </c>
      <c r="G964">
        <v>0</v>
      </c>
      <c r="H964">
        <v>0.03</v>
      </c>
      <c r="I964">
        <v>0</v>
      </c>
      <c r="J964">
        <v>2</v>
      </c>
      <c r="K964">
        <v>0.03</v>
      </c>
      <c r="L964">
        <v>-1</v>
      </c>
      <c r="M964">
        <v>-1</v>
      </c>
      <c r="N964">
        <v>0.67</v>
      </c>
      <c r="O964">
        <v>3.58</v>
      </c>
      <c r="P964">
        <v>0.03</v>
      </c>
      <c r="Q964">
        <v>0.28000000000000003</v>
      </c>
      <c r="R964">
        <v>0.05</v>
      </c>
      <c r="S964">
        <v>0.32</v>
      </c>
      <c r="T964">
        <v>0.23</v>
      </c>
      <c r="U964">
        <v>0</v>
      </c>
      <c r="V964">
        <v>0</v>
      </c>
      <c r="W964">
        <v>20.67</v>
      </c>
      <c r="X964">
        <v>0.6</v>
      </c>
      <c r="Y964">
        <v>-1</v>
      </c>
      <c r="Z964">
        <v>-1</v>
      </c>
      <c r="AA964">
        <v>24.88</v>
      </c>
      <c r="AB964">
        <v>0.03</v>
      </c>
      <c r="AC964">
        <v>0.02</v>
      </c>
      <c r="AD964">
        <v>0.03</v>
      </c>
      <c r="AE964">
        <v>4.17</v>
      </c>
      <c r="AF964">
        <v>-1</v>
      </c>
      <c r="AG964">
        <v>-1</v>
      </c>
      <c r="AH964">
        <v>-1</v>
      </c>
      <c r="AI964">
        <v>0</v>
      </c>
      <c r="AJ964">
        <v>0</v>
      </c>
      <c r="AK964">
        <v>0.03</v>
      </c>
      <c r="AL964">
        <v>0.03</v>
      </c>
      <c r="AM964">
        <v>0.05</v>
      </c>
      <c r="AN964">
        <v>0.05</v>
      </c>
      <c r="AO964">
        <v>1.42</v>
      </c>
      <c r="AP964">
        <v>1.42</v>
      </c>
      <c r="AQ964">
        <v>22.67</v>
      </c>
      <c r="AR964">
        <v>0.53</v>
      </c>
      <c r="AS964">
        <v>0.68</v>
      </c>
      <c r="AT964">
        <v>-1</v>
      </c>
      <c r="AU964">
        <v>-1</v>
      </c>
      <c r="AV964">
        <v>0.05</v>
      </c>
      <c r="AW964">
        <v>29.88</v>
      </c>
      <c r="AX964">
        <v>29.88</v>
      </c>
      <c r="AY964">
        <v>0.17</v>
      </c>
      <c r="AZ964">
        <v>0</v>
      </c>
      <c r="BA964">
        <v>1390.8802382125373</v>
      </c>
    </row>
    <row r="965" spans="1:53" x14ac:dyDescent="0.25">
      <c r="A965">
        <v>2676</v>
      </c>
      <c r="B965" t="s">
        <v>1376</v>
      </c>
      <c r="C965">
        <v>0</v>
      </c>
      <c r="D965">
        <v>1.58</v>
      </c>
      <c r="E965">
        <v>0</v>
      </c>
      <c r="F965">
        <v>0</v>
      </c>
      <c r="G965">
        <v>0</v>
      </c>
      <c r="H965">
        <v>0.03</v>
      </c>
      <c r="I965">
        <v>0</v>
      </c>
      <c r="J965">
        <v>2</v>
      </c>
      <c r="K965">
        <v>0.03</v>
      </c>
      <c r="L965">
        <v>-1</v>
      </c>
      <c r="M965">
        <v>-1</v>
      </c>
      <c r="N965">
        <v>0.67</v>
      </c>
      <c r="O965">
        <v>3.58</v>
      </c>
      <c r="P965">
        <v>0.03</v>
      </c>
      <c r="Q965">
        <v>0.28000000000000003</v>
      </c>
      <c r="R965">
        <v>0.05</v>
      </c>
      <c r="S965">
        <v>0.32</v>
      </c>
      <c r="T965">
        <v>0.23</v>
      </c>
      <c r="U965">
        <v>0</v>
      </c>
      <c r="V965">
        <v>0</v>
      </c>
      <c r="W965">
        <v>20.67</v>
      </c>
      <c r="X965">
        <v>0.6</v>
      </c>
      <c r="Y965">
        <v>-1</v>
      </c>
      <c r="Z965">
        <v>-1</v>
      </c>
      <c r="AA965">
        <v>24.88</v>
      </c>
      <c r="AB965">
        <v>0.03</v>
      </c>
      <c r="AC965">
        <v>0.02</v>
      </c>
      <c r="AD965">
        <v>0.03</v>
      </c>
      <c r="AE965">
        <v>4.17</v>
      </c>
      <c r="AF965">
        <v>-1</v>
      </c>
      <c r="AG965">
        <v>-1</v>
      </c>
      <c r="AH965">
        <v>-1</v>
      </c>
      <c r="AI965">
        <v>0</v>
      </c>
      <c r="AJ965">
        <v>0</v>
      </c>
      <c r="AK965">
        <v>0.03</v>
      </c>
      <c r="AL965">
        <v>0.03</v>
      </c>
      <c r="AM965">
        <v>0.05</v>
      </c>
      <c r="AN965">
        <v>0.05</v>
      </c>
      <c r="AO965">
        <v>1.42</v>
      </c>
      <c r="AP965">
        <v>1.42</v>
      </c>
      <c r="AQ965">
        <v>22.67</v>
      </c>
      <c r="AR965">
        <v>0.53</v>
      </c>
      <c r="AS965">
        <v>0.68</v>
      </c>
      <c r="AT965">
        <v>-1</v>
      </c>
      <c r="AU965">
        <v>-1</v>
      </c>
      <c r="AV965">
        <v>0.05</v>
      </c>
      <c r="AW965">
        <v>29.88</v>
      </c>
      <c r="AX965">
        <v>29.88</v>
      </c>
      <c r="AY965">
        <v>0.17</v>
      </c>
      <c r="AZ965">
        <v>0</v>
      </c>
      <c r="BA965">
        <v>1338.8762449413548</v>
      </c>
    </row>
    <row r="966" spans="1:53" x14ac:dyDescent="0.25">
      <c r="A966">
        <v>2679</v>
      </c>
      <c r="B966" t="s">
        <v>1377</v>
      </c>
      <c r="C966">
        <v>0</v>
      </c>
      <c r="D966">
        <v>1.58</v>
      </c>
      <c r="E966">
        <v>0</v>
      </c>
      <c r="F966">
        <v>0</v>
      </c>
      <c r="G966">
        <v>0</v>
      </c>
      <c r="H966">
        <v>0.03</v>
      </c>
      <c r="I966">
        <v>0</v>
      </c>
      <c r="J966">
        <v>2</v>
      </c>
      <c r="K966">
        <v>0.03</v>
      </c>
      <c r="L966">
        <v>-1</v>
      </c>
      <c r="M966">
        <v>-1</v>
      </c>
      <c r="N966">
        <v>0.67</v>
      </c>
      <c r="O966">
        <v>3.58</v>
      </c>
      <c r="P966">
        <v>0.03</v>
      </c>
      <c r="Q966">
        <v>0.28000000000000003</v>
      </c>
      <c r="R966">
        <v>0.05</v>
      </c>
      <c r="S966">
        <v>0.32</v>
      </c>
      <c r="T966">
        <v>0.23</v>
      </c>
      <c r="U966">
        <v>0</v>
      </c>
      <c r="V966">
        <v>0</v>
      </c>
      <c r="W966">
        <v>20.67</v>
      </c>
      <c r="X966">
        <v>0.6</v>
      </c>
      <c r="Y966">
        <v>-1</v>
      </c>
      <c r="Z966">
        <v>-1</v>
      </c>
      <c r="AA966">
        <v>24.88</v>
      </c>
      <c r="AB966">
        <v>0.03</v>
      </c>
      <c r="AC966">
        <v>0.02</v>
      </c>
      <c r="AD966">
        <v>0.03</v>
      </c>
      <c r="AE966">
        <v>4.17</v>
      </c>
      <c r="AF966">
        <v>-1</v>
      </c>
      <c r="AG966">
        <v>-1</v>
      </c>
      <c r="AH966">
        <v>-1</v>
      </c>
      <c r="AI966">
        <v>0</v>
      </c>
      <c r="AJ966">
        <v>0</v>
      </c>
      <c r="AK966">
        <v>0.03</v>
      </c>
      <c r="AL966">
        <v>0.03</v>
      </c>
      <c r="AM966">
        <v>0.05</v>
      </c>
      <c r="AN966">
        <v>0.05</v>
      </c>
      <c r="AO966">
        <v>1.42</v>
      </c>
      <c r="AP966">
        <v>1.42</v>
      </c>
      <c r="AQ966">
        <v>22.67</v>
      </c>
      <c r="AR966">
        <v>0.53</v>
      </c>
      <c r="AS966">
        <v>0.68</v>
      </c>
      <c r="AT966">
        <v>-1</v>
      </c>
      <c r="AU966">
        <v>-1</v>
      </c>
      <c r="AV966">
        <v>0.05</v>
      </c>
      <c r="AW966">
        <v>29.88</v>
      </c>
      <c r="AX966">
        <v>29.88</v>
      </c>
      <c r="AY966">
        <v>0.17</v>
      </c>
      <c r="AZ966">
        <v>0</v>
      </c>
      <c r="BA966">
        <v>1456.0816498890522</v>
      </c>
    </row>
    <row r="967" spans="1:53" x14ac:dyDescent="0.25">
      <c r="A967">
        <v>2682</v>
      </c>
      <c r="B967" t="s">
        <v>1378</v>
      </c>
      <c r="C967">
        <v>0</v>
      </c>
      <c r="D967">
        <v>1.58</v>
      </c>
      <c r="E967">
        <v>0</v>
      </c>
      <c r="F967">
        <v>0</v>
      </c>
      <c r="G967">
        <v>0</v>
      </c>
      <c r="H967">
        <v>0.03</v>
      </c>
      <c r="I967">
        <v>0</v>
      </c>
      <c r="J967">
        <v>2</v>
      </c>
      <c r="K967">
        <v>0.03</v>
      </c>
      <c r="L967">
        <v>-1</v>
      </c>
      <c r="M967">
        <v>-1</v>
      </c>
      <c r="N967">
        <v>0.67</v>
      </c>
      <c r="O967">
        <v>3.58</v>
      </c>
      <c r="P967">
        <v>0.03</v>
      </c>
      <c r="Q967">
        <v>0.28000000000000003</v>
      </c>
      <c r="R967">
        <v>0.05</v>
      </c>
      <c r="S967">
        <v>0.32</v>
      </c>
      <c r="T967">
        <v>0.23</v>
      </c>
      <c r="U967">
        <v>0</v>
      </c>
      <c r="V967">
        <v>0</v>
      </c>
      <c r="W967">
        <v>20.67</v>
      </c>
      <c r="X967">
        <v>0.6</v>
      </c>
      <c r="Y967">
        <v>-1</v>
      </c>
      <c r="Z967">
        <v>-1</v>
      </c>
      <c r="AA967">
        <v>24.88</v>
      </c>
      <c r="AB967">
        <v>0.03</v>
      </c>
      <c r="AC967">
        <v>0.02</v>
      </c>
      <c r="AD967">
        <v>0.03</v>
      </c>
      <c r="AE967">
        <v>4.17</v>
      </c>
      <c r="AF967">
        <v>-1</v>
      </c>
      <c r="AG967">
        <v>-1</v>
      </c>
      <c r="AH967">
        <v>-1</v>
      </c>
      <c r="AI967">
        <v>0</v>
      </c>
      <c r="AJ967">
        <v>0</v>
      </c>
      <c r="AK967">
        <v>0.03</v>
      </c>
      <c r="AL967">
        <v>0.03</v>
      </c>
      <c r="AM967">
        <v>0.05</v>
      </c>
      <c r="AN967">
        <v>0.05</v>
      </c>
      <c r="AO967">
        <v>1.42</v>
      </c>
      <c r="AP967">
        <v>1.42</v>
      </c>
      <c r="AQ967">
        <v>22.67</v>
      </c>
      <c r="AR967">
        <v>0.53</v>
      </c>
      <c r="AS967">
        <v>0.68</v>
      </c>
      <c r="AT967">
        <v>-1</v>
      </c>
      <c r="AU967">
        <v>-1</v>
      </c>
      <c r="AV967">
        <v>0.05</v>
      </c>
      <c r="AW967">
        <v>29.88</v>
      </c>
      <c r="AX967">
        <v>29.88</v>
      </c>
      <c r="AY967">
        <v>0.17</v>
      </c>
      <c r="AZ967">
        <v>0</v>
      </c>
      <c r="BA967">
        <v>1447.1509234350422</v>
      </c>
    </row>
    <row r="968" spans="1:53" x14ac:dyDescent="0.25">
      <c r="A968">
        <v>2702</v>
      </c>
      <c r="B968" t="s">
        <v>1361</v>
      </c>
      <c r="C968">
        <v>0</v>
      </c>
      <c r="D968">
        <v>1.58</v>
      </c>
      <c r="E968">
        <v>0</v>
      </c>
      <c r="F968">
        <v>0</v>
      </c>
      <c r="G968">
        <v>0</v>
      </c>
      <c r="H968">
        <v>0.03</v>
      </c>
      <c r="I968">
        <v>0</v>
      </c>
      <c r="J968">
        <v>2</v>
      </c>
      <c r="K968">
        <v>0.03</v>
      </c>
      <c r="L968">
        <v>-1</v>
      </c>
      <c r="M968">
        <v>-1</v>
      </c>
      <c r="N968">
        <v>0.67</v>
      </c>
      <c r="O968">
        <v>3.58</v>
      </c>
      <c r="P968">
        <v>0.03</v>
      </c>
      <c r="Q968">
        <v>0.28000000000000003</v>
      </c>
      <c r="R968">
        <v>0.05</v>
      </c>
      <c r="S968">
        <v>0.32</v>
      </c>
      <c r="T968">
        <v>0.23</v>
      </c>
      <c r="U968">
        <v>0</v>
      </c>
      <c r="V968">
        <v>0</v>
      </c>
      <c r="W968">
        <v>20.67</v>
      </c>
      <c r="X968">
        <v>0.6</v>
      </c>
      <c r="Y968">
        <v>-1</v>
      </c>
      <c r="Z968">
        <v>-1</v>
      </c>
      <c r="AA968">
        <v>24.88</v>
      </c>
      <c r="AB968">
        <v>0.03</v>
      </c>
      <c r="AC968">
        <v>0.02</v>
      </c>
      <c r="AD968">
        <v>0.03</v>
      </c>
      <c r="AE968">
        <v>4.17</v>
      </c>
      <c r="AF968">
        <v>-1</v>
      </c>
      <c r="AG968">
        <v>-1</v>
      </c>
      <c r="AH968">
        <v>-1</v>
      </c>
      <c r="AI968">
        <v>0</v>
      </c>
      <c r="AJ968">
        <v>0</v>
      </c>
      <c r="AK968">
        <v>0.03</v>
      </c>
      <c r="AL968">
        <v>0.03</v>
      </c>
      <c r="AM968">
        <v>0.05</v>
      </c>
      <c r="AN968">
        <v>0.05</v>
      </c>
      <c r="AO968">
        <v>1.42</v>
      </c>
      <c r="AP968">
        <v>1.42</v>
      </c>
      <c r="AQ968">
        <v>22.67</v>
      </c>
      <c r="AR968">
        <v>0.53</v>
      </c>
      <c r="AS968">
        <v>0.68</v>
      </c>
      <c r="AT968">
        <v>-1</v>
      </c>
      <c r="AU968">
        <v>-1</v>
      </c>
      <c r="AV968">
        <v>0.05</v>
      </c>
      <c r="AW968">
        <v>29.88</v>
      </c>
      <c r="AX968">
        <v>29.88</v>
      </c>
      <c r="AY968">
        <v>0.17</v>
      </c>
      <c r="AZ968">
        <v>0</v>
      </c>
      <c r="BA968">
        <v>1497.9479794312979</v>
      </c>
    </row>
    <row r="969" spans="1:53" x14ac:dyDescent="0.25">
      <c r="A969">
        <v>2704</v>
      </c>
      <c r="B969" t="s">
        <v>1379</v>
      </c>
      <c r="C969">
        <v>0</v>
      </c>
      <c r="D969">
        <v>1.58</v>
      </c>
      <c r="E969">
        <v>0</v>
      </c>
      <c r="F969">
        <v>0</v>
      </c>
      <c r="G969">
        <v>0</v>
      </c>
      <c r="H969">
        <v>0.03</v>
      </c>
      <c r="I969">
        <v>0</v>
      </c>
      <c r="J969">
        <v>2</v>
      </c>
      <c r="K969">
        <v>0.03</v>
      </c>
      <c r="L969">
        <v>-1</v>
      </c>
      <c r="M969">
        <v>-1</v>
      </c>
      <c r="N969">
        <v>0.67</v>
      </c>
      <c r="O969">
        <v>3.58</v>
      </c>
      <c r="P969">
        <v>0.03</v>
      </c>
      <c r="Q969">
        <v>0.28000000000000003</v>
      </c>
      <c r="R969">
        <v>0.05</v>
      </c>
      <c r="S969">
        <v>0.32</v>
      </c>
      <c r="T969">
        <v>0.23</v>
      </c>
      <c r="U969">
        <v>0</v>
      </c>
      <c r="V969">
        <v>0</v>
      </c>
      <c r="W969">
        <v>20.67</v>
      </c>
      <c r="X969">
        <v>0.6</v>
      </c>
      <c r="Y969">
        <v>-1</v>
      </c>
      <c r="Z969">
        <v>-1</v>
      </c>
      <c r="AA969">
        <v>24.88</v>
      </c>
      <c r="AB969">
        <v>0.03</v>
      </c>
      <c r="AC969">
        <v>0.02</v>
      </c>
      <c r="AD969">
        <v>0.03</v>
      </c>
      <c r="AE969">
        <v>4.17</v>
      </c>
      <c r="AF969">
        <v>-1</v>
      </c>
      <c r="AG969">
        <v>-1</v>
      </c>
      <c r="AH969">
        <v>-1</v>
      </c>
      <c r="AI969">
        <v>0</v>
      </c>
      <c r="AJ969">
        <v>0</v>
      </c>
      <c r="AK969">
        <v>0.03</v>
      </c>
      <c r="AL969">
        <v>0.03</v>
      </c>
      <c r="AM969">
        <v>0.05</v>
      </c>
      <c r="AN969">
        <v>0.05</v>
      </c>
      <c r="AO969">
        <v>1.42</v>
      </c>
      <c r="AP969">
        <v>1.42</v>
      </c>
      <c r="AQ969">
        <v>22.67</v>
      </c>
      <c r="AR969">
        <v>0.53</v>
      </c>
      <c r="AS969">
        <v>0.68</v>
      </c>
      <c r="AT969">
        <v>-1</v>
      </c>
      <c r="AU969">
        <v>-1</v>
      </c>
      <c r="AV969">
        <v>0.05</v>
      </c>
      <c r="AW969">
        <v>29.88</v>
      </c>
      <c r="AX969">
        <v>29.88</v>
      </c>
      <c r="AY969">
        <v>0.17</v>
      </c>
      <c r="AZ969">
        <v>0</v>
      </c>
      <c r="BA969">
        <v>1411.150437246738</v>
      </c>
    </row>
    <row r="970" spans="1:53" x14ac:dyDescent="0.25">
      <c r="A970">
        <v>2706</v>
      </c>
      <c r="B970" t="s">
        <v>1380</v>
      </c>
      <c r="C970">
        <v>0</v>
      </c>
      <c r="D970">
        <v>1.58</v>
      </c>
      <c r="E970">
        <v>0</v>
      </c>
      <c r="F970">
        <v>0</v>
      </c>
      <c r="G970">
        <v>0</v>
      </c>
      <c r="H970">
        <v>0.03</v>
      </c>
      <c r="I970">
        <v>0</v>
      </c>
      <c r="J970">
        <v>2</v>
      </c>
      <c r="K970">
        <v>0.03</v>
      </c>
      <c r="L970">
        <v>-1</v>
      </c>
      <c r="M970">
        <v>-1</v>
      </c>
      <c r="N970">
        <v>0.67</v>
      </c>
      <c r="O970">
        <v>3.58</v>
      </c>
      <c r="P970">
        <v>0.03</v>
      </c>
      <c r="Q970">
        <v>0.28000000000000003</v>
      </c>
      <c r="R970">
        <v>0.05</v>
      </c>
      <c r="S970">
        <v>0.32</v>
      </c>
      <c r="T970">
        <v>0.23</v>
      </c>
      <c r="U970">
        <v>0</v>
      </c>
      <c r="V970">
        <v>0</v>
      </c>
      <c r="W970">
        <v>20.67</v>
      </c>
      <c r="X970">
        <v>0.6</v>
      </c>
      <c r="Y970">
        <v>-1</v>
      </c>
      <c r="Z970">
        <v>-1</v>
      </c>
      <c r="AA970">
        <v>24.88</v>
      </c>
      <c r="AB970">
        <v>0.03</v>
      </c>
      <c r="AC970">
        <v>0.02</v>
      </c>
      <c r="AD970">
        <v>0.03</v>
      </c>
      <c r="AE970">
        <v>4.17</v>
      </c>
      <c r="AF970">
        <v>-1</v>
      </c>
      <c r="AG970">
        <v>-1</v>
      </c>
      <c r="AH970">
        <v>-1</v>
      </c>
      <c r="AI970">
        <v>0</v>
      </c>
      <c r="AJ970">
        <v>0</v>
      </c>
      <c r="AK970">
        <v>0.03</v>
      </c>
      <c r="AL970">
        <v>0.03</v>
      </c>
      <c r="AM970">
        <v>0.05</v>
      </c>
      <c r="AN970">
        <v>0.05</v>
      </c>
      <c r="AO970">
        <v>1.42</v>
      </c>
      <c r="AP970">
        <v>1.42</v>
      </c>
      <c r="AQ970">
        <v>22.67</v>
      </c>
      <c r="AR970">
        <v>0.53</v>
      </c>
      <c r="AS970">
        <v>0.68</v>
      </c>
      <c r="AT970">
        <v>-1</v>
      </c>
      <c r="AU970">
        <v>-1</v>
      </c>
      <c r="AV970">
        <v>0.05</v>
      </c>
      <c r="AW970">
        <v>29.88</v>
      </c>
      <c r="AX970">
        <v>29.88</v>
      </c>
      <c r="AY970">
        <v>0.17</v>
      </c>
      <c r="AZ970">
        <v>0</v>
      </c>
      <c r="BA970">
        <v>1450.3712700240335</v>
      </c>
    </row>
    <row r="971" spans="1:53" x14ac:dyDescent="0.25">
      <c r="A971">
        <v>2707</v>
      </c>
      <c r="B971" t="s">
        <v>1381</v>
      </c>
      <c r="C971">
        <v>0</v>
      </c>
      <c r="D971">
        <v>1.58</v>
      </c>
      <c r="E971">
        <v>0</v>
      </c>
      <c r="F971">
        <v>0</v>
      </c>
      <c r="G971">
        <v>0</v>
      </c>
      <c r="H971">
        <v>0.03</v>
      </c>
      <c r="I971">
        <v>0</v>
      </c>
      <c r="J971">
        <v>2</v>
      </c>
      <c r="K971">
        <v>0.03</v>
      </c>
      <c r="L971">
        <v>-1</v>
      </c>
      <c r="M971">
        <v>-1</v>
      </c>
      <c r="N971">
        <v>0.67</v>
      </c>
      <c r="O971">
        <v>3.58</v>
      </c>
      <c r="P971">
        <v>0.03</v>
      </c>
      <c r="Q971">
        <v>0.28000000000000003</v>
      </c>
      <c r="R971">
        <v>0.05</v>
      </c>
      <c r="S971">
        <v>0.32</v>
      </c>
      <c r="T971">
        <v>0.23</v>
      </c>
      <c r="U971">
        <v>0</v>
      </c>
      <c r="V971">
        <v>0</v>
      </c>
      <c r="W971">
        <v>20.67</v>
      </c>
      <c r="X971">
        <v>0.6</v>
      </c>
      <c r="Y971">
        <v>-1</v>
      </c>
      <c r="Z971">
        <v>-1</v>
      </c>
      <c r="AA971">
        <v>24.88</v>
      </c>
      <c r="AB971">
        <v>0.03</v>
      </c>
      <c r="AC971">
        <v>0.02</v>
      </c>
      <c r="AD971">
        <v>0.03</v>
      </c>
      <c r="AE971">
        <v>4.17</v>
      </c>
      <c r="AF971">
        <v>-1</v>
      </c>
      <c r="AG971">
        <v>-1</v>
      </c>
      <c r="AH971">
        <v>-1</v>
      </c>
      <c r="AI971">
        <v>0</v>
      </c>
      <c r="AJ971">
        <v>0</v>
      </c>
      <c r="AK971">
        <v>0.03</v>
      </c>
      <c r="AL971">
        <v>0.03</v>
      </c>
      <c r="AM971">
        <v>0.05</v>
      </c>
      <c r="AN971">
        <v>0.05</v>
      </c>
      <c r="AO971">
        <v>1.42</v>
      </c>
      <c r="AP971">
        <v>1.42</v>
      </c>
      <c r="AQ971">
        <v>22.67</v>
      </c>
      <c r="AR971">
        <v>0.53</v>
      </c>
      <c r="AS971">
        <v>0.68</v>
      </c>
      <c r="AT971">
        <v>-1</v>
      </c>
      <c r="AU971">
        <v>-1</v>
      </c>
      <c r="AV971">
        <v>0.05</v>
      </c>
      <c r="AW971">
        <v>29.88</v>
      </c>
      <c r="AX971">
        <v>29.88</v>
      </c>
      <c r="AY971">
        <v>0.17</v>
      </c>
      <c r="AZ971">
        <v>0</v>
      </c>
      <c r="BA971">
        <v>1379.0770550608697</v>
      </c>
    </row>
    <row r="972" spans="1:53" x14ac:dyDescent="0.25">
      <c r="A972">
        <v>2708</v>
      </c>
      <c r="B972" t="s">
        <v>1382</v>
      </c>
      <c r="C972">
        <v>0</v>
      </c>
      <c r="D972">
        <v>1.58</v>
      </c>
      <c r="E972">
        <v>0</v>
      </c>
      <c r="F972">
        <v>0</v>
      </c>
      <c r="G972">
        <v>0</v>
      </c>
      <c r="H972">
        <v>0.03</v>
      </c>
      <c r="I972">
        <v>0</v>
      </c>
      <c r="J972">
        <v>2</v>
      </c>
      <c r="K972">
        <v>0.03</v>
      </c>
      <c r="L972">
        <v>-1</v>
      </c>
      <c r="M972">
        <v>-1</v>
      </c>
      <c r="N972">
        <v>0.67</v>
      </c>
      <c r="O972">
        <v>3.58</v>
      </c>
      <c r="P972">
        <v>0.03</v>
      </c>
      <c r="Q972">
        <v>0.28000000000000003</v>
      </c>
      <c r="R972">
        <v>0.05</v>
      </c>
      <c r="S972">
        <v>0.32</v>
      </c>
      <c r="T972">
        <v>0.23</v>
      </c>
      <c r="U972">
        <v>0</v>
      </c>
      <c r="V972">
        <v>0</v>
      </c>
      <c r="W972">
        <v>20.67</v>
      </c>
      <c r="X972">
        <v>0.6</v>
      </c>
      <c r="Y972">
        <v>-1</v>
      </c>
      <c r="Z972">
        <v>-1</v>
      </c>
      <c r="AA972">
        <v>24.88</v>
      </c>
      <c r="AB972">
        <v>0.03</v>
      </c>
      <c r="AC972">
        <v>0.02</v>
      </c>
      <c r="AD972">
        <v>0.03</v>
      </c>
      <c r="AE972">
        <v>4.17</v>
      </c>
      <c r="AF972">
        <v>-1</v>
      </c>
      <c r="AG972">
        <v>-1</v>
      </c>
      <c r="AH972">
        <v>-1</v>
      </c>
      <c r="AI972">
        <v>0</v>
      </c>
      <c r="AJ972">
        <v>0</v>
      </c>
      <c r="AK972">
        <v>0.03</v>
      </c>
      <c r="AL972">
        <v>0.03</v>
      </c>
      <c r="AM972">
        <v>0.05</v>
      </c>
      <c r="AN972">
        <v>0.05</v>
      </c>
      <c r="AO972">
        <v>1.42</v>
      </c>
      <c r="AP972">
        <v>1.42</v>
      </c>
      <c r="AQ972">
        <v>22.67</v>
      </c>
      <c r="AR972">
        <v>0.53</v>
      </c>
      <c r="AS972">
        <v>0.68</v>
      </c>
      <c r="AT972">
        <v>-1</v>
      </c>
      <c r="AU972">
        <v>-1</v>
      </c>
      <c r="AV972">
        <v>0.05</v>
      </c>
      <c r="AW972">
        <v>29.88</v>
      </c>
      <c r="AX972">
        <v>29.88</v>
      </c>
      <c r="AY972">
        <v>0.17</v>
      </c>
      <c r="AZ972">
        <v>0</v>
      </c>
      <c r="BA972">
        <v>1350</v>
      </c>
    </row>
    <row r="973" spans="1:53" x14ac:dyDescent="0.25">
      <c r="A973">
        <v>2709</v>
      </c>
      <c r="B973" t="s">
        <v>1383</v>
      </c>
      <c r="C973">
        <v>0</v>
      </c>
      <c r="D973">
        <v>1.58</v>
      </c>
      <c r="E973">
        <v>0</v>
      </c>
      <c r="F973">
        <v>0</v>
      </c>
      <c r="G973">
        <v>0</v>
      </c>
      <c r="H973">
        <v>0.03</v>
      </c>
      <c r="I973">
        <v>0</v>
      </c>
      <c r="J973">
        <v>2</v>
      </c>
      <c r="K973">
        <v>0.03</v>
      </c>
      <c r="L973">
        <v>-1</v>
      </c>
      <c r="M973">
        <v>-1</v>
      </c>
      <c r="N973">
        <v>0.67</v>
      </c>
      <c r="O973">
        <v>3.58</v>
      </c>
      <c r="P973">
        <v>0.03</v>
      </c>
      <c r="Q973">
        <v>0.28000000000000003</v>
      </c>
      <c r="R973">
        <v>0.05</v>
      </c>
      <c r="S973">
        <v>0.32</v>
      </c>
      <c r="T973">
        <v>0.23</v>
      </c>
      <c r="U973">
        <v>0</v>
      </c>
      <c r="V973">
        <v>0</v>
      </c>
      <c r="W973">
        <v>20.67</v>
      </c>
      <c r="X973">
        <v>0.6</v>
      </c>
      <c r="Y973">
        <v>-1</v>
      </c>
      <c r="Z973">
        <v>-1</v>
      </c>
      <c r="AA973">
        <v>24.88</v>
      </c>
      <c r="AB973">
        <v>0.03</v>
      </c>
      <c r="AC973">
        <v>0.02</v>
      </c>
      <c r="AD973">
        <v>0.03</v>
      </c>
      <c r="AE973">
        <v>4.17</v>
      </c>
      <c r="AF973">
        <v>-1</v>
      </c>
      <c r="AG973">
        <v>-1</v>
      </c>
      <c r="AH973">
        <v>-1</v>
      </c>
      <c r="AI973">
        <v>0</v>
      </c>
      <c r="AJ973">
        <v>0</v>
      </c>
      <c r="AK973">
        <v>0.03</v>
      </c>
      <c r="AL973">
        <v>0.03</v>
      </c>
      <c r="AM973">
        <v>0.05</v>
      </c>
      <c r="AN973">
        <v>0.05</v>
      </c>
      <c r="AO973">
        <v>1.42</v>
      </c>
      <c r="AP973">
        <v>1.42</v>
      </c>
      <c r="AQ973">
        <v>22.67</v>
      </c>
      <c r="AR973">
        <v>0.53</v>
      </c>
      <c r="AS973">
        <v>0.68</v>
      </c>
      <c r="AT973">
        <v>-1</v>
      </c>
      <c r="AU973">
        <v>-1</v>
      </c>
      <c r="AV973">
        <v>0.05</v>
      </c>
      <c r="AW973">
        <v>29.88</v>
      </c>
      <c r="AX973">
        <v>29.88</v>
      </c>
      <c r="AY973">
        <v>0.17</v>
      </c>
      <c r="AZ973">
        <v>0</v>
      </c>
      <c r="BA973">
        <v>1406.5816629217038</v>
      </c>
    </row>
    <row r="974" spans="1:53" x14ac:dyDescent="0.25">
      <c r="A974">
        <v>2713</v>
      </c>
      <c r="B974" t="s">
        <v>1384</v>
      </c>
      <c r="C974">
        <v>0</v>
      </c>
      <c r="D974">
        <v>1.58</v>
      </c>
      <c r="E974">
        <v>0</v>
      </c>
      <c r="F974">
        <v>0</v>
      </c>
      <c r="G974">
        <v>0</v>
      </c>
      <c r="H974">
        <v>0.03</v>
      </c>
      <c r="I974">
        <v>0</v>
      </c>
      <c r="J974">
        <v>2</v>
      </c>
      <c r="K974">
        <v>0.03</v>
      </c>
      <c r="L974">
        <v>-1</v>
      </c>
      <c r="M974">
        <v>-1</v>
      </c>
      <c r="N974">
        <v>0.67</v>
      </c>
      <c r="O974">
        <v>3.58</v>
      </c>
      <c r="P974">
        <v>0.03</v>
      </c>
      <c r="Q974">
        <v>0.28000000000000003</v>
      </c>
      <c r="R974">
        <v>0.05</v>
      </c>
      <c r="S974">
        <v>0.32</v>
      </c>
      <c r="T974">
        <v>0.23</v>
      </c>
      <c r="U974">
        <v>0</v>
      </c>
      <c r="V974">
        <v>0</v>
      </c>
      <c r="W974">
        <v>20.67</v>
      </c>
      <c r="X974">
        <v>0.6</v>
      </c>
      <c r="Y974">
        <v>-1</v>
      </c>
      <c r="Z974">
        <v>-1</v>
      </c>
      <c r="AA974">
        <v>24.88</v>
      </c>
      <c r="AB974">
        <v>0.03</v>
      </c>
      <c r="AC974">
        <v>0.02</v>
      </c>
      <c r="AD974">
        <v>0.03</v>
      </c>
      <c r="AE974">
        <v>4.17</v>
      </c>
      <c r="AF974">
        <v>-1</v>
      </c>
      <c r="AG974">
        <v>-1</v>
      </c>
      <c r="AH974">
        <v>-1</v>
      </c>
      <c r="AI974">
        <v>0</v>
      </c>
      <c r="AJ974">
        <v>0</v>
      </c>
      <c r="AK974">
        <v>0.03</v>
      </c>
      <c r="AL974">
        <v>0.03</v>
      </c>
      <c r="AM974">
        <v>0.05</v>
      </c>
      <c r="AN974">
        <v>0.05</v>
      </c>
      <c r="AO974">
        <v>1.42</v>
      </c>
      <c r="AP974">
        <v>1.42</v>
      </c>
      <c r="AQ974">
        <v>22.67</v>
      </c>
      <c r="AR974">
        <v>0.53</v>
      </c>
      <c r="AS974">
        <v>0.68</v>
      </c>
      <c r="AT974">
        <v>-1</v>
      </c>
      <c r="AU974">
        <v>-1</v>
      </c>
      <c r="AV974">
        <v>0.05</v>
      </c>
      <c r="AW974">
        <v>29.88</v>
      </c>
      <c r="AX974">
        <v>29.88</v>
      </c>
      <c r="AY974">
        <v>0.17</v>
      </c>
      <c r="AZ974">
        <v>0</v>
      </c>
      <c r="BA974">
        <v>1449.9762874489782</v>
      </c>
    </row>
    <row r="975" spans="1:53" x14ac:dyDescent="0.25">
      <c r="A975">
        <v>2721</v>
      </c>
      <c r="B975" t="s">
        <v>1385</v>
      </c>
      <c r="C975">
        <v>0</v>
      </c>
      <c r="D975">
        <v>1.58</v>
      </c>
      <c r="E975">
        <v>0</v>
      </c>
      <c r="F975">
        <v>0</v>
      </c>
      <c r="G975">
        <v>0</v>
      </c>
      <c r="H975">
        <v>0.03</v>
      </c>
      <c r="I975">
        <v>0</v>
      </c>
      <c r="J975">
        <v>2</v>
      </c>
      <c r="K975">
        <v>0.03</v>
      </c>
      <c r="L975">
        <v>-1</v>
      </c>
      <c r="M975">
        <v>-1</v>
      </c>
      <c r="N975">
        <v>0.67</v>
      </c>
      <c r="O975">
        <v>3.58</v>
      </c>
      <c r="P975">
        <v>0.03</v>
      </c>
      <c r="Q975">
        <v>0.28000000000000003</v>
      </c>
      <c r="R975">
        <v>0.05</v>
      </c>
      <c r="S975">
        <v>0.32</v>
      </c>
      <c r="T975">
        <v>0.23</v>
      </c>
      <c r="U975">
        <v>0</v>
      </c>
      <c r="V975">
        <v>0</v>
      </c>
      <c r="W975">
        <v>20.67</v>
      </c>
      <c r="X975">
        <v>0.6</v>
      </c>
      <c r="Y975">
        <v>-1</v>
      </c>
      <c r="Z975">
        <v>-1</v>
      </c>
      <c r="AA975">
        <v>24.88</v>
      </c>
      <c r="AB975">
        <v>0.03</v>
      </c>
      <c r="AC975">
        <v>0.02</v>
      </c>
      <c r="AD975">
        <v>0.03</v>
      </c>
      <c r="AE975">
        <v>4.17</v>
      </c>
      <c r="AF975">
        <v>-1</v>
      </c>
      <c r="AG975">
        <v>-1</v>
      </c>
      <c r="AH975">
        <v>-1</v>
      </c>
      <c r="AI975">
        <v>0</v>
      </c>
      <c r="AJ975">
        <v>0</v>
      </c>
      <c r="AK975">
        <v>0.03</v>
      </c>
      <c r="AL975">
        <v>0.03</v>
      </c>
      <c r="AM975">
        <v>0.05</v>
      </c>
      <c r="AN975">
        <v>0.05</v>
      </c>
      <c r="AO975">
        <v>1.42</v>
      </c>
      <c r="AP975">
        <v>1.42</v>
      </c>
      <c r="AQ975">
        <v>22.67</v>
      </c>
      <c r="AR975">
        <v>0.53</v>
      </c>
      <c r="AS975">
        <v>0.68</v>
      </c>
      <c r="AT975">
        <v>-1</v>
      </c>
      <c r="AU975">
        <v>-1</v>
      </c>
      <c r="AV975">
        <v>0.05</v>
      </c>
      <c r="AW975">
        <v>29.88</v>
      </c>
      <c r="AX975">
        <v>29.88</v>
      </c>
      <c r="AY975">
        <v>0.17</v>
      </c>
      <c r="AZ975">
        <v>0</v>
      </c>
      <c r="BA975">
        <v>1418.7495555579933</v>
      </c>
    </row>
    <row r="976" spans="1:53" x14ac:dyDescent="0.25">
      <c r="A976">
        <v>2723</v>
      </c>
      <c r="B976" t="s">
        <v>1386</v>
      </c>
      <c r="C976">
        <v>0</v>
      </c>
      <c r="D976">
        <v>1.58</v>
      </c>
      <c r="E976">
        <v>0</v>
      </c>
      <c r="F976">
        <v>0</v>
      </c>
      <c r="G976">
        <v>0</v>
      </c>
      <c r="H976">
        <v>0.03</v>
      </c>
      <c r="I976">
        <v>0</v>
      </c>
      <c r="J976">
        <v>2</v>
      </c>
      <c r="K976">
        <v>0.03</v>
      </c>
      <c r="L976">
        <v>-1</v>
      </c>
      <c r="M976">
        <v>-1</v>
      </c>
      <c r="N976">
        <v>0.67</v>
      </c>
      <c r="O976">
        <v>3.58</v>
      </c>
      <c r="P976">
        <v>0.03</v>
      </c>
      <c r="Q976">
        <v>0.28000000000000003</v>
      </c>
      <c r="R976">
        <v>0.05</v>
      </c>
      <c r="S976">
        <v>0.32</v>
      </c>
      <c r="T976">
        <v>0.23</v>
      </c>
      <c r="U976">
        <v>0</v>
      </c>
      <c r="V976">
        <v>0</v>
      </c>
      <c r="W976">
        <v>20.67</v>
      </c>
      <c r="X976">
        <v>0.6</v>
      </c>
      <c r="Y976">
        <v>-1</v>
      </c>
      <c r="Z976">
        <v>-1</v>
      </c>
      <c r="AA976">
        <v>24.88</v>
      </c>
      <c r="AB976">
        <v>0.03</v>
      </c>
      <c r="AC976">
        <v>0.02</v>
      </c>
      <c r="AD976">
        <v>0.03</v>
      </c>
      <c r="AE976">
        <v>4.17</v>
      </c>
      <c r="AF976">
        <v>-1</v>
      </c>
      <c r="AG976">
        <v>-1</v>
      </c>
      <c r="AH976">
        <v>-1</v>
      </c>
      <c r="AI976">
        <v>0</v>
      </c>
      <c r="AJ976">
        <v>0</v>
      </c>
      <c r="AK976">
        <v>0.03</v>
      </c>
      <c r="AL976">
        <v>0.03</v>
      </c>
      <c r="AM976">
        <v>0.05</v>
      </c>
      <c r="AN976">
        <v>0.05</v>
      </c>
      <c r="AO976">
        <v>1.42</v>
      </c>
      <c r="AP976">
        <v>1.42</v>
      </c>
      <c r="AQ976">
        <v>22.67</v>
      </c>
      <c r="AR976">
        <v>0.53</v>
      </c>
      <c r="AS976">
        <v>0.68</v>
      </c>
      <c r="AT976">
        <v>-1</v>
      </c>
      <c r="AU976">
        <v>-1</v>
      </c>
      <c r="AV976">
        <v>0.05</v>
      </c>
      <c r="AW976">
        <v>29.88</v>
      </c>
      <c r="AX976">
        <v>29.88</v>
      </c>
      <c r="AY976">
        <v>0.17</v>
      </c>
      <c r="AZ976">
        <v>0</v>
      </c>
      <c r="BA976">
        <v>1436.7023851840881</v>
      </c>
    </row>
    <row r="977" spans="1:53" x14ac:dyDescent="0.25">
      <c r="A977">
        <v>2725</v>
      </c>
      <c r="B977" t="s">
        <v>1387</v>
      </c>
      <c r="C977">
        <v>0</v>
      </c>
      <c r="D977">
        <v>1.58</v>
      </c>
      <c r="E977">
        <v>0</v>
      </c>
      <c r="F977">
        <v>0</v>
      </c>
      <c r="G977">
        <v>0</v>
      </c>
      <c r="H977">
        <v>0.03</v>
      </c>
      <c r="I977">
        <v>0</v>
      </c>
      <c r="J977">
        <v>2</v>
      </c>
      <c r="K977">
        <v>0.03</v>
      </c>
      <c r="L977">
        <v>-1</v>
      </c>
      <c r="M977">
        <v>-1</v>
      </c>
      <c r="N977">
        <v>0.67</v>
      </c>
      <c r="O977">
        <v>3.58</v>
      </c>
      <c r="P977">
        <v>0.03</v>
      </c>
      <c r="Q977">
        <v>0.28000000000000003</v>
      </c>
      <c r="R977">
        <v>0.05</v>
      </c>
      <c r="S977">
        <v>0.32</v>
      </c>
      <c r="T977">
        <v>0.23</v>
      </c>
      <c r="U977">
        <v>0</v>
      </c>
      <c r="V977">
        <v>0</v>
      </c>
      <c r="W977">
        <v>20.67</v>
      </c>
      <c r="X977">
        <v>0.6</v>
      </c>
      <c r="Y977">
        <v>-1</v>
      </c>
      <c r="Z977">
        <v>-1</v>
      </c>
      <c r="AA977">
        <v>24.88</v>
      </c>
      <c r="AB977">
        <v>0.03</v>
      </c>
      <c r="AC977">
        <v>0.02</v>
      </c>
      <c r="AD977">
        <v>0.03</v>
      </c>
      <c r="AE977">
        <v>4.17</v>
      </c>
      <c r="AF977">
        <v>-1</v>
      </c>
      <c r="AG977">
        <v>-1</v>
      </c>
      <c r="AH977">
        <v>-1</v>
      </c>
      <c r="AI977">
        <v>0</v>
      </c>
      <c r="AJ977">
        <v>0</v>
      </c>
      <c r="AK977">
        <v>0.03</v>
      </c>
      <c r="AL977">
        <v>0.03</v>
      </c>
      <c r="AM977">
        <v>0.05</v>
      </c>
      <c r="AN977">
        <v>0.05</v>
      </c>
      <c r="AO977">
        <v>1.42</v>
      </c>
      <c r="AP977">
        <v>1.42</v>
      </c>
      <c r="AQ977">
        <v>22.67</v>
      </c>
      <c r="AR977">
        <v>0.53</v>
      </c>
      <c r="AS977">
        <v>0.68</v>
      </c>
      <c r="AT977">
        <v>-1</v>
      </c>
      <c r="AU977">
        <v>-1</v>
      </c>
      <c r="AV977">
        <v>0.05</v>
      </c>
      <c r="AW977">
        <v>29.88</v>
      </c>
      <c r="AX977">
        <v>29.88</v>
      </c>
      <c r="AY977">
        <v>0.17</v>
      </c>
      <c r="AZ977">
        <v>0</v>
      </c>
      <c r="BA977">
        <v>1363.4580936938339</v>
      </c>
    </row>
    <row r="978" spans="1:53" x14ac:dyDescent="0.25">
      <c r="A978">
        <v>2729</v>
      </c>
      <c r="B978" t="s">
        <v>1388</v>
      </c>
      <c r="C978">
        <v>0</v>
      </c>
      <c r="D978">
        <v>1.58</v>
      </c>
      <c r="E978">
        <v>0</v>
      </c>
      <c r="F978">
        <v>0</v>
      </c>
      <c r="G978">
        <v>0</v>
      </c>
      <c r="H978">
        <v>0.03</v>
      </c>
      <c r="I978">
        <v>0</v>
      </c>
      <c r="J978">
        <v>2</v>
      </c>
      <c r="K978">
        <v>0.03</v>
      </c>
      <c r="L978">
        <v>-1</v>
      </c>
      <c r="M978">
        <v>-1</v>
      </c>
      <c r="N978">
        <v>0.67</v>
      </c>
      <c r="O978">
        <v>3.58</v>
      </c>
      <c r="P978">
        <v>0.03</v>
      </c>
      <c r="Q978">
        <v>0.28000000000000003</v>
      </c>
      <c r="R978">
        <v>0.05</v>
      </c>
      <c r="S978">
        <v>0.32</v>
      </c>
      <c r="T978">
        <v>0.23</v>
      </c>
      <c r="U978">
        <v>0</v>
      </c>
      <c r="V978">
        <v>0</v>
      </c>
      <c r="W978">
        <v>20.67</v>
      </c>
      <c r="X978">
        <v>0.6</v>
      </c>
      <c r="Y978">
        <v>-1</v>
      </c>
      <c r="Z978">
        <v>-1</v>
      </c>
      <c r="AA978">
        <v>24.88</v>
      </c>
      <c r="AB978">
        <v>0.03</v>
      </c>
      <c r="AC978">
        <v>0.02</v>
      </c>
      <c r="AD978">
        <v>0.03</v>
      </c>
      <c r="AE978">
        <v>4.17</v>
      </c>
      <c r="AF978">
        <v>-1</v>
      </c>
      <c r="AG978">
        <v>-1</v>
      </c>
      <c r="AH978">
        <v>-1</v>
      </c>
      <c r="AI978">
        <v>0</v>
      </c>
      <c r="AJ978">
        <v>0</v>
      </c>
      <c r="AK978">
        <v>0.03</v>
      </c>
      <c r="AL978">
        <v>0.03</v>
      </c>
      <c r="AM978">
        <v>0.05</v>
      </c>
      <c r="AN978">
        <v>0.05</v>
      </c>
      <c r="AO978">
        <v>1.42</v>
      </c>
      <c r="AP978">
        <v>1.42</v>
      </c>
      <c r="AQ978">
        <v>22.67</v>
      </c>
      <c r="AR978">
        <v>0.53</v>
      </c>
      <c r="AS978">
        <v>0.68</v>
      </c>
      <c r="AT978">
        <v>-1</v>
      </c>
      <c r="AU978">
        <v>-1</v>
      </c>
      <c r="AV978">
        <v>0.05</v>
      </c>
      <c r="AW978">
        <v>29.88</v>
      </c>
      <c r="AX978">
        <v>29.88</v>
      </c>
      <c r="AY978">
        <v>0.17</v>
      </c>
      <c r="AZ978">
        <v>0</v>
      </c>
      <c r="BA978">
        <v>1344.8251887752929</v>
      </c>
    </row>
    <row r="979" spans="1:53" x14ac:dyDescent="0.25">
      <c r="A979">
        <v>2733</v>
      </c>
      <c r="B979" t="s">
        <v>1389</v>
      </c>
      <c r="C979">
        <v>0</v>
      </c>
      <c r="D979">
        <v>1.58</v>
      </c>
      <c r="E979">
        <v>0</v>
      </c>
      <c r="F979">
        <v>0</v>
      </c>
      <c r="G979">
        <v>0</v>
      </c>
      <c r="H979">
        <v>0.03</v>
      </c>
      <c r="I979">
        <v>0</v>
      </c>
      <c r="J979">
        <v>2</v>
      </c>
      <c r="K979">
        <v>0.03</v>
      </c>
      <c r="L979">
        <v>-1</v>
      </c>
      <c r="M979">
        <v>-1</v>
      </c>
      <c r="N979">
        <v>0.67</v>
      </c>
      <c r="O979">
        <v>3.58</v>
      </c>
      <c r="P979">
        <v>0.03</v>
      </c>
      <c r="Q979">
        <v>0.28000000000000003</v>
      </c>
      <c r="R979">
        <v>0.05</v>
      </c>
      <c r="S979">
        <v>0.32</v>
      </c>
      <c r="T979">
        <v>0.23</v>
      </c>
      <c r="U979">
        <v>0</v>
      </c>
      <c r="V979">
        <v>0</v>
      </c>
      <c r="W979">
        <v>20.67</v>
      </c>
      <c r="X979">
        <v>0.6</v>
      </c>
      <c r="Y979">
        <v>-1</v>
      </c>
      <c r="Z979">
        <v>-1</v>
      </c>
      <c r="AA979">
        <v>24.88</v>
      </c>
      <c r="AB979">
        <v>0.03</v>
      </c>
      <c r="AC979">
        <v>0.02</v>
      </c>
      <c r="AD979">
        <v>0.03</v>
      </c>
      <c r="AE979">
        <v>4.17</v>
      </c>
      <c r="AF979">
        <v>-1</v>
      </c>
      <c r="AG979">
        <v>-1</v>
      </c>
      <c r="AH979">
        <v>-1</v>
      </c>
      <c r="AI979">
        <v>0</v>
      </c>
      <c r="AJ979">
        <v>0</v>
      </c>
      <c r="AK979">
        <v>0.03</v>
      </c>
      <c r="AL979">
        <v>0.03</v>
      </c>
      <c r="AM979">
        <v>0.05</v>
      </c>
      <c r="AN979">
        <v>0.05</v>
      </c>
      <c r="AO979">
        <v>1.42</v>
      </c>
      <c r="AP979">
        <v>1.42</v>
      </c>
      <c r="AQ979">
        <v>22.67</v>
      </c>
      <c r="AR979">
        <v>0.53</v>
      </c>
      <c r="AS979">
        <v>0.68</v>
      </c>
      <c r="AT979">
        <v>-1</v>
      </c>
      <c r="AU979">
        <v>-1</v>
      </c>
      <c r="AV979">
        <v>0.05</v>
      </c>
      <c r="AW979">
        <v>29.88</v>
      </c>
      <c r="AX979">
        <v>29.88</v>
      </c>
      <c r="AY979">
        <v>0.17</v>
      </c>
      <c r="AZ979">
        <v>0</v>
      </c>
      <c r="BA979">
        <v>1446.7880719417483</v>
      </c>
    </row>
    <row r="980" spans="1:53" x14ac:dyDescent="0.25">
      <c r="A980">
        <v>2761</v>
      </c>
      <c r="B980" t="s">
        <v>1390</v>
      </c>
      <c r="C980">
        <v>0</v>
      </c>
      <c r="D980">
        <v>1.58</v>
      </c>
      <c r="E980">
        <v>0</v>
      </c>
      <c r="F980">
        <v>0</v>
      </c>
      <c r="G980">
        <v>0</v>
      </c>
      <c r="H980">
        <v>0.03</v>
      </c>
      <c r="I980">
        <v>0</v>
      </c>
      <c r="J980">
        <v>2</v>
      </c>
      <c r="K980">
        <v>0.03</v>
      </c>
      <c r="L980">
        <v>-1</v>
      </c>
      <c r="M980">
        <v>-1</v>
      </c>
      <c r="N980">
        <v>0.67</v>
      </c>
      <c r="O980">
        <v>3.58</v>
      </c>
      <c r="P980">
        <v>0.03</v>
      </c>
      <c r="Q980">
        <v>0.28000000000000003</v>
      </c>
      <c r="R980">
        <v>0.05</v>
      </c>
      <c r="S980">
        <v>0.32</v>
      </c>
      <c r="T980">
        <v>0.23</v>
      </c>
      <c r="U980">
        <v>0</v>
      </c>
      <c r="V980">
        <v>0</v>
      </c>
      <c r="W980">
        <v>20.67</v>
      </c>
      <c r="X980">
        <v>0.6</v>
      </c>
      <c r="Y980">
        <v>-1</v>
      </c>
      <c r="Z980">
        <v>-1</v>
      </c>
      <c r="AA980">
        <v>24.88</v>
      </c>
      <c r="AB980">
        <v>0.03</v>
      </c>
      <c r="AC980">
        <v>0.02</v>
      </c>
      <c r="AD980">
        <v>0.03</v>
      </c>
      <c r="AE980">
        <v>4.17</v>
      </c>
      <c r="AF980">
        <v>-1</v>
      </c>
      <c r="AG980">
        <v>-1</v>
      </c>
      <c r="AH980">
        <v>-1</v>
      </c>
      <c r="AI980">
        <v>0</v>
      </c>
      <c r="AJ980">
        <v>0</v>
      </c>
      <c r="AK980">
        <v>0.03</v>
      </c>
      <c r="AL980">
        <v>0.03</v>
      </c>
      <c r="AM980">
        <v>0.05</v>
      </c>
      <c r="AN980">
        <v>0.05</v>
      </c>
      <c r="AO980">
        <v>1.42</v>
      </c>
      <c r="AP980">
        <v>1.42</v>
      </c>
      <c r="AQ980">
        <v>22.67</v>
      </c>
      <c r="AR980">
        <v>0.53</v>
      </c>
      <c r="AS980">
        <v>0.68</v>
      </c>
      <c r="AT980">
        <v>-1</v>
      </c>
      <c r="AU980">
        <v>-1</v>
      </c>
      <c r="AV980">
        <v>0.05</v>
      </c>
      <c r="AW980">
        <v>29.88</v>
      </c>
      <c r="AX980">
        <v>29.88</v>
      </c>
      <c r="AY980">
        <v>0.17</v>
      </c>
      <c r="AZ980">
        <v>0</v>
      </c>
      <c r="BA980">
        <v>1367.7937470542761</v>
      </c>
    </row>
    <row r="981" spans="1:53" x14ac:dyDescent="0.25">
      <c r="A981">
        <v>2765</v>
      </c>
      <c r="B981" t="s">
        <v>1391</v>
      </c>
      <c r="C981">
        <v>0</v>
      </c>
      <c r="D981">
        <v>1.58</v>
      </c>
      <c r="E981">
        <v>0</v>
      </c>
      <c r="F981">
        <v>0</v>
      </c>
      <c r="G981">
        <v>0</v>
      </c>
      <c r="H981">
        <v>0.03</v>
      </c>
      <c r="I981">
        <v>0</v>
      </c>
      <c r="J981">
        <v>2</v>
      </c>
      <c r="K981">
        <v>0.03</v>
      </c>
      <c r="L981">
        <v>-1</v>
      </c>
      <c r="M981">
        <v>-1</v>
      </c>
      <c r="N981">
        <v>0.67</v>
      </c>
      <c r="O981">
        <v>3.58</v>
      </c>
      <c r="P981">
        <v>0.03</v>
      </c>
      <c r="Q981">
        <v>0.28000000000000003</v>
      </c>
      <c r="R981">
        <v>0.05</v>
      </c>
      <c r="S981">
        <v>0.32</v>
      </c>
      <c r="T981">
        <v>0.23</v>
      </c>
      <c r="U981">
        <v>0</v>
      </c>
      <c r="V981">
        <v>0</v>
      </c>
      <c r="W981">
        <v>20.67</v>
      </c>
      <c r="X981">
        <v>0.6</v>
      </c>
      <c r="Y981">
        <v>-1</v>
      </c>
      <c r="Z981">
        <v>-1</v>
      </c>
      <c r="AA981">
        <v>24.88</v>
      </c>
      <c r="AB981">
        <v>0.03</v>
      </c>
      <c r="AC981">
        <v>0.02</v>
      </c>
      <c r="AD981">
        <v>0.03</v>
      </c>
      <c r="AE981">
        <v>4.17</v>
      </c>
      <c r="AF981">
        <v>-1</v>
      </c>
      <c r="AG981">
        <v>-1</v>
      </c>
      <c r="AH981">
        <v>-1</v>
      </c>
      <c r="AI981">
        <v>0</v>
      </c>
      <c r="AJ981">
        <v>0</v>
      </c>
      <c r="AK981">
        <v>0.03</v>
      </c>
      <c r="AL981">
        <v>0.03</v>
      </c>
      <c r="AM981">
        <v>0.05</v>
      </c>
      <c r="AN981">
        <v>0.05</v>
      </c>
      <c r="AO981">
        <v>1.42</v>
      </c>
      <c r="AP981">
        <v>1.42</v>
      </c>
      <c r="AQ981">
        <v>22.67</v>
      </c>
      <c r="AR981">
        <v>0.53</v>
      </c>
      <c r="AS981">
        <v>0.68</v>
      </c>
      <c r="AT981">
        <v>-1</v>
      </c>
      <c r="AU981">
        <v>-1</v>
      </c>
      <c r="AV981">
        <v>0.05</v>
      </c>
      <c r="AW981">
        <v>29.88</v>
      </c>
      <c r="AX981">
        <v>29.88</v>
      </c>
      <c r="AY981">
        <v>0.17</v>
      </c>
      <c r="AZ981">
        <v>0</v>
      </c>
      <c r="BA981">
        <v>1405.8276872966201</v>
      </c>
    </row>
    <row r="982" spans="1:53" x14ac:dyDescent="0.25">
      <c r="A982">
        <v>2767</v>
      </c>
      <c r="B982" t="s">
        <v>1392</v>
      </c>
      <c r="C982">
        <v>0</v>
      </c>
      <c r="D982">
        <v>1.58</v>
      </c>
      <c r="E982">
        <v>0</v>
      </c>
      <c r="F982">
        <v>0</v>
      </c>
      <c r="G982">
        <v>0</v>
      </c>
      <c r="H982">
        <v>0.03</v>
      </c>
      <c r="I982">
        <v>0</v>
      </c>
      <c r="J982">
        <v>2</v>
      </c>
      <c r="K982">
        <v>0.03</v>
      </c>
      <c r="L982">
        <v>-1</v>
      </c>
      <c r="M982">
        <v>-1</v>
      </c>
      <c r="N982">
        <v>0.67</v>
      </c>
      <c r="O982">
        <v>3.58</v>
      </c>
      <c r="P982">
        <v>0.03</v>
      </c>
      <c r="Q982">
        <v>0.28000000000000003</v>
      </c>
      <c r="R982">
        <v>0.05</v>
      </c>
      <c r="S982">
        <v>0.32</v>
      </c>
      <c r="T982">
        <v>0.23</v>
      </c>
      <c r="U982">
        <v>0</v>
      </c>
      <c r="V982">
        <v>0</v>
      </c>
      <c r="W982">
        <v>20.67</v>
      </c>
      <c r="X982">
        <v>0.6</v>
      </c>
      <c r="Y982">
        <v>-1</v>
      </c>
      <c r="Z982">
        <v>-1</v>
      </c>
      <c r="AA982">
        <v>24.88</v>
      </c>
      <c r="AB982">
        <v>0.03</v>
      </c>
      <c r="AC982">
        <v>0.02</v>
      </c>
      <c r="AD982">
        <v>0.03</v>
      </c>
      <c r="AE982">
        <v>4.17</v>
      </c>
      <c r="AF982">
        <v>-1</v>
      </c>
      <c r="AG982">
        <v>-1</v>
      </c>
      <c r="AH982">
        <v>-1</v>
      </c>
      <c r="AI982">
        <v>0</v>
      </c>
      <c r="AJ982">
        <v>0</v>
      </c>
      <c r="AK982">
        <v>0.03</v>
      </c>
      <c r="AL982">
        <v>0.03</v>
      </c>
      <c r="AM982">
        <v>0.05</v>
      </c>
      <c r="AN982">
        <v>0.05</v>
      </c>
      <c r="AO982">
        <v>1.42</v>
      </c>
      <c r="AP982">
        <v>1.42</v>
      </c>
      <c r="AQ982">
        <v>22.67</v>
      </c>
      <c r="AR982">
        <v>0.53</v>
      </c>
      <c r="AS982">
        <v>0.68</v>
      </c>
      <c r="AT982">
        <v>-1</v>
      </c>
      <c r="AU982">
        <v>-1</v>
      </c>
      <c r="AV982">
        <v>0.05</v>
      </c>
      <c r="AW982">
        <v>29.88</v>
      </c>
      <c r="AX982">
        <v>29.88</v>
      </c>
      <c r="AY982">
        <v>0.17</v>
      </c>
      <c r="AZ982">
        <v>0</v>
      </c>
      <c r="BA982">
        <v>1657.0205798967547</v>
      </c>
    </row>
    <row r="983" spans="1:53" x14ac:dyDescent="0.25">
      <c r="A983">
        <v>2771</v>
      </c>
      <c r="B983" t="s">
        <v>1393</v>
      </c>
      <c r="C983">
        <v>0</v>
      </c>
      <c r="D983">
        <v>1.58</v>
      </c>
      <c r="E983">
        <v>0</v>
      </c>
      <c r="F983">
        <v>0</v>
      </c>
      <c r="G983">
        <v>0</v>
      </c>
      <c r="H983">
        <v>0.03</v>
      </c>
      <c r="I983">
        <v>0</v>
      </c>
      <c r="J983">
        <v>2</v>
      </c>
      <c r="K983">
        <v>0.03</v>
      </c>
      <c r="L983">
        <v>-1</v>
      </c>
      <c r="M983">
        <v>-1</v>
      </c>
      <c r="N983">
        <v>0.67</v>
      </c>
      <c r="O983">
        <v>3.58</v>
      </c>
      <c r="P983">
        <v>0.03</v>
      </c>
      <c r="Q983">
        <v>0.28000000000000003</v>
      </c>
      <c r="R983">
        <v>0.05</v>
      </c>
      <c r="S983">
        <v>0.32</v>
      </c>
      <c r="T983">
        <v>0.23</v>
      </c>
      <c r="U983">
        <v>0</v>
      </c>
      <c r="V983">
        <v>0</v>
      </c>
      <c r="W983">
        <v>20.67</v>
      </c>
      <c r="X983">
        <v>0.6</v>
      </c>
      <c r="Y983">
        <v>-1</v>
      </c>
      <c r="Z983">
        <v>-1</v>
      </c>
      <c r="AA983">
        <v>24.88</v>
      </c>
      <c r="AB983">
        <v>0.03</v>
      </c>
      <c r="AC983">
        <v>0.02</v>
      </c>
      <c r="AD983">
        <v>0.03</v>
      </c>
      <c r="AE983">
        <v>4.17</v>
      </c>
      <c r="AF983">
        <v>-1</v>
      </c>
      <c r="AG983">
        <v>-1</v>
      </c>
      <c r="AH983">
        <v>-1</v>
      </c>
      <c r="AI983">
        <v>0</v>
      </c>
      <c r="AJ983">
        <v>0</v>
      </c>
      <c r="AK983">
        <v>0.03</v>
      </c>
      <c r="AL983">
        <v>0.03</v>
      </c>
      <c r="AM983">
        <v>0.05</v>
      </c>
      <c r="AN983">
        <v>0.05</v>
      </c>
      <c r="AO983">
        <v>1.42</v>
      </c>
      <c r="AP983">
        <v>1.42</v>
      </c>
      <c r="AQ983">
        <v>22.67</v>
      </c>
      <c r="AR983">
        <v>0.53</v>
      </c>
      <c r="AS983">
        <v>0.68</v>
      </c>
      <c r="AT983">
        <v>-1</v>
      </c>
      <c r="AU983">
        <v>-1</v>
      </c>
      <c r="AV983">
        <v>0.05</v>
      </c>
      <c r="AW983">
        <v>29.88</v>
      </c>
      <c r="AX983">
        <v>29.88</v>
      </c>
      <c r="AY983">
        <v>0.17</v>
      </c>
      <c r="AZ983">
        <v>0</v>
      </c>
      <c r="BA983">
        <v>1648.6322931203129</v>
      </c>
    </row>
    <row r="984" spans="1:53" x14ac:dyDescent="0.25">
      <c r="A984">
        <v>2773</v>
      </c>
      <c r="B984" t="s">
        <v>1394</v>
      </c>
      <c r="C984">
        <v>0</v>
      </c>
      <c r="D984">
        <v>1.58</v>
      </c>
      <c r="E984">
        <v>0</v>
      </c>
      <c r="F984">
        <v>0</v>
      </c>
      <c r="G984">
        <v>0</v>
      </c>
      <c r="H984">
        <v>0.03</v>
      </c>
      <c r="I984">
        <v>0</v>
      </c>
      <c r="J984">
        <v>2</v>
      </c>
      <c r="K984">
        <v>0.03</v>
      </c>
      <c r="L984">
        <v>-1</v>
      </c>
      <c r="M984">
        <v>-1</v>
      </c>
      <c r="N984">
        <v>0.67</v>
      </c>
      <c r="O984">
        <v>3.58</v>
      </c>
      <c r="P984">
        <v>0.03</v>
      </c>
      <c r="Q984">
        <v>0.28000000000000003</v>
      </c>
      <c r="R984">
        <v>0.05</v>
      </c>
      <c r="S984">
        <v>0.32</v>
      </c>
      <c r="T984">
        <v>0.23</v>
      </c>
      <c r="U984">
        <v>0</v>
      </c>
      <c r="V984">
        <v>0</v>
      </c>
      <c r="W984">
        <v>20.67</v>
      </c>
      <c r="X984">
        <v>0.6</v>
      </c>
      <c r="Y984">
        <v>-1</v>
      </c>
      <c r="Z984">
        <v>-1</v>
      </c>
      <c r="AA984">
        <v>24.88</v>
      </c>
      <c r="AB984">
        <v>0.03</v>
      </c>
      <c r="AC984">
        <v>0.02</v>
      </c>
      <c r="AD984">
        <v>0.03</v>
      </c>
      <c r="AE984">
        <v>4.17</v>
      </c>
      <c r="AF984">
        <v>-1</v>
      </c>
      <c r="AG984">
        <v>-1</v>
      </c>
      <c r="AH984">
        <v>-1</v>
      </c>
      <c r="AI984">
        <v>0</v>
      </c>
      <c r="AJ984">
        <v>0</v>
      </c>
      <c r="AK984">
        <v>0.03</v>
      </c>
      <c r="AL984">
        <v>0.03</v>
      </c>
      <c r="AM984">
        <v>0.05</v>
      </c>
      <c r="AN984">
        <v>0.05</v>
      </c>
      <c r="AO984">
        <v>1.42</v>
      </c>
      <c r="AP984">
        <v>1.42</v>
      </c>
      <c r="AQ984">
        <v>22.67</v>
      </c>
      <c r="AR984">
        <v>0.53</v>
      </c>
      <c r="AS984">
        <v>0.68</v>
      </c>
      <c r="AT984">
        <v>-1</v>
      </c>
      <c r="AU984">
        <v>-1</v>
      </c>
      <c r="AV984">
        <v>0.05</v>
      </c>
      <c r="AW984">
        <v>29.88</v>
      </c>
      <c r="AX984">
        <v>29.88</v>
      </c>
      <c r="AY984">
        <v>0.17</v>
      </c>
      <c r="AZ984">
        <v>0</v>
      </c>
      <c r="BA984">
        <v>1397.4167005261206</v>
      </c>
    </row>
    <row r="985" spans="1:53" x14ac:dyDescent="0.25">
      <c r="A985">
        <v>2781</v>
      </c>
      <c r="B985" t="s">
        <v>1395</v>
      </c>
      <c r="C985">
        <v>0</v>
      </c>
      <c r="D985">
        <v>1.58</v>
      </c>
      <c r="E985">
        <v>0</v>
      </c>
      <c r="F985">
        <v>0</v>
      </c>
      <c r="G985">
        <v>0</v>
      </c>
      <c r="H985">
        <v>0.03</v>
      </c>
      <c r="I985">
        <v>0</v>
      </c>
      <c r="J985">
        <v>2</v>
      </c>
      <c r="K985">
        <v>0.03</v>
      </c>
      <c r="L985">
        <v>-1</v>
      </c>
      <c r="M985">
        <v>-1</v>
      </c>
      <c r="N985">
        <v>0.67</v>
      </c>
      <c r="O985">
        <v>3.58</v>
      </c>
      <c r="P985">
        <v>0.03</v>
      </c>
      <c r="Q985">
        <v>0.28000000000000003</v>
      </c>
      <c r="R985">
        <v>0.05</v>
      </c>
      <c r="S985">
        <v>0.32</v>
      </c>
      <c r="T985">
        <v>0.23</v>
      </c>
      <c r="U985">
        <v>0</v>
      </c>
      <c r="V985">
        <v>0</v>
      </c>
      <c r="W985">
        <v>20.67</v>
      </c>
      <c r="X985">
        <v>0.6</v>
      </c>
      <c r="Y985">
        <v>-1</v>
      </c>
      <c r="Z985">
        <v>-1</v>
      </c>
      <c r="AA985">
        <v>24.88</v>
      </c>
      <c r="AB985">
        <v>0.03</v>
      </c>
      <c r="AC985">
        <v>0.02</v>
      </c>
      <c r="AD985">
        <v>0.03</v>
      </c>
      <c r="AE985">
        <v>4.17</v>
      </c>
      <c r="AF985">
        <v>-1</v>
      </c>
      <c r="AG985">
        <v>-1</v>
      </c>
      <c r="AH985">
        <v>-1</v>
      </c>
      <c r="AI985">
        <v>0</v>
      </c>
      <c r="AJ985">
        <v>0</v>
      </c>
      <c r="AK985">
        <v>0.03</v>
      </c>
      <c r="AL985">
        <v>0.03</v>
      </c>
      <c r="AM985">
        <v>0.05</v>
      </c>
      <c r="AN985">
        <v>0.05</v>
      </c>
      <c r="AO985">
        <v>1.42</v>
      </c>
      <c r="AP985">
        <v>1.42</v>
      </c>
      <c r="AQ985">
        <v>22.67</v>
      </c>
      <c r="AR985">
        <v>0.53</v>
      </c>
      <c r="AS985">
        <v>0.68</v>
      </c>
      <c r="AT985">
        <v>-1</v>
      </c>
      <c r="AU985">
        <v>-1</v>
      </c>
      <c r="AV985">
        <v>0.05</v>
      </c>
      <c r="AW985">
        <v>29.88</v>
      </c>
      <c r="AX985">
        <v>29.88</v>
      </c>
      <c r="AY985">
        <v>0.17</v>
      </c>
      <c r="AZ985">
        <v>0</v>
      </c>
      <c r="BA985">
        <v>1407.8812188152194</v>
      </c>
    </row>
    <row r="986" spans="1:53" x14ac:dyDescent="0.25">
      <c r="A986">
        <v>2783</v>
      </c>
      <c r="B986" t="s">
        <v>1396</v>
      </c>
      <c r="C986">
        <v>0</v>
      </c>
      <c r="D986">
        <v>1.58</v>
      </c>
      <c r="E986">
        <v>0</v>
      </c>
      <c r="F986">
        <v>0</v>
      </c>
      <c r="G986">
        <v>0</v>
      </c>
      <c r="H986">
        <v>0.03</v>
      </c>
      <c r="I986">
        <v>0</v>
      </c>
      <c r="J986">
        <v>2</v>
      </c>
      <c r="K986">
        <v>0.03</v>
      </c>
      <c r="L986">
        <v>-1</v>
      </c>
      <c r="M986">
        <v>-1</v>
      </c>
      <c r="N986">
        <v>0.67</v>
      </c>
      <c r="O986">
        <v>3.58</v>
      </c>
      <c r="P986">
        <v>0.03</v>
      </c>
      <c r="Q986">
        <v>0.28000000000000003</v>
      </c>
      <c r="R986">
        <v>0.05</v>
      </c>
      <c r="S986">
        <v>0.32</v>
      </c>
      <c r="T986">
        <v>0.23</v>
      </c>
      <c r="U986">
        <v>0</v>
      </c>
      <c r="V986">
        <v>0</v>
      </c>
      <c r="W986">
        <v>20.67</v>
      </c>
      <c r="X986">
        <v>0.6</v>
      </c>
      <c r="Y986">
        <v>-1</v>
      </c>
      <c r="Z986">
        <v>-1</v>
      </c>
      <c r="AA986">
        <v>24.88</v>
      </c>
      <c r="AB986">
        <v>0.03</v>
      </c>
      <c r="AC986">
        <v>0.02</v>
      </c>
      <c r="AD986">
        <v>0.03</v>
      </c>
      <c r="AE986">
        <v>4.17</v>
      </c>
      <c r="AF986">
        <v>-1</v>
      </c>
      <c r="AG986">
        <v>-1</v>
      </c>
      <c r="AH986">
        <v>-1</v>
      </c>
      <c r="AI986">
        <v>0</v>
      </c>
      <c r="AJ986">
        <v>0</v>
      </c>
      <c r="AK986">
        <v>0.03</v>
      </c>
      <c r="AL986">
        <v>0.03</v>
      </c>
      <c r="AM986">
        <v>0.05</v>
      </c>
      <c r="AN986">
        <v>0.05</v>
      </c>
      <c r="AO986">
        <v>1.42</v>
      </c>
      <c r="AP986">
        <v>1.42</v>
      </c>
      <c r="AQ986">
        <v>22.67</v>
      </c>
      <c r="AR986">
        <v>0.53</v>
      </c>
      <c r="AS986">
        <v>0.68</v>
      </c>
      <c r="AT986">
        <v>-1</v>
      </c>
      <c r="AU986">
        <v>-1</v>
      </c>
      <c r="AV986">
        <v>0.05</v>
      </c>
      <c r="AW986">
        <v>29.88</v>
      </c>
      <c r="AX986">
        <v>29.88</v>
      </c>
      <c r="AY986">
        <v>0.17</v>
      </c>
      <c r="AZ986">
        <v>0</v>
      </c>
      <c r="BA986">
        <v>1528.4806492677358</v>
      </c>
    </row>
    <row r="987" spans="1:53" x14ac:dyDescent="0.25">
      <c r="A987">
        <v>2785</v>
      </c>
      <c r="B987" t="s">
        <v>1397</v>
      </c>
      <c r="C987">
        <v>0</v>
      </c>
      <c r="D987">
        <v>1.58</v>
      </c>
      <c r="E987">
        <v>0</v>
      </c>
      <c r="F987">
        <v>0</v>
      </c>
      <c r="G987">
        <v>0</v>
      </c>
      <c r="H987">
        <v>0.03</v>
      </c>
      <c r="I987">
        <v>0</v>
      </c>
      <c r="J987">
        <v>2</v>
      </c>
      <c r="K987">
        <v>0.03</v>
      </c>
      <c r="L987">
        <v>-1</v>
      </c>
      <c r="M987">
        <v>-1</v>
      </c>
      <c r="N987">
        <v>0.67</v>
      </c>
      <c r="O987">
        <v>3.58</v>
      </c>
      <c r="P987">
        <v>0.03</v>
      </c>
      <c r="Q987">
        <v>0.28000000000000003</v>
      </c>
      <c r="R987">
        <v>0.05</v>
      </c>
      <c r="S987">
        <v>0.32</v>
      </c>
      <c r="T987">
        <v>0.23</v>
      </c>
      <c r="U987">
        <v>0</v>
      </c>
      <c r="V987">
        <v>0</v>
      </c>
      <c r="W987">
        <v>20.67</v>
      </c>
      <c r="X987">
        <v>0.6</v>
      </c>
      <c r="Y987">
        <v>-1</v>
      </c>
      <c r="Z987">
        <v>-1</v>
      </c>
      <c r="AA987">
        <v>24.88</v>
      </c>
      <c r="AB987">
        <v>0.03</v>
      </c>
      <c r="AC987">
        <v>0.02</v>
      </c>
      <c r="AD987">
        <v>0.03</v>
      </c>
      <c r="AE987">
        <v>4.17</v>
      </c>
      <c r="AF987">
        <v>-1</v>
      </c>
      <c r="AG987">
        <v>-1</v>
      </c>
      <c r="AH987">
        <v>-1</v>
      </c>
      <c r="AI987">
        <v>0</v>
      </c>
      <c r="AJ987">
        <v>0</v>
      </c>
      <c r="AK987">
        <v>0.03</v>
      </c>
      <c r="AL987">
        <v>0.03</v>
      </c>
      <c r="AM987">
        <v>0.05</v>
      </c>
      <c r="AN987">
        <v>0.05</v>
      </c>
      <c r="AO987">
        <v>1.42</v>
      </c>
      <c r="AP987">
        <v>1.42</v>
      </c>
      <c r="AQ987">
        <v>22.67</v>
      </c>
      <c r="AR987">
        <v>0.53</v>
      </c>
      <c r="AS987">
        <v>0.68</v>
      </c>
      <c r="AT987">
        <v>-1</v>
      </c>
      <c r="AU987">
        <v>-1</v>
      </c>
      <c r="AV987">
        <v>0.05</v>
      </c>
      <c r="AW987">
        <v>29.88</v>
      </c>
      <c r="AX987">
        <v>29.88</v>
      </c>
      <c r="AY987">
        <v>0.17</v>
      </c>
      <c r="AZ987">
        <v>0</v>
      </c>
      <c r="BA987">
        <v>1496.6360782264817</v>
      </c>
    </row>
    <row r="988" spans="1:53" x14ac:dyDescent="0.25">
      <c r="A988">
        <v>2789</v>
      </c>
      <c r="B988" t="s">
        <v>1398</v>
      </c>
      <c r="C988">
        <v>0</v>
      </c>
      <c r="D988">
        <v>1.58</v>
      </c>
      <c r="E988">
        <v>0</v>
      </c>
      <c r="F988">
        <v>0</v>
      </c>
      <c r="G988">
        <v>0</v>
      </c>
      <c r="H988">
        <v>0.03</v>
      </c>
      <c r="I988">
        <v>0</v>
      </c>
      <c r="J988">
        <v>2</v>
      </c>
      <c r="K988">
        <v>0.03</v>
      </c>
      <c r="L988">
        <v>-1</v>
      </c>
      <c r="M988">
        <v>-1</v>
      </c>
      <c r="N988">
        <v>0.67</v>
      </c>
      <c r="O988">
        <v>3.58</v>
      </c>
      <c r="P988">
        <v>0.03</v>
      </c>
      <c r="Q988">
        <v>0.28000000000000003</v>
      </c>
      <c r="R988">
        <v>0.05</v>
      </c>
      <c r="S988">
        <v>0.32</v>
      </c>
      <c r="T988">
        <v>0.23</v>
      </c>
      <c r="U988">
        <v>0</v>
      </c>
      <c r="V988">
        <v>0</v>
      </c>
      <c r="W988">
        <v>20.67</v>
      </c>
      <c r="X988">
        <v>0.6</v>
      </c>
      <c r="Y988">
        <v>-1</v>
      </c>
      <c r="Z988">
        <v>-1</v>
      </c>
      <c r="AA988">
        <v>24.88</v>
      </c>
      <c r="AB988">
        <v>0.03</v>
      </c>
      <c r="AC988">
        <v>0.02</v>
      </c>
      <c r="AD988">
        <v>0.03</v>
      </c>
      <c r="AE988">
        <v>4.17</v>
      </c>
      <c r="AF988">
        <v>-1</v>
      </c>
      <c r="AG988">
        <v>-1</v>
      </c>
      <c r="AH988">
        <v>-1</v>
      </c>
      <c r="AI988">
        <v>0</v>
      </c>
      <c r="AJ988">
        <v>0</v>
      </c>
      <c r="AK988">
        <v>0.03</v>
      </c>
      <c r="AL988">
        <v>0.03</v>
      </c>
      <c r="AM988">
        <v>0.05</v>
      </c>
      <c r="AN988">
        <v>0.05</v>
      </c>
      <c r="AO988">
        <v>1.42</v>
      </c>
      <c r="AP988">
        <v>1.42</v>
      </c>
      <c r="AQ988">
        <v>22.67</v>
      </c>
      <c r="AR988">
        <v>0.53</v>
      </c>
      <c r="AS988">
        <v>0.68</v>
      </c>
      <c r="AT988">
        <v>-1</v>
      </c>
      <c r="AU988">
        <v>-1</v>
      </c>
      <c r="AV988">
        <v>0.05</v>
      </c>
      <c r="AW988">
        <v>29.88</v>
      </c>
      <c r="AX988">
        <v>29.88</v>
      </c>
      <c r="AY988">
        <v>0.17</v>
      </c>
      <c r="AZ988">
        <v>0</v>
      </c>
      <c r="BA988">
        <v>1472.8890126759088</v>
      </c>
    </row>
    <row r="989" spans="1:53" x14ac:dyDescent="0.25">
      <c r="A989">
        <v>2791</v>
      </c>
      <c r="B989" t="s">
        <v>1399</v>
      </c>
      <c r="C989">
        <v>0</v>
      </c>
      <c r="D989">
        <v>1.58</v>
      </c>
      <c r="E989">
        <v>0</v>
      </c>
      <c r="F989">
        <v>0</v>
      </c>
      <c r="G989">
        <v>0</v>
      </c>
      <c r="H989">
        <v>0.03</v>
      </c>
      <c r="I989">
        <v>0</v>
      </c>
      <c r="J989">
        <v>2</v>
      </c>
      <c r="K989">
        <v>0.03</v>
      </c>
      <c r="L989">
        <v>-1</v>
      </c>
      <c r="M989">
        <v>-1</v>
      </c>
      <c r="N989">
        <v>0.67</v>
      </c>
      <c r="O989">
        <v>3.58</v>
      </c>
      <c r="P989">
        <v>0.03</v>
      </c>
      <c r="Q989">
        <v>0.28000000000000003</v>
      </c>
      <c r="R989">
        <v>0.05</v>
      </c>
      <c r="S989">
        <v>0.32</v>
      </c>
      <c r="T989">
        <v>0.23</v>
      </c>
      <c r="U989">
        <v>0</v>
      </c>
      <c r="V989">
        <v>0</v>
      </c>
      <c r="W989">
        <v>20.67</v>
      </c>
      <c r="X989">
        <v>0.6</v>
      </c>
      <c r="Y989">
        <v>-1</v>
      </c>
      <c r="Z989">
        <v>-1</v>
      </c>
      <c r="AA989">
        <v>24.88</v>
      </c>
      <c r="AB989">
        <v>0.03</v>
      </c>
      <c r="AC989">
        <v>0.02</v>
      </c>
      <c r="AD989">
        <v>0.03</v>
      </c>
      <c r="AE989">
        <v>4.17</v>
      </c>
      <c r="AF989">
        <v>-1</v>
      </c>
      <c r="AG989">
        <v>-1</v>
      </c>
      <c r="AH989">
        <v>-1</v>
      </c>
      <c r="AI989">
        <v>0</v>
      </c>
      <c r="AJ989">
        <v>0</v>
      </c>
      <c r="AK989">
        <v>0.03</v>
      </c>
      <c r="AL989">
        <v>0.03</v>
      </c>
      <c r="AM989">
        <v>0.05</v>
      </c>
      <c r="AN989">
        <v>0.05</v>
      </c>
      <c r="AO989">
        <v>1.42</v>
      </c>
      <c r="AP989">
        <v>1.42</v>
      </c>
      <c r="AQ989">
        <v>22.67</v>
      </c>
      <c r="AR989">
        <v>0.53</v>
      </c>
      <c r="AS989">
        <v>0.68</v>
      </c>
      <c r="AT989">
        <v>-1</v>
      </c>
      <c r="AU989">
        <v>-1</v>
      </c>
      <c r="AV989">
        <v>0.05</v>
      </c>
      <c r="AW989">
        <v>29.88</v>
      </c>
      <c r="AX989">
        <v>29.88</v>
      </c>
      <c r="AY989">
        <v>0.17</v>
      </c>
      <c r="AZ989">
        <v>0</v>
      </c>
      <c r="BA989">
        <v>1510.5618841218272</v>
      </c>
    </row>
    <row r="990" spans="1:53" x14ac:dyDescent="0.25">
      <c r="A990">
        <v>2795</v>
      </c>
      <c r="B990" t="s">
        <v>1400</v>
      </c>
      <c r="C990">
        <v>0</v>
      </c>
      <c r="D990">
        <v>1.58</v>
      </c>
      <c r="E990">
        <v>0</v>
      </c>
      <c r="F990">
        <v>0</v>
      </c>
      <c r="G990">
        <v>0</v>
      </c>
      <c r="H990">
        <v>0.03</v>
      </c>
      <c r="I990">
        <v>0</v>
      </c>
      <c r="J990">
        <v>2</v>
      </c>
      <c r="K990">
        <v>0.03</v>
      </c>
      <c r="L990">
        <v>-1</v>
      </c>
      <c r="M990">
        <v>-1</v>
      </c>
      <c r="N990">
        <v>0.67</v>
      </c>
      <c r="O990">
        <v>3.58</v>
      </c>
      <c r="P990">
        <v>0.03</v>
      </c>
      <c r="Q990">
        <v>0.28000000000000003</v>
      </c>
      <c r="R990">
        <v>0.05</v>
      </c>
      <c r="S990">
        <v>0.32</v>
      </c>
      <c r="T990">
        <v>0.23</v>
      </c>
      <c r="U990">
        <v>0</v>
      </c>
      <c r="V990">
        <v>0</v>
      </c>
      <c r="W990">
        <v>20.67</v>
      </c>
      <c r="X990">
        <v>0.6</v>
      </c>
      <c r="Y990">
        <v>-1</v>
      </c>
      <c r="Z990">
        <v>-1</v>
      </c>
      <c r="AA990">
        <v>24.88</v>
      </c>
      <c r="AB990">
        <v>0.03</v>
      </c>
      <c r="AC990">
        <v>0.02</v>
      </c>
      <c r="AD990">
        <v>0.03</v>
      </c>
      <c r="AE990">
        <v>4.17</v>
      </c>
      <c r="AF990">
        <v>-1</v>
      </c>
      <c r="AG990">
        <v>-1</v>
      </c>
      <c r="AH990">
        <v>-1</v>
      </c>
      <c r="AI990">
        <v>0</v>
      </c>
      <c r="AJ990">
        <v>0</v>
      </c>
      <c r="AK990">
        <v>0.03</v>
      </c>
      <c r="AL990">
        <v>0.03</v>
      </c>
      <c r="AM990">
        <v>0.05</v>
      </c>
      <c r="AN990">
        <v>0.05</v>
      </c>
      <c r="AO990">
        <v>1.42</v>
      </c>
      <c r="AP990">
        <v>1.42</v>
      </c>
      <c r="AQ990">
        <v>22.67</v>
      </c>
      <c r="AR990">
        <v>0.53</v>
      </c>
      <c r="AS990">
        <v>0.68</v>
      </c>
      <c r="AT990">
        <v>-1</v>
      </c>
      <c r="AU990">
        <v>-1</v>
      </c>
      <c r="AV990">
        <v>0.05</v>
      </c>
      <c r="AW990">
        <v>29.88</v>
      </c>
      <c r="AX990">
        <v>29.88</v>
      </c>
      <c r="AY990">
        <v>0.17</v>
      </c>
      <c r="AZ990">
        <v>0</v>
      </c>
      <c r="BA990">
        <v>1407.2780514930746</v>
      </c>
    </row>
    <row r="991" spans="1:53" x14ac:dyDescent="0.25">
      <c r="A991">
        <v>2797</v>
      </c>
      <c r="B991" t="s">
        <v>1401</v>
      </c>
      <c r="C991">
        <v>0</v>
      </c>
      <c r="D991">
        <v>1.58</v>
      </c>
      <c r="E991">
        <v>0</v>
      </c>
      <c r="F991">
        <v>0</v>
      </c>
      <c r="G991">
        <v>0</v>
      </c>
      <c r="H991">
        <v>0.03</v>
      </c>
      <c r="I991">
        <v>0</v>
      </c>
      <c r="J991">
        <v>2</v>
      </c>
      <c r="K991">
        <v>0.03</v>
      </c>
      <c r="L991">
        <v>-1</v>
      </c>
      <c r="M991">
        <v>-1</v>
      </c>
      <c r="N991">
        <v>0.67</v>
      </c>
      <c r="O991">
        <v>3.58</v>
      </c>
      <c r="P991">
        <v>0.03</v>
      </c>
      <c r="Q991">
        <v>0.28000000000000003</v>
      </c>
      <c r="R991">
        <v>0.05</v>
      </c>
      <c r="S991">
        <v>0.32</v>
      </c>
      <c r="T991">
        <v>0.23</v>
      </c>
      <c r="U991">
        <v>0</v>
      </c>
      <c r="V991">
        <v>0</v>
      </c>
      <c r="W991">
        <v>20.67</v>
      </c>
      <c r="X991">
        <v>0.6</v>
      </c>
      <c r="Y991">
        <v>-1</v>
      </c>
      <c r="Z991">
        <v>-1</v>
      </c>
      <c r="AA991">
        <v>24.88</v>
      </c>
      <c r="AB991">
        <v>0.03</v>
      </c>
      <c r="AC991">
        <v>0.02</v>
      </c>
      <c r="AD991">
        <v>0.03</v>
      </c>
      <c r="AE991">
        <v>4.17</v>
      </c>
      <c r="AF991">
        <v>-1</v>
      </c>
      <c r="AG991">
        <v>-1</v>
      </c>
      <c r="AH991">
        <v>-1</v>
      </c>
      <c r="AI991">
        <v>0</v>
      </c>
      <c r="AJ991">
        <v>0</v>
      </c>
      <c r="AK991">
        <v>0.03</v>
      </c>
      <c r="AL991">
        <v>0.03</v>
      </c>
      <c r="AM991">
        <v>0.05</v>
      </c>
      <c r="AN991">
        <v>0.05</v>
      </c>
      <c r="AO991">
        <v>1.42</v>
      </c>
      <c r="AP991">
        <v>1.42</v>
      </c>
      <c r="AQ991">
        <v>22.67</v>
      </c>
      <c r="AR991">
        <v>0.53</v>
      </c>
      <c r="AS991">
        <v>0.68</v>
      </c>
      <c r="AT991">
        <v>-1</v>
      </c>
      <c r="AU991">
        <v>-1</v>
      </c>
      <c r="AV991">
        <v>0.05</v>
      </c>
      <c r="AW991">
        <v>29.88</v>
      </c>
      <c r="AX991">
        <v>29.88</v>
      </c>
      <c r="AY991">
        <v>0.17</v>
      </c>
      <c r="AZ991">
        <v>0</v>
      </c>
      <c r="BA991">
        <v>1455.2055921111507</v>
      </c>
    </row>
    <row r="992" spans="1:53" x14ac:dyDescent="0.25">
      <c r="A992">
        <v>2805</v>
      </c>
      <c r="B992" t="s">
        <v>1402</v>
      </c>
      <c r="C992">
        <v>0</v>
      </c>
      <c r="D992">
        <v>1.58</v>
      </c>
      <c r="E992">
        <v>0</v>
      </c>
      <c r="F992">
        <v>0</v>
      </c>
      <c r="G992">
        <v>0</v>
      </c>
      <c r="H992">
        <v>0.03</v>
      </c>
      <c r="I992">
        <v>0</v>
      </c>
      <c r="J992">
        <v>2</v>
      </c>
      <c r="K992">
        <v>0.03</v>
      </c>
      <c r="L992">
        <v>-1</v>
      </c>
      <c r="M992">
        <v>-1</v>
      </c>
      <c r="N992">
        <v>0.67</v>
      </c>
      <c r="O992">
        <v>3.58</v>
      </c>
      <c r="P992">
        <v>0.03</v>
      </c>
      <c r="Q992">
        <v>0.28000000000000003</v>
      </c>
      <c r="R992">
        <v>0.05</v>
      </c>
      <c r="S992">
        <v>0.32</v>
      </c>
      <c r="T992">
        <v>0.23</v>
      </c>
      <c r="U992">
        <v>0</v>
      </c>
      <c r="V992">
        <v>0</v>
      </c>
      <c r="W992">
        <v>20.67</v>
      </c>
      <c r="X992">
        <v>0.6</v>
      </c>
      <c r="Y992">
        <v>-1</v>
      </c>
      <c r="Z992">
        <v>-1</v>
      </c>
      <c r="AA992">
        <v>24.88</v>
      </c>
      <c r="AB992">
        <v>0.03</v>
      </c>
      <c r="AC992">
        <v>0.02</v>
      </c>
      <c r="AD992">
        <v>0.03</v>
      </c>
      <c r="AE992">
        <v>4.17</v>
      </c>
      <c r="AF992">
        <v>-1</v>
      </c>
      <c r="AG992">
        <v>-1</v>
      </c>
      <c r="AH992">
        <v>-1</v>
      </c>
      <c r="AI992">
        <v>0</v>
      </c>
      <c r="AJ992">
        <v>0</v>
      </c>
      <c r="AK992">
        <v>0.03</v>
      </c>
      <c r="AL992">
        <v>0.03</v>
      </c>
      <c r="AM992">
        <v>0.05</v>
      </c>
      <c r="AN992">
        <v>0.05</v>
      </c>
      <c r="AO992">
        <v>1.42</v>
      </c>
      <c r="AP992">
        <v>1.42</v>
      </c>
      <c r="AQ992">
        <v>22.67</v>
      </c>
      <c r="AR992">
        <v>0.53</v>
      </c>
      <c r="AS992">
        <v>0.68</v>
      </c>
      <c r="AT992">
        <v>-1</v>
      </c>
      <c r="AU992">
        <v>-1</v>
      </c>
      <c r="AV992">
        <v>0.05</v>
      </c>
      <c r="AW992">
        <v>29.88</v>
      </c>
      <c r="AX992">
        <v>29.88</v>
      </c>
      <c r="AY992">
        <v>0.17</v>
      </c>
      <c r="AZ992">
        <v>0</v>
      </c>
      <c r="BA992">
        <v>1439.3755209008521</v>
      </c>
    </row>
    <row r="993" spans="1:53" x14ac:dyDescent="0.25">
      <c r="A993">
        <v>2811</v>
      </c>
      <c r="B993" t="s">
        <v>1403</v>
      </c>
      <c r="C993">
        <v>0</v>
      </c>
      <c r="D993">
        <v>1.58</v>
      </c>
      <c r="E993">
        <v>0</v>
      </c>
      <c r="F993">
        <v>0</v>
      </c>
      <c r="G993">
        <v>0</v>
      </c>
      <c r="H993">
        <v>0.03</v>
      </c>
      <c r="I993">
        <v>0</v>
      </c>
      <c r="J993">
        <v>2</v>
      </c>
      <c r="K993">
        <v>0.03</v>
      </c>
      <c r="L993">
        <v>-1</v>
      </c>
      <c r="M993">
        <v>-1</v>
      </c>
      <c r="N993">
        <v>0.67</v>
      </c>
      <c r="O993">
        <v>3.58</v>
      </c>
      <c r="P993">
        <v>0.03</v>
      </c>
      <c r="Q993">
        <v>0.28000000000000003</v>
      </c>
      <c r="R993">
        <v>0.05</v>
      </c>
      <c r="S993">
        <v>0.32</v>
      </c>
      <c r="T993">
        <v>0.23</v>
      </c>
      <c r="U993">
        <v>0</v>
      </c>
      <c r="V993">
        <v>0</v>
      </c>
      <c r="W993">
        <v>20.67</v>
      </c>
      <c r="X993">
        <v>0.6</v>
      </c>
      <c r="Y993">
        <v>-1</v>
      </c>
      <c r="Z993">
        <v>-1</v>
      </c>
      <c r="AA993">
        <v>24.88</v>
      </c>
      <c r="AB993">
        <v>0.03</v>
      </c>
      <c r="AC993">
        <v>0.02</v>
      </c>
      <c r="AD993">
        <v>0.03</v>
      </c>
      <c r="AE993">
        <v>4.17</v>
      </c>
      <c r="AF993">
        <v>-1</v>
      </c>
      <c r="AG993">
        <v>-1</v>
      </c>
      <c r="AH993">
        <v>-1</v>
      </c>
      <c r="AI993">
        <v>0</v>
      </c>
      <c r="AJ993">
        <v>0</v>
      </c>
      <c r="AK993">
        <v>0.03</v>
      </c>
      <c r="AL993">
        <v>0.03</v>
      </c>
      <c r="AM993">
        <v>0.05</v>
      </c>
      <c r="AN993">
        <v>0.05</v>
      </c>
      <c r="AO993">
        <v>1.42</v>
      </c>
      <c r="AP993">
        <v>1.42</v>
      </c>
      <c r="AQ993">
        <v>22.67</v>
      </c>
      <c r="AR993">
        <v>0.53</v>
      </c>
      <c r="AS993">
        <v>0.68</v>
      </c>
      <c r="AT993">
        <v>-1</v>
      </c>
      <c r="AU993">
        <v>-1</v>
      </c>
      <c r="AV993">
        <v>0.05</v>
      </c>
      <c r="AW993">
        <v>29.88</v>
      </c>
      <c r="AX993">
        <v>29.88</v>
      </c>
      <c r="AY993">
        <v>0.17</v>
      </c>
      <c r="AZ993">
        <v>0</v>
      </c>
      <c r="BA993">
        <v>1478.5939799339526</v>
      </c>
    </row>
    <row r="994" spans="1:53" x14ac:dyDescent="0.25">
      <c r="A994">
        <v>2813</v>
      </c>
      <c r="B994" t="s">
        <v>1404</v>
      </c>
      <c r="C994">
        <v>0</v>
      </c>
      <c r="D994">
        <v>1.58</v>
      </c>
      <c r="E994">
        <v>0</v>
      </c>
      <c r="F994">
        <v>0</v>
      </c>
      <c r="G994">
        <v>0</v>
      </c>
      <c r="H994">
        <v>0.03</v>
      </c>
      <c r="I994">
        <v>0</v>
      </c>
      <c r="J994">
        <v>2</v>
      </c>
      <c r="K994">
        <v>0.03</v>
      </c>
      <c r="L994">
        <v>-1</v>
      </c>
      <c r="M994">
        <v>-1</v>
      </c>
      <c r="N994">
        <v>0.67</v>
      </c>
      <c r="O994">
        <v>3.58</v>
      </c>
      <c r="P994">
        <v>0.03</v>
      </c>
      <c r="Q994">
        <v>0.28000000000000003</v>
      </c>
      <c r="R994">
        <v>0.05</v>
      </c>
      <c r="S994">
        <v>0.32</v>
      </c>
      <c r="T994">
        <v>0.23</v>
      </c>
      <c r="U994">
        <v>0</v>
      </c>
      <c r="V994">
        <v>0</v>
      </c>
      <c r="W994">
        <v>20.67</v>
      </c>
      <c r="X994">
        <v>0.6</v>
      </c>
      <c r="Y994">
        <v>-1</v>
      </c>
      <c r="Z994">
        <v>-1</v>
      </c>
      <c r="AA994">
        <v>24.88</v>
      </c>
      <c r="AB994">
        <v>0.03</v>
      </c>
      <c r="AC994">
        <v>0.02</v>
      </c>
      <c r="AD994">
        <v>0.03</v>
      </c>
      <c r="AE994">
        <v>4.17</v>
      </c>
      <c r="AF994">
        <v>-1</v>
      </c>
      <c r="AG994">
        <v>-1</v>
      </c>
      <c r="AH994">
        <v>-1</v>
      </c>
      <c r="AI994">
        <v>0</v>
      </c>
      <c r="AJ994">
        <v>0</v>
      </c>
      <c r="AK994">
        <v>0.03</v>
      </c>
      <c r="AL994">
        <v>0.03</v>
      </c>
      <c r="AM994">
        <v>0.05</v>
      </c>
      <c r="AN994">
        <v>0.05</v>
      </c>
      <c r="AO994">
        <v>1.42</v>
      </c>
      <c r="AP994">
        <v>1.42</v>
      </c>
      <c r="AQ994">
        <v>22.67</v>
      </c>
      <c r="AR994">
        <v>0.53</v>
      </c>
      <c r="AS994">
        <v>0.68</v>
      </c>
      <c r="AT994">
        <v>-1</v>
      </c>
      <c r="AU994">
        <v>-1</v>
      </c>
      <c r="AV994">
        <v>0.05</v>
      </c>
      <c r="AW994">
        <v>29.88</v>
      </c>
      <c r="AX994">
        <v>29.88</v>
      </c>
      <c r="AY994">
        <v>0.17</v>
      </c>
      <c r="AZ994">
        <v>0</v>
      </c>
      <c r="BA994">
        <v>1381.1361194863753</v>
      </c>
    </row>
    <row r="995" spans="1:53" x14ac:dyDescent="0.25">
      <c r="A995">
        <v>2815</v>
      </c>
      <c r="B995" t="s">
        <v>1405</v>
      </c>
      <c r="C995">
        <v>0</v>
      </c>
      <c r="D995">
        <v>1.58</v>
      </c>
      <c r="E995">
        <v>0</v>
      </c>
      <c r="F995">
        <v>0</v>
      </c>
      <c r="G995">
        <v>0</v>
      </c>
      <c r="H995">
        <v>0.03</v>
      </c>
      <c r="I995">
        <v>0</v>
      </c>
      <c r="J995">
        <v>2</v>
      </c>
      <c r="K995">
        <v>0.03</v>
      </c>
      <c r="L995">
        <v>-1</v>
      </c>
      <c r="M995">
        <v>-1</v>
      </c>
      <c r="N995">
        <v>0.67</v>
      </c>
      <c r="O995">
        <v>3.58</v>
      </c>
      <c r="P995">
        <v>0.03</v>
      </c>
      <c r="Q995">
        <v>0.28000000000000003</v>
      </c>
      <c r="R995">
        <v>0.05</v>
      </c>
      <c r="S995">
        <v>0.32</v>
      </c>
      <c r="T995">
        <v>0.23</v>
      </c>
      <c r="U995">
        <v>0</v>
      </c>
      <c r="V995">
        <v>0</v>
      </c>
      <c r="W995">
        <v>20.67</v>
      </c>
      <c r="X995">
        <v>0.6</v>
      </c>
      <c r="Y995">
        <v>-1</v>
      </c>
      <c r="Z995">
        <v>-1</v>
      </c>
      <c r="AA995">
        <v>24.88</v>
      </c>
      <c r="AB995">
        <v>0.03</v>
      </c>
      <c r="AC995">
        <v>0.02</v>
      </c>
      <c r="AD995">
        <v>0.03</v>
      </c>
      <c r="AE995">
        <v>4.17</v>
      </c>
      <c r="AF995">
        <v>-1</v>
      </c>
      <c r="AG995">
        <v>-1</v>
      </c>
      <c r="AH995">
        <v>-1</v>
      </c>
      <c r="AI995">
        <v>0</v>
      </c>
      <c r="AJ995">
        <v>0</v>
      </c>
      <c r="AK995">
        <v>0.03</v>
      </c>
      <c r="AL995">
        <v>0.03</v>
      </c>
      <c r="AM995">
        <v>0.05</v>
      </c>
      <c r="AN995">
        <v>0.05</v>
      </c>
      <c r="AO995">
        <v>1.42</v>
      </c>
      <c r="AP995">
        <v>1.42</v>
      </c>
      <c r="AQ995">
        <v>22.67</v>
      </c>
      <c r="AR995">
        <v>0.53</v>
      </c>
      <c r="AS995">
        <v>0.68</v>
      </c>
      <c r="AT995">
        <v>-1</v>
      </c>
      <c r="AU995">
        <v>-1</v>
      </c>
      <c r="AV995">
        <v>0.05</v>
      </c>
      <c r="AW995">
        <v>29.88</v>
      </c>
      <c r="AX995">
        <v>29.88</v>
      </c>
      <c r="AY995">
        <v>0.17</v>
      </c>
      <c r="AZ995">
        <v>0</v>
      </c>
      <c r="BA995">
        <v>1468.5631123507787</v>
      </c>
    </row>
    <row r="996" spans="1:53" x14ac:dyDescent="0.25">
      <c r="A996">
        <v>2819</v>
      </c>
      <c r="B996" t="s">
        <v>1406</v>
      </c>
      <c r="C996">
        <v>0</v>
      </c>
      <c r="D996">
        <v>1.58</v>
      </c>
      <c r="E996">
        <v>0</v>
      </c>
      <c r="F996">
        <v>0</v>
      </c>
      <c r="G996">
        <v>0</v>
      </c>
      <c r="H996">
        <v>0.03</v>
      </c>
      <c r="I996">
        <v>0</v>
      </c>
      <c r="J996">
        <v>2</v>
      </c>
      <c r="K996">
        <v>0.03</v>
      </c>
      <c r="L996">
        <v>-1</v>
      </c>
      <c r="M996">
        <v>-1</v>
      </c>
      <c r="N996">
        <v>0.67</v>
      </c>
      <c r="O996">
        <v>3.58</v>
      </c>
      <c r="P996">
        <v>0.03</v>
      </c>
      <c r="Q996">
        <v>0.28000000000000003</v>
      </c>
      <c r="R996">
        <v>0.05</v>
      </c>
      <c r="S996">
        <v>0.32</v>
      </c>
      <c r="T996">
        <v>0.23</v>
      </c>
      <c r="U996">
        <v>0</v>
      </c>
      <c r="V996">
        <v>0</v>
      </c>
      <c r="W996">
        <v>20.67</v>
      </c>
      <c r="X996">
        <v>0.6</v>
      </c>
      <c r="Y996">
        <v>-1</v>
      </c>
      <c r="Z996">
        <v>-1</v>
      </c>
      <c r="AA996">
        <v>24.88</v>
      </c>
      <c r="AB996">
        <v>0.03</v>
      </c>
      <c r="AC996">
        <v>0.02</v>
      </c>
      <c r="AD996">
        <v>0.03</v>
      </c>
      <c r="AE996">
        <v>4.17</v>
      </c>
      <c r="AF996">
        <v>-1</v>
      </c>
      <c r="AG996">
        <v>-1</v>
      </c>
      <c r="AH996">
        <v>-1</v>
      </c>
      <c r="AI996">
        <v>0</v>
      </c>
      <c r="AJ996">
        <v>0</v>
      </c>
      <c r="AK996">
        <v>0.03</v>
      </c>
      <c r="AL996">
        <v>0.03</v>
      </c>
      <c r="AM996">
        <v>0.05</v>
      </c>
      <c r="AN996">
        <v>0.05</v>
      </c>
      <c r="AO996">
        <v>1.42</v>
      </c>
      <c r="AP996">
        <v>1.42</v>
      </c>
      <c r="AQ996">
        <v>22.67</v>
      </c>
      <c r="AR996">
        <v>0.53</v>
      </c>
      <c r="AS996">
        <v>0.68</v>
      </c>
      <c r="AT996">
        <v>-1</v>
      </c>
      <c r="AU996">
        <v>-1</v>
      </c>
      <c r="AV996">
        <v>0.05</v>
      </c>
      <c r="AW996">
        <v>29.88</v>
      </c>
      <c r="AX996">
        <v>29.88</v>
      </c>
      <c r="AY996">
        <v>0.17</v>
      </c>
      <c r="AZ996">
        <v>0</v>
      </c>
      <c r="BA996">
        <v>1367.0073274574004</v>
      </c>
    </row>
    <row r="997" spans="1:53" x14ac:dyDescent="0.25">
      <c r="A997">
        <v>2823</v>
      </c>
      <c r="B997" t="s">
        <v>1407</v>
      </c>
      <c r="C997">
        <v>0</v>
      </c>
      <c r="D997">
        <v>1.58</v>
      </c>
      <c r="E997">
        <v>0</v>
      </c>
      <c r="F997">
        <v>0</v>
      </c>
      <c r="G997">
        <v>0</v>
      </c>
      <c r="H997">
        <v>0.03</v>
      </c>
      <c r="I997">
        <v>0</v>
      </c>
      <c r="J997">
        <v>2</v>
      </c>
      <c r="K997">
        <v>0.03</v>
      </c>
      <c r="L997">
        <v>-1</v>
      </c>
      <c r="M997">
        <v>-1</v>
      </c>
      <c r="N997">
        <v>0.67</v>
      </c>
      <c r="O997">
        <v>3.58</v>
      </c>
      <c r="P997">
        <v>0.03</v>
      </c>
      <c r="Q997">
        <v>0.28000000000000003</v>
      </c>
      <c r="R997">
        <v>0.05</v>
      </c>
      <c r="S997">
        <v>0.32</v>
      </c>
      <c r="T997">
        <v>0.23</v>
      </c>
      <c r="U997">
        <v>0</v>
      </c>
      <c r="V997">
        <v>0</v>
      </c>
      <c r="W997">
        <v>20.67</v>
      </c>
      <c r="X997">
        <v>0.6</v>
      </c>
      <c r="Y997">
        <v>-1</v>
      </c>
      <c r="Z997">
        <v>-1</v>
      </c>
      <c r="AA997">
        <v>24.88</v>
      </c>
      <c r="AB997">
        <v>0.03</v>
      </c>
      <c r="AC997">
        <v>0.02</v>
      </c>
      <c r="AD997">
        <v>0.03</v>
      </c>
      <c r="AE997">
        <v>4.17</v>
      </c>
      <c r="AF997">
        <v>-1</v>
      </c>
      <c r="AG997">
        <v>-1</v>
      </c>
      <c r="AH997">
        <v>-1</v>
      </c>
      <c r="AI997">
        <v>0</v>
      </c>
      <c r="AJ997">
        <v>0</v>
      </c>
      <c r="AK997">
        <v>0.03</v>
      </c>
      <c r="AL997">
        <v>0.03</v>
      </c>
      <c r="AM997">
        <v>0.05</v>
      </c>
      <c r="AN997">
        <v>0.05</v>
      </c>
      <c r="AO997">
        <v>1.42</v>
      </c>
      <c r="AP997">
        <v>1.42</v>
      </c>
      <c r="AQ997">
        <v>22.67</v>
      </c>
      <c r="AR997">
        <v>0.53</v>
      </c>
      <c r="AS997">
        <v>0.68</v>
      </c>
      <c r="AT997">
        <v>-1</v>
      </c>
      <c r="AU997">
        <v>-1</v>
      </c>
      <c r="AV997">
        <v>0.05</v>
      </c>
      <c r="AW997">
        <v>29.88</v>
      </c>
      <c r="AX997">
        <v>29.88</v>
      </c>
      <c r="AY997">
        <v>0.17</v>
      </c>
      <c r="AZ997">
        <v>0</v>
      </c>
      <c r="BA997">
        <v>1564.2168387330414</v>
      </c>
    </row>
    <row r="998" spans="1:53" x14ac:dyDescent="0.25">
      <c r="A998">
        <v>2825</v>
      </c>
      <c r="B998" t="s">
        <v>1408</v>
      </c>
      <c r="C998">
        <v>0</v>
      </c>
      <c r="D998">
        <v>1.58</v>
      </c>
      <c r="E998">
        <v>0</v>
      </c>
      <c r="F998">
        <v>0</v>
      </c>
      <c r="G998">
        <v>0</v>
      </c>
      <c r="H998">
        <v>0.03</v>
      </c>
      <c r="I998">
        <v>0</v>
      </c>
      <c r="J998">
        <v>2</v>
      </c>
      <c r="K998">
        <v>0.03</v>
      </c>
      <c r="L998">
        <v>-1</v>
      </c>
      <c r="M998">
        <v>-1</v>
      </c>
      <c r="N998">
        <v>0.67</v>
      </c>
      <c r="O998">
        <v>3.58</v>
      </c>
      <c r="P998">
        <v>0.03</v>
      </c>
      <c r="Q998">
        <v>0.28000000000000003</v>
      </c>
      <c r="R998">
        <v>0.05</v>
      </c>
      <c r="S998">
        <v>0.32</v>
      </c>
      <c r="T998">
        <v>0.23</v>
      </c>
      <c r="U998">
        <v>0</v>
      </c>
      <c r="V998">
        <v>0</v>
      </c>
      <c r="W998">
        <v>20.67</v>
      </c>
      <c r="X998">
        <v>0.6</v>
      </c>
      <c r="Y998">
        <v>-1</v>
      </c>
      <c r="Z998">
        <v>-1</v>
      </c>
      <c r="AA998">
        <v>24.88</v>
      </c>
      <c r="AB998">
        <v>0.03</v>
      </c>
      <c r="AC998">
        <v>0.02</v>
      </c>
      <c r="AD998">
        <v>0.03</v>
      </c>
      <c r="AE998">
        <v>4.17</v>
      </c>
      <c r="AF998">
        <v>-1</v>
      </c>
      <c r="AG998">
        <v>-1</v>
      </c>
      <c r="AH998">
        <v>-1</v>
      </c>
      <c r="AI998">
        <v>0</v>
      </c>
      <c r="AJ998">
        <v>0</v>
      </c>
      <c r="AK998">
        <v>0.03</v>
      </c>
      <c r="AL998">
        <v>0.03</v>
      </c>
      <c r="AM998">
        <v>0.05</v>
      </c>
      <c r="AN998">
        <v>0.05</v>
      </c>
      <c r="AO998">
        <v>1.42</v>
      </c>
      <c r="AP998">
        <v>1.42</v>
      </c>
      <c r="AQ998">
        <v>22.67</v>
      </c>
      <c r="AR998">
        <v>0.53</v>
      </c>
      <c r="AS998">
        <v>0.68</v>
      </c>
      <c r="AT998">
        <v>-1</v>
      </c>
      <c r="AU998">
        <v>-1</v>
      </c>
      <c r="AV998">
        <v>0.05</v>
      </c>
      <c r="AW998">
        <v>29.88</v>
      </c>
      <c r="AX998">
        <v>29.88</v>
      </c>
      <c r="AY998">
        <v>0.17</v>
      </c>
      <c r="AZ998">
        <v>0</v>
      </c>
      <c r="BA998">
        <v>1413.8861218008319</v>
      </c>
    </row>
    <row r="999" spans="1:53" x14ac:dyDescent="0.25">
      <c r="A999">
        <v>2826</v>
      </c>
      <c r="B999" t="s">
        <v>1409</v>
      </c>
      <c r="C999">
        <v>0</v>
      </c>
      <c r="D999">
        <v>1.58</v>
      </c>
      <c r="E999">
        <v>0</v>
      </c>
      <c r="F999">
        <v>0</v>
      </c>
      <c r="G999">
        <v>0</v>
      </c>
      <c r="H999">
        <v>0.03</v>
      </c>
      <c r="I999">
        <v>0</v>
      </c>
      <c r="J999">
        <v>2</v>
      </c>
      <c r="K999">
        <v>0.03</v>
      </c>
      <c r="L999">
        <v>-1</v>
      </c>
      <c r="M999">
        <v>-1</v>
      </c>
      <c r="N999">
        <v>0.67</v>
      </c>
      <c r="O999">
        <v>3.58</v>
      </c>
      <c r="P999">
        <v>0.03</v>
      </c>
      <c r="Q999">
        <v>0.28000000000000003</v>
      </c>
      <c r="R999">
        <v>0.05</v>
      </c>
      <c r="S999">
        <v>0.32</v>
      </c>
      <c r="T999">
        <v>0.23</v>
      </c>
      <c r="U999">
        <v>0</v>
      </c>
      <c r="V999">
        <v>0</v>
      </c>
      <c r="W999">
        <v>20.67</v>
      </c>
      <c r="X999">
        <v>0.6</v>
      </c>
      <c r="Y999">
        <v>-1</v>
      </c>
      <c r="Z999">
        <v>-1</v>
      </c>
      <c r="AA999">
        <v>24.88</v>
      </c>
      <c r="AB999">
        <v>0.03</v>
      </c>
      <c r="AC999">
        <v>0.02</v>
      </c>
      <c r="AD999">
        <v>0.03</v>
      </c>
      <c r="AE999">
        <v>4.17</v>
      </c>
      <c r="AF999">
        <v>-1</v>
      </c>
      <c r="AG999">
        <v>-1</v>
      </c>
      <c r="AH999">
        <v>-1</v>
      </c>
      <c r="AI999">
        <v>0</v>
      </c>
      <c r="AJ999">
        <v>0</v>
      </c>
      <c r="AK999">
        <v>0.03</v>
      </c>
      <c r="AL999">
        <v>0.03</v>
      </c>
      <c r="AM999">
        <v>0.05</v>
      </c>
      <c r="AN999">
        <v>0.05</v>
      </c>
      <c r="AO999">
        <v>1.42</v>
      </c>
      <c r="AP999">
        <v>1.42</v>
      </c>
      <c r="AQ999">
        <v>22.67</v>
      </c>
      <c r="AR999">
        <v>0.53</v>
      </c>
      <c r="AS999">
        <v>0.68</v>
      </c>
      <c r="AT999">
        <v>-1</v>
      </c>
      <c r="AU999">
        <v>-1</v>
      </c>
      <c r="AV999">
        <v>0.05</v>
      </c>
      <c r="AW999">
        <v>29.88</v>
      </c>
      <c r="AX999">
        <v>29.88</v>
      </c>
      <c r="AY999">
        <v>0.17</v>
      </c>
      <c r="AZ999">
        <v>0</v>
      </c>
      <c r="BA999">
        <v>1585.4024959331571</v>
      </c>
    </row>
    <row r="1000" spans="1:53" x14ac:dyDescent="0.25">
      <c r="A1000">
        <v>2827</v>
      </c>
      <c r="B1000" t="s">
        <v>1410</v>
      </c>
      <c r="C1000">
        <v>0</v>
      </c>
      <c r="D1000">
        <v>1.58</v>
      </c>
      <c r="E1000">
        <v>0</v>
      </c>
      <c r="F1000">
        <v>0</v>
      </c>
      <c r="G1000">
        <v>0</v>
      </c>
      <c r="H1000">
        <v>0.03</v>
      </c>
      <c r="I1000">
        <v>0</v>
      </c>
      <c r="J1000">
        <v>2</v>
      </c>
      <c r="K1000">
        <v>0.03</v>
      </c>
      <c r="L1000">
        <v>-1</v>
      </c>
      <c r="M1000">
        <v>-1</v>
      </c>
      <c r="N1000">
        <v>0.67</v>
      </c>
      <c r="O1000">
        <v>3.58</v>
      </c>
      <c r="P1000">
        <v>0.03</v>
      </c>
      <c r="Q1000">
        <v>0.28000000000000003</v>
      </c>
      <c r="R1000">
        <v>0.05</v>
      </c>
      <c r="S1000">
        <v>0.32</v>
      </c>
      <c r="T1000">
        <v>0.23</v>
      </c>
      <c r="U1000">
        <v>0</v>
      </c>
      <c r="V1000">
        <v>0</v>
      </c>
      <c r="W1000">
        <v>20.67</v>
      </c>
      <c r="X1000">
        <v>0.6</v>
      </c>
      <c r="Y1000">
        <v>-1</v>
      </c>
      <c r="Z1000">
        <v>-1</v>
      </c>
      <c r="AA1000">
        <v>24.88</v>
      </c>
      <c r="AB1000">
        <v>0.03</v>
      </c>
      <c r="AC1000">
        <v>0.02</v>
      </c>
      <c r="AD1000">
        <v>0.03</v>
      </c>
      <c r="AE1000">
        <v>4.17</v>
      </c>
      <c r="AF1000">
        <v>-1</v>
      </c>
      <c r="AG1000">
        <v>-1</v>
      </c>
      <c r="AH1000">
        <v>-1</v>
      </c>
      <c r="AI1000">
        <v>0</v>
      </c>
      <c r="AJ1000">
        <v>0</v>
      </c>
      <c r="AK1000">
        <v>0.03</v>
      </c>
      <c r="AL1000">
        <v>0.03</v>
      </c>
      <c r="AM1000">
        <v>0.05</v>
      </c>
      <c r="AN1000">
        <v>0.05</v>
      </c>
      <c r="AO1000">
        <v>1.42</v>
      </c>
      <c r="AP1000">
        <v>1.42</v>
      </c>
      <c r="AQ1000">
        <v>22.67</v>
      </c>
      <c r="AR1000">
        <v>0.53</v>
      </c>
      <c r="AS1000">
        <v>0.68</v>
      </c>
      <c r="AT1000">
        <v>-1</v>
      </c>
      <c r="AU1000">
        <v>-1</v>
      </c>
      <c r="AV1000">
        <v>0.05</v>
      </c>
      <c r="AW1000">
        <v>29.88</v>
      </c>
      <c r="AX1000">
        <v>29.88</v>
      </c>
      <c r="AY1000">
        <v>0.17</v>
      </c>
      <c r="AZ1000">
        <v>0</v>
      </c>
      <c r="BA1000">
        <v>1409.4247485342771</v>
      </c>
    </row>
    <row r="1001" spans="1:53" x14ac:dyDescent="0.25">
      <c r="A1001">
        <v>2830</v>
      </c>
      <c r="B1001" t="s">
        <v>1411</v>
      </c>
      <c r="C1001">
        <v>0</v>
      </c>
      <c r="D1001">
        <v>1.58</v>
      </c>
      <c r="E1001">
        <v>0</v>
      </c>
      <c r="F1001">
        <v>0</v>
      </c>
      <c r="G1001">
        <v>0</v>
      </c>
      <c r="H1001">
        <v>0.03</v>
      </c>
      <c r="I1001">
        <v>0</v>
      </c>
      <c r="J1001">
        <v>2</v>
      </c>
      <c r="K1001">
        <v>0.03</v>
      </c>
      <c r="L1001">
        <v>-1</v>
      </c>
      <c r="M1001">
        <v>-1</v>
      </c>
      <c r="N1001">
        <v>0.67</v>
      </c>
      <c r="O1001">
        <v>3.58</v>
      </c>
      <c r="P1001">
        <v>0.03</v>
      </c>
      <c r="Q1001">
        <v>0.28000000000000003</v>
      </c>
      <c r="R1001">
        <v>0.05</v>
      </c>
      <c r="S1001">
        <v>0.32</v>
      </c>
      <c r="T1001">
        <v>0.23</v>
      </c>
      <c r="U1001">
        <v>0</v>
      </c>
      <c r="V1001">
        <v>0</v>
      </c>
      <c r="W1001">
        <v>20.67</v>
      </c>
      <c r="X1001">
        <v>0.6</v>
      </c>
      <c r="Y1001">
        <v>-1</v>
      </c>
      <c r="Z1001">
        <v>-1</v>
      </c>
      <c r="AA1001">
        <v>24.88</v>
      </c>
      <c r="AB1001">
        <v>0.03</v>
      </c>
      <c r="AC1001">
        <v>0.02</v>
      </c>
      <c r="AD1001">
        <v>0.03</v>
      </c>
      <c r="AE1001">
        <v>4.17</v>
      </c>
      <c r="AF1001">
        <v>-1</v>
      </c>
      <c r="AG1001">
        <v>-1</v>
      </c>
      <c r="AH1001">
        <v>-1</v>
      </c>
      <c r="AI1001">
        <v>0</v>
      </c>
      <c r="AJ1001">
        <v>0</v>
      </c>
      <c r="AK1001">
        <v>0.03</v>
      </c>
      <c r="AL1001">
        <v>0.03</v>
      </c>
      <c r="AM1001">
        <v>0.05</v>
      </c>
      <c r="AN1001">
        <v>0.05</v>
      </c>
      <c r="AO1001">
        <v>1.42</v>
      </c>
      <c r="AP1001">
        <v>1.42</v>
      </c>
      <c r="AQ1001">
        <v>22.67</v>
      </c>
      <c r="AR1001">
        <v>0.53</v>
      </c>
      <c r="AS1001">
        <v>0.68</v>
      </c>
      <c r="AT1001">
        <v>-1</v>
      </c>
      <c r="AU1001">
        <v>-1</v>
      </c>
      <c r="AV1001">
        <v>0.05</v>
      </c>
      <c r="AW1001">
        <v>29.88</v>
      </c>
      <c r="AX1001">
        <v>29.88</v>
      </c>
      <c r="AY1001">
        <v>0.17</v>
      </c>
      <c r="AZ1001">
        <v>0</v>
      </c>
      <c r="BA1001">
        <v>1417.5219666766518</v>
      </c>
    </row>
    <row r="1002" spans="1:53" x14ac:dyDescent="0.25">
      <c r="A1002">
        <v>2832</v>
      </c>
      <c r="B1002" t="s">
        <v>1412</v>
      </c>
      <c r="C1002">
        <v>0</v>
      </c>
      <c r="D1002">
        <v>1.58</v>
      </c>
      <c r="E1002">
        <v>0</v>
      </c>
      <c r="F1002">
        <v>0</v>
      </c>
      <c r="G1002">
        <v>0</v>
      </c>
      <c r="H1002">
        <v>0.03</v>
      </c>
      <c r="I1002">
        <v>0</v>
      </c>
      <c r="J1002">
        <v>2</v>
      </c>
      <c r="K1002">
        <v>0.03</v>
      </c>
      <c r="L1002">
        <v>-1</v>
      </c>
      <c r="M1002">
        <v>-1</v>
      </c>
      <c r="N1002">
        <v>0.67</v>
      </c>
      <c r="O1002">
        <v>3.58</v>
      </c>
      <c r="P1002">
        <v>0.03</v>
      </c>
      <c r="Q1002">
        <v>0.28000000000000003</v>
      </c>
      <c r="R1002">
        <v>0.05</v>
      </c>
      <c r="S1002">
        <v>0.32</v>
      </c>
      <c r="T1002">
        <v>0.23</v>
      </c>
      <c r="U1002">
        <v>0</v>
      </c>
      <c r="V1002">
        <v>0</v>
      </c>
      <c r="W1002">
        <v>20.67</v>
      </c>
      <c r="X1002">
        <v>0.6</v>
      </c>
      <c r="Y1002">
        <v>-1</v>
      </c>
      <c r="Z1002">
        <v>-1</v>
      </c>
      <c r="AA1002">
        <v>24.88</v>
      </c>
      <c r="AB1002">
        <v>0.03</v>
      </c>
      <c r="AC1002">
        <v>0.02</v>
      </c>
      <c r="AD1002">
        <v>0.03</v>
      </c>
      <c r="AE1002">
        <v>4.17</v>
      </c>
      <c r="AF1002">
        <v>-1</v>
      </c>
      <c r="AG1002">
        <v>-1</v>
      </c>
      <c r="AH1002">
        <v>-1</v>
      </c>
      <c r="AI1002">
        <v>0</v>
      </c>
      <c r="AJ1002">
        <v>0</v>
      </c>
      <c r="AK1002">
        <v>0.03</v>
      </c>
      <c r="AL1002">
        <v>0.03</v>
      </c>
      <c r="AM1002">
        <v>0.05</v>
      </c>
      <c r="AN1002">
        <v>0.05</v>
      </c>
      <c r="AO1002">
        <v>1.42</v>
      </c>
      <c r="AP1002">
        <v>1.42</v>
      </c>
      <c r="AQ1002">
        <v>22.67</v>
      </c>
      <c r="AR1002">
        <v>0.53</v>
      </c>
      <c r="AS1002">
        <v>0.68</v>
      </c>
      <c r="AT1002">
        <v>-1</v>
      </c>
      <c r="AU1002">
        <v>-1</v>
      </c>
      <c r="AV1002">
        <v>0.05</v>
      </c>
      <c r="AW1002">
        <v>29.88</v>
      </c>
      <c r="AX1002">
        <v>29.88</v>
      </c>
      <c r="AY1002">
        <v>0.17</v>
      </c>
      <c r="AZ1002">
        <v>0</v>
      </c>
      <c r="BA1002">
        <v>1486.4801277688421</v>
      </c>
    </row>
    <row r="1003" spans="1:53" x14ac:dyDescent="0.25">
      <c r="A1003">
        <v>2834</v>
      </c>
      <c r="B1003" t="s">
        <v>1413</v>
      </c>
      <c r="C1003">
        <v>0</v>
      </c>
      <c r="D1003">
        <v>1.58</v>
      </c>
      <c r="E1003">
        <v>0</v>
      </c>
      <c r="F1003">
        <v>0</v>
      </c>
      <c r="G1003">
        <v>0</v>
      </c>
      <c r="H1003">
        <v>0.03</v>
      </c>
      <c r="I1003">
        <v>0</v>
      </c>
      <c r="J1003">
        <v>2</v>
      </c>
      <c r="K1003">
        <v>0.03</v>
      </c>
      <c r="L1003">
        <v>-1</v>
      </c>
      <c r="M1003">
        <v>-1</v>
      </c>
      <c r="N1003">
        <v>0.67</v>
      </c>
      <c r="O1003">
        <v>3.58</v>
      </c>
      <c r="P1003">
        <v>0.03</v>
      </c>
      <c r="Q1003">
        <v>0.28000000000000003</v>
      </c>
      <c r="R1003">
        <v>0.05</v>
      </c>
      <c r="S1003">
        <v>0.32</v>
      </c>
      <c r="T1003">
        <v>0.23</v>
      </c>
      <c r="U1003">
        <v>0</v>
      </c>
      <c r="V1003">
        <v>0</v>
      </c>
      <c r="W1003">
        <v>20.67</v>
      </c>
      <c r="X1003">
        <v>0.6</v>
      </c>
      <c r="Y1003">
        <v>-1</v>
      </c>
      <c r="Z1003">
        <v>-1</v>
      </c>
      <c r="AA1003">
        <v>24.88</v>
      </c>
      <c r="AB1003">
        <v>0.03</v>
      </c>
      <c r="AC1003">
        <v>0.02</v>
      </c>
      <c r="AD1003">
        <v>0.03</v>
      </c>
      <c r="AE1003">
        <v>4.17</v>
      </c>
      <c r="AF1003">
        <v>-1</v>
      </c>
      <c r="AG1003">
        <v>-1</v>
      </c>
      <c r="AH1003">
        <v>-1</v>
      </c>
      <c r="AI1003">
        <v>0</v>
      </c>
      <c r="AJ1003">
        <v>0</v>
      </c>
      <c r="AK1003">
        <v>0.03</v>
      </c>
      <c r="AL1003">
        <v>0.03</v>
      </c>
      <c r="AM1003">
        <v>0.05</v>
      </c>
      <c r="AN1003">
        <v>0.05</v>
      </c>
      <c r="AO1003">
        <v>1.42</v>
      </c>
      <c r="AP1003">
        <v>1.42</v>
      </c>
      <c r="AQ1003">
        <v>22.67</v>
      </c>
      <c r="AR1003">
        <v>0.53</v>
      </c>
      <c r="AS1003">
        <v>0.68</v>
      </c>
      <c r="AT1003">
        <v>-1</v>
      </c>
      <c r="AU1003">
        <v>-1</v>
      </c>
      <c r="AV1003">
        <v>0.05</v>
      </c>
      <c r="AW1003">
        <v>29.88</v>
      </c>
      <c r="AX1003">
        <v>29.88</v>
      </c>
      <c r="AY1003">
        <v>0.17</v>
      </c>
      <c r="AZ1003">
        <v>0</v>
      </c>
      <c r="BA1003">
        <v>1617.6700861984514</v>
      </c>
    </row>
    <row r="1004" spans="1:53" x14ac:dyDescent="0.25">
      <c r="A1004">
        <v>2836</v>
      </c>
      <c r="B1004" t="s">
        <v>1414</v>
      </c>
      <c r="C1004">
        <v>0</v>
      </c>
      <c r="D1004">
        <v>1.58</v>
      </c>
      <c r="E1004">
        <v>0</v>
      </c>
      <c r="F1004">
        <v>0</v>
      </c>
      <c r="G1004">
        <v>0</v>
      </c>
      <c r="H1004">
        <v>0.03</v>
      </c>
      <c r="I1004">
        <v>0</v>
      </c>
      <c r="J1004">
        <v>2</v>
      </c>
      <c r="K1004">
        <v>0.03</v>
      </c>
      <c r="L1004">
        <v>-1</v>
      </c>
      <c r="M1004">
        <v>-1</v>
      </c>
      <c r="N1004">
        <v>0.67</v>
      </c>
      <c r="O1004">
        <v>3.58</v>
      </c>
      <c r="P1004">
        <v>0.03</v>
      </c>
      <c r="Q1004">
        <v>0.28000000000000003</v>
      </c>
      <c r="R1004">
        <v>0.05</v>
      </c>
      <c r="S1004">
        <v>0.32</v>
      </c>
      <c r="T1004">
        <v>0.23</v>
      </c>
      <c r="U1004">
        <v>0</v>
      </c>
      <c r="V1004">
        <v>0</v>
      </c>
      <c r="W1004">
        <v>20.67</v>
      </c>
      <c r="X1004">
        <v>0.6</v>
      </c>
      <c r="Y1004">
        <v>-1</v>
      </c>
      <c r="Z1004">
        <v>-1</v>
      </c>
      <c r="AA1004">
        <v>24.88</v>
      </c>
      <c r="AB1004">
        <v>0.03</v>
      </c>
      <c r="AC1004">
        <v>0.02</v>
      </c>
      <c r="AD1004">
        <v>0.03</v>
      </c>
      <c r="AE1004">
        <v>4.17</v>
      </c>
      <c r="AF1004">
        <v>-1</v>
      </c>
      <c r="AG1004">
        <v>-1</v>
      </c>
      <c r="AH1004">
        <v>-1</v>
      </c>
      <c r="AI1004">
        <v>0</v>
      </c>
      <c r="AJ1004">
        <v>0</v>
      </c>
      <c r="AK1004">
        <v>0.03</v>
      </c>
      <c r="AL1004">
        <v>0.03</v>
      </c>
      <c r="AM1004">
        <v>0.05</v>
      </c>
      <c r="AN1004">
        <v>0.05</v>
      </c>
      <c r="AO1004">
        <v>1.42</v>
      </c>
      <c r="AP1004">
        <v>1.42</v>
      </c>
      <c r="AQ1004">
        <v>22.67</v>
      </c>
      <c r="AR1004">
        <v>0.53</v>
      </c>
      <c r="AS1004">
        <v>0.68</v>
      </c>
      <c r="AT1004">
        <v>-1</v>
      </c>
      <c r="AU1004">
        <v>-1</v>
      </c>
      <c r="AV1004">
        <v>0.05</v>
      </c>
      <c r="AW1004">
        <v>29.88</v>
      </c>
      <c r="AX1004">
        <v>29.88</v>
      </c>
      <c r="AY1004">
        <v>0.17</v>
      </c>
      <c r="AZ1004">
        <v>0</v>
      </c>
      <c r="BA1004">
        <v>1457.3278099906593</v>
      </c>
    </row>
    <row r="1005" spans="1:53" x14ac:dyDescent="0.25">
      <c r="A1005">
        <v>2838</v>
      </c>
      <c r="B1005" t="s">
        <v>1415</v>
      </c>
      <c r="C1005">
        <v>0</v>
      </c>
      <c r="D1005">
        <v>1.58</v>
      </c>
      <c r="E1005">
        <v>0</v>
      </c>
      <c r="F1005">
        <v>0</v>
      </c>
      <c r="G1005">
        <v>0</v>
      </c>
      <c r="H1005">
        <v>0.03</v>
      </c>
      <c r="I1005">
        <v>0</v>
      </c>
      <c r="J1005">
        <v>2</v>
      </c>
      <c r="K1005">
        <v>0.03</v>
      </c>
      <c r="L1005">
        <v>-1</v>
      </c>
      <c r="M1005">
        <v>-1</v>
      </c>
      <c r="N1005">
        <v>0.67</v>
      </c>
      <c r="O1005">
        <v>3.58</v>
      </c>
      <c r="P1005">
        <v>0.03</v>
      </c>
      <c r="Q1005">
        <v>0.28000000000000003</v>
      </c>
      <c r="R1005">
        <v>0.05</v>
      </c>
      <c r="S1005">
        <v>0.32</v>
      </c>
      <c r="T1005">
        <v>0.23</v>
      </c>
      <c r="U1005">
        <v>0</v>
      </c>
      <c r="V1005">
        <v>0</v>
      </c>
      <c r="W1005">
        <v>20.67</v>
      </c>
      <c r="X1005">
        <v>0.6</v>
      </c>
      <c r="Y1005">
        <v>-1</v>
      </c>
      <c r="Z1005">
        <v>-1</v>
      </c>
      <c r="AA1005">
        <v>24.88</v>
      </c>
      <c r="AB1005">
        <v>0.03</v>
      </c>
      <c r="AC1005">
        <v>0.02</v>
      </c>
      <c r="AD1005">
        <v>0.03</v>
      </c>
      <c r="AE1005">
        <v>4.17</v>
      </c>
      <c r="AF1005">
        <v>-1</v>
      </c>
      <c r="AG1005">
        <v>-1</v>
      </c>
      <c r="AH1005">
        <v>-1</v>
      </c>
      <c r="AI1005">
        <v>0</v>
      </c>
      <c r="AJ1005">
        <v>0</v>
      </c>
      <c r="AK1005">
        <v>0.03</v>
      </c>
      <c r="AL1005">
        <v>0.03</v>
      </c>
      <c r="AM1005">
        <v>0.05</v>
      </c>
      <c r="AN1005">
        <v>0.05</v>
      </c>
      <c r="AO1005">
        <v>1.42</v>
      </c>
      <c r="AP1005">
        <v>1.42</v>
      </c>
      <c r="AQ1005">
        <v>22.67</v>
      </c>
      <c r="AR1005">
        <v>0.53</v>
      </c>
      <c r="AS1005">
        <v>0.68</v>
      </c>
      <c r="AT1005">
        <v>-1</v>
      </c>
      <c r="AU1005">
        <v>-1</v>
      </c>
      <c r="AV1005">
        <v>0.05</v>
      </c>
      <c r="AW1005">
        <v>29.88</v>
      </c>
      <c r="AX1005">
        <v>29.88</v>
      </c>
      <c r="AY1005">
        <v>0.17</v>
      </c>
      <c r="AZ1005">
        <v>0</v>
      </c>
      <c r="BA1005">
        <v>1411.383924317975</v>
      </c>
    </row>
    <row r="1006" spans="1:53" x14ac:dyDescent="0.25">
      <c r="A1006">
        <v>2839</v>
      </c>
      <c r="B1006" t="s">
        <v>1416</v>
      </c>
      <c r="C1006">
        <v>0</v>
      </c>
      <c r="D1006">
        <v>1.58</v>
      </c>
      <c r="E1006">
        <v>0</v>
      </c>
      <c r="F1006">
        <v>0</v>
      </c>
      <c r="G1006">
        <v>0</v>
      </c>
      <c r="H1006">
        <v>0.03</v>
      </c>
      <c r="I1006">
        <v>0</v>
      </c>
      <c r="J1006">
        <v>2</v>
      </c>
      <c r="K1006">
        <v>0.03</v>
      </c>
      <c r="L1006">
        <v>-1</v>
      </c>
      <c r="M1006">
        <v>-1</v>
      </c>
      <c r="N1006">
        <v>0.67</v>
      </c>
      <c r="O1006">
        <v>3.58</v>
      </c>
      <c r="P1006">
        <v>0.03</v>
      </c>
      <c r="Q1006">
        <v>0.28000000000000003</v>
      </c>
      <c r="R1006">
        <v>0.05</v>
      </c>
      <c r="S1006">
        <v>0.32</v>
      </c>
      <c r="T1006">
        <v>0.23</v>
      </c>
      <c r="U1006">
        <v>0</v>
      </c>
      <c r="V1006">
        <v>0</v>
      </c>
      <c r="W1006">
        <v>20.67</v>
      </c>
      <c r="X1006">
        <v>0.6</v>
      </c>
      <c r="Y1006">
        <v>-1</v>
      </c>
      <c r="Z1006">
        <v>-1</v>
      </c>
      <c r="AA1006">
        <v>24.88</v>
      </c>
      <c r="AB1006">
        <v>0.03</v>
      </c>
      <c r="AC1006">
        <v>0.02</v>
      </c>
      <c r="AD1006">
        <v>0.03</v>
      </c>
      <c r="AE1006">
        <v>4.17</v>
      </c>
      <c r="AF1006">
        <v>-1</v>
      </c>
      <c r="AG1006">
        <v>-1</v>
      </c>
      <c r="AH1006">
        <v>-1</v>
      </c>
      <c r="AI1006">
        <v>0</v>
      </c>
      <c r="AJ1006">
        <v>0</v>
      </c>
      <c r="AK1006">
        <v>0.03</v>
      </c>
      <c r="AL1006">
        <v>0.03</v>
      </c>
      <c r="AM1006">
        <v>0.05</v>
      </c>
      <c r="AN1006">
        <v>0.05</v>
      </c>
      <c r="AO1006">
        <v>1.42</v>
      </c>
      <c r="AP1006">
        <v>1.42</v>
      </c>
      <c r="AQ1006">
        <v>22.67</v>
      </c>
      <c r="AR1006">
        <v>0.53</v>
      </c>
      <c r="AS1006">
        <v>0.68</v>
      </c>
      <c r="AT1006">
        <v>-1</v>
      </c>
      <c r="AU1006">
        <v>-1</v>
      </c>
      <c r="AV1006">
        <v>0.05</v>
      </c>
      <c r="AW1006">
        <v>29.88</v>
      </c>
      <c r="AX1006">
        <v>29.88</v>
      </c>
      <c r="AY1006">
        <v>0.17</v>
      </c>
      <c r="AZ1006">
        <v>0</v>
      </c>
      <c r="BA1006">
        <v>1423.6204024140025</v>
      </c>
    </row>
    <row r="1007" spans="1:53" x14ac:dyDescent="0.25">
      <c r="A1007">
        <v>2840</v>
      </c>
      <c r="B1007" t="s">
        <v>1417</v>
      </c>
      <c r="C1007">
        <v>0</v>
      </c>
      <c r="D1007">
        <v>1.58</v>
      </c>
      <c r="E1007">
        <v>0</v>
      </c>
      <c r="F1007">
        <v>0</v>
      </c>
      <c r="G1007">
        <v>0</v>
      </c>
      <c r="H1007">
        <v>0.03</v>
      </c>
      <c r="I1007">
        <v>0</v>
      </c>
      <c r="J1007">
        <v>2</v>
      </c>
      <c r="K1007">
        <v>0.03</v>
      </c>
      <c r="L1007">
        <v>-1</v>
      </c>
      <c r="M1007">
        <v>-1</v>
      </c>
      <c r="N1007">
        <v>0.67</v>
      </c>
      <c r="O1007">
        <v>3.58</v>
      </c>
      <c r="P1007">
        <v>0.03</v>
      </c>
      <c r="Q1007">
        <v>0.28000000000000003</v>
      </c>
      <c r="R1007">
        <v>0.05</v>
      </c>
      <c r="S1007">
        <v>0.32</v>
      </c>
      <c r="T1007">
        <v>0.23</v>
      </c>
      <c r="U1007">
        <v>0</v>
      </c>
      <c r="V1007">
        <v>0</v>
      </c>
      <c r="W1007">
        <v>20.67</v>
      </c>
      <c r="X1007">
        <v>0.6</v>
      </c>
      <c r="Y1007">
        <v>-1</v>
      </c>
      <c r="Z1007">
        <v>-1</v>
      </c>
      <c r="AA1007">
        <v>24.88</v>
      </c>
      <c r="AB1007">
        <v>0.03</v>
      </c>
      <c r="AC1007">
        <v>0.02</v>
      </c>
      <c r="AD1007">
        <v>0.03</v>
      </c>
      <c r="AE1007">
        <v>4.17</v>
      </c>
      <c r="AF1007">
        <v>-1</v>
      </c>
      <c r="AG1007">
        <v>-1</v>
      </c>
      <c r="AH1007">
        <v>-1</v>
      </c>
      <c r="AI1007">
        <v>0</v>
      </c>
      <c r="AJ1007">
        <v>0</v>
      </c>
      <c r="AK1007">
        <v>0.03</v>
      </c>
      <c r="AL1007">
        <v>0.03</v>
      </c>
      <c r="AM1007">
        <v>0.05</v>
      </c>
      <c r="AN1007">
        <v>0.05</v>
      </c>
      <c r="AO1007">
        <v>1.42</v>
      </c>
      <c r="AP1007">
        <v>1.42</v>
      </c>
      <c r="AQ1007">
        <v>22.67</v>
      </c>
      <c r="AR1007">
        <v>0.53</v>
      </c>
      <c r="AS1007">
        <v>0.68</v>
      </c>
      <c r="AT1007">
        <v>-1</v>
      </c>
      <c r="AU1007">
        <v>-1</v>
      </c>
      <c r="AV1007">
        <v>0.05</v>
      </c>
      <c r="AW1007">
        <v>29.88</v>
      </c>
      <c r="AX1007">
        <v>29.88</v>
      </c>
      <c r="AY1007">
        <v>0.17</v>
      </c>
      <c r="AZ1007">
        <v>0</v>
      </c>
      <c r="BA1007">
        <v>1353.9317910912273</v>
      </c>
    </row>
    <row r="1008" spans="1:53" x14ac:dyDescent="0.25">
      <c r="A1008">
        <v>2844</v>
      </c>
      <c r="B1008" t="s">
        <v>1418</v>
      </c>
      <c r="C1008">
        <v>0</v>
      </c>
      <c r="D1008">
        <v>1.58</v>
      </c>
      <c r="E1008">
        <v>0</v>
      </c>
      <c r="F1008">
        <v>0</v>
      </c>
      <c r="G1008">
        <v>0</v>
      </c>
      <c r="H1008">
        <v>0.03</v>
      </c>
      <c r="I1008">
        <v>0</v>
      </c>
      <c r="J1008">
        <v>2</v>
      </c>
      <c r="K1008">
        <v>0.03</v>
      </c>
      <c r="L1008">
        <v>-1</v>
      </c>
      <c r="M1008">
        <v>-1</v>
      </c>
      <c r="N1008">
        <v>0.67</v>
      </c>
      <c r="O1008">
        <v>3.58</v>
      </c>
      <c r="P1008">
        <v>0.03</v>
      </c>
      <c r="Q1008">
        <v>0.28000000000000003</v>
      </c>
      <c r="R1008">
        <v>0.05</v>
      </c>
      <c r="S1008">
        <v>0.32</v>
      </c>
      <c r="T1008">
        <v>0.23</v>
      </c>
      <c r="U1008">
        <v>0</v>
      </c>
      <c r="V1008">
        <v>0</v>
      </c>
      <c r="W1008">
        <v>20.67</v>
      </c>
      <c r="X1008">
        <v>0.6</v>
      </c>
      <c r="Y1008">
        <v>-1</v>
      </c>
      <c r="Z1008">
        <v>-1</v>
      </c>
      <c r="AA1008">
        <v>24.88</v>
      </c>
      <c r="AB1008">
        <v>0.03</v>
      </c>
      <c r="AC1008">
        <v>0.02</v>
      </c>
      <c r="AD1008">
        <v>0.03</v>
      </c>
      <c r="AE1008">
        <v>4.17</v>
      </c>
      <c r="AF1008">
        <v>-1</v>
      </c>
      <c r="AG1008">
        <v>-1</v>
      </c>
      <c r="AH1008">
        <v>-1</v>
      </c>
      <c r="AI1008">
        <v>0</v>
      </c>
      <c r="AJ1008">
        <v>0</v>
      </c>
      <c r="AK1008">
        <v>0.03</v>
      </c>
      <c r="AL1008">
        <v>0.03</v>
      </c>
      <c r="AM1008">
        <v>0.05</v>
      </c>
      <c r="AN1008">
        <v>0.05</v>
      </c>
      <c r="AO1008">
        <v>1.42</v>
      </c>
      <c r="AP1008">
        <v>1.42</v>
      </c>
      <c r="AQ1008">
        <v>22.67</v>
      </c>
      <c r="AR1008">
        <v>0.53</v>
      </c>
      <c r="AS1008">
        <v>0.68</v>
      </c>
      <c r="AT1008">
        <v>-1</v>
      </c>
      <c r="AU1008">
        <v>-1</v>
      </c>
      <c r="AV1008">
        <v>0.05</v>
      </c>
      <c r="AW1008">
        <v>29.88</v>
      </c>
      <c r="AX1008">
        <v>29.88</v>
      </c>
      <c r="AY1008">
        <v>0.17</v>
      </c>
      <c r="AZ1008">
        <v>0</v>
      </c>
      <c r="BA1008">
        <v>1381.8365893469752</v>
      </c>
    </row>
    <row r="1009" spans="1:53" x14ac:dyDescent="0.25">
      <c r="A1009">
        <v>2846</v>
      </c>
      <c r="B1009" t="s">
        <v>1419</v>
      </c>
      <c r="C1009">
        <v>0</v>
      </c>
      <c r="D1009">
        <v>1.58</v>
      </c>
      <c r="E1009">
        <v>0</v>
      </c>
      <c r="F1009">
        <v>0</v>
      </c>
      <c r="G1009">
        <v>0</v>
      </c>
      <c r="H1009">
        <v>0.03</v>
      </c>
      <c r="I1009">
        <v>0</v>
      </c>
      <c r="J1009">
        <v>2</v>
      </c>
      <c r="K1009">
        <v>0.03</v>
      </c>
      <c r="L1009">
        <v>-1</v>
      </c>
      <c r="M1009">
        <v>-1</v>
      </c>
      <c r="N1009">
        <v>0.67</v>
      </c>
      <c r="O1009">
        <v>3.58</v>
      </c>
      <c r="P1009">
        <v>0.03</v>
      </c>
      <c r="Q1009">
        <v>0.28000000000000003</v>
      </c>
      <c r="R1009">
        <v>0.05</v>
      </c>
      <c r="S1009">
        <v>0.32</v>
      </c>
      <c r="T1009">
        <v>0.23</v>
      </c>
      <c r="U1009">
        <v>0</v>
      </c>
      <c r="V1009">
        <v>0</v>
      </c>
      <c r="W1009">
        <v>20.67</v>
      </c>
      <c r="X1009">
        <v>0.6</v>
      </c>
      <c r="Y1009">
        <v>-1</v>
      </c>
      <c r="Z1009">
        <v>-1</v>
      </c>
      <c r="AA1009">
        <v>24.88</v>
      </c>
      <c r="AB1009">
        <v>0.03</v>
      </c>
      <c r="AC1009">
        <v>0.02</v>
      </c>
      <c r="AD1009">
        <v>0.03</v>
      </c>
      <c r="AE1009">
        <v>4.17</v>
      </c>
      <c r="AF1009">
        <v>-1</v>
      </c>
      <c r="AG1009">
        <v>-1</v>
      </c>
      <c r="AH1009">
        <v>-1</v>
      </c>
      <c r="AI1009">
        <v>0</v>
      </c>
      <c r="AJ1009">
        <v>0</v>
      </c>
      <c r="AK1009">
        <v>0.03</v>
      </c>
      <c r="AL1009">
        <v>0.03</v>
      </c>
      <c r="AM1009">
        <v>0.05</v>
      </c>
      <c r="AN1009">
        <v>0.05</v>
      </c>
      <c r="AO1009">
        <v>1.42</v>
      </c>
      <c r="AP1009">
        <v>1.42</v>
      </c>
      <c r="AQ1009">
        <v>22.67</v>
      </c>
      <c r="AR1009">
        <v>0.53</v>
      </c>
      <c r="AS1009">
        <v>0.68</v>
      </c>
      <c r="AT1009">
        <v>-1</v>
      </c>
      <c r="AU1009">
        <v>-1</v>
      </c>
      <c r="AV1009">
        <v>0.05</v>
      </c>
      <c r="AW1009">
        <v>29.88</v>
      </c>
      <c r="AX1009">
        <v>29.88</v>
      </c>
      <c r="AY1009">
        <v>0.17</v>
      </c>
      <c r="AZ1009">
        <v>0</v>
      </c>
      <c r="BA1009">
        <v>1493.5304515474309</v>
      </c>
    </row>
    <row r="1010" spans="1:53" x14ac:dyDescent="0.25">
      <c r="A1010">
        <v>2847</v>
      </c>
      <c r="B1010" t="s">
        <v>1420</v>
      </c>
      <c r="C1010">
        <v>0</v>
      </c>
      <c r="D1010">
        <v>1.58</v>
      </c>
      <c r="E1010">
        <v>0</v>
      </c>
      <c r="F1010">
        <v>0</v>
      </c>
      <c r="G1010">
        <v>0</v>
      </c>
      <c r="H1010">
        <v>0.03</v>
      </c>
      <c r="I1010">
        <v>0</v>
      </c>
      <c r="J1010">
        <v>2</v>
      </c>
      <c r="K1010">
        <v>0.03</v>
      </c>
      <c r="L1010">
        <v>-1</v>
      </c>
      <c r="M1010">
        <v>-1</v>
      </c>
      <c r="N1010">
        <v>0.67</v>
      </c>
      <c r="O1010">
        <v>3.58</v>
      </c>
      <c r="P1010">
        <v>0.03</v>
      </c>
      <c r="Q1010">
        <v>0.28000000000000003</v>
      </c>
      <c r="R1010">
        <v>0.05</v>
      </c>
      <c r="S1010">
        <v>0.32</v>
      </c>
      <c r="T1010">
        <v>0.23</v>
      </c>
      <c r="U1010">
        <v>0</v>
      </c>
      <c r="V1010">
        <v>0</v>
      </c>
      <c r="W1010">
        <v>20.67</v>
      </c>
      <c r="X1010">
        <v>0.6</v>
      </c>
      <c r="Y1010">
        <v>-1</v>
      </c>
      <c r="Z1010">
        <v>-1</v>
      </c>
      <c r="AA1010">
        <v>24.88</v>
      </c>
      <c r="AB1010">
        <v>0.03</v>
      </c>
      <c r="AC1010">
        <v>0.02</v>
      </c>
      <c r="AD1010">
        <v>0.03</v>
      </c>
      <c r="AE1010">
        <v>4.17</v>
      </c>
      <c r="AF1010">
        <v>-1</v>
      </c>
      <c r="AG1010">
        <v>-1</v>
      </c>
      <c r="AH1010">
        <v>-1</v>
      </c>
      <c r="AI1010">
        <v>0</v>
      </c>
      <c r="AJ1010">
        <v>0</v>
      </c>
      <c r="AK1010">
        <v>0.03</v>
      </c>
      <c r="AL1010">
        <v>0.03</v>
      </c>
      <c r="AM1010">
        <v>0.05</v>
      </c>
      <c r="AN1010">
        <v>0.05</v>
      </c>
      <c r="AO1010">
        <v>1.42</v>
      </c>
      <c r="AP1010">
        <v>1.42</v>
      </c>
      <c r="AQ1010">
        <v>22.67</v>
      </c>
      <c r="AR1010">
        <v>0.53</v>
      </c>
      <c r="AS1010">
        <v>0.68</v>
      </c>
      <c r="AT1010">
        <v>-1</v>
      </c>
      <c r="AU1010">
        <v>-1</v>
      </c>
      <c r="AV1010">
        <v>0.05</v>
      </c>
      <c r="AW1010">
        <v>29.88</v>
      </c>
      <c r="AX1010">
        <v>29.88</v>
      </c>
      <c r="AY1010">
        <v>0.17</v>
      </c>
      <c r="AZ1010">
        <v>0</v>
      </c>
      <c r="BA1010">
        <v>1426.5284944263083</v>
      </c>
    </row>
    <row r="1011" spans="1:53" x14ac:dyDescent="0.25">
      <c r="A1011">
        <v>2848</v>
      </c>
      <c r="B1011" t="s">
        <v>1421</v>
      </c>
      <c r="C1011">
        <v>0</v>
      </c>
      <c r="D1011">
        <v>1.58</v>
      </c>
      <c r="E1011">
        <v>0</v>
      </c>
      <c r="F1011">
        <v>0</v>
      </c>
      <c r="G1011">
        <v>0</v>
      </c>
      <c r="H1011">
        <v>0.03</v>
      </c>
      <c r="I1011">
        <v>0</v>
      </c>
      <c r="J1011">
        <v>2</v>
      </c>
      <c r="K1011">
        <v>0.03</v>
      </c>
      <c r="L1011">
        <v>-1</v>
      </c>
      <c r="M1011">
        <v>-1</v>
      </c>
      <c r="N1011">
        <v>0.67</v>
      </c>
      <c r="O1011">
        <v>3.58</v>
      </c>
      <c r="P1011">
        <v>0.03</v>
      </c>
      <c r="Q1011">
        <v>0.28000000000000003</v>
      </c>
      <c r="R1011">
        <v>0.05</v>
      </c>
      <c r="S1011">
        <v>0.32</v>
      </c>
      <c r="T1011">
        <v>0.23</v>
      </c>
      <c r="U1011">
        <v>0</v>
      </c>
      <c r="V1011">
        <v>0</v>
      </c>
      <c r="W1011">
        <v>20.67</v>
      </c>
      <c r="X1011">
        <v>0.6</v>
      </c>
      <c r="Y1011">
        <v>-1</v>
      </c>
      <c r="Z1011">
        <v>-1</v>
      </c>
      <c r="AA1011">
        <v>24.88</v>
      </c>
      <c r="AB1011">
        <v>0.03</v>
      </c>
      <c r="AC1011">
        <v>0.02</v>
      </c>
      <c r="AD1011">
        <v>0.03</v>
      </c>
      <c r="AE1011">
        <v>4.17</v>
      </c>
      <c r="AF1011">
        <v>-1</v>
      </c>
      <c r="AG1011">
        <v>-1</v>
      </c>
      <c r="AH1011">
        <v>-1</v>
      </c>
      <c r="AI1011">
        <v>0</v>
      </c>
      <c r="AJ1011">
        <v>0</v>
      </c>
      <c r="AK1011">
        <v>0.03</v>
      </c>
      <c r="AL1011">
        <v>0.03</v>
      </c>
      <c r="AM1011">
        <v>0.05</v>
      </c>
      <c r="AN1011">
        <v>0.05</v>
      </c>
      <c r="AO1011">
        <v>1.42</v>
      </c>
      <c r="AP1011">
        <v>1.42</v>
      </c>
      <c r="AQ1011">
        <v>22.67</v>
      </c>
      <c r="AR1011">
        <v>0.53</v>
      </c>
      <c r="AS1011">
        <v>0.68</v>
      </c>
      <c r="AT1011">
        <v>-1</v>
      </c>
      <c r="AU1011">
        <v>-1</v>
      </c>
      <c r="AV1011">
        <v>0.05</v>
      </c>
      <c r="AW1011">
        <v>29.88</v>
      </c>
      <c r="AX1011">
        <v>29.88</v>
      </c>
      <c r="AY1011">
        <v>0.17</v>
      </c>
      <c r="AZ1011">
        <v>0</v>
      </c>
      <c r="BA1011">
        <v>1512.7768935067113</v>
      </c>
    </row>
    <row r="1012" spans="1:53" x14ac:dyDescent="0.25">
      <c r="A1012">
        <v>2849</v>
      </c>
      <c r="B1012" t="s">
        <v>1422</v>
      </c>
      <c r="C1012">
        <v>0</v>
      </c>
      <c r="D1012">
        <v>1.58</v>
      </c>
      <c r="E1012">
        <v>0</v>
      </c>
      <c r="F1012">
        <v>0</v>
      </c>
      <c r="G1012">
        <v>0</v>
      </c>
      <c r="H1012">
        <v>0.03</v>
      </c>
      <c r="I1012">
        <v>0</v>
      </c>
      <c r="J1012">
        <v>2</v>
      </c>
      <c r="K1012">
        <v>0.03</v>
      </c>
      <c r="L1012">
        <v>-1</v>
      </c>
      <c r="M1012">
        <v>-1</v>
      </c>
      <c r="N1012">
        <v>0.67</v>
      </c>
      <c r="O1012">
        <v>3.58</v>
      </c>
      <c r="P1012">
        <v>0.03</v>
      </c>
      <c r="Q1012">
        <v>0.28000000000000003</v>
      </c>
      <c r="R1012">
        <v>0.05</v>
      </c>
      <c r="S1012">
        <v>0.32</v>
      </c>
      <c r="T1012">
        <v>0.23</v>
      </c>
      <c r="U1012">
        <v>0</v>
      </c>
      <c r="V1012">
        <v>0</v>
      </c>
      <c r="W1012">
        <v>20.67</v>
      </c>
      <c r="X1012">
        <v>0.6</v>
      </c>
      <c r="Y1012">
        <v>-1</v>
      </c>
      <c r="Z1012">
        <v>-1</v>
      </c>
      <c r="AA1012">
        <v>24.88</v>
      </c>
      <c r="AB1012">
        <v>0.03</v>
      </c>
      <c r="AC1012">
        <v>0.02</v>
      </c>
      <c r="AD1012">
        <v>0.03</v>
      </c>
      <c r="AE1012">
        <v>4.17</v>
      </c>
      <c r="AF1012">
        <v>-1</v>
      </c>
      <c r="AG1012">
        <v>-1</v>
      </c>
      <c r="AH1012">
        <v>-1</v>
      </c>
      <c r="AI1012">
        <v>0</v>
      </c>
      <c r="AJ1012">
        <v>0</v>
      </c>
      <c r="AK1012">
        <v>0.03</v>
      </c>
      <c r="AL1012">
        <v>0.03</v>
      </c>
      <c r="AM1012">
        <v>0.05</v>
      </c>
      <c r="AN1012">
        <v>0.05</v>
      </c>
      <c r="AO1012">
        <v>1.42</v>
      </c>
      <c r="AP1012">
        <v>1.42</v>
      </c>
      <c r="AQ1012">
        <v>22.67</v>
      </c>
      <c r="AR1012">
        <v>0.53</v>
      </c>
      <c r="AS1012">
        <v>0.68</v>
      </c>
      <c r="AT1012">
        <v>-1</v>
      </c>
      <c r="AU1012">
        <v>-1</v>
      </c>
      <c r="AV1012">
        <v>0.05</v>
      </c>
      <c r="AW1012">
        <v>29.88</v>
      </c>
      <c r="AX1012">
        <v>29.88</v>
      </c>
      <c r="AY1012">
        <v>0.17</v>
      </c>
      <c r="AZ1012">
        <v>0</v>
      </c>
      <c r="BA1012">
        <v>1482.8625021535127</v>
      </c>
    </row>
    <row r="1013" spans="1:53" x14ac:dyDescent="0.25">
      <c r="A1013">
        <v>2851</v>
      </c>
      <c r="B1013" t="s">
        <v>1423</v>
      </c>
      <c r="C1013">
        <v>0</v>
      </c>
      <c r="D1013">
        <v>1.58</v>
      </c>
      <c r="E1013">
        <v>0</v>
      </c>
      <c r="F1013">
        <v>0</v>
      </c>
      <c r="G1013">
        <v>0</v>
      </c>
      <c r="H1013">
        <v>0.03</v>
      </c>
      <c r="I1013">
        <v>0</v>
      </c>
      <c r="J1013">
        <v>2</v>
      </c>
      <c r="K1013">
        <v>0.03</v>
      </c>
      <c r="L1013">
        <v>-1</v>
      </c>
      <c r="M1013">
        <v>-1</v>
      </c>
      <c r="N1013">
        <v>0.67</v>
      </c>
      <c r="O1013">
        <v>3.58</v>
      </c>
      <c r="P1013">
        <v>0.03</v>
      </c>
      <c r="Q1013">
        <v>0.28000000000000003</v>
      </c>
      <c r="R1013">
        <v>0.05</v>
      </c>
      <c r="S1013">
        <v>0.32</v>
      </c>
      <c r="T1013">
        <v>0.23</v>
      </c>
      <c r="U1013">
        <v>0</v>
      </c>
      <c r="V1013">
        <v>0</v>
      </c>
      <c r="W1013">
        <v>20.67</v>
      </c>
      <c r="X1013">
        <v>0.6</v>
      </c>
      <c r="Y1013">
        <v>-1</v>
      </c>
      <c r="Z1013">
        <v>-1</v>
      </c>
      <c r="AA1013">
        <v>24.88</v>
      </c>
      <c r="AB1013">
        <v>0.03</v>
      </c>
      <c r="AC1013">
        <v>0.02</v>
      </c>
      <c r="AD1013">
        <v>0.03</v>
      </c>
      <c r="AE1013">
        <v>4.17</v>
      </c>
      <c r="AF1013">
        <v>-1</v>
      </c>
      <c r="AG1013">
        <v>-1</v>
      </c>
      <c r="AH1013">
        <v>-1</v>
      </c>
      <c r="AI1013">
        <v>0</v>
      </c>
      <c r="AJ1013">
        <v>0</v>
      </c>
      <c r="AK1013">
        <v>0.03</v>
      </c>
      <c r="AL1013">
        <v>0.03</v>
      </c>
      <c r="AM1013">
        <v>0.05</v>
      </c>
      <c r="AN1013">
        <v>0.05</v>
      </c>
      <c r="AO1013">
        <v>1.42</v>
      </c>
      <c r="AP1013">
        <v>1.42</v>
      </c>
      <c r="AQ1013">
        <v>22.67</v>
      </c>
      <c r="AR1013">
        <v>0.53</v>
      </c>
      <c r="AS1013">
        <v>0.68</v>
      </c>
      <c r="AT1013">
        <v>-1</v>
      </c>
      <c r="AU1013">
        <v>-1</v>
      </c>
      <c r="AV1013">
        <v>0.05</v>
      </c>
      <c r="AW1013">
        <v>29.88</v>
      </c>
      <c r="AX1013">
        <v>29.88</v>
      </c>
      <c r="AY1013">
        <v>0.17</v>
      </c>
      <c r="AZ1013">
        <v>0</v>
      </c>
      <c r="BA1013">
        <v>1503.4356850969821</v>
      </c>
    </row>
    <row r="1014" spans="1:53" x14ac:dyDescent="0.25">
      <c r="A1014">
        <v>2852</v>
      </c>
      <c r="B1014" t="s">
        <v>1424</v>
      </c>
      <c r="C1014">
        <v>0</v>
      </c>
      <c r="D1014">
        <v>1.58</v>
      </c>
      <c r="E1014">
        <v>0</v>
      </c>
      <c r="F1014">
        <v>0</v>
      </c>
      <c r="G1014">
        <v>0</v>
      </c>
      <c r="H1014">
        <v>0.03</v>
      </c>
      <c r="I1014">
        <v>0</v>
      </c>
      <c r="J1014">
        <v>2</v>
      </c>
      <c r="K1014">
        <v>0.03</v>
      </c>
      <c r="L1014">
        <v>-1</v>
      </c>
      <c r="M1014">
        <v>-1</v>
      </c>
      <c r="N1014">
        <v>0.67</v>
      </c>
      <c r="O1014">
        <v>3.58</v>
      </c>
      <c r="P1014">
        <v>0.03</v>
      </c>
      <c r="Q1014">
        <v>0.28000000000000003</v>
      </c>
      <c r="R1014">
        <v>0.05</v>
      </c>
      <c r="S1014">
        <v>0.32</v>
      </c>
      <c r="T1014">
        <v>0.23</v>
      </c>
      <c r="U1014">
        <v>0</v>
      </c>
      <c r="V1014">
        <v>0</v>
      </c>
      <c r="W1014">
        <v>20.67</v>
      </c>
      <c r="X1014">
        <v>0.6</v>
      </c>
      <c r="Y1014">
        <v>-1</v>
      </c>
      <c r="Z1014">
        <v>-1</v>
      </c>
      <c r="AA1014">
        <v>24.88</v>
      </c>
      <c r="AB1014">
        <v>0.03</v>
      </c>
      <c r="AC1014">
        <v>0.02</v>
      </c>
      <c r="AD1014">
        <v>0.03</v>
      </c>
      <c r="AE1014">
        <v>4.17</v>
      </c>
      <c r="AF1014">
        <v>-1</v>
      </c>
      <c r="AG1014">
        <v>-1</v>
      </c>
      <c r="AH1014">
        <v>-1</v>
      </c>
      <c r="AI1014">
        <v>0</v>
      </c>
      <c r="AJ1014">
        <v>0</v>
      </c>
      <c r="AK1014">
        <v>0.03</v>
      </c>
      <c r="AL1014">
        <v>0.03</v>
      </c>
      <c r="AM1014">
        <v>0.05</v>
      </c>
      <c r="AN1014">
        <v>0.05</v>
      </c>
      <c r="AO1014">
        <v>1.42</v>
      </c>
      <c r="AP1014">
        <v>1.42</v>
      </c>
      <c r="AQ1014">
        <v>22.67</v>
      </c>
      <c r="AR1014">
        <v>0.53</v>
      </c>
      <c r="AS1014">
        <v>0.68</v>
      </c>
      <c r="AT1014">
        <v>-1</v>
      </c>
      <c r="AU1014">
        <v>-1</v>
      </c>
      <c r="AV1014">
        <v>0.05</v>
      </c>
      <c r="AW1014">
        <v>29.88</v>
      </c>
      <c r="AX1014">
        <v>29.88</v>
      </c>
      <c r="AY1014">
        <v>0.17</v>
      </c>
      <c r="AZ1014">
        <v>0</v>
      </c>
      <c r="BA1014">
        <v>1549.6412646296531</v>
      </c>
    </row>
    <row r="1015" spans="1:53" x14ac:dyDescent="0.25">
      <c r="A1015">
        <v>2853</v>
      </c>
      <c r="B1015" t="s">
        <v>1425</v>
      </c>
      <c r="C1015">
        <v>0</v>
      </c>
      <c r="D1015">
        <v>1.58</v>
      </c>
      <c r="E1015">
        <v>0</v>
      </c>
      <c r="F1015">
        <v>0</v>
      </c>
      <c r="G1015">
        <v>0</v>
      </c>
      <c r="H1015">
        <v>0.03</v>
      </c>
      <c r="I1015">
        <v>0</v>
      </c>
      <c r="J1015">
        <v>2</v>
      </c>
      <c r="K1015">
        <v>0.03</v>
      </c>
      <c r="L1015">
        <v>-1</v>
      </c>
      <c r="M1015">
        <v>-1</v>
      </c>
      <c r="N1015">
        <v>0.67</v>
      </c>
      <c r="O1015">
        <v>3.58</v>
      </c>
      <c r="P1015">
        <v>0.03</v>
      </c>
      <c r="Q1015">
        <v>0.28000000000000003</v>
      </c>
      <c r="R1015">
        <v>0.05</v>
      </c>
      <c r="S1015">
        <v>0.32</v>
      </c>
      <c r="T1015">
        <v>0.23</v>
      </c>
      <c r="U1015">
        <v>0</v>
      </c>
      <c r="V1015">
        <v>0</v>
      </c>
      <c r="W1015">
        <v>20.67</v>
      </c>
      <c r="X1015">
        <v>0.6</v>
      </c>
      <c r="Y1015">
        <v>-1</v>
      </c>
      <c r="Z1015">
        <v>-1</v>
      </c>
      <c r="AA1015">
        <v>24.88</v>
      </c>
      <c r="AB1015">
        <v>0.03</v>
      </c>
      <c r="AC1015">
        <v>0.02</v>
      </c>
      <c r="AD1015">
        <v>0.03</v>
      </c>
      <c r="AE1015">
        <v>4.17</v>
      </c>
      <c r="AF1015">
        <v>-1</v>
      </c>
      <c r="AG1015">
        <v>-1</v>
      </c>
      <c r="AH1015">
        <v>-1</v>
      </c>
      <c r="AI1015">
        <v>0</v>
      </c>
      <c r="AJ1015">
        <v>0</v>
      </c>
      <c r="AK1015">
        <v>0.03</v>
      </c>
      <c r="AL1015">
        <v>0.03</v>
      </c>
      <c r="AM1015">
        <v>0.05</v>
      </c>
      <c r="AN1015">
        <v>0.05</v>
      </c>
      <c r="AO1015">
        <v>1.42</v>
      </c>
      <c r="AP1015">
        <v>1.42</v>
      </c>
      <c r="AQ1015">
        <v>22.67</v>
      </c>
      <c r="AR1015">
        <v>0.53</v>
      </c>
      <c r="AS1015">
        <v>0.68</v>
      </c>
      <c r="AT1015">
        <v>-1</v>
      </c>
      <c r="AU1015">
        <v>-1</v>
      </c>
      <c r="AV1015">
        <v>0.05</v>
      </c>
      <c r="AW1015">
        <v>29.88</v>
      </c>
      <c r="AX1015">
        <v>29.88</v>
      </c>
      <c r="AY1015">
        <v>0.17</v>
      </c>
      <c r="AZ1015">
        <v>0</v>
      </c>
      <c r="BA1015">
        <v>1462.9496732277107</v>
      </c>
    </row>
    <row r="1016" spans="1:53" x14ac:dyDescent="0.25">
      <c r="A1016">
        <v>2854</v>
      </c>
      <c r="B1016" t="s">
        <v>1426</v>
      </c>
      <c r="C1016">
        <v>0</v>
      </c>
      <c r="D1016">
        <v>1.58</v>
      </c>
      <c r="E1016">
        <v>0</v>
      </c>
      <c r="F1016">
        <v>0</v>
      </c>
      <c r="G1016">
        <v>0</v>
      </c>
      <c r="H1016">
        <v>0.03</v>
      </c>
      <c r="I1016">
        <v>0</v>
      </c>
      <c r="J1016">
        <v>2</v>
      </c>
      <c r="K1016">
        <v>0.03</v>
      </c>
      <c r="L1016">
        <v>-1</v>
      </c>
      <c r="M1016">
        <v>-1</v>
      </c>
      <c r="N1016">
        <v>0.67</v>
      </c>
      <c r="O1016">
        <v>3.58</v>
      </c>
      <c r="P1016">
        <v>0.03</v>
      </c>
      <c r="Q1016">
        <v>0.28000000000000003</v>
      </c>
      <c r="R1016">
        <v>0.05</v>
      </c>
      <c r="S1016">
        <v>0.32</v>
      </c>
      <c r="T1016">
        <v>0.23</v>
      </c>
      <c r="U1016">
        <v>0</v>
      </c>
      <c r="V1016">
        <v>0</v>
      </c>
      <c r="W1016">
        <v>20.67</v>
      </c>
      <c r="X1016">
        <v>0.6</v>
      </c>
      <c r="Y1016">
        <v>-1</v>
      </c>
      <c r="Z1016">
        <v>-1</v>
      </c>
      <c r="AA1016">
        <v>24.88</v>
      </c>
      <c r="AB1016">
        <v>0.03</v>
      </c>
      <c r="AC1016">
        <v>0.02</v>
      </c>
      <c r="AD1016">
        <v>0.03</v>
      </c>
      <c r="AE1016">
        <v>4.17</v>
      </c>
      <c r="AF1016">
        <v>-1</v>
      </c>
      <c r="AG1016">
        <v>-1</v>
      </c>
      <c r="AH1016">
        <v>-1</v>
      </c>
      <c r="AI1016">
        <v>0</v>
      </c>
      <c r="AJ1016">
        <v>0</v>
      </c>
      <c r="AK1016">
        <v>0.03</v>
      </c>
      <c r="AL1016">
        <v>0.03</v>
      </c>
      <c r="AM1016">
        <v>0.05</v>
      </c>
      <c r="AN1016">
        <v>0.05</v>
      </c>
      <c r="AO1016">
        <v>1.42</v>
      </c>
      <c r="AP1016">
        <v>1.42</v>
      </c>
      <c r="AQ1016">
        <v>22.67</v>
      </c>
      <c r="AR1016">
        <v>0.53</v>
      </c>
      <c r="AS1016">
        <v>0.68</v>
      </c>
      <c r="AT1016">
        <v>-1</v>
      </c>
      <c r="AU1016">
        <v>-1</v>
      </c>
      <c r="AV1016">
        <v>0.05</v>
      </c>
      <c r="AW1016">
        <v>29.88</v>
      </c>
      <c r="AX1016">
        <v>29.88</v>
      </c>
      <c r="AY1016">
        <v>0.17</v>
      </c>
      <c r="AZ1016">
        <v>0</v>
      </c>
      <c r="BA1016">
        <v>1426.4759260711201</v>
      </c>
    </row>
    <row r="1017" spans="1:53" x14ac:dyDescent="0.25">
      <c r="A1017">
        <v>2855</v>
      </c>
      <c r="B1017" t="s">
        <v>1427</v>
      </c>
      <c r="C1017">
        <v>0</v>
      </c>
      <c r="D1017">
        <v>1.58</v>
      </c>
      <c r="E1017">
        <v>0</v>
      </c>
      <c r="F1017">
        <v>0</v>
      </c>
      <c r="G1017">
        <v>0</v>
      </c>
      <c r="H1017">
        <v>0.03</v>
      </c>
      <c r="I1017">
        <v>0</v>
      </c>
      <c r="J1017">
        <v>2</v>
      </c>
      <c r="K1017">
        <v>0.03</v>
      </c>
      <c r="L1017">
        <v>-1</v>
      </c>
      <c r="M1017">
        <v>-1</v>
      </c>
      <c r="N1017">
        <v>0.67</v>
      </c>
      <c r="O1017">
        <v>3.58</v>
      </c>
      <c r="P1017">
        <v>0.03</v>
      </c>
      <c r="Q1017">
        <v>0.28000000000000003</v>
      </c>
      <c r="R1017">
        <v>0.05</v>
      </c>
      <c r="S1017">
        <v>0.32</v>
      </c>
      <c r="T1017">
        <v>0.23</v>
      </c>
      <c r="U1017">
        <v>0</v>
      </c>
      <c r="V1017">
        <v>0</v>
      </c>
      <c r="W1017">
        <v>20.67</v>
      </c>
      <c r="X1017">
        <v>0.6</v>
      </c>
      <c r="Y1017">
        <v>-1</v>
      </c>
      <c r="Z1017">
        <v>-1</v>
      </c>
      <c r="AA1017">
        <v>24.88</v>
      </c>
      <c r="AB1017">
        <v>0.03</v>
      </c>
      <c r="AC1017">
        <v>0.02</v>
      </c>
      <c r="AD1017">
        <v>0.03</v>
      </c>
      <c r="AE1017">
        <v>4.17</v>
      </c>
      <c r="AF1017">
        <v>-1</v>
      </c>
      <c r="AG1017">
        <v>-1</v>
      </c>
      <c r="AH1017">
        <v>-1</v>
      </c>
      <c r="AI1017">
        <v>0</v>
      </c>
      <c r="AJ1017">
        <v>0</v>
      </c>
      <c r="AK1017">
        <v>0.03</v>
      </c>
      <c r="AL1017">
        <v>0.03</v>
      </c>
      <c r="AM1017">
        <v>0.05</v>
      </c>
      <c r="AN1017">
        <v>0.05</v>
      </c>
      <c r="AO1017">
        <v>1.42</v>
      </c>
      <c r="AP1017">
        <v>1.42</v>
      </c>
      <c r="AQ1017">
        <v>22.67</v>
      </c>
      <c r="AR1017">
        <v>0.53</v>
      </c>
      <c r="AS1017">
        <v>0.68</v>
      </c>
      <c r="AT1017">
        <v>-1</v>
      </c>
      <c r="AU1017">
        <v>-1</v>
      </c>
      <c r="AV1017">
        <v>0.05</v>
      </c>
      <c r="AW1017">
        <v>29.88</v>
      </c>
      <c r="AX1017">
        <v>29.88</v>
      </c>
      <c r="AY1017">
        <v>0.17</v>
      </c>
      <c r="AZ1017">
        <v>0</v>
      </c>
      <c r="BA1017">
        <v>1418.9442549555763</v>
      </c>
    </row>
    <row r="1018" spans="1:53" x14ac:dyDescent="0.25">
      <c r="A1018">
        <v>2856</v>
      </c>
      <c r="B1018" t="s">
        <v>1428</v>
      </c>
      <c r="C1018">
        <v>0</v>
      </c>
      <c r="D1018">
        <v>1.58</v>
      </c>
      <c r="E1018">
        <v>0</v>
      </c>
      <c r="F1018">
        <v>0</v>
      </c>
      <c r="G1018">
        <v>0</v>
      </c>
      <c r="H1018">
        <v>0.03</v>
      </c>
      <c r="I1018">
        <v>0</v>
      </c>
      <c r="J1018">
        <v>2</v>
      </c>
      <c r="K1018">
        <v>0.03</v>
      </c>
      <c r="L1018">
        <v>-1</v>
      </c>
      <c r="M1018">
        <v>-1</v>
      </c>
      <c r="N1018">
        <v>0.67</v>
      </c>
      <c r="O1018">
        <v>3.58</v>
      </c>
      <c r="P1018">
        <v>0.03</v>
      </c>
      <c r="Q1018">
        <v>0.28000000000000003</v>
      </c>
      <c r="R1018">
        <v>0.05</v>
      </c>
      <c r="S1018">
        <v>0.32</v>
      </c>
      <c r="T1018">
        <v>0.23</v>
      </c>
      <c r="U1018">
        <v>0</v>
      </c>
      <c r="V1018">
        <v>0</v>
      </c>
      <c r="W1018">
        <v>20.67</v>
      </c>
      <c r="X1018">
        <v>0.6</v>
      </c>
      <c r="Y1018">
        <v>-1</v>
      </c>
      <c r="Z1018">
        <v>-1</v>
      </c>
      <c r="AA1018">
        <v>24.88</v>
      </c>
      <c r="AB1018">
        <v>0.03</v>
      </c>
      <c r="AC1018">
        <v>0.02</v>
      </c>
      <c r="AD1018">
        <v>0.03</v>
      </c>
      <c r="AE1018">
        <v>4.17</v>
      </c>
      <c r="AF1018">
        <v>-1</v>
      </c>
      <c r="AG1018">
        <v>-1</v>
      </c>
      <c r="AH1018">
        <v>-1</v>
      </c>
      <c r="AI1018">
        <v>0</v>
      </c>
      <c r="AJ1018">
        <v>0</v>
      </c>
      <c r="AK1018">
        <v>0.03</v>
      </c>
      <c r="AL1018">
        <v>0.03</v>
      </c>
      <c r="AM1018">
        <v>0.05</v>
      </c>
      <c r="AN1018">
        <v>0.05</v>
      </c>
      <c r="AO1018">
        <v>1.42</v>
      </c>
      <c r="AP1018">
        <v>1.42</v>
      </c>
      <c r="AQ1018">
        <v>22.67</v>
      </c>
      <c r="AR1018">
        <v>0.53</v>
      </c>
      <c r="AS1018">
        <v>0.68</v>
      </c>
      <c r="AT1018">
        <v>-1</v>
      </c>
      <c r="AU1018">
        <v>-1</v>
      </c>
      <c r="AV1018">
        <v>0.05</v>
      </c>
      <c r="AW1018">
        <v>29.88</v>
      </c>
      <c r="AX1018">
        <v>29.88</v>
      </c>
      <c r="AY1018">
        <v>0.17</v>
      </c>
      <c r="AZ1018">
        <v>0</v>
      </c>
      <c r="BA1018">
        <v>1469.0858329677865</v>
      </c>
    </row>
    <row r="1019" spans="1:53" x14ac:dyDescent="0.25">
      <c r="A1019">
        <v>2861</v>
      </c>
      <c r="B1019" t="s">
        <v>1429</v>
      </c>
      <c r="C1019">
        <v>0</v>
      </c>
      <c r="D1019">
        <v>1.58</v>
      </c>
      <c r="E1019">
        <v>0</v>
      </c>
      <c r="F1019">
        <v>0</v>
      </c>
      <c r="G1019">
        <v>0</v>
      </c>
      <c r="H1019">
        <v>0.03</v>
      </c>
      <c r="I1019">
        <v>0</v>
      </c>
      <c r="J1019">
        <v>2</v>
      </c>
      <c r="K1019">
        <v>0.03</v>
      </c>
      <c r="L1019">
        <v>-1</v>
      </c>
      <c r="M1019">
        <v>-1</v>
      </c>
      <c r="N1019">
        <v>0.67</v>
      </c>
      <c r="O1019">
        <v>3.58</v>
      </c>
      <c r="P1019">
        <v>0.03</v>
      </c>
      <c r="Q1019">
        <v>0.28000000000000003</v>
      </c>
      <c r="R1019">
        <v>0.05</v>
      </c>
      <c r="S1019">
        <v>0.32</v>
      </c>
      <c r="T1019">
        <v>0.23</v>
      </c>
      <c r="U1019">
        <v>0</v>
      </c>
      <c r="V1019">
        <v>0</v>
      </c>
      <c r="W1019">
        <v>20.67</v>
      </c>
      <c r="X1019">
        <v>0.6</v>
      </c>
      <c r="Y1019">
        <v>-1</v>
      </c>
      <c r="Z1019">
        <v>-1</v>
      </c>
      <c r="AA1019">
        <v>24.88</v>
      </c>
      <c r="AB1019">
        <v>0.03</v>
      </c>
      <c r="AC1019">
        <v>0.02</v>
      </c>
      <c r="AD1019">
        <v>0.03</v>
      </c>
      <c r="AE1019">
        <v>4.17</v>
      </c>
      <c r="AF1019">
        <v>-1</v>
      </c>
      <c r="AG1019">
        <v>-1</v>
      </c>
      <c r="AH1019">
        <v>-1</v>
      </c>
      <c r="AI1019">
        <v>0</v>
      </c>
      <c r="AJ1019">
        <v>0</v>
      </c>
      <c r="AK1019">
        <v>0.03</v>
      </c>
      <c r="AL1019">
        <v>0.03</v>
      </c>
      <c r="AM1019">
        <v>0.05</v>
      </c>
      <c r="AN1019">
        <v>0.05</v>
      </c>
      <c r="AO1019">
        <v>1.42</v>
      </c>
      <c r="AP1019">
        <v>1.42</v>
      </c>
      <c r="AQ1019">
        <v>22.67</v>
      </c>
      <c r="AR1019">
        <v>0.53</v>
      </c>
      <c r="AS1019">
        <v>0.68</v>
      </c>
      <c r="AT1019">
        <v>-1</v>
      </c>
      <c r="AU1019">
        <v>-1</v>
      </c>
      <c r="AV1019">
        <v>0.05</v>
      </c>
      <c r="AW1019">
        <v>29.88</v>
      </c>
      <c r="AX1019">
        <v>29.88</v>
      </c>
      <c r="AY1019">
        <v>0.17</v>
      </c>
      <c r="AZ1019">
        <v>0</v>
      </c>
      <c r="BA1019">
        <v>1420.2763801371048</v>
      </c>
    </row>
    <row r="1020" spans="1:53" x14ac:dyDescent="0.25">
      <c r="A1020">
        <v>2867</v>
      </c>
      <c r="B1020" t="s">
        <v>1430</v>
      </c>
      <c r="C1020">
        <v>0</v>
      </c>
      <c r="D1020">
        <v>1.58</v>
      </c>
      <c r="E1020">
        <v>0</v>
      </c>
      <c r="F1020">
        <v>0</v>
      </c>
      <c r="G1020">
        <v>0</v>
      </c>
      <c r="H1020">
        <v>0.03</v>
      </c>
      <c r="I1020">
        <v>0</v>
      </c>
      <c r="J1020">
        <v>2</v>
      </c>
      <c r="K1020">
        <v>0.03</v>
      </c>
      <c r="L1020">
        <v>-1</v>
      </c>
      <c r="M1020">
        <v>-1</v>
      </c>
      <c r="N1020">
        <v>0.67</v>
      </c>
      <c r="O1020">
        <v>3.58</v>
      </c>
      <c r="P1020">
        <v>0.03</v>
      </c>
      <c r="Q1020">
        <v>0.28000000000000003</v>
      </c>
      <c r="R1020">
        <v>0.05</v>
      </c>
      <c r="S1020">
        <v>0.32</v>
      </c>
      <c r="T1020">
        <v>0.23</v>
      </c>
      <c r="U1020">
        <v>0</v>
      </c>
      <c r="V1020">
        <v>0</v>
      </c>
      <c r="W1020">
        <v>20.67</v>
      </c>
      <c r="X1020">
        <v>0.6</v>
      </c>
      <c r="Y1020">
        <v>-1</v>
      </c>
      <c r="Z1020">
        <v>-1</v>
      </c>
      <c r="AA1020">
        <v>24.88</v>
      </c>
      <c r="AB1020">
        <v>0.03</v>
      </c>
      <c r="AC1020">
        <v>0.02</v>
      </c>
      <c r="AD1020">
        <v>0.03</v>
      </c>
      <c r="AE1020">
        <v>4.17</v>
      </c>
      <c r="AF1020">
        <v>-1</v>
      </c>
      <c r="AG1020">
        <v>-1</v>
      </c>
      <c r="AH1020">
        <v>-1</v>
      </c>
      <c r="AI1020">
        <v>0</v>
      </c>
      <c r="AJ1020">
        <v>0</v>
      </c>
      <c r="AK1020">
        <v>0.03</v>
      </c>
      <c r="AL1020">
        <v>0.03</v>
      </c>
      <c r="AM1020">
        <v>0.05</v>
      </c>
      <c r="AN1020">
        <v>0.05</v>
      </c>
      <c r="AO1020">
        <v>1.42</v>
      </c>
      <c r="AP1020">
        <v>1.42</v>
      </c>
      <c r="AQ1020">
        <v>22.67</v>
      </c>
      <c r="AR1020">
        <v>0.53</v>
      </c>
      <c r="AS1020">
        <v>0.68</v>
      </c>
      <c r="AT1020">
        <v>-1</v>
      </c>
      <c r="AU1020">
        <v>-1</v>
      </c>
      <c r="AV1020">
        <v>0.05</v>
      </c>
      <c r="AW1020">
        <v>29.88</v>
      </c>
      <c r="AX1020">
        <v>29.88</v>
      </c>
      <c r="AY1020">
        <v>0.17</v>
      </c>
      <c r="AZ1020">
        <v>0</v>
      </c>
      <c r="BA1020">
        <v>1372.4584828084796</v>
      </c>
    </row>
    <row r="1021" spans="1:53" x14ac:dyDescent="0.25">
      <c r="A1021">
        <v>2869</v>
      </c>
      <c r="B1021" t="s">
        <v>1431</v>
      </c>
      <c r="C1021">
        <v>0</v>
      </c>
      <c r="D1021">
        <v>1.58</v>
      </c>
      <c r="E1021">
        <v>0</v>
      </c>
      <c r="F1021">
        <v>0</v>
      </c>
      <c r="G1021">
        <v>0</v>
      </c>
      <c r="H1021">
        <v>0.03</v>
      </c>
      <c r="I1021">
        <v>0</v>
      </c>
      <c r="J1021">
        <v>2</v>
      </c>
      <c r="K1021">
        <v>0.03</v>
      </c>
      <c r="L1021">
        <v>-1</v>
      </c>
      <c r="M1021">
        <v>-1</v>
      </c>
      <c r="N1021">
        <v>0.67</v>
      </c>
      <c r="O1021">
        <v>3.58</v>
      </c>
      <c r="P1021">
        <v>0.03</v>
      </c>
      <c r="Q1021">
        <v>0.28000000000000003</v>
      </c>
      <c r="R1021">
        <v>0.05</v>
      </c>
      <c r="S1021">
        <v>0.32</v>
      </c>
      <c r="T1021">
        <v>0.23</v>
      </c>
      <c r="U1021">
        <v>0</v>
      </c>
      <c r="V1021">
        <v>0</v>
      </c>
      <c r="W1021">
        <v>20.67</v>
      </c>
      <c r="X1021">
        <v>0.6</v>
      </c>
      <c r="Y1021">
        <v>-1</v>
      </c>
      <c r="Z1021">
        <v>-1</v>
      </c>
      <c r="AA1021">
        <v>24.88</v>
      </c>
      <c r="AB1021">
        <v>0.03</v>
      </c>
      <c r="AC1021">
        <v>0.02</v>
      </c>
      <c r="AD1021">
        <v>0.03</v>
      </c>
      <c r="AE1021">
        <v>4.17</v>
      </c>
      <c r="AF1021">
        <v>-1</v>
      </c>
      <c r="AG1021">
        <v>-1</v>
      </c>
      <c r="AH1021">
        <v>-1</v>
      </c>
      <c r="AI1021">
        <v>0</v>
      </c>
      <c r="AJ1021">
        <v>0</v>
      </c>
      <c r="AK1021">
        <v>0.03</v>
      </c>
      <c r="AL1021">
        <v>0.03</v>
      </c>
      <c r="AM1021">
        <v>0.05</v>
      </c>
      <c r="AN1021">
        <v>0.05</v>
      </c>
      <c r="AO1021">
        <v>1.42</v>
      </c>
      <c r="AP1021">
        <v>1.42</v>
      </c>
      <c r="AQ1021">
        <v>22.67</v>
      </c>
      <c r="AR1021">
        <v>0.53</v>
      </c>
      <c r="AS1021">
        <v>0.68</v>
      </c>
      <c r="AT1021">
        <v>-1</v>
      </c>
      <c r="AU1021">
        <v>-1</v>
      </c>
      <c r="AV1021">
        <v>0.05</v>
      </c>
      <c r="AW1021">
        <v>29.88</v>
      </c>
      <c r="AX1021">
        <v>29.88</v>
      </c>
      <c r="AY1021">
        <v>0.17</v>
      </c>
      <c r="AZ1021">
        <v>0</v>
      </c>
      <c r="BA1021">
        <v>1430.1930600068104</v>
      </c>
    </row>
    <row r="1022" spans="1:53" x14ac:dyDescent="0.25">
      <c r="A1022">
        <v>2872</v>
      </c>
      <c r="B1022" t="s">
        <v>1432</v>
      </c>
      <c r="C1022">
        <v>0</v>
      </c>
      <c r="D1022">
        <v>1.58</v>
      </c>
      <c r="E1022">
        <v>0</v>
      </c>
      <c r="F1022">
        <v>0</v>
      </c>
      <c r="G1022">
        <v>0</v>
      </c>
      <c r="H1022">
        <v>0.03</v>
      </c>
      <c r="I1022">
        <v>0</v>
      </c>
      <c r="J1022">
        <v>2</v>
      </c>
      <c r="K1022">
        <v>0.03</v>
      </c>
      <c r="L1022">
        <v>-1</v>
      </c>
      <c r="M1022">
        <v>-1</v>
      </c>
      <c r="N1022">
        <v>0.67</v>
      </c>
      <c r="O1022">
        <v>3.58</v>
      </c>
      <c r="P1022">
        <v>0.03</v>
      </c>
      <c r="Q1022">
        <v>0.28000000000000003</v>
      </c>
      <c r="R1022">
        <v>0.05</v>
      </c>
      <c r="S1022">
        <v>0.32</v>
      </c>
      <c r="T1022">
        <v>0.23</v>
      </c>
      <c r="U1022">
        <v>0</v>
      </c>
      <c r="V1022">
        <v>0</v>
      </c>
      <c r="W1022">
        <v>20.67</v>
      </c>
      <c r="X1022">
        <v>0.6</v>
      </c>
      <c r="Y1022">
        <v>-1</v>
      </c>
      <c r="Z1022">
        <v>-1</v>
      </c>
      <c r="AA1022">
        <v>24.88</v>
      </c>
      <c r="AB1022">
        <v>0.03</v>
      </c>
      <c r="AC1022">
        <v>0.02</v>
      </c>
      <c r="AD1022">
        <v>0.03</v>
      </c>
      <c r="AE1022">
        <v>4.17</v>
      </c>
      <c r="AF1022">
        <v>-1</v>
      </c>
      <c r="AG1022">
        <v>-1</v>
      </c>
      <c r="AH1022">
        <v>-1</v>
      </c>
      <c r="AI1022">
        <v>0</v>
      </c>
      <c r="AJ1022">
        <v>0</v>
      </c>
      <c r="AK1022">
        <v>0.03</v>
      </c>
      <c r="AL1022">
        <v>0.03</v>
      </c>
      <c r="AM1022">
        <v>0.05</v>
      </c>
      <c r="AN1022">
        <v>0.05</v>
      </c>
      <c r="AO1022">
        <v>1.42</v>
      </c>
      <c r="AP1022">
        <v>1.42</v>
      </c>
      <c r="AQ1022">
        <v>22.67</v>
      </c>
      <c r="AR1022">
        <v>0.53</v>
      </c>
      <c r="AS1022">
        <v>0.68</v>
      </c>
      <c r="AT1022">
        <v>-1</v>
      </c>
      <c r="AU1022">
        <v>-1</v>
      </c>
      <c r="AV1022">
        <v>0.05</v>
      </c>
      <c r="AW1022">
        <v>29.88</v>
      </c>
      <c r="AX1022">
        <v>29.88</v>
      </c>
      <c r="AY1022">
        <v>0.17</v>
      </c>
      <c r="AZ1022">
        <v>0</v>
      </c>
      <c r="BA1022">
        <v>1387.7412999390713</v>
      </c>
    </row>
    <row r="1023" spans="1:53" x14ac:dyDescent="0.25">
      <c r="A1023">
        <v>2874</v>
      </c>
      <c r="B1023" t="s">
        <v>1433</v>
      </c>
      <c r="C1023">
        <v>0</v>
      </c>
      <c r="D1023">
        <v>1.58</v>
      </c>
      <c r="E1023">
        <v>0</v>
      </c>
      <c r="F1023">
        <v>0</v>
      </c>
      <c r="G1023">
        <v>0</v>
      </c>
      <c r="H1023">
        <v>0.03</v>
      </c>
      <c r="I1023">
        <v>0</v>
      </c>
      <c r="J1023">
        <v>2</v>
      </c>
      <c r="K1023">
        <v>0.03</v>
      </c>
      <c r="L1023">
        <v>-1</v>
      </c>
      <c r="M1023">
        <v>-1</v>
      </c>
      <c r="N1023">
        <v>0.67</v>
      </c>
      <c r="O1023">
        <v>3.58</v>
      </c>
      <c r="P1023">
        <v>0.03</v>
      </c>
      <c r="Q1023">
        <v>0.28000000000000003</v>
      </c>
      <c r="R1023">
        <v>0.05</v>
      </c>
      <c r="S1023">
        <v>0.32</v>
      </c>
      <c r="T1023">
        <v>0.23</v>
      </c>
      <c r="U1023">
        <v>0</v>
      </c>
      <c r="V1023">
        <v>0</v>
      </c>
      <c r="W1023">
        <v>20.67</v>
      </c>
      <c r="X1023">
        <v>0.6</v>
      </c>
      <c r="Y1023">
        <v>-1</v>
      </c>
      <c r="Z1023">
        <v>-1</v>
      </c>
      <c r="AA1023">
        <v>24.88</v>
      </c>
      <c r="AB1023">
        <v>0.03</v>
      </c>
      <c r="AC1023">
        <v>0.02</v>
      </c>
      <c r="AD1023">
        <v>0.03</v>
      </c>
      <c r="AE1023">
        <v>4.17</v>
      </c>
      <c r="AF1023">
        <v>-1</v>
      </c>
      <c r="AG1023">
        <v>-1</v>
      </c>
      <c r="AH1023">
        <v>-1</v>
      </c>
      <c r="AI1023">
        <v>0</v>
      </c>
      <c r="AJ1023">
        <v>0</v>
      </c>
      <c r="AK1023">
        <v>0.03</v>
      </c>
      <c r="AL1023">
        <v>0.03</v>
      </c>
      <c r="AM1023">
        <v>0.05</v>
      </c>
      <c r="AN1023">
        <v>0.05</v>
      </c>
      <c r="AO1023">
        <v>1.42</v>
      </c>
      <c r="AP1023">
        <v>1.42</v>
      </c>
      <c r="AQ1023">
        <v>22.67</v>
      </c>
      <c r="AR1023">
        <v>0.53</v>
      </c>
      <c r="AS1023">
        <v>0.68</v>
      </c>
      <c r="AT1023">
        <v>-1</v>
      </c>
      <c r="AU1023">
        <v>-1</v>
      </c>
      <c r="AV1023">
        <v>0.05</v>
      </c>
      <c r="AW1023">
        <v>29.88</v>
      </c>
      <c r="AX1023">
        <v>29.88</v>
      </c>
      <c r="AY1023">
        <v>0.17</v>
      </c>
      <c r="AZ1023">
        <v>0</v>
      </c>
      <c r="BA1023">
        <v>1431.0451246776265</v>
      </c>
    </row>
    <row r="1024" spans="1:53" x14ac:dyDescent="0.25">
      <c r="A1024">
        <v>2875</v>
      </c>
      <c r="B1024" t="s">
        <v>1434</v>
      </c>
      <c r="C1024">
        <v>0</v>
      </c>
      <c r="D1024">
        <v>1.58</v>
      </c>
      <c r="E1024">
        <v>0</v>
      </c>
      <c r="F1024">
        <v>0</v>
      </c>
      <c r="G1024">
        <v>0</v>
      </c>
      <c r="H1024">
        <v>0.03</v>
      </c>
      <c r="I1024">
        <v>0</v>
      </c>
      <c r="J1024">
        <v>2</v>
      </c>
      <c r="K1024">
        <v>0.03</v>
      </c>
      <c r="L1024">
        <v>-1</v>
      </c>
      <c r="M1024">
        <v>-1</v>
      </c>
      <c r="N1024">
        <v>0.67</v>
      </c>
      <c r="O1024">
        <v>3.58</v>
      </c>
      <c r="P1024">
        <v>0.03</v>
      </c>
      <c r="Q1024">
        <v>0.28000000000000003</v>
      </c>
      <c r="R1024">
        <v>0.05</v>
      </c>
      <c r="S1024">
        <v>0.32</v>
      </c>
      <c r="T1024">
        <v>0.23</v>
      </c>
      <c r="U1024">
        <v>0</v>
      </c>
      <c r="V1024">
        <v>0</v>
      </c>
      <c r="W1024">
        <v>20.67</v>
      </c>
      <c r="X1024">
        <v>0.6</v>
      </c>
      <c r="Y1024">
        <v>-1</v>
      </c>
      <c r="Z1024">
        <v>-1</v>
      </c>
      <c r="AA1024">
        <v>24.88</v>
      </c>
      <c r="AB1024">
        <v>0.03</v>
      </c>
      <c r="AC1024">
        <v>0.02</v>
      </c>
      <c r="AD1024">
        <v>0.03</v>
      </c>
      <c r="AE1024">
        <v>4.17</v>
      </c>
      <c r="AF1024">
        <v>-1</v>
      </c>
      <c r="AG1024">
        <v>-1</v>
      </c>
      <c r="AH1024">
        <v>-1</v>
      </c>
      <c r="AI1024">
        <v>0</v>
      </c>
      <c r="AJ1024">
        <v>0</v>
      </c>
      <c r="AK1024">
        <v>0.03</v>
      </c>
      <c r="AL1024">
        <v>0.03</v>
      </c>
      <c r="AM1024">
        <v>0.05</v>
      </c>
      <c r="AN1024">
        <v>0.05</v>
      </c>
      <c r="AO1024">
        <v>1.42</v>
      </c>
      <c r="AP1024">
        <v>1.42</v>
      </c>
      <c r="AQ1024">
        <v>22.67</v>
      </c>
      <c r="AR1024">
        <v>0.53</v>
      </c>
      <c r="AS1024">
        <v>0.68</v>
      </c>
      <c r="AT1024">
        <v>-1</v>
      </c>
      <c r="AU1024">
        <v>-1</v>
      </c>
      <c r="AV1024">
        <v>0.05</v>
      </c>
      <c r="AW1024">
        <v>29.88</v>
      </c>
      <c r="AX1024">
        <v>29.88</v>
      </c>
      <c r="AY1024">
        <v>0.17</v>
      </c>
      <c r="AZ1024">
        <v>0</v>
      </c>
      <c r="BA1024">
        <v>1506.8665264133933</v>
      </c>
    </row>
    <row r="1025" spans="1:53" x14ac:dyDescent="0.25">
      <c r="A1025">
        <v>2876</v>
      </c>
      <c r="B1025" t="s">
        <v>1435</v>
      </c>
      <c r="C1025">
        <v>0</v>
      </c>
      <c r="D1025">
        <v>1.58</v>
      </c>
      <c r="E1025">
        <v>0</v>
      </c>
      <c r="F1025">
        <v>0</v>
      </c>
      <c r="G1025">
        <v>0</v>
      </c>
      <c r="H1025">
        <v>0.03</v>
      </c>
      <c r="I1025">
        <v>0</v>
      </c>
      <c r="J1025">
        <v>2</v>
      </c>
      <c r="K1025">
        <v>0.03</v>
      </c>
      <c r="L1025">
        <v>-1</v>
      </c>
      <c r="M1025">
        <v>-1</v>
      </c>
      <c r="N1025">
        <v>0.67</v>
      </c>
      <c r="O1025">
        <v>3.58</v>
      </c>
      <c r="P1025">
        <v>0.03</v>
      </c>
      <c r="Q1025">
        <v>0.28000000000000003</v>
      </c>
      <c r="R1025">
        <v>0.05</v>
      </c>
      <c r="S1025">
        <v>0.32</v>
      </c>
      <c r="T1025">
        <v>0.23</v>
      </c>
      <c r="U1025">
        <v>0</v>
      </c>
      <c r="V1025">
        <v>0</v>
      </c>
      <c r="W1025">
        <v>20.67</v>
      </c>
      <c r="X1025">
        <v>0.6</v>
      </c>
      <c r="Y1025">
        <v>-1</v>
      </c>
      <c r="Z1025">
        <v>-1</v>
      </c>
      <c r="AA1025">
        <v>24.88</v>
      </c>
      <c r="AB1025">
        <v>0.03</v>
      </c>
      <c r="AC1025">
        <v>0.02</v>
      </c>
      <c r="AD1025">
        <v>0.03</v>
      </c>
      <c r="AE1025">
        <v>4.17</v>
      </c>
      <c r="AF1025">
        <v>-1</v>
      </c>
      <c r="AG1025">
        <v>-1</v>
      </c>
      <c r="AH1025">
        <v>-1</v>
      </c>
      <c r="AI1025">
        <v>0</v>
      </c>
      <c r="AJ1025">
        <v>0</v>
      </c>
      <c r="AK1025">
        <v>0.03</v>
      </c>
      <c r="AL1025">
        <v>0.03</v>
      </c>
      <c r="AM1025">
        <v>0.05</v>
      </c>
      <c r="AN1025">
        <v>0.05</v>
      </c>
      <c r="AO1025">
        <v>1.42</v>
      </c>
      <c r="AP1025">
        <v>1.42</v>
      </c>
      <c r="AQ1025">
        <v>22.67</v>
      </c>
      <c r="AR1025">
        <v>0.53</v>
      </c>
      <c r="AS1025">
        <v>0.68</v>
      </c>
      <c r="AT1025">
        <v>-1</v>
      </c>
      <c r="AU1025">
        <v>-1</v>
      </c>
      <c r="AV1025">
        <v>0.05</v>
      </c>
      <c r="AW1025">
        <v>29.88</v>
      </c>
      <c r="AX1025">
        <v>29.88</v>
      </c>
      <c r="AY1025">
        <v>0.17</v>
      </c>
      <c r="AZ1025">
        <v>0</v>
      </c>
      <c r="BA1025">
        <v>1484.4815882096641</v>
      </c>
    </row>
    <row r="1026" spans="1:53" x14ac:dyDescent="0.25">
      <c r="A1026">
        <v>2877</v>
      </c>
      <c r="B1026" t="s">
        <v>1436</v>
      </c>
      <c r="C1026">
        <v>0</v>
      </c>
      <c r="D1026">
        <v>1.58</v>
      </c>
      <c r="E1026">
        <v>0</v>
      </c>
      <c r="F1026">
        <v>0</v>
      </c>
      <c r="G1026">
        <v>0</v>
      </c>
      <c r="H1026">
        <v>0.03</v>
      </c>
      <c r="I1026">
        <v>0</v>
      </c>
      <c r="J1026">
        <v>2</v>
      </c>
      <c r="K1026">
        <v>0.03</v>
      </c>
      <c r="L1026">
        <v>-1</v>
      </c>
      <c r="M1026">
        <v>-1</v>
      </c>
      <c r="N1026">
        <v>0.67</v>
      </c>
      <c r="O1026">
        <v>3.58</v>
      </c>
      <c r="P1026">
        <v>0.03</v>
      </c>
      <c r="Q1026">
        <v>0.28000000000000003</v>
      </c>
      <c r="R1026">
        <v>0.05</v>
      </c>
      <c r="S1026">
        <v>0.32</v>
      </c>
      <c r="T1026">
        <v>0.23</v>
      </c>
      <c r="U1026">
        <v>0</v>
      </c>
      <c r="V1026">
        <v>0</v>
      </c>
      <c r="W1026">
        <v>20.67</v>
      </c>
      <c r="X1026">
        <v>0.6</v>
      </c>
      <c r="Y1026">
        <v>-1</v>
      </c>
      <c r="Z1026">
        <v>-1</v>
      </c>
      <c r="AA1026">
        <v>24.88</v>
      </c>
      <c r="AB1026">
        <v>0.03</v>
      </c>
      <c r="AC1026">
        <v>0.02</v>
      </c>
      <c r="AD1026">
        <v>0.03</v>
      </c>
      <c r="AE1026">
        <v>4.17</v>
      </c>
      <c r="AF1026">
        <v>-1</v>
      </c>
      <c r="AG1026">
        <v>-1</v>
      </c>
      <c r="AH1026">
        <v>-1</v>
      </c>
      <c r="AI1026">
        <v>0</v>
      </c>
      <c r="AJ1026">
        <v>0</v>
      </c>
      <c r="AK1026">
        <v>0.03</v>
      </c>
      <c r="AL1026">
        <v>0.03</v>
      </c>
      <c r="AM1026">
        <v>0.05</v>
      </c>
      <c r="AN1026">
        <v>0.05</v>
      </c>
      <c r="AO1026">
        <v>1.42</v>
      </c>
      <c r="AP1026">
        <v>1.42</v>
      </c>
      <c r="AQ1026">
        <v>22.67</v>
      </c>
      <c r="AR1026">
        <v>0.53</v>
      </c>
      <c r="AS1026">
        <v>0.68</v>
      </c>
      <c r="AT1026">
        <v>-1</v>
      </c>
      <c r="AU1026">
        <v>-1</v>
      </c>
      <c r="AV1026">
        <v>0.05</v>
      </c>
      <c r="AW1026">
        <v>29.88</v>
      </c>
      <c r="AX1026">
        <v>29.88</v>
      </c>
      <c r="AY1026">
        <v>0.17</v>
      </c>
      <c r="AZ1026">
        <v>0</v>
      </c>
      <c r="BA1026">
        <v>1523.1081188892188</v>
      </c>
    </row>
    <row r="1027" spans="1:53" x14ac:dyDescent="0.25">
      <c r="A1027">
        <v>2879</v>
      </c>
      <c r="B1027" t="s">
        <v>1437</v>
      </c>
      <c r="C1027">
        <v>0</v>
      </c>
      <c r="D1027">
        <v>1.58</v>
      </c>
      <c r="E1027">
        <v>0</v>
      </c>
      <c r="F1027">
        <v>0</v>
      </c>
      <c r="G1027">
        <v>0</v>
      </c>
      <c r="H1027">
        <v>0.03</v>
      </c>
      <c r="I1027">
        <v>0</v>
      </c>
      <c r="J1027">
        <v>2</v>
      </c>
      <c r="K1027">
        <v>0.03</v>
      </c>
      <c r="L1027">
        <v>-1</v>
      </c>
      <c r="M1027">
        <v>-1</v>
      </c>
      <c r="N1027">
        <v>0.67</v>
      </c>
      <c r="O1027">
        <v>3.58</v>
      </c>
      <c r="P1027">
        <v>0.03</v>
      </c>
      <c r="Q1027">
        <v>0.28000000000000003</v>
      </c>
      <c r="R1027">
        <v>0.05</v>
      </c>
      <c r="S1027">
        <v>0.32</v>
      </c>
      <c r="T1027">
        <v>0.23</v>
      </c>
      <c r="U1027">
        <v>0</v>
      </c>
      <c r="V1027">
        <v>0</v>
      </c>
      <c r="W1027">
        <v>20.67</v>
      </c>
      <c r="X1027">
        <v>0.6</v>
      </c>
      <c r="Y1027">
        <v>-1</v>
      </c>
      <c r="Z1027">
        <v>-1</v>
      </c>
      <c r="AA1027">
        <v>24.88</v>
      </c>
      <c r="AB1027">
        <v>0.03</v>
      </c>
      <c r="AC1027">
        <v>0.02</v>
      </c>
      <c r="AD1027">
        <v>0.03</v>
      </c>
      <c r="AE1027">
        <v>4.17</v>
      </c>
      <c r="AF1027">
        <v>-1</v>
      </c>
      <c r="AG1027">
        <v>-1</v>
      </c>
      <c r="AH1027">
        <v>-1</v>
      </c>
      <c r="AI1027">
        <v>0</v>
      </c>
      <c r="AJ1027">
        <v>0</v>
      </c>
      <c r="AK1027">
        <v>0.03</v>
      </c>
      <c r="AL1027">
        <v>0.03</v>
      </c>
      <c r="AM1027">
        <v>0.05</v>
      </c>
      <c r="AN1027">
        <v>0.05</v>
      </c>
      <c r="AO1027">
        <v>1.42</v>
      </c>
      <c r="AP1027">
        <v>1.42</v>
      </c>
      <c r="AQ1027">
        <v>22.67</v>
      </c>
      <c r="AR1027">
        <v>0.53</v>
      </c>
      <c r="AS1027">
        <v>0.68</v>
      </c>
      <c r="AT1027">
        <v>-1</v>
      </c>
      <c r="AU1027">
        <v>-1</v>
      </c>
      <c r="AV1027">
        <v>0.05</v>
      </c>
      <c r="AW1027">
        <v>29.88</v>
      </c>
      <c r="AX1027">
        <v>29.88</v>
      </c>
      <c r="AY1027">
        <v>0.17</v>
      </c>
      <c r="AZ1027">
        <v>0</v>
      </c>
      <c r="BA1027">
        <v>1378.5448020861136</v>
      </c>
    </row>
    <row r="1028" spans="1:53" x14ac:dyDescent="0.25">
      <c r="A1028">
        <v>2881</v>
      </c>
      <c r="B1028" t="s">
        <v>1438</v>
      </c>
      <c r="C1028">
        <v>0</v>
      </c>
      <c r="D1028">
        <v>1.58</v>
      </c>
      <c r="E1028">
        <v>0</v>
      </c>
      <c r="F1028">
        <v>0</v>
      </c>
      <c r="G1028">
        <v>0</v>
      </c>
      <c r="H1028">
        <v>0.03</v>
      </c>
      <c r="I1028">
        <v>0</v>
      </c>
      <c r="J1028">
        <v>2</v>
      </c>
      <c r="K1028">
        <v>0.03</v>
      </c>
      <c r="L1028">
        <v>-1</v>
      </c>
      <c r="M1028">
        <v>-1</v>
      </c>
      <c r="N1028">
        <v>0.67</v>
      </c>
      <c r="O1028">
        <v>3.58</v>
      </c>
      <c r="P1028">
        <v>0.03</v>
      </c>
      <c r="Q1028">
        <v>0.28000000000000003</v>
      </c>
      <c r="R1028">
        <v>0.05</v>
      </c>
      <c r="S1028">
        <v>0.32</v>
      </c>
      <c r="T1028">
        <v>0.23</v>
      </c>
      <c r="U1028">
        <v>0</v>
      </c>
      <c r="V1028">
        <v>0</v>
      </c>
      <c r="W1028">
        <v>20.67</v>
      </c>
      <c r="X1028">
        <v>0.6</v>
      </c>
      <c r="Y1028">
        <v>-1</v>
      </c>
      <c r="Z1028">
        <v>-1</v>
      </c>
      <c r="AA1028">
        <v>24.88</v>
      </c>
      <c r="AB1028">
        <v>0.03</v>
      </c>
      <c r="AC1028">
        <v>0.02</v>
      </c>
      <c r="AD1028">
        <v>0.03</v>
      </c>
      <c r="AE1028">
        <v>4.17</v>
      </c>
      <c r="AF1028">
        <v>-1</v>
      </c>
      <c r="AG1028">
        <v>-1</v>
      </c>
      <c r="AH1028">
        <v>-1</v>
      </c>
      <c r="AI1028">
        <v>0</v>
      </c>
      <c r="AJ1028">
        <v>0</v>
      </c>
      <c r="AK1028">
        <v>0.03</v>
      </c>
      <c r="AL1028">
        <v>0.03</v>
      </c>
      <c r="AM1028">
        <v>0.05</v>
      </c>
      <c r="AN1028">
        <v>0.05</v>
      </c>
      <c r="AO1028">
        <v>1.42</v>
      </c>
      <c r="AP1028">
        <v>1.42</v>
      </c>
      <c r="AQ1028">
        <v>22.67</v>
      </c>
      <c r="AR1028">
        <v>0.53</v>
      </c>
      <c r="AS1028">
        <v>0.68</v>
      </c>
      <c r="AT1028">
        <v>-1</v>
      </c>
      <c r="AU1028">
        <v>-1</v>
      </c>
      <c r="AV1028">
        <v>0.05</v>
      </c>
      <c r="AW1028">
        <v>29.88</v>
      </c>
      <c r="AX1028">
        <v>29.88</v>
      </c>
      <c r="AY1028">
        <v>0.17</v>
      </c>
      <c r="AZ1028">
        <v>0</v>
      </c>
      <c r="BA1028">
        <v>1528.9143867594762</v>
      </c>
    </row>
    <row r="1029" spans="1:53" x14ac:dyDescent="0.25">
      <c r="A1029">
        <v>2882</v>
      </c>
      <c r="B1029" t="s">
        <v>1439</v>
      </c>
      <c r="C1029">
        <v>0</v>
      </c>
      <c r="D1029">
        <v>1.58</v>
      </c>
      <c r="E1029">
        <v>0</v>
      </c>
      <c r="F1029">
        <v>0</v>
      </c>
      <c r="G1029">
        <v>0</v>
      </c>
      <c r="H1029">
        <v>0.03</v>
      </c>
      <c r="I1029">
        <v>0</v>
      </c>
      <c r="J1029">
        <v>2</v>
      </c>
      <c r="K1029">
        <v>0.03</v>
      </c>
      <c r="L1029">
        <v>-1</v>
      </c>
      <c r="M1029">
        <v>-1</v>
      </c>
      <c r="N1029">
        <v>0.67</v>
      </c>
      <c r="O1029">
        <v>3.58</v>
      </c>
      <c r="P1029">
        <v>0.03</v>
      </c>
      <c r="Q1029">
        <v>0.28000000000000003</v>
      </c>
      <c r="R1029">
        <v>0.05</v>
      </c>
      <c r="S1029">
        <v>0.32</v>
      </c>
      <c r="T1029">
        <v>0.23</v>
      </c>
      <c r="U1029">
        <v>0</v>
      </c>
      <c r="V1029">
        <v>0</v>
      </c>
      <c r="W1029">
        <v>20.67</v>
      </c>
      <c r="X1029">
        <v>0.6</v>
      </c>
      <c r="Y1029">
        <v>-1</v>
      </c>
      <c r="Z1029">
        <v>-1</v>
      </c>
      <c r="AA1029">
        <v>24.88</v>
      </c>
      <c r="AB1029">
        <v>0.03</v>
      </c>
      <c r="AC1029">
        <v>0.02</v>
      </c>
      <c r="AD1029">
        <v>0.03</v>
      </c>
      <c r="AE1029">
        <v>4.17</v>
      </c>
      <c r="AF1029">
        <v>-1</v>
      </c>
      <c r="AG1029">
        <v>-1</v>
      </c>
      <c r="AH1029">
        <v>-1</v>
      </c>
      <c r="AI1029">
        <v>0</v>
      </c>
      <c r="AJ1029">
        <v>0</v>
      </c>
      <c r="AK1029">
        <v>0.03</v>
      </c>
      <c r="AL1029">
        <v>0.03</v>
      </c>
      <c r="AM1029">
        <v>0.05</v>
      </c>
      <c r="AN1029">
        <v>0.05</v>
      </c>
      <c r="AO1029">
        <v>1.42</v>
      </c>
      <c r="AP1029">
        <v>1.42</v>
      </c>
      <c r="AQ1029">
        <v>22.67</v>
      </c>
      <c r="AR1029">
        <v>0.53</v>
      </c>
      <c r="AS1029">
        <v>0.68</v>
      </c>
      <c r="AT1029">
        <v>-1</v>
      </c>
      <c r="AU1029">
        <v>-1</v>
      </c>
      <c r="AV1029">
        <v>0.05</v>
      </c>
      <c r="AW1029">
        <v>29.88</v>
      </c>
      <c r="AX1029">
        <v>29.88</v>
      </c>
      <c r="AY1029">
        <v>0.17</v>
      </c>
      <c r="AZ1029">
        <v>0</v>
      </c>
      <c r="BA1029">
        <v>1502.1680002984176</v>
      </c>
    </row>
    <row r="1030" spans="1:53" x14ac:dyDescent="0.25">
      <c r="A1030">
        <v>2883</v>
      </c>
      <c r="B1030" t="s">
        <v>1440</v>
      </c>
      <c r="C1030">
        <v>0</v>
      </c>
      <c r="D1030">
        <v>1.58</v>
      </c>
      <c r="E1030">
        <v>0</v>
      </c>
      <c r="F1030">
        <v>0</v>
      </c>
      <c r="G1030">
        <v>0</v>
      </c>
      <c r="H1030">
        <v>0.03</v>
      </c>
      <c r="I1030">
        <v>0</v>
      </c>
      <c r="J1030">
        <v>2</v>
      </c>
      <c r="K1030">
        <v>0.03</v>
      </c>
      <c r="L1030">
        <v>-1</v>
      </c>
      <c r="M1030">
        <v>-1</v>
      </c>
      <c r="N1030">
        <v>0.67</v>
      </c>
      <c r="O1030">
        <v>3.58</v>
      </c>
      <c r="P1030">
        <v>0.03</v>
      </c>
      <c r="Q1030">
        <v>0.28000000000000003</v>
      </c>
      <c r="R1030">
        <v>0.05</v>
      </c>
      <c r="S1030">
        <v>0.32</v>
      </c>
      <c r="T1030">
        <v>0.23</v>
      </c>
      <c r="U1030">
        <v>0</v>
      </c>
      <c r="V1030">
        <v>0</v>
      </c>
      <c r="W1030">
        <v>20.67</v>
      </c>
      <c r="X1030">
        <v>0.6</v>
      </c>
      <c r="Y1030">
        <v>-1</v>
      </c>
      <c r="Z1030">
        <v>-1</v>
      </c>
      <c r="AA1030">
        <v>24.88</v>
      </c>
      <c r="AB1030">
        <v>0.03</v>
      </c>
      <c r="AC1030">
        <v>0.02</v>
      </c>
      <c r="AD1030">
        <v>0.03</v>
      </c>
      <c r="AE1030">
        <v>4.17</v>
      </c>
      <c r="AF1030">
        <v>-1</v>
      </c>
      <c r="AG1030">
        <v>-1</v>
      </c>
      <c r="AH1030">
        <v>-1</v>
      </c>
      <c r="AI1030">
        <v>0</v>
      </c>
      <c r="AJ1030">
        <v>0</v>
      </c>
      <c r="AK1030">
        <v>0.03</v>
      </c>
      <c r="AL1030">
        <v>0.03</v>
      </c>
      <c r="AM1030">
        <v>0.05</v>
      </c>
      <c r="AN1030">
        <v>0.05</v>
      </c>
      <c r="AO1030">
        <v>1.42</v>
      </c>
      <c r="AP1030">
        <v>1.42</v>
      </c>
      <c r="AQ1030">
        <v>22.67</v>
      </c>
      <c r="AR1030">
        <v>0.53</v>
      </c>
      <c r="AS1030">
        <v>0.68</v>
      </c>
      <c r="AT1030">
        <v>-1</v>
      </c>
      <c r="AU1030">
        <v>-1</v>
      </c>
      <c r="AV1030">
        <v>0.05</v>
      </c>
      <c r="AW1030">
        <v>29.88</v>
      </c>
      <c r="AX1030">
        <v>29.88</v>
      </c>
      <c r="AY1030">
        <v>0.17</v>
      </c>
      <c r="AZ1030">
        <v>0</v>
      </c>
      <c r="BA1030">
        <v>1556.6834854275112</v>
      </c>
    </row>
    <row r="1031" spans="1:53" x14ac:dyDescent="0.25">
      <c r="A1031">
        <v>2890</v>
      </c>
      <c r="B1031" t="s">
        <v>1441</v>
      </c>
      <c r="C1031">
        <v>0</v>
      </c>
      <c r="D1031">
        <v>1.58</v>
      </c>
      <c r="E1031">
        <v>0</v>
      </c>
      <c r="F1031">
        <v>0</v>
      </c>
      <c r="G1031">
        <v>0</v>
      </c>
      <c r="H1031">
        <v>0.03</v>
      </c>
      <c r="I1031">
        <v>0</v>
      </c>
      <c r="J1031">
        <v>2</v>
      </c>
      <c r="K1031">
        <v>0.03</v>
      </c>
      <c r="L1031">
        <v>-1</v>
      </c>
      <c r="M1031">
        <v>-1</v>
      </c>
      <c r="N1031">
        <v>0.67</v>
      </c>
      <c r="O1031">
        <v>3.58</v>
      </c>
      <c r="P1031">
        <v>0.03</v>
      </c>
      <c r="Q1031">
        <v>0.28000000000000003</v>
      </c>
      <c r="R1031">
        <v>0.05</v>
      </c>
      <c r="S1031">
        <v>0.32</v>
      </c>
      <c r="T1031">
        <v>0.23</v>
      </c>
      <c r="U1031">
        <v>0</v>
      </c>
      <c r="V1031">
        <v>0</v>
      </c>
      <c r="W1031">
        <v>20.67</v>
      </c>
      <c r="X1031">
        <v>0.6</v>
      </c>
      <c r="Y1031">
        <v>-1</v>
      </c>
      <c r="Z1031">
        <v>-1</v>
      </c>
      <c r="AA1031">
        <v>24.88</v>
      </c>
      <c r="AB1031">
        <v>0.03</v>
      </c>
      <c r="AC1031">
        <v>0.02</v>
      </c>
      <c r="AD1031">
        <v>0.03</v>
      </c>
      <c r="AE1031">
        <v>4.17</v>
      </c>
      <c r="AF1031">
        <v>-1</v>
      </c>
      <c r="AG1031">
        <v>-1</v>
      </c>
      <c r="AH1031">
        <v>-1</v>
      </c>
      <c r="AI1031">
        <v>0</v>
      </c>
      <c r="AJ1031">
        <v>0</v>
      </c>
      <c r="AK1031">
        <v>0.03</v>
      </c>
      <c r="AL1031">
        <v>0.03</v>
      </c>
      <c r="AM1031">
        <v>0.05</v>
      </c>
      <c r="AN1031">
        <v>0.05</v>
      </c>
      <c r="AO1031">
        <v>1.42</v>
      </c>
      <c r="AP1031">
        <v>1.42</v>
      </c>
      <c r="AQ1031">
        <v>22.67</v>
      </c>
      <c r="AR1031">
        <v>0.53</v>
      </c>
      <c r="AS1031">
        <v>0.68</v>
      </c>
      <c r="AT1031">
        <v>-1</v>
      </c>
      <c r="AU1031">
        <v>-1</v>
      </c>
      <c r="AV1031">
        <v>0.05</v>
      </c>
      <c r="AW1031">
        <v>29.88</v>
      </c>
      <c r="AX1031">
        <v>29.88</v>
      </c>
      <c r="AY1031">
        <v>0.17</v>
      </c>
      <c r="AZ1031">
        <v>0</v>
      </c>
      <c r="BA1031">
        <v>1317.7945674655455</v>
      </c>
    </row>
    <row r="1032" spans="1:53" x14ac:dyDescent="0.25">
      <c r="A1032">
        <v>2895</v>
      </c>
      <c r="B1032" t="s">
        <v>1442</v>
      </c>
      <c r="C1032">
        <v>0</v>
      </c>
      <c r="D1032">
        <v>1.58</v>
      </c>
      <c r="E1032">
        <v>0</v>
      </c>
      <c r="F1032">
        <v>0</v>
      </c>
      <c r="G1032">
        <v>0</v>
      </c>
      <c r="H1032">
        <v>0.03</v>
      </c>
      <c r="I1032">
        <v>0</v>
      </c>
      <c r="J1032">
        <v>2</v>
      </c>
      <c r="K1032">
        <v>0.03</v>
      </c>
      <c r="L1032">
        <v>-1</v>
      </c>
      <c r="M1032">
        <v>-1</v>
      </c>
      <c r="N1032">
        <v>0.67</v>
      </c>
      <c r="O1032">
        <v>3.58</v>
      </c>
      <c r="P1032">
        <v>0.03</v>
      </c>
      <c r="Q1032">
        <v>0.28000000000000003</v>
      </c>
      <c r="R1032">
        <v>0.05</v>
      </c>
      <c r="S1032">
        <v>0.32</v>
      </c>
      <c r="T1032">
        <v>0.23</v>
      </c>
      <c r="U1032">
        <v>0</v>
      </c>
      <c r="V1032">
        <v>0</v>
      </c>
      <c r="W1032">
        <v>20.67</v>
      </c>
      <c r="X1032">
        <v>0.6</v>
      </c>
      <c r="Y1032">
        <v>-1</v>
      </c>
      <c r="Z1032">
        <v>-1</v>
      </c>
      <c r="AA1032">
        <v>24.88</v>
      </c>
      <c r="AB1032">
        <v>0.03</v>
      </c>
      <c r="AC1032">
        <v>0.02</v>
      </c>
      <c r="AD1032">
        <v>0.03</v>
      </c>
      <c r="AE1032">
        <v>4.17</v>
      </c>
      <c r="AF1032">
        <v>-1</v>
      </c>
      <c r="AG1032">
        <v>-1</v>
      </c>
      <c r="AH1032">
        <v>-1</v>
      </c>
      <c r="AI1032">
        <v>0</v>
      </c>
      <c r="AJ1032">
        <v>0</v>
      </c>
      <c r="AK1032">
        <v>0.03</v>
      </c>
      <c r="AL1032">
        <v>0.03</v>
      </c>
      <c r="AM1032">
        <v>0.05</v>
      </c>
      <c r="AN1032">
        <v>0.05</v>
      </c>
      <c r="AO1032">
        <v>1.42</v>
      </c>
      <c r="AP1032">
        <v>1.42</v>
      </c>
      <c r="AQ1032">
        <v>22.67</v>
      </c>
      <c r="AR1032">
        <v>0.53</v>
      </c>
      <c r="AS1032">
        <v>0.68</v>
      </c>
      <c r="AT1032">
        <v>-1</v>
      </c>
      <c r="AU1032">
        <v>-1</v>
      </c>
      <c r="AV1032">
        <v>0.05</v>
      </c>
      <c r="AW1032">
        <v>29.88</v>
      </c>
      <c r="AX1032">
        <v>29.88</v>
      </c>
      <c r="AY1032">
        <v>0.17</v>
      </c>
      <c r="AZ1032">
        <v>0</v>
      </c>
      <c r="BA1032">
        <v>1422.6084629009263</v>
      </c>
    </row>
    <row r="1033" spans="1:53" x14ac:dyDescent="0.25">
      <c r="A1033">
        <v>2896</v>
      </c>
      <c r="B1033" t="s">
        <v>1443</v>
      </c>
      <c r="C1033">
        <v>0</v>
      </c>
      <c r="D1033">
        <v>1.58</v>
      </c>
      <c r="E1033">
        <v>0</v>
      </c>
      <c r="F1033">
        <v>0</v>
      </c>
      <c r="G1033">
        <v>0</v>
      </c>
      <c r="H1033">
        <v>0.03</v>
      </c>
      <c r="I1033">
        <v>0</v>
      </c>
      <c r="J1033">
        <v>2</v>
      </c>
      <c r="K1033">
        <v>0.03</v>
      </c>
      <c r="L1033">
        <v>-1</v>
      </c>
      <c r="M1033">
        <v>-1</v>
      </c>
      <c r="N1033">
        <v>0.67</v>
      </c>
      <c r="O1033">
        <v>3.58</v>
      </c>
      <c r="P1033">
        <v>0.03</v>
      </c>
      <c r="Q1033">
        <v>0.28000000000000003</v>
      </c>
      <c r="R1033">
        <v>0.05</v>
      </c>
      <c r="S1033">
        <v>0.32</v>
      </c>
      <c r="T1033">
        <v>0.23</v>
      </c>
      <c r="U1033">
        <v>0</v>
      </c>
      <c r="V1033">
        <v>0</v>
      </c>
      <c r="W1033">
        <v>20.67</v>
      </c>
      <c r="X1033">
        <v>0.6</v>
      </c>
      <c r="Y1033">
        <v>-1</v>
      </c>
      <c r="Z1033">
        <v>-1</v>
      </c>
      <c r="AA1033">
        <v>24.88</v>
      </c>
      <c r="AB1033">
        <v>0.03</v>
      </c>
      <c r="AC1033">
        <v>0.02</v>
      </c>
      <c r="AD1033">
        <v>0.03</v>
      </c>
      <c r="AE1033">
        <v>4.17</v>
      </c>
      <c r="AF1033">
        <v>-1</v>
      </c>
      <c r="AG1033">
        <v>-1</v>
      </c>
      <c r="AH1033">
        <v>-1</v>
      </c>
      <c r="AI1033">
        <v>0</v>
      </c>
      <c r="AJ1033">
        <v>0</v>
      </c>
      <c r="AK1033">
        <v>0.03</v>
      </c>
      <c r="AL1033">
        <v>0.03</v>
      </c>
      <c r="AM1033">
        <v>0.05</v>
      </c>
      <c r="AN1033">
        <v>0.05</v>
      </c>
      <c r="AO1033">
        <v>1.42</v>
      </c>
      <c r="AP1033">
        <v>1.42</v>
      </c>
      <c r="AQ1033">
        <v>22.67</v>
      </c>
      <c r="AR1033">
        <v>0.53</v>
      </c>
      <c r="AS1033">
        <v>0.68</v>
      </c>
      <c r="AT1033">
        <v>-1</v>
      </c>
      <c r="AU1033">
        <v>-1</v>
      </c>
      <c r="AV1033">
        <v>0.05</v>
      </c>
      <c r="AW1033">
        <v>29.88</v>
      </c>
      <c r="AX1033">
        <v>29.88</v>
      </c>
      <c r="AY1033">
        <v>0.17</v>
      </c>
      <c r="AZ1033">
        <v>0</v>
      </c>
      <c r="BA1033">
        <v>1428.5219542470923</v>
      </c>
    </row>
    <row r="1034" spans="1:53" x14ac:dyDescent="0.25">
      <c r="A1034">
        <v>2897</v>
      </c>
      <c r="B1034" t="s">
        <v>1444</v>
      </c>
      <c r="C1034">
        <v>0</v>
      </c>
      <c r="D1034">
        <v>1.58</v>
      </c>
      <c r="E1034">
        <v>0</v>
      </c>
      <c r="F1034">
        <v>0</v>
      </c>
      <c r="G1034">
        <v>0</v>
      </c>
      <c r="H1034">
        <v>0.03</v>
      </c>
      <c r="I1034">
        <v>0</v>
      </c>
      <c r="J1034">
        <v>2</v>
      </c>
      <c r="K1034">
        <v>0.03</v>
      </c>
      <c r="L1034">
        <v>-1</v>
      </c>
      <c r="M1034">
        <v>-1</v>
      </c>
      <c r="N1034">
        <v>0.67</v>
      </c>
      <c r="O1034">
        <v>3.58</v>
      </c>
      <c r="P1034">
        <v>0.03</v>
      </c>
      <c r="Q1034">
        <v>0.28000000000000003</v>
      </c>
      <c r="R1034">
        <v>0.05</v>
      </c>
      <c r="S1034">
        <v>0.32</v>
      </c>
      <c r="T1034">
        <v>0.23</v>
      </c>
      <c r="U1034">
        <v>0</v>
      </c>
      <c r="V1034">
        <v>0</v>
      </c>
      <c r="W1034">
        <v>20.67</v>
      </c>
      <c r="X1034">
        <v>0.6</v>
      </c>
      <c r="Y1034">
        <v>-1</v>
      </c>
      <c r="Z1034">
        <v>-1</v>
      </c>
      <c r="AA1034">
        <v>24.88</v>
      </c>
      <c r="AB1034">
        <v>0.03</v>
      </c>
      <c r="AC1034">
        <v>0.02</v>
      </c>
      <c r="AD1034">
        <v>0.03</v>
      </c>
      <c r="AE1034">
        <v>4.17</v>
      </c>
      <c r="AF1034">
        <v>-1</v>
      </c>
      <c r="AG1034">
        <v>-1</v>
      </c>
      <c r="AH1034">
        <v>-1</v>
      </c>
      <c r="AI1034">
        <v>0</v>
      </c>
      <c r="AJ1034">
        <v>0</v>
      </c>
      <c r="AK1034">
        <v>0.03</v>
      </c>
      <c r="AL1034">
        <v>0.03</v>
      </c>
      <c r="AM1034">
        <v>0.05</v>
      </c>
      <c r="AN1034">
        <v>0.05</v>
      </c>
      <c r="AO1034">
        <v>1.42</v>
      </c>
      <c r="AP1034">
        <v>1.42</v>
      </c>
      <c r="AQ1034">
        <v>22.67</v>
      </c>
      <c r="AR1034">
        <v>0.53</v>
      </c>
      <c r="AS1034">
        <v>0.68</v>
      </c>
      <c r="AT1034">
        <v>-1</v>
      </c>
      <c r="AU1034">
        <v>-1</v>
      </c>
      <c r="AV1034">
        <v>0.05</v>
      </c>
      <c r="AW1034">
        <v>29.88</v>
      </c>
      <c r="AX1034">
        <v>29.88</v>
      </c>
      <c r="AY1034">
        <v>0.17</v>
      </c>
      <c r="AZ1034">
        <v>0</v>
      </c>
      <c r="BA1034">
        <v>1383.0591411758305</v>
      </c>
    </row>
    <row r="1035" spans="1:53" x14ac:dyDescent="0.25">
      <c r="A1035">
        <v>2898</v>
      </c>
      <c r="B1035" t="s">
        <v>1445</v>
      </c>
      <c r="C1035">
        <v>0</v>
      </c>
      <c r="D1035">
        <v>1.58</v>
      </c>
      <c r="E1035">
        <v>0</v>
      </c>
      <c r="F1035">
        <v>0</v>
      </c>
      <c r="G1035">
        <v>0</v>
      </c>
      <c r="H1035">
        <v>0.03</v>
      </c>
      <c r="I1035">
        <v>0</v>
      </c>
      <c r="J1035">
        <v>2</v>
      </c>
      <c r="K1035">
        <v>0.03</v>
      </c>
      <c r="L1035">
        <v>-1</v>
      </c>
      <c r="M1035">
        <v>-1</v>
      </c>
      <c r="N1035">
        <v>0.67</v>
      </c>
      <c r="O1035">
        <v>3.58</v>
      </c>
      <c r="P1035">
        <v>0.03</v>
      </c>
      <c r="Q1035">
        <v>0.28000000000000003</v>
      </c>
      <c r="R1035">
        <v>0.05</v>
      </c>
      <c r="S1035">
        <v>0.32</v>
      </c>
      <c r="T1035">
        <v>0.23</v>
      </c>
      <c r="U1035">
        <v>0</v>
      </c>
      <c r="V1035">
        <v>0</v>
      </c>
      <c r="W1035">
        <v>20.67</v>
      </c>
      <c r="X1035">
        <v>0.6</v>
      </c>
      <c r="Y1035">
        <v>-1</v>
      </c>
      <c r="Z1035">
        <v>-1</v>
      </c>
      <c r="AA1035">
        <v>24.88</v>
      </c>
      <c r="AB1035">
        <v>0.03</v>
      </c>
      <c r="AC1035">
        <v>0.02</v>
      </c>
      <c r="AD1035">
        <v>0.03</v>
      </c>
      <c r="AE1035">
        <v>4.17</v>
      </c>
      <c r="AF1035">
        <v>-1</v>
      </c>
      <c r="AG1035">
        <v>-1</v>
      </c>
      <c r="AH1035">
        <v>-1</v>
      </c>
      <c r="AI1035">
        <v>0</v>
      </c>
      <c r="AJ1035">
        <v>0</v>
      </c>
      <c r="AK1035">
        <v>0.03</v>
      </c>
      <c r="AL1035">
        <v>0.03</v>
      </c>
      <c r="AM1035">
        <v>0.05</v>
      </c>
      <c r="AN1035">
        <v>0.05</v>
      </c>
      <c r="AO1035">
        <v>1.42</v>
      </c>
      <c r="AP1035">
        <v>1.42</v>
      </c>
      <c r="AQ1035">
        <v>22.67</v>
      </c>
      <c r="AR1035">
        <v>0.53</v>
      </c>
      <c r="AS1035">
        <v>0.68</v>
      </c>
      <c r="AT1035">
        <v>-1</v>
      </c>
      <c r="AU1035">
        <v>-1</v>
      </c>
      <c r="AV1035">
        <v>0.05</v>
      </c>
      <c r="AW1035">
        <v>29.88</v>
      </c>
      <c r="AX1035">
        <v>29.88</v>
      </c>
      <c r="AY1035">
        <v>0.17</v>
      </c>
      <c r="AZ1035">
        <v>0</v>
      </c>
      <c r="BA1035">
        <v>1350</v>
      </c>
    </row>
    <row r="1036" spans="1:53" x14ac:dyDescent="0.25">
      <c r="A1036">
        <v>2900</v>
      </c>
      <c r="B1036" t="s">
        <v>1446</v>
      </c>
      <c r="C1036">
        <v>0</v>
      </c>
      <c r="D1036">
        <v>1.58</v>
      </c>
      <c r="E1036">
        <v>0</v>
      </c>
      <c r="F1036">
        <v>0</v>
      </c>
      <c r="G1036">
        <v>0</v>
      </c>
      <c r="H1036">
        <v>0.03</v>
      </c>
      <c r="I1036">
        <v>0</v>
      </c>
      <c r="J1036">
        <v>2</v>
      </c>
      <c r="K1036">
        <v>0.03</v>
      </c>
      <c r="L1036">
        <v>-1</v>
      </c>
      <c r="M1036">
        <v>-1</v>
      </c>
      <c r="N1036">
        <v>0.67</v>
      </c>
      <c r="O1036">
        <v>3.58</v>
      </c>
      <c r="P1036">
        <v>0.03</v>
      </c>
      <c r="Q1036">
        <v>0.28000000000000003</v>
      </c>
      <c r="R1036">
        <v>0.05</v>
      </c>
      <c r="S1036">
        <v>0.32</v>
      </c>
      <c r="T1036">
        <v>0.23</v>
      </c>
      <c r="U1036">
        <v>0</v>
      </c>
      <c r="V1036">
        <v>0</v>
      </c>
      <c r="W1036">
        <v>20.67</v>
      </c>
      <c r="X1036">
        <v>0.6</v>
      </c>
      <c r="Y1036">
        <v>-1</v>
      </c>
      <c r="Z1036">
        <v>-1</v>
      </c>
      <c r="AA1036">
        <v>24.88</v>
      </c>
      <c r="AB1036">
        <v>0.03</v>
      </c>
      <c r="AC1036">
        <v>0.02</v>
      </c>
      <c r="AD1036">
        <v>0.03</v>
      </c>
      <c r="AE1036">
        <v>4.17</v>
      </c>
      <c r="AF1036">
        <v>-1</v>
      </c>
      <c r="AG1036">
        <v>-1</v>
      </c>
      <c r="AH1036">
        <v>-1</v>
      </c>
      <c r="AI1036">
        <v>0</v>
      </c>
      <c r="AJ1036">
        <v>0</v>
      </c>
      <c r="AK1036">
        <v>0.03</v>
      </c>
      <c r="AL1036">
        <v>0.03</v>
      </c>
      <c r="AM1036">
        <v>0.05</v>
      </c>
      <c r="AN1036">
        <v>0.05</v>
      </c>
      <c r="AO1036">
        <v>1.42</v>
      </c>
      <c r="AP1036">
        <v>1.42</v>
      </c>
      <c r="AQ1036">
        <v>22.67</v>
      </c>
      <c r="AR1036">
        <v>0.53</v>
      </c>
      <c r="AS1036">
        <v>0.68</v>
      </c>
      <c r="AT1036">
        <v>-1</v>
      </c>
      <c r="AU1036">
        <v>-1</v>
      </c>
      <c r="AV1036">
        <v>0.05</v>
      </c>
      <c r="AW1036">
        <v>29.88</v>
      </c>
      <c r="AX1036">
        <v>29.88</v>
      </c>
      <c r="AY1036">
        <v>0.17</v>
      </c>
      <c r="AZ1036">
        <v>0</v>
      </c>
      <c r="BA1036">
        <v>1438.8377099620789</v>
      </c>
    </row>
    <row r="1037" spans="1:53" x14ac:dyDescent="0.25">
      <c r="A1037">
        <v>2903</v>
      </c>
      <c r="B1037" t="s">
        <v>1447</v>
      </c>
      <c r="C1037">
        <v>0</v>
      </c>
      <c r="D1037">
        <v>1.58</v>
      </c>
      <c r="E1037">
        <v>0</v>
      </c>
      <c r="F1037">
        <v>0</v>
      </c>
      <c r="G1037">
        <v>0</v>
      </c>
      <c r="H1037">
        <v>0.03</v>
      </c>
      <c r="I1037">
        <v>0</v>
      </c>
      <c r="J1037">
        <v>2</v>
      </c>
      <c r="K1037">
        <v>0.03</v>
      </c>
      <c r="L1037">
        <v>-1</v>
      </c>
      <c r="M1037">
        <v>-1</v>
      </c>
      <c r="N1037">
        <v>0.67</v>
      </c>
      <c r="O1037">
        <v>3.58</v>
      </c>
      <c r="P1037">
        <v>0.03</v>
      </c>
      <c r="Q1037">
        <v>0.28000000000000003</v>
      </c>
      <c r="R1037">
        <v>0.05</v>
      </c>
      <c r="S1037">
        <v>0.32</v>
      </c>
      <c r="T1037">
        <v>0.23</v>
      </c>
      <c r="U1037">
        <v>0</v>
      </c>
      <c r="V1037">
        <v>0</v>
      </c>
      <c r="W1037">
        <v>20.67</v>
      </c>
      <c r="X1037">
        <v>0.6</v>
      </c>
      <c r="Y1037">
        <v>-1</v>
      </c>
      <c r="Z1037">
        <v>-1</v>
      </c>
      <c r="AA1037">
        <v>24.88</v>
      </c>
      <c r="AB1037">
        <v>0.03</v>
      </c>
      <c r="AC1037">
        <v>0.02</v>
      </c>
      <c r="AD1037">
        <v>0.03</v>
      </c>
      <c r="AE1037">
        <v>4.17</v>
      </c>
      <c r="AF1037">
        <v>-1</v>
      </c>
      <c r="AG1037">
        <v>-1</v>
      </c>
      <c r="AH1037">
        <v>-1</v>
      </c>
      <c r="AI1037">
        <v>0</v>
      </c>
      <c r="AJ1037">
        <v>0</v>
      </c>
      <c r="AK1037">
        <v>0.03</v>
      </c>
      <c r="AL1037">
        <v>0.03</v>
      </c>
      <c r="AM1037">
        <v>0.05</v>
      </c>
      <c r="AN1037">
        <v>0.05</v>
      </c>
      <c r="AO1037">
        <v>1.42</v>
      </c>
      <c r="AP1037">
        <v>1.42</v>
      </c>
      <c r="AQ1037">
        <v>22.67</v>
      </c>
      <c r="AR1037">
        <v>0.53</v>
      </c>
      <c r="AS1037">
        <v>0.68</v>
      </c>
      <c r="AT1037">
        <v>-1</v>
      </c>
      <c r="AU1037">
        <v>-1</v>
      </c>
      <c r="AV1037">
        <v>0.05</v>
      </c>
      <c r="AW1037">
        <v>29.88</v>
      </c>
      <c r="AX1037">
        <v>29.88</v>
      </c>
      <c r="AY1037">
        <v>0.17</v>
      </c>
      <c r="AZ1037">
        <v>0</v>
      </c>
      <c r="BA1037">
        <v>1498.5211366997955</v>
      </c>
    </row>
    <row r="1038" spans="1:53" x14ac:dyDescent="0.25">
      <c r="A1038">
        <v>2905</v>
      </c>
      <c r="B1038" t="s">
        <v>1448</v>
      </c>
      <c r="C1038">
        <v>0</v>
      </c>
      <c r="D1038">
        <v>1.58</v>
      </c>
      <c r="E1038">
        <v>0</v>
      </c>
      <c r="F1038">
        <v>0</v>
      </c>
      <c r="G1038">
        <v>0</v>
      </c>
      <c r="H1038">
        <v>0.03</v>
      </c>
      <c r="I1038">
        <v>0</v>
      </c>
      <c r="J1038">
        <v>2</v>
      </c>
      <c r="K1038">
        <v>0.03</v>
      </c>
      <c r="L1038">
        <v>-1</v>
      </c>
      <c r="M1038">
        <v>-1</v>
      </c>
      <c r="N1038">
        <v>0.67</v>
      </c>
      <c r="O1038">
        <v>3.58</v>
      </c>
      <c r="P1038">
        <v>0.03</v>
      </c>
      <c r="Q1038">
        <v>0.28000000000000003</v>
      </c>
      <c r="R1038">
        <v>0.05</v>
      </c>
      <c r="S1038">
        <v>0.32</v>
      </c>
      <c r="T1038">
        <v>0.23</v>
      </c>
      <c r="U1038">
        <v>0</v>
      </c>
      <c r="V1038">
        <v>0</v>
      </c>
      <c r="W1038">
        <v>20.67</v>
      </c>
      <c r="X1038">
        <v>0.6</v>
      </c>
      <c r="Y1038">
        <v>-1</v>
      </c>
      <c r="Z1038">
        <v>-1</v>
      </c>
      <c r="AA1038">
        <v>24.88</v>
      </c>
      <c r="AB1038">
        <v>0.03</v>
      </c>
      <c r="AC1038">
        <v>0.02</v>
      </c>
      <c r="AD1038">
        <v>0.03</v>
      </c>
      <c r="AE1038">
        <v>4.17</v>
      </c>
      <c r="AF1038">
        <v>-1</v>
      </c>
      <c r="AG1038">
        <v>-1</v>
      </c>
      <c r="AH1038">
        <v>-1</v>
      </c>
      <c r="AI1038">
        <v>0</v>
      </c>
      <c r="AJ1038">
        <v>0</v>
      </c>
      <c r="AK1038">
        <v>0.03</v>
      </c>
      <c r="AL1038">
        <v>0.03</v>
      </c>
      <c r="AM1038">
        <v>0.05</v>
      </c>
      <c r="AN1038">
        <v>0.05</v>
      </c>
      <c r="AO1038">
        <v>1.42</v>
      </c>
      <c r="AP1038">
        <v>1.42</v>
      </c>
      <c r="AQ1038">
        <v>22.67</v>
      </c>
      <c r="AR1038">
        <v>0.53</v>
      </c>
      <c r="AS1038">
        <v>0.68</v>
      </c>
      <c r="AT1038">
        <v>-1</v>
      </c>
      <c r="AU1038">
        <v>-1</v>
      </c>
      <c r="AV1038">
        <v>0.05</v>
      </c>
      <c r="AW1038">
        <v>29.88</v>
      </c>
      <c r="AX1038">
        <v>29.88</v>
      </c>
      <c r="AY1038">
        <v>0.17</v>
      </c>
      <c r="AZ1038">
        <v>0</v>
      </c>
      <c r="BA1038">
        <v>1403.3087182178895</v>
      </c>
    </row>
    <row r="1039" spans="1:53" x14ac:dyDescent="0.25">
      <c r="A1039">
        <v>2906</v>
      </c>
      <c r="B1039" t="s">
        <v>1449</v>
      </c>
      <c r="C1039">
        <v>0</v>
      </c>
      <c r="D1039">
        <v>1.58</v>
      </c>
      <c r="E1039">
        <v>0</v>
      </c>
      <c r="F1039">
        <v>0</v>
      </c>
      <c r="G1039">
        <v>0</v>
      </c>
      <c r="H1039">
        <v>0.03</v>
      </c>
      <c r="I1039">
        <v>0</v>
      </c>
      <c r="J1039">
        <v>2</v>
      </c>
      <c r="K1039">
        <v>0.03</v>
      </c>
      <c r="L1039">
        <v>-1</v>
      </c>
      <c r="M1039">
        <v>-1</v>
      </c>
      <c r="N1039">
        <v>0.67</v>
      </c>
      <c r="O1039">
        <v>3.58</v>
      </c>
      <c r="P1039">
        <v>0.03</v>
      </c>
      <c r="Q1039">
        <v>0.28000000000000003</v>
      </c>
      <c r="R1039">
        <v>0.05</v>
      </c>
      <c r="S1039">
        <v>0.32</v>
      </c>
      <c r="T1039">
        <v>0.23</v>
      </c>
      <c r="U1039">
        <v>0</v>
      </c>
      <c r="V1039">
        <v>0</v>
      </c>
      <c r="W1039">
        <v>20.67</v>
      </c>
      <c r="X1039">
        <v>0.6</v>
      </c>
      <c r="Y1039">
        <v>-1</v>
      </c>
      <c r="Z1039">
        <v>-1</v>
      </c>
      <c r="AA1039">
        <v>24.88</v>
      </c>
      <c r="AB1039">
        <v>0.03</v>
      </c>
      <c r="AC1039">
        <v>0.02</v>
      </c>
      <c r="AD1039">
        <v>0.03</v>
      </c>
      <c r="AE1039">
        <v>4.17</v>
      </c>
      <c r="AF1039">
        <v>-1</v>
      </c>
      <c r="AG1039">
        <v>-1</v>
      </c>
      <c r="AH1039">
        <v>-1</v>
      </c>
      <c r="AI1039">
        <v>0</v>
      </c>
      <c r="AJ1039">
        <v>0</v>
      </c>
      <c r="AK1039">
        <v>0.03</v>
      </c>
      <c r="AL1039">
        <v>0.03</v>
      </c>
      <c r="AM1039">
        <v>0.05</v>
      </c>
      <c r="AN1039">
        <v>0.05</v>
      </c>
      <c r="AO1039">
        <v>1.42</v>
      </c>
      <c r="AP1039">
        <v>1.42</v>
      </c>
      <c r="AQ1039">
        <v>22.67</v>
      </c>
      <c r="AR1039">
        <v>0.53</v>
      </c>
      <c r="AS1039">
        <v>0.68</v>
      </c>
      <c r="AT1039">
        <v>-1</v>
      </c>
      <c r="AU1039">
        <v>-1</v>
      </c>
      <c r="AV1039">
        <v>0.05</v>
      </c>
      <c r="AW1039">
        <v>29.88</v>
      </c>
      <c r="AX1039">
        <v>29.88</v>
      </c>
      <c r="AY1039">
        <v>0.17</v>
      </c>
      <c r="AZ1039">
        <v>0</v>
      </c>
      <c r="BA1039">
        <v>1450.6777220672275</v>
      </c>
    </row>
    <row r="1040" spans="1:53" x14ac:dyDescent="0.25">
      <c r="A1040">
        <v>2907</v>
      </c>
      <c r="B1040" t="s">
        <v>1450</v>
      </c>
      <c r="C1040">
        <v>0</v>
      </c>
      <c r="D1040">
        <v>1.58</v>
      </c>
      <c r="E1040">
        <v>0</v>
      </c>
      <c r="F1040">
        <v>0</v>
      </c>
      <c r="G1040">
        <v>0</v>
      </c>
      <c r="H1040">
        <v>0.03</v>
      </c>
      <c r="I1040">
        <v>0</v>
      </c>
      <c r="J1040">
        <v>2</v>
      </c>
      <c r="K1040">
        <v>0.03</v>
      </c>
      <c r="L1040">
        <v>-1</v>
      </c>
      <c r="M1040">
        <v>-1</v>
      </c>
      <c r="N1040">
        <v>0.67</v>
      </c>
      <c r="O1040">
        <v>3.58</v>
      </c>
      <c r="P1040">
        <v>0.03</v>
      </c>
      <c r="Q1040">
        <v>0.28000000000000003</v>
      </c>
      <c r="R1040">
        <v>0.05</v>
      </c>
      <c r="S1040">
        <v>0.32</v>
      </c>
      <c r="T1040">
        <v>0.23</v>
      </c>
      <c r="U1040">
        <v>0</v>
      </c>
      <c r="V1040">
        <v>0</v>
      </c>
      <c r="W1040">
        <v>20.67</v>
      </c>
      <c r="X1040">
        <v>0.6</v>
      </c>
      <c r="Y1040">
        <v>-1</v>
      </c>
      <c r="Z1040">
        <v>-1</v>
      </c>
      <c r="AA1040">
        <v>24.88</v>
      </c>
      <c r="AB1040">
        <v>0.03</v>
      </c>
      <c r="AC1040">
        <v>0.02</v>
      </c>
      <c r="AD1040">
        <v>0.03</v>
      </c>
      <c r="AE1040">
        <v>4.17</v>
      </c>
      <c r="AF1040">
        <v>-1</v>
      </c>
      <c r="AG1040">
        <v>-1</v>
      </c>
      <c r="AH1040">
        <v>-1</v>
      </c>
      <c r="AI1040">
        <v>0</v>
      </c>
      <c r="AJ1040">
        <v>0</v>
      </c>
      <c r="AK1040">
        <v>0.03</v>
      </c>
      <c r="AL1040">
        <v>0.03</v>
      </c>
      <c r="AM1040">
        <v>0.05</v>
      </c>
      <c r="AN1040">
        <v>0.05</v>
      </c>
      <c r="AO1040">
        <v>1.42</v>
      </c>
      <c r="AP1040">
        <v>1.42</v>
      </c>
      <c r="AQ1040">
        <v>22.67</v>
      </c>
      <c r="AR1040">
        <v>0.53</v>
      </c>
      <c r="AS1040">
        <v>0.68</v>
      </c>
      <c r="AT1040">
        <v>-1</v>
      </c>
      <c r="AU1040">
        <v>-1</v>
      </c>
      <c r="AV1040">
        <v>0.05</v>
      </c>
      <c r="AW1040">
        <v>29.88</v>
      </c>
      <c r="AX1040">
        <v>29.88</v>
      </c>
      <c r="AY1040">
        <v>0.17</v>
      </c>
      <c r="AZ1040">
        <v>0</v>
      </c>
      <c r="BA1040">
        <v>1499.3697870434182</v>
      </c>
    </row>
    <row r="1041" spans="1:53" x14ac:dyDescent="0.25">
      <c r="A1041">
        <v>2909</v>
      </c>
      <c r="B1041" t="s">
        <v>1451</v>
      </c>
      <c r="C1041">
        <v>0</v>
      </c>
      <c r="D1041">
        <v>1.58</v>
      </c>
      <c r="E1041">
        <v>0</v>
      </c>
      <c r="F1041">
        <v>0</v>
      </c>
      <c r="G1041">
        <v>0</v>
      </c>
      <c r="H1041">
        <v>0.03</v>
      </c>
      <c r="I1041">
        <v>0</v>
      </c>
      <c r="J1041">
        <v>2</v>
      </c>
      <c r="K1041">
        <v>0.03</v>
      </c>
      <c r="L1041">
        <v>-1</v>
      </c>
      <c r="M1041">
        <v>-1</v>
      </c>
      <c r="N1041">
        <v>0.67</v>
      </c>
      <c r="O1041">
        <v>3.58</v>
      </c>
      <c r="P1041">
        <v>0.03</v>
      </c>
      <c r="Q1041">
        <v>0.28000000000000003</v>
      </c>
      <c r="R1041">
        <v>0.05</v>
      </c>
      <c r="S1041">
        <v>0.32</v>
      </c>
      <c r="T1041">
        <v>0.23</v>
      </c>
      <c r="U1041">
        <v>0</v>
      </c>
      <c r="V1041">
        <v>0</v>
      </c>
      <c r="W1041">
        <v>20.67</v>
      </c>
      <c r="X1041">
        <v>0.6</v>
      </c>
      <c r="Y1041">
        <v>-1</v>
      </c>
      <c r="Z1041">
        <v>-1</v>
      </c>
      <c r="AA1041">
        <v>24.88</v>
      </c>
      <c r="AB1041">
        <v>0.03</v>
      </c>
      <c r="AC1041">
        <v>0.02</v>
      </c>
      <c r="AD1041">
        <v>0.03</v>
      </c>
      <c r="AE1041">
        <v>4.17</v>
      </c>
      <c r="AF1041">
        <v>-1</v>
      </c>
      <c r="AG1041">
        <v>-1</v>
      </c>
      <c r="AH1041">
        <v>-1</v>
      </c>
      <c r="AI1041">
        <v>0</v>
      </c>
      <c r="AJ1041">
        <v>0</v>
      </c>
      <c r="AK1041">
        <v>0.03</v>
      </c>
      <c r="AL1041">
        <v>0.03</v>
      </c>
      <c r="AM1041">
        <v>0.05</v>
      </c>
      <c r="AN1041">
        <v>0.05</v>
      </c>
      <c r="AO1041">
        <v>1.42</v>
      </c>
      <c r="AP1041">
        <v>1.42</v>
      </c>
      <c r="AQ1041">
        <v>22.67</v>
      </c>
      <c r="AR1041">
        <v>0.53</v>
      </c>
      <c r="AS1041">
        <v>0.68</v>
      </c>
      <c r="AT1041">
        <v>-1</v>
      </c>
      <c r="AU1041">
        <v>-1</v>
      </c>
      <c r="AV1041">
        <v>0.05</v>
      </c>
      <c r="AW1041">
        <v>29.88</v>
      </c>
      <c r="AX1041">
        <v>29.88</v>
      </c>
      <c r="AY1041">
        <v>0.17</v>
      </c>
      <c r="AZ1041">
        <v>0</v>
      </c>
      <c r="BA1041">
        <v>1384.0266917719673</v>
      </c>
    </row>
    <row r="1042" spans="1:53" x14ac:dyDescent="0.25">
      <c r="A1042">
        <v>2910</v>
      </c>
      <c r="B1042" t="s">
        <v>1452</v>
      </c>
      <c r="C1042">
        <v>0</v>
      </c>
      <c r="D1042">
        <v>1.58</v>
      </c>
      <c r="E1042">
        <v>0</v>
      </c>
      <c r="F1042">
        <v>0</v>
      </c>
      <c r="G1042">
        <v>0</v>
      </c>
      <c r="H1042">
        <v>0.03</v>
      </c>
      <c r="I1042">
        <v>0</v>
      </c>
      <c r="J1042">
        <v>2</v>
      </c>
      <c r="K1042">
        <v>0.03</v>
      </c>
      <c r="L1042">
        <v>-1</v>
      </c>
      <c r="M1042">
        <v>-1</v>
      </c>
      <c r="N1042">
        <v>0.67</v>
      </c>
      <c r="O1042">
        <v>3.58</v>
      </c>
      <c r="P1042">
        <v>0.03</v>
      </c>
      <c r="Q1042">
        <v>0.28000000000000003</v>
      </c>
      <c r="R1042">
        <v>0.05</v>
      </c>
      <c r="S1042">
        <v>0.32</v>
      </c>
      <c r="T1042">
        <v>0.23</v>
      </c>
      <c r="U1042">
        <v>0</v>
      </c>
      <c r="V1042">
        <v>0</v>
      </c>
      <c r="W1042">
        <v>20.67</v>
      </c>
      <c r="X1042">
        <v>0.6</v>
      </c>
      <c r="Y1042">
        <v>-1</v>
      </c>
      <c r="Z1042">
        <v>-1</v>
      </c>
      <c r="AA1042">
        <v>24.88</v>
      </c>
      <c r="AB1042">
        <v>0.03</v>
      </c>
      <c r="AC1042">
        <v>0.02</v>
      </c>
      <c r="AD1042">
        <v>0.03</v>
      </c>
      <c r="AE1042">
        <v>4.17</v>
      </c>
      <c r="AF1042">
        <v>-1</v>
      </c>
      <c r="AG1042">
        <v>-1</v>
      </c>
      <c r="AH1042">
        <v>-1</v>
      </c>
      <c r="AI1042">
        <v>0</v>
      </c>
      <c r="AJ1042">
        <v>0</v>
      </c>
      <c r="AK1042">
        <v>0.03</v>
      </c>
      <c r="AL1042">
        <v>0.03</v>
      </c>
      <c r="AM1042">
        <v>0.05</v>
      </c>
      <c r="AN1042">
        <v>0.05</v>
      </c>
      <c r="AO1042">
        <v>1.42</v>
      </c>
      <c r="AP1042">
        <v>1.42</v>
      </c>
      <c r="AQ1042">
        <v>22.67</v>
      </c>
      <c r="AR1042">
        <v>0.53</v>
      </c>
      <c r="AS1042">
        <v>0.68</v>
      </c>
      <c r="AT1042">
        <v>-1</v>
      </c>
      <c r="AU1042">
        <v>-1</v>
      </c>
      <c r="AV1042">
        <v>0.05</v>
      </c>
      <c r="AW1042">
        <v>29.88</v>
      </c>
      <c r="AX1042">
        <v>29.88</v>
      </c>
      <c r="AY1042">
        <v>0.17</v>
      </c>
      <c r="AZ1042">
        <v>0</v>
      </c>
      <c r="BA1042">
        <v>1487.6543685023482</v>
      </c>
    </row>
    <row r="1043" spans="1:53" x14ac:dyDescent="0.25">
      <c r="A1043">
        <v>2911</v>
      </c>
      <c r="B1043" t="s">
        <v>1453</v>
      </c>
      <c r="C1043">
        <v>0</v>
      </c>
      <c r="D1043">
        <v>1.58</v>
      </c>
      <c r="E1043">
        <v>0</v>
      </c>
      <c r="F1043">
        <v>0</v>
      </c>
      <c r="G1043">
        <v>0</v>
      </c>
      <c r="H1043">
        <v>0.03</v>
      </c>
      <c r="I1043">
        <v>0</v>
      </c>
      <c r="J1043">
        <v>2</v>
      </c>
      <c r="K1043">
        <v>0.03</v>
      </c>
      <c r="L1043">
        <v>-1</v>
      </c>
      <c r="M1043">
        <v>-1</v>
      </c>
      <c r="N1043">
        <v>0.67</v>
      </c>
      <c r="O1043">
        <v>3.58</v>
      </c>
      <c r="P1043">
        <v>0.03</v>
      </c>
      <c r="Q1043">
        <v>0.28000000000000003</v>
      </c>
      <c r="R1043">
        <v>0.05</v>
      </c>
      <c r="S1043">
        <v>0.32</v>
      </c>
      <c r="T1043">
        <v>0.23</v>
      </c>
      <c r="U1043">
        <v>0</v>
      </c>
      <c r="V1043">
        <v>0</v>
      </c>
      <c r="W1043">
        <v>20.67</v>
      </c>
      <c r="X1043">
        <v>0.6</v>
      </c>
      <c r="Y1043">
        <v>-1</v>
      </c>
      <c r="Z1043">
        <v>-1</v>
      </c>
      <c r="AA1043">
        <v>24.88</v>
      </c>
      <c r="AB1043">
        <v>0.03</v>
      </c>
      <c r="AC1043">
        <v>0.02</v>
      </c>
      <c r="AD1043">
        <v>0.03</v>
      </c>
      <c r="AE1043">
        <v>4.17</v>
      </c>
      <c r="AF1043">
        <v>-1</v>
      </c>
      <c r="AG1043">
        <v>-1</v>
      </c>
      <c r="AH1043">
        <v>-1</v>
      </c>
      <c r="AI1043">
        <v>0</v>
      </c>
      <c r="AJ1043">
        <v>0</v>
      </c>
      <c r="AK1043">
        <v>0.03</v>
      </c>
      <c r="AL1043">
        <v>0.03</v>
      </c>
      <c r="AM1043">
        <v>0.05</v>
      </c>
      <c r="AN1043">
        <v>0.05</v>
      </c>
      <c r="AO1043">
        <v>1.42</v>
      </c>
      <c r="AP1043">
        <v>1.42</v>
      </c>
      <c r="AQ1043">
        <v>22.67</v>
      </c>
      <c r="AR1043">
        <v>0.53</v>
      </c>
      <c r="AS1043">
        <v>0.68</v>
      </c>
      <c r="AT1043">
        <v>-1</v>
      </c>
      <c r="AU1043">
        <v>-1</v>
      </c>
      <c r="AV1043">
        <v>0.05</v>
      </c>
      <c r="AW1043">
        <v>29.88</v>
      </c>
      <c r="AX1043">
        <v>29.88</v>
      </c>
      <c r="AY1043">
        <v>0.17</v>
      </c>
      <c r="AZ1043">
        <v>0</v>
      </c>
      <c r="BA1043">
        <v>1325.5645841903511</v>
      </c>
    </row>
    <row r="1044" spans="1:53" x14ac:dyDescent="0.25">
      <c r="A1044">
        <v>2912</v>
      </c>
      <c r="B1044" t="s">
        <v>1454</v>
      </c>
      <c r="C1044">
        <v>0</v>
      </c>
      <c r="D1044">
        <v>1.58</v>
      </c>
      <c r="E1044">
        <v>0</v>
      </c>
      <c r="F1044">
        <v>0</v>
      </c>
      <c r="G1044">
        <v>0</v>
      </c>
      <c r="H1044">
        <v>0.03</v>
      </c>
      <c r="I1044">
        <v>0</v>
      </c>
      <c r="J1044">
        <v>2</v>
      </c>
      <c r="K1044">
        <v>0.03</v>
      </c>
      <c r="L1044">
        <v>-1</v>
      </c>
      <c r="M1044">
        <v>-1</v>
      </c>
      <c r="N1044">
        <v>0.67</v>
      </c>
      <c r="O1044">
        <v>3.58</v>
      </c>
      <c r="P1044">
        <v>0.03</v>
      </c>
      <c r="Q1044">
        <v>0.28000000000000003</v>
      </c>
      <c r="R1044">
        <v>0.05</v>
      </c>
      <c r="S1044">
        <v>0.32</v>
      </c>
      <c r="T1044">
        <v>0.23</v>
      </c>
      <c r="U1044">
        <v>0</v>
      </c>
      <c r="V1044">
        <v>0</v>
      </c>
      <c r="W1044">
        <v>20.67</v>
      </c>
      <c r="X1044">
        <v>0.6</v>
      </c>
      <c r="Y1044">
        <v>-1</v>
      </c>
      <c r="Z1044">
        <v>-1</v>
      </c>
      <c r="AA1044">
        <v>24.88</v>
      </c>
      <c r="AB1044">
        <v>0.03</v>
      </c>
      <c r="AC1044">
        <v>0.02</v>
      </c>
      <c r="AD1044">
        <v>0.03</v>
      </c>
      <c r="AE1044">
        <v>4.17</v>
      </c>
      <c r="AF1044">
        <v>-1</v>
      </c>
      <c r="AG1044">
        <v>-1</v>
      </c>
      <c r="AH1044">
        <v>-1</v>
      </c>
      <c r="AI1044">
        <v>0</v>
      </c>
      <c r="AJ1044">
        <v>0</v>
      </c>
      <c r="AK1044">
        <v>0.03</v>
      </c>
      <c r="AL1044">
        <v>0.03</v>
      </c>
      <c r="AM1044">
        <v>0.05</v>
      </c>
      <c r="AN1044">
        <v>0.05</v>
      </c>
      <c r="AO1044">
        <v>1.42</v>
      </c>
      <c r="AP1044">
        <v>1.42</v>
      </c>
      <c r="AQ1044">
        <v>22.67</v>
      </c>
      <c r="AR1044">
        <v>0.53</v>
      </c>
      <c r="AS1044">
        <v>0.68</v>
      </c>
      <c r="AT1044">
        <v>-1</v>
      </c>
      <c r="AU1044">
        <v>-1</v>
      </c>
      <c r="AV1044">
        <v>0.05</v>
      </c>
      <c r="AW1044">
        <v>29.88</v>
      </c>
      <c r="AX1044">
        <v>29.88</v>
      </c>
      <c r="AY1044">
        <v>0.17</v>
      </c>
      <c r="AZ1044">
        <v>0</v>
      </c>
      <c r="BA1044">
        <v>1455.2489901320564</v>
      </c>
    </row>
    <row r="1045" spans="1:53" x14ac:dyDescent="0.25">
      <c r="A1045">
        <v>2914</v>
      </c>
      <c r="B1045" t="s">
        <v>1455</v>
      </c>
      <c r="C1045">
        <v>0</v>
      </c>
      <c r="D1045">
        <v>1.58</v>
      </c>
      <c r="E1045">
        <v>0</v>
      </c>
      <c r="F1045">
        <v>0</v>
      </c>
      <c r="G1045">
        <v>0</v>
      </c>
      <c r="H1045">
        <v>0.03</v>
      </c>
      <c r="I1045">
        <v>0</v>
      </c>
      <c r="J1045">
        <v>2</v>
      </c>
      <c r="K1045">
        <v>0.03</v>
      </c>
      <c r="L1045">
        <v>-1</v>
      </c>
      <c r="M1045">
        <v>-1</v>
      </c>
      <c r="N1045">
        <v>0.67</v>
      </c>
      <c r="O1045">
        <v>3.58</v>
      </c>
      <c r="P1045">
        <v>0.03</v>
      </c>
      <c r="Q1045">
        <v>0.28000000000000003</v>
      </c>
      <c r="R1045">
        <v>0.05</v>
      </c>
      <c r="S1045">
        <v>0.32</v>
      </c>
      <c r="T1045">
        <v>0.23</v>
      </c>
      <c r="U1045">
        <v>0</v>
      </c>
      <c r="V1045">
        <v>0</v>
      </c>
      <c r="W1045">
        <v>20.67</v>
      </c>
      <c r="X1045">
        <v>0.6</v>
      </c>
      <c r="Y1045">
        <v>-1</v>
      </c>
      <c r="Z1045">
        <v>-1</v>
      </c>
      <c r="AA1045">
        <v>24.88</v>
      </c>
      <c r="AB1045">
        <v>0.03</v>
      </c>
      <c r="AC1045">
        <v>0.02</v>
      </c>
      <c r="AD1045">
        <v>0.03</v>
      </c>
      <c r="AE1045">
        <v>4.17</v>
      </c>
      <c r="AF1045">
        <v>-1</v>
      </c>
      <c r="AG1045">
        <v>-1</v>
      </c>
      <c r="AH1045">
        <v>-1</v>
      </c>
      <c r="AI1045">
        <v>0</v>
      </c>
      <c r="AJ1045">
        <v>0</v>
      </c>
      <c r="AK1045">
        <v>0.03</v>
      </c>
      <c r="AL1045">
        <v>0.03</v>
      </c>
      <c r="AM1045">
        <v>0.05</v>
      </c>
      <c r="AN1045">
        <v>0.05</v>
      </c>
      <c r="AO1045">
        <v>1.42</v>
      </c>
      <c r="AP1045">
        <v>1.42</v>
      </c>
      <c r="AQ1045">
        <v>22.67</v>
      </c>
      <c r="AR1045">
        <v>0.53</v>
      </c>
      <c r="AS1045">
        <v>0.68</v>
      </c>
      <c r="AT1045">
        <v>-1</v>
      </c>
      <c r="AU1045">
        <v>-1</v>
      </c>
      <c r="AV1045">
        <v>0.05</v>
      </c>
      <c r="AW1045">
        <v>29.88</v>
      </c>
      <c r="AX1045">
        <v>29.88</v>
      </c>
      <c r="AY1045">
        <v>0.17</v>
      </c>
      <c r="AZ1045">
        <v>0</v>
      </c>
      <c r="BA1045">
        <v>1445.8783445020376</v>
      </c>
    </row>
    <row r="1046" spans="1:53" x14ac:dyDescent="0.25">
      <c r="A1046">
        <v>2915</v>
      </c>
      <c r="B1046" t="s">
        <v>1456</v>
      </c>
      <c r="C1046">
        <v>0</v>
      </c>
      <c r="D1046">
        <v>1.58</v>
      </c>
      <c r="E1046">
        <v>0</v>
      </c>
      <c r="F1046">
        <v>0</v>
      </c>
      <c r="G1046">
        <v>0</v>
      </c>
      <c r="H1046">
        <v>0.03</v>
      </c>
      <c r="I1046">
        <v>0</v>
      </c>
      <c r="J1046">
        <v>2</v>
      </c>
      <c r="K1046">
        <v>0.03</v>
      </c>
      <c r="L1046">
        <v>-1</v>
      </c>
      <c r="M1046">
        <v>-1</v>
      </c>
      <c r="N1046">
        <v>0.67</v>
      </c>
      <c r="O1046">
        <v>3.58</v>
      </c>
      <c r="P1046">
        <v>0.03</v>
      </c>
      <c r="Q1046">
        <v>0.28000000000000003</v>
      </c>
      <c r="R1046">
        <v>0.05</v>
      </c>
      <c r="S1046">
        <v>0.32</v>
      </c>
      <c r="T1046">
        <v>0.23</v>
      </c>
      <c r="U1046">
        <v>0</v>
      </c>
      <c r="V1046">
        <v>0</v>
      </c>
      <c r="W1046">
        <v>20.67</v>
      </c>
      <c r="X1046">
        <v>0.6</v>
      </c>
      <c r="Y1046">
        <v>-1</v>
      </c>
      <c r="Z1046">
        <v>-1</v>
      </c>
      <c r="AA1046">
        <v>24.88</v>
      </c>
      <c r="AB1046">
        <v>0.03</v>
      </c>
      <c r="AC1046">
        <v>0.02</v>
      </c>
      <c r="AD1046">
        <v>0.03</v>
      </c>
      <c r="AE1046">
        <v>4.17</v>
      </c>
      <c r="AF1046">
        <v>-1</v>
      </c>
      <c r="AG1046">
        <v>-1</v>
      </c>
      <c r="AH1046">
        <v>-1</v>
      </c>
      <c r="AI1046">
        <v>0</v>
      </c>
      <c r="AJ1046">
        <v>0</v>
      </c>
      <c r="AK1046">
        <v>0.03</v>
      </c>
      <c r="AL1046">
        <v>0.03</v>
      </c>
      <c r="AM1046">
        <v>0.05</v>
      </c>
      <c r="AN1046">
        <v>0.05</v>
      </c>
      <c r="AO1046">
        <v>1.42</v>
      </c>
      <c r="AP1046">
        <v>1.42</v>
      </c>
      <c r="AQ1046">
        <v>22.67</v>
      </c>
      <c r="AR1046">
        <v>0.53</v>
      </c>
      <c r="AS1046">
        <v>0.68</v>
      </c>
      <c r="AT1046">
        <v>-1</v>
      </c>
      <c r="AU1046">
        <v>-1</v>
      </c>
      <c r="AV1046">
        <v>0.05</v>
      </c>
      <c r="AW1046">
        <v>29.88</v>
      </c>
      <c r="AX1046">
        <v>29.88</v>
      </c>
      <c r="AY1046">
        <v>0.17</v>
      </c>
      <c r="AZ1046">
        <v>0</v>
      </c>
      <c r="BA1046">
        <v>1341.3104962153998</v>
      </c>
    </row>
    <row r="1047" spans="1:53" x14ac:dyDescent="0.25">
      <c r="A1047">
        <v>2916</v>
      </c>
      <c r="B1047" t="s">
        <v>1457</v>
      </c>
      <c r="C1047">
        <v>0</v>
      </c>
      <c r="D1047">
        <v>1.58</v>
      </c>
      <c r="E1047">
        <v>0</v>
      </c>
      <c r="F1047">
        <v>0</v>
      </c>
      <c r="G1047">
        <v>0</v>
      </c>
      <c r="H1047">
        <v>0.03</v>
      </c>
      <c r="I1047">
        <v>0</v>
      </c>
      <c r="J1047">
        <v>2</v>
      </c>
      <c r="K1047">
        <v>0.03</v>
      </c>
      <c r="L1047">
        <v>-1</v>
      </c>
      <c r="M1047">
        <v>-1</v>
      </c>
      <c r="N1047">
        <v>0.67</v>
      </c>
      <c r="O1047">
        <v>3.58</v>
      </c>
      <c r="P1047">
        <v>0.03</v>
      </c>
      <c r="Q1047">
        <v>0.28000000000000003</v>
      </c>
      <c r="R1047">
        <v>0.05</v>
      </c>
      <c r="S1047">
        <v>0.32</v>
      </c>
      <c r="T1047">
        <v>0.23</v>
      </c>
      <c r="U1047">
        <v>0</v>
      </c>
      <c r="V1047">
        <v>0</v>
      </c>
      <c r="W1047">
        <v>20.67</v>
      </c>
      <c r="X1047">
        <v>0.6</v>
      </c>
      <c r="Y1047">
        <v>-1</v>
      </c>
      <c r="Z1047">
        <v>-1</v>
      </c>
      <c r="AA1047">
        <v>24.88</v>
      </c>
      <c r="AB1047">
        <v>0.03</v>
      </c>
      <c r="AC1047">
        <v>0.02</v>
      </c>
      <c r="AD1047">
        <v>0.03</v>
      </c>
      <c r="AE1047">
        <v>4.17</v>
      </c>
      <c r="AF1047">
        <v>-1</v>
      </c>
      <c r="AG1047">
        <v>-1</v>
      </c>
      <c r="AH1047">
        <v>-1</v>
      </c>
      <c r="AI1047">
        <v>0</v>
      </c>
      <c r="AJ1047">
        <v>0</v>
      </c>
      <c r="AK1047">
        <v>0.03</v>
      </c>
      <c r="AL1047">
        <v>0.03</v>
      </c>
      <c r="AM1047">
        <v>0.05</v>
      </c>
      <c r="AN1047">
        <v>0.05</v>
      </c>
      <c r="AO1047">
        <v>1.42</v>
      </c>
      <c r="AP1047">
        <v>1.42</v>
      </c>
      <c r="AQ1047">
        <v>22.67</v>
      </c>
      <c r="AR1047">
        <v>0.53</v>
      </c>
      <c r="AS1047">
        <v>0.68</v>
      </c>
      <c r="AT1047">
        <v>-1</v>
      </c>
      <c r="AU1047">
        <v>-1</v>
      </c>
      <c r="AV1047">
        <v>0.05</v>
      </c>
      <c r="AW1047">
        <v>29.88</v>
      </c>
      <c r="AX1047">
        <v>29.88</v>
      </c>
      <c r="AY1047">
        <v>0.17</v>
      </c>
      <c r="AZ1047">
        <v>0</v>
      </c>
      <c r="BA1047">
        <v>1453.6798995330653</v>
      </c>
    </row>
    <row r="1048" spans="1:53" x14ac:dyDescent="0.25">
      <c r="A1048">
        <v>2923</v>
      </c>
      <c r="B1048" t="s">
        <v>1458</v>
      </c>
      <c r="C1048">
        <v>0</v>
      </c>
      <c r="D1048">
        <v>1.58</v>
      </c>
      <c r="E1048">
        <v>0</v>
      </c>
      <c r="F1048">
        <v>0</v>
      </c>
      <c r="G1048">
        <v>0</v>
      </c>
      <c r="H1048">
        <v>0.03</v>
      </c>
      <c r="I1048">
        <v>0</v>
      </c>
      <c r="J1048">
        <v>2</v>
      </c>
      <c r="K1048">
        <v>0.03</v>
      </c>
      <c r="L1048">
        <v>-1</v>
      </c>
      <c r="M1048">
        <v>-1</v>
      </c>
      <c r="N1048">
        <v>0.67</v>
      </c>
      <c r="O1048">
        <v>3.58</v>
      </c>
      <c r="P1048">
        <v>0.03</v>
      </c>
      <c r="Q1048">
        <v>0.28000000000000003</v>
      </c>
      <c r="R1048">
        <v>0.05</v>
      </c>
      <c r="S1048">
        <v>0.32</v>
      </c>
      <c r="T1048">
        <v>0.23</v>
      </c>
      <c r="U1048">
        <v>0</v>
      </c>
      <c r="V1048">
        <v>0</v>
      </c>
      <c r="W1048">
        <v>20.67</v>
      </c>
      <c r="X1048">
        <v>0.6</v>
      </c>
      <c r="Y1048">
        <v>-1</v>
      </c>
      <c r="Z1048">
        <v>-1</v>
      </c>
      <c r="AA1048">
        <v>24.88</v>
      </c>
      <c r="AB1048">
        <v>0.03</v>
      </c>
      <c r="AC1048">
        <v>0.02</v>
      </c>
      <c r="AD1048">
        <v>0.03</v>
      </c>
      <c r="AE1048">
        <v>4.17</v>
      </c>
      <c r="AF1048">
        <v>-1</v>
      </c>
      <c r="AG1048">
        <v>-1</v>
      </c>
      <c r="AH1048">
        <v>-1</v>
      </c>
      <c r="AI1048">
        <v>0</v>
      </c>
      <c r="AJ1048">
        <v>0</v>
      </c>
      <c r="AK1048">
        <v>0.03</v>
      </c>
      <c r="AL1048">
        <v>0.03</v>
      </c>
      <c r="AM1048">
        <v>0.05</v>
      </c>
      <c r="AN1048">
        <v>0.05</v>
      </c>
      <c r="AO1048">
        <v>1.42</v>
      </c>
      <c r="AP1048">
        <v>1.42</v>
      </c>
      <c r="AQ1048">
        <v>22.67</v>
      </c>
      <c r="AR1048">
        <v>0.53</v>
      </c>
      <c r="AS1048">
        <v>0.68</v>
      </c>
      <c r="AT1048">
        <v>-1</v>
      </c>
      <c r="AU1048">
        <v>-1</v>
      </c>
      <c r="AV1048">
        <v>0.05</v>
      </c>
      <c r="AW1048">
        <v>29.88</v>
      </c>
      <c r="AX1048">
        <v>29.88</v>
      </c>
      <c r="AY1048">
        <v>0.17</v>
      </c>
      <c r="AZ1048">
        <v>0</v>
      </c>
      <c r="BA1048">
        <v>1454.3234003873526</v>
      </c>
    </row>
    <row r="1049" spans="1:53" x14ac:dyDescent="0.25">
      <c r="A1049">
        <v>2926</v>
      </c>
      <c r="B1049" t="s">
        <v>1459</v>
      </c>
      <c r="C1049">
        <v>0</v>
      </c>
      <c r="D1049">
        <v>1.58</v>
      </c>
      <c r="E1049">
        <v>0</v>
      </c>
      <c r="F1049">
        <v>0</v>
      </c>
      <c r="G1049">
        <v>0</v>
      </c>
      <c r="H1049">
        <v>0.03</v>
      </c>
      <c r="I1049">
        <v>0</v>
      </c>
      <c r="J1049">
        <v>2</v>
      </c>
      <c r="K1049">
        <v>0.03</v>
      </c>
      <c r="L1049">
        <v>-1</v>
      </c>
      <c r="M1049">
        <v>-1</v>
      </c>
      <c r="N1049">
        <v>0.67</v>
      </c>
      <c r="O1049">
        <v>3.58</v>
      </c>
      <c r="P1049">
        <v>0.03</v>
      </c>
      <c r="Q1049">
        <v>0.28000000000000003</v>
      </c>
      <c r="R1049">
        <v>0.05</v>
      </c>
      <c r="S1049">
        <v>0.32</v>
      </c>
      <c r="T1049">
        <v>0.23</v>
      </c>
      <c r="U1049">
        <v>0</v>
      </c>
      <c r="V1049">
        <v>0</v>
      </c>
      <c r="W1049">
        <v>20.67</v>
      </c>
      <c r="X1049">
        <v>0.6</v>
      </c>
      <c r="Y1049">
        <v>-1</v>
      </c>
      <c r="Z1049">
        <v>-1</v>
      </c>
      <c r="AA1049">
        <v>24.88</v>
      </c>
      <c r="AB1049">
        <v>0.03</v>
      </c>
      <c r="AC1049">
        <v>0.02</v>
      </c>
      <c r="AD1049">
        <v>0.03</v>
      </c>
      <c r="AE1049">
        <v>4.17</v>
      </c>
      <c r="AF1049">
        <v>-1</v>
      </c>
      <c r="AG1049">
        <v>-1</v>
      </c>
      <c r="AH1049">
        <v>-1</v>
      </c>
      <c r="AI1049">
        <v>0</v>
      </c>
      <c r="AJ1049">
        <v>0</v>
      </c>
      <c r="AK1049">
        <v>0.03</v>
      </c>
      <c r="AL1049">
        <v>0.03</v>
      </c>
      <c r="AM1049">
        <v>0.05</v>
      </c>
      <c r="AN1049">
        <v>0.05</v>
      </c>
      <c r="AO1049">
        <v>1.42</v>
      </c>
      <c r="AP1049">
        <v>1.42</v>
      </c>
      <c r="AQ1049">
        <v>22.67</v>
      </c>
      <c r="AR1049">
        <v>0.53</v>
      </c>
      <c r="AS1049">
        <v>0.68</v>
      </c>
      <c r="AT1049">
        <v>-1</v>
      </c>
      <c r="AU1049">
        <v>-1</v>
      </c>
      <c r="AV1049">
        <v>0.05</v>
      </c>
      <c r="AW1049">
        <v>29.88</v>
      </c>
      <c r="AX1049">
        <v>29.88</v>
      </c>
      <c r="AY1049">
        <v>0.17</v>
      </c>
      <c r="AZ1049">
        <v>0</v>
      </c>
      <c r="BA1049">
        <v>1455.5239587932842</v>
      </c>
    </row>
    <row r="1050" spans="1:53" x14ac:dyDescent="0.25">
      <c r="A1050">
        <v>2928</v>
      </c>
      <c r="B1050" t="s">
        <v>679</v>
      </c>
      <c r="C1050">
        <v>0</v>
      </c>
      <c r="D1050">
        <v>1.58</v>
      </c>
      <c r="E1050">
        <v>0</v>
      </c>
      <c r="F1050">
        <v>0</v>
      </c>
      <c r="G1050">
        <v>0</v>
      </c>
      <c r="H1050">
        <v>0.03</v>
      </c>
      <c r="I1050">
        <v>0</v>
      </c>
      <c r="J1050">
        <v>2</v>
      </c>
      <c r="K1050">
        <v>0.03</v>
      </c>
      <c r="L1050">
        <v>-1</v>
      </c>
      <c r="M1050">
        <v>-1</v>
      </c>
      <c r="N1050">
        <v>0.67</v>
      </c>
      <c r="O1050">
        <v>3.58</v>
      </c>
      <c r="P1050">
        <v>0.03</v>
      </c>
      <c r="Q1050">
        <v>0.28000000000000003</v>
      </c>
      <c r="R1050">
        <v>0.05</v>
      </c>
      <c r="S1050">
        <v>0.32</v>
      </c>
      <c r="T1050">
        <v>0.23</v>
      </c>
      <c r="U1050">
        <v>0</v>
      </c>
      <c r="V1050">
        <v>0</v>
      </c>
      <c r="W1050">
        <v>20.67</v>
      </c>
      <c r="X1050">
        <v>0.6</v>
      </c>
      <c r="Y1050">
        <v>-1</v>
      </c>
      <c r="Z1050">
        <v>-1</v>
      </c>
      <c r="AA1050">
        <v>24.88</v>
      </c>
      <c r="AB1050">
        <v>0.03</v>
      </c>
      <c r="AC1050">
        <v>0.02</v>
      </c>
      <c r="AD1050">
        <v>0.03</v>
      </c>
      <c r="AE1050">
        <v>4.17</v>
      </c>
      <c r="AF1050">
        <v>-1</v>
      </c>
      <c r="AG1050">
        <v>-1</v>
      </c>
      <c r="AH1050">
        <v>-1</v>
      </c>
      <c r="AI1050">
        <v>0</v>
      </c>
      <c r="AJ1050">
        <v>0</v>
      </c>
      <c r="AK1050">
        <v>0.03</v>
      </c>
      <c r="AL1050">
        <v>0.03</v>
      </c>
      <c r="AM1050">
        <v>0.05</v>
      </c>
      <c r="AN1050">
        <v>0.05</v>
      </c>
      <c r="AO1050">
        <v>1.42</v>
      </c>
      <c r="AP1050">
        <v>1.42</v>
      </c>
      <c r="AQ1050">
        <v>22.67</v>
      </c>
      <c r="AR1050">
        <v>0.53</v>
      </c>
      <c r="AS1050">
        <v>0.68</v>
      </c>
      <c r="AT1050">
        <v>-1</v>
      </c>
      <c r="AU1050">
        <v>-1</v>
      </c>
      <c r="AV1050">
        <v>0.05</v>
      </c>
      <c r="AW1050">
        <v>29.88</v>
      </c>
      <c r="AX1050">
        <v>29.88</v>
      </c>
      <c r="AY1050">
        <v>0.17</v>
      </c>
      <c r="AZ1050">
        <v>0</v>
      </c>
      <c r="BA1050">
        <v>1474.908230228611</v>
      </c>
    </row>
    <row r="1051" spans="1:53" x14ac:dyDescent="0.25">
      <c r="A1051">
        <v>2929</v>
      </c>
      <c r="B1051" t="s">
        <v>1460</v>
      </c>
      <c r="C1051">
        <v>0</v>
      </c>
      <c r="D1051">
        <v>1.58</v>
      </c>
      <c r="E1051">
        <v>0</v>
      </c>
      <c r="F1051">
        <v>0</v>
      </c>
      <c r="G1051">
        <v>0</v>
      </c>
      <c r="H1051">
        <v>0.03</v>
      </c>
      <c r="I1051">
        <v>0</v>
      </c>
      <c r="J1051">
        <v>2</v>
      </c>
      <c r="K1051">
        <v>0.03</v>
      </c>
      <c r="L1051">
        <v>-1</v>
      </c>
      <c r="M1051">
        <v>-1</v>
      </c>
      <c r="N1051">
        <v>0.67</v>
      </c>
      <c r="O1051">
        <v>3.58</v>
      </c>
      <c r="P1051">
        <v>0.03</v>
      </c>
      <c r="Q1051">
        <v>0.28000000000000003</v>
      </c>
      <c r="R1051">
        <v>0.05</v>
      </c>
      <c r="S1051">
        <v>0.32</v>
      </c>
      <c r="T1051">
        <v>0.23</v>
      </c>
      <c r="U1051">
        <v>0</v>
      </c>
      <c r="V1051">
        <v>0</v>
      </c>
      <c r="W1051">
        <v>20.67</v>
      </c>
      <c r="X1051">
        <v>0.6</v>
      </c>
      <c r="Y1051">
        <v>-1</v>
      </c>
      <c r="Z1051">
        <v>-1</v>
      </c>
      <c r="AA1051">
        <v>24.88</v>
      </c>
      <c r="AB1051">
        <v>0.03</v>
      </c>
      <c r="AC1051">
        <v>0.02</v>
      </c>
      <c r="AD1051">
        <v>0.03</v>
      </c>
      <c r="AE1051">
        <v>4.17</v>
      </c>
      <c r="AF1051">
        <v>-1</v>
      </c>
      <c r="AG1051">
        <v>-1</v>
      </c>
      <c r="AH1051">
        <v>-1</v>
      </c>
      <c r="AI1051">
        <v>0</v>
      </c>
      <c r="AJ1051">
        <v>0</v>
      </c>
      <c r="AK1051">
        <v>0.03</v>
      </c>
      <c r="AL1051">
        <v>0.03</v>
      </c>
      <c r="AM1051">
        <v>0.05</v>
      </c>
      <c r="AN1051">
        <v>0.05</v>
      </c>
      <c r="AO1051">
        <v>1.42</v>
      </c>
      <c r="AP1051">
        <v>1.42</v>
      </c>
      <c r="AQ1051">
        <v>22.67</v>
      </c>
      <c r="AR1051">
        <v>0.53</v>
      </c>
      <c r="AS1051">
        <v>0.68</v>
      </c>
      <c r="AT1051">
        <v>-1</v>
      </c>
      <c r="AU1051">
        <v>-1</v>
      </c>
      <c r="AV1051">
        <v>0.05</v>
      </c>
      <c r="AW1051">
        <v>29.88</v>
      </c>
      <c r="AX1051">
        <v>29.88</v>
      </c>
      <c r="AY1051">
        <v>0.17</v>
      </c>
      <c r="AZ1051">
        <v>0</v>
      </c>
      <c r="BA1051">
        <v>1459.7295870736393</v>
      </c>
    </row>
    <row r="1052" spans="1:53" x14ac:dyDescent="0.25">
      <c r="A1052">
        <v>2930</v>
      </c>
      <c r="B1052" t="s">
        <v>1461</v>
      </c>
      <c r="C1052">
        <v>0</v>
      </c>
      <c r="D1052">
        <v>1.58</v>
      </c>
      <c r="E1052">
        <v>0</v>
      </c>
      <c r="F1052">
        <v>0</v>
      </c>
      <c r="G1052">
        <v>0</v>
      </c>
      <c r="H1052">
        <v>0.03</v>
      </c>
      <c r="I1052">
        <v>0</v>
      </c>
      <c r="J1052">
        <v>2</v>
      </c>
      <c r="K1052">
        <v>0.03</v>
      </c>
      <c r="L1052">
        <v>-1</v>
      </c>
      <c r="M1052">
        <v>-1</v>
      </c>
      <c r="N1052">
        <v>0.67</v>
      </c>
      <c r="O1052">
        <v>3.58</v>
      </c>
      <c r="P1052">
        <v>0.03</v>
      </c>
      <c r="Q1052">
        <v>0.28000000000000003</v>
      </c>
      <c r="R1052">
        <v>0.05</v>
      </c>
      <c r="S1052">
        <v>0.32</v>
      </c>
      <c r="T1052">
        <v>0.23</v>
      </c>
      <c r="U1052">
        <v>0</v>
      </c>
      <c r="V1052">
        <v>0</v>
      </c>
      <c r="W1052">
        <v>20.67</v>
      </c>
      <c r="X1052">
        <v>0.6</v>
      </c>
      <c r="Y1052">
        <v>-1</v>
      </c>
      <c r="Z1052">
        <v>-1</v>
      </c>
      <c r="AA1052">
        <v>24.88</v>
      </c>
      <c r="AB1052">
        <v>0.03</v>
      </c>
      <c r="AC1052">
        <v>0.02</v>
      </c>
      <c r="AD1052">
        <v>0.03</v>
      </c>
      <c r="AE1052">
        <v>4.17</v>
      </c>
      <c r="AF1052">
        <v>-1</v>
      </c>
      <c r="AG1052">
        <v>-1</v>
      </c>
      <c r="AH1052">
        <v>-1</v>
      </c>
      <c r="AI1052">
        <v>0</v>
      </c>
      <c r="AJ1052">
        <v>0</v>
      </c>
      <c r="AK1052">
        <v>0.03</v>
      </c>
      <c r="AL1052">
        <v>0.03</v>
      </c>
      <c r="AM1052">
        <v>0.05</v>
      </c>
      <c r="AN1052">
        <v>0.05</v>
      </c>
      <c r="AO1052">
        <v>1.42</v>
      </c>
      <c r="AP1052">
        <v>1.42</v>
      </c>
      <c r="AQ1052">
        <v>22.67</v>
      </c>
      <c r="AR1052">
        <v>0.53</v>
      </c>
      <c r="AS1052">
        <v>0.68</v>
      </c>
      <c r="AT1052">
        <v>-1</v>
      </c>
      <c r="AU1052">
        <v>-1</v>
      </c>
      <c r="AV1052">
        <v>0.05</v>
      </c>
      <c r="AW1052">
        <v>29.88</v>
      </c>
      <c r="AX1052">
        <v>29.88</v>
      </c>
      <c r="AY1052">
        <v>0.17</v>
      </c>
      <c r="AZ1052">
        <v>0</v>
      </c>
      <c r="BA1052">
        <v>1545.3402486555692</v>
      </c>
    </row>
    <row r="1053" spans="1:53" x14ac:dyDescent="0.25">
      <c r="A1053">
        <v>2935</v>
      </c>
      <c r="B1053" t="s">
        <v>1462</v>
      </c>
      <c r="C1053">
        <v>0</v>
      </c>
      <c r="D1053">
        <v>1.58</v>
      </c>
      <c r="E1053">
        <v>0</v>
      </c>
      <c r="F1053">
        <v>0</v>
      </c>
      <c r="G1053">
        <v>0</v>
      </c>
      <c r="H1053">
        <v>0.03</v>
      </c>
      <c r="I1053">
        <v>0</v>
      </c>
      <c r="J1053">
        <v>2</v>
      </c>
      <c r="K1053">
        <v>0.03</v>
      </c>
      <c r="L1053">
        <v>-1</v>
      </c>
      <c r="M1053">
        <v>-1</v>
      </c>
      <c r="N1053">
        <v>0.67</v>
      </c>
      <c r="O1053">
        <v>3.58</v>
      </c>
      <c r="P1053">
        <v>0.03</v>
      </c>
      <c r="Q1053">
        <v>0.28000000000000003</v>
      </c>
      <c r="R1053">
        <v>0.05</v>
      </c>
      <c r="S1053">
        <v>0.32</v>
      </c>
      <c r="T1053">
        <v>0.23</v>
      </c>
      <c r="U1053">
        <v>0</v>
      </c>
      <c r="V1053">
        <v>0</v>
      </c>
      <c r="W1053">
        <v>20.67</v>
      </c>
      <c r="X1053">
        <v>0.6</v>
      </c>
      <c r="Y1053">
        <v>-1</v>
      </c>
      <c r="Z1053">
        <v>-1</v>
      </c>
      <c r="AA1053">
        <v>24.88</v>
      </c>
      <c r="AB1053">
        <v>0.03</v>
      </c>
      <c r="AC1053">
        <v>0.02</v>
      </c>
      <c r="AD1053">
        <v>0.03</v>
      </c>
      <c r="AE1053">
        <v>4.17</v>
      </c>
      <c r="AF1053">
        <v>-1</v>
      </c>
      <c r="AG1053">
        <v>-1</v>
      </c>
      <c r="AH1053">
        <v>-1</v>
      </c>
      <c r="AI1053">
        <v>0</v>
      </c>
      <c r="AJ1053">
        <v>0</v>
      </c>
      <c r="AK1053">
        <v>0.03</v>
      </c>
      <c r="AL1053">
        <v>0.03</v>
      </c>
      <c r="AM1053">
        <v>0.05</v>
      </c>
      <c r="AN1053">
        <v>0.05</v>
      </c>
      <c r="AO1053">
        <v>1.42</v>
      </c>
      <c r="AP1053">
        <v>1.42</v>
      </c>
      <c r="AQ1053">
        <v>22.67</v>
      </c>
      <c r="AR1053">
        <v>0.53</v>
      </c>
      <c r="AS1053">
        <v>0.68</v>
      </c>
      <c r="AT1053">
        <v>-1</v>
      </c>
      <c r="AU1053">
        <v>-1</v>
      </c>
      <c r="AV1053">
        <v>0.05</v>
      </c>
      <c r="AW1053">
        <v>29.88</v>
      </c>
      <c r="AX1053">
        <v>29.88</v>
      </c>
      <c r="AY1053">
        <v>0.17</v>
      </c>
      <c r="AZ1053">
        <v>0</v>
      </c>
      <c r="BA1053">
        <v>1572.3021521659314</v>
      </c>
    </row>
    <row r="1054" spans="1:53" x14ac:dyDescent="0.25">
      <c r="A1054">
        <v>2942</v>
      </c>
      <c r="B1054" t="s">
        <v>1463</v>
      </c>
      <c r="C1054">
        <v>0</v>
      </c>
      <c r="D1054">
        <v>1.58</v>
      </c>
      <c r="E1054">
        <v>0</v>
      </c>
      <c r="F1054">
        <v>0</v>
      </c>
      <c r="G1054">
        <v>0</v>
      </c>
      <c r="H1054">
        <v>0.03</v>
      </c>
      <c r="I1054">
        <v>0</v>
      </c>
      <c r="J1054">
        <v>2</v>
      </c>
      <c r="K1054">
        <v>0.03</v>
      </c>
      <c r="L1054">
        <v>-1</v>
      </c>
      <c r="M1054">
        <v>-1</v>
      </c>
      <c r="N1054">
        <v>0.67</v>
      </c>
      <c r="O1054">
        <v>3.58</v>
      </c>
      <c r="P1054">
        <v>0.03</v>
      </c>
      <c r="Q1054">
        <v>0.28000000000000003</v>
      </c>
      <c r="R1054">
        <v>0.05</v>
      </c>
      <c r="S1054">
        <v>0.32</v>
      </c>
      <c r="T1054">
        <v>0.23</v>
      </c>
      <c r="U1054">
        <v>0</v>
      </c>
      <c r="V1054">
        <v>0</v>
      </c>
      <c r="W1054">
        <v>20.67</v>
      </c>
      <c r="X1054">
        <v>0.6</v>
      </c>
      <c r="Y1054">
        <v>-1</v>
      </c>
      <c r="Z1054">
        <v>-1</v>
      </c>
      <c r="AA1054">
        <v>24.88</v>
      </c>
      <c r="AB1054">
        <v>0.03</v>
      </c>
      <c r="AC1054">
        <v>0.02</v>
      </c>
      <c r="AD1054">
        <v>0.03</v>
      </c>
      <c r="AE1054">
        <v>4.17</v>
      </c>
      <c r="AF1054">
        <v>-1</v>
      </c>
      <c r="AG1054">
        <v>-1</v>
      </c>
      <c r="AH1054">
        <v>-1</v>
      </c>
      <c r="AI1054">
        <v>0</v>
      </c>
      <c r="AJ1054">
        <v>0</v>
      </c>
      <c r="AK1054">
        <v>0.03</v>
      </c>
      <c r="AL1054">
        <v>0.03</v>
      </c>
      <c r="AM1054">
        <v>0.05</v>
      </c>
      <c r="AN1054">
        <v>0.05</v>
      </c>
      <c r="AO1054">
        <v>1.42</v>
      </c>
      <c r="AP1054">
        <v>1.42</v>
      </c>
      <c r="AQ1054">
        <v>22.67</v>
      </c>
      <c r="AR1054">
        <v>0.53</v>
      </c>
      <c r="AS1054">
        <v>0.68</v>
      </c>
      <c r="AT1054">
        <v>-1</v>
      </c>
      <c r="AU1054">
        <v>-1</v>
      </c>
      <c r="AV1054">
        <v>0.05</v>
      </c>
      <c r="AW1054">
        <v>29.88</v>
      </c>
      <c r="AX1054">
        <v>29.88</v>
      </c>
      <c r="AY1054">
        <v>0.17</v>
      </c>
      <c r="AZ1054">
        <v>0</v>
      </c>
      <c r="BA1054">
        <v>1441.4982155117425</v>
      </c>
    </row>
    <row r="1055" spans="1:53" x14ac:dyDescent="0.25">
      <c r="A1055">
        <v>2944</v>
      </c>
      <c r="B1055" t="s">
        <v>1464</v>
      </c>
      <c r="C1055">
        <v>0</v>
      </c>
      <c r="D1055">
        <v>1.58</v>
      </c>
      <c r="E1055">
        <v>0</v>
      </c>
      <c r="F1055">
        <v>0</v>
      </c>
      <c r="G1055">
        <v>0</v>
      </c>
      <c r="H1055">
        <v>0.03</v>
      </c>
      <c r="I1055">
        <v>0</v>
      </c>
      <c r="J1055">
        <v>2</v>
      </c>
      <c r="K1055">
        <v>0.03</v>
      </c>
      <c r="L1055">
        <v>-1</v>
      </c>
      <c r="M1055">
        <v>-1</v>
      </c>
      <c r="N1055">
        <v>0.67</v>
      </c>
      <c r="O1055">
        <v>3.58</v>
      </c>
      <c r="P1055">
        <v>0.03</v>
      </c>
      <c r="Q1055">
        <v>0.28000000000000003</v>
      </c>
      <c r="R1055">
        <v>0.05</v>
      </c>
      <c r="S1055">
        <v>0.32</v>
      </c>
      <c r="T1055">
        <v>0.23</v>
      </c>
      <c r="U1055">
        <v>0</v>
      </c>
      <c r="V1055">
        <v>0</v>
      </c>
      <c r="W1055">
        <v>20.67</v>
      </c>
      <c r="X1055">
        <v>0.6</v>
      </c>
      <c r="Y1055">
        <v>-1</v>
      </c>
      <c r="Z1055">
        <v>-1</v>
      </c>
      <c r="AA1055">
        <v>24.88</v>
      </c>
      <c r="AB1055">
        <v>0.03</v>
      </c>
      <c r="AC1055">
        <v>0.02</v>
      </c>
      <c r="AD1055">
        <v>0.03</v>
      </c>
      <c r="AE1055">
        <v>4.17</v>
      </c>
      <c r="AF1055">
        <v>-1</v>
      </c>
      <c r="AG1055">
        <v>-1</v>
      </c>
      <c r="AH1055">
        <v>-1</v>
      </c>
      <c r="AI1055">
        <v>0</v>
      </c>
      <c r="AJ1055">
        <v>0</v>
      </c>
      <c r="AK1055">
        <v>0.03</v>
      </c>
      <c r="AL1055">
        <v>0.03</v>
      </c>
      <c r="AM1055">
        <v>0.05</v>
      </c>
      <c r="AN1055">
        <v>0.05</v>
      </c>
      <c r="AO1055">
        <v>1.42</v>
      </c>
      <c r="AP1055">
        <v>1.42</v>
      </c>
      <c r="AQ1055">
        <v>22.67</v>
      </c>
      <c r="AR1055">
        <v>0.53</v>
      </c>
      <c r="AS1055">
        <v>0.68</v>
      </c>
      <c r="AT1055">
        <v>-1</v>
      </c>
      <c r="AU1055">
        <v>-1</v>
      </c>
      <c r="AV1055">
        <v>0.05</v>
      </c>
      <c r="AW1055">
        <v>29.88</v>
      </c>
      <c r="AX1055">
        <v>29.88</v>
      </c>
      <c r="AY1055">
        <v>0.17</v>
      </c>
      <c r="AZ1055">
        <v>0</v>
      </c>
      <c r="BA1055">
        <v>1449.547547131313</v>
      </c>
    </row>
    <row r="1056" spans="1:53" x14ac:dyDescent="0.25">
      <c r="A1056">
        <v>2945</v>
      </c>
      <c r="B1056" t="s">
        <v>1465</v>
      </c>
      <c r="C1056">
        <v>0</v>
      </c>
      <c r="D1056">
        <v>1.58</v>
      </c>
      <c r="E1056">
        <v>0</v>
      </c>
      <c r="F1056">
        <v>0</v>
      </c>
      <c r="G1056">
        <v>0</v>
      </c>
      <c r="H1056">
        <v>0.03</v>
      </c>
      <c r="I1056">
        <v>0</v>
      </c>
      <c r="J1056">
        <v>2</v>
      </c>
      <c r="K1056">
        <v>0.03</v>
      </c>
      <c r="L1056">
        <v>-1</v>
      </c>
      <c r="M1056">
        <v>-1</v>
      </c>
      <c r="N1056">
        <v>0.67</v>
      </c>
      <c r="O1056">
        <v>3.58</v>
      </c>
      <c r="P1056">
        <v>0.03</v>
      </c>
      <c r="Q1056">
        <v>0.28000000000000003</v>
      </c>
      <c r="R1056">
        <v>0.05</v>
      </c>
      <c r="S1056">
        <v>0.32</v>
      </c>
      <c r="T1056">
        <v>0.23</v>
      </c>
      <c r="U1056">
        <v>0</v>
      </c>
      <c r="V1056">
        <v>0</v>
      </c>
      <c r="W1056">
        <v>20.67</v>
      </c>
      <c r="X1056">
        <v>0.6</v>
      </c>
      <c r="Y1056">
        <v>-1</v>
      </c>
      <c r="Z1056">
        <v>-1</v>
      </c>
      <c r="AA1056">
        <v>24.88</v>
      </c>
      <c r="AB1056">
        <v>0.03</v>
      </c>
      <c r="AC1056">
        <v>0.02</v>
      </c>
      <c r="AD1056">
        <v>0.03</v>
      </c>
      <c r="AE1056">
        <v>4.17</v>
      </c>
      <c r="AF1056">
        <v>-1</v>
      </c>
      <c r="AG1056">
        <v>-1</v>
      </c>
      <c r="AH1056">
        <v>-1</v>
      </c>
      <c r="AI1056">
        <v>0</v>
      </c>
      <c r="AJ1056">
        <v>0</v>
      </c>
      <c r="AK1056">
        <v>0.03</v>
      </c>
      <c r="AL1056">
        <v>0.03</v>
      </c>
      <c r="AM1056">
        <v>0.05</v>
      </c>
      <c r="AN1056">
        <v>0.05</v>
      </c>
      <c r="AO1056">
        <v>1.42</v>
      </c>
      <c r="AP1056">
        <v>1.42</v>
      </c>
      <c r="AQ1056">
        <v>22.67</v>
      </c>
      <c r="AR1056">
        <v>0.53</v>
      </c>
      <c r="AS1056">
        <v>0.68</v>
      </c>
      <c r="AT1056">
        <v>-1</v>
      </c>
      <c r="AU1056">
        <v>-1</v>
      </c>
      <c r="AV1056">
        <v>0.05</v>
      </c>
      <c r="AW1056">
        <v>29.88</v>
      </c>
      <c r="AX1056">
        <v>29.88</v>
      </c>
      <c r="AY1056">
        <v>0.17</v>
      </c>
      <c r="AZ1056">
        <v>0</v>
      </c>
      <c r="BA1056">
        <v>1385.6560281391521</v>
      </c>
    </row>
    <row r="1057" spans="1:53" x14ac:dyDescent="0.25">
      <c r="A1057">
        <v>2950</v>
      </c>
      <c r="B1057" t="s">
        <v>1466</v>
      </c>
      <c r="C1057">
        <v>0</v>
      </c>
      <c r="D1057">
        <v>1.58</v>
      </c>
      <c r="E1057">
        <v>0</v>
      </c>
      <c r="F1057">
        <v>0</v>
      </c>
      <c r="G1057">
        <v>0</v>
      </c>
      <c r="H1057">
        <v>0.03</v>
      </c>
      <c r="I1057">
        <v>0</v>
      </c>
      <c r="J1057">
        <v>2</v>
      </c>
      <c r="K1057">
        <v>0.03</v>
      </c>
      <c r="L1057">
        <v>-1</v>
      </c>
      <c r="M1057">
        <v>-1</v>
      </c>
      <c r="N1057">
        <v>0.67</v>
      </c>
      <c r="O1057">
        <v>3.58</v>
      </c>
      <c r="P1057">
        <v>0.03</v>
      </c>
      <c r="Q1057">
        <v>0.28000000000000003</v>
      </c>
      <c r="R1057">
        <v>0.05</v>
      </c>
      <c r="S1057">
        <v>0.32</v>
      </c>
      <c r="T1057">
        <v>0.23</v>
      </c>
      <c r="U1057">
        <v>0</v>
      </c>
      <c r="V1057">
        <v>0</v>
      </c>
      <c r="W1057">
        <v>20.67</v>
      </c>
      <c r="X1057">
        <v>0.6</v>
      </c>
      <c r="Y1057">
        <v>-1</v>
      </c>
      <c r="Z1057">
        <v>-1</v>
      </c>
      <c r="AA1057">
        <v>24.88</v>
      </c>
      <c r="AB1057">
        <v>0.03</v>
      </c>
      <c r="AC1057">
        <v>0.02</v>
      </c>
      <c r="AD1057">
        <v>0.03</v>
      </c>
      <c r="AE1057">
        <v>4.17</v>
      </c>
      <c r="AF1057">
        <v>-1</v>
      </c>
      <c r="AG1057">
        <v>-1</v>
      </c>
      <c r="AH1057">
        <v>-1</v>
      </c>
      <c r="AI1057">
        <v>0</v>
      </c>
      <c r="AJ1057">
        <v>0</v>
      </c>
      <c r="AK1057">
        <v>0.03</v>
      </c>
      <c r="AL1057">
        <v>0.03</v>
      </c>
      <c r="AM1057">
        <v>0.05</v>
      </c>
      <c r="AN1057">
        <v>0.05</v>
      </c>
      <c r="AO1057">
        <v>1.42</v>
      </c>
      <c r="AP1057">
        <v>1.42</v>
      </c>
      <c r="AQ1057">
        <v>22.67</v>
      </c>
      <c r="AR1057">
        <v>0.53</v>
      </c>
      <c r="AS1057">
        <v>0.68</v>
      </c>
      <c r="AT1057">
        <v>-1</v>
      </c>
      <c r="AU1057">
        <v>-1</v>
      </c>
      <c r="AV1057">
        <v>0.05</v>
      </c>
      <c r="AW1057">
        <v>29.88</v>
      </c>
      <c r="AX1057">
        <v>29.88</v>
      </c>
      <c r="AY1057">
        <v>0.17</v>
      </c>
      <c r="AZ1057">
        <v>0</v>
      </c>
      <c r="BA1057">
        <v>1424.7262838486224</v>
      </c>
    </row>
    <row r="1058" spans="1:53" x14ac:dyDescent="0.25">
      <c r="A1058">
        <v>2957</v>
      </c>
      <c r="B1058" t="s">
        <v>694</v>
      </c>
      <c r="C1058">
        <v>0</v>
      </c>
      <c r="D1058">
        <v>1.58</v>
      </c>
      <c r="E1058">
        <v>0</v>
      </c>
      <c r="F1058">
        <v>0</v>
      </c>
      <c r="G1058">
        <v>0</v>
      </c>
      <c r="H1058">
        <v>0.03</v>
      </c>
      <c r="I1058">
        <v>0</v>
      </c>
      <c r="J1058">
        <v>2</v>
      </c>
      <c r="K1058">
        <v>0.03</v>
      </c>
      <c r="L1058">
        <v>-1</v>
      </c>
      <c r="M1058">
        <v>-1</v>
      </c>
      <c r="N1058">
        <v>0.67</v>
      </c>
      <c r="O1058">
        <v>3.58</v>
      </c>
      <c r="P1058">
        <v>0.03</v>
      </c>
      <c r="Q1058">
        <v>0.28000000000000003</v>
      </c>
      <c r="R1058">
        <v>0.05</v>
      </c>
      <c r="S1058">
        <v>0.32</v>
      </c>
      <c r="T1058">
        <v>0.23</v>
      </c>
      <c r="U1058">
        <v>0</v>
      </c>
      <c r="V1058">
        <v>0</v>
      </c>
      <c r="W1058">
        <v>20.67</v>
      </c>
      <c r="X1058">
        <v>0.6</v>
      </c>
      <c r="Y1058">
        <v>-1</v>
      </c>
      <c r="Z1058">
        <v>-1</v>
      </c>
      <c r="AA1058">
        <v>24.88</v>
      </c>
      <c r="AB1058">
        <v>0.03</v>
      </c>
      <c r="AC1058">
        <v>0.02</v>
      </c>
      <c r="AD1058">
        <v>0.03</v>
      </c>
      <c r="AE1058">
        <v>4.17</v>
      </c>
      <c r="AF1058">
        <v>-1</v>
      </c>
      <c r="AG1058">
        <v>-1</v>
      </c>
      <c r="AH1058">
        <v>-1</v>
      </c>
      <c r="AI1058">
        <v>0</v>
      </c>
      <c r="AJ1058">
        <v>0</v>
      </c>
      <c r="AK1058">
        <v>0.03</v>
      </c>
      <c r="AL1058">
        <v>0.03</v>
      </c>
      <c r="AM1058">
        <v>0.05</v>
      </c>
      <c r="AN1058">
        <v>0.05</v>
      </c>
      <c r="AO1058">
        <v>1.42</v>
      </c>
      <c r="AP1058">
        <v>1.42</v>
      </c>
      <c r="AQ1058">
        <v>22.67</v>
      </c>
      <c r="AR1058">
        <v>0.53</v>
      </c>
      <c r="AS1058">
        <v>0.68</v>
      </c>
      <c r="AT1058">
        <v>-1</v>
      </c>
      <c r="AU1058">
        <v>-1</v>
      </c>
      <c r="AV1058">
        <v>0.05</v>
      </c>
      <c r="AW1058">
        <v>29.88</v>
      </c>
      <c r="AX1058">
        <v>29.88</v>
      </c>
      <c r="AY1058">
        <v>0.17</v>
      </c>
      <c r="AZ1058">
        <v>0</v>
      </c>
      <c r="BA1058">
        <v>1375.5911140561066</v>
      </c>
    </row>
    <row r="1059" spans="1:53" x14ac:dyDescent="0.25">
      <c r="A1059">
        <v>2959</v>
      </c>
      <c r="B1059" t="s">
        <v>1467</v>
      </c>
      <c r="C1059">
        <v>0</v>
      </c>
      <c r="D1059">
        <v>1.58</v>
      </c>
      <c r="E1059">
        <v>0</v>
      </c>
      <c r="F1059">
        <v>0</v>
      </c>
      <c r="G1059">
        <v>0</v>
      </c>
      <c r="H1059">
        <v>0.03</v>
      </c>
      <c r="I1059">
        <v>0</v>
      </c>
      <c r="J1059">
        <v>2</v>
      </c>
      <c r="K1059">
        <v>0.03</v>
      </c>
      <c r="L1059">
        <v>-1</v>
      </c>
      <c r="M1059">
        <v>-1</v>
      </c>
      <c r="N1059">
        <v>0.67</v>
      </c>
      <c r="O1059">
        <v>3.58</v>
      </c>
      <c r="P1059">
        <v>0.03</v>
      </c>
      <c r="Q1059">
        <v>0.28000000000000003</v>
      </c>
      <c r="R1059">
        <v>0.05</v>
      </c>
      <c r="S1059">
        <v>0.32</v>
      </c>
      <c r="T1059">
        <v>0.23</v>
      </c>
      <c r="U1059">
        <v>0</v>
      </c>
      <c r="V1059">
        <v>0</v>
      </c>
      <c r="W1059">
        <v>20.67</v>
      </c>
      <c r="X1059">
        <v>0.6</v>
      </c>
      <c r="Y1059">
        <v>-1</v>
      </c>
      <c r="Z1059">
        <v>-1</v>
      </c>
      <c r="AA1059">
        <v>24.88</v>
      </c>
      <c r="AB1059">
        <v>0.03</v>
      </c>
      <c r="AC1059">
        <v>0.02</v>
      </c>
      <c r="AD1059">
        <v>0.03</v>
      </c>
      <c r="AE1059">
        <v>4.17</v>
      </c>
      <c r="AF1059">
        <v>-1</v>
      </c>
      <c r="AG1059">
        <v>-1</v>
      </c>
      <c r="AH1059">
        <v>-1</v>
      </c>
      <c r="AI1059">
        <v>0</v>
      </c>
      <c r="AJ1059">
        <v>0</v>
      </c>
      <c r="AK1059">
        <v>0.03</v>
      </c>
      <c r="AL1059">
        <v>0.03</v>
      </c>
      <c r="AM1059">
        <v>0.05</v>
      </c>
      <c r="AN1059">
        <v>0.05</v>
      </c>
      <c r="AO1059">
        <v>1.42</v>
      </c>
      <c r="AP1059">
        <v>1.42</v>
      </c>
      <c r="AQ1059">
        <v>22.67</v>
      </c>
      <c r="AR1059">
        <v>0.53</v>
      </c>
      <c r="AS1059">
        <v>0.68</v>
      </c>
      <c r="AT1059">
        <v>-1</v>
      </c>
      <c r="AU1059">
        <v>-1</v>
      </c>
      <c r="AV1059">
        <v>0.05</v>
      </c>
      <c r="AW1059">
        <v>29.88</v>
      </c>
      <c r="AX1059">
        <v>29.88</v>
      </c>
      <c r="AY1059">
        <v>0.17</v>
      </c>
      <c r="AZ1059">
        <v>0</v>
      </c>
      <c r="BA1059">
        <v>1478.0709491015712</v>
      </c>
    </row>
    <row r="1060" spans="1:53" x14ac:dyDescent="0.25">
      <c r="A1060">
        <v>2960</v>
      </c>
      <c r="B1060" t="s">
        <v>1468</v>
      </c>
      <c r="C1060">
        <v>0</v>
      </c>
      <c r="D1060">
        <v>1.58</v>
      </c>
      <c r="E1060">
        <v>0</v>
      </c>
      <c r="F1060">
        <v>0</v>
      </c>
      <c r="G1060">
        <v>0</v>
      </c>
      <c r="H1060">
        <v>0.03</v>
      </c>
      <c r="I1060">
        <v>0</v>
      </c>
      <c r="J1060">
        <v>2</v>
      </c>
      <c r="K1060">
        <v>0.03</v>
      </c>
      <c r="L1060">
        <v>-1</v>
      </c>
      <c r="M1060">
        <v>-1</v>
      </c>
      <c r="N1060">
        <v>0.67</v>
      </c>
      <c r="O1060">
        <v>3.58</v>
      </c>
      <c r="P1060">
        <v>0.03</v>
      </c>
      <c r="Q1060">
        <v>0.28000000000000003</v>
      </c>
      <c r="R1060">
        <v>0.05</v>
      </c>
      <c r="S1060">
        <v>0.32</v>
      </c>
      <c r="T1060">
        <v>0.23</v>
      </c>
      <c r="U1060">
        <v>0</v>
      </c>
      <c r="V1060">
        <v>0</v>
      </c>
      <c r="W1060">
        <v>20.67</v>
      </c>
      <c r="X1060">
        <v>0.6</v>
      </c>
      <c r="Y1060">
        <v>-1</v>
      </c>
      <c r="Z1060">
        <v>-1</v>
      </c>
      <c r="AA1060">
        <v>24.88</v>
      </c>
      <c r="AB1060">
        <v>0.03</v>
      </c>
      <c r="AC1060">
        <v>0.02</v>
      </c>
      <c r="AD1060">
        <v>0.03</v>
      </c>
      <c r="AE1060">
        <v>4.17</v>
      </c>
      <c r="AF1060">
        <v>-1</v>
      </c>
      <c r="AG1060">
        <v>-1</v>
      </c>
      <c r="AH1060">
        <v>-1</v>
      </c>
      <c r="AI1060">
        <v>0</v>
      </c>
      <c r="AJ1060">
        <v>0</v>
      </c>
      <c r="AK1060">
        <v>0.03</v>
      </c>
      <c r="AL1060">
        <v>0.03</v>
      </c>
      <c r="AM1060">
        <v>0.05</v>
      </c>
      <c r="AN1060">
        <v>0.05</v>
      </c>
      <c r="AO1060">
        <v>1.42</v>
      </c>
      <c r="AP1060">
        <v>1.42</v>
      </c>
      <c r="AQ1060">
        <v>22.67</v>
      </c>
      <c r="AR1060">
        <v>0.53</v>
      </c>
      <c r="AS1060">
        <v>0.68</v>
      </c>
      <c r="AT1060">
        <v>-1</v>
      </c>
      <c r="AU1060">
        <v>-1</v>
      </c>
      <c r="AV1060">
        <v>0.05</v>
      </c>
      <c r="AW1060">
        <v>29.88</v>
      </c>
      <c r="AX1060">
        <v>29.88</v>
      </c>
      <c r="AY1060">
        <v>0.17</v>
      </c>
      <c r="AZ1060">
        <v>0</v>
      </c>
      <c r="BA1060">
        <v>1452.3174825638614</v>
      </c>
    </row>
    <row r="1061" spans="1:53" x14ac:dyDescent="0.25">
      <c r="A1061">
        <v>2961</v>
      </c>
      <c r="B1061" t="s">
        <v>1469</v>
      </c>
      <c r="C1061">
        <v>0</v>
      </c>
      <c r="D1061">
        <v>1.58</v>
      </c>
      <c r="E1061">
        <v>0</v>
      </c>
      <c r="F1061">
        <v>0</v>
      </c>
      <c r="G1061">
        <v>0</v>
      </c>
      <c r="H1061">
        <v>0.03</v>
      </c>
      <c r="I1061">
        <v>0</v>
      </c>
      <c r="J1061">
        <v>2</v>
      </c>
      <c r="K1061">
        <v>0.03</v>
      </c>
      <c r="L1061">
        <v>-1</v>
      </c>
      <c r="M1061">
        <v>-1</v>
      </c>
      <c r="N1061">
        <v>0.67</v>
      </c>
      <c r="O1061">
        <v>3.58</v>
      </c>
      <c r="P1061">
        <v>0.03</v>
      </c>
      <c r="Q1061">
        <v>0.28000000000000003</v>
      </c>
      <c r="R1061">
        <v>0.05</v>
      </c>
      <c r="S1061">
        <v>0.32</v>
      </c>
      <c r="T1061">
        <v>0.23</v>
      </c>
      <c r="U1061">
        <v>0</v>
      </c>
      <c r="V1061">
        <v>0</v>
      </c>
      <c r="W1061">
        <v>20.67</v>
      </c>
      <c r="X1061">
        <v>0.6</v>
      </c>
      <c r="Y1061">
        <v>-1</v>
      </c>
      <c r="Z1061">
        <v>-1</v>
      </c>
      <c r="AA1061">
        <v>24.88</v>
      </c>
      <c r="AB1061">
        <v>0.03</v>
      </c>
      <c r="AC1061">
        <v>0.02</v>
      </c>
      <c r="AD1061">
        <v>0.03</v>
      </c>
      <c r="AE1061">
        <v>4.17</v>
      </c>
      <c r="AF1061">
        <v>-1</v>
      </c>
      <c r="AG1061">
        <v>-1</v>
      </c>
      <c r="AH1061">
        <v>-1</v>
      </c>
      <c r="AI1061">
        <v>0</v>
      </c>
      <c r="AJ1061">
        <v>0</v>
      </c>
      <c r="AK1061">
        <v>0.03</v>
      </c>
      <c r="AL1061">
        <v>0.03</v>
      </c>
      <c r="AM1061">
        <v>0.05</v>
      </c>
      <c r="AN1061">
        <v>0.05</v>
      </c>
      <c r="AO1061">
        <v>1.42</v>
      </c>
      <c r="AP1061">
        <v>1.42</v>
      </c>
      <c r="AQ1061">
        <v>22.67</v>
      </c>
      <c r="AR1061">
        <v>0.53</v>
      </c>
      <c r="AS1061">
        <v>0.68</v>
      </c>
      <c r="AT1061">
        <v>-1</v>
      </c>
      <c r="AU1061">
        <v>-1</v>
      </c>
      <c r="AV1061">
        <v>0.05</v>
      </c>
      <c r="AW1061">
        <v>29.88</v>
      </c>
      <c r="AX1061">
        <v>29.88</v>
      </c>
      <c r="AY1061">
        <v>0.17</v>
      </c>
      <c r="AZ1061">
        <v>0</v>
      </c>
      <c r="BA1061">
        <v>1384.6394776163286</v>
      </c>
    </row>
    <row r="1062" spans="1:53" x14ac:dyDescent="0.25">
      <c r="A1062">
        <v>2964</v>
      </c>
      <c r="B1062" t="s">
        <v>1470</v>
      </c>
      <c r="C1062">
        <v>0</v>
      </c>
      <c r="D1062">
        <v>1.58</v>
      </c>
      <c r="E1062">
        <v>0</v>
      </c>
      <c r="F1062">
        <v>0</v>
      </c>
      <c r="G1062">
        <v>0</v>
      </c>
      <c r="H1062">
        <v>0.03</v>
      </c>
      <c r="I1062">
        <v>0</v>
      </c>
      <c r="J1062">
        <v>2</v>
      </c>
      <c r="K1062">
        <v>0.03</v>
      </c>
      <c r="L1062">
        <v>-1</v>
      </c>
      <c r="M1062">
        <v>-1</v>
      </c>
      <c r="N1062">
        <v>0.67</v>
      </c>
      <c r="O1062">
        <v>3.58</v>
      </c>
      <c r="P1062">
        <v>0.03</v>
      </c>
      <c r="Q1062">
        <v>0.28000000000000003</v>
      </c>
      <c r="R1062">
        <v>0.05</v>
      </c>
      <c r="S1062">
        <v>0.32</v>
      </c>
      <c r="T1062">
        <v>0.23</v>
      </c>
      <c r="U1062">
        <v>0</v>
      </c>
      <c r="V1062">
        <v>0</v>
      </c>
      <c r="W1062">
        <v>20.67</v>
      </c>
      <c r="X1062">
        <v>0.6</v>
      </c>
      <c r="Y1062">
        <v>-1</v>
      </c>
      <c r="Z1062">
        <v>-1</v>
      </c>
      <c r="AA1062">
        <v>24.88</v>
      </c>
      <c r="AB1062">
        <v>0.03</v>
      </c>
      <c r="AC1062">
        <v>0.02</v>
      </c>
      <c r="AD1062">
        <v>0.03</v>
      </c>
      <c r="AE1062">
        <v>4.17</v>
      </c>
      <c r="AF1062">
        <v>-1</v>
      </c>
      <c r="AG1062">
        <v>-1</v>
      </c>
      <c r="AH1062">
        <v>-1</v>
      </c>
      <c r="AI1062">
        <v>0</v>
      </c>
      <c r="AJ1062">
        <v>0</v>
      </c>
      <c r="AK1062">
        <v>0.03</v>
      </c>
      <c r="AL1062">
        <v>0.03</v>
      </c>
      <c r="AM1062">
        <v>0.05</v>
      </c>
      <c r="AN1062">
        <v>0.05</v>
      </c>
      <c r="AO1062">
        <v>1.42</v>
      </c>
      <c r="AP1062">
        <v>1.42</v>
      </c>
      <c r="AQ1062">
        <v>22.67</v>
      </c>
      <c r="AR1062">
        <v>0.53</v>
      </c>
      <c r="AS1062">
        <v>0.68</v>
      </c>
      <c r="AT1062">
        <v>-1</v>
      </c>
      <c r="AU1062">
        <v>-1</v>
      </c>
      <c r="AV1062">
        <v>0.05</v>
      </c>
      <c r="AW1062">
        <v>29.88</v>
      </c>
      <c r="AX1062">
        <v>29.88</v>
      </c>
      <c r="AY1062">
        <v>0.17</v>
      </c>
      <c r="AZ1062">
        <v>0</v>
      </c>
      <c r="BA1062">
        <v>1407.1722147249131</v>
      </c>
    </row>
    <row r="1063" spans="1:53" x14ac:dyDescent="0.25">
      <c r="A1063">
        <v>2969</v>
      </c>
      <c r="B1063" t="s">
        <v>1471</v>
      </c>
      <c r="C1063">
        <v>0</v>
      </c>
      <c r="D1063">
        <v>1.58</v>
      </c>
      <c r="E1063">
        <v>0</v>
      </c>
      <c r="F1063">
        <v>0</v>
      </c>
      <c r="G1063">
        <v>0</v>
      </c>
      <c r="H1063">
        <v>0.03</v>
      </c>
      <c r="I1063">
        <v>0</v>
      </c>
      <c r="J1063">
        <v>2</v>
      </c>
      <c r="K1063">
        <v>0.03</v>
      </c>
      <c r="L1063">
        <v>-1</v>
      </c>
      <c r="M1063">
        <v>-1</v>
      </c>
      <c r="N1063">
        <v>0.67</v>
      </c>
      <c r="O1063">
        <v>3.58</v>
      </c>
      <c r="P1063">
        <v>0.03</v>
      </c>
      <c r="Q1063">
        <v>0.28000000000000003</v>
      </c>
      <c r="R1063">
        <v>0.05</v>
      </c>
      <c r="S1063">
        <v>0.32</v>
      </c>
      <c r="T1063">
        <v>0.23</v>
      </c>
      <c r="U1063">
        <v>0</v>
      </c>
      <c r="V1063">
        <v>0</v>
      </c>
      <c r="W1063">
        <v>20.67</v>
      </c>
      <c r="X1063">
        <v>0.6</v>
      </c>
      <c r="Y1063">
        <v>-1</v>
      </c>
      <c r="Z1063">
        <v>-1</v>
      </c>
      <c r="AA1063">
        <v>24.88</v>
      </c>
      <c r="AB1063">
        <v>0.03</v>
      </c>
      <c r="AC1063">
        <v>0.02</v>
      </c>
      <c r="AD1063">
        <v>0.03</v>
      </c>
      <c r="AE1063">
        <v>4.17</v>
      </c>
      <c r="AF1063">
        <v>-1</v>
      </c>
      <c r="AG1063">
        <v>-1</v>
      </c>
      <c r="AH1063">
        <v>-1</v>
      </c>
      <c r="AI1063">
        <v>0</v>
      </c>
      <c r="AJ1063">
        <v>0</v>
      </c>
      <c r="AK1063">
        <v>0.03</v>
      </c>
      <c r="AL1063">
        <v>0.03</v>
      </c>
      <c r="AM1063">
        <v>0.05</v>
      </c>
      <c r="AN1063">
        <v>0.05</v>
      </c>
      <c r="AO1063">
        <v>1.42</v>
      </c>
      <c r="AP1063">
        <v>1.42</v>
      </c>
      <c r="AQ1063">
        <v>22.67</v>
      </c>
      <c r="AR1063">
        <v>0.53</v>
      </c>
      <c r="AS1063">
        <v>0.68</v>
      </c>
      <c r="AT1063">
        <v>-1</v>
      </c>
      <c r="AU1063">
        <v>-1</v>
      </c>
      <c r="AV1063">
        <v>0.05</v>
      </c>
      <c r="AW1063">
        <v>29.88</v>
      </c>
      <c r="AX1063">
        <v>29.88</v>
      </c>
      <c r="AY1063">
        <v>0.17</v>
      </c>
      <c r="AZ1063">
        <v>0</v>
      </c>
      <c r="BA1063">
        <v>1422.7077449523686</v>
      </c>
    </row>
    <row r="1064" spans="1:53" x14ac:dyDescent="0.25">
      <c r="A1064">
        <v>2972</v>
      </c>
      <c r="B1064" t="s">
        <v>1472</v>
      </c>
      <c r="C1064">
        <v>0</v>
      </c>
      <c r="D1064">
        <v>1.58</v>
      </c>
      <c r="E1064">
        <v>0</v>
      </c>
      <c r="F1064">
        <v>0</v>
      </c>
      <c r="G1064">
        <v>0</v>
      </c>
      <c r="H1064">
        <v>0.03</v>
      </c>
      <c r="I1064">
        <v>0</v>
      </c>
      <c r="J1064">
        <v>2</v>
      </c>
      <c r="K1064">
        <v>0.03</v>
      </c>
      <c r="L1064">
        <v>-1</v>
      </c>
      <c r="M1064">
        <v>-1</v>
      </c>
      <c r="N1064">
        <v>0.67</v>
      </c>
      <c r="O1064">
        <v>3.58</v>
      </c>
      <c r="P1064">
        <v>0.03</v>
      </c>
      <c r="Q1064">
        <v>0.28000000000000003</v>
      </c>
      <c r="R1064">
        <v>0.05</v>
      </c>
      <c r="S1064">
        <v>0.32</v>
      </c>
      <c r="T1064">
        <v>0.23</v>
      </c>
      <c r="U1064">
        <v>0</v>
      </c>
      <c r="V1064">
        <v>0</v>
      </c>
      <c r="W1064">
        <v>20.67</v>
      </c>
      <c r="X1064">
        <v>0.6</v>
      </c>
      <c r="Y1064">
        <v>-1</v>
      </c>
      <c r="Z1064">
        <v>-1</v>
      </c>
      <c r="AA1064">
        <v>24.88</v>
      </c>
      <c r="AB1064">
        <v>0.03</v>
      </c>
      <c r="AC1064">
        <v>0.02</v>
      </c>
      <c r="AD1064">
        <v>0.03</v>
      </c>
      <c r="AE1064">
        <v>4.17</v>
      </c>
      <c r="AF1064">
        <v>-1</v>
      </c>
      <c r="AG1064">
        <v>-1</v>
      </c>
      <c r="AH1064">
        <v>-1</v>
      </c>
      <c r="AI1064">
        <v>0</v>
      </c>
      <c r="AJ1064">
        <v>0</v>
      </c>
      <c r="AK1064">
        <v>0.03</v>
      </c>
      <c r="AL1064">
        <v>0.03</v>
      </c>
      <c r="AM1064">
        <v>0.05</v>
      </c>
      <c r="AN1064">
        <v>0.05</v>
      </c>
      <c r="AO1064">
        <v>1.42</v>
      </c>
      <c r="AP1064">
        <v>1.42</v>
      </c>
      <c r="AQ1064">
        <v>22.67</v>
      </c>
      <c r="AR1064">
        <v>0.53</v>
      </c>
      <c r="AS1064">
        <v>0.68</v>
      </c>
      <c r="AT1064">
        <v>-1</v>
      </c>
      <c r="AU1064">
        <v>-1</v>
      </c>
      <c r="AV1064">
        <v>0.05</v>
      </c>
      <c r="AW1064">
        <v>29.88</v>
      </c>
      <c r="AX1064">
        <v>29.88</v>
      </c>
      <c r="AY1064">
        <v>0.17</v>
      </c>
      <c r="AZ1064">
        <v>0</v>
      </c>
      <c r="BA1064">
        <v>1425.9063215114988</v>
      </c>
    </row>
    <row r="1065" spans="1:53" x14ac:dyDescent="0.25">
      <c r="A1065">
        <v>2973</v>
      </c>
      <c r="B1065" t="s">
        <v>1473</v>
      </c>
      <c r="C1065">
        <v>0</v>
      </c>
      <c r="D1065">
        <v>1.58</v>
      </c>
      <c r="E1065">
        <v>0</v>
      </c>
      <c r="F1065">
        <v>0</v>
      </c>
      <c r="G1065">
        <v>0</v>
      </c>
      <c r="H1065">
        <v>0.03</v>
      </c>
      <c r="I1065">
        <v>0</v>
      </c>
      <c r="J1065">
        <v>2</v>
      </c>
      <c r="K1065">
        <v>0.03</v>
      </c>
      <c r="L1065">
        <v>-1</v>
      </c>
      <c r="M1065">
        <v>-1</v>
      </c>
      <c r="N1065">
        <v>0.67</v>
      </c>
      <c r="O1065">
        <v>3.58</v>
      </c>
      <c r="P1065">
        <v>0.03</v>
      </c>
      <c r="Q1065">
        <v>0.28000000000000003</v>
      </c>
      <c r="R1065">
        <v>0.05</v>
      </c>
      <c r="S1065">
        <v>0.32</v>
      </c>
      <c r="T1065">
        <v>0.23</v>
      </c>
      <c r="U1065">
        <v>0</v>
      </c>
      <c r="V1065">
        <v>0</v>
      </c>
      <c r="W1065">
        <v>20.67</v>
      </c>
      <c r="X1065">
        <v>0.6</v>
      </c>
      <c r="Y1065">
        <v>-1</v>
      </c>
      <c r="Z1065">
        <v>-1</v>
      </c>
      <c r="AA1065">
        <v>24.88</v>
      </c>
      <c r="AB1065">
        <v>0.03</v>
      </c>
      <c r="AC1065">
        <v>0.02</v>
      </c>
      <c r="AD1065">
        <v>0.03</v>
      </c>
      <c r="AE1065">
        <v>4.17</v>
      </c>
      <c r="AF1065">
        <v>-1</v>
      </c>
      <c r="AG1065">
        <v>-1</v>
      </c>
      <c r="AH1065">
        <v>-1</v>
      </c>
      <c r="AI1065">
        <v>0</v>
      </c>
      <c r="AJ1065">
        <v>0</v>
      </c>
      <c r="AK1065">
        <v>0.03</v>
      </c>
      <c r="AL1065">
        <v>0.03</v>
      </c>
      <c r="AM1065">
        <v>0.05</v>
      </c>
      <c r="AN1065">
        <v>0.05</v>
      </c>
      <c r="AO1065">
        <v>1.42</v>
      </c>
      <c r="AP1065">
        <v>1.42</v>
      </c>
      <c r="AQ1065">
        <v>22.67</v>
      </c>
      <c r="AR1065">
        <v>0.53</v>
      </c>
      <c r="AS1065">
        <v>0.68</v>
      </c>
      <c r="AT1065">
        <v>-1</v>
      </c>
      <c r="AU1065">
        <v>-1</v>
      </c>
      <c r="AV1065">
        <v>0.05</v>
      </c>
      <c r="AW1065">
        <v>29.88</v>
      </c>
      <c r="AX1065">
        <v>29.88</v>
      </c>
      <c r="AY1065">
        <v>0.17</v>
      </c>
      <c r="AZ1065">
        <v>0</v>
      </c>
      <c r="BA1065">
        <v>1441.9831595197029</v>
      </c>
    </row>
    <row r="1066" spans="1:53" x14ac:dyDescent="0.25">
      <c r="A1066">
        <v>2974</v>
      </c>
      <c r="B1066" t="s">
        <v>1474</v>
      </c>
      <c r="C1066">
        <v>0</v>
      </c>
      <c r="D1066">
        <v>1.58</v>
      </c>
      <c r="E1066">
        <v>0</v>
      </c>
      <c r="F1066">
        <v>0</v>
      </c>
      <c r="G1066">
        <v>0</v>
      </c>
      <c r="H1066">
        <v>0.03</v>
      </c>
      <c r="I1066">
        <v>0</v>
      </c>
      <c r="J1066">
        <v>2</v>
      </c>
      <c r="K1066">
        <v>0.03</v>
      </c>
      <c r="L1066">
        <v>-1</v>
      </c>
      <c r="M1066">
        <v>-1</v>
      </c>
      <c r="N1066">
        <v>0.67</v>
      </c>
      <c r="O1066">
        <v>3.58</v>
      </c>
      <c r="P1066">
        <v>0.03</v>
      </c>
      <c r="Q1066">
        <v>0.28000000000000003</v>
      </c>
      <c r="R1066">
        <v>0.05</v>
      </c>
      <c r="S1066">
        <v>0.32</v>
      </c>
      <c r="T1066">
        <v>0.23</v>
      </c>
      <c r="U1066">
        <v>0</v>
      </c>
      <c r="V1066">
        <v>0</v>
      </c>
      <c r="W1066">
        <v>20.67</v>
      </c>
      <c r="X1066">
        <v>0.6</v>
      </c>
      <c r="Y1066">
        <v>-1</v>
      </c>
      <c r="Z1066">
        <v>-1</v>
      </c>
      <c r="AA1066">
        <v>24.88</v>
      </c>
      <c r="AB1066">
        <v>0.03</v>
      </c>
      <c r="AC1066">
        <v>0.02</v>
      </c>
      <c r="AD1066">
        <v>0.03</v>
      </c>
      <c r="AE1066">
        <v>4.17</v>
      </c>
      <c r="AF1066">
        <v>-1</v>
      </c>
      <c r="AG1066">
        <v>-1</v>
      </c>
      <c r="AH1066">
        <v>-1</v>
      </c>
      <c r="AI1066">
        <v>0</v>
      </c>
      <c r="AJ1066">
        <v>0</v>
      </c>
      <c r="AK1066">
        <v>0.03</v>
      </c>
      <c r="AL1066">
        <v>0.03</v>
      </c>
      <c r="AM1066">
        <v>0.05</v>
      </c>
      <c r="AN1066">
        <v>0.05</v>
      </c>
      <c r="AO1066">
        <v>1.42</v>
      </c>
      <c r="AP1066">
        <v>1.42</v>
      </c>
      <c r="AQ1066">
        <v>22.67</v>
      </c>
      <c r="AR1066">
        <v>0.53</v>
      </c>
      <c r="AS1066">
        <v>0.68</v>
      </c>
      <c r="AT1066">
        <v>-1</v>
      </c>
      <c r="AU1066">
        <v>-1</v>
      </c>
      <c r="AV1066">
        <v>0.05</v>
      </c>
      <c r="AW1066">
        <v>29.88</v>
      </c>
      <c r="AX1066">
        <v>29.88</v>
      </c>
      <c r="AY1066">
        <v>0.17</v>
      </c>
      <c r="AZ1066">
        <v>0</v>
      </c>
      <c r="BA1066">
        <v>1555.9967279683283</v>
      </c>
    </row>
    <row r="1067" spans="1:53" x14ac:dyDescent="0.25">
      <c r="A1067">
        <v>2976</v>
      </c>
      <c r="B1067" t="s">
        <v>1475</v>
      </c>
      <c r="C1067">
        <v>0</v>
      </c>
      <c r="D1067">
        <v>1.58</v>
      </c>
      <c r="E1067">
        <v>0</v>
      </c>
      <c r="F1067">
        <v>0</v>
      </c>
      <c r="G1067">
        <v>0</v>
      </c>
      <c r="H1067">
        <v>0.03</v>
      </c>
      <c r="I1067">
        <v>0</v>
      </c>
      <c r="J1067">
        <v>2</v>
      </c>
      <c r="K1067">
        <v>0.03</v>
      </c>
      <c r="L1067">
        <v>-1</v>
      </c>
      <c r="M1067">
        <v>-1</v>
      </c>
      <c r="N1067">
        <v>0.67</v>
      </c>
      <c r="O1067">
        <v>3.58</v>
      </c>
      <c r="P1067">
        <v>0.03</v>
      </c>
      <c r="Q1067">
        <v>0.28000000000000003</v>
      </c>
      <c r="R1067">
        <v>0.05</v>
      </c>
      <c r="S1067">
        <v>0.32</v>
      </c>
      <c r="T1067">
        <v>0.23</v>
      </c>
      <c r="U1067">
        <v>0</v>
      </c>
      <c r="V1067">
        <v>0</v>
      </c>
      <c r="W1067">
        <v>20.67</v>
      </c>
      <c r="X1067">
        <v>0.6</v>
      </c>
      <c r="Y1067">
        <v>-1</v>
      </c>
      <c r="Z1067">
        <v>-1</v>
      </c>
      <c r="AA1067">
        <v>24.88</v>
      </c>
      <c r="AB1067">
        <v>0.03</v>
      </c>
      <c r="AC1067">
        <v>0.02</v>
      </c>
      <c r="AD1067">
        <v>0.03</v>
      </c>
      <c r="AE1067">
        <v>4.17</v>
      </c>
      <c r="AF1067">
        <v>-1</v>
      </c>
      <c r="AG1067">
        <v>-1</v>
      </c>
      <c r="AH1067">
        <v>-1</v>
      </c>
      <c r="AI1067">
        <v>0</v>
      </c>
      <c r="AJ1067">
        <v>0</v>
      </c>
      <c r="AK1067">
        <v>0.03</v>
      </c>
      <c r="AL1067">
        <v>0.03</v>
      </c>
      <c r="AM1067">
        <v>0.05</v>
      </c>
      <c r="AN1067">
        <v>0.05</v>
      </c>
      <c r="AO1067">
        <v>1.42</v>
      </c>
      <c r="AP1067">
        <v>1.42</v>
      </c>
      <c r="AQ1067">
        <v>22.67</v>
      </c>
      <c r="AR1067">
        <v>0.53</v>
      </c>
      <c r="AS1067">
        <v>0.68</v>
      </c>
      <c r="AT1067">
        <v>-1</v>
      </c>
      <c r="AU1067">
        <v>-1</v>
      </c>
      <c r="AV1067">
        <v>0.05</v>
      </c>
      <c r="AW1067">
        <v>29.88</v>
      </c>
      <c r="AX1067">
        <v>29.88</v>
      </c>
      <c r="AY1067">
        <v>0.17</v>
      </c>
      <c r="AZ1067">
        <v>0</v>
      </c>
      <c r="BA1067">
        <v>1458.4959593155304</v>
      </c>
    </row>
    <row r="1068" spans="1:53" x14ac:dyDescent="0.25">
      <c r="A1068">
        <v>2977</v>
      </c>
      <c r="B1068" t="s">
        <v>1476</v>
      </c>
      <c r="C1068">
        <v>0</v>
      </c>
      <c r="D1068">
        <v>1.58</v>
      </c>
      <c r="E1068">
        <v>0</v>
      </c>
      <c r="F1068">
        <v>0</v>
      </c>
      <c r="G1068">
        <v>0</v>
      </c>
      <c r="H1068">
        <v>0.03</v>
      </c>
      <c r="I1068">
        <v>0</v>
      </c>
      <c r="J1068">
        <v>2</v>
      </c>
      <c r="K1068">
        <v>0.03</v>
      </c>
      <c r="L1068">
        <v>-1</v>
      </c>
      <c r="M1068">
        <v>-1</v>
      </c>
      <c r="N1068">
        <v>0.67</v>
      </c>
      <c r="O1068">
        <v>3.58</v>
      </c>
      <c r="P1068">
        <v>0.03</v>
      </c>
      <c r="Q1068">
        <v>0.28000000000000003</v>
      </c>
      <c r="R1068">
        <v>0.05</v>
      </c>
      <c r="S1068">
        <v>0.32</v>
      </c>
      <c r="T1068">
        <v>0.23</v>
      </c>
      <c r="U1068">
        <v>0</v>
      </c>
      <c r="V1068">
        <v>0</v>
      </c>
      <c r="W1068">
        <v>20.67</v>
      </c>
      <c r="X1068">
        <v>0.6</v>
      </c>
      <c r="Y1068">
        <v>-1</v>
      </c>
      <c r="Z1068">
        <v>-1</v>
      </c>
      <c r="AA1068">
        <v>24.88</v>
      </c>
      <c r="AB1068">
        <v>0.03</v>
      </c>
      <c r="AC1068">
        <v>0.02</v>
      </c>
      <c r="AD1068">
        <v>0.03</v>
      </c>
      <c r="AE1068">
        <v>4.17</v>
      </c>
      <c r="AF1068">
        <v>-1</v>
      </c>
      <c r="AG1068">
        <v>-1</v>
      </c>
      <c r="AH1068">
        <v>-1</v>
      </c>
      <c r="AI1068">
        <v>0</v>
      </c>
      <c r="AJ1068">
        <v>0</v>
      </c>
      <c r="AK1068">
        <v>0.03</v>
      </c>
      <c r="AL1068">
        <v>0.03</v>
      </c>
      <c r="AM1068">
        <v>0.05</v>
      </c>
      <c r="AN1068">
        <v>0.05</v>
      </c>
      <c r="AO1068">
        <v>1.42</v>
      </c>
      <c r="AP1068">
        <v>1.42</v>
      </c>
      <c r="AQ1068">
        <v>22.67</v>
      </c>
      <c r="AR1068">
        <v>0.53</v>
      </c>
      <c r="AS1068">
        <v>0.68</v>
      </c>
      <c r="AT1068">
        <v>-1</v>
      </c>
      <c r="AU1068">
        <v>-1</v>
      </c>
      <c r="AV1068">
        <v>0.05</v>
      </c>
      <c r="AW1068">
        <v>29.88</v>
      </c>
      <c r="AX1068">
        <v>29.88</v>
      </c>
      <c r="AY1068">
        <v>0.17</v>
      </c>
      <c r="AZ1068">
        <v>0</v>
      </c>
      <c r="BA1068">
        <v>1505.2638663711691</v>
      </c>
    </row>
    <row r="1069" spans="1:53" x14ac:dyDescent="0.25">
      <c r="A1069">
        <v>2978</v>
      </c>
      <c r="B1069" t="s">
        <v>1477</v>
      </c>
      <c r="C1069">
        <v>0</v>
      </c>
      <c r="D1069">
        <v>1.58</v>
      </c>
      <c r="E1069">
        <v>0</v>
      </c>
      <c r="F1069">
        <v>0</v>
      </c>
      <c r="G1069">
        <v>0</v>
      </c>
      <c r="H1069">
        <v>0.03</v>
      </c>
      <c r="I1069">
        <v>0</v>
      </c>
      <c r="J1069">
        <v>2</v>
      </c>
      <c r="K1069">
        <v>0.03</v>
      </c>
      <c r="L1069">
        <v>-1</v>
      </c>
      <c r="M1069">
        <v>-1</v>
      </c>
      <c r="N1069">
        <v>0.67</v>
      </c>
      <c r="O1069">
        <v>3.58</v>
      </c>
      <c r="P1069">
        <v>0.03</v>
      </c>
      <c r="Q1069">
        <v>0.28000000000000003</v>
      </c>
      <c r="R1069">
        <v>0.05</v>
      </c>
      <c r="S1069">
        <v>0.32</v>
      </c>
      <c r="T1069">
        <v>0.23</v>
      </c>
      <c r="U1069">
        <v>0</v>
      </c>
      <c r="V1069">
        <v>0</v>
      </c>
      <c r="W1069">
        <v>20.67</v>
      </c>
      <c r="X1069">
        <v>0.6</v>
      </c>
      <c r="Y1069">
        <v>-1</v>
      </c>
      <c r="Z1069">
        <v>-1</v>
      </c>
      <c r="AA1069">
        <v>24.88</v>
      </c>
      <c r="AB1069">
        <v>0.03</v>
      </c>
      <c r="AC1069">
        <v>0.02</v>
      </c>
      <c r="AD1069">
        <v>0.03</v>
      </c>
      <c r="AE1069">
        <v>4.17</v>
      </c>
      <c r="AF1069">
        <v>-1</v>
      </c>
      <c r="AG1069">
        <v>-1</v>
      </c>
      <c r="AH1069">
        <v>-1</v>
      </c>
      <c r="AI1069">
        <v>0</v>
      </c>
      <c r="AJ1069">
        <v>0</v>
      </c>
      <c r="AK1069">
        <v>0.03</v>
      </c>
      <c r="AL1069">
        <v>0.03</v>
      </c>
      <c r="AM1069">
        <v>0.05</v>
      </c>
      <c r="AN1069">
        <v>0.05</v>
      </c>
      <c r="AO1069">
        <v>1.42</v>
      </c>
      <c r="AP1069">
        <v>1.42</v>
      </c>
      <c r="AQ1069">
        <v>22.67</v>
      </c>
      <c r="AR1069">
        <v>0.53</v>
      </c>
      <c r="AS1069">
        <v>0.68</v>
      </c>
      <c r="AT1069">
        <v>-1</v>
      </c>
      <c r="AU1069">
        <v>-1</v>
      </c>
      <c r="AV1069">
        <v>0.05</v>
      </c>
      <c r="AW1069">
        <v>29.88</v>
      </c>
      <c r="AX1069">
        <v>29.88</v>
      </c>
      <c r="AY1069">
        <v>0.17</v>
      </c>
      <c r="AZ1069">
        <v>0</v>
      </c>
      <c r="BA1069">
        <v>1414.651139538212</v>
      </c>
    </row>
    <row r="1070" spans="1:53" x14ac:dyDescent="0.25">
      <c r="A1070">
        <v>2980</v>
      </c>
      <c r="B1070" t="s">
        <v>1478</v>
      </c>
      <c r="C1070">
        <v>0</v>
      </c>
      <c r="D1070">
        <v>1.58</v>
      </c>
      <c r="E1070">
        <v>0</v>
      </c>
      <c r="F1070">
        <v>0</v>
      </c>
      <c r="G1070">
        <v>0</v>
      </c>
      <c r="H1070">
        <v>0.03</v>
      </c>
      <c r="I1070">
        <v>0</v>
      </c>
      <c r="J1070">
        <v>2</v>
      </c>
      <c r="K1070">
        <v>0.03</v>
      </c>
      <c r="L1070">
        <v>-1</v>
      </c>
      <c r="M1070">
        <v>-1</v>
      </c>
      <c r="N1070">
        <v>0.67</v>
      </c>
      <c r="O1070">
        <v>3.58</v>
      </c>
      <c r="P1070">
        <v>0.03</v>
      </c>
      <c r="Q1070">
        <v>0.28000000000000003</v>
      </c>
      <c r="R1070">
        <v>0.05</v>
      </c>
      <c r="S1070">
        <v>0.32</v>
      </c>
      <c r="T1070">
        <v>0.23</v>
      </c>
      <c r="U1070">
        <v>0</v>
      </c>
      <c r="V1070">
        <v>0</v>
      </c>
      <c r="W1070">
        <v>20.67</v>
      </c>
      <c r="X1070">
        <v>0.6</v>
      </c>
      <c r="Y1070">
        <v>-1</v>
      </c>
      <c r="Z1070">
        <v>-1</v>
      </c>
      <c r="AA1070">
        <v>24.88</v>
      </c>
      <c r="AB1070">
        <v>0.03</v>
      </c>
      <c r="AC1070">
        <v>0.02</v>
      </c>
      <c r="AD1070">
        <v>0.03</v>
      </c>
      <c r="AE1070">
        <v>4.17</v>
      </c>
      <c r="AF1070">
        <v>-1</v>
      </c>
      <c r="AG1070">
        <v>-1</v>
      </c>
      <c r="AH1070">
        <v>-1</v>
      </c>
      <c r="AI1070">
        <v>0</v>
      </c>
      <c r="AJ1070">
        <v>0</v>
      </c>
      <c r="AK1070">
        <v>0.03</v>
      </c>
      <c r="AL1070">
        <v>0.03</v>
      </c>
      <c r="AM1070">
        <v>0.05</v>
      </c>
      <c r="AN1070">
        <v>0.05</v>
      </c>
      <c r="AO1070">
        <v>1.42</v>
      </c>
      <c r="AP1070">
        <v>1.42</v>
      </c>
      <c r="AQ1070">
        <v>22.67</v>
      </c>
      <c r="AR1070">
        <v>0.53</v>
      </c>
      <c r="AS1070">
        <v>0.68</v>
      </c>
      <c r="AT1070">
        <v>-1</v>
      </c>
      <c r="AU1070">
        <v>-1</v>
      </c>
      <c r="AV1070">
        <v>0.05</v>
      </c>
      <c r="AW1070">
        <v>29.88</v>
      </c>
      <c r="AX1070">
        <v>29.88</v>
      </c>
      <c r="AY1070">
        <v>0.17</v>
      </c>
      <c r="AZ1070">
        <v>0</v>
      </c>
      <c r="BA1070">
        <v>1472.7151183296837</v>
      </c>
    </row>
    <row r="1071" spans="1:53" x14ac:dyDescent="0.25">
      <c r="A1071">
        <v>2984</v>
      </c>
      <c r="B1071" t="s">
        <v>1479</v>
      </c>
      <c r="C1071">
        <v>0</v>
      </c>
      <c r="D1071">
        <v>1.58</v>
      </c>
      <c r="E1071">
        <v>0</v>
      </c>
      <c r="F1071">
        <v>0</v>
      </c>
      <c r="G1071">
        <v>0</v>
      </c>
      <c r="H1071">
        <v>0.03</v>
      </c>
      <c r="I1071">
        <v>0</v>
      </c>
      <c r="J1071">
        <v>2</v>
      </c>
      <c r="K1071">
        <v>0.03</v>
      </c>
      <c r="L1071">
        <v>-1</v>
      </c>
      <c r="M1071">
        <v>-1</v>
      </c>
      <c r="N1071">
        <v>0.67</v>
      </c>
      <c r="O1071">
        <v>3.58</v>
      </c>
      <c r="P1071">
        <v>0.03</v>
      </c>
      <c r="Q1071">
        <v>0.28000000000000003</v>
      </c>
      <c r="R1071">
        <v>0.05</v>
      </c>
      <c r="S1071">
        <v>0.32</v>
      </c>
      <c r="T1071">
        <v>0.23</v>
      </c>
      <c r="U1071">
        <v>0</v>
      </c>
      <c r="V1071">
        <v>0</v>
      </c>
      <c r="W1071">
        <v>20.67</v>
      </c>
      <c r="X1071">
        <v>0.6</v>
      </c>
      <c r="Y1071">
        <v>-1</v>
      </c>
      <c r="Z1071">
        <v>-1</v>
      </c>
      <c r="AA1071">
        <v>24.88</v>
      </c>
      <c r="AB1071">
        <v>0.03</v>
      </c>
      <c r="AC1071">
        <v>0.02</v>
      </c>
      <c r="AD1071">
        <v>0.03</v>
      </c>
      <c r="AE1071">
        <v>4.17</v>
      </c>
      <c r="AF1071">
        <v>-1</v>
      </c>
      <c r="AG1071">
        <v>-1</v>
      </c>
      <c r="AH1071">
        <v>-1</v>
      </c>
      <c r="AI1071">
        <v>0</v>
      </c>
      <c r="AJ1071">
        <v>0</v>
      </c>
      <c r="AK1071">
        <v>0.03</v>
      </c>
      <c r="AL1071">
        <v>0.03</v>
      </c>
      <c r="AM1071">
        <v>0.05</v>
      </c>
      <c r="AN1071">
        <v>0.05</v>
      </c>
      <c r="AO1071">
        <v>1.42</v>
      </c>
      <c r="AP1071">
        <v>1.42</v>
      </c>
      <c r="AQ1071">
        <v>22.67</v>
      </c>
      <c r="AR1071">
        <v>0.53</v>
      </c>
      <c r="AS1071">
        <v>0.68</v>
      </c>
      <c r="AT1071">
        <v>-1</v>
      </c>
      <c r="AU1071">
        <v>-1</v>
      </c>
      <c r="AV1071">
        <v>0.05</v>
      </c>
      <c r="AW1071">
        <v>29.88</v>
      </c>
      <c r="AX1071">
        <v>29.88</v>
      </c>
      <c r="AY1071">
        <v>0.17</v>
      </c>
      <c r="AZ1071">
        <v>0</v>
      </c>
      <c r="BA1071">
        <v>1426.1099027936573</v>
      </c>
    </row>
    <row r="1072" spans="1:53" x14ac:dyDescent="0.25">
      <c r="A1072">
        <v>2986</v>
      </c>
      <c r="B1072" t="s">
        <v>1480</v>
      </c>
      <c r="C1072">
        <v>0</v>
      </c>
      <c r="D1072">
        <v>1.58</v>
      </c>
      <c r="E1072">
        <v>0</v>
      </c>
      <c r="F1072">
        <v>0</v>
      </c>
      <c r="G1072">
        <v>0</v>
      </c>
      <c r="H1072">
        <v>0.03</v>
      </c>
      <c r="I1072">
        <v>0</v>
      </c>
      <c r="J1072">
        <v>2</v>
      </c>
      <c r="K1072">
        <v>0.03</v>
      </c>
      <c r="L1072">
        <v>-1</v>
      </c>
      <c r="M1072">
        <v>-1</v>
      </c>
      <c r="N1072">
        <v>0.67</v>
      </c>
      <c r="O1072">
        <v>3.58</v>
      </c>
      <c r="P1072">
        <v>0.03</v>
      </c>
      <c r="Q1072">
        <v>0.28000000000000003</v>
      </c>
      <c r="R1072">
        <v>0.05</v>
      </c>
      <c r="S1072">
        <v>0.32</v>
      </c>
      <c r="T1072">
        <v>0.23</v>
      </c>
      <c r="U1072">
        <v>0</v>
      </c>
      <c r="V1072">
        <v>0</v>
      </c>
      <c r="W1072">
        <v>20.67</v>
      </c>
      <c r="X1072">
        <v>0.6</v>
      </c>
      <c r="Y1072">
        <v>-1</v>
      </c>
      <c r="Z1072">
        <v>-1</v>
      </c>
      <c r="AA1072">
        <v>24.88</v>
      </c>
      <c r="AB1072">
        <v>0.03</v>
      </c>
      <c r="AC1072">
        <v>0.02</v>
      </c>
      <c r="AD1072">
        <v>0.03</v>
      </c>
      <c r="AE1072">
        <v>4.17</v>
      </c>
      <c r="AF1072">
        <v>-1</v>
      </c>
      <c r="AG1072">
        <v>-1</v>
      </c>
      <c r="AH1072">
        <v>-1</v>
      </c>
      <c r="AI1072">
        <v>0</v>
      </c>
      <c r="AJ1072">
        <v>0</v>
      </c>
      <c r="AK1072">
        <v>0.03</v>
      </c>
      <c r="AL1072">
        <v>0.03</v>
      </c>
      <c r="AM1072">
        <v>0.05</v>
      </c>
      <c r="AN1072">
        <v>0.05</v>
      </c>
      <c r="AO1072">
        <v>1.42</v>
      </c>
      <c r="AP1072">
        <v>1.42</v>
      </c>
      <c r="AQ1072">
        <v>22.67</v>
      </c>
      <c r="AR1072">
        <v>0.53</v>
      </c>
      <c r="AS1072">
        <v>0.68</v>
      </c>
      <c r="AT1072">
        <v>-1</v>
      </c>
      <c r="AU1072">
        <v>-1</v>
      </c>
      <c r="AV1072">
        <v>0.05</v>
      </c>
      <c r="AW1072">
        <v>29.88</v>
      </c>
      <c r="AX1072">
        <v>29.88</v>
      </c>
      <c r="AY1072">
        <v>0.17</v>
      </c>
      <c r="AZ1072">
        <v>0</v>
      </c>
      <c r="BA1072">
        <v>1410.6538241252661</v>
      </c>
    </row>
    <row r="1073" spans="1:53" x14ac:dyDescent="0.25">
      <c r="A1073">
        <v>2987</v>
      </c>
      <c r="B1073" t="s">
        <v>1481</v>
      </c>
      <c r="C1073">
        <v>0</v>
      </c>
      <c r="D1073">
        <v>1.58</v>
      </c>
      <c r="E1073">
        <v>0</v>
      </c>
      <c r="F1073">
        <v>0</v>
      </c>
      <c r="G1073">
        <v>0</v>
      </c>
      <c r="H1073">
        <v>0.03</v>
      </c>
      <c r="I1073">
        <v>0</v>
      </c>
      <c r="J1073">
        <v>2</v>
      </c>
      <c r="K1073">
        <v>0.03</v>
      </c>
      <c r="L1073">
        <v>-1</v>
      </c>
      <c r="M1073">
        <v>-1</v>
      </c>
      <c r="N1073">
        <v>0.67</v>
      </c>
      <c r="O1073">
        <v>3.58</v>
      </c>
      <c r="P1073">
        <v>0.03</v>
      </c>
      <c r="Q1073">
        <v>0.28000000000000003</v>
      </c>
      <c r="R1073">
        <v>0.05</v>
      </c>
      <c r="S1073">
        <v>0.32</v>
      </c>
      <c r="T1073">
        <v>0.23</v>
      </c>
      <c r="U1073">
        <v>0</v>
      </c>
      <c r="V1073">
        <v>0</v>
      </c>
      <c r="W1073">
        <v>20.67</v>
      </c>
      <c r="X1073">
        <v>0.6</v>
      </c>
      <c r="Y1073">
        <v>-1</v>
      </c>
      <c r="Z1073">
        <v>-1</v>
      </c>
      <c r="AA1073">
        <v>24.88</v>
      </c>
      <c r="AB1073">
        <v>0.03</v>
      </c>
      <c r="AC1073">
        <v>0.02</v>
      </c>
      <c r="AD1073">
        <v>0.03</v>
      </c>
      <c r="AE1073">
        <v>4.17</v>
      </c>
      <c r="AF1073">
        <v>-1</v>
      </c>
      <c r="AG1073">
        <v>-1</v>
      </c>
      <c r="AH1073">
        <v>-1</v>
      </c>
      <c r="AI1073">
        <v>0</v>
      </c>
      <c r="AJ1073">
        <v>0</v>
      </c>
      <c r="AK1073">
        <v>0.03</v>
      </c>
      <c r="AL1073">
        <v>0.03</v>
      </c>
      <c r="AM1073">
        <v>0.05</v>
      </c>
      <c r="AN1073">
        <v>0.05</v>
      </c>
      <c r="AO1073">
        <v>1.42</v>
      </c>
      <c r="AP1073">
        <v>1.42</v>
      </c>
      <c r="AQ1073">
        <v>22.67</v>
      </c>
      <c r="AR1073">
        <v>0.53</v>
      </c>
      <c r="AS1073">
        <v>0.68</v>
      </c>
      <c r="AT1073">
        <v>-1</v>
      </c>
      <c r="AU1073">
        <v>-1</v>
      </c>
      <c r="AV1073">
        <v>0.05</v>
      </c>
      <c r="AW1073">
        <v>29.88</v>
      </c>
      <c r="AX1073">
        <v>29.88</v>
      </c>
      <c r="AY1073">
        <v>0.17</v>
      </c>
      <c r="AZ1073">
        <v>0</v>
      </c>
      <c r="BA1073">
        <v>1513.2834655638717</v>
      </c>
    </row>
    <row r="1074" spans="1:53" x14ac:dyDescent="0.25">
      <c r="A1074">
        <v>2988</v>
      </c>
      <c r="B1074" t="s">
        <v>1482</v>
      </c>
      <c r="C1074">
        <v>0</v>
      </c>
      <c r="D1074">
        <v>1.58</v>
      </c>
      <c r="E1074">
        <v>0</v>
      </c>
      <c r="F1074">
        <v>0</v>
      </c>
      <c r="G1074">
        <v>0</v>
      </c>
      <c r="H1074">
        <v>0.03</v>
      </c>
      <c r="I1074">
        <v>0</v>
      </c>
      <c r="J1074">
        <v>2</v>
      </c>
      <c r="K1074">
        <v>0.03</v>
      </c>
      <c r="L1074">
        <v>-1</v>
      </c>
      <c r="M1074">
        <v>-1</v>
      </c>
      <c r="N1074">
        <v>0.67</v>
      </c>
      <c r="O1074">
        <v>3.58</v>
      </c>
      <c r="P1074">
        <v>0.03</v>
      </c>
      <c r="Q1074">
        <v>0.28000000000000003</v>
      </c>
      <c r="R1074">
        <v>0.05</v>
      </c>
      <c r="S1074">
        <v>0.32</v>
      </c>
      <c r="T1074">
        <v>0.23</v>
      </c>
      <c r="U1074">
        <v>0</v>
      </c>
      <c r="V1074">
        <v>0</v>
      </c>
      <c r="W1074">
        <v>20.67</v>
      </c>
      <c r="X1074">
        <v>0.6</v>
      </c>
      <c r="Y1074">
        <v>-1</v>
      </c>
      <c r="Z1074">
        <v>-1</v>
      </c>
      <c r="AA1074">
        <v>24.88</v>
      </c>
      <c r="AB1074">
        <v>0.03</v>
      </c>
      <c r="AC1074">
        <v>0.02</v>
      </c>
      <c r="AD1074">
        <v>0.03</v>
      </c>
      <c r="AE1074">
        <v>4.17</v>
      </c>
      <c r="AF1074">
        <v>-1</v>
      </c>
      <c r="AG1074">
        <v>-1</v>
      </c>
      <c r="AH1074">
        <v>-1</v>
      </c>
      <c r="AI1074">
        <v>0</v>
      </c>
      <c r="AJ1074">
        <v>0</v>
      </c>
      <c r="AK1074">
        <v>0.03</v>
      </c>
      <c r="AL1074">
        <v>0.03</v>
      </c>
      <c r="AM1074">
        <v>0.05</v>
      </c>
      <c r="AN1074">
        <v>0.05</v>
      </c>
      <c r="AO1074">
        <v>1.42</v>
      </c>
      <c r="AP1074">
        <v>1.42</v>
      </c>
      <c r="AQ1074">
        <v>22.67</v>
      </c>
      <c r="AR1074">
        <v>0.53</v>
      </c>
      <c r="AS1074">
        <v>0.68</v>
      </c>
      <c r="AT1074">
        <v>-1</v>
      </c>
      <c r="AU1074">
        <v>-1</v>
      </c>
      <c r="AV1074">
        <v>0.05</v>
      </c>
      <c r="AW1074">
        <v>29.88</v>
      </c>
      <c r="AX1074">
        <v>29.88</v>
      </c>
      <c r="AY1074">
        <v>0.17</v>
      </c>
      <c r="AZ1074">
        <v>0</v>
      </c>
      <c r="BA1074">
        <v>1505.1350118439589</v>
      </c>
    </row>
    <row r="1075" spans="1:53" x14ac:dyDescent="0.25">
      <c r="A1075">
        <v>2989</v>
      </c>
      <c r="B1075" t="s">
        <v>1483</v>
      </c>
      <c r="C1075">
        <v>0</v>
      </c>
      <c r="D1075">
        <v>1.58</v>
      </c>
      <c r="E1075">
        <v>0</v>
      </c>
      <c r="F1075">
        <v>0</v>
      </c>
      <c r="G1075">
        <v>0</v>
      </c>
      <c r="H1075">
        <v>0.03</v>
      </c>
      <c r="I1075">
        <v>0</v>
      </c>
      <c r="J1075">
        <v>2</v>
      </c>
      <c r="K1075">
        <v>0.03</v>
      </c>
      <c r="L1075">
        <v>-1</v>
      </c>
      <c r="M1075">
        <v>-1</v>
      </c>
      <c r="N1075">
        <v>0.67</v>
      </c>
      <c r="O1075">
        <v>3.58</v>
      </c>
      <c r="P1075">
        <v>0.03</v>
      </c>
      <c r="Q1075">
        <v>0.28000000000000003</v>
      </c>
      <c r="R1075">
        <v>0.05</v>
      </c>
      <c r="S1075">
        <v>0.32</v>
      </c>
      <c r="T1075">
        <v>0.23</v>
      </c>
      <c r="U1075">
        <v>0</v>
      </c>
      <c r="V1075">
        <v>0</v>
      </c>
      <c r="W1075">
        <v>20.67</v>
      </c>
      <c r="X1075">
        <v>0.6</v>
      </c>
      <c r="Y1075">
        <v>-1</v>
      </c>
      <c r="Z1075">
        <v>-1</v>
      </c>
      <c r="AA1075">
        <v>24.88</v>
      </c>
      <c r="AB1075">
        <v>0.03</v>
      </c>
      <c r="AC1075">
        <v>0.02</v>
      </c>
      <c r="AD1075">
        <v>0.03</v>
      </c>
      <c r="AE1075">
        <v>4.17</v>
      </c>
      <c r="AF1075">
        <v>-1</v>
      </c>
      <c r="AG1075">
        <v>-1</v>
      </c>
      <c r="AH1075">
        <v>-1</v>
      </c>
      <c r="AI1075">
        <v>0</v>
      </c>
      <c r="AJ1075">
        <v>0</v>
      </c>
      <c r="AK1075">
        <v>0.03</v>
      </c>
      <c r="AL1075">
        <v>0.03</v>
      </c>
      <c r="AM1075">
        <v>0.05</v>
      </c>
      <c r="AN1075">
        <v>0.05</v>
      </c>
      <c r="AO1075">
        <v>1.42</v>
      </c>
      <c r="AP1075">
        <v>1.42</v>
      </c>
      <c r="AQ1075">
        <v>22.67</v>
      </c>
      <c r="AR1075">
        <v>0.53</v>
      </c>
      <c r="AS1075">
        <v>0.68</v>
      </c>
      <c r="AT1075">
        <v>-1</v>
      </c>
      <c r="AU1075">
        <v>-1</v>
      </c>
      <c r="AV1075">
        <v>0.05</v>
      </c>
      <c r="AW1075">
        <v>29.88</v>
      </c>
      <c r="AX1075">
        <v>29.88</v>
      </c>
      <c r="AY1075">
        <v>0.17</v>
      </c>
      <c r="AZ1075">
        <v>0</v>
      </c>
      <c r="BA1075">
        <v>1422.2678147379827</v>
      </c>
    </row>
    <row r="1076" spans="1:53" x14ac:dyDescent="0.25">
      <c r="A1076">
        <v>2990</v>
      </c>
      <c r="B1076" t="s">
        <v>1484</v>
      </c>
      <c r="C1076">
        <v>0</v>
      </c>
      <c r="D1076">
        <v>1.58</v>
      </c>
      <c r="E1076">
        <v>0</v>
      </c>
      <c r="F1076">
        <v>0</v>
      </c>
      <c r="G1076">
        <v>0</v>
      </c>
      <c r="H1076">
        <v>0.03</v>
      </c>
      <c r="I1076">
        <v>0</v>
      </c>
      <c r="J1076">
        <v>2</v>
      </c>
      <c r="K1076">
        <v>0.03</v>
      </c>
      <c r="L1076">
        <v>-1</v>
      </c>
      <c r="M1076">
        <v>-1</v>
      </c>
      <c r="N1076">
        <v>0.67</v>
      </c>
      <c r="O1076">
        <v>3.58</v>
      </c>
      <c r="P1076">
        <v>0.03</v>
      </c>
      <c r="Q1076">
        <v>0.28000000000000003</v>
      </c>
      <c r="R1076">
        <v>0.05</v>
      </c>
      <c r="S1076">
        <v>0.32</v>
      </c>
      <c r="T1076">
        <v>0.23</v>
      </c>
      <c r="U1076">
        <v>0</v>
      </c>
      <c r="V1076">
        <v>0</v>
      </c>
      <c r="W1076">
        <v>20.67</v>
      </c>
      <c r="X1076">
        <v>0.6</v>
      </c>
      <c r="Y1076">
        <v>-1</v>
      </c>
      <c r="Z1076">
        <v>-1</v>
      </c>
      <c r="AA1076">
        <v>24.88</v>
      </c>
      <c r="AB1076">
        <v>0.03</v>
      </c>
      <c r="AC1076">
        <v>0.02</v>
      </c>
      <c r="AD1076">
        <v>0.03</v>
      </c>
      <c r="AE1076">
        <v>4.17</v>
      </c>
      <c r="AF1076">
        <v>-1</v>
      </c>
      <c r="AG1076">
        <v>-1</v>
      </c>
      <c r="AH1076">
        <v>-1</v>
      </c>
      <c r="AI1076">
        <v>0</v>
      </c>
      <c r="AJ1076">
        <v>0</v>
      </c>
      <c r="AK1076">
        <v>0.03</v>
      </c>
      <c r="AL1076">
        <v>0.03</v>
      </c>
      <c r="AM1076">
        <v>0.05</v>
      </c>
      <c r="AN1076">
        <v>0.05</v>
      </c>
      <c r="AO1076">
        <v>1.42</v>
      </c>
      <c r="AP1076">
        <v>1.42</v>
      </c>
      <c r="AQ1076">
        <v>22.67</v>
      </c>
      <c r="AR1076">
        <v>0.53</v>
      </c>
      <c r="AS1076">
        <v>0.68</v>
      </c>
      <c r="AT1076">
        <v>-1</v>
      </c>
      <c r="AU1076">
        <v>-1</v>
      </c>
      <c r="AV1076">
        <v>0.05</v>
      </c>
      <c r="AW1076">
        <v>29.88</v>
      </c>
      <c r="AX1076">
        <v>29.88</v>
      </c>
      <c r="AY1076">
        <v>0.17</v>
      </c>
      <c r="AZ1076">
        <v>0</v>
      </c>
      <c r="BA1076">
        <v>1534.3771481765875</v>
      </c>
    </row>
    <row r="1077" spans="1:53" x14ac:dyDescent="0.25">
      <c r="A1077">
        <v>2992</v>
      </c>
      <c r="B1077" t="s">
        <v>1485</v>
      </c>
      <c r="C1077">
        <v>0</v>
      </c>
      <c r="D1077">
        <v>1.58</v>
      </c>
      <c r="E1077">
        <v>0</v>
      </c>
      <c r="F1077">
        <v>0</v>
      </c>
      <c r="G1077">
        <v>0</v>
      </c>
      <c r="H1077">
        <v>0.03</v>
      </c>
      <c r="I1077">
        <v>0</v>
      </c>
      <c r="J1077">
        <v>2</v>
      </c>
      <c r="K1077">
        <v>0.03</v>
      </c>
      <c r="L1077">
        <v>-1</v>
      </c>
      <c r="M1077">
        <v>-1</v>
      </c>
      <c r="N1077">
        <v>0.67</v>
      </c>
      <c r="O1077">
        <v>3.58</v>
      </c>
      <c r="P1077">
        <v>0.03</v>
      </c>
      <c r="Q1077">
        <v>0.28000000000000003</v>
      </c>
      <c r="R1077">
        <v>0.05</v>
      </c>
      <c r="S1077">
        <v>0.32</v>
      </c>
      <c r="T1077">
        <v>0.23</v>
      </c>
      <c r="U1077">
        <v>0</v>
      </c>
      <c r="V1077">
        <v>0</v>
      </c>
      <c r="W1077">
        <v>20.67</v>
      </c>
      <c r="X1077">
        <v>0.6</v>
      </c>
      <c r="Y1077">
        <v>-1</v>
      </c>
      <c r="Z1077">
        <v>-1</v>
      </c>
      <c r="AA1077">
        <v>24.88</v>
      </c>
      <c r="AB1077">
        <v>0.03</v>
      </c>
      <c r="AC1077">
        <v>0.02</v>
      </c>
      <c r="AD1077">
        <v>0.03</v>
      </c>
      <c r="AE1077">
        <v>4.17</v>
      </c>
      <c r="AF1077">
        <v>-1</v>
      </c>
      <c r="AG1077">
        <v>-1</v>
      </c>
      <c r="AH1077">
        <v>-1</v>
      </c>
      <c r="AI1077">
        <v>0</v>
      </c>
      <c r="AJ1077">
        <v>0</v>
      </c>
      <c r="AK1077">
        <v>0.03</v>
      </c>
      <c r="AL1077">
        <v>0.03</v>
      </c>
      <c r="AM1077">
        <v>0.05</v>
      </c>
      <c r="AN1077">
        <v>0.05</v>
      </c>
      <c r="AO1077">
        <v>1.42</v>
      </c>
      <c r="AP1077">
        <v>1.42</v>
      </c>
      <c r="AQ1077">
        <v>22.67</v>
      </c>
      <c r="AR1077">
        <v>0.53</v>
      </c>
      <c r="AS1077">
        <v>0.68</v>
      </c>
      <c r="AT1077">
        <v>-1</v>
      </c>
      <c r="AU1077">
        <v>-1</v>
      </c>
      <c r="AV1077">
        <v>0.05</v>
      </c>
      <c r="AW1077">
        <v>29.88</v>
      </c>
      <c r="AX1077">
        <v>29.88</v>
      </c>
      <c r="AY1077">
        <v>0.17</v>
      </c>
      <c r="AZ1077">
        <v>0</v>
      </c>
      <c r="BA1077">
        <v>1455.011546736378</v>
      </c>
    </row>
    <row r="1078" spans="1:53" x14ac:dyDescent="0.25">
      <c r="A1078">
        <v>2993</v>
      </c>
      <c r="B1078" t="s">
        <v>1486</v>
      </c>
      <c r="C1078">
        <v>0</v>
      </c>
      <c r="D1078">
        <v>1.58</v>
      </c>
      <c r="E1078">
        <v>0</v>
      </c>
      <c r="F1078">
        <v>0</v>
      </c>
      <c r="G1078">
        <v>0</v>
      </c>
      <c r="H1078">
        <v>0.03</v>
      </c>
      <c r="I1078">
        <v>0</v>
      </c>
      <c r="J1078">
        <v>2</v>
      </c>
      <c r="K1078">
        <v>0.03</v>
      </c>
      <c r="L1078">
        <v>-1</v>
      </c>
      <c r="M1078">
        <v>-1</v>
      </c>
      <c r="N1078">
        <v>0.67</v>
      </c>
      <c r="O1078">
        <v>3.58</v>
      </c>
      <c r="P1078">
        <v>0.03</v>
      </c>
      <c r="Q1078">
        <v>0.28000000000000003</v>
      </c>
      <c r="R1078">
        <v>0.05</v>
      </c>
      <c r="S1078">
        <v>0.32</v>
      </c>
      <c r="T1078">
        <v>0.23</v>
      </c>
      <c r="U1078">
        <v>0</v>
      </c>
      <c r="V1078">
        <v>0</v>
      </c>
      <c r="W1078">
        <v>20.67</v>
      </c>
      <c r="X1078">
        <v>0.6</v>
      </c>
      <c r="Y1078">
        <v>-1</v>
      </c>
      <c r="Z1078">
        <v>-1</v>
      </c>
      <c r="AA1078">
        <v>24.88</v>
      </c>
      <c r="AB1078">
        <v>0.03</v>
      </c>
      <c r="AC1078">
        <v>0.02</v>
      </c>
      <c r="AD1078">
        <v>0.03</v>
      </c>
      <c r="AE1078">
        <v>4.17</v>
      </c>
      <c r="AF1078">
        <v>-1</v>
      </c>
      <c r="AG1078">
        <v>-1</v>
      </c>
      <c r="AH1078">
        <v>-1</v>
      </c>
      <c r="AI1078">
        <v>0</v>
      </c>
      <c r="AJ1078">
        <v>0</v>
      </c>
      <c r="AK1078">
        <v>0.03</v>
      </c>
      <c r="AL1078">
        <v>0.03</v>
      </c>
      <c r="AM1078">
        <v>0.05</v>
      </c>
      <c r="AN1078">
        <v>0.05</v>
      </c>
      <c r="AO1078">
        <v>1.42</v>
      </c>
      <c r="AP1078">
        <v>1.42</v>
      </c>
      <c r="AQ1078">
        <v>22.67</v>
      </c>
      <c r="AR1078">
        <v>0.53</v>
      </c>
      <c r="AS1078">
        <v>0.68</v>
      </c>
      <c r="AT1078">
        <v>-1</v>
      </c>
      <c r="AU1078">
        <v>-1</v>
      </c>
      <c r="AV1078">
        <v>0.05</v>
      </c>
      <c r="AW1078">
        <v>29.88</v>
      </c>
      <c r="AX1078">
        <v>29.88</v>
      </c>
      <c r="AY1078">
        <v>0.17</v>
      </c>
      <c r="AZ1078">
        <v>0</v>
      </c>
      <c r="BA1078">
        <v>1478.8316741841211</v>
      </c>
    </row>
    <row r="1079" spans="1:53" x14ac:dyDescent="0.25">
      <c r="A1079">
        <v>2994</v>
      </c>
      <c r="B1079" t="s">
        <v>1487</v>
      </c>
      <c r="C1079">
        <v>0</v>
      </c>
      <c r="D1079">
        <v>1.58</v>
      </c>
      <c r="E1079">
        <v>0</v>
      </c>
      <c r="F1079">
        <v>0</v>
      </c>
      <c r="G1079">
        <v>0</v>
      </c>
      <c r="H1079">
        <v>0.03</v>
      </c>
      <c r="I1079">
        <v>0</v>
      </c>
      <c r="J1079">
        <v>2</v>
      </c>
      <c r="K1079">
        <v>0.03</v>
      </c>
      <c r="L1079">
        <v>-1</v>
      </c>
      <c r="M1079">
        <v>-1</v>
      </c>
      <c r="N1079">
        <v>0.67</v>
      </c>
      <c r="O1079">
        <v>3.58</v>
      </c>
      <c r="P1079">
        <v>0.03</v>
      </c>
      <c r="Q1079">
        <v>0.28000000000000003</v>
      </c>
      <c r="R1079">
        <v>0.05</v>
      </c>
      <c r="S1079">
        <v>0.32</v>
      </c>
      <c r="T1079">
        <v>0.23</v>
      </c>
      <c r="U1079">
        <v>0</v>
      </c>
      <c r="V1079">
        <v>0</v>
      </c>
      <c r="W1079">
        <v>20.67</v>
      </c>
      <c r="X1079">
        <v>0.6</v>
      </c>
      <c r="Y1079">
        <v>-1</v>
      </c>
      <c r="Z1079">
        <v>-1</v>
      </c>
      <c r="AA1079">
        <v>24.88</v>
      </c>
      <c r="AB1079">
        <v>0.03</v>
      </c>
      <c r="AC1079">
        <v>0.02</v>
      </c>
      <c r="AD1079">
        <v>0.03</v>
      </c>
      <c r="AE1079">
        <v>4.17</v>
      </c>
      <c r="AF1079">
        <v>-1</v>
      </c>
      <c r="AG1079">
        <v>-1</v>
      </c>
      <c r="AH1079">
        <v>-1</v>
      </c>
      <c r="AI1079">
        <v>0</v>
      </c>
      <c r="AJ1079">
        <v>0</v>
      </c>
      <c r="AK1079">
        <v>0.03</v>
      </c>
      <c r="AL1079">
        <v>0.03</v>
      </c>
      <c r="AM1079">
        <v>0.05</v>
      </c>
      <c r="AN1079">
        <v>0.05</v>
      </c>
      <c r="AO1079">
        <v>1.42</v>
      </c>
      <c r="AP1079">
        <v>1.42</v>
      </c>
      <c r="AQ1079">
        <v>22.67</v>
      </c>
      <c r="AR1079">
        <v>0.53</v>
      </c>
      <c r="AS1079">
        <v>0.68</v>
      </c>
      <c r="AT1079">
        <v>-1</v>
      </c>
      <c r="AU1079">
        <v>-1</v>
      </c>
      <c r="AV1079">
        <v>0.05</v>
      </c>
      <c r="AW1079">
        <v>29.88</v>
      </c>
      <c r="AX1079">
        <v>29.88</v>
      </c>
      <c r="AY1079">
        <v>0.17</v>
      </c>
      <c r="AZ1079">
        <v>0</v>
      </c>
      <c r="BA1079">
        <v>1350</v>
      </c>
    </row>
    <row r="1080" spans="1:53" x14ac:dyDescent="0.25">
      <c r="A1080">
        <v>2996</v>
      </c>
      <c r="B1080" t="s">
        <v>1488</v>
      </c>
      <c r="C1080">
        <v>0</v>
      </c>
      <c r="D1080">
        <v>1.58</v>
      </c>
      <c r="E1080">
        <v>0</v>
      </c>
      <c r="F1080">
        <v>0</v>
      </c>
      <c r="G1080">
        <v>0</v>
      </c>
      <c r="H1080">
        <v>0.03</v>
      </c>
      <c r="I1080">
        <v>0</v>
      </c>
      <c r="J1080">
        <v>2</v>
      </c>
      <c r="K1080">
        <v>0.03</v>
      </c>
      <c r="L1080">
        <v>-1</v>
      </c>
      <c r="M1080">
        <v>-1</v>
      </c>
      <c r="N1080">
        <v>0.67</v>
      </c>
      <c r="O1080">
        <v>3.58</v>
      </c>
      <c r="P1080">
        <v>0.03</v>
      </c>
      <c r="Q1080">
        <v>0.28000000000000003</v>
      </c>
      <c r="R1080">
        <v>0.05</v>
      </c>
      <c r="S1080">
        <v>0.32</v>
      </c>
      <c r="T1080">
        <v>0.23</v>
      </c>
      <c r="U1080">
        <v>0</v>
      </c>
      <c r="V1080">
        <v>0</v>
      </c>
      <c r="W1080">
        <v>20.67</v>
      </c>
      <c r="X1080">
        <v>0.6</v>
      </c>
      <c r="Y1080">
        <v>-1</v>
      </c>
      <c r="Z1080">
        <v>-1</v>
      </c>
      <c r="AA1080">
        <v>24.88</v>
      </c>
      <c r="AB1080">
        <v>0.03</v>
      </c>
      <c r="AC1080">
        <v>0.02</v>
      </c>
      <c r="AD1080">
        <v>0.03</v>
      </c>
      <c r="AE1080">
        <v>4.17</v>
      </c>
      <c r="AF1080">
        <v>-1</v>
      </c>
      <c r="AG1080">
        <v>-1</v>
      </c>
      <c r="AH1080">
        <v>-1</v>
      </c>
      <c r="AI1080">
        <v>0</v>
      </c>
      <c r="AJ1080">
        <v>0</v>
      </c>
      <c r="AK1080">
        <v>0.03</v>
      </c>
      <c r="AL1080">
        <v>0.03</v>
      </c>
      <c r="AM1080">
        <v>0.05</v>
      </c>
      <c r="AN1080">
        <v>0.05</v>
      </c>
      <c r="AO1080">
        <v>1.42</v>
      </c>
      <c r="AP1080">
        <v>1.42</v>
      </c>
      <c r="AQ1080">
        <v>22.67</v>
      </c>
      <c r="AR1080">
        <v>0.53</v>
      </c>
      <c r="AS1080">
        <v>0.68</v>
      </c>
      <c r="AT1080">
        <v>-1</v>
      </c>
      <c r="AU1080">
        <v>-1</v>
      </c>
      <c r="AV1080">
        <v>0.05</v>
      </c>
      <c r="AW1080">
        <v>29.88</v>
      </c>
      <c r="AX1080">
        <v>29.88</v>
      </c>
      <c r="AY1080">
        <v>0.17</v>
      </c>
      <c r="AZ1080">
        <v>0</v>
      </c>
      <c r="BA1080">
        <v>1536.3935027791388</v>
      </c>
    </row>
    <row r="1081" spans="1:53" x14ac:dyDescent="0.25">
      <c r="A1081">
        <v>2998</v>
      </c>
      <c r="B1081" t="s">
        <v>1489</v>
      </c>
      <c r="C1081">
        <v>0</v>
      </c>
      <c r="D1081">
        <v>1.58</v>
      </c>
      <c r="E1081">
        <v>0</v>
      </c>
      <c r="F1081">
        <v>0</v>
      </c>
      <c r="G1081">
        <v>0</v>
      </c>
      <c r="H1081">
        <v>0.03</v>
      </c>
      <c r="I1081">
        <v>0</v>
      </c>
      <c r="J1081">
        <v>2</v>
      </c>
      <c r="K1081">
        <v>0.03</v>
      </c>
      <c r="L1081">
        <v>-1</v>
      </c>
      <c r="M1081">
        <v>-1</v>
      </c>
      <c r="N1081">
        <v>0.67</v>
      </c>
      <c r="O1081">
        <v>3.58</v>
      </c>
      <c r="P1081">
        <v>0.03</v>
      </c>
      <c r="Q1081">
        <v>0.28000000000000003</v>
      </c>
      <c r="R1081">
        <v>0.05</v>
      </c>
      <c r="S1081">
        <v>0.32</v>
      </c>
      <c r="T1081">
        <v>0.23</v>
      </c>
      <c r="U1081">
        <v>0</v>
      </c>
      <c r="V1081">
        <v>0</v>
      </c>
      <c r="W1081">
        <v>20.67</v>
      </c>
      <c r="X1081">
        <v>0.6</v>
      </c>
      <c r="Y1081">
        <v>-1</v>
      </c>
      <c r="Z1081">
        <v>-1</v>
      </c>
      <c r="AA1081">
        <v>24.88</v>
      </c>
      <c r="AB1081">
        <v>0.03</v>
      </c>
      <c r="AC1081">
        <v>0.02</v>
      </c>
      <c r="AD1081">
        <v>0.03</v>
      </c>
      <c r="AE1081">
        <v>4.17</v>
      </c>
      <c r="AF1081">
        <v>-1</v>
      </c>
      <c r="AG1081">
        <v>-1</v>
      </c>
      <c r="AH1081">
        <v>-1</v>
      </c>
      <c r="AI1081">
        <v>0</v>
      </c>
      <c r="AJ1081">
        <v>0</v>
      </c>
      <c r="AK1081">
        <v>0.03</v>
      </c>
      <c r="AL1081">
        <v>0.03</v>
      </c>
      <c r="AM1081">
        <v>0.05</v>
      </c>
      <c r="AN1081">
        <v>0.05</v>
      </c>
      <c r="AO1081">
        <v>1.42</v>
      </c>
      <c r="AP1081">
        <v>1.42</v>
      </c>
      <c r="AQ1081">
        <v>22.67</v>
      </c>
      <c r="AR1081">
        <v>0.53</v>
      </c>
      <c r="AS1081">
        <v>0.68</v>
      </c>
      <c r="AT1081">
        <v>-1</v>
      </c>
      <c r="AU1081">
        <v>-1</v>
      </c>
      <c r="AV1081">
        <v>0.05</v>
      </c>
      <c r="AW1081">
        <v>29.88</v>
      </c>
      <c r="AX1081">
        <v>29.88</v>
      </c>
      <c r="AY1081">
        <v>0.17</v>
      </c>
      <c r="AZ1081">
        <v>0</v>
      </c>
      <c r="BA1081">
        <v>1393.5782193009738</v>
      </c>
    </row>
    <row r="1082" spans="1:53" x14ac:dyDescent="0.25">
      <c r="A1082">
        <v>3000</v>
      </c>
      <c r="B1082" t="s">
        <v>1490</v>
      </c>
      <c r="C1082">
        <v>0</v>
      </c>
      <c r="D1082">
        <v>1.58</v>
      </c>
      <c r="E1082">
        <v>0</v>
      </c>
      <c r="F1082">
        <v>0</v>
      </c>
      <c r="G1082">
        <v>0</v>
      </c>
      <c r="H1082">
        <v>0.03</v>
      </c>
      <c r="I1082">
        <v>0</v>
      </c>
      <c r="J1082">
        <v>2</v>
      </c>
      <c r="K1082">
        <v>0.03</v>
      </c>
      <c r="L1082">
        <v>-1</v>
      </c>
      <c r="M1082">
        <v>-1</v>
      </c>
      <c r="N1082">
        <v>0.67</v>
      </c>
      <c r="O1082">
        <v>3.58</v>
      </c>
      <c r="P1082">
        <v>0.03</v>
      </c>
      <c r="Q1082">
        <v>0.28000000000000003</v>
      </c>
      <c r="R1082">
        <v>0.05</v>
      </c>
      <c r="S1082">
        <v>0.32</v>
      </c>
      <c r="T1082">
        <v>0.23</v>
      </c>
      <c r="U1082">
        <v>0</v>
      </c>
      <c r="V1082">
        <v>0</v>
      </c>
      <c r="W1082">
        <v>20.67</v>
      </c>
      <c r="X1082">
        <v>0.6</v>
      </c>
      <c r="Y1082">
        <v>-1</v>
      </c>
      <c r="Z1082">
        <v>-1</v>
      </c>
      <c r="AA1082">
        <v>24.88</v>
      </c>
      <c r="AB1082">
        <v>0.03</v>
      </c>
      <c r="AC1082">
        <v>0.02</v>
      </c>
      <c r="AD1082">
        <v>0.03</v>
      </c>
      <c r="AE1082">
        <v>4.17</v>
      </c>
      <c r="AF1082">
        <v>-1</v>
      </c>
      <c r="AG1082">
        <v>-1</v>
      </c>
      <c r="AH1082">
        <v>-1</v>
      </c>
      <c r="AI1082">
        <v>0</v>
      </c>
      <c r="AJ1082">
        <v>0</v>
      </c>
      <c r="AK1082">
        <v>0.03</v>
      </c>
      <c r="AL1082">
        <v>0.03</v>
      </c>
      <c r="AM1082">
        <v>0.05</v>
      </c>
      <c r="AN1082">
        <v>0.05</v>
      </c>
      <c r="AO1082">
        <v>1.42</v>
      </c>
      <c r="AP1082">
        <v>1.42</v>
      </c>
      <c r="AQ1082">
        <v>22.67</v>
      </c>
      <c r="AR1082">
        <v>0.53</v>
      </c>
      <c r="AS1082">
        <v>0.68</v>
      </c>
      <c r="AT1082">
        <v>-1</v>
      </c>
      <c r="AU1082">
        <v>-1</v>
      </c>
      <c r="AV1082">
        <v>0.05</v>
      </c>
      <c r="AW1082">
        <v>29.88</v>
      </c>
      <c r="AX1082">
        <v>29.88</v>
      </c>
      <c r="AY1082">
        <v>0.17</v>
      </c>
      <c r="AZ1082">
        <v>0</v>
      </c>
      <c r="BA1082">
        <v>1361.7369085715491</v>
      </c>
    </row>
    <row r="1083" spans="1:53" x14ac:dyDescent="0.25">
      <c r="A1083">
        <v>3003</v>
      </c>
      <c r="B1083" t="s">
        <v>1491</v>
      </c>
      <c r="C1083">
        <v>0</v>
      </c>
      <c r="D1083">
        <v>1.58</v>
      </c>
      <c r="E1083">
        <v>0</v>
      </c>
      <c r="F1083">
        <v>0</v>
      </c>
      <c r="G1083">
        <v>0</v>
      </c>
      <c r="H1083">
        <v>0.03</v>
      </c>
      <c r="I1083">
        <v>0</v>
      </c>
      <c r="J1083">
        <v>2</v>
      </c>
      <c r="K1083">
        <v>0.03</v>
      </c>
      <c r="L1083">
        <v>-1</v>
      </c>
      <c r="M1083">
        <v>-1</v>
      </c>
      <c r="N1083">
        <v>0.67</v>
      </c>
      <c r="O1083">
        <v>3.58</v>
      </c>
      <c r="P1083">
        <v>0.03</v>
      </c>
      <c r="Q1083">
        <v>0.28000000000000003</v>
      </c>
      <c r="R1083">
        <v>0.05</v>
      </c>
      <c r="S1083">
        <v>0.32</v>
      </c>
      <c r="T1083">
        <v>0.23</v>
      </c>
      <c r="U1083">
        <v>0</v>
      </c>
      <c r="V1083">
        <v>0</v>
      </c>
      <c r="W1083">
        <v>20.67</v>
      </c>
      <c r="X1083">
        <v>0.6</v>
      </c>
      <c r="Y1083">
        <v>-1</v>
      </c>
      <c r="Z1083">
        <v>-1</v>
      </c>
      <c r="AA1083">
        <v>24.88</v>
      </c>
      <c r="AB1083">
        <v>0.03</v>
      </c>
      <c r="AC1083">
        <v>0.02</v>
      </c>
      <c r="AD1083">
        <v>0.03</v>
      </c>
      <c r="AE1083">
        <v>4.17</v>
      </c>
      <c r="AF1083">
        <v>-1</v>
      </c>
      <c r="AG1083">
        <v>-1</v>
      </c>
      <c r="AH1083">
        <v>-1</v>
      </c>
      <c r="AI1083">
        <v>0</v>
      </c>
      <c r="AJ1083">
        <v>0</v>
      </c>
      <c r="AK1083">
        <v>0.03</v>
      </c>
      <c r="AL1083">
        <v>0.03</v>
      </c>
      <c r="AM1083">
        <v>0.05</v>
      </c>
      <c r="AN1083">
        <v>0.05</v>
      </c>
      <c r="AO1083">
        <v>1.42</v>
      </c>
      <c r="AP1083">
        <v>1.42</v>
      </c>
      <c r="AQ1083">
        <v>22.67</v>
      </c>
      <c r="AR1083">
        <v>0.53</v>
      </c>
      <c r="AS1083">
        <v>0.68</v>
      </c>
      <c r="AT1083">
        <v>-1</v>
      </c>
      <c r="AU1083">
        <v>-1</v>
      </c>
      <c r="AV1083">
        <v>0.05</v>
      </c>
      <c r="AW1083">
        <v>29.88</v>
      </c>
      <c r="AX1083">
        <v>29.88</v>
      </c>
      <c r="AY1083">
        <v>0.17</v>
      </c>
      <c r="AZ1083">
        <v>0</v>
      </c>
      <c r="BA1083">
        <v>1495.7492729438688</v>
      </c>
    </row>
    <row r="1084" spans="1:53" x14ac:dyDescent="0.25">
      <c r="A1084">
        <v>3004</v>
      </c>
      <c r="B1084" t="s">
        <v>1492</v>
      </c>
      <c r="C1084">
        <v>0</v>
      </c>
      <c r="D1084">
        <v>1.58</v>
      </c>
      <c r="E1084">
        <v>0</v>
      </c>
      <c r="F1084">
        <v>0</v>
      </c>
      <c r="G1084">
        <v>0</v>
      </c>
      <c r="H1084">
        <v>0.03</v>
      </c>
      <c r="I1084">
        <v>0</v>
      </c>
      <c r="J1084">
        <v>2</v>
      </c>
      <c r="K1084">
        <v>0.03</v>
      </c>
      <c r="L1084">
        <v>-1</v>
      </c>
      <c r="M1084">
        <v>-1</v>
      </c>
      <c r="N1084">
        <v>0.67</v>
      </c>
      <c r="O1084">
        <v>3.58</v>
      </c>
      <c r="P1084">
        <v>0.03</v>
      </c>
      <c r="Q1084">
        <v>0.28000000000000003</v>
      </c>
      <c r="R1084">
        <v>0.05</v>
      </c>
      <c r="S1084">
        <v>0.32</v>
      </c>
      <c r="T1084">
        <v>0.23</v>
      </c>
      <c r="U1084">
        <v>0</v>
      </c>
      <c r="V1084">
        <v>0</v>
      </c>
      <c r="W1084">
        <v>20.67</v>
      </c>
      <c r="X1084">
        <v>0.6</v>
      </c>
      <c r="Y1084">
        <v>-1</v>
      </c>
      <c r="Z1084">
        <v>-1</v>
      </c>
      <c r="AA1084">
        <v>24.88</v>
      </c>
      <c r="AB1084">
        <v>0.03</v>
      </c>
      <c r="AC1084">
        <v>0.02</v>
      </c>
      <c r="AD1084">
        <v>0.03</v>
      </c>
      <c r="AE1084">
        <v>4.17</v>
      </c>
      <c r="AF1084">
        <v>-1</v>
      </c>
      <c r="AG1084">
        <v>-1</v>
      </c>
      <c r="AH1084">
        <v>-1</v>
      </c>
      <c r="AI1084">
        <v>0</v>
      </c>
      <c r="AJ1084">
        <v>0</v>
      </c>
      <c r="AK1084">
        <v>0.03</v>
      </c>
      <c r="AL1084">
        <v>0.03</v>
      </c>
      <c r="AM1084">
        <v>0.05</v>
      </c>
      <c r="AN1084">
        <v>0.05</v>
      </c>
      <c r="AO1084">
        <v>1.42</v>
      </c>
      <c r="AP1084">
        <v>1.42</v>
      </c>
      <c r="AQ1084">
        <v>22.67</v>
      </c>
      <c r="AR1084">
        <v>0.53</v>
      </c>
      <c r="AS1084">
        <v>0.68</v>
      </c>
      <c r="AT1084">
        <v>-1</v>
      </c>
      <c r="AU1084">
        <v>-1</v>
      </c>
      <c r="AV1084">
        <v>0.05</v>
      </c>
      <c r="AW1084">
        <v>29.88</v>
      </c>
      <c r="AX1084">
        <v>29.88</v>
      </c>
      <c r="AY1084">
        <v>0.17</v>
      </c>
      <c r="AZ1084">
        <v>0</v>
      </c>
      <c r="BA1084">
        <v>1380.0977015742233</v>
      </c>
    </row>
    <row r="1085" spans="1:53" x14ac:dyDescent="0.25">
      <c r="A1085">
        <v>3005</v>
      </c>
      <c r="B1085" t="s">
        <v>1493</v>
      </c>
      <c r="C1085">
        <v>0</v>
      </c>
      <c r="D1085">
        <v>1.58</v>
      </c>
      <c r="E1085">
        <v>0</v>
      </c>
      <c r="F1085">
        <v>0</v>
      </c>
      <c r="G1085">
        <v>0</v>
      </c>
      <c r="H1085">
        <v>0.03</v>
      </c>
      <c r="I1085">
        <v>0</v>
      </c>
      <c r="J1085">
        <v>2</v>
      </c>
      <c r="K1085">
        <v>0.03</v>
      </c>
      <c r="L1085">
        <v>-1</v>
      </c>
      <c r="M1085">
        <v>-1</v>
      </c>
      <c r="N1085">
        <v>0.67</v>
      </c>
      <c r="O1085">
        <v>3.58</v>
      </c>
      <c r="P1085">
        <v>0.03</v>
      </c>
      <c r="Q1085">
        <v>0.28000000000000003</v>
      </c>
      <c r="R1085">
        <v>0.05</v>
      </c>
      <c r="S1085">
        <v>0.32</v>
      </c>
      <c r="T1085">
        <v>0.23</v>
      </c>
      <c r="U1085">
        <v>0</v>
      </c>
      <c r="V1085">
        <v>0</v>
      </c>
      <c r="W1085">
        <v>20.67</v>
      </c>
      <c r="X1085">
        <v>0.6</v>
      </c>
      <c r="Y1085">
        <v>-1</v>
      </c>
      <c r="Z1085">
        <v>-1</v>
      </c>
      <c r="AA1085">
        <v>24.88</v>
      </c>
      <c r="AB1085">
        <v>0.03</v>
      </c>
      <c r="AC1085">
        <v>0.02</v>
      </c>
      <c r="AD1085">
        <v>0.03</v>
      </c>
      <c r="AE1085">
        <v>4.17</v>
      </c>
      <c r="AF1085">
        <v>-1</v>
      </c>
      <c r="AG1085">
        <v>-1</v>
      </c>
      <c r="AH1085">
        <v>-1</v>
      </c>
      <c r="AI1085">
        <v>0</v>
      </c>
      <c r="AJ1085">
        <v>0</v>
      </c>
      <c r="AK1085">
        <v>0.03</v>
      </c>
      <c r="AL1085">
        <v>0.03</v>
      </c>
      <c r="AM1085">
        <v>0.05</v>
      </c>
      <c r="AN1085">
        <v>0.05</v>
      </c>
      <c r="AO1085">
        <v>1.42</v>
      </c>
      <c r="AP1085">
        <v>1.42</v>
      </c>
      <c r="AQ1085">
        <v>22.67</v>
      </c>
      <c r="AR1085">
        <v>0.53</v>
      </c>
      <c r="AS1085">
        <v>0.68</v>
      </c>
      <c r="AT1085">
        <v>-1</v>
      </c>
      <c r="AU1085">
        <v>-1</v>
      </c>
      <c r="AV1085">
        <v>0.05</v>
      </c>
      <c r="AW1085">
        <v>29.88</v>
      </c>
      <c r="AX1085">
        <v>29.88</v>
      </c>
      <c r="AY1085">
        <v>0.17</v>
      </c>
      <c r="AZ1085">
        <v>0</v>
      </c>
      <c r="BA1085">
        <v>1616.3644698594574</v>
      </c>
    </row>
    <row r="1086" spans="1:53" x14ac:dyDescent="0.25">
      <c r="A1086">
        <v>3006</v>
      </c>
      <c r="B1086" t="s">
        <v>1494</v>
      </c>
      <c r="C1086">
        <v>0</v>
      </c>
      <c r="D1086">
        <v>1.58</v>
      </c>
      <c r="E1086">
        <v>0</v>
      </c>
      <c r="F1086">
        <v>0</v>
      </c>
      <c r="G1086">
        <v>0</v>
      </c>
      <c r="H1086">
        <v>0.03</v>
      </c>
      <c r="I1086">
        <v>0</v>
      </c>
      <c r="J1086">
        <v>2</v>
      </c>
      <c r="K1086">
        <v>0.03</v>
      </c>
      <c r="L1086">
        <v>-1</v>
      </c>
      <c r="M1086">
        <v>-1</v>
      </c>
      <c r="N1086">
        <v>0.67</v>
      </c>
      <c r="O1086">
        <v>3.58</v>
      </c>
      <c r="P1086">
        <v>0.03</v>
      </c>
      <c r="Q1086">
        <v>0.28000000000000003</v>
      </c>
      <c r="R1086">
        <v>0.05</v>
      </c>
      <c r="S1086">
        <v>0.32</v>
      </c>
      <c r="T1086">
        <v>0.23</v>
      </c>
      <c r="U1086">
        <v>0</v>
      </c>
      <c r="V1086">
        <v>0</v>
      </c>
      <c r="W1086">
        <v>20.67</v>
      </c>
      <c r="X1086">
        <v>0.6</v>
      </c>
      <c r="Y1086">
        <v>-1</v>
      </c>
      <c r="Z1086">
        <v>-1</v>
      </c>
      <c r="AA1086">
        <v>24.88</v>
      </c>
      <c r="AB1086">
        <v>0.03</v>
      </c>
      <c r="AC1086">
        <v>0.02</v>
      </c>
      <c r="AD1086">
        <v>0.03</v>
      </c>
      <c r="AE1086">
        <v>4.17</v>
      </c>
      <c r="AF1086">
        <v>-1</v>
      </c>
      <c r="AG1086">
        <v>-1</v>
      </c>
      <c r="AH1086">
        <v>-1</v>
      </c>
      <c r="AI1086">
        <v>0</v>
      </c>
      <c r="AJ1086">
        <v>0</v>
      </c>
      <c r="AK1086">
        <v>0.03</v>
      </c>
      <c r="AL1086">
        <v>0.03</v>
      </c>
      <c r="AM1086">
        <v>0.05</v>
      </c>
      <c r="AN1086">
        <v>0.05</v>
      </c>
      <c r="AO1086">
        <v>1.42</v>
      </c>
      <c r="AP1086">
        <v>1.42</v>
      </c>
      <c r="AQ1086">
        <v>22.67</v>
      </c>
      <c r="AR1086">
        <v>0.53</v>
      </c>
      <c r="AS1086">
        <v>0.68</v>
      </c>
      <c r="AT1086">
        <v>-1</v>
      </c>
      <c r="AU1086">
        <v>-1</v>
      </c>
      <c r="AV1086">
        <v>0.05</v>
      </c>
      <c r="AW1086">
        <v>29.88</v>
      </c>
      <c r="AX1086">
        <v>29.88</v>
      </c>
      <c r="AY1086">
        <v>0.17</v>
      </c>
      <c r="AZ1086">
        <v>0</v>
      </c>
      <c r="BA1086">
        <v>1420.3290427175518</v>
      </c>
    </row>
    <row r="1087" spans="1:53" x14ac:dyDescent="0.25">
      <c r="A1087">
        <v>3007</v>
      </c>
      <c r="B1087" t="s">
        <v>1495</v>
      </c>
      <c r="C1087">
        <v>0</v>
      </c>
      <c r="D1087">
        <v>1.58</v>
      </c>
      <c r="E1087">
        <v>0</v>
      </c>
      <c r="F1087">
        <v>0</v>
      </c>
      <c r="G1087">
        <v>0</v>
      </c>
      <c r="H1087">
        <v>0.03</v>
      </c>
      <c r="I1087">
        <v>0</v>
      </c>
      <c r="J1087">
        <v>2</v>
      </c>
      <c r="K1087">
        <v>0.03</v>
      </c>
      <c r="L1087">
        <v>-1</v>
      </c>
      <c r="M1087">
        <v>-1</v>
      </c>
      <c r="N1087">
        <v>0.67</v>
      </c>
      <c r="O1087">
        <v>3.58</v>
      </c>
      <c r="P1087">
        <v>0.03</v>
      </c>
      <c r="Q1087">
        <v>0.28000000000000003</v>
      </c>
      <c r="R1087">
        <v>0.05</v>
      </c>
      <c r="S1087">
        <v>0.32</v>
      </c>
      <c r="T1087">
        <v>0.23</v>
      </c>
      <c r="U1087">
        <v>0</v>
      </c>
      <c r="V1087">
        <v>0</v>
      </c>
      <c r="W1087">
        <v>20.67</v>
      </c>
      <c r="X1087">
        <v>0.6</v>
      </c>
      <c r="Y1087">
        <v>-1</v>
      </c>
      <c r="Z1087">
        <v>-1</v>
      </c>
      <c r="AA1087">
        <v>24.88</v>
      </c>
      <c r="AB1087">
        <v>0.03</v>
      </c>
      <c r="AC1087">
        <v>0.02</v>
      </c>
      <c r="AD1087">
        <v>0.03</v>
      </c>
      <c r="AE1087">
        <v>4.17</v>
      </c>
      <c r="AF1087">
        <v>-1</v>
      </c>
      <c r="AG1087">
        <v>-1</v>
      </c>
      <c r="AH1087">
        <v>-1</v>
      </c>
      <c r="AI1087">
        <v>0</v>
      </c>
      <c r="AJ1087">
        <v>0</v>
      </c>
      <c r="AK1087">
        <v>0.03</v>
      </c>
      <c r="AL1087">
        <v>0.03</v>
      </c>
      <c r="AM1087">
        <v>0.05</v>
      </c>
      <c r="AN1087">
        <v>0.05</v>
      </c>
      <c r="AO1087">
        <v>1.42</v>
      </c>
      <c r="AP1087">
        <v>1.42</v>
      </c>
      <c r="AQ1087">
        <v>22.67</v>
      </c>
      <c r="AR1087">
        <v>0.53</v>
      </c>
      <c r="AS1087">
        <v>0.68</v>
      </c>
      <c r="AT1087">
        <v>-1</v>
      </c>
      <c r="AU1087">
        <v>-1</v>
      </c>
      <c r="AV1087">
        <v>0.05</v>
      </c>
      <c r="AW1087">
        <v>29.88</v>
      </c>
      <c r="AX1087">
        <v>29.88</v>
      </c>
      <c r="AY1087">
        <v>0.17</v>
      </c>
      <c r="AZ1087">
        <v>0</v>
      </c>
      <c r="BA1087">
        <v>1568.0498537718652</v>
      </c>
    </row>
    <row r="1088" spans="1:53" x14ac:dyDescent="0.25">
      <c r="A1088">
        <v>3008</v>
      </c>
      <c r="B1088" t="s">
        <v>1496</v>
      </c>
      <c r="C1088">
        <v>0</v>
      </c>
      <c r="D1088">
        <v>1.58</v>
      </c>
      <c r="E1088">
        <v>0</v>
      </c>
      <c r="F1088">
        <v>0</v>
      </c>
      <c r="G1088">
        <v>0</v>
      </c>
      <c r="H1088">
        <v>0.03</v>
      </c>
      <c r="I1088">
        <v>0</v>
      </c>
      <c r="J1088">
        <v>2</v>
      </c>
      <c r="K1088">
        <v>0.03</v>
      </c>
      <c r="L1088">
        <v>-1</v>
      </c>
      <c r="M1088">
        <v>-1</v>
      </c>
      <c r="N1088">
        <v>0.67</v>
      </c>
      <c r="O1088">
        <v>3.58</v>
      </c>
      <c r="P1088">
        <v>0.03</v>
      </c>
      <c r="Q1088">
        <v>0.28000000000000003</v>
      </c>
      <c r="R1088">
        <v>0.05</v>
      </c>
      <c r="S1088">
        <v>0.32</v>
      </c>
      <c r="T1088">
        <v>0.23</v>
      </c>
      <c r="U1088">
        <v>0</v>
      </c>
      <c r="V1088">
        <v>0</v>
      </c>
      <c r="W1088">
        <v>20.67</v>
      </c>
      <c r="X1088">
        <v>0.6</v>
      </c>
      <c r="Y1088">
        <v>-1</v>
      </c>
      <c r="Z1088">
        <v>-1</v>
      </c>
      <c r="AA1088">
        <v>24.88</v>
      </c>
      <c r="AB1088">
        <v>0.03</v>
      </c>
      <c r="AC1088">
        <v>0.02</v>
      </c>
      <c r="AD1088">
        <v>0.03</v>
      </c>
      <c r="AE1088">
        <v>4.17</v>
      </c>
      <c r="AF1088">
        <v>-1</v>
      </c>
      <c r="AG1088">
        <v>-1</v>
      </c>
      <c r="AH1088">
        <v>-1</v>
      </c>
      <c r="AI1088">
        <v>0</v>
      </c>
      <c r="AJ1088">
        <v>0</v>
      </c>
      <c r="AK1088">
        <v>0.03</v>
      </c>
      <c r="AL1088">
        <v>0.03</v>
      </c>
      <c r="AM1088">
        <v>0.05</v>
      </c>
      <c r="AN1088">
        <v>0.05</v>
      </c>
      <c r="AO1088">
        <v>1.42</v>
      </c>
      <c r="AP1088">
        <v>1.42</v>
      </c>
      <c r="AQ1088">
        <v>22.67</v>
      </c>
      <c r="AR1088">
        <v>0.53</v>
      </c>
      <c r="AS1088">
        <v>0.68</v>
      </c>
      <c r="AT1088">
        <v>-1</v>
      </c>
      <c r="AU1088">
        <v>-1</v>
      </c>
      <c r="AV1088">
        <v>0.05</v>
      </c>
      <c r="AW1088">
        <v>29.88</v>
      </c>
      <c r="AX1088">
        <v>29.88</v>
      </c>
      <c r="AY1088">
        <v>0.17</v>
      </c>
      <c r="AZ1088">
        <v>0</v>
      </c>
      <c r="BA1088">
        <v>1420.5667191044106</v>
      </c>
    </row>
    <row r="1089" spans="1:53" x14ac:dyDescent="0.25">
      <c r="A1089">
        <v>3009</v>
      </c>
      <c r="B1089" t="s">
        <v>1497</v>
      </c>
      <c r="C1089">
        <v>0</v>
      </c>
      <c r="D1089">
        <v>1.58</v>
      </c>
      <c r="E1089">
        <v>0</v>
      </c>
      <c r="F1089">
        <v>0</v>
      </c>
      <c r="G1089">
        <v>0</v>
      </c>
      <c r="H1089">
        <v>0.03</v>
      </c>
      <c r="I1089">
        <v>0</v>
      </c>
      <c r="J1089">
        <v>2</v>
      </c>
      <c r="K1089">
        <v>0.03</v>
      </c>
      <c r="L1089">
        <v>-1</v>
      </c>
      <c r="M1089">
        <v>-1</v>
      </c>
      <c r="N1089">
        <v>0.67</v>
      </c>
      <c r="O1089">
        <v>3.58</v>
      </c>
      <c r="P1089">
        <v>0.03</v>
      </c>
      <c r="Q1089">
        <v>0.28000000000000003</v>
      </c>
      <c r="R1089">
        <v>0.05</v>
      </c>
      <c r="S1089">
        <v>0.32</v>
      </c>
      <c r="T1089">
        <v>0.23</v>
      </c>
      <c r="U1089">
        <v>0</v>
      </c>
      <c r="V1089">
        <v>0</v>
      </c>
      <c r="W1089">
        <v>20.67</v>
      </c>
      <c r="X1089">
        <v>0.6</v>
      </c>
      <c r="Y1089">
        <v>-1</v>
      </c>
      <c r="Z1089">
        <v>-1</v>
      </c>
      <c r="AA1089">
        <v>24.88</v>
      </c>
      <c r="AB1089">
        <v>0.03</v>
      </c>
      <c r="AC1089">
        <v>0.02</v>
      </c>
      <c r="AD1089">
        <v>0.03</v>
      </c>
      <c r="AE1089">
        <v>4.17</v>
      </c>
      <c r="AF1089">
        <v>-1</v>
      </c>
      <c r="AG1089">
        <v>-1</v>
      </c>
      <c r="AH1089">
        <v>-1</v>
      </c>
      <c r="AI1089">
        <v>0</v>
      </c>
      <c r="AJ1089">
        <v>0</v>
      </c>
      <c r="AK1089">
        <v>0.03</v>
      </c>
      <c r="AL1089">
        <v>0.03</v>
      </c>
      <c r="AM1089">
        <v>0.05</v>
      </c>
      <c r="AN1089">
        <v>0.05</v>
      </c>
      <c r="AO1089">
        <v>1.42</v>
      </c>
      <c r="AP1089">
        <v>1.42</v>
      </c>
      <c r="AQ1089">
        <v>22.67</v>
      </c>
      <c r="AR1089">
        <v>0.53</v>
      </c>
      <c r="AS1089">
        <v>0.68</v>
      </c>
      <c r="AT1089">
        <v>-1</v>
      </c>
      <c r="AU1089">
        <v>-1</v>
      </c>
      <c r="AV1089">
        <v>0.05</v>
      </c>
      <c r="AW1089">
        <v>29.88</v>
      </c>
      <c r="AX1089">
        <v>29.88</v>
      </c>
      <c r="AY1089">
        <v>0.17</v>
      </c>
      <c r="AZ1089">
        <v>0</v>
      </c>
      <c r="BA1089">
        <v>1504.1016618086055</v>
      </c>
    </row>
    <row r="1090" spans="1:53" x14ac:dyDescent="0.25">
      <c r="A1090">
        <v>3010</v>
      </c>
      <c r="B1090" t="s">
        <v>1498</v>
      </c>
      <c r="C1090">
        <v>0</v>
      </c>
      <c r="D1090">
        <v>1.58</v>
      </c>
      <c r="E1090">
        <v>0</v>
      </c>
      <c r="F1090">
        <v>0</v>
      </c>
      <c r="G1090">
        <v>0</v>
      </c>
      <c r="H1090">
        <v>0.03</v>
      </c>
      <c r="I1090">
        <v>0</v>
      </c>
      <c r="J1090">
        <v>2</v>
      </c>
      <c r="K1090">
        <v>0.03</v>
      </c>
      <c r="L1090">
        <v>-1</v>
      </c>
      <c r="M1090">
        <v>-1</v>
      </c>
      <c r="N1090">
        <v>0.67</v>
      </c>
      <c r="O1090">
        <v>3.58</v>
      </c>
      <c r="P1090">
        <v>0.03</v>
      </c>
      <c r="Q1090">
        <v>0.28000000000000003</v>
      </c>
      <c r="R1090">
        <v>0.05</v>
      </c>
      <c r="S1090">
        <v>0.32</v>
      </c>
      <c r="T1090">
        <v>0.23</v>
      </c>
      <c r="U1090">
        <v>0</v>
      </c>
      <c r="V1090">
        <v>0</v>
      </c>
      <c r="W1090">
        <v>20.67</v>
      </c>
      <c r="X1090">
        <v>0.6</v>
      </c>
      <c r="Y1090">
        <v>-1</v>
      </c>
      <c r="Z1090">
        <v>-1</v>
      </c>
      <c r="AA1090">
        <v>24.88</v>
      </c>
      <c r="AB1090">
        <v>0.03</v>
      </c>
      <c r="AC1090">
        <v>0.02</v>
      </c>
      <c r="AD1090">
        <v>0.03</v>
      </c>
      <c r="AE1090">
        <v>4.17</v>
      </c>
      <c r="AF1090">
        <v>-1</v>
      </c>
      <c r="AG1090">
        <v>-1</v>
      </c>
      <c r="AH1090">
        <v>-1</v>
      </c>
      <c r="AI1090">
        <v>0</v>
      </c>
      <c r="AJ1090">
        <v>0</v>
      </c>
      <c r="AK1090">
        <v>0.03</v>
      </c>
      <c r="AL1090">
        <v>0.03</v>
      </c>
      <c r="AM1090">
        <v>0.05</v>
      </c>
      <c r="AN1090">
        <v>0.05</v>
      </c>
      <c r="AO1090">
        <v>1.42</v>
      </c>
      <c r="AP1090">
        <v>1.42</v>
      </c>
      <c r="AQ1090">
        <v>22.67</v>
      </c>
      <c r="AR1090">
        <v>0.53</v>
      </c>
      <c r="AS1090">
        <v>0.68</v>
      </c>
      <c r="AT1090">
        <v>-1</v>
      </c>
      <c r="AU1090">
        <v>-1</v>
      </c>
      <c r="AV1090">
        <v>0.05</v>
      </c>
      <c r="AW1090">
        <v>29.88</v>
      </c>
      <c r="AX1090">
        <v>29.88</v>
      </c>
      <c r="AY1090">
        <v>0.17</v>
      </c>
      <c r="AZ1090">
        <v>0</v>
      </c>
      <c r="BA1090">
        <v>1505.3699911084157</v>
      </c>
    </row>
    <row r="1091" spans="1:53" x14ac:dyDescent="0.25">
      <c r="A1091">
        <v>3011</v>
      </c>
      <c r="B1091" t="s">
        <v>461</v>
      </c>
      <c r="C1091">
        <v>0</v>
      </c>
      <c r="D1091">
        <v>1.58</v>
      </c>
      <c r="E1091">
        <v>0</v>
      </c>
      <c r="F1091">
        <v>0</v>
      </c>
      <c r="G1091">
        <v>0</v>
      </c>
      <c r="H1091">
        <v>0.03</v>
      </c>
      <c r="I1091">
        <v>0</v>
      </c>
      <c r="J1091">
        <v>2</v>
      </c>
      <c r="K1091">
        <v>0.03</v>
      </c>
      <c r="L1091">
        <v>-1</v>
      </c>
      <c r="M1091">
        <v>-1</v>
      </c>
      <c r="N1091">
        <v>0.67</v>
      </c>
      <c r="O1091">
        <v>3.58</v>
      </c>
      <c r="P1091">
        <v>0.03</v>
      </c>
      <c r="Q1091">
        <v>0.28000000000000003</v>
      </c>
      <c r="R1091">
        <v>0.05</v>
      </c>
      <c r="S1091">
        <v>0.32</v>
      </c>
      <c r="T1091">
        <v>0.23</v>
      </c>
      <c r="U1091">
        <v>0</v>
      </c>
      <c r="V1091">
        <v>0</v>
      </c>
      <c r="W1091">
        <v>20.67</v>
      </c>
      <c r="X1091">
        <v>0.6</v>
      </c>
      <c r="Y1091">
        <v>-1</v>
      </c>
      <c r="Z1091">
        <v>-1</v>
      </c>
      <c r="AA1091">
        <v>24.88</v>
      </c>
      <c r="AB1091">
        <v>0.03</v>
      </c>
      <c r="AC1091">
        <v>0.02</v>
      </c>
      <c r="AD1091">
        <v>0.03</v>
      </c>
      <c r="AE1091">
        <v>4.17</v>
      </c>
      <c r="AF1091">
        <v>-1</v>
      </c>
      <c r="AG1091">
        <v>-1</v>
      </c>
      <c r="AH1091">
        <v>-1</v>
      </c>
      <c r="AI1091">
        <v>0</v>
      </c>
      <c r="AJ1091">
        <v>0</v>
      </c>
      <c r="AK1091">
        <v>0.03</v>
      </c>
      <c r="AL1091">
        <v>0.03</v>
      </c>
      <c r="AM1091">
        <v>0.05</v>
      </c>
      <c r="AN1091">
        <v>0.05</v>
      </c>
      <c r="AO1091">
        <v>1.42</v>
      </c>
      <c r="AP1091">
        <v>1.42</v>
      </c>
      <c r="AQ1091">
        <v>22.67</v>
      </c>
      <c r="AR1091">
        <v>0.53</v>
      </c>
      <c r="AS1091">
        <v>0.68</v>
      </c>
      <c r="AT1091">
        <v>-1</v>
      </c>
      <c r="AU1091">
        <v>-1</v>
      </c>
      <c r="AV1091">
        <v>0.05</v>
      </c>
      <c r="AW1091">
        <v>29.88</v>
      </c>
      <c r="AX1091">
        <v>29.88</v>
      </c>
      <c r="AY1091">
        <v>0.17</v>
      </c>
      <c r="AZ1091">
        <v>0</v>
      </c>
      <c r="BA1091">
        <v>1487.4048657616975</v>
      </c>
    </row>
    <row r="1092" spans="1:53" x14ac:dyDescent="0.25">
      <c r="A1092">
        <v>3013</v>
      </c>
      <c r="B1092" t="s">
        <v>1499</v>
      </c>
      <c r="C1092">
        <v>0</v>
      </c>
      <c r="D1092">
        <v>1.58</v>
      </c>
      <c r="E1092">
        <v>0</v>
      </c>
      <c r="F1092">
        <v>0</v>
      </c>
      <c r="G1092">
        <v>0</v>
      </c>
      <c r="H1092">
        <v>0.03</v>
      </c>
      <c r="I1092">
        <v>0</v>
      </c>
      <c r="J1092">
        <v>2</v>
      </c>
      <c r="K1092">
        <v>0.03</v>
      </c>
      <c r="L1092">
        <v>-1</v>
      </c>
      <c r="M1092">
        <v>-1</v>
      </c>
      <c r="N1092">
        <v>0.67</v>
      </c>
      <c r="O1092">
        <v>3.58</v>
      </c>
      <c r="P1092">
        <v>0.03</v>
      </c>
      <c r="Q1092">
        <v>0.28000000000000003</v>
      </c>
      <c r="R1092">
        <v>0.05</v>
      </c>
      <c r="S1092">
        <v>0.32</v>
      </c>
      <c r="T1092">
        <v>0.23</v>
      </c>
      <c r="U1092">
        <v>0</v>
      </c>
      <c r="V1092">
        <v>0</v>
      </c>
      <c r="W1092">
        <v>20.67</v>
      </c>
      <c r="X1092">
        <v>0.6</v>
      </c>
      <c r="Y1092">
        <v>-1</v>
      </c>
      <c r="Z1092">
        <v>-1</v>
      </c>
      <c r="AA1092">
        <v>24.88</v>
      </c>
      <c r="AB1092">
        <v>0.03</v>
      </c>
      <c r="AC1092">
        <v>0.02</v>
      </c>
      <c r="AD1092">
        <v>0.03</v>
      </c>
      <c r="AE1092">
        <v>4.17</v>
      </c>
      <c r="AF1092">
        <v>-1</v>
      </c>
      <c r="AG1092">
        <v>-1</v>
      </c>
      <c r="AH1092">
        <v>-1</v>
      </c>
      <c r="AI1092">
        <v>0</v>
      </c>
      <c r="AJ1092">
        <v>0</v>
      </c>
      <c r="AK1092">
        <v>0.03</v>
      </c>
      <c r="AL1092">
        <v>0.03</v>
      </c>
      <c r="AM1092">
        <v>0.05</v>
      </c>
      <c r="AN1092">
        <v>0.05</v>
      </c>
      <c r="AO1092">
        <v>1.42</v>
      </c>
      <c r="AP1092">
        <v>1.42</v>
      </c>
      <c r="AQ1092">
        <v>22.67</v>
      </c>
      <c r="AR1092">
        <v>0.53</v>
      </c>
      <c r="AS1092">
        <v>0.68</v>
      </c>
      <c r="AT1092">
        <v>-1</v>
      </c>
      <c r="AU1092">
        <v>-1</v>
      </c>
      <c r="AV1092">
        <v>0.05</v>
      </c>
      <c r="AW1092">
        <v>29.88</v>
      </c>
      <c r="AX1092">
        <v>29.88</v>
      </c>
      <c r="AY1092">
        <v>0.17</v>
      </c>
      <c r="AZ1092">
        <v>0</v>
      </c>
      <c r="BA1092">
        <v>1350</v>
      </c>
    </row>
    <row r="1093" spans="1:53" x14ac:dyDescent="0.25">
      <c r="A1093">
        <v>3015</v>
      </c>
      <c r="B1093" t="s">
        <v>1500</v>
      </c>
      <c r="C1093">
        <v>0</v>
      </c>
      <c r="D1093">
        <v>1.58</v>
      </c>
      <c r="E1093">
        <v>0</v>
      </c>
      <c r="F1093">
        <v>0</v>
      </c>
      <c r="G1093">
        <v>0</v>
      </c>
      <c r="H1093">
        <v>0.03</v>
      </c>
      <c r="I1093">
        <v>0</v>
      </c>
      <c r="J1093">
        <v>2</v>
      </c>
      <c r="K1093">
        <v>0.03</v>
      </c>
      <c r="L1093">
        <v>-1</v>
      </c>
      <c r="M1093">
        <v>-1</v>
      </c>
      <c r="N1093">
        <v>0.67</v>
      </c>
      <c r="O1093">
        <v>3.58</v>
      </c>
      <c r="P1093">
        <v>0.03</v>
      </c>
      <c r="Q1093">
        <v>0.28000000000000003</v>
      </c>
      <c r="R1093">
        <v>0.05</v>
      </c>
      <c r="S1093">
        <v>0.32</v>
      </c>
      <c r="T1093">
        <v>0.23</v>
      </c>
      <c r="U1093">
        <v>0</v>
      </c>
      <c r="V1093">
        <v>0</v>
      </c>
      <c r="W1093">
        <v>20.67</v>
      </c>
      <c r="X1093">
        <v>0.6</v>
      </c>
      <c r="Y1093">
        <v>-1</v>
      </c>
      <c r="Z1093">
        <v>-1</v>
      </c>
      <c r="AA1093">
        <v>24.88</v>
      </c>
      <c r="AB1093">
        <v>0.03</v>
      </c>
      <c r="AC1093">
        <v>0.02</v>
      </c>
      <c r="AD1093">
        <v>0.03</v>
      </c>
      <c r="AE1093">
        <v>4.17</v>
      </c>
      <c r="AF1093">
        <v>-1</v>
      </c>
      <c r="AG1093">
        <v>-1</v>
      </c>
      <c r="AH1093">
        <v>-1</v>
      </c>
      <c r="AI1093">
        <v>0</v>
      </c>
      <c r="AJ1093">
        <v>0</v>
      </c>
      <c r="AK1093">
        <v>0.03</v>
      </c>
      <c r="AL1093">
        <v>0.03</v>
      </c>
      <c r="AM1093">
        <v>0.05</v>
      </c>
      <c r="AN1093">
        <v>0.05</v>
      </c>
      <c r="AO1093">
        <v>1.42</v>
      </c>
      <c r="AP1093">
        <v>1.42</v>
      </c>
      <c r="AQ1093">
        <v>22.67</v>
      </c>
      <c r="AR1093">
        <v>0.53</v>
      </c>
      <c r="AS1093">
        <v>0.68</v>
      </c>
      <c r="AT1093">
        <v>-1</v>
      </c>
      <c r="AU1093">
        <v>-1</v>
      </c>
      <c r="AV1093">
        <v>0.05</v>
      </c>
      <c r="AW1093">
        <v>29.88</v>
      </c>
      <c r="AX1093">
        <v>29.88</v>
      </c>
      <c r="AY1093">
        <v>0.17</v>
      </c>
      <c r="AZ1093">
        <v>0</v>
      </c>
      <c r="BA1093">
        <v>1527.8739454953413</v>
      </c>
    </row>
    <row r="1094" spans="1:53" x14ac:dyDescent="0.25">
      <c r="A1094">
        <v>3017</v>
      </c>
      <c r="B1094" t="s">
        <v>1501</v>
      </c>
      <c r="C1094">
        <v>0</v>
      </c>
      <c r="D1094">
        <v>1.58</v>
      </c>
      <c r="E1094">
        <v>0</v>
      </c>
      <c r="F1094">
        <v>0</v>
      </c>
      <c r="G1094">
        <v>0</v>
      </c>
      <c r="H1094">
        <v>0.03</v>
      </c>
      <c r="I1094">
        <v>0</v>
      </c>
      <c r="J1094">
        <v>2</v>
      </c>
      <c r="K1094">
        <v>0.03</v>
      </c>
      <c r="L1094">
        <v>-1</v>
      </c>
      <c r="M1094">
        <v>-1</v>
      </c>
      <c r="N1094">
        <v>0.67</v>
      </c>
      <c r="O1094">
        <v>3.58</v>
      </c>
      <c r="P1094">
        <v>0.03</v>
      </c>
      <c r="Q1094">
        <v>0.28000000000000003</v>
      </c>
      <c r="R1094">
        <v>0.05</v>
      </c>
      <c r="S1094">
        <v>0.32</v>
      </c>
      <c r="T1094">
        <v>0.23</v>
      </c>
      <c r="U1094">
        <v>0</v>
      </c>
      <c r="V1094">
        <v>0</v>
      </c>
      <c r="W1094">
        <v>20.67</v>
      </c>
      <c r="X1094">
        <v>0.6</v>
      </c>
      <c r="Y1094">
        <v>-1</v>
      </c>
      <c r="Z1094">
        <v>-1</v>
      </c>
      <c r="AA1094">
        <v>24.88</v>
      </c>
      <c r="AB1094">
        <v>0.03</v>
      </c>
      <c r="AC1094">
        <v>0.02</v>
      </c>
      <c r="AD1094">
        <v>0.03</v>
      </c>
      <c r="AE1094">
        <v>4.17</v>
      </c>
      <c r="AF1094">
        <v>-1</v>
      </c>
      <c r="AG1094">
        <v>-1</v>
      </c>
      <c r="AH1094">
        <v>-1</v>
      </c>
      <c r="AI1094">
        <v>0</v>
      </c>
      <c r="AJ1094">
        <v>0</v>
      </c>
      <c r="AK1094">
        <v>0.03</v>
      </c>
      <c r="AL1094">
        <v>0.03</v>
      </c>
      <c r="AM1094">
        <v>0.05</v>
      </c>
      <c r="AN1094">
        <v>0.05</v>
      </c>
      <c r="AO1094">
        <v>1.42</v>
      </c>
      <c r="AP1094">
        <v>1.42</v>
      </c>
      <c r="AQ1094">
        <v>22.67</v>
      </c>
      <c r="AR1094">
        <v>0.53</v>
      </c>
      <c r="AS1094">
        <v>0.68</v>
      </c>
      <c r="AT1094">
        <v>-1</v>
      </c>
      <c r="AU1094">
        <v>-1</v>
      </c>
      <c r="AV1094">
        <v>0.05</v>
      </c>
      <c r="AW1094">
        <v>29.88</v>
      </c>
      <c r="AX1094">
        <v>29.88</v>
      </c>
      <c r="AY1094">
        <v>0.17</v>
      </c>
      <c r="AZ1094">
        <v>0</v>
      </c>
      <c r="BA1094">
        <v>1411.8398171916901</v>
      </c>
    </row>
    <row r="1095" spans="1:53" x14ac:dyDescent="0.25">
      <c r="A1095">
        <v>3018</v>
      </c>
      <c r="B1095" t="s">
        <v>1502</v>
      </c>
      <c r="C1095">
        <v>0</v>
      </c>
      <c r="D1095">
        <v>1.58</v>
      </c>
      <c r="E1095">
        <v>0</v>
      </c>
      <c r="F1095">
        <v>0</v>
      </c>
      <c r="G1095">
        <v>0</v>
      </c>
      <c r="H1095">
        <v>0.03</v>
      </c>
      <c r="I1095">
        <v>0</v>
      </c>
      <c r="J1095">
        <v>2</v>
      </c>
      <c r="K1095">
        <v>0.03</v>
      </c>
      <c r="L1095">
        <v>-1</v>
      </c>
      <c r="M1095">
        <v>-1</v>
      </c>
      <c r="N1095">
        <v>0.67</v>
      </c>
      <c r="O1095">
        <v>3.58</v>
      </c>
      <c r="P1095">
        <v>0.03</v>
      </c>
      <c r="Q1095">
        <v>0.28000000000000003</v>
      </c>
      <c r="R1095">
        <v>0.05</v>
      </c>
      <c r="S1095">
        <v>0.32</v>
      </c>
      <c r="T1095">
        <v>0.23</v>
      </c>
      <c r="U1095">
        <v>0</v>
      </c>
      <c r="V1095">
        <v>0</v>
      </c>
      <c r="W1095">
        <v>20.67</v>
      </c>
      <c r="X1095">
        <v>0.6</v>
      </c>
      <c r="Y1095">
        <v>-1</v>
      </c>
      <c r="Z1095">
        <v>-1</v>
      </c>
      <c r="AA1095">
        <v>24.88</v>
      </c>
      <c r="AB1095">
        <v>0.03</v>
      </c>
      <c r="AC1095">
        <v>0.02</v>
      </c>
      <c r="AD1095">
        <v>0.03</v>
      </c>
      <c r="AE1095">
        <v>4.17</v>
      </c>
      <c r="AF1095">
        <v>-1</v>
      </c>
      <c r="AG1095">
        <v>-1</v>
      </c>
      <c r="AH1095">
        <v>-1</v>
      </c>
      <c r="AI1095">
        <v>0</v>
      </c>
      <c r="AJ1095">
        <v>0</v>
      </c>
      <c r="AK1095">
        <v>0.03</v>
      </c>
      <c r="AL1095">
        <v>0.03</v>
      </c>
      <c r="AM1095">
        <v>0.05</v>
      </c>
      <c r="AN1095">
        <v>0.05</v>
      </c>
      <c r="AO1095">
        <v>1.42</v>
      </c>
      <c r="AP1095">
        <v>1.42</v>
      </c>
      <c r="AQ1095">
        <v>22.67</v>
      </c>
      <c r="AR1095">
        <v>0.53</v>
      </c>
      <c r="AS1095">
        <v>0.68</v>
      </c>
      <c r="AT1095">
        <v>-1</v>
      </c>
      <c r="AU1095">
        <v>-1</v>
      </c>
      <c r="AV1095">
        <v>0.05</v>
      </c>
      <c r="AW1095">
        <v>29.88</v>
      </c>
      <c r="AX1095">
        <v>29.88</v>
      </c>
      <c r="AY1095">
        <v>0.17</v>
      </c>
      <c r="AZ1095">
        <v>0</v>
      </c>
      <c r="BA1095">
        <v>1464.4304937057555</v>
      </c>
    </row>
    <row r="1096" spans="1:53" x14ac:dyDescent="0.25">
      <c r="A1096">
        <v>3019</v>
      </c>
      <c r="B1096" t="s">
        <v>635</v>
      </c>
      <c r="C1096">
        <v>0</v>
      </c>
      <c r="D1096">
        <v>1.58</v>
      </c>
      <c r="E1096">
        <v>0</v>
      </c>
      <c r="F1096">
        <v>0</v>
      </c>
      <c r="G1096">
        <v>0</v>
      </c>
      <c r="H1096">
        <v>0.03</v>
      </c>
      <c r="I1096">
        <v>0</v>
      </c>
      <c r="J1096">
        <v>2</v>
      </c>
      <c r="K1096">
        <v>0.03</v>
      </c>
      <c r="L1096">
        <v>-1</v>
      </c>
      <c r="M1096">
        <v>-1</v>
      </c>
      <c r="N1096">
        <v>0.67</v>
      </c>
      <c r="O1096">
        <v>3.58</v>
      </c>
      <c r="P1096">
        <v>0.03</v>
      </c>
      <c r="Q1096">
        <v>0.28000000000000003</v>
      </c>
      <c r="R1096">
        <v>0.05</v>
      </c>
      <c r="S1096">
        <v>0.32</v>
      </c>
      <c r="T1096">
        <v>0.23</v>
      </c>
      <c r="U1096">
        <v>0</v>
      </c>
      <c r="V1096">
        <v>0</v>
      </c>
      <c r="W1096">
        <v>20.67</v>
      </c>
      <c r="X1096">
        <v>0.6</v>
      </c>
      <c r="Y1096">
        <v>-1</v>
      </c>
      <c r="Z1096">
        <v>-1</v>
      </c>
      <c r="AA1096">
        <v>24.88</v>
      </c>
      <c r="AB1096">
        <v>0.03</v>
      </c>
      <c r="AC1096">
        <v>0.02</v>
      </c>
      <c r="AD1096">
        <v>0.03</v>
      </c>
      <c r="AE1096">
        <v>4.17</v>
      </c>
      <c r="AF1096">
        <v>-1</v>
      </c>
      <c r="AG1096">
        <v>-1</v>
      </c>
      <c r="AH1096">
        <v>-1</v>
      </c>
      <c r="AI1096">
        <v>0</v>
      </c>
      <c r="AJ1096">
        <v>0</v>
      </c>
      <c r="AK1096">
        <v>0.03</v>
      </c>
      <c r="AL1096">
        <v>0.03</v>
      </c>
      <c r="AM1096">
        <v>0.05</v>
      </c>
      <c r="AN1096">
        <v>0.05</v>
      </c>
      <c r="AO1096">
        <v>1.42</v>
      </c>
      <c r="AP1096">
        <v>1.42</v>
      </c>
      <c r="AQ1096">
        <v>22.67</v>
      </c>
      <c r="AR1096">
        <v>0.53</v>
      </c>
      <c r="AS1096">
        <v>0.68</v>
      </c>
      <c r="AT1096">
        <v>-1</v>
      </c>
      <c r="AU1096">
        <v>-1</v>
      </c>
      <c r="AV1096">
        <v>0.05</v>
      </c>
      <c r="AW1096">
        <v>29.88</v>
      </c>
      <c r="AX1096">
        <v>29.88</v>
      </c>
      <c r="AY1096">
        <v>0.17</v>
      </c>
      <c r="AZ1096">
        <v>0</v>
      </c>
      <c r="BA1096">
        <v>1403.2803134183091</v>
      </c>
    </row>
    <row r="1097" spans="1:53" x14ac:dyDescent="0.25">
      <c r="A1097">
        <v>3021</v>
      </c>
      <c r="B1097" t="s">
        <v>1503</v>
      </c>
      <c r="C1097">
        <v>0</v>
      </c>
      <c r="D1097">
        <v>1.58</v>
      </c>
      <c r="E1097">
        <v>0</v>
      </c>
      <c r="F1097">
        <v>0</v>
      </c>
      <c r="G1097">
        <v>0</v>
      </c>
      <c r="H1097">
        <v>0.03</v>
      </c>
      <c r="I1097">
        <v>0</v>
      </c>
      <c r="J1097">
        <v>2</v>
      </c>
      <c r="K1097">
        <v>0.03</v>
      </c>
      <c r="L1097">
        <v>-1</v>
      </c>
      <c r="M1097">
        <v>-1</v>
      </c>
      <c r="N1097">
        <v>0.67</v>
      </c>
      <c r="O1097">
        <v>3.58</v>
      </c>
      <c r="P1097">
        <v>0.03</v>
      </c>
      <c r="Q1097">
        <v>0.28000000000000003</v>
      </c>
      <c r="R1097">
        <v>0.05</v>
      </c>
      <c r="S1097">
        <v>0.32</v>
      </c>
      <c r="T1097">
        <v>0.23</v>
      </c>
      <c r="U1097">
        <v>0</v>
      </c>
      <c r="V1097">
        <v>0</v>
      </c>
      <c r="W1097">
        <v>20.67</v>
      </c>
      <c r="X1097">
        <v>0.6</v>
      </c>
      <c r="Y1097">
        <v>-1</v>
      </c>
      <c r="Z1097">
        <v>-1</v>
      </c>
      <c r="AA1097">
        <v>24.88</v>
      </c>
      <c r="AB1097">
        <v>0.03</v>
      </c>
      <c r="AC1097">
        <v>0.02</v>
      </c>
      <c r="AD1097">
        <v>0.03</v>
      </c>
      <c r="AE1097">
        <v>4.17</v>
      </c>
      <c r="AF1097">
        <v>-1</v>
      </c>
      <c r="AG1097">
        <v>-1</v>
      </c>
      <c r="AH1097">
        <v>-1</v>
      </c>
      <c r="AI1097">
        <v>0</v>
      </c>
      <c r="AJ1097">
        <v>0</v>
      </c>
      <c r="AK1097">
        <v>0.03</v>
      </c>
      <c r="AL1097">
        <v>0.03</v>
      </c>
      <c r="AM1097">
        <v>0.05</v>
      </c>
      <c r="AN1097">
        <v>0.05</v>
      </c>
      <c r="AO1097">
        <v>1.42</v>
      </c>
      <c r="AP1097">
        <v>1.42</v>
      </c>
      <c r="AQ1097">
        <v>22.67</v>
      </c>
      <c r="AR1097">
        <v>0.53</v>
      </c>
      <c r="AS1097">
        <v>0.68</v>
      </c>
      <c r="AT1097">
        <v>-1</v>
      </c>
      <c r="AU1097">
        <v>-1</v>
      </c>
      <c r="AV1097">
        <v>0.05</v>
      </c>
      <c r="AW1097">
        <v>29.88</v>
      </c>
      <c r="AX1097">
        <v>29.88</v>
      </c>
      <c r="AY1097">
        <v>0.17</v>
      </c>
      <c r="AZ1097">
        <v>0</v>
      </c>
      <c r="BA1097">
        <v>1521.5278769753595</v>
      </c>
    </row>
    <row r="1098" spans="1:53" x14ac:dyDescent="0.25">
      <c r="A1098">
        <v>3023</v>
      </c>
      <c r="B1098" t="s">
        <v>1504</v>
      </c>
      <c r="C1098">
        <v>0</v>
      </c>
      <c r="D1098">
        <v>1.58</v>
      </c>
      <c r="E1098">
        <v>0</v>
      </c>
      <c r="F1098">
        <v>0</v>
      </c>
      <c r="G1098">
        <v>0</v>
      </c>
      <c r="H1098">
        <v>0.03</v>
      </c>
      <c r="I1098">
        <v>0</v>
      </c>
      <c r="J1098">
        <v>2</v>
      </c>
      <c r="K1098">
        <v>0.03</v>
      </c>
      <c r="L1098">
        <v>-1</v>
      </c>
      <c r="M1098">
        <v>-1</v>
      </c>
      <c r="N1098">
        <v>0.67</v>
      </c>
      <c r="O1098">
        <v>3.58</v>
      </c>
      <c r="P1098">
        <v>0.03</v>
      </c>
      <c r="Q1098">
        <v>0.28000000000000003</v>
      </c>
      <c r="R1098">
        <v>0.05</v>
      </c>
      <c r="S1098">
        <v>0.32</v>
      </c>
      <c r="T1098">
        <v>0.23</v>
      </c>
      <c r="U1098">
        <v>0</v>
      </c>
      <c r="V1098">
        <v>0</v>
      </c>
      <c r="W1098">
        <v>20.67</v>
      </c>
      <c r="X1098">
        <v>0.6</v>
      </c>
      <c r="Y1098">
        <v>-1</v>
      </c>
      <c r="Z1098">
        <v>-1</v>
      </c>
      <c r="AA1098">
        <v>24.88</v>
      </c>
      <c r="AB1098">
        <v>0.03</v>
      </c>
      <c r="AC1098">
        <v>0.02</v>
      </c>
      <c r="AD1098">
        <v>0.03</v>
      </c>
      <c r="AE1098">
        <v>4.17</v>
      </c>
      <c r="AF1098">
        <v>-1</v>
      </c>
      <c r="AG1098">
        <v>-1</v>
      </c>
      <c r="AH1098">
        <v>-1</v>
      </c>
      <c r="AI1098">
        <v>0</v>
      </c>
      <c r="AJ1098">
        <v>0</v>
      </c>
      <c r="AK1098">
        <v>0.03</v>
      </c>
      <c r="AL1098">
        <v>0.03</v>
      </c>
      <c r="AM1098">
        <v>0.05</v>
      </c>
      <c r="AN1098">
        <v>0.05</v>
      </c>
      <c r="AO1098">
        <v>1.42</v>
      </c>
      <c r="AP1098">
        <v>1.42</v>
      </c>
      <c r="AQ1098">
        <v>22.67</v>
      </c>
      <c r="AR1098">
        <v>0.53</v>
      </c>
      <c r="AS1098">
        <v>0.68</v>
      </c>
      <c r="AT1098">
        <v>-1</v>
      </c>
      <c r="AU1098">
        <v>-1</v>
      </c>
      <c r="AV1098">
        <v>0.05</v>
      </c>
      <c r="AW1098">
        <v>29.88</v>
      </c>
      <c r="AX1098">
        <v>29.88</v>
      </c>
      <c r="AY1098">
        <v>0.17</v>
      </c>
      <c r="AZ1098">
        <v>0</v>
      </c>
      <c r="BA1098">
        <v>1362.4665117177242</v>
      </c>
    </row>
    <row r="1099" spans="1:53" x14ac:dyDescent="0.25">
      <c r="A1099">
        <v>3024</v>
      </c>
      <c r="B1099" t="s">
        <v>1505</v>
      </c>
      <c r="C1099">
        <v>0</v>
      </c>
      <c r="D1099">
        <v>1.58</v>
      </c>
      <c r="E1099">
        <v>0</v>
      </c>
      <c r="F1099">
        <v>0</v>
      </c>
      <c r="G1099">
        <v>0</v>
      </c>
      <c r="H1099">
        <v>0.03</v>
      </c>
      <c r="I1099">
        <v>0</v>
      </c>
      <c r="J1099">
        <v>2</v>
      </c>
      <c r="K1099">
        <v>0.03</v>
      </c>
      <c r="L1099">
        <v>-1</v>
      </c>
      <c r="M1099">
        <v>-1</v>
      </c>
      <c r="N1099">
        <v>0.67</v>
      </c>
      <c r="O1099">
        <v>3.58</v>
      </c>
      <c r="P1099">
        <v>0.03</v>
      </c>
      <c r="Q1099">
        <v>0.28000000000000003</v>
      </c>
      <c r="R1099">
        <v>0.05</v>
      </c>
      <c r="S1099">
        <v>0.32</v>
      </c>
      <c r="T1099">
        <v>0.23</v>
      </c>
      <c r="U1099">
        <v>0</v>
      </c>
      <c r="V1099">
        <v>0</v>
      </c>
      <c r="W1099">
        <v>20.67</v>
      </c>
      <c r="X1099">
        <v>0.6</v>
      </c>
      <c r="Y1099">
        <v>-1</v>
      </c>
      <c r="Z1099">
        <v>-1</v>
      </c>
      <c r="AA1099">
        <v>24.88</v>
      </c>
      <c r="AB1099">
        <v>0.03</v>
      </c>
      <c r="AC1099">
        <v>0.02</v>
      </c>
      <c r="AD1099">
        <v>0.03</v>
      </c>
      <c r="AE1099">
        <v>4.17</v>
      </c>
      <c r="AF1099">
        <v>-1</v>
      </c>
      <c r="AG1099">
        <v>-1</v>
      </c>
      <c r="AH1099">
        <v>-1</v>
      </c>
      <c r="AI1099">
        <v>0</v>
      </c>
      <c r="AJ1099">
        <v>0</v>
      </c>
      <c r="AK1099">
        <v>0.03</v>
      </c>
      <c r="AL1099">
        <v>0.03</v>
      </c>
      <c r="AM1099">
        <v>0.05</v>
      </c>
      <c r="AN1099">
        <v>0.05</v>
      </c>
      <c r="AO1099">
        <v>1.42</v>
      </c>
      <c r="AP1099">
        <v>1.42</v>
      </c>
      <c r="AQ1099">
        <v>22.67</v>
      </c>
      <c r="AR1099">
        <v>0.53</v>
      </c>
      <c r="AS1099">
        <v>0.68</v>
      </c>
      <c r="AT1099">
        <v>-1</v>
      </c>
      <c r="AU1099">
        <v>-1</v>
      </c>
      <c r="AV1099">
        <v>0.05</v>
      </c>
      <c r="AW1099">
        <v>29.88</v>
      </c>
      <c r="AX1099">
        <v>29.88</v>
      </c>
      <c r="AY1099">
        <v>0.17</v>
      </c>
      <c r="AZ1099">
        <v>0</v>
      </c>
      <c r="BA1099">
        <v>1541.2538991790429</v>
      </c>
    </row>
    <row r="1100" spans="1:53" x14ac:dyDescent="0.25">
      <c r="A1100">
        <v>3026</v>
      </c>
      <c r="B1100" t="s">
        <v>1506</v>
      </c>
      <c r="C1100">
        <v>0</v>
      </c>
      <c r="D1100">
        <v>1.58</v>
      </c>
      <c r="E1100">
        <v>0</v>
      </c>
      <c r="F1100">
        <v>0</v>
      </c>
      <c r="G1100">
        <v>0</v>
      </c>
      <c r="H1100">
        <v>0.03</v>
      </c>
      <c r="I1100">
        <v>0</v>
      </c>
      <c r="J1100">
        <v>2</v>
      </c>
      <c r="K1100">
        <v>0.03</v>
      </c>
      <c r="L1100">
        <v>-1</v>
      </c>
      <c r="M1100">
        <v>-1</v>
      </c>
      <c r="N1100">
        <v>0.67</v>
      </c>
      <c r="O1100">
        <v>3.58</v>
      </c>
      <c r="P1100">
        <v>0.03</v>
      </c>
      <c r="Q1100">
        <v>0.28000000000000003</v>
      </c>
      <c r="R1100">
        <v>0.05</v>
      </c>
      <c r="S1100">
        <v>0.32</v>
      </c>
      <c r="T1100">
        <v>0.23</v>
      </c>
      <c r="U1100">
        <v>0</v>
      </c>
      <c r="V1100">
        <v>0</v>
      </c>
      <c r="W1100">
        <v>20.67</v>
      </c>
      <c r="X1100">
        <v>0.6</v>
      </c>
      <c r="Y1100">
        <v>-1</v>
      </c>
      <c r="Z1100">
        <v>-1</v>
      </c>
      <c r="AA1100">
        <v>24.88</v>
      </c>
      <c r="AB1100">
        <v>0.03</v>
      </c>
      <c r="AC1100">
        <v>0.02</v>
      </c>
      <c r="AD1100">
        <v>0.03</v>
      </c>
      <c r="AE1100">
        <v>4.17</v>
      </c>
      <c r="AF1100">
        <v>-1</v>
      </c>
      <c r="AG1100">
        <v>-1</v>
      </c>
      <c r="AH1100">
        <v>-1</v>
      </c>
      <c r="AI1100">
        <v>0</v>
      </c>
      <c r="AJ1100">
        <v>0</v>
      </c>
      <c r="AK1100">
        <v>0.03</v>
      </c>
      <c r="AL1100">
        <v>0.03</v>
      </c>
      <c r="AM1100">
        <v>0.05</v>
      </c>
      <c r="AN1100">
        <v>0.05</v>
      </c>
      <c r="AO1100">
        <v>1.42</v>
      </c>
      <c r="AP1100">
        <v>1.42</v>
      </c>
      <c r="AQ1100">
        <v>22.67</v>
      </c>
      <c r="AR1100">
        <v>0.53</v>
      </c>
      <c r="AS1100">
        <v>0.68</v>
      </c>
      <c r="AT1100">
        <v>-1</v>
      </c>
      <c r="AU1100">
        <v>-1</v>
      </c>
      <c r="AV1100">
        <v>0.05</v>
      </c>
      <c r="AW1100">
        <v>29.88</v>
      </c>
      <c r="AX1100">
        <v>29.88</v>
      </c>
      <c r="AY1100">
        <v>0.17</v>
      </c>
      <c r="AZ1100">
        <v>0</v>
      </c>
      <c r="BA1100">
        <v>1512.2078481828316</v>
      </c>
    </row>
    <row r="1101" spans="1:53" x14ac:dyDescent="0.25">
      <c r="A1101">
        <v>3028</v>
      </c>
      <c r="B1101" t="s">
        <v>1507</v>
      </c>
      <c r="C1101">
        <v>0</v>
      </c>
      <c r="D1101">
        <v>1.58</v>
      </c>
      <c r="E1101">
        <v>0</v>
      </c>
      <c r="F1101">
        <v>0</v>
      </c>
      <c r="G1101">
        <v>0</v>
      </c>
      <c r="H1101">
        <v>0.03</v>
      </c>
      <c r="I1101">
        <v>0</v>
      </c>
      <c r="J1101">
        <v>2</v>
      </c>
      <c r="K1101">
        <v>0.03</v>
      </c>
      <c r="L1101">
        <v>-1</v>
      </c>
      <c r="M1101">
        <v>-1</v>
      </c>
      <c r="N1101">
        <v>0.67</v>
      </c>
      <c r="O1101">
        <v>3.58</v>
      </c>
      <c r="P1101">
        <v>0.03</v>
      </c>
      <c r="Q1101">
        <v>0.28000000000000003</v>
      </c>
      <c r="R1101">
        <v>0.05</v>
      </c>
      <c r="S1101">
        <v>0.32</v>
      </c>
      <c r="T1101">
        <v>0.23</v>
      </c>
      <c r="U1101">
        <v>0</v>
      </c>
      <c r="V1101">
        <v>0</v>
      </c>
      <c r="W1101">
        <v>20.67</v>
      </c>
      <c r="X1101">
        <v>0.6</v>
      </c>
      <c r="Y1101">
        <v>-1</v>
      </c>
      <c r="Z1101">
        <v>-1</v>
      </c>
      <c r="AA1101">
        <v>24.88</v>
      </c>
      <c r="AB1101">
        <v>0.03</v>
      </c>
      <c r="AC1101">
        <v>0.02</v>
      </c>
      <c r="AD1101">
        <v>0.03</v>
      </c>
      <c r="AE1101">
        <v>4.17</v>
      </c>
      <c r="AF1101">
        <v>-1</v>
      </c>
      <c r="AG1101">
        <v>-1</v>
      </c>
      <c r="AH1101">
        <v>-1</v>
      </c>
      <c r="AI1101">
        <v>0</v>
      </c>
      <c r="AJ1101">
        <v>0</v>
      </c>
      <c r="AK1101">
        <v>0.03</v>
      </c>
      <c r="AL1101">
        <v>0.03</v>
      </c>
      <c r="AM1101">
        <v>0.05</v>
      </c>
      <c r="AN1101">
        <v>0.05</v>
      </c>
      <c r="AO1101">
        <v>1.42</v>
      </c>
      <c r="AP1101">
        <v>1.42</v>
      </c>
      <c r="AQ1101">
        <v>22.67</v>
      </c>
      <c r="AR1101">
        <v>0.53</v>
      </c>
      <c r="AS1101">
        <v>0.68</v>
      </c>
      <c r="AT1101">
        <v>-1</v>
      </c>
      <c r="AU1101">
        <v>-1</v>
      </c>
      <c r="AV1101">
        <v>0.05</v>
      </c>
      <c r="AW1101">
        <v>29.88</v>
      </c>
      <c r="AX1101">
        <v>29.88</v>
      </c>
      <c r="AY1101">
        <v>0.17</v>
      </c>
      <c r="AZ1101">
        <v>0</v>
      </c>
      <c r="BA1101">
        <v>1350</v>
      </c>
    </row>
    <row r="1102" spans="1:53" x14ac:dyDescent="0.25">
      <c r="A1102">
        <v>3029</v>
      </c>
      <c r="B1102" t="s">
        <v>1508</v>
      </c>
      <c r="C1102">
        <v>0</v>
      </c>
      <c r="D1102">
        <v>1.58</v>
      </c>
      <c r="E1102">
        <v>0</v>
      </c>
      <c r="F1102">
        <v>0</v>
      </c>
      <c r="G1102">
        <v>0</v>
      </c>
      <c r="H1102">
        <v>0.03</v>
      </c>
      <c r="I1102">
        <v>0</v>
      </c>
      <c r="J1102">
        <v>2</v>
      </c>
      <c r="K1102">
        <v>0.03</v>
      </c>
      <c r="L1102">
        <v>-1</v>
      </c>
      <c r="M1102">
        <v>-1</v>
      </c>
      <c r="N1102">
        <v>0.67</v>
      </c>
      <c r="O1102">
        <v>3.58</v>
      </c>
      <c r="P1102">
        <v>0.03</v>
      </c>
      <c r="Q1102">
        <v>0.28000000000000003</v>
      </c>
      <c r="R1102">
        <v>0.05</v>
      </c>
      <c r="S1102">
        <v>0.32</v>
      </c>
      <c r="T1102">
        <v>0.23</v>
      </c>
      <c r="U1102">
        <v>0</v>
      </c>
      <c r="V1102">
        <v>0</v>
      </c>
      <c r="W1102">
        <v>20.67</v>
      </c>
      <c r="X1102">
        <v>0.6</v>
      </c>
      <c r="Y1102">
        <v>-1</v>
      </c>
      <c r="Z1102">
        <v>-1</v>
      </c>
      <c r="AA1102">
        <v>24.88</v>
      </c>
      <c r="AB1102">
        <v>0.03</v>
      </c>
      <c r="AC1102">
        <v>0.02</v>
      </c>
      <c r="AD1102">
        <v>0.03</v>
      </c>
      <c r="AE1102">
        <v>4.17</v>
      </c>
      <c r="AF1102">
        <v>-1</v>
      </c>
      <c r="AG1102">
        <v>-1</v>
      </c>
      <c r="AH1102">
        <v>-1</v>
      </c>
      <c r="AI1102">
        <v>0</v>
      </c>
      <c r="AJ1102">
        <v>0</v>
      </c>
      <c r="AK1102">
        <v>0.03</v>
      </c>
      <c r="AL1102">
        <v>0.03</v>
      </c>
      <c r="AM1102">
        <v>0.05</v>
      </c>
      <c r="AN1102">
        <v>0.05</v>
      </c>
      <c r="AO1102">
        <v>1.42</v>
      </c>
      <c r="AP1102">
        <v>1.42</v>
      </c>
      <c r="AQ1102">
        <v>22.67</v>
      </c>
      <c r="AR1102">
        <v>0.53</v>
      </c>
      <c r="AS1102">
        <v>0.68</v>
      </c>
      <c r="AT1102">
        <v>-1</v>
      </c>
      <c r="AU1102">
        <v>-1</v>
      </c>
      <c r="AV1102">
        <v>0.05</v>
      </c>
      <c r="AW1102">
        <v>29.88</v>
      </c>
      <c r="AX1102">
        <v>29.88</v>
      </c>
      <c r="AY1102">
        <v>0.17</v>
      </c>
      <c r="AZ1102">
        <v>0</v>
      </c>
      <c r="BA1102">
        <v>1402.1314320930246</v>
      </c>
    </row>
    <row r="1103" spans="1:53" x14ac:dyDescent="0.25">
      <c r="A1103">
        <v>3034</v>
      </c>
      <c r="B1103" t="s">
        <v>1509</v>
      </c>
      <c r="C1103">
        <v>0</v>
      </c>
      <c r="D1103">
        <v>1.58</v>
      </c>
      <c r="E1103">
        <v>0</v>
      </c>
      <c r="F1103">
        <v>0</v>
      </c>
      <c r="G1103">
        <v>0</v>
      </c>
      <c r="H1103">
        <v>0.03</v>
      </c>
      <c r="I1103">
        <v>0</v>
      </c>
      <c r="J1103">
        <v>2</v>
      </c>
      <c r="K1103">
        <v>0.03</v>
      </c>
      <c r="L1103">
        <v>-1</v>
      </c>
      <c r="M1103">
        <v>-1</v>
      </c>
      <c r="N1103">
        <v>0.67</v>
      </c>
      <c r="O1103">
        <v>3.58</v>
      </c>
      <c r="P1103">
        <v>0.03</v>
      </c>
      <c r="Q1103">
        <v>0.28000000000000003</v>
      </c>
      <c r="R1103">
        <v>0.05</v>
      </c>
      <c r="S1103">
        <v>0.32</v>
      </c>
      <c r="T1103">
        <v>0.23</v>
      </c>
      <c r="U1103">
        <v>0</v>
      </c>
      <c r="V1103">
        <v>0</v>
      </c>
      <c r="W1103">
        <v>20.67</v>
      </c>
      <c r="X1103">
        <v>0.6</v>
      </c>
      <c r="Y1103">
        <v>-1</v>
      </c>
      <c r="Z1103">
        <v>-1</v>
      </c>
      <c r="AA1103">
        <v>24.88</v>
      </c>
      <c r="AB1103">
        <v>0.03</v>
      </c>
      <c r="AC1103">
        <v>0.02</v>
      </c>
      <c r="AD1103">
        <v>0.03</v>
      </c>
      <c r="AE1103">
        <v>4.17</v>
      </c>
      <c r="AF1103">
        <v>-1</v>
      </c>
      <c r="AG1103">
        <v>-1</v>
      </c>
      <c r="AH1103">
        <v>-1</v>
      </c>
      <c r="AI1103">
        <v>0</v>
      </c>
      <c r="AJ1103">
        <v>0</v>
      </c>
      <c r="AK1103">
        <v>0.03</v>
      </c>
      <c r="AL1103">
        <v>0.03</v>
      </c>
      <c r="AM1103">
        <v>0.05</v>
      </c>
      <c r="AN1103">
        <v>0.05</v>
      </c>
      <c r="AO1103">
        <v>1.42</v>
      </c>
      <c r="AP1103">
        <v>1.42</v>
      </c>
      <c r="AQ1103">
        <v>22.67</v>
      </c>
      <c r="AR1103">
        <v>0.53</v>
      </c>
      <c r="AS1103">
        <v>0.68</v>
      </c>
      <c r="AT1103">
        <v>-1</v>
      </c>
      <c r="AU1103">
        <v>-1</v>
      </c>
      <c r="AV1103">
        <v>0.05</v>
      </c>
      <c r="AW1103">
        <v>29.88</v>
      </c>
      <c r="AX1103">
        <v>29.88</v>
      </c>
      <c r="AY1103">
        <v>0.17</v>
      </c>
      <c r="AZ1103">
        <v>0</v>
      </c>
      <c r="BA1103">
        <v>1436.6551612601129</v>
      </c>
    </row>
    <row r="1104" spans="1:53" x14ac:dyDescent="0.25">
      <c r="A1104">
        <v>3035</v>
      </c>
      <c r="B1104" t="s">
        <v>1510</v>
      </c>
      <c r="C1104">
        <v>0</v>
      </c>
      <c r="D1104">
        <v>1.58</v>
      </c>
      <c r="E1104">
        <v>0</v>
      </c>
      <c r="F1104">
        <v>0</v>
      </c>
      <c r="G1104">
        <v>0</v>
      </c>
      <c r="H1104">
        <v>0.03</v>
      </c>
      <c r="I1104">
        <v>0</v>
      </c>
      <c r="J1104">
        <v>2</v>
      </c>
      <c r="K1104">
        <v>0.03</v>
      </c>
      <c r="L1104">
        <v>-1</v>
      </c>
      <c r="M1104">
        <v>-1</v>
      </c>
      <c r="N1104">
        <v>0.67</v>
      </c>
      <c r="O1104">
        <v>3.58</v>
      </c>
      <c r="P1104">
        <v>0.03</v>
      </c>
      <c r="Q1104">
        <v>0.28000000000000003</v>
      </c>
      <c r="R1104">
        <v>0.05</v>
      </c>
      <c r="S1104">
        <v>0.32</v>
      </c>
      <c r="T1104">
        <v>0.23</v>
      </c>
      <c r="U1104">
        <v>0</v>
      </c>
      <c r="V1104">
        <v>0</v>
      </c>
      <c r="W1104">
        <v>20.67</v>
      </c>
      <c r="X1104">
        <v>0.6</v>
      </c>
      <c r="Y1104">
        <v>-1</v>
      </c>
      <c r="Z1104">
        <v>-1</v>
      </c>
      <c r="AA1104">
        <v>24.88</v>
      </c>
      <c r="AB1104">
        <v>0.03</v>
      </c>
      <c r="AC1104">
        <v>0.02</v>
      </c>
      <c r="AD1104">
        <v>0.03</v>
      </c>
      <c r="AE1104">
        <v>4.17</v>
      </c>
      <c r="AF1104">
        <v>-1</v>
      </c>
      <c r="AG1104">
        <v>-1</v>
      </c>
      <c r="AH1104">
        <v>-1</v>
      </c>
      <c r="AI1104">
        <v>0</v>
      </c>
      <c r="AJ1104">
        <v>0</v>
      </c>
      <c r="AK1104">
        <v>0.03</v>
      </c>
      <c r="AL1104">
        <v>0.03</v>
      </c>
      <c r="AM1104">
        <v>0.05</v>
      </c>
      <c r="AN1104">
        <v>0.05</v>
      </c>
      <c r="AO1104">
        <v>1.42</v>
      </c>
      <c r="AP1104">
        <v>1.42</v>
      </c>
      <c r="AQ1104">
        <v>22.67</v>
      </c>
      <c r="AR1104">
        <v>0.53</v>
      </c>
      <c r="AS1104">
        <v>0.68</v>
      </c>
      <c r="AT1104">
        <v>-1</v>
      </c>
      <c r="AU1104">
        <v>-1</v>
      </c>
      <c r="AV1104">
        <v>0.05</v>
      </c>
      <c r="AW1104">
        <v>29.88</v>
      </c>
      <c r="AX1104">
        <v>29.88</v>
      </c>
      <c r="AY1104">
        <v>0.17</v>
      </c>
      <c r="AZ1104">
        <v>0</v>
      </c>
      <c r="BA1104">
        <v>1425.3440093076313</v>
      </c>
    </row>
    <row r="1105" spans="1:53" x14ac:dyDescent="0.25">
      <c r="A1105">
        <v>3036</v>
      </c>
      <c r="B1105" t="s">
        <v>1511</v>
      </c>
      <c r="C1105">
        <v>0</v>
      </c>
      <c r="D1105">
        <v>1.58</v>
      </c>
      <c r="E1105">
        <v>0</v>
      </c>
      <c r="F1105">
        <v>0</v>
      </c>
      <c r="G1105">
        <v>0</v>
      </c>
      <c r="H1105">
        <v>0.03</v>
      </c>
      <c r="I1105">
        <v>0</v>
      </c>
      <c r="J1105">
        <v>2</v>
      </c>
      <c r="K1105">
        <v>0.03</v>
      </c>
      <c r="L1105">
        <v>-1</v>
      </c>
      <c r="M1105">
        <v>-1</v>
      </c>
      <c r="N1105">
        <v>0.67</v>
      </c>
      <c r="O1105">
        <v>3.58</v>
      </c>
      <c r="P1105">
        <v>0.03</v>
      </c>
      <c r="Q1105">
        <v>0.28000000000000003</v>
      </c>
      <c r="R1105">
        <v>0.05</v>
      </c>
      <c r="S1105">
        <v>0.32</v>
      </c>
      <c r="T1105">
        <v>0.23</v>
      </c>
      <c r="U1105">
        <v>0</v>
      </c>
      <c r="V1105">
        <v>0</v>
      </c>
      <c r="W1105">
        <v>20.67</v>
      </c>
      <c r="X1105">
        <v>0.6</v>
      </c>
      <c r="Y1105">
        <v>-1</v>
      </c>
      <c r="Z1105">
        <v>-1</v>
      </c>
      <c r="AA1105">
        <v>24.88</v>
      </c>
      <c r="AB1105">
        <v>0.03</v>
      </c>
      <c r="AC1105">
        <v>0.02</v>
      </c>
      <c r="AD1105">
        <v>0.03</v>
      </c>
      <c r="AE1105">
        <v>4.17</v>
      </c>
      <c r="AF1105">
        <v>-1</v>
      </c>
      <c r="AG1105">
        <v>-1</v>
      </c>
      <c r="AH1105">
        <v>-1</v>
      </c>
      <c r="AI1105">
        <v>0</v>
      </c>
      <c r="AJ1105">
        <v>0</v>
      </c>
      <c r="AK1105">
        <v>0.03</v>
      </c>
      <c r="AL1105">
        <v>0.03</v>
      </c>
      <c r="AM1105">
        <v>0.05</v>
      </c>
      <c r="AN1105">
        <v>0.05</v>
      </c>
      <c r="AO1105">
        <v>1.42</v>
      </c>
      <c r="AP1105">
        <v>1.42</v>
      </c>
      <c r="AQ1105">
        <v>22.67</v>
      </c>
      <c r="AR1105">
        <v>0.53</v>
      </c>
      <c r="AS1105">
        <v>0.68</v>
      </c>
      <c r="AT1105">
        <v>-1</v>
      </c>
      <c r="AU1105">
        <v>-1</v>
      </c>
      <c r="AV1105">
        <v>0.05</v>
      </c>
      <c r="AW1105">
        <v>29.88</v>
      </c>
      <c r="AX1105">
        <v>29.88</v>
      </c>
      <c r="AY1105">
        <v>0.17</v>
      </c>
      <c r="AZ1105">
        <v>0</v>
      </c>
      <c r="BA1105">
        <v>1421.4853578783332</v>
      </c>
    </row>
    <row r="1106" spans="1:53" x14ac:dyDescent="0.25">
      <c r="A1106">
        <v>3037</v>
      </c>
      <c r="B1106" t="s">
        <v>1512</v>
      </c>
      <c r="C1106">
        <v>0</v>
      </c>
      <c r="D1106">
        <v>1.58</v>
      </c>
      <c r="E1106">
        <v>0</v>
      </c>
      <c r="F1106">
        <v>0</v>
      </c>
      <c r="G1106">
        <v>0</v>
      </c>
      <c r="H1106">
        <v>0.03</v>
      </c>
      <c r="I1106">
        <v>0</v>
      </c>
      <c r="J1106">
        <v>2</v>
      </c>
      <c r="K1106">
        <v>0.03</v>
      </c>
      <c r="L1106">
        <v>-1</v>
      </c>
      <c r="M1106">
        <v>-1</v>
      </c>
      <c r="N1106">
        <v>0.67</v>
      </c>
      <c r="O1106">
        <v>3.58</v>
      </c>
      <c r="P1106">
        <v>0.03</v>
      </c>
      <c r="Q1106">
        <v>0.28000000000000003</v>
      </c>
      <c r="R1106">
        <v>0.05</v>
      </c>
      <c r="S1106">
        <v>0.32</v>
      </c>
      <c r="T1106">
        <v>0.23</v>
      </c>
      <c r="U1106">
        <v>0</v>
      </c>
      <c r="V1106">
        <v>0</v>
      </c>
      <c r="W1106">
        <v>20.67</v>
      </c>
      <c r="X1106">
        <v>0.6</v>
      </c>
      <c r="Y1106">
        <v>-1</v>
      </c>
      <c r="Z1106">
        <v>-1</v>
      </c>
      <c r="AA1106">
        <v>24.88</v>
      </c>
      <c r="AB1106">
        <v>0.03</v>
      </c>
      <c r="AC1106">
        <v>0.02</v>
      </c>
      <c r="AD1106">
        <v>0.03</v>
      </c>
      <c r="AE1106">
        <v>4.17</v>
      </c>
      <c r="AF1106">
        <v>-1</v>
      </c>
      <c r="AG1106">
        <v>-1</v>
      </c>
      <c r="AH1106">
        <v>-1</v>
      </c>
      <c r="AI1106">
        <v>0</v>
      </c>
      <c r="AJ1106">
        <v>0</v>
      </c>
      <c r="AK1106">
        <v>0.03</v>
      </c>
      <c r="AL1106">
        <v>0.03</v>
      </c>
      <c r="AM1106">
        <v>0.05</v>
      </c>
      <c r="AN1106">
        <v>0.05</v>
      </c>
      <c r="AO1106">
        <v>1.42</v>
      </c>
      <c r="AP1106">
        <v>1.42</v>
      </c>
      <c r="AQ1106">
        <v>22.67</v>
      </c>
      <c r="AR1106">
        <v>0.53</v>
      </c>
      <c r="AS1106">
        <v>0.68</v>
      </c>
      <c r="AT1106">
        <v>-1</v>
      </c>
      <c r="AU1106">
        <v>-1</v>
      </c>
      <c r="AV1106">
        <v>0.05</v>
      </c>
      <c r="AW1106">
        <v>29.88</v>
      </c>
      <c r="AX1106">
        <v>29.88</v>
      </c>
      <c r="AY1106">
        <v>0.17</v>
      </c>
      <c r="AZ1106">
        <v>0</v>
      </c>
      <c r="BA1106">
        <v>1395.1267091871759</v>
      </c>
    </row>
    <row r="1107" spans="1:53" x14ac:dyDescent="0.25">
      <c r="A1107">
        <v>3038</v>
      </c>
      <c r="B1107" t="s">
        <v>1513</v>
      </c>
      <c r="C1107">
        <v>0</v>
      </c>
      <c r="D1107">
        <v>1.58</v>
      </c>
      <c r="E1107">
        <v>0</v>
      </c>
      <c r="F1107">
        <v>0</v>
      </c>
      <c r="G1107">
        <v>0</v>
      </c>
      <c r="H1107">
        <v>0.03</v>
      </c>
      <c r="I1107">
        <v>0</v>
      </c>
      <c r="J1107">
        <v>2</v>
      </c>
      <c r="K1107">
        <v>0.03</v>
      </c>
      <c r="L1107">
        <v>-1</v>
      </c>
      <c r="M1107">
        <v>-1</v>
      </c>
      <c r="N1107">
        <v>0.67</v>
      </c>
      <c r="O1107">
        <v>3.58</v>
      </c>
      <c r="P1107">
        <v>0.03</v>
      </c>
      <c r="Q1107">
        <v>0.28000000000000003</v>
      </c>
      <c r="R1107">
        <v>0.05</v>
      </c>
      <c r="S1107">
        <v>0.32</v>
      </c>
      <c r="T1107">
        <v>0.23</v>
      </c>
      <c r="U1107">
        <v>0</v>
      </c>
      <c r="V1107">
        <v>0</v>
      </c>
      <c r="W1107">
        <v>20.67</v>
      </c>
      <c r="X1107">
        <v>0.6</v>
      </c>
      <c r="Y1107">
        <v>-1</v>
      </c>
      <c r="Z1107">
        <v>-1</v>
      </c>
      <c r="AA1107">
        <v>24.88</v>
      </c>
      <c r="AB1107">
        <v>0.03</v>
      </c>
      <c r="AC1107">
        <v>0.02</v>
      </c>
      <c r="AD1107">
        <v>0.03</v>
      </c>
      <c r="AE1107">
        <v>4.17</v>
      </c>
      <c r="AF1107">
        <v>-1</v>
      </c>
      <c r="AG1107">
        <v>-1</v>
      </c>
      <c r="AH1107">
        <v>-1</v>
      </c>
      <c r="AI1107">
        <v>0</v>
      </c>
      <c r="AJ1107">
        <v>0</v>
      </c>
      <c r="AK1107">
        <v>0.03</v>
      </c>
      <c r="AL1107">
        <v>0.03</v>
      </c>
      <c r="AM1107">
        <v>0.05</v>
      </c>
      <c r="AN1107">
        <v>0.05</v>
      </c>
      <c r="AO1107">
        <v>1.42</v>
      </c>
      <c r="AP1107">
        <v>1.42</v>
      </c>
      <c r="AQ1107">
        <v>22.67</v>
      </c>
      <c r="AR1107">
        <v>0.53</v>
      </c>
      <c r="AS1107">
        <v>0.68</v>
      </c>
      <c r="AT1107">
        <v>-1</v>
      </c>
      <c r="AU1107">
        <v>-1</v>
      </c>
      <c r="AV1107">
        <v>0.05</v>
      </c>
      <c r="AW1107">
        <v>29.88</v>
      </c>
      <c r="AX1107">
        <v>29.88</v>
      </c>
      <c r="AY1107">
        <v>0.17</v>
      </c>
      <c r="AZ1107">
        <v>0</v>
      </c>
      <c r="BA1107">
        <v>1507.6152699511113</v>
      </c>
    </row>
    <row r="1108" spans="1:53" x14ac:dyDescent="0.25">
      <c r="A1108">
        <v>3039</v>
      </c>
      <c r="B1108" t="s">
        <v>1514</v>
      </c>
      <c r="C1108">
        <v>0</v>
      </c>
      <c r="D1108">
        <v>1.58</v>
      </c>
      <c r="E1108">
        <v>0</v>
      </c>
      <c r="F1108">
        <v>0</v>
      </c>
      <c r="G1108">
        <v>0</v>
      </c>
      <c r="H1108">
        <v>0.03</v>
      </c>
      <c r="I1108">
        <v>0</v>
      </c>
      <c r="J1108">
        <v>2</v>
      </c>
      <c r="K1108">
        <v>0.03</v>
      </c>
      <c r="L1108">
        <v>-1</v>
      </c>
      <c r="M1108">
        <v>-1</v>
      </c>
      <c r="N1108">
        <v>0.67</v>
      </c>
      <c r="O1108">
        <v>3.58</v>
      </c>
      <c r="P1108">
        <v>0.03</v>
      </c>
      <c r="Q1108">
        <v>0.28000000000000003</v>
      </c>
      <c r="R1108">
        <v>0.05</v>
      </c>
      <c r="S1108">
        <v>0.32</v>
      </c>
      <c r="T1108">
        <v>0.23</v>
      </c>
      <c r="U1108">
        <v>0</v>
      </c>
      <c r="V1108">
        <v>0</v>
      </c>
      <c r="W1108">
        <v>20.67</v>
      </c>
      <c r="X1108">
        <v>0.6</v>
      </c>
      <c r="Y1108">
        <v>-1</v>
      </c>
      <c r="Z1108">
        <v>-1</v>
      </c>
      <c r="AA1108">
        <v>24.88</v>
      </c>
      <c r="AB1108">
        <v>0.03</v>
      </c>
      <c r="AC1108">
        <v>0.02</v>
      </c>
      <c r="AD1108">
        <v>0.03</v>
      </c>
      <c r="AE1108">
        <v>4.17</v>
      </c>
      <c r="AF1108">
        <v>-1</v>
      </c>
      <c r="AG1108">
        <v>-1</v>
      </c>
      <c r="AH1108">
        <v>-1</v>
      </c>
      <c r="AI1108">
        <v>0</v>
      </c>
      <c r="AJ1108">
        <v>0</v>
      </c>
      <c r="AK1108">
        <v>0.03</v>
      </c>
      <c r="AL1108">
        <v>0.03</v>
      </c>
      <c r="AM1108">
        <v>0.05</v>
      </c>
      <c r="AN1108">
        <v>0.05</v>
      </c>
      <c r="AO1108">
        <v>1.42</v>
      </c>
      <c r="AP1108">
        <v>1.42</v>
      </c>
      <c r="AQ1108">
        <v>22.67</v>
      </c>
      <c r="AR1108">
        <v>0.53</v>
      </c>
      <c r="AS1108">
        <v>0.68</v>
      </c>
      <c r="AT1108">
        <v>-1</v>
      </c>
      <c r="AU1108">
        <v>-1</v>
      </c>
      <c r="AV1108">
        <v>0.05</v>
      </c>
      <c r="AW1108">
        <v>29.88</v>
      </c>
      <c r="AX1108">
        <v>29.88</v>
      </c>
      <c r="AY1108">
        <v>0.17</v>
      </c>
      <c r="AZ1108">
        <v>0</v>
      </c>
      <c r="BA1108">
        <v>1529.7710868121542</v>
      </c>
    </row>
    <row r="1109" spans="1:53" x14ac:dyDescent="0.25">
      <c r="A1109">
        <v>3042</v>
      </c>
      <c r="B1109" t="s">
        <v>1515</v>
      </c>
      <c r="C1109">
        <v>0</v>
      </c>
      <c r="D1109">
        <v>1.58</v>
      </c>
      <c r="E1109">
        <v>0</v>
      </c>
      <c r="F1109">
        <v>0</v>
      </c>
      <c r="G1109">
        <v>0</v>
      </c>
      <c r="H1109">
        <v>0.03</v>
      </c>
      <c r="I1109">
        <v>0</v>
      </c>
      <c r="J1109">
        <v>2</v>
      </c>
      <c r="K1109">
        <v>0.03</v>
      </c>
      <c r="L1109">
        <v>-1</v>
      </c>
      <c r="M1109">
        <v>-1</v>
      </c>
      <c r="N1109">
        <v>0.67</v>
      </c>
      <c r="O1109">
        <v>3.58</v>
      </c>
      <c r="P1109">
        <v>0.03</v>
      </c>
      <c r="Q1109">
        <v>0.28000000000000003</v>
      </c>
      <c r="R1109">
        <v>0.05</v>
      </c>
      <c r="S1109">
        <v>0.32</v>
      </c>
      <c r="T1109">
        <v>0.23</v>
      </c>
      <c r="U1109">
        <v>0</v>
      </c>
      <c r="V1109">
        <v>0</v>
      </c>
      <c r="W1109">
        <v>20.67</v>
      </c>
      <c r="X1109">
        <v>0.6</v>
      </c>
      <c r="Y1109">
        <v>-1</v>
      </c>
      <c r="Z1109">
        <v>-1</v>
      </c>
      <c r="AA1109">
        <v>24.88</v>
      </c>
      <c r="AB1109">
        <v>0.03</v>
      </c>
      <c r="AC1109">
        <v>0.02</v>
      </c>
      <c r="AD1109">
        <v>0.03</v>
      </c>
      <c r="AE1109">
        <v>4.17</v>
      </c>
      <c r="AF1109">
        <v>-1</v>
      </c>
      <c r="AG1109">
        <v>-1</v>
      </c>
      <c r="AH1109">
        <v>-1</v>
      </c>
      <c r="AI1109">
        <v>0</v>
      </c>
      <c r="AJ1109">
        <v>0</v>
      </c>
      <c r="AK1109">
        <v>0.03</v>
      </c>
      <c r="AL1109">
        <v>0.03</v>
      </c>
      <c r="AM1109">
        <v>0.05</v>
      </c>
      <c r="AN1109">
        <v>0.05</v>
      </c>
      <c r="AO1109">
        <v>1.42</v>
      </c>
      <c r="AP1109">
        <v>1.42</v>
      </c>
      <c r="AQ1109">
        <v>22.67</v>
      </c>
      <c r="AR1109">
        <v>0.53</v>
      </c>
      <c r="AS1109">
        <v>0.68</v>
      </c>
      <c r="AT1109">
        <v>-1</v>
      </c>
      <c r="AU1109">
        <v>-1</v>
      </c>
      <c r="AV1109">
        <v>0.05</v>
      </c>
      <c r="AW1109">
        <v>29.88</v>
      </c>
      <c r="AX1109">
        <v>29.88</v>
      </c>
      <c r="AY1109">
        <v>0.17</v>
      </c>
      <c r="AZ1109">
        <v>0</v>
      </c>
      <c r="BA1109">
        <v>1554.940367068481</v>
      </c>
    </row>
    <row r="1110" spans="1:53" x14ac:dyDescent="0.25">
      <c r="A1110">
        <v>3043</v>
      </c>
      <c r="B1110" t="s">
        <v>859</v>
      </c>
      <c r="C1110">
        <v>0</v>
      </c>
      <c r="D1110">
        <v>1.58</v>
      </c>
      <c r="E1110">
        <v>0</v>
      </c>
      <c r="F1110">
        <v>0</v>
      </c>
      <c r="G1110">
        <v>0</v>
      </c>
      <c r="H1110">
        <v>0.03</v>
      </c>
      <c r="I1110">
        <v>0</v>
      </c>
      <c r="J1110">
        <v>2</v>
      </c>
      <c r="K1110">
        <v>0.03</v>
      </c>
      <c r="L1110">
        <v>-1</v>
      </c>
      <c r="M1110">
        <v>-1</v>
      </c>
      <c r="N1110">
        <v>0.67</v>
      </c>
      <c r="O1110">
        <v>3.58</v>
      </c>
      <c r="P1110">
        <v>0.03</v>
      </c>
      <c r="Q1110">
        <v>0.28000000000000003</v>
      </c>
      <c r="R1110">
        <v>0.05</v>
      </c>
      <c r="S1110">
        <v>0.32</v>
      </c>
      <c r="T1110">
        <v>0.23</v>
      </c>
      <c r="U1110">
        <v>0</v>
      </c>
      <c r="V1110">
        <v>0</v>
      </c>
      <c r="W1110">
        <v>20.67</v>
      </c>
      <c r="X1110">
        <v>0.6</v>
      </c>
      <c r="Y1110">
        <v>-1</v>
      </c>
      <c r="Z1110">
        <v>-1</v>
      </c>
      <c r="AA1110">
        <v>24.88</v>
      </c>
      <c r="AB1110">
        <v>0.03</v>
      </c>
      <c r="AC1110">
        <v>0.02</v>
      </c>
      <c r="AD1110">
        <v>0.03</v>
      </c>
      <c r="AE1110">
        <v>4.17</v>
      </c>
      <c r="AF1110">
        <v>-1</v>
      </c>
      <c r="AG1110">
        <v>-1</v>
      </c>
      <c r="AH1110">
        <v>-1</v>
      </c>
      <c r="AI1110">
        <v>0</v>
      </c>
      <c r="AJ1110">
        <v>0</v>
      </c>
      <c r="AK1110">
        <v>0.03</v>
      </c>
      <c r="AL1110">
        <v>0.03</v>
      </c>
      <c r="AM1110">
        <v>0.05</v>
      </c>
      <c r="AN1110">
        <v>0.05</v>
      </c>
      <c r="AO1110">
        <v>1.42</v>
      </c>
      <c r="AP1110">
        <v>1.42</v>
      </c>
      <c r="AQ1110">
        <v>22.67</v>
      </c>
      <c r="AR1110">
        <v>0.53</v>
      </c>
      <c r="AS1110">
        <v>0.68</v>
      </c>
      <c r="AT1110">
        <v>-1</v>
      </c>
      <c r="AU1110">
        <v>-1</v>
      </c>
      <c r="AV1110">
        <v>0.05</v>
      </c>
      <c r="AW1110">
        <v>29.88</v>
      </c>
      <c r="AX1110">
        <v>29.88</v>
      </c>
      <c r="AY1110">
        <v>0.17</v>
      </c>
      <c r="AZ1110">
        <v>0</v>
      </c>
      <c r="BA1110">
        <v>1397.55253820142</v>
      </c>
    </row>
    <row r="1111" spans="1:53" x14ac:dyDescent="0.25">
      <c r="A1111">
        <v>3044</v>
      </c>
      <c r="B1111" t="s">
        <v>1516</v>
      </c>
      <c r="C1111">
        <v>0</v>
      </c>
      <c r="D1111">
        <v>1.58</v>
      </c>
      <c r="E1111">
        <v>0</v>
      </c>
      <c r="F1111">
        <v>0</v>
      </c>
      <c r="G1111">
        <v>0</v>
      </c>
      <c r="H1111">
        <v>0.03</v>
      </c>
      <c r="I1111">
        <v>0</v>
      </c>
      <c r="J1111">
        <v>2</v>
      </c>
      <c r="K1111">
        <v>0.03</v>
      </c>
      <c r="L1111">
        <v>-1</v>
      </c>
      <c r="M1111">
        <v>-1</v>
      </c>
      <c r="N1111">
        <v>0.67</v>
      </c>
      <c r="O1111">
        <v>3.58</v>
      </c>
      <c r="P1111">
        <v>0.03</v>
      </c>
      <c r="Q1111">
        <v>0.28000000000000003</v>
      </c>
      <c r="R1111">
        <v>0.05</v>
      </c>
      <c r="S1111">
        <v>0.32</v>
      </c>
      <c r="T1111">
        <v>0.23</v>
      </c>
      <c r="U1111">
        <v>0</v>
      </c>
      <c r="V1111">
        <v>0</v>
      </c>
      <c r="W1111">
        <v>20.67</v>
      </c>
      <c r="X1111">
        <v>0.6</v>
      </c>
      <c r="Y1111">
        <v>-1</v>
      </c>
      <c r="Z1111">
        <v>-1</v>
      </c>
      <c r="AA1111">
        <v>24.88</v>
      </c>
      <c r="AB1111">
        <v>0.03</v>
      </c>
      <c r="AC1111">
        <v>0.02</v>
      </c>
      <c r="AD1111">
        <v>0.03</v>
      </c>
      <c r="AE1111">
        <v>4.17</v>
      </c>
      <c r="AF1111">
        <v>-1</v>
      </c>
      <c r="AG1111">
        <v>-1</v>
      </c>
      <c r="AH1111">
        <v>-1</v>
      </c>
      <c r="AI1111">
        <v>0</v>
      </c>
      <c r="AJ1111">
        <v>0</v>
      </c>
      <c r="AK1111">
        <v>0.03</v>
      </c>
      <c r="AL1111">
        <v>0.03</v>
      </c>
      <c r="AM1111">
        <v>0.05</v>
      </c>
      <c r="AN1111">
        <v>0.05</v>
      </c>
      <c r="AO1111">
        <v>1.42</v>
      </c>
      <c r="AP1111">
        <v>1.42</v>
      </c>
      <c r="AQ1111">
        <v>22.67</v>
      </c>
      <c r="AR1111">
        <v>0.53</v>
      </c>
      <c r="AS1111">
        <v>0.68</v>
      </c>
      <c r="AT1111">
        <v>-1</v>
      </c>
      <c r="AU1111">
        <v>-1</v>
      </c>
      <c r="AV1111">
        <v>0.05</v>
      </c>
      <c r="AW1111">
        <v>29.88</v>
      </c>
      <c r="AX1111">
        <v>29.88</v>
      </c>
      <c r="AY1111">
        <v>0.17</v>
      </c>
      <c r="AZ1111">
        <v>0</v>
      </c>
      <c r="BA1111">
        <v>1522.5814726408366</v>
      </c>
    </row>
    <row r="1112" spans="1:53" x14ac:dyDescent="0.25">
      <c r="A1112">
        <v>3045</v>
      </c>
      <c r="B1112" t="s">
        <v>1517</v>
      </c>
      <c r="C1112">
        <v>0</v>
      </c>
      <c r="D1112">
        <v>1.58</v>
      </c>
      <c r="E1112">
        <v>0</v>
      </c>
      <c r="F1112">
        <v>0</v>
      </c>
      <c r="G1112">
        <v>0</v>
      </c>
      <c r="H1112">
        <v>0.03</v>
      </c>
      <c r="I1112">
        <v>0</v>
      </c>
      <c r="J1112">
        <v>2</v>
      </c>
      <c r="K1112">
        <v>0.03</v>
      </c>
      <c r="L1112">
        <v>-1</v>
      </c>
      <c r="M1112">
        <v>-1</v>
      </c>
      <c r="N1112">
        <v>0.67</v>
      </c>
      <c r="O1112">
        <v>3.58</v>
      </c>
      <c r="P1112">
        <v>0.03</v>
      </c>
      <c r="Q1112">
        <v>0.28000000000000003</v>
      </c>
      <c r="R1112">
        <v>0.05</v>
      </c>
      <c r="S1112">
        <v>0.32</v>
      </c>
      <c r="T1112">
        <v>0.23</v>
      </c>
      <c r="U1112">
        <v>0</v>
      </c>
      <c r="V1112">
        <v>0</v>
      </c>
      <c r="W1112">
        <v>20.67</v>
      </c>
      <c r="X1112">
        <v>0.6</v>
      </c>
      <c r="Y1112">
        <v>-1</v>
      </c>
      <c r="Z1112">
        <v>-1</v>
      </c>
      <c r="AA1112">
        <v>24.88</v>
      </c>
      <c r="AB1112">
        <v>0.03</v>
      </c>
      <c r="AC1112">
        <v>0.02</v>
      </c>
      <c r="AD1112">
        <v>0.03</v>
      </c>
      <c r="AE1112">
        <v>4.17</v>
      </c>
      <c r="AF1112">
        <v>-1</v>
      </c>
      <c r="AG1112">
        <v>-1</v>
      </c>
      <c r="AH1112">
        <v>-1</v>
      </c>
      <c r="AI1112">
        <v>0</v>
      </c>
      <c r="AJ1112">
        <v>0</v>
      </c>
      <c r="AK1112">
        <v>0.03</v>
      </c>
      <c r="AL1112">
        <v>0.03</v>
      </c>
      <c r="AM1112">
        <v>0.05</v>
      </c>
      <c r="AN1112">
        <v>0.05</v>
      </c>
      <c r="AO1112">
        <v>1.42</v>
      </c>
      <c r="AP1112">
        <v>1.42</v>
      </c>
      <c r="AQ1112">
        <v>22.67</v>
      </c>
      <c r="AR1112">
        <v>0.53</v>
      </c>
      <c r="AS1112">
        <v>0.68</v>
      </c>
      <c r="AT1112">
        <v>-1</v>
      </c>
      <c r="AU1112">
        <v>-1</v>
      </c>
      <c r="AV1112">
        <v>0.05</v>
      </c>
      <c r="AW1112">
        <v>29.88</v>
      </c>
      <c r="AX1112">
        <v>29.88</v>
      </c>
      <c r="AY1112">
        <v>0.17</v>
      </c>
      <c r="AZ1112">
        <v>0</v>
      </c>
      <c r="BA1112">
        <v>1483.6618334368045</v>
      </c>
    </row>
    <row r="1113" spans="1:53" x14ac:dyDescent="0.25">
      <c r="A1113">
        <v>3049</v>
      </c>
      <c r="B1113" t="s">
        <v>1518</v>
      </c>
      <c r="C1113">
        <v>0</v>
      </c>
      <c r="D1113">
        <v>1.58</v>
      </c>
      <c r="E1113">
        <v>0</v>
      </c>
      <c r="F1113">
        <v>0</v>
      </c>
      <c r="G1113">
        <v>0</v>
      </c>
      <c r="H1113">
        <v>0.03</v>
      </c>
      <c r="I1113">
        <v>0</v>
      </c>
      <c r="J1113">
        <v>2</v>
      </c>
      <c r="K1113">
        <v>0.03</v>
      </c>
      <c r="L1113">
        <v>-1</v>
      </c>
      <c r="M1113">
        <v>-1</v>
      </c>
      <c r="N1113">
        <v>0.67</v>
      </c>
      <c r="O1113">
        <v>3.58</v>
      </c>
      <c r="P1113">
        <v>0.03</v>
      </c>
      <c r="Q1113">
        <v>0.28000000000000003</v>
      </c>
      <c r="R1113">
        <v>0.05</v>
      </c>
      <c r="S1113">
        <v>0.32</v>
      </c>
      <c r="T1113">
        <v>0.23</v>
      </c>
      <c r="U1113">
        <v>0</v>
      </c>
      <c r="V1113">
        <v>0</v>
      </c>
      <c r="W1113">
        <v>20.67</v>
      </c>
      <c r="X1113">
        <v>0.6</v>
      </c>
      <c r="Y1113">
        <v>-1</v>
      </c>
      <c r="Z1113">
        <v>-1</v>
      </c>
      <c r="AA1113">
        <v>24.88</v>
      </c>
      <c r="AB1113">
        <v>0.03</v>
      </c>
      <c r="AC1113">
        <v>0.02</v>
      </c>
      <c r="AD1113">
        <v>0.03</v>
      </c>
      <c r="AE1113">
        <v>4.17</v>
      </c>
      <c r="AF1113">
        <v>-1</v>
      </c>
      <c r="AG1113">
        <v>-1</v>
      </c>
      <c r="AH1113">
        <v>-1</v>
      </c>
      <c r="AI1113">
        <v>0</v>
      </c>
      <c r="AJ1113">
        <v>0</v>
      </c>
      <c r="AK1113">
        <v>0.03</v>
      </c>
      <c r="AL1113">
        <v>0.03</v>
      </c>
      <c r="AM1113">
        <v>0.05</v>
      </c>
      <c r="AN1113">
        <v>0.05</v>
      </c>
      <c r="AO1113">
        <v>1.42</v>
      </c>
      <c r="AP1113">
        <v>1.42</v>
      </c>
      <c r="AQ1113">
        <v>22.67</v>
      </c>
      <c r="AR1113">
        <v>0.53</v>
      </c>
      <c r="AS1113">
        <v>0.68</v>
      </c>
      <c r="AT1113">
        <v>-1</v>
      </c>
      <c r="AU1113">
        <v>-1</v>
      </c>
      <c r="AV1113">
        <v>0.05</v>
      </c>
      <c r="AW1113">
        <v>29.88</v>
      </c>
      <c r="AX1113">
        <v>29.88</v>
      </c>
      <c r="AY1113">
        <v>0.17</v>
      </c>
      <c r="AZ1113">
        <v>0</v>
      </c>
      <c r="BA1113">
        <v>1350.2813118181907</v>
      </c>
    </row>
    <row r="1114" spans="1:53" x14ac:dyDescent="0.25">
      <c r="A1114">
        <v>3054</v>
      </c>
      <c r="B1114" t="s">
        <v>1519</v>
      </c>
      <c r="C1114">
        <v>0</v>
      </c>
      <c r="D1114">
        <v>1.58</v>
      </c>
      <c r="E1114">
        <v>0</v>
      </c>
      <c r="F1114">
        <v>0</v>
      </c>
      <c r="G1114">
        <v>0</v>
      </c>
      <c r="H1114">
        <v>0.03</v>
      </c>
      <c r="I1114">
        <v>0</v>
      </c>
      <c r="J1114">
        <v>2</v>
      </c>
      <c r="K1114">
        <v>0.03</v>
      </c>
      <c r="L1114">
        <v>-1</v>
      </c>
      <c r="M1114">
        <v>-1</v>
      </c>
      <c r="N1114">
        <v>0.67</v>
      </c>
      <c r="O1114">
        <v>3.58</v>
      </c>
      <c r="P1114">
        <v>0.03</v>
      </c>
      <c r="Q1114">
        <v>0.28000000000000003</v>
      </c>
      <c r="R1114">
        <v>0.05</v>
      </c>
      <c r="S1114">
        <v>0.32</v>
      </c>
      <c r="T1114">
        <v>0.23</v>
      </c>
      <c r="U1114">
        <v>0</v>
      </c>
      <c r="V1114">
        <v>0</v>
      </c>
      <c r="W1114">
        <v>20.67</v>
      </c>
      <c r="X1114">
        <v>0.6</v>
      </c>
      <c r="Y1114">
        <v>-1</v>
      </c>
      <c r="Z1114">
        <v>-1</v>
      </c>
      <c r="AA1114">
        <v>24.88</v>
      </c>
      <c r="AB1114">
        <v>0.03</v>
      </c>
      <c r="AC1114">
        <v>0.02</v>
      </c>
      <c r="AD1114">
        <v>0.03</v>
      </c>
      <c r="AE1114">
        <v>4.17</v>
      </c>
      <c r="AF1114">
        <v>-1</v>
      </c>
      <c r="AG1114">
        <v>-1</v>
      </c>
      <c r="AH1114">
        <v>-1</v>
      </c>
      <c r="AI1114">
        <v>0</v>
      </c>
      <c r="AJ1114">
        <v>0</v>
      </c>
      <c r="AK1114">
        <v>0.03</v>
      </c>
      <c r="AL1114">
        <v>0.03</v>
      </c>
      <c r="AM1114">
        <v>0.05</v>
      </c>
      <c r="AN1114">
        <v>0.05</v>
      </c>
      <c r="AO1114">
        <v>1.42</v>
      </c>
      <c r="AP1114">
        <v>1.42</v>
      </c>
      <c r="AQ1114">
        <v>22.67</v>
      </c>
      <c r="AR1114">
        <v>0.53</v>
      </c>
      <c r="AS1114">
        <v>0.68</v>
      </c>
      <c r="AT1114">
        <v>-1</v>
      </c>
      <c r="AU1114">
        <v>-1</v>
      </c>
      <c r="AV1114">
        <v>0.05</v>
      </c>
      <c r="AW1114">
        <v>29.88</v>
      </c>
      <c r="AX1114">
        <v>29.88</v>
      </c>
      <c r="AY1114">
        <v>0.17</v>
      </c>
      <c r="AZ1114">
        <v>0</v>
      </c>
      <c r="BA1114">
        <v>1495.8297124257749</v>
      </c>
    </row>
    <row r="1115" spans="1:53" x14ac:dyDescent="0.25">
      <c r="A1115">
        <v>3055</v>
      </c>
      <c r="B1115" t="s">
        <v>1520</v>
      </c>
      <c r="C1115">
        <v>0</v>
      </c>
      <c r="D1115">
        <v>1.58</v>
      </c>
      <c r="E1115">
        <v>0</v>
      </c>
      <c r="F1115">
        <v>0</v>
      </c>
      <c r="G1115">
        <v>0</v>
      </c>
      <c r="H1115">
        <v>0.03</v>
      </c>
      <c r="I1115">
        <v>0</v>
      </c>
      <c r="J1115">
        <v>2</v>
      </c>
      <c r="K1115">
        <v>0.03</v>
      </c>
      <c r="L1115">
        <v>-1</v>
      </c>
      <c r="M1115">
        <v>-1</v>
      </c>
      <c r="N1115">
        <v>0.67</v>
      </c>
      <c r="O1115">
        <v>3.58</v>
      </c>
      <c r="P1115">
        <v>0.03</v>
      </c>
      <c r="Q1115">
        <v>0.28000000000000003</v>
      </c>
      <c r="R1115">
        <v>0.05</v>
      </c>
      <c r="S1115">
        <v>0.32</v>
      </c>
      <c r="T1115">
        <v>0.23</v>
      </c>
      <c r="U1115">
        <v>0</v>
      </c>
      <c r="V1115">
        <v>0</v>
      </c>
      <c r="W1115">
        <v>20.67</v>
      </c>
      <c r="X1115">
        <v>0.6</v>
      </c>
      <c r="Y1115">
        <v>-1</v>
      </c>
      <c r="Z1115">
        <v>-1</v>
      </c>
      <c r="AA1115">
        <v>24.88</v>
      </c>
      <c r="AB1115">
        <v>0.03</v>
      </c>
      <c r="AC1115">
        <v>0.02</v>
      </c>
      <c r="AD1115">
        <v>0.03</v>
      </c>
      <c r="AE1115">
        <v>4.17</v>
      </c>
      <c r="AF1115">
        <v>-1</v>
      </c>
      <c r="AG1115">
        <v>-1</v>
      </c>
      <c r="AH1115">
        <v>-1</v>
      </c>
      <c r="AI1115">
        <v>0</v>
      </c>
      <c r="AJ1115">
        <v>0</v>
      </c>
      <c r="AK1115">
        <v>0.03</v>
      </c>
      <c r="AL1115">
        <v>0.03</v>
      </c>
      <c r="AM1115">
        <v>0.05</v>
      </c>
      <c r="AN1115">
        <v>0.05</v>
      </c>
      <c r="AO1115">
        <v>1.42</v>
      </c>
      <c r="AP1115">
        <v>1.42</v>
      </c>
      <c r="AQ1115">
        <v>22.67</v>
      </c>
      <c r="AR1115">
        <v>0.53</v>
      </c>
      <c r="AS1115">
        <v>0.68</v>
      </c>
      <c r="AT1115">
        <v>-1</v>
      </c>
      <c r="AU1115">
        <v>-1</v>
      </c>
      <c r="AV1115">
        <v>0.05</v>
      </c>
      <c r="AW1115">
        <v>29.88</v>
      </c>
      <c r="AX1115">
        <v>29.88</v>
      </c>
      <c r="AY1115">
        <v>0.17</v>
      </c>
      <c r="AZ1115">
        <v>0</v>
      </c>
      <c r="BA1115">
        <v>1446.9487700822169</v>
      </c>
    </row>
    <row r="1116" spans="1:53" x14ac:dyDescent="0.25">
      <c r="A1116">
        <v>3058</v>
      </c>
      <c r="B1116" t="s">
        <v>1521</v>
      </c>
      <c r="C1116">
        <v>0</v>
      </c>
      <c r="D1116">
        <v>1.58</v>
      </c>
      <c r="E1116">
        <v>0</v>
      </c>
      <c r="F1116">
        <v>0</v>
      </c>
      <c r="G1116">
        <v>0</v>
      </c>
      <c r="H1116">
        <v>0.03</v>
      </c>
      <c r="I1116">
        <v>0</v>
      </c>
      <c r="J1116">
        <v>2</v>
      </c>
      <c r="K1116">
        <v>0.03</v>
      </c>
      <c r="L1116">
        <v>-1</v>
      </c>
      <c r="M1116">
        <v>-1</v>
      </c>
      <c r="N1116">
        <v>0.67</v>
      </c>
      <c r="O1116">
        <v>3.58</v>
      </c>
      <c r="P1116">
        <v>0.03</v>
      </c>
      <c r="Q1116">
        <v>0.28000000000000003</v>
      </c>
      <c r="R1116">
        <v>0.05</v>
      </c>
      <c r="S1116">
        <v>0.32</v>
      </c>
      <c r="T1116">
        <v>0.23</v>
      </c>
      <c r="U1116">
        <v>0</v>
      </c>
      <c r="V1116">
        <v>0</v>
      </c>
      <c r="W1116">
        <v>20.67</v>
      </c>
      <c r="X1116">
        <v>0.6</v>
      </c>
      <c r="Y1116">
        <v>-1</v>
      </c>
      <c r="Z1116">
        <v>-1</v>
      </c>
      <c r="AA1116">
        <v>24.88</v>
      </c>
      <c r="AB1116">
        <v>0.03</v>
      </c>
      <c r="AC1116">
        <v>0.02</v>
      </c>
      <c r="AD1116">
        <v>0.03</v>
      </c>
      <c r="AE1116">
        <v>4.17</v>
      </c>
      <c r="AF1116">
        <v>-1</v>
      </c>
      <c r="AG1116">
        <v>-1</v>
      </c>
      <c r="AH1116">
        <v>-1</v>
      </c>
      <c r="AI1116">
        <v>0</v>
      </c>
      <c r="AJ1116">
        <v>0</v>
      </c>
      <c r="AK1116">
        <v>0.03</v>
      </c>
      <c r="AL1116">
        <v>0.03</v>
      </c>
      <c r="AM1116">
        <v>0.05</v>
      </c>
      <c r="AN1116">
        <v>0.05</v>
      </c>
      <c r="AO1116">
        <v>1.42</v>
      </c>
      <c r="AP1116">
        <v>1.42</v>
      </c>
      <c r="AQ1116">
        <v>22.67</v>
      </c>
      <c r="AR1116">
        <v>0.53</v>
      </c>
      <c r="AS1116">
        <v>0.68</v>
      </c>
      <c r="AT1116">
        <v>-1</v>
      </c>
      <c r="AU1116">
        <v>-1</v>
      </c>
      <c r="AV1116">
        <v>0.05</v>
      </c>
      <c r="AW1116">
        <v>29.88</v>
      </c>
      <c r="AX1116">
        <v>29.88</v>
      </c>
      <c r="AY1116">
        <v>0.17</v>
      </c>
      <c r="AZ1116">
        <v>0</v>
      </c>
      <c r="BA1116">
        <v>1433.8614590539687</v>
      </c>
    </row>
    <row r="1117" spans="1:53" x14ac:dyDescent="0.25">
      <c r="A1117">
        <v>3061</v>
      </c>
      <c r="B1117" t="s">
        <v>1522</v>
      </c>
      <c r="C1117">
        <v>0</v>
      </c>
      <c r="D1117">
        <v>1.58</v>
      </c>
      <c r="E1117">
        <v>0</v>
      </c>
      <c r="F1117">
        <v>0</v>
      </c>
      <c r="G1117">
        <v>0</v>
      </c>
      <c r="H1117">
        <v>0.03</v>
      </c>
      <c r="I1117">
        <v>0</v>
      </c>
      <c r="J1117">
        <v>2</v>
      </c>
      <c r="K1117">
        <v>0.03</v>
      </c>
      <c r="L1117">
        <v>-1</v>
      </c>
      <c r="M1117">
        <v>-1</v>
      </c>
      <c r="N1117">
        <v>0.67</v>
      </c>
      <c r="O1117">
        <v>3.58</v>
      </c>
      <c r="P1117">
        <v>0.03</v>
      </c>
      <c r="Q1117">
        <v>0.28000000000000003</v>
      </c>
      <c r="R1117">
        <v>0.05</v>
      </c>
      <c r="S1117">
        <v>0.32</v>
      </c>
      <c r="T1117">
        <v>0.23</v>
      </c>
      <c r="U1117">
        <v>0</v>
      </c>
      <c r="V1117">
        <v>0</v>
      </c>
      <c r="W1117">
        <v>20.67</v>
      </c>
      <c r="X1117">
        <v>0.6</v>
      </c>
      <c r="Y1117">
        <v>-1</v>
      </c>
      <c r="Z1117">
        <v>-1</v>
      </c>
      <c r="AA1117">
        <v>24.88</v>
      </c>
      <c r="AB1117">
        <v>0.03</v>
      </c>
      <c r="AC1117">
        <v>0.02</v>
      </c>
      <c r="AD1117">
        <v>0.03</v>
      </c>
      <c r="AE1117">
        <v>4.17</v>
      </c>
      <c r="AF1117">
        <v>-1</v>
      </c>
      <c r="AG1117">
        <v>-1</v>
      </c>
      <c r="AH1117">
        <v>-1</v>
      </c>
      <c r="AI1117">
        <v>0</v>
      </c>
      <c r="AJ1117">
        <v>0</v>
      </c>
      <c r="AK1117">
        <v>0.03</v>
      </c>
      <c r="AL1117">
        <v>0.03</v>
      </c>
      <c r="AM1117">
        <v>0.05</v>
      </c>
      <c r="AN1117">
        <v>0.05</v>
      </c>
      <c r="AO1117">
        <v>1.42</v>
      </c>
      <c r="AP1117">
        <v>1.42</v>
      </c>
      <c r="AQ1117">
        <v>22.67</v>
      </c>
      <c r="AR1117">
        <v>0.53</v>
      </c>
      <c r="AS1117">
        <v>0.68</v>
      </c>
      <c r="AT1117">
        <v>-1</v>
      </c>
      <c r="AU1117">
        <v>-1</v>
      </c>
      <c r="AV1117">
        <v>0.05</v>
      </c>
      <c r="AW1117">
        <v>29.88</v>
      </c>
      <c r="AX1117">
        <v>29.88</v>
      </c>
      <c r="AY1117">
        <v>0.17</v>
      </c>
      <c r="AZ1117">
        <v>0</v>
      </c>
      <c r="BA1117">
        <v>1508.8874234637817</v>
      </c>
    </row>
    <row r="1118" spans="1:53" x14ac:dyDescent="0.25">
      <c r="A1118">
        <v>3062</v>
      </c>
      <c r="B1118" t="s">
        <v>793</v>
      </c>
      <c r="C1118">
        <v>0</v>
      </c>
      <c r="D1118">
        <v>1.58</v>
      </c>
      <c r="E1118">
        <v>0</v>
      </c>
      <c r="F1118">
        <v>0</v>
      </c>
      <c r="G1118">
        <v>0</v>
      </c>
      <c r="H1118">
        <v>0.03</v>
      </c>
      <c r="I1118">
        <v>0</v>
      </c>
      <c r="J1118">
        <v>2</v>
      </c>
      <c r="K1118">
        <v>0.03</v>
      </c>
      <c r="L1118">
        <v>-1</v>
      </c>
      <c r="M1118">
        <v>-1</v>
      </c>
      <c r="N1118">
        <v>0.67</v>
      </c>
      <c r="O1118">
        <v>3.58</v>
      </c>
      <c r="P1118">
        <v>0.03</v>
      </c>
      <c r="Q1118">
        <v>0.28000000000000003</v>
      </c>
      <c r="R1118">
        <v>0.05</v>
      </c>
      <c r="S1118">
        <v>0.32</v>
      </c>
      <c r="T1118">
        <v>0.23</v>
      </c>
      <c r="U1118">
        <v>0</v>
      </c>
      <c r="V1118">
        <v>0</v>
      </c>
      <c r="W1118">
        <v>20.67</v>
      </c>
      <c r="X1118">
        <v>0.6</v>
      </c>
      <c r="Y1118">
        <v>-1</v>
      </c>
      <c r="Z1118">
        <v>-1</v>
      </c>
      <c r="AA1118">
        <v>24.88</v>
      </c>
      <c r="AB1118">
        <v>0.03</v>
      </c>
      <c r="AC1118">
        <v>0.02</v>
      </c>
      <c r="AD1118">
        <v>0.03</v>
      </c>
      <c r="AE1118">
        <v>4.17</v>
      </c>
      <c r="AF1118">
        <v>-1</v>
      </c>
      <c r="AG1118">
        <v>-1</v>
      </c>
      <c r="AH1118">
        <v>-1</v>
      </c>
      <c r="AI1118">
        <v>0</v>
      </c>
      <c r="AJ1118">
        <v>0</v>
      </c>
      <c r="AK1118">
        <v>0.03</v>
      </c>
      <c r="AL1118">
        <v>0.03</v>
      </c>
      <c r="AM1118">
        <v>0.05</v>
      </c>
      <c r="AN1118">
        <v>0.05</v>
      </c>
      <c r="AO1118">
        <v>1.42</v>
      </c>
      <c r="AP1118">
        <v>1.42</v>
      </c>
      <c r="AQ1118">
        <v>22.67</v>
      </c>
      <c r="AR1118">
        <v>0.53</v>
      </c>
      <c r="AS1118">
        <v>0.68</v>
      </c>
      <c r="AT1118">
        <v>-1</v>
      </c>
      <c r="AU1118">
        <v>-1</v>
      </c>
      <c r="AV1118">
        <v>0.05</v>
      </c>
      <c r="AW1118">
        <v>29.88</v>
      </c>
      <c r="AX1118">
        <v>29.88</v>
      </c>
      <c r="AY1118">
        <v>0.17</v>
      </c>
      <c r="AZ1118">
        <v>0</v>
      </c>
      <c r="BA1118">
        <v>1431.2479852435342</v>
      </c>
    </row>
    <row r="1119" spans="1:53" x14ac:dyDescent="0.25">
      <c r="A1119">
        <v>3065</v>
      </c>
      <c r="B1119" t="s">
        <v>1523</v>
      </c>
      <c r="C1119">
        <v>0</v>
      </c>
      <c r="D1119">
        <v>1.58</v>
      </c>
      <c r="E1119">
        <v>0</v>
      </c>
      <c r="F1119">
        <v>0</v>
      </c>
      <c r="G1119">
        <v>0</v>
      </c>
      <c r="H1119">
        <v>0.03</v>
      </c>
      <c r="I1119">
        <v>0</v>
      </c>
      <c r="J1119">
        <v>2</v>
      </c>
      <c r="K1119">
        <v>0.03</v>
      </c>
      <c r="L1119">
        <v>-1</v>
      </c>
      <c r="M1119">
        <v>-1</v>
      </c>
      <c r="N1119">
        <v>0.67</v>
      </c>
      <c r="O1119">
        <v>3.58</v>
      </c>
      <c r="P1119">
        <v>0.03</v>
      </c>
      <c r="Q1119">
        <v>0.28000000000000003</v>
      </c>
      <c r="R1119">
        <v>0.05</v>
      </c>
      <c r="S1119">
        <v>0.32</v>
      </c>
      <c r="T1119">
        <v>0.23</v>
      </c>
      <c r="U1119">
        <v>0</v>
      </c>
      <c r="V1119">
        <v>0</v>
      </c>
      <c r="W1119">
        <v>20.67</v>
      </c>
      <c r="X1119">
        <v>0.6</v>
      </c>
      <c r="Y1119">
        <v>-1</v>
      </c>
      <c r="Z1119">
        <v>-1</v>
      </c>
      <c r="AA1119">
        <v>24.88</v>
      </c>
      <c r="AB1119">
        <v>0.03</v>
      </c>
      <c r="AC1119">
        <v>0.02</v>
      </c>
      <c r="AD1119">
        <v>0.03</v>
      </c>
      <c r="AE1119">
        <v>4.17</v>
      </c>
      <c r="AF1119">
        <v>-1</v>
      </c>
      <c r="AG1119">
        <v>-1</v>
      </c>
      <c r="AH1119">
        <v>-1</v>
      </c>
      <c r="AI1119">
        <v>0</v>
      </c>
      <c r="AJ1119">
        <v>0</v>
      </c>
      <c r="AK1119">
        <v>0.03</v>
      </c>
      <c r="AL1119">
        <v>0.03</v>
      </c>
      <c r="AM1119">
        <v>0.05</v>
      </c>
      <c r="AN1119">
        <v>0.05</v>
      </c>
      <c r="AO1119">
        <v>1.42</v>
      </c>
      <c r="AP1119">
        <v>1.42</v>
      </c>
      <c r="AQ1119">
        <v>22.67</v>
      </c>
      <c r="AR1119">
        <v>0.53</v>
      </c>
      <c r="AS1119">
        <v>0.68</v>
      </c>
      <c r="AT1119">
        <v>-1</v>
      </c>
      <c r="AU1119">
        <v>-1</v>
      </c>
      <c r="AV1119">
        <v>0.05</v>
      </c>
      <c r="AW1119">
        <v>29.88</v>
      </c>
      <c r="AX1119">
        <v>29.88</v>
      </c>
      <c r="AY1119">
        <v>0.17</v>
      </c>
      <c r="AZ1119">
        <v>0</v>
      </c>
      <c r="BA1119">
        <v>1467.8798134977974</v>
      </c>
    </row>
    <row r="1120" spans="1:53" x14ac:dyDescent="0.25">
      <c r="A1120">
        <v>3067</v>
      </c>
      <c r="B1120" t="s">
        <v>1524</v>
      </c>
      <c r="C1120">
        <v>0</v>
      </c>
      <c r="D1120">
        <v>1.58</v>
      </c>
      <c r="E1120">
        <v>0</v>
      </c>
      <c r="F1120">
        <v>0</v>
      </c>
      <c r="G1120">
        <v>0</v>
      </c>
      <c r="H1120">
        <v>0.03</v>
      </c>
      <c r="I1120">
        <v>0</v>
      </c>
      <c r="J1120">
        <v>2</v>
      </c>
      <c r="K1120">
        <v>0.03</v>
      </c>
      <c r="L1120">
        <v>-1</v>
      </c>
      <c r="M1120">
        <v>-1</v>
      </c>
      <c r="N1120">
        <v>0.67</v>
      </c>
      <c r="O1120">
        <v>3.58</v>
      </c>
      <c r="P1120">
        <v>0.03</v>
      </c>
      <c r="Q1120">
        <v>0.28000000000000003</v>
      </c>
      <c r="R1120">
        <v>0.05</v>
      </c>
      <c r="S1120">
        <v>0.32</v>
      </c>
      <c r="T1120">
        <v>0.23</v>
      </c>
      <c r="U1120">
        <v>0</v>
      </c>
      <c r="V1120">
        <v>0</v>
      </c>
      <c r="W1120">
        <v>20.67</v>
      </c>
      <c r="X1120">
        <v>0.6</v>
      </c>
      <c r="Y1120">
        <v>-1</v>
      </c>
      <c r="Z1120">
        <v>-1</v>
      </c>
      <c r="AA1120">
        <v>24.88</v>
      </c>
      <c r="AB1120">
        <v>0.03</v>
      </c>
      <c r="AC1120">
        <v>0.02</v>
      </c>
      <c r="AD1120">
        <v>0.03</v>
      </c>
      <c r="AE1120">
        <v>4.17</v>
      </c>
      <c r="AF1120">
        <v>-1</v>
      </c>
      <c r="AG1120">
        <v>-1</v>
      </c>
      <c r="AH1120">
        <v>-1</v>
      </c>
      <c r="AI1120">
        <v>0</v>
      </c>
      <c r="AJ1120">
        <v>0</v>
      </c>
      <c r="AK1120">
        <v>0.03</v>
      </c>
      <c r="AL1120">
        <v>0.03</v>
      </c>
      <c r="AM1120">
        <v>0.05</v>
      </c>
      <c r="AN1120">
        <v>0.05</v>
      </c>
      <c r="AO1120">
        <v>1.42</v>
      </c>
      <c r="AP1120">
        <v>1.42</v>
      </c>
      <c r="AQ1120">
        <v>22.67</v>
      </c>
      <c r="AR1120">
        <v>0.53</v>
      </c>
      <c r="AS1120">
        <v>0.68</v>
      </c>
      <c r="AT1120">
        <v>-1</v>
      </c>
      <c r="AU1120">
        <v>-1</v>
      </c>
      <c r="AV1120">
        <v>0.05</v>
      </c>
      <c r="AW1120">
        <v>29.88</v>
      </c>
      <c r="AX1120">
        <v>29.88</v>
      </c>
      <c r="AY1120">
        <v>0.17</v>
      </c>
      <c r="AZ1120">
        <v>0</v>
      </c>
      <c r="BA1120">
        <v>1460.1052591728985</v>
      </c>
    </row>
    <row r="1121" spans="1:53" x14ac:dyDescent="0.25">
      <c r="A1121">
        <v>3070</v>
      </c>
      <c r="B1121" t="s">
        <v>1525</v>
      </c>
      <c r="C1121">
        <v>0</v>
      </c>
      <c r="D1121">
        <v>1.58</v>
      </c>
      <c r="E1121">
        <v>0</v>
      </c>
      <c r="F1121">
        <v>0</v>
      </c>
      <c r="G1121">
        <v>0</v>
      </c>
      <c r="H1121">
        <v>0.03</v>
      </c>
      <c r="I1121">
        <v>0</v>
      </c>
      <c r="J1121">
        <v>2</v>
      </c>
      <c r="K1121">
        <v>0.03</v>
      </c>
      <c r="L1121">
        <v>-1</v>
      </c>
      <c r="M1121">
        <v>-1</v>
      </c>
      <c r="N1121">
        <v>0.67</v>
      </c>
      <c r="O1121">
        <v>3.58</v>
      </c>
      <c r="P1121">
        <v>0.03</v>
      </c>
      <c r="Q1121">
        <v>0.28000000000000003</v>
      </c>
      <c r="R1121">
        <v>0.05</v>
      </c>
      <c r="S1121">
        <v>0.32</v>
      </c>
      <c r="T1121">
        <v>0.23</v>
      </c>
      <c r="U1121">
        <v>0</v>
      </c>
      <c r="V1121">
        <v>0</v>
      </c>
      <c r="W1121">
        <v>20.67</v>
      </c>
      <c r="X1121">
        <v>0.6</v>
      </c>
      <c r="Y1121">
        <v>-1</v>
      </c>
      <c r="Z1121">
        <v>-1</v>
      </c>
      <c r="AA1121">
        <v>24.88</v>
      </c>
      <c r="AB1121">
        <v>0.03</v>
      </c>
      <c r="AC1121">
        <v>0.02</v>
      </c>
      <c r="AD1121">
        <v>0.03</v>
      </c>
      <c r="AE1121">
        <v>4.17</v>
      </c>
      <c r="AF1121">
        <v>-1</v>
      </c>
      <c r="AG1121">
        <v>-1</v>
      </c>
      <c r="AH1121">
        <v>-1</v>
      </c>
      <c r="AI1121">
        <v>0</v>
      </c>
      <c r="AJ1121">
        <v>0</v>
      </c>
      <c r="AK1121">
        <v>0.03</v>
      </c>
      <c r="AL1121">
        <v>0.03</v>
      </c>
      <c r="AM1121">
        <v>0.05</v>
      </c>
      <c r="AN1121">
        <v>0.05</v>
      </c>
      <c r="AO1121">
        <v>1.42</v>
      </c>
      <c r="AP1121">
        <v>1.42</v>
      </c>
      <c r="AQ1121">
        <v>22.67</v>
      </c>
      <c r="AR1121">
        <v>0.53</v>
      </c>
      <c r="AS1121">
        <v>0.68</v>
      </c>
      <c r="AT1121">
        <v>-1</v>
      </c>
      <c r="AU1121">
        <v>-1</v>
      </c>
      <c r="AV1121">
        <v>0.05</v>
      </c>
      <c r="AW1121">
        <v>29.88</v>
      </c>
      <c r="AX1121">
        <v>29.88</v>
      </c>
      <c r="AY1121">
        <v>0.17</v>
      </c>
      <c r="AZ1121">
        <v>0</v>
      </c>
      <c r="BA1121">
        <v>1436.2490748777061</v>
      </c>
    </row>
    <row r="1122" spans="1:53" x14ac:dyDescent="0.25">
      <c r="A1122">
        <v>3072</v>
      </c>
      <c r="B1122" t="s">
        <v>1526</v>
      </c>
      <c r="C1122">
        <v>0</v>
      </c>
      <c r="D1122">
        <v>1.58</v>
      </c>
      <c r="E1122">
        <v>0</v>
      </c>
      <c r="F1122">
        <v>0</v>
      </c>
      <c r="G1122">
        <v>0</v>
      </c>
      <c r="H1122">
        <v>0.03</v>
      </c>
      <c r="I1122">
        <v>0</v>
      </c>
      <c r="J1122">
        <v>2</v>
      </c>
      <c r="K1122">
        <v>0.03</v>
      </c>
      <c r="L1122">
        <v>-1</v>
      </c>
      <c r="M1122">
        <v>-1</v>
      </c>
      <c r="N1122">
        <v>0.67</v>
      </c>
      <c r="O1122">
        <v>3.58</v>
      </c>
      <c r="P1122">
        <v>0.03</v>
      </c>
      <c r="Q1122">
        <v>0.28000000000000003</v>
      </c>
      <c r="R1122">
        <v>0.05</v>
      </c>
      <c r="S1122">
        <v>0.32</v>
      </c>
      <c r="T1122">
        <v>0.23</v>
      </c>
      <c r="U1122">
        <v>0</v>
      </c>
      <c r="V1122">
        <v>0</v>
      </c>
      <c r="W1122">
        <v>20.67</v>
      </c>
      <c r="X1122">
        <v>0.6</v>
      </c>
      <c r="Y1122">
        <v>-1</v>
      </c>
      <c r="Z1122">
        <v>-1</v>
      </c>
      <c r="AA1122">
        <v>24.88</v>
      </c>
      <c r="AB1122">
        <v>0.03</v>
      </c>
      <c r="AC1122">
        <v>0.02</v>
      </c>
      <c r="AD1122">
        <v>0.03</v>
      </c>
      <c r="AE1122">
        <v>4.17</v>
      </c>
      <c r="AF1122">
        <v>-1</v>
      </c>
      <c r="AG1122">
        <v>-1</v>
      </c>
      <c r="AH1122">
        <v>-1</v>
      </c>
      <c r="AI1122">
        <v>0</v>
      </c>
      <c r="AJ1122">
        <v>0</v>
      </c>
      <c r="AK1122">
        <v>0.03</v>
      </c>
      <c r="AL1122">
        <v>0.03</v>
      </c>
      <c r="AM1122">
        <v>0.05</v>
      </c>
      <c r="AN1122">
        <v>0.05</v>
      </c>
      <c r="AO1122">
        <v>1.42</v>
      </c>
      <c r="AP1122">
        <v>1.42</v>
      </c>
      <c r="AQ1122">
        <v>22.67</v>
      </c>
      <c r="AR1122">
        <v>0.53</v>
      </c>
      <c r="AS1122">
        <v>0.68</v>
      </c>
      <c r="AT1122">
        <v>-1</v>
      </c>
      <c r="AU1122">
        <v>-1</v>
      </c>
      <c r="AV1122">
        <v>0.05</v>
      </c>
      <c r="AW1122">
        <v>29.88</v>
      </c>
      <c r="AX1122">
        <v>29.88</v>
      </c>
      <c r="AY1122">
        <v>0.17</v>
      </c>
      <c r="AZ1122">
        <v>0</v>
      </c>
      <c r="BA1122">
        <v>1466.6815628477441</v>
      </c>
    </row>
    <row r="1123" spans="1:53" x14ac:dyDescent="0.25">
      <c r="A1123">
        <v>3075</v>
      </c>
      <c r="B1123" t="s">
        <v>1527</v>
      </c>
      <c r="C1123">
        <v>0</v>
      </c>
      <c r="D1123">
        <v>1.58</v>
      </c>
      <c r="E1123">
        <v>0</v>
      </c>
      <c r="F1123">
        <v>0</v>
      </c>
      <c r="G1123">
        <v>0</v>
      </c>
      <c r="H1123">
        <v>0.03</v>
      </c>
      <c r="I1123">
        <v>0</v>
      </c>
      <c r="J1123">
        <v>2</v>
      </c>
      <c r="K1123">
        <v>0.03</v>
      </c>
      <c r="L1123">
        <v>-1</v>
      </c>
      <c r="M1123">
        <v>-1</v>
      </c>
      <c r="N1123">
        <v>0.67</v>
      </c>
      <c r="O1123">
        <v>3.58</v>
      </c>
      <c r="P1123">
        <v>0.03</v>
      </c>
      <c r="Q1123">
        <v>0.28000000000000003</v>
      </c>
      <c r="R1123">
        <v>0.05</v>
      </c>
      <c r="S1123">
        <v>0.32</v>
      </c>
      <c r="T1123">
        <v>0.23</v>
      </c>
      <c r="U1123">
        <v>0</v>
      </c>
      <c r="V1123">
        <v>0</v>
      </c>
      <c r="W1123">
        <v>20.67</v>
      </c>
      <c r="X1123">
        <v>0.6</v>
      </c>
      <c r="Y1123">
        <v>-1</v>
      </c>
      <c r="Z1123">
        <v>-1</v>
      </c>
      <c r="AA1123">
        <v>24.88</v>
      </c>
      <c r="AB1123">
        <v>0.03</v>
      </c>
      <c r="AC1123">
        <v>0.02</v>
      </c>
      <c r="AD1123">
        <v>0.03</v>
      </c>
      <c r="AE1123">
        <v>4.17</v>
      </c>
      <c r="AF1123">
        <v>-1</v>
      </c>
      <c r="AG1123">
        <v>-1</v>
      </c>
      <c r="AH1123">
        <v>-1</v>
      </c>
      <c r="AI1123">
        <v>0</v>
      </c>
      <c r="AJ1123">
        <v>0</v>
      </c>
      <c r="AK1123">
        <v>0.03</v>
      </c>
      <c r="AL1123">
        <v>0.03</v>
      </c>
      <c r="AM1123">
        <v>0.05</v>
      </c>
      <c r="AN1123">
        <v>0.05</v>
      </c>
      <c r="AO1123">
        <v>1.42</v>
      </c>
      <c r="AP1123">
        <v>1.42</v>
      </c>
      <c r="AQ1123">
        <v>22.67</v>
      </c>
      <c r="AR1123">
        <v>0.53</v>
      </c>
      <c r="AS1123">
        <v>0.68</v>
      </c>
      <c r="AT1123">
        <v>-1</v>
      </c>
      <c r="AU1123">
        <v>-1</v>
      </c>
      <c r="AV1123">
        <v>0.05</v>
      </c>
      <c r="AW1123">
        <v>29.88</v>
      </c>
      <c r="AX1123">
        <v>29.88</v>
      </c>
      <c r="AY1123">
        <v>0.17</v>
      </c>
      <c r="AZ1123">
        <v>0</v>
      </c>
      <c r="BA1123">
        <v>1417.5951987859996</v>
      </c>
    </row>
    <row r="1124" spans="1:53" x14ac:dyDescent="0.25">
      <c r="A1124">
        <v>3081</v>
      </c>
      <c r="B1124" t="s">
        <v>1528</v>
      </c>
      <c r="C1124">
        <v>0</v>
      </c>
      <c r="D1124">
        <v>1.58</v>
      </c>
      <c r="E1124">
        <v>0</v>
      </c>
      <c r="F1124">
        <v>0</v>
      </c>
      <c r="G1124">
        <v>0</v>
      </c>
      <c r="H1124">
        <v>0.03</v>
      </c>
      <c r="I1124">
        <v>0</v>
      </c>
      <c r="J1124">
        <v>2</v>
      </c>
      <c r="K1124">
        <v>0.03</v>
      </c>
      <c r="L1124">
        <v>-1</v>
      </c>
      <c r="M1124">
        <v>-1</v>
      </c>
      <c r="N1124">
        <v>0.67</v>
      </c>
      <c r="O1124">
        <v>3.58</v>
      </c>
      <c r="P1124">
        <v>0.03</v>
      </c>
      <c r="Q1124">
        <v>0.28000000000000003</v>
      </c>
      <c r="R1124">
        <v>0.05</v>
      </c>
      <c r="S1124">
        <v>0.32</v>
      </c>
      <c r="T1124">
        <v>0.23</v>
      </c>
      <c r="U1124">
        <v>0</v>
      </c>
      <c r="V1124">
        <v>0</v>
      </c>
      <c r="W1124">
        <v>20.67</v>
      </c>
      <c r="X1124">
        <v>0.6</v>
      </c>
      <c r="Y1124">
        <v>-1</v>
      </c>
      <c r="Z1124">
        <v>-1</v>
      </c>
      <c r="AA1124">
        <v>24.88</v>
      </c>
      <c r="AB1124">
        <v>0.03</v>
      </c>
      <c r="AC1124">
        <v>0.02</v>
      </c>
      <c r="AD1124">
        <v>0.03</v>
      </c>
      <c r="AE1124">
        <v>4.17</v>
      </c>
      <c r="AF1124">
        <v>-1</v>
      </c>
      <c r="AG1124">
        <v>-1</v>
      </c>
      <c r="AH1124">
        <v>-1</v>
      </c>
      <c r="AI1124">
        <v>0</v>
      </c>
      <c r="AJ1124">
        <v>0</v>
      </c>
      <c r="AK1124">
        <v>0.03</v>
      </c>
      <c r="AL1124">
        <v>0.03</v>
      </c>
      <c r="AM1124">
        <v>0.05</v>
      </c>
      <c r="AN1124">
        <v>0.05</v>
      </c>
      <c r="AO1124">
        <v>1.42</v>
      </c>
      <c r="AP1124">
        <v>1.42</v>
      </c>
      <c r="AQ1124">
        <v>22.67</v>
      </c>
      <c r="AR1124">
        <v>0.53</v>
      </c>
      <c r="AS1124">
        <v>0.68</v>
      </c>
      <c r="AT1124">
        <v>-1</v>
      </c>
      <c r="AU1124">
        <v>-1</v>
      </c>
      <c r="AV1124">
        <v>0.05</v>
      </c>
      <c r="AW1124">
        <v>29.88</v>
      </c>
      <c r="AX1124">
        <v>29.88</v>
      </c>
      <c r="AY1124">
        <v>0.17</v>
      </c>
      <c r="AZ1124">
        <v>0</v>
      </c>
      <c r="BA1124">
        <v>1481.3072953072576</v>
      </c>
    </row>
    <row r="1125" spans="1:53" x14ac:dyDescent="0.25">
      <c r="A1125">
        <v>3082</v>
      </c>
      <c r="B1125" t="s">
        <v>1529</v>
      </c>
      <c r="C1125">
        <v>0</v>
      </c>
      <c r="D1125">
        <v>1.58</v>
      </c>
      <c r="E1125">
        <v>0</v>
      </c>
      <c r="F1125">
        <v>0</v>
      </c>
      <c r="G1125">
        <v>0</v>
      </c>
      <c r="H1125">
        <v>0.03</v>
      </c>
      <c r="I1125">
        <v>0</v>
      </c>
      <c r="J1125">
        <v>2</v>
      </c>
      <c r="K1125">
        <v>0.03</v>
      </c>
      <c r="L1125">
        <v>-1</v>
      </c>
      <c r="M1125">
        <v>-1</v>
      </c>
      <c r="N1125">
        <v>0.67</v>
      </c>
      <c r="O1125">
        <v>3.58</v>
      </c>
      <c r="P1125">
        <v>0.03</v>
      </c>
      <c r="Q1125">
        <v>0.28000000000000003</v>
      </c>
      <c r="R1125">
        <v>0.05</v>
      </c>
      <c r="S1125">
        <v>0.32</v>
      </c>
      <c r="T1125">
        <v>0.23</v>
      </c>
      <c r="U1125">
        <v>0</v>
      </c>
      <c r="V1125">
        <v>0</v>
      </c>
      <c r="W1125">
        <v>20.67</v>
      </c>
      <c r="X1125">
        <v>0.6</v>
      </c>
      <c r="Y1125">
        <v>-1</v>
      </c>
      <c r="Z1125">
        <v>-1</v>
      </c>
      <c r="AA1125">
        <v>24.88</v>
      </c>
      <c r="AB1125">
        <v>0.03</v>
      </c>
      <c r="AC1125">
        <v>0.02</v>
      </c>
      <c r="AD1125">
        <v>0.03</v>
      </c>
      <c r="AE1125">
        <v>4.17</v>
      </c>
      <c r="AF1125">
        <v>-1</v>
      </c>
      <c r="AG1125">
        <v>-1</v>
      </c>
      <c r="AH1125">
        <v>-1</v>
      </c>
      <c r="AI1125">
        <v>0</v>
      </c>
      <c r="AJ1125">
        <v>0</v>
      </c>
      <c r="AK1125">
        <v>0.03</v>
      </c>
      <c r="AL1125">
        <v>0.03</v>
      </c>
      <c r="AM1125">
        <v>0.05</v>
      </c>
      <c r="AN1125">
        <v>0.05</v>
      </c>
      <c r="AO1125">
        <v>1.42</v>
      </c>
      <c r="AP1125">
        <v>1.42</v>
      </c>
      <c r="AQ1125">
        <v>22.67</v>
      </c>
      <c r="AR1125">
        <v>0.53</v>
      </c>
      <c r="AS1125">
        <v>0.68</v>
      </c>
      <c r="AT1125">
        <v>-1</v>
      </c>
      <c r="AU1125">
        <v>-1</v>
      </c>
      <c r="AV1125">
        <v>0.05</v>
      </c>
      <c r="AW1125">
        <v>29.88</v>
      </c>
      <c r="AX1125">
        <v>29.88</v>
      </c>
      <c r="AY1125">
        <v>0.17</v>
      </c>
      <c r="AZ1125">
        <v>0</v>
      </c>
      <c r="BA1125">
        <v>1495.5782270885347</v>
      </c>
    </row>
    <row r="1126" spans="1:53" x14ac:dyDescent="0.25">
      <c r="A1126">
        <v>3083</v>
      </c>
      <c r="B1126" t="s">
        <v>1530</v>
      </c>
      <c r="C1126">
        <v>0</v>
      </c>
      <c r="D1126">
        <v>1.58</v>
      </c>
      <c r="E1126">
        <v>0</v>
      </c>
      <c r="F1126">
        <v>0</v>
      </c>
      <c r="G1126">
        <v>0</v>
      </c>
      <c r="H1126">
        <v>0.03</v>
      </c>
      <c r="I1126">
        <v>0</v>
      </c>
      <c r="J1126">
        <v>2</v>
      </c>
      <c r="K1126">
        <v>0.03</v>
      </c>
      <c r="L1126">
        <v>-1</v>
      </c>
      <c r="M1126">
        <v>-1</v>
      </c>
      <c r="N1126">
        <v>0.67</v>
      </c>
      <c r="O1126">
        <v>3.58</v>
      </c>
      <c r="P1126">
        <v>0.03</v>
      </c>
      <c r="Q1126">
        <v>0.28000000000000003</v>
      </c>
      <c r="R1126">
        <v>0.05</v>
      </c>
      <c r="S1126">
        <v>0.32</v>
      </c>
      <c r="T1126">
        <v>0.23</v>
      </c>
      <c r="U1126">
        <v>0</v>
      </c>
      <c r="V1126">
        <v>0</v>
      </c>
      <c r="W1126">
        <v>20.67</v>
      </c>
      <c r="X1126">
        <v>0.6</v>
      </c>
      <c r="Y1126">
        <v>-1</v>
      </c>
      <c r="Z1126">
        <v>-1</v>
      </c>
      <c r="AA1126">
        <v>24.88</v>
      </c>
      <c r="AB1126">
        <v>0.03</v>
      </c>
      <c r="AC1126">
        <v>0.02</v>
      </c>
      <c r="AD1126">
        <v>0.03</v>
      </c>
      <c r="AE1126">
        <v>4.17</v>
      </c>
      <c r="AF1126">
        <v>-1</v>
      </c>
      <c r="AG1126">
        <v>-1</v>
      </c>
      <c r="AH1126">
        <v>-1</v>
      </c>
      <c r="AI1126">
        <v>0</v>
      </c>
      <c r="AJ1126">
        <v>0</v>
      </c>
      <c r="AK1126">
        <v>0.03</v>
      </c>
      <c r="AL1126">
        <v>0.03</v>
      </c>
      <c r="AM1126">
        <v>0.05</v>
      </c>
      <c r="AN1126">
        <v>0.05</v>
      </c>
      <c r="AO1126">
        <v>1.42</v>
      </c>
      <c r="AP1126">
        <v>1.42</v>
      </c>
      <c r="AQ1126">
        <v>22.67</v>
      </c>
      <c r="AR1126">
        <v>0.53</v>
      </c>
      <c r="AS1126">
        <v>0.68</v>
      </c>
      <c r="AT1126">
        <v>-1</v>
      </c>
      <c r="AU1126">
        <v>-1</v>
      </c>
      <c r="AV1126">
        <v>0.05</v>
      </c>
      <c r="AW1126">
        <v>29.88</v>
      </c>
      <c r="AX1126">
        <v>29.88</v>
      </c>
      <c r="AY1126">
        <v>0.17</v>
      </c>
      <c r="AZ1126">
        <v>0</v>
      </c>
      <c r="BA1126">
        <v>1393.6301736829223</v>
      </c>
    </row>
    <row r="1127" spans="1:53" x14ac:dyDescent="0.25">
      <c r="A1127">
        <v>3090</v>
      </c>
      <c r="B1127" t="s">
        <v>1531</v>
      </c>
      <c r="C1127">
        <v>0</v>
      </c>
      <c r="D1127">
        <v>1.58</v>
      </c>
      <c r="E1127">
        <v>0</v>
      </c>
      <c r="F1127">
        <v>0</v>
      </c>
      <c r="G1127">
        <v>0</v>
      </c>
      <c r="H1127">
        <v>0.03</v>
      </c>
      <c r="I1127">
        <v>0</v>
      </c>
      <c r="J1127">
        <v>2</v>
      </c>
      <c r="K1127">
        <v>0.03</v>
      </c>
      <c r="L1127">
        <v>-1</v>
      </c>
      <c r="M1127">
        <v>-1</v>
      </c>
      <c r="N1127">
        <v>0.67</v>
      </c>
      <c r="O1127">
        <v>3.58</v>
      </c>
      <c r="P1127">
        <v>0.03</v>
      </c>
      <c r="Q1127">
        <v>0.28000000000000003</v>
      </c>
      <c r="R1127">
        <v>0.05</v>
      </c>
      <c r="S1127">
        <v>0.32</v>
      </c>
      <c r="T1127">
        <v>0.23</v>
      </c>
      <c r="U1127">
        <v>0</v>
      </c>
      <c r="V1127">
        <v>0</v>
      </c>
      <c r="W1127">
        <v>20.67</v>
      </c>
      <c r="X1127">
        <v>0.6</v>
      </c>
      <c r="Y1127">
        <v>-1</v>
      </c>
      <c r="Z1127">
        <v>-1</v>
      </c>
      <c r="AA1127">
        <v>24.88</v>
      </c>
      <c r="AB1127">
        <v>0.03</v>
      </c>
      <c r="AC1127">
        <v>0.02</v>
      </c>
      <c r="AD1127">
        <v>0.03</v>
      </c>
      <c r="AE1127">
        <v>4.17</v>
      </c>
      <c r="AF1127">
        <v>-1</v>
      </c>
      <c r="AG1127">
        <v>-1</v>
      </c>
      <c r="AH1127">
        <v>-1</v>
      </c>
      <c r="AI1127">
        <v>0</v>
      </c>
      <c r="AJ1127">
        <v>0</v>
      </c>
      <c r="AK1127">
        <v>0.03</v>
      </c>
      <c r="AL1127">
        <v>0.03</v>
      </c>
      <c r="AM1127">
        <v>0.05</v>
      </c>
      <c r="AN1127">
        <v>0.05</v>
      </c>
      <c r="AO1127">
        <v>1.42</v>
      </c>
      <c r="AP1127">
        <v>1.42</v>
      </c>
      <c r="AQ1127">
        <v>22.67</v>
      </c>
      <c r="AR1127">
        <v>0.53</v>
      </c>
      <c r="AS1127">
        <v>0.68</v>
      </c>
      <c r="AT1127">
        <v>-1</v>
      </c>
      <c r="AU1127">
        <v>-1</v>
      </c>
      <c r="AV1127">
        <v>0.05</v>
      </c>
      <c r="AW1127">
        <v>29.88</v>
      </c>
      <c r="AX1127">
        <v>29.88</v>
      </c>
      <c r="AY1127">
        <v>0.17</v>
      </c>
      <c r="AZ1127">
        <v>0</v>
      </c>
      <c r="BA1127">
        <v>1507.120929384743</v>
      </c>
    </row>
    <row r="1128" spans="1:53" x14ac:dyDescent="0.25">
      <c r="A1128">
        <v>3091</v>
      </c>
      <c r="B1128" t="s">
        <v>1532</v>
      </c>
      <c r="C1128">
        <v>0</v>
      </c>
      <c r="D1128">
        <v>1.58</v>
      </c>
      <c r="E1128">
        <v>0</v>
      </c>
      <c r="F1128">
        <v>0</v>
      </c>
      <c r="G1128">
        <v>0</v>
      </c>
      <c r="H1128">
        <v>0.03</v>
      </c>
      <c r="I1128">
        <v>0</v>
      </c>
      <c r="J1128">
        <v>2</v>
      </c>
      <c r="K1128">
        <v>0.03</v>
      </c>
      <c r="L1128">
        <v>-1</v>
      </c>
      <c r="M1128">
        <v>-1</v>
      </c>
      <c r="N1128">
        <v>0.67</v>
      </c>
      <c r="O1128">
        <v>3.58</v>
      </c>
      <c r="P1128">
        <v>0.03</v>
      </c>
      <c r="Q1128">
        <v>0.28000000000000003</v>
      </c>
      <c r="R1128">
        <v>0.05</v>
      </c>
      <c r="S1128">
        <v>0.32</v>
      </c>
      <c r="T1128">
        <v>0.23</v>
      </c>
      <c r="U1128">
        <v>0</v>
      </c>
      <c r="V1128">
        <v>0</v>
      </c>
      <c r="W1128">
        <v>20.67</v>
      </c>
      <c r="X1128">
        <v>0.6</v>
      </c>
      <c r="Y1128">
        <v>-1</v>
      </c>
      <c r="Z1128">
        <v>-1</v>
      </c>
      <c r="AA1128">
        <v>24.88</v>
      </c>
      <c r="AB1128">
        <v>0.03</v>
      </c>
      <c r="AC1128">
        <v>0.02</v>
      </c>
      <c r="AD1128">
        <v>0.03</v>
      </c>
      <c r="AE1128">
        <v>4.17</v>
      </c>
      <c r="AF1128">
        <v>-1</v>
      </c>
      <c r="AG1128">
        <v>-1</v>
      </c>
      <c r="AH1128">
        <v>-1</v>
      </c>
      <c r="AI1128">
        <v>0</v>
      </c>
      <c r="AJ1128">
        <v>0</v>
      </c>
      <c r="AK1128">
        <v>0.03</v>
      </c>
      <c r="AL1128">
        <v>0.03</v>
      </c>
      <c r="AM1128">
        <v>0.05</v>
      </c>
      <c r="AN1128">
        <v>0.05</v>
      </c>
      <c r="AO1128">
        <v>1.42</v>
      </c>
      <c r="AP1128">
        <v>1.42</v>
      </c>
      <c r="AQ1128">
        <v>22.67</v>
      </c>
      <c r="AR1128">
        <v>0.53</v>
      </c>
      <c r="AS1128">
        <v>0.68</v>
      </c>
      <c r="AT1128">
        <v>-1</v>
      </c>
      <c r="AU1128">
        <v>-1</v>
      </c>
      <c r="AV1128">
        <v>0.05</v>
      </c>
      <c r="AW1128">
        <v>29.88</v>
      </c>
      <c r="AX1128">
        <v>29.88</v>
      </c>
      <c r="AY1128">
        <v>0.17</v>
      </c>
      <c r="AZ1128">
        <v>0</v>
      </c>
      <c r="BA1128">
        <v>1460.446885019569</v>
      </c>
    </row>
    <row r="1129" spans="1:53" x14ac:dyDescent="0.25">
      <c r="A1129">
        <v>3096</v>
      </c>
      <c r="B1129" t="s">
        <v>1533</v>
      </c>
      <c r="C1129">
        <v>0</v>
      </c>
      <c r="D1129">
        <v>1.58</v>
      </c>
      <c r="E1129">
        <v>0</v>
      </c>
      <c r="F1129">
        <v>0</v>
      </c>
      <c r="G1129">
        <v>0</v>
      </c>
      <c r="H1129">
        <v>0.03</v>
      </c>
      <c r="I1129">
        <v>0</v>
      </c>
      <c r="J1129">
        <v>2</v>
      </c>
      <c r="K1129">
        <v>0.03</v>
      </c>
      <c r="L1129">
        <v>-1</v>
      </c>
      <c r="M1129">
        <v>-1</v>
      </c>
      <c r="N1129">
        <v>0.67</v>
      </c>
      <c r="O1129">
        <v>3.58</v>
      </c>
      <c r="P1129">
        <v>0.03</v>
      </c>
      <c r="Q1129">
        <v>0.28000000000000003</v>
      </c>
      <c r="R1129">
        <v>0.05</v>
      </c>
      <c r="S1129">
        <v>0.32</v>
      </c>
      <c r="T1129">
        <v>0.23</v>
      </c>
      <c r="U1129">
        <v>0</v>
      </c>
      <c r="V1129">
        <v>0</v>
      </c>
      <c r="W1129">
        <v>20.67</v>
      </c>
      <c r="X1129">
        <v>0.6</v>
      </c>
      <c r="Y1129">
        <v>-1</v>
      </c>
      <c r="Z1129">
        <v>-1</v>
      </c>
      <c r="AA1129">
        <v>24.88</v>
      </c>
      <c r="AB1129">
        <v>0.03</v>
      </c>
      <c r="AC1129">
        <v>0.02</v>
      </c>
      <c r="AD1129">
        <v>0.03</v>
      </c>
      <c r="AE1129">
        <v>4.17</v>
      </c>
      <c r="AF1129">
        <v>-1</v>
      </c>
      <c r="AG1129">
        <v>-1</v>
      </c>
      <c r="AH1129">
        <v>-1</v>
      </c>
      <c r="AI1129">
        <v>0</v>
      </c>
      <c r="AJ1129">
        <v>0</v>
      </c>
      <c r="AK1129">
        <v>0.03</v>
      </c>
      <c r="AL1129">
        <v>0.03</v>
      </c>
      <c r="AM1129">
        <v>0.05</v>
      </c>
      <c r="AN1129">
        <v>0.05</v>
      </c>
      <c r="AO1129">
        <v>1.42</v>
      </c>
      <c r="AP1129">
        <v>1.42</v>
      </c>
      <c r="AQ1129">
        <v>22.67</v>
      </c>
      <c r="AR1129">
        <v>0.53</v>
      </c>
      <c r="AS1129">
        <v>0.68</v>
      </c>
      <c r="AT1129">
        <v>-1</v>
      </c>
      <c r="AU1129">
        <v>-1</v>
      </c>
      <c r="AV1129">
        <v>0.05</v>
      </c>
      <c r="AW1129">
        <v>29.88</v>
      </c>
      <c r="AX1129">
        <v>29.88</v>
      </c>
      <c r="AY1129">
        <v>0.17</v>
      </c>
      <c r="AZ1129">
        <v>0</v>
      </c>
      <c r="BA1129">
        <v>1320.9646969801893</v>
      </c>
    </row>
    <row r="1130" spans="1:53" x14ac:dyDescent="0.25">
      <c r="A1130">
        <v>3098</v>
      </c>
      <c r="B1130" t="s">
        <v>1534</v>
      </c>
      <c r="C1130">
        <v>0</v>
      </c>
      <c r="D1130">
        <v>1.58</v>
      </c>
      <c r="E1130">
        <v>0</v>
      </c>
      <c r="F1130">
        <v>0</v>
      </c>
      <c r="G1130">
        <v>0</v>
      </c>
      <c r="H1130">
        <v>0.03</v>
      </c>
      <c r="I1130">
        <v>0</v>
      </c>
      <c r="J1130">
        <v>2</v>
      </c>
      <c r="K1130">
        <v>0.03</v>
      </c>
      <c r="L1130">
        <v>-1</v>
      </c>
      <c r="M1130">
        <v>-1</v>
      </c>
      <c r="N1130">
        <v>0.67</v>
      </c>
      <c r="O1130">
        <v>3.58</v>
      </c>
      <c r="P1130">
        <v>0.03</v>
      </c>
      <c r="Q1130">
        <v>0.28000000000000003</v>
      </c>
      <c r="R1130">
        <v>0.05</v>
      </c>
      <c r="S1130">
        <v>0.32</v>
      </c>
      <c r="T1130">
        <v>0.23</v>
      </c>
      <c r="U1130">
        <v>0</v>
      </c>
      <c r="V1130">
        <v>0</v>
      </c>
      <c r="W1130">
        <v>20.67</v>
      </c>
      <c r="X1130">
        <v>0.6</v>
      </c>
      <c r="Y1130">
        <v>-1</v>
      </c>
      <c r="Z1130">
        <v>-1</v>
      </c>
      <c r="AA1130">
        <v>24.88</v>
      </c>
      <c r="AB1130">
        <v>0.03</v>
      </c>
      <c r="AC1130">
        <v>0.02</v>
      </c>
      <c r="AD1130">
        <v>0.03</v>
      </c>
      <c r="AE1130">
        <v>4.17</v>
      </c>
      <c r="AF1130">
        <v>-1</v>
      </c>
      <c r="AG1130">
        <v>-1</v>
      </c>
      <c r="AH1130">
        <v>-1</v>
      </c>
      <c r="AI1130">
        <v>0</v>
      </c>
      <c r="AJ1130">
        <v>0</v>
      </c>
      <c r="AK1130">
        <v>0.03</v>
      </c>
      <c r="AL1130">
        <v>0.03</v>
      </c>
      <c r="AM1130">
        <v>0.05</v>
      </c>
      <c r="AN1130">
        <v>0.05</v>
      </c>
      <c r="AO1130">
        <v>1.42</v>
      </c>
      <c r="AP1130">
        <v>1.42</v>
      </c>
      <c r="AQ1130">
        <v>22.67</v>
      </c>
      <c r="AR1130">
        <v>0.53</v>
      </c>
      <c r="AS1130">
        <v>0.68</v>
      </c>
      <c r="AT1130">
        <v>-1</v>
      </c>
      <c r="AU1130">
        <v>-1</v>
      </c>
      <c r="AV1130">
        <v>0.05</v>
      </c>
      <c r="AW1130">
        <v>29.88</v>
      </c>
      <c r="AX1130">
        <v>29.88</v>
      </c>
      <c r="AY1130">
        <v>0.17</v>
      </c>
      <c r="AZ1130">
        <v>0</v>
      </c>
      <c r="BA1130">
        <v>1493.7229881726519</v>
      </c>
    </row>
    <row r="1131" spans="1:53" x14ac:dyDescent="0.25">
      <c r="A1131">
        <v>3100</v>
      </c>
      <c r="B1131" t="s">
        <v>1535</v>
      </c>
      <c r="C1131">
        <v>0</v>
      </c>
      <c r="D1131">
        <v>1.58</v>
      </c>
      <c r="E1131">
        <v>0</v>
      </c>
      <c r="F1131">
        <v>0</v>
      </c>
      <c r="G1131">
        <v>0</v>
      </c>
      <c r="H1131">
        <v>0.03</v>
      </c>
      <c r="I1131">
        <v>0</v>
      </c>
      <c r="J1131">
        <v>2</v>
      </c>
      <c r="K1131">
        <v>0.03</v>
      </c>
      <c r="L1131">
        <v>-1</v>
      </c>
      <c r="M1131">
        <v>-1</v>
      </c>
      <c r="N1131">
        <v>0.67</v>
      </c>
      <c r="O1131">
        <v>3.58</v>
      </c>
      <c r="P1131">
        <v>0.03</v>
      </c>
      <c r="Q1131">
        <v>0.28000000000000003</v>
      </c>
      <c r="R1131">
        <v>0.05</v>
      </c>
      <c r="S1131">
        <v>0.32</v>
      </c>
      <c r="T1131">
        <v>0.23</v>
      </c>
      <c r="U1131">
        <v>0</v>
      </c>
      <c r="V1131">
        <v>0</v>
      </c>
      <c r="W1131">
        <v>20.67</v>
      </c>
      <c r="X1131">
        <v>0.6</v>
      </c>
      <c r="Y1131">
        <v>-1</v>
      </c>
      <c r="Z1131">
        <v>-1</v>
      </c>
      <c r="AA1131">
        <v>24.88</v>
      </c>
      <c r="AB1131">
        <v>0.03</v>
      </c>
      <c r="AC1131">
        <v>0.02</v>
      </c>
      <c r="AD1131">
        <v>0.03</v>
      </c>
      <c r="AE1131">
        <v>4.17</v>
      </c>
      <c r="AF1131">
        <v>-1</v>
      </c>
      <c r="AG1131">
        <v>-1</v>
      </c>
      <c r="AH1131">
        <v>-1</v>
      </c>
      <c r="AI1131">
        <v>0</v>
      </c>
      <c r="AJ1131">
        <v>0</v>
      </c>
      <c r="AK1131">
        <v>0.03</v>
      </c>
      <c r="AL1131">
        <v>0.03</v>
      </c>
      <c r="AM1131">
        <v>0.05</v>
      </c>
      <c r="AN1131">
        <v>0.05</v>
      </c>
      <c r="AO1131">
        <v>1.42</v>
      </c>
      <c r="AP1131">
        <v>1.42</v>
      </c>
      <c r="AQ1131">
        <v>22.67</v>
      </c>
      <c r="AR1131">
        <v>0.53</v>
      </c>
      <c r="AS1131">
        <v>0.68</v>
      </c>
      <c r="AT1131">
        <v>-1</v>
      </c>
      <c r="AU1131">
        <v>-1</v>
      </c>
      <c r="AV1131">
        <v>0.05</v>
      </c>
      <c r="AW1131">
        <v>29.88</v>
      </c>
      <c r="AX1131">
        <v>29.88</v>
      </c>
      <c r="AY1131">
        <v>0.17</v>
      </c>
      <c r="AZ1131">
        <v>0</v>
      </c>
      <c r="BA1131">
        <v>1444.2392194417928</v>
      </c>
    </row>
    <row r="1132" spans="1:53" x14ac:dyDescent="0.25">
      <c r="A1132">
        <v>3102</v>
      </c>
      <c r="B1132" t="s">
        <v>1536</v>
      </c>
      <c r="C1132">
        <v>0</v>
      </c>
      <c r="D1132">
        <v>1.58</v>
      </c>
      <c r="E1132">
        <v>0</v>
      </c>
      <c r="F1132">
        <v>0</v>
      </c>
      <c r="G1132">
        <v>0</v>
      </c>
      <c r="H1132">
        <v>0.03</v>
      </c>
      <c r="I1132">
        <v>0</v>
      </c>
      <c r="J1132">
        <v>2</v>
      </c>
      <c r="K1132">
        <v>0.03</v>
      </c>
      <c r="L1132">
        <v>-1</v>
      </c>
      <c r="M1132">
        <v>-1</v>
      </c>
      <c r="N1132">
        <v>0.67</v>
      </c>
      <c r="O1132">
        <v>3.58</v>
      </c>
      <c r="P1132">
        <v>0.03</v>
      </c>
      <c r="Q1132">
        <v>0.28000000000000003</v>
      </c>
      <c r="R1132">
        <v>0.05</v>
      </c>
      <c r="S1132">
        <v>0.32</v>
      </c>
      <c r="T1132">
        <v>0.23</v>
      </c>
      <c r="U1132">
        <v>0</v>
      </c>
      <c r="V1132">
        <v>0</v>
      </c>
      <c r="W1132">
        <v>20.67</v>
      </c>
      <c r="X1132">
        <v>0.6</v>
      </c>
      <c r="Y1132">
        <v>-1</v>
      </c>
      <c r="Z1132">
        <v>-1</v>
      </c>
      <c r="AA1132">
        <v>24.88</v>
      </c>
      <c r="AB1132">
        <v>0.03</v>
      </c>
      <c r="AC1132">
        <v>0.02</v>
      </c>
      <c r="AD1132">
        <v>0.03</v>
      </c>
      <c r="AE1132">
        <v>4.17</v>
      </c>
      <c r="AF1132">
        <v>-1</v>
      </c>
      <c r="AG1132">
        <v>-1</v>
      </c>
      <c r="AH1132">
        <v>-1</v>
      </c>
      <c r="AI1132">
        <v>0</v>
      </c>
      <c r="AJ1132">
        <v>0</v>
      </c>
      <c r="AK1132">
        <v>0.03</v>
      </c>
      <c r="AL1132">
        <v>0.03</v>
      </c>
      <c r="AM1132">
        <v>0.05</v>
      </c>
      <c r="AN1132">
        <v>0.05</v>
      </c>
      <c r="AO1132">
        <v>1.42</v>
      </c>
      <c r="AP1132">
        <v>1.42</v>
      </c>
      <c r="AQ1132">
        <v>22.67</v>
      </c>
      <c r="AR1132">
        <v>0.53</v>
      </c>
      <c r="AS1132">
        <v>0.68</v>
      </c>
      <c r="AT1132">
        <v>-1</v>
      </c>
      <c r="AU1132">
        <v>-1</v>
      </c>
      <c r="AV1132">
        <v>0.05</v>
      </c>
      <c r="AW1132">
        <v>29.88</v>
      </c>
      <c r="AX1132">
        <v>29.88</v>
      </c>
      <c r="AY1132">
        <v>0.17</v>
      </c>
      <c r="AZ1132">
        <v>0</v>
      </c>
      <c r="BA1132">
        <v>1514.127216343215</v>
      </c>
    </row>
    <row r="1133" spans="1:53" x14ac:dyDescent="0.25">
      <c r="A1133">
        <v>3103</v>
      </c>
      <c r="B1133" t="s">
        <v>1537</v>
      </c>
      <c r="C1133">
        <v>0</v>
      </c>
      <c r="D1133">
        <v>1.58</v>
      </c>
      <c r="E1133">
        <v>0</v>
      </c>
      <c r="F1133">
        <v>0</v>
      </c>
      <c r="G1133">
        <v>0</v>
      </c>
      <c r="H1133">
        <v>0.03</v>
      </c>
      <c r="I1133">
        <v>0</v>
      </c>
      <c r="J1133">
        <v>2</v>
      </c>
      <c r="K1133">
        <v>0.03</v>
      </c>
      <c r="L1133">
        <v>-1</v>
      </c>
      <c r="M1133">
        <v>-1</v>
      </c>
      <c r="N1133">
        <v>0.67</v>
      </c>
      <c r="O1133">
        <v>3.58</v>
      </c>
      <c r="P1133">
        <v>0.03</v>
      </c>
      <c r="Q1133">
        <v>0.28000000000000003</v>
      </c>
      <c r="R1133">
        <v>0.05</v>
      </c>
      <c r="S1133">
        <v>0.32</v>
      </c>
      <c r="T1133">
        <v>0.23</v>
      </c>
      <c r="U1133">
        <v>0</v>
      </c>
      <c r="V1133">
        <v>0</v>
      </c>
      <c r="W1133">
        <v>20.67</v>
      </c>
      <c r="X1133">
        <v>0.6</v>
      </c>
      <c r="Y1133">
        <v>-1</v>
      </c>
      <c r="Z1133">
        <v>-1</v>
      </c>
      <c r="AA1133">
        <v>24.88</v>
      </c>
      <c r="AB1133">
        <v>0.03</v>
      </c>
      <c r="AC1133">
        <v>0.02</v>
      </c>
      <c r="AD1133">
        <v>0.03</v>
      </c>
      <c r="AE1133">
        <v>4.17</v>
      </c>
      <c r="AF1133">
        <v>-1</v>
      </c>
      <c r="AG1133">
        <v>-1</v>
      </c>
      <c r="AH1133">
        <v>-1</v>
      </c>
      <c r="AI1133">
        <v>0</v>
      </c>
      <c r="AJ1133">
        <v>0</v>
      </c>
      <c r="AK1133">
        <v>0.03</v>
      </c>
      <c r="AL1133">
        <v>0.03</v>
      </c>
      <c r="AM1133">
        <v>0.05</v>
      </c>
      <c r="AN1133">
        <v>0.05</v>
      </c>
      <c r="AO1133">
        <v>1.42</v>
      </c>
      <c r="AP1133">
        <v>1.42</v>
      </c>
      <c r="AQ1133">
        <v>22.67</v>
      </c>
      <c r="AR1133">
        <v>0.53</v>
      </c>
      <c r="AS1133">
        <v>0.68</v>
      </c>
      <c r="AT1133">
        <v>-1</v>
      </c>
      <c r="AU1133">
        <v>-1</v>
      </c>
      <c r="AV1133">
        <v>0.05</v>
      </c>
      <c r="AW1133">
        <v>29.88</v>
      </c>
      <c r="AX1133">
        <v>29.88</v>
      </c>
      <c r="AY1133">
        <v>0.17</v>
      </c>
      <c r="AZ1133">
        <v>0</v>
      </c>
      <c r="BA1133">
        <v>1476.6279591157258</v>
      </c>
    </row>
    <row r="1134" spans="1:53" x14ac:dyDescent="0.25">
      <c r="A1134">
        <v>3104</v>
      </c>
      <c r="B1134" t="s">
        <v>1538</v>
      </c>
      <c r="C1134">
        <v>0</v>
      </c>
      <c r="D1134">
        <v>1.58</v>
      </c>
      <c r="E1134">
        <v>0</v>
      </c>
      <c r="F1134">
        <v>0</v>
      </c>
      <c r="G1134">
        <v>0</v>
      </c>
      <c r="H1134">
        <v>0.03</v>
      </c>
      <c r="I1134">
        <v>0</v>
      </c>
      <c r="J1134">
        <v>2</v>
      </c>
      <c r="K1134">
        <v>0.03</v>
      </c>
      <c r="L1134">
        <v>-1</v>
      </c>
      <c r="M1134">
        <v>-1</v>
      </c>
      <c r="N1134">
        <v>0.67</v>
      </c>
      <c r="O1134">
        <v>3.58</v>
      </c>
      <c r="P1134">
        <v>0.03</v>
      </c>
      <c r="Q1134">
        <v>0.28000000000000003</v>
      </c>
      <c r="R1134">
        <v>0.05</v>
      </c>
      <c r="S1134">
        <v>0.32</v>
      </c>
      <c r="T1134">
        <v>0.23</v>
      </c>
      <c r="U1134">
        <v>0</v>
      </c>
      <c r="V1134">
        <v>0</v>
      </c>
      <c r="W1134">
        <v>20.67</v>
      </c>
      <c r="X1134">
        <v>0.6</v>
      </c>
      <c r="Y1134">
        <v>-1</v>
      </c>
      <c r="Z1134">
        <v>-1</v>
      </c>
      <c r="AA1134">
        <v>24.88</v>
      </c>
      <c r="AB1134">
        <v>0.03</v>
      </c>
      <c r="AC1134">
        <v>0.02</v>
      </c>
      <c r="AD1134">
        <v>0.03</v>
      </c>
      <c r="AE1134">
        <v>4.17</v>
      </c>
      <c r="AF1134">
        <v>-1</v>
      </c>
      <c r="AG1134">
        <v>-1</v>
      </c>
      <c r="AH1134">
        <v>-1</v>
      </c>
      <c r="AI1134">
        <v>0</v>
      </c>
      <c r="AJ1134">
        <v>0</v>
      </c>
      <c r="AK1134">
        <v>0.03</v>
      </c>
      <c r="AL1134">
        <v>0.03</v>
      </c>
      <c r="AM1134">
        <v>0.05</v>
      </c>
      <c r="AN1134">
        <v>0.05</v>
      </c>
      <c r="AO1134">
        <v>1.42</v>
      </c>
      <c r="AP1134">
        <v>1.42</v>
      </c>
      <c r="AQ1134">
        <v>22.67</v>
      </c>
      <c r="AR1134">
        <v>0.53</v>
      </c>
      <c r="AS1134">
        <v>0.68</v>
      </c>
      <c r="AT1134">
        <v>-1</v>
      </c>
      <c r="AU1134">
        <v>-1</v>
      </c>
      <c r="AV1134">
        <v>0.05</v>
      </c>
      <c r="AW1134">
        <v>29.88</v>
      </c>
      <c r="AX1134">
        <v>29.88</v>
      </c>
      <c r="AY1134">
        <v>0.17</v>
      </c>
      <c r="AZ1134">
        <v>0</v>
      </c>
      <c r="BA1134">
        <v>1393.5330543023088</v>
      </c>
    </row>
    <row r="1135" spans="1:53" x14ac:dyDescent="0.25">
      <c r="A1135">
        <v>3110</v>
      </c>
      <c r="B1135" t="s">
        <v>1539</v>
      </c>
      <c r="C1135">
        <v>0</v>
      </c>
      <c r="D1135">
        <v>1.58</v>
      </c>
      <c r="E1135">
        <v>0</v>
      </c>
      <c r="F1135">
        <v>0</v>
      </c>
      <c r="G1135">
        <v>0</v>
      </c>
      <c r="H1135">
        <v>0.03</v>
      </c>
      <c r="I1135">
        <v>0</v>
      </c>
      <c r="J1135">
        <v>2</v>
      </c>
      <c r="K1135">
        <v>0.03</v>
      </c>
      <c r="L1135">
        <v>-1</v>
      </c>
      <c r="M1135">
        <v>-1</v>
      </c>
      <c r="N1135">
        <v>0.67</v>
      </c>
      <c r="O1135">
        <v>3.58</v>
      </c>
      <c r="P1135">
        <v>0.03</v>
      </c>
      <c r="Q1135">
        <v>0.28000000000000003</v>
      </c>
      <c r="R1135">
        <v>0.05</v>
      </c>
      <c r="S1135">
        <v>0.32</v>
      </c>
      <c r="T1135">
        <v>0.23</v>
      </c>
      <c r="U1135">
        <v>0</v>
      </c>
      <c r="V1135">
        <v>0</v>
      </c>
      <c r="W1135">
        <v>20.67</v>
      </c>
      <c r="X1135">
        <v>0.6</v>
      </c>
      <c r="Y1135">
        <v>-1</v>
      </c>
      <c r="Z1135">
        <v>-1</v>
      </c>
      <c r="AA1135">
        <v>24.88</v>
      </c>
      <c r="AB1135">
        <v>0.03</v>
      </c>
      <c r="AC1135">
        <v>0.02</v>
      </c>
      <c r="AD1135">
        <v>0.03</v>
      </c>
      <c r="AE1135">
        <v>4.17</v>
      </c>
      <c r="AF1135">
        <v>-1</v>
      </c>
      <c r="AG1135">
        <v>-1</v>
      </c>
      <c r="AH1135">
        <v>-1</v>
      </c>
      <c r="AI1135">
        <v>0</v>
      </c>
      <c r="AJ1135">
        <v>0</v>
      </c>
      <c r="AK1135">
        <v>0.03</v>
      </c>
      <c r="AL1135">
        <v>0.03</v>
      </c>
      <c r="AM1135">
        <v>0.05</v>
      </c>
      <c r="AN1135">
        <v>0.05</v>
      </c>
      <c r="AO1135">
        <v>1.42</v>
      </c>
      <c r="AP1135">
        <v>1.42</v>
      </c>
      <c r="AQ1135">
        <v>22.67</v>
      </c>
      <c r="AR1135">
        <v>0.53</v>
      </c>
      <c r="AS1135">
        <v>0.68</v>
      </c>
      <c r="AT1135">
        <v>-1</v>
      </c>
      <c r="AU1135">
        <v>-1</v>
      </c>
      <c r="AV1135">
        <v>0.05</v>
      </c>
      <c r="AW1135">
        <v>29.88</v>
      </c>
      <c r="AX1135">
        <v>29.88</v>
      </c>
      <c r="AY1135">
        <v>0.17</v>
      </c>
      <c r="AZ1135">
        <v>0</v>
      </c>
      <c r="BA1135">
        <v>1317.3069058047543</v>
      </c>
    </row>
    <row r="1136" spans="1:53" x14ac:dyDescent="0.25">
      <c r="A1136">
        <v>3117</v>
      </c>
      <c r="B1136" t="s">
        <v>1540</v>
      </c>
      <c r="C1136">
        <v>0</v>
      </c>
      <c r="D1136">
        <v>1.58</v>
      </c>
      <c r="E1136">
        <v>0</v>
      </c>
      <c r="F1136">
        <v>0</v>
      </c>
      <c r="G1136">
        <v>0</v>
      </c>
      <c r="H1136">
        <v>0.03</v>
      </c>
      <c r="I1136">
        <v>0</v>
      </c>
      <c r="J1136">
        <v>2</v>
      </c>
      <c r="K1136">
        <v>0.03</v>
      </c>
      <c r="L1136">
        <v>-1</v>
      </c>
      <c r="M1136">
        <v>-1</v>
      </c>
      <c r="N1136">
        <v>0.67</v>
      </c>
      <c r="O1136">
        <v>3.58</v>
      </c>
      <c r="P1136">
        <v>0.03</v>
      </c>
      <c r="Q1136">
        <v>0.28000000000000003</v>
      </c>
      <c r="R1136">
        <v>0.05</v>
      </c>
      <c r="S1136">
        <v>0.32</v>
      </c>
      <c r="T1136">
        <v>0.23</v>
      </c>
      <c r="U1136">
        <v>0</v>
      </c>
      <c r="V1136">
        <v>0</v>
      </c>
      <c r="W1136">
        <v>20.67</v>
      </c>
      <c r="X1136">
        <v>0.6</v>
      </c>
      <c r="Y1136">
        <v>-1</v>
      </c>
      <c r="Z1136">
        <v>-1</v>
      </c>
      <c r="AA1136">
        <v>24.88</v>
      </c>
      <c r="AB1136">
        <v>0.03</v>
      </c>
      <c r="AC1136">
        <v>0.02</v>
      </c>
      <c r="AD1136">
        <v>0.03</v>
      </c>
      <c r="AE1136">
        <v>4.17</v>
      </c>
      <c r="AF1136">
        <v>-1</v>
      </c>
      <c r="AG1136">
        <v>-1</v>
      </c>
      <c r="AH1136">
        <v>-1</v>
      </c>
      <c r="AI1136">
        <v>0</v>
      </c>
      <c r="AJ1136">
        <v>0</v>
      </c>
      <c r="AK1136">
        <v>0.03</v>
      </c>
      <c r="AL1136">
        <v>0.03</v>
      </c>
      <c r="AM1136">
        <v>0.05</v>
      </c>
      <c r="AN1136">
        <v>0.05</v>
      </c>
      <c r="AO1136">
        <v>1.42</v>
      </c>
      <c r="AP1136">
        <v>1.42</v>
      </c>
      <c r="AQ1136">
        <v>22.67</v>
      </c>
      <c r="AR1136">
        <v>0.53</v>
      </c>
      <c r="AS1136">
        <v>0.68</v>
      </c>
      <c r="AT1136">
        <v>-1</v>
      </c>
      <c r="AU1136">
        <v>-1</v>
      </c>
      <c r="AV1136">
        <v>0.05</v>
      </c>
      <c r="AW1136">
        <v>29.88</v>
      </c>
      <c r="AX1136">
        <v>29.88</v>
      </c>
      <c r="AY1136">
        <v>0.17</v>
      </c>
      <c r="AZ1136">
        <v>0</v>
      </c>
      <c r="BA1136">
        <v>1493.652431985643</v>
      </c>
    </row>
    <row r="1137" spans="1:53" x14ac:dyDescent="0.25">
      <c r="A1137">
        <v>3120</v>
      </c>
      <c r="B1137" t="s">
        <v>1541</v>
      </c>
      <c r="C1137">
        <v>0</v>
      </c>
      <c r="D1137">
        <v>1.58</v>
      </c>
      <c r="E1137">
        <v>0</v>
      </c>
      <c r="F1137">
        <v>0</v>
      </c>
      <c r="G1137">
        <v>0</v>
      </c>
      <c r="H1137">
        <v>0.03</v>
      </c>
      <c r="I1137">
        <v>0</v>
      </c>
      <c r="J1137">
        <v>2</v>
      </c>
      <c r="K1137">
        <v>0.03</v>
      </c>
      <c r="L1137">
        <v>-1</v>
      </c>
      <c r="M1137">
        <v>-1</v>
      </c>
      <c r="N1137">
        <v>0.67</v>
      </c>
      <c r="O1137">
        <v>3.58</v>
      </c>
      <c r="P1137">
        <v>0.03</v>
      </c>
      <c r="Q1137">
        <v>0.28000000000000003</v>
      </c>
      <c r="R1137">
        <v>0.05</v>
      </c>
      <c r="S1137">
        <v>0.32</v>
      </c>
      <c r="T1137">
        <v>0.23</v>
      </c>
      <c r="U1137">
        <v>0</v>
      </c>
      <c r="V1137">
        <v>0</v>
      </c>
      <c r="W1137">
        <v>20.67</v>
      </c>
      <c r="X1137">
        <v>0.6</v>
      </c>
      <c r="Y1137">
        <v>-1</v>
      </c>
      <c r="Z1137">
        <v>-1</v>
      </c>
      <c r="AA1137">
        <v>24.88</v>
      </c>
      <c r="AB1137">
        <v>0.03</v>
      </c>
      <c r="AC1137">
        <v>0.02</v>
      </c>
      <c r="AD1137">
        <v>0.03</v>
      </c>
      <c r="AE1137">
        <v>4.17</v>
      </c>
      <c r="AF1137">
        <v>-1</v>
      </c>
      <c r="AG1137">
        <v>-1</v>
      </c>
      <c r="AH1137">
        <v>-1</v>
      </c>
      <c r="AI1137">
        <v>0</v>
      </c>
      <c r="AJ1137">
        <v>0</v>
      </c>
      <c r="AK1137">
        <v>0.03</v>
      </c>
      <c r="AL1137">
        <v>0.03</v>
      </c>
      <c r="AM1137">
        <v>0.05</v>
      </c>
      <c r="AN1137">
        <v>0.05</v>
      </c>
      <c r="AO1137">
        <v>1.42</v>
      </c>
      <c r="AP1137">
        <v>1.42</v>
      </c>
      <c r="AQ1137">
        <v>22.67</v>
      </c>
      <c r="AR1137">
        <v>0.53</v>
      </c>
      <c r="AS1137">
        <v>0.68</v>
      </c>
      <c r="AT1137">
        <v>-1</v>
      </c>
      <c r="AU1137">
        <v>-1</v>
      </c>
      <c r="AV1137">
        <v>0.05</v>
      </c>
      <c r="AW1137">
        <v>29.88</v>
      </c>
      <c r="AX1137">
        <v>29.88</v>
      </c>
      <c r="AY1137">
        <v>0.17</v>
      </c>
      <c r="AZ1137">
        <v>0</v>
      </c>
      <c r="BA1137">
        <v>1372.156238491963</v>
      </c>
    </row>
    <row r="1138" spans="1:53" x14ac:dyDescent="0.25">
      <c r="A1138">
        <v>3122</v>
      </c>
      <c r="B1138" t="s">
        <v>1542</v>
      </c>
      <c r="C1138">
        <v>0</v>
      </c>
      <c r="D1138">
        <v>1.58</v>
      </c>
      <c r="E1138">
        <v>0</v>
      </c>
      <c r="F1138">
        <v>0</v>
      </c>
      <c r="G1138">
        <v>0</v>
      </c>
      <c r="H1138">
        <v>0.03</v>
      </c>
      <c r="I1138">
        <v>0</v>
      </c>
      <c r="J1138">
        <v>2</v>
      </c>
      <c r="K1138">
        <v>0.03</v>
      </c>
      <c r="L1138">
        <v>-1</v>
      </c>
      <c r="M1138">
        <v>-1</v>
      </c>
      <c r="N1138">
        <v>0.67</v>
      </c>
      <c r="O1138">
        <v>3.58</v>
      </c>
      <c r="P1138">
        <v>0.03</v>
      </c>
      <c r="Q1138">
        <v>0.28000000000000003</v>
      </c>
      <c r="R1138">
        <v>0.05</v>
      </c>
      <c r="S1138">
        <v>0.32</v>
      </c>
      <c r="T1138">
        <v>0.23</v>
      </c>
      <c r="U1138">
        <v>0</v>
      </c>
      <c r="V1138">
        <v>0</v>
      </c>
      <c r="W1138">
        <v>20.67</v>
      </c>
      <c r="X1138">
        <v>0.6</v>
      </c>
      <c r="Y1138">
        <v>-1</v>
      </c>
      <c r="Z1138">
        <v>-1</v>
      </c>
      <c r="AA1138">
        <v>24.88</v>
      </c>
      <c r="AB1138">
        <v>0.03</v>
      </c>
      <c r="AC1138">
        <v>0.02</v>
      </c>
      <c r="AD1138">
        <v>0.03</v>
      </c>
      <c r="AE1138">
        <v>4.17</v>
      </c>
      <c r="AF1138">
        <v>-1</v>
      </c>
      <c r="AG1138">
        <v>-1</v>
      </c>
      <c r="AH1138">
        <v>-1</v>
      </c>
      <c r="AI1138">
        <v>0</v>
      </c>
      <c r="AJ1138">
        <v>0</v>
      </c>
      <c r="AK1138">
        <v>0.03</v>
      </c>
      <c r="AL1138">
        <v>0.03</v>
      </c>
      <c r="AM1138">
        <v>0.05</v>
      </c>
      <c r="AN1138">
        <v>0.05</v>
      </c>
      <c r="AO1138">
        <v>1.42</v>
      </c>
      <c r="AP1138">
        <v>1.42</v>
      </c>
      <c r="AQ1138">
        <v>22.67</v>
      </c>
      <c r="AR1138">
        <v>0.53</v>
      </c>
      <c r="AS1138">
        <v>0.68</v>
      </c>
      <c r="AT1138">
        <v>-1</v>
      </c>
      <c r="AU1138">
        <v>-1</v>
      </c>
      <c r="AV1138">
        <v>0.05</v>
      </c>
      <c r="AW1138">
        <v>29.88</v>
      </c>
      <c r="AX1138">
        <v>29.88</v>
      </c>
      <c r="AY1138">
        <v>0.17</v>
      </c>
      <c r="AZ1138">
        <v>0</v>
      </c>
      <c r="BA1138">
        <v>1402.4958258465863</v>
      </c>
    </row>
    <row r="1139" spans="1:53" x14ac:dyDescent="0.25">
      <c r="A1139">
        <v>3128</v>
      </c>
      <c r="B1139" t="s">
        <v>1543</v>
      </c>
      <c r="C1139">
        <v>0</v>
      </c>
      <c r="D1139">
        <v>1.58</v>
      </c>
      <c r="E1139">
        <v>0</v>
      </c>
      <c r="F1139">
        <v>0</v>
      </c>
      <c r="G1139">
        <v>0</v>
      </c>
      <c r="H1139">
        <v>0.03</v>
      </c>
      <c r="I1139">
        <v>0</v>
      </c>
      <c r="J1139">
        <v>2</v>
      </c>
      <c r="K1139">
        <v>0.03</v>
      </c>
      <c r="L1139">
        <v>-1</v>
      </c>
      <c r="M1139">
        <v>-1</v>
      </c>
      <c r="N1139">
        <v>0.67</v>
      </c>
      <c r="O1139">
        <v>3.58</v>
      </c>
      <c r="P1139">
        <v>0.03</v>
      </c>
      <c r="Q1139">
        <v>0.28000000000000003</v>
      </c>
      <c r="R1139">
        <v>0.05</v>
      </c>
      <c r="S1139">
        <v>0.32</v>
      </c>
      <c r="T1139">
        <v>0.23</v>
      </c>
      <c r="U1139">
        <v>0</v>
      </c>
      <c r="V1139">
        <v>0</v>
      </c>
      <c r="W1139">
        <v>20.67</v>
      </c>
      <c r="X1139">
        <v>0.6</v>
      </c>
      <c r="Y1139">
        <v>-1</v>
      </c>
      <c r="Z1139">
        <v>-1</v>
      </c>
      <c r="AA1139">
        <v>24.88</v>
      </c>
      <c r="AB1139">
        <v>0.03</v>
      </c>
      <c r="AC1139">
        <v>0.02</v>
      </c>
      <c r="AD1139">
        <v>0.03</v>
      </c>
      <c r="AE1139">
        <v>4.17</v>
      </c>
      <c r="AF1139">
        <v>-1</v>
      </c>
      <c r="AG1139">
        <v>-1</v>
      </c>
      <c r="AH1139">
        <v>-1</v>
      </c>
      <c r="AI1139">
        <v>0</v>
      </c>
      <c r="AJ1139">
        <v>0</v>
      </c>
      <c r="AK1139">
        <v>0.03</v>
      </c>
      <c r="AL1139">
        <v>0.03</v>
      </c>
      <c r="AM1139">
        <v>0.05</v>
      </c>
      <c r="AN1139">
        <v>0.05</v>
      </c>
      <c r="AO1139">
        <v>1.42</v>
      </c>
      <c r="AP1139">
        <v>1.42</v>
      </c>
      <c r="AQ1139">
        <v>22.67</v>
      </c>
      <c r="AR1139">
        <v>0.53</v>
      </c>
      <c r="AS1139">
        <v>0.68</v>
      </c>
      <c r="AT1139">
        <v>-1</v>
      </c>
      <c r="AU1139">
        <v>-1</v>
      </c>
      <c r="AV1139">
        <v>0.05</v>
      </c>
      <c r="AW1139">
        <v>29.88</v>
      </c>
      <c r="AX1139">
        <v>29.88</v>
      </c>
      <c r="AY1139">
        <v>0.17</v>
      </c>
      <c r="AZ1139">
        <v>0</v>
      </c>
      <c r="BA1139">
        <v>1467.9009638278965</v>
      </c>
    </row>
    <row r="1140" spans="1:53" x14ac:dyDescent="0.25">
      <c r="A1140">
        <v>3130</v>
      </c>
      <c r="B1140" t="s">
        <v>1544</v>
      </c>
      <c r="C1140">
        <v>0</v>
      </c>
      <c r="D1140">
        <v>1.58</v>
      </c>
      <c r="E1140">
        <v>0</v>
      </c>
      <c r="F1140">
        <v>0</v>
      </c>
      <c r="G1140">
        <v>0</v>
      </c>
      <c r="H1140">
        <v>0.03</v>
      </c>
      <c r="I1140">
        <v>0</v>
      </c>
      <c r="J1140">
        <v>2</v>
      </c>
      <c r="K1140">
        <v>0.03</v>
      </c>
      <c r="L1140">
        <v>-1</v>
      </c>
      <c r="M1140">
        <v>-1</v>
      </c>
      <c r="N1140">
        <v>0.67</v>
      </c>
      <c r="O1140">
        <v>3.58</v>
      </c>
      <c r="P1140">
        <v>0.03</v>
      </c>
      <c r="Q1140">
        <v>0.28000000000000003</v>
      </c>
      <c r="R1140">
        <v>0.05</v>
      </c>
      <c r="S1140">
        <v>0.32</v>
      </c>
      <c r="T1140">
        <v>0.23</v>
      </c>
      <c r="U1140">
        <v>0</v>
      </c>
      <c r="V1140">
        <v>0</v>
      </c>
      <c r="W1140">
        <v>20.67</v>
      </c>
      <c r="X1140">
        <v>0.6</v>
      </c>
      <c r="Y1140">
        <v>-1</v>
      </c>
      <c r="Z1140">
        <v>-1</v>
      </c>
      <c r="AA1140">
        <v>24.88</v>
      </c>
      <c r="AB1140">
        <v>0.03</v>
      </c>
      <c r="AC1140">
        <v>0.02</v>
      </c>
      <c r="AD1140">
        <v>0.03</v>
      </c>
      <c r="AE1140">
        <v>4.17</v>
      </c>
      <c r="AF1140">
        <v>-1</v>
      </c>
      <c r="AG1140">
        <v>-1</v>
      </c>
      <c r="AH1140">
        <v>-1</v>
      </c>
      <c r="AI1140">
        <v>0</v>
      </c>
      <c r="AJ1140">
        <v>0</v>
      </c>
      <c r="AK1140">
        <v>0.03</v>
      </c>
      <c r="AL1140">
        <v>0.03</v>
      </c>
      <c r="AM1140">
        <v>0.05</v>
      </c>
      <c r="AN1140">
        <v>0.05</v>
      </c>
      <c r="AO1140">
        <v>1.42</v>
      </c>
      <c r="AP1140">
        <v>1.42</v>
      </c>
      <c r="AQ1140">
        <v>22.67</v>
      </c>
      <c r="AR1140">
        <v>0.53</v>
      </c>
      <c r="AS1140">
        <v>0.68</v>
      </c>
      <c r="AT1140">
        <v>-1</v>
      </c>
      <c r="AU1140">
        <v>-1</v>
      </c>
      <c r="AV1140">
        <v>0.05</v>
      </c>
      <c r="AW1140">
        <v>29.88</v>
      </c>
      <c r="AX1140">
        <v>29.88</v>
      </c>
      <c r="AY1140">
        <v>0.17</v>
      </c>
      <c r="AZ1140">
        <v>0</v>
      </c>
      <c r="BA1140">
        <v>1674.8565359054194</v>
      </c>
    </row>
    <row r="1141" spans="1:53" x14ac:dyDescent="0.25">
      <c r="A1141">
        <v>3131</v>
      </c>
      <c r="B1141" t="s">
        <v>1545</v>
      </c>
      <c r="C1141">
        <v>0</v>
      </c>
      <c r="D1141">
        <v>1.58</v>
      </c>
      <c r="E1141">
        <v>0</v>
      </c>
      <c r="F1141">
        <v>0</v>
      </c>
      <c r="G1141">
        <v>0</v>
      </c>
      <c r="H1141">
        <v>0.03</v>
      </c>
      <c r="I1141">
        <v>0</v>
      </c>
      <c r="J1141">
        <v>2</v>
      </c>
      <c r="K1141">
        <v>0.03</v>
      </c>
      <c r="L1141">
        <v>-1</v>
      </c>
      <c r="M1141">
        <v>-1</v>
      </c>
      <c r="N1141">
        <v>0.67</v>
      </c>
      <c r="O1141">
        <v>3.58</v>
      </c>
      <c r="P1141">
        <v>0.03</v>
      </c>
      <c r="Q1141">
        <v>0.28000000000000003</v>
      </c>
      <c r="R1141">
        <v>0.05</v>
      </c>
      <c r="S1141">
        <v>0.32</v>
      </c>
      <c r="T1141">
        <v>0.23</v>
      </c>
      <c r="U1141">
        <v>0</v>
      </c>
      <c r="V1141">
        <v>0</v>
      </c>
      <c r="W1141">
        <v>20.67</v>
      </c>
      <c r="X1141">
        <v>0.6</v>
      </c>
      <c r="Y1141">
        <v>-1</v>
      </c>
      <c r="Z1141">
        <v>-1</v>
      </c>
      <c r="AA1141">
        <v>24.88</v>
      </c>
      <c r="AB1141">
        <v>0.03</v>
      </c>
      <c r="AC1141">
        <v>0.02</v>
      </c>
      <c r="AD1141">
        <v>0.03</v>
      </c>
      <c r="AE1141">
        <v>4.17</v>
      </c>
      <c r="AF1141">
        <v>-1</v>
      </c>
      <c r="AG1141">
        <v>-1</v>
      </c>
      <c r="AH1141">
        <v>-1</v>
      </c>
      <c r="AI1141">
        <v>0</v>
      </c>
      <c r="AJ1141">
        <v>0</v>
      </c>
      <c r="AK1141">
        <v>0.03</v>
      </c>
      <c r="AL1141">
        <v>0.03</v>
      </c>
      <c r="AM1141">
        <v>0.05</v>
      </c>
      <c r="AN1141">
        <v>0.05</v>
      </c>
      <c r="AO1141">
        <v>1.42</v>
      </c>
      <c r="AP1141">
        <v>1.42</v>
      </c>
      <c r="AQ1141">
        <v>22.67</v>
      </c>
      <c r="AR1141">
        <v>0.53</v>
      </c>
      <c r="AS1141">
        <v>0.68</v>
      </c>
      <c r="AT1141">
        <v>-1</v>
      </c>
      <c r="AU1141">
        <v>-1</v>
      </c>
      <c r="AV1141">
        <v>0.05</v>
      </c>
      <c r="AW1141">
        <v>29.88</v>
      </c>
      <c r="AX1141">
        <v>29.88</v>
      </c>
      <c r="AY1141">
        <v>0.17</v>
      </c>
      <c r="AZ1141">
        <v>0</v>
      </c>
      <c r="BA1141">
        <v>1375.3360340121712</v>
      </c>
    </row>
    <row r="1142" spans="1:53" x14ac:dyDescent="0.25">
      <c r="A1142">
        <v>3132</v>
      </c>
      <c r="B1142" t="s">
        <v>1546</v>
      </c>
      <c r="C1142">
        <v>0</v>
      </c>
      <c r="D1142">
        <v>1.58</v>
      </c>
      <c r="E1142">
        <v>0</v>
      </c>
      <c r="F1142">
        <v>0</v>
      </c>
      <c r="G1142">
        <v>0</v>
      </c>
      <c r="H1142">
        <v>0.03</v>
      </c>
      <c r="I1142">
        <v>0</v>
      </c>
      <c r="J1142">
        <v>2</v>
      </c>
      <c r="K1142">
        <v>0.03</v>
      </c>
      <c r="L1142">
        <v>-1</v>
      </c>
      <c r="M1142">
        <v>-1</v>
      </c>
      <c r="N1142">
        <v>0.67</v>
      </c>
      <c r="O1142">
        <v>3.58</v>
      </c>
      <c r="P1142">
        <v>0.03</v>
      </c>
      <c r="Q1142">
        <v>0.28000000000000003</v>
      </c>
      <c r="R1142">
        <v>0.05</v>
      </c>
      <c r="S1142">
        <v>0.32</v>
      </c>
      <c r="T1142">
        <v>0.23</v>
      </c>
      <c r="U1142">
        <v>0</v>
      </c>
      <c r="V1142">
        <v>0</v>
      </c>
      <c r="W1142">
        <v>20.67</v>
      </c>
      <c r="X1142">
        <v>0.6</v>
      </c>
      <c r="Y1142">
        <v>-1</v>
      </c>
      <c r="Z1142">
        <v>-1</v>
      </c>
      <c r="AA1142">
        <v>24.88</v>
      </c>
      <c r="AB1142">
        <v>0.03</v>
      </c>
      <c r="AC1142">
        <v>0.02</v>
      </c>
      <c r="AD1142">
        <v>0.03</v>
      </c>
      <c r="AE1142">
        <v>4.17</v>
      </c>
      <c r="AF1142">
        <v>-1</v>
      </c>
      <c r="AG1142">
        <v>-1</v>
      </c>
      <c r="AH1142">
        <v>-1</v>
      </c>
      <c r="AI1142">
        <v>0</v>
      </c>
      <c r="AJ1142">
        <v>0</v>
      </c>
      <c r="AK1142">
        <v>0.03</v>
      </c>
      <c r="AL1142">
        <v>0.03</v>
      </c>
      <c r="AM1142">
        <v>0.05</v>
      </c>
      <c r="AN1142">
        <v>0.05</v>
      </c>
      <c r="AO1142">
        <v>1.42</v>
      </c>
      <c r="AP1142">
        <v>1.42</v>
      </c>
      <c r="AQ1142">
        <v>22.67</v>
      </c>
      <c r="AR1142">
        <v>0.53</v>
      </c>
      <c r="AS1142">
        <v>0.68</v>
      </c>
      <c r="AT1142">
        <v>-1</v>
      </c>
      <c r="AU1142">
        <v>-1</v>
      </c>
      <c r="AV1142">
        <v>0.05</v>
      </c>
      <c r="AW1142">
        <v>29.88</v>
      </c>
      <c r="AX1142">
        <v>29.88</v>
      </c>
      <c r="AY1142">
        <v>0.17</v>
      </c>
      <c r="AZ1142">
        <v>0</v>
      </c>
      <c r="BA1142">
        <v>1494.6024811860034</v>
      </c>
    </row>
    <row r="1143" spans="1:53" x14ac:dyDescent="0.25">
      <c r="A1143">
        <v>3133</v>
      </c>
      <c r="B1143" t="s">
        <v>1547</v>
      </c>
      <c r="C1143">
        <v>0</v>
      </c>
      <c r="D1143">
        <v>1.58</v>
      </c>
      <c r="E1143">
        <v>0</v>
      </c>
      <c r="F1143">
        <v>0</v>
      </c>
      <c r="G1143">
        <v>0</v>
      </c>
      <c r="H1143">
        <v>0.03</v>
      </c>
      <c r="I1143">
        <v>0</v>
      </c>
      <c r="J1143">
        <v>2</v>
      </c>
      <c r="K1143">
        <v>0.03</v>
      </c>
      <c r="L1143">
        <v>-1</v>
      </c>
      <c r="M1143">
        <v>-1</v>
      </c>
      <c r="N1143">
        <v>0.67</v>
      </c>
      <c r="O1143">
        <v>3.58</v>
      </c>
      <c r="P1143">
        <v>0.03</v>
      </c>
      <c r="Q1143">
        <v>0.28000000000000003</v>
      </c>
      <c r="R1143">
        <v>0.05</v>
      </c>
      <c r="S1143">
        <v>0.32</v>
      </c>
      <c r="T1143">
        <v>0.23</v>
      </c>
      <c r="U1143">
        <v>0</v>
      </c>
      <c r="V1143">
        <v>0</v>
      </c>
      <c r="W1143">
        <v>20.67</v>
      </c>
      <c r="X1143">
        <v>0.6</v>
      </c>
      <c r="Y1143">
        <v>-1</v>
      </c>
      <c r="Z1143">
        <v>-1</v>
      </c>
      <c r="AA1143">
        <v>24.88</v>
      </c>
      <c r="AB1143">
        <v>0.03</v>
      </c>
      <c r="AC1143">
        <v>0.02</v>
      </c>
      <c r="AD1143">
        <v>0.03</v>
      </c>
      <c r="AE1143">
        <v>4.17</v>
      </c>
      <c r="AF1143">
        <v>-1</v>
      </c>
      <c r="AG1143">
        <v>-1</v>
      </c>
      <c r="AH1143">
        <v>-1</v>
      </c>
      <c r="AI1143">
        <v>0</v>
      </c>
      <c r="AJ1143">
        <v>0</v>
      </c>
      <c r="AK1143">
        <v>0.03</v>
      </c>
      <c r="AL1143">
        <v>0.03</v>
      </c>
      <c r="AM1143">
        <v>0.05</v>
      </c>
      <c r="AN1143">
        <v>0.05</v>
      </c>
      <c r="AO1143">
        <v>1.42</v>
      </c>
      <c r="AP1143">
        <v>1.42</v>
      </c>
      <c r="AQ1143">
        <v>22.67</v>
      </c>
      <c r="AR1143">
        <v>0.53</v>
      </c>
      <c r="AS1143">
        <v>0.68</v>
      </c>
      <c r="AT1143">
        <v>-1</v>
      </c>
      <c r="AU1143">
        <v>-1</v>
      </c>
      <c r="AV1143">
        <v>0.05</v>
      </c>
      <c r="AW1143">
        <v>29.88</v>
      </c>
      <c r="AX1143">
        <v>29.88</v>
      </c>
      <c r="AY1143">
        <v>0.17</v>
      </c>
      <c r="AZ1143">
        <v>0</v>
      </c>
      <c r="BA1143">
        <v>1458.4783669532212</v>
      </c>
    </row>
    <row r="1144" spans="1:53" x14ac:dyDescent="0.25">
      <c r="A1144">
        <v>3134</v>
      </c>
      <c r="B1144" t="s">
        <v>1548</v>
      </c>
      <c r="C1144">
        <v>0</v>
      </c>
      <c r="D1144">
        <v>1.58</v>
      </c>
      <c r="E1144">
        <v>0</v>
      </c>
      <c r="F1144">
        <v>0</v>
      </c>
      <c r="G1144">
        <v>0</v>
      </c>
      <c r="H1144">
        <v>0.03</v>
      </c>
      <c r="I1144">
        <v>0</v>
      </c>
      <c r="J1144">
        <v>2</v>
      </c>
      <c r="K1144">
        <v>0.03</v>
      </c>
      <c r="L1144">
        <v>-1</v>
      </c>
      <c r="M1144">
        <v>-1</v>
      </c>
      <c r="N1144">
        <v>0.67</v>
      </c>
      <c r="O1144">
        <v>3.58</v>
      </c>
      <c r="P1144">
        <v>0.03</v>
      </c>
      <c r="Q1144">
        <v>0.28000000000000003</v>
      </c>
      <c r="R1144">
        <v>0.05</v>
      </c>
      <c r="S1144">
        <v>0.32</v>
      </c>
      <c r="T1144">
        <v>0.23</v>
      </c>
      <c r="U1144">
        <v>0</v>
      </c>
      <c r="V1144">
        <v>0</v>
      </c>
      <c r="W1144">
        <v>20.67</v>
      </c>
      <c r="X1144">
        <v>0.6</v>
      </c>
      <c r="Y1144">
        <v>-1</v>
      </c>
      <c r="Z1144">
        <v>-1</v>
      </c>
      <c r="AA1144">
        <v>24.88</v>
      </c>
      <c r="AB1144">
        <v>0.03</v>
      </c>
      <c r="AC1144">
        <v>0.02</v>
      </c>
      <c r="AD1144">
        <v>0.03</v>
      </c>
      <c r="AE1144">
        <v>4.17</v>
      </c>
      <c r="AF1144">
        <v>-1</v>
      </c>
      <c r="AG1144">
        <v>-1</v>
      </c>
      <c r="AH1144">
        <v>-1</v>
      </c>
      <c r="AI1144">
        <v>0</v>
      </c>
      <c r="AJ1144">
        <v>0</v>
      </c>
      <c r="AK1144">
        <v>0.03</v>
      </c>
      <c r="AL1144">
        <v>0.03</v>
      </c>
      <c r="AM1144">
        <v>0.05</v>
      </c>
      <c r="AN1144">
        <v>0.05</v>
      </c>
      <c r="AO1144">
        <v>1.42</v>
      </c>
      <c r="AP1144">
        <v>1.42</v>
      </c>
      <c r="AQ1144">
        <v>22.67</v>
      </c>
      <c r="AR1144">
        <v>0.53</v>
      </c>
      <c r="AS1144">
        <v>0.68</v>
      </c>
      <c r="AT1144">
        <v>-1</v>
      </c>
      <c r="AU1144">
        <v>-1</v>
      </c>
      <c r="AV1144">
        <v>0.05</v>
      </c>
      <c r="AW1144">
        <v>29.88</v>
      </c>
      <c r="AX1144">
        <v>29.88</v>
      </c>
      <c r="AY1144">
        <v>0.17</v>
      </c>
      <c r="AZ1144">
        <v>0</v>
      </c>
      <c r="BA1144">
        <v>1427.8380444069521</v>
      </c>
    </row>
    <row r="1145" spans="1:53" x14ac:dyDescent="0.25">
      <c r="A1145">
        <v>3136</v>
      </c>
      <c r="B1145" t="s">
        <v>1549</v>
      </c>
      <c r="C1145">
        <v>0</v>
      </c>
      <c r="D1145">
        <v>1.58</v>
      </c>
      <c r="E1145">
        <v>0</v>
      </c>
      <c r="F1145">
        <v>0</v>
      </c>
      <c r="G1145">
        <v>0</v>
      </c>
      <c r="H1145">
        <v>0.03</v>
      </c>
      <c r="I1145">
        <v>0</v>
      </c>
      <c r="J1145">
        <v>2</v>
      </c>
      <c r="K1145">
        <v>0.03</v>
      </c>
      <c r="L1145">
        <v>-1</v>
      </c>
      <c r="M1145">
        <v>-1</v>
      </c>
      <c r="N1145">
        <v>0.67</v>
      </c>
      <c r="O1145">
        <v>3.58</v>
      </c>
      <c r="P1145">
        <v>0.03</v>
      </c>
      <c r="Q1145">
        <v>0.28000000000000003</v>
      </c>
      <c r="R1145">
        <v>0.05</v>
      </c>
      <c r="S1145">
        <v>0.32</v>
      </c>
      <c r="T1145">
        <v>0.23</v>
      </c>
      <c r="U1145">
        <v>0</v>
      </c>
      <c r="V1145">
        <v>0</v>
      </c>
      <c r="W1145">
        <v>20.67</v>
      </c>
      <c r="X1145">
        <v>0.6</v>
      </c>
      <c r="Y1145">
        <v>-1</v>
      </c>
      <c r="Z1145">
        <v>-1</v>
      </c>
      <c r="AA1145">
        <v>24.88</v>
      </c>
      <c r="AB1145">
        <v>0.03</v>
      </c>
      <c r="AC1145">
        <v>0.02</v>
      </c>
      <c r="AD1145">
        <v>0.03</v>
      </c>
      <c r="AE1145">
        <v>4.17</v>
      </c>
      <c r="AF1145">
        <v>-1</v>
      </c>
      <c r="AG1145">
        <v>-1</v>
      </c>
      <c r="AH1145">
        <v>-1</v>
      </c>
      <c r="AI1145">
        <v>0</v>
      </c>
      <c r="AJ1145">
        <v>0</v>
      </c>
      <c r="AK1145">
        <v>0.03</v>
      </c>
      <c r="AL1145">
        <v>0.03</v>
      </c>
      <c r="AM1145">
        <v>0.05</v>
      </c>
      <c r="AN1145">
        <v>0.05</v>
      </c>
      <c r="AO1145">
        <v>1.42</v>
      </c>
      <c r="AP1145">
        <v>1.42</v>
      </c>
      <c r="AQ1145">
        <v>22.67</v>
      </c>
      <c r="AR1145">
        <v>0.53</v>
      </c>
      <c r="AS1145">
        <v>0.68</v>
      </c>
      <c r="AT1145">
        <v>-1</v>
      </c>
      <c r="AU1145">
        <v>-1</v>
      </c>
      <c r="AV1145">
        <v>0.05</v>
      </c>
      <c r="AW1145">
        <v>29.88</v>
      </c>
      <c r="AX1145">
        <v>29.88</v>
      </c>
      <c r="AY1145">
        <v>0.17</v>
      </c>
      <c r="AZ1145">
        <v>0</v>
      </c>
      <c r="BA1145">
        <v>1424.2122696311515</v>
      </c>
    </row>
    <row r="1146" spans="1:53" x14ac:dyDescent="0.25">
      <c r="A1146">
        <v>3137</v>
      </c>
      <c r="B1146" t="s">
        <v>1550</v>
      </c>
      <c r="C1146">
        <v>0</v>
      </c>
      <c r="D1146">
        <v>1.58</v>
      </c>
      <c r="E1146">
        <v>0</v>
      </c>
      <c r="F1146">
        <v>0</v>
      </c>
      <c r="G1146">
        <v>0</v>
      </c>
      <c r="H1146">
        <v>0.03</v>
      </c>
      <c r="I1146">
        <v>0</v>
      </c>
      <c r="J1146">
        <v>2</v>
      </c>
      <c r="K1146">
        <v>0.03</v>
      </c>
      <c r="L1146">
        <v>-1</v>
      </c>
      <c r="M1146">
        <v>-1</v>
      </c>
      <c r="N1146">
        <v>0.67</v>
      </c>
      <c r="O1146">
        <v>3.58</v>
      </c>
      <c r="P1146">
        <v>0.03</v>
      </c>
      <c r="Q1146">
        <v>0.28000000000000003</v>
      </c>
      <c r="R1146">
        <v>0.05</v>
      </c>
      <c r="S1146">
        <v>0.32</v>
      </c>
      <c r="T1146">
        <v>0.23</v>
      </c>
      <c r="U1146">
        <v>0</v>
      </c>
      <c r="V1146">
        <v>0</v>
      </c>
      <c r="W1146">
        <v>20.67</v>
      </c>
      <c r="X1146">
        <v>0.6</v>
      </c>
      <c r="Y1146">
        <v>-1</v>
      </c>
      <c r="Z1146">
        <v>-1</v>
      </c>
      <c r="AA1146">
        <v>24.88</v>
      </c>
      <c r="AB1146">
        <v>0.03</v>
      </c>
      <c r="AC1146">
        <v>0.02</v>
      </c>
      <c r="AD1146">
        <v>0.03</v>
      </c>
      <c r="AE1146">
        <v>4.17</v>
      </c>
      <c r="AF1146">
        <v>-1</v>
      </c>
      <c r="AG1146">
        <v>-1</v>
      </c>
      <c r="AH1146">
        <v>-1</v>
      </c>
      <c r="AI1146">
        <v>0</v>
      </c>
      <c r="AJ1146">
        <v>0</v>
      </c>
      <c r="AK1146">
        <v>0.03</v>
      </c>
      <c r="AL1146">
        <v>0.03</v>
      </c>
      <c r="AM1146">
        <v>0.05</v>
      </c>
      <c r="AN1146">
        <v>0.05</v>
      </c>
      <c r="AO1146">
        <v>1.42</v>
      </c>
      <c r="AP1146">
        <v>1.42</v>
      </c>
      <c r="AQ1146">
        <v>22.67</v>
      </c>
      <c r="AR1146">
        <v>0.53</v>
      </c>
      <c r="AS1146">
        <v>0.68</v>
      </c>
      <c r="AT1146">
        <v>-1</v>
      </c>
      <c r="AU1146">
        <v>-1</v>
      </c>
      <c r="AV1146">
        <v>0.05</v>
      </c>
      <c r="AW1146">
        <v>29.88</v>
      </c>
      <c r="AX1146">
        <v>29.88</v>
      </c>
      <c r="AY1146">
        <v>0.17</v>
      </c>
      <c r="AZ1146">
        <v>0</v>
      </c>
      <c r="BA1146">
        <v>1435.7326115223557</v>
      </c>
    </row>
    <row r="1147" spans="1:53" x14ac:dyDescent="0.25">
      <c r="A1147">
        <v>3138</v>
      </c>
      <c r="B1147" t="s">
        <v>1551</v>
      </c>
      <c r="C1147">
        <v>0</v>
      </c>
      <c r="D1147">
        <v>1.58</v>
      </c>
      <c r="E1147">
        <v>0</v>
      </c>
      <c r="F1147">
        <v>0</v>
      </c>
      <c r="G1147">
        <v>0</v>
      </c>
      <c r="H1147">
        <v>0.03</v>
      </c>
      <c r="I1147">
        <v>0</v>
      </c>
      <c r="J1147">
        <v>2</v>
      </c>
      <c r="K1147">
        <v>0.03</v>
      </c>
      <c r="L1147">
        <v>-1</v>
      </c>
      <c r="M1147">
        <v>-1</v>
      </c>
      <c r="N1147">
        <v>0.67</v>
      </c>
      <c r="O1147">
        <v>3.58</v>
      </c>
      <c r="P1147">
        <v>0.03</v>
      </c>
      <c r="Q1147">
        <v>0.28000000000000003</v>
      </c>
      <c r="R1147">
        <v>0.05</v>
      </c>
      <c r="S1147">
        <v>0.32</v>
      </c>
      <c r="T1147">
        <v>0.23</v>
      </c>
      <c r="U1147">
        <v>0</v>
      </c>
      <c r="V1147">
        <v>0</v>
      </c>
      <c r="W1147">
        <v>20.67</v>
      </c>
      <c r="X1147">
        <v>0.6</v>
      </c>
      <c r="Y1147">
        <v>-1</v>
      </c>
      <c r="Z1147">
        <v>-1</v>
      </c>
      <c r="AA1147">
        <v>24.88</v>
      </c>
      <c r="AB1147">
        <v>0.03</v>
      </c>
      <c r="AC1147">
        <v>0.02</v>
      </c>
      <c r="AD1147">
        <v>0.03</v>
      </c>
      <c r="AE1147">
        <v>4.17</v>
      </c>
      <c r="AF1147">
        <v>-1</v>
      </c>
      <c r="AG1147">
        <v>-1</v>
      </c>
      <c r="AH1147">
        <v>-1</v>
      </c>
      <c r="AI1147">
        <v>0</v>
      </c>
      <c r="AJ1147">
        <v>0</v>
      </c>
      <c r="AK1147">
        <v>0.03</v>
      </c>
      <c r="AL1147">
        <v>0.03</v>
      </c>
      <c r="AM1147">
        <v>0.05</v>
      </c>
      <c r="AN1147">
        <v>0.05</v>
      </c>
      <c r="AO1147">
        <v>1.42</v>
      </c>
      <c r="AP1147">
        <v>1.42</v>
      </c>
      <c r="AQ1147">
        <v>22.67</v>
      </c>
      <c r="AR1147">
        <v>0.53</v>
      </c>
      <c r="AS1147">
        <v>0.68</v>
      </c>
      <c r="AT1147">
        <v>-1</v>
      </c>
      <c r="AU1147">
        <v>-1</v>
      </c>
      <c r="AV1147">
        <v>0.05</v>
      </c>
      <c r="AW1147">
        <v>29.88</v>
      </c>
      <c r="AX1147">
        <v>29.88</v>
      </c>
      <c r="AY1147">
        <v>0.17</v>
      </c>
      <c r="AZ1147">
        <v>0</v>
      </c>
      <c r="BA1147">
        <v>1493.3284307852998</v>
      </c>
    </row>
    <row r="1148" spans="1:53" x14ac:dyDescent="0.25">
      <c r="A1148">
        <v>3139</v>
      </c>
      <c r="B1148" t="s">
        <v>1552</v>
      </c>
      <c r="C1148">
        <v>0</v>
      </c>
      <c r="D1148">
        <v>1.58</v>
      </c>
      <c r="E1148">
        <v>0</v>
      </c>
      <c r="F1148">
        <v>0</v>
      </c>
      <c r="G1148">
        <v>0</v>
      </c>
      <c r="H1148">
        <v>0.03</v>
      </c>
      <c r="I1148">
        <v>0</v>
      </c>
      <c r="J1148">
        <v>2</v>
      </c>
      <c r="K1148">
        <v>0.03</v>
      </c>
      <c r="L1148">
        <v>-1</v>
      </c>
      <c r="M1148">
        <v>-1</v>
      </c>
      <c r="N1148">
        <v>0.67</v>
      </c>
      <c r="O1148">
        <v>3.58</v>
      </c>
      <c r="P1148">
        <v>0.03</v>
      </c>
      <c r="Q1148">
        <v>0.28000000000000003</v>
      </c>
      <c r="R1148">
        <v>0.05</v>
      </c>
      <c r="S1148">
        <v>0.32</v>
      </c>
      <c r="T1148">
        <v>0.23</v>
      </c>
      <c r="U1148">
        <v>0</v>
      </c>
      <c r="V1148">
        <v>0</v>
      </c>
      <c r="W1148">
        <v>20.67</v>
      </c>
      <c r="X1148">
        <v>0.6</v>
      </c>
      <c r="Y1148">
        <v>-1</v>
      </c>
      <c r="Z1148">
        <v>-1</v>
      </c>
      <c r="AA1148">
        <v>24.88</v>
      </c>
      <c r="AB1148">
        <v>0.03</v>
      </c>
      <c r="AC1148">
        <v>0.02</v>
      </c>
      <c r="AD1148">
        <v>0.03</v>
      </c>
      <c r="AE1148">
        <v>4.17</v>
      </c>
      <c r="AF1148">
        <v>-1</v>
      </c>
      <c r="AG1148">
        <v>-1</v>
      </c>
      <c r="AH1148">
        <v>-1</v>
      </c>
      <c r="AI1148">
        <v>0</v>
      </c>
      <c r="AJ1148">
        <v>0</v>
      </c>
      <c r="AK1148">
        <v>0.03</v>
      </c>
      <c r="AL1148">
        <v>0.03</v>
      </c>
      <c r="AM1148">
        <v>0.05</v>
      </c>
      <c r="AN1148">
        <v>0.05</v>
      </c>
      <c r="AO1148">
        <v>1.42</v>
      </c>
      <c r="AP1148">
        <v>1.42</v>
      </c>
      <c r="AQ1148">
        <v>22.67</v>
      </c>
      <c r="AR1148">
        <v>0.53</v>
      </c>
      <c r="AS1148">
        <v>0.68</v>
      </c>
      <c r="AT1148">
        <v>-1</v>
      </c>
      <c r="AU1148">
        <v>-1</v>
      </c>
      <c r="AV1148">
        <v>0.05</v>
      </c>
      <c r="AW1148">
        <v>29.88</v>
      </c>
      <c r="AX1148">
        <v>29.88</v>
      </c>
      <c r="AY1148">
        <v>0.17</v>
      </c>
      <c r="AZ1148">
        <v>0</v>
      </c>
      <c r="BA1148">
        <v>1350</v>
      </c>
    </row>
    <row r="1149" spans="1:53" x14ac:dyDescent="0.25">
      <c r="A1149">
        <v>3140</v>
      </c>
      <c r="B1149" t="s">
        <v>1553</v>
      </c>
      <c r="C1149">
        <v>0</v>
      </c>
      <c r="D1149">
        <v>1.58</v>
      </c>
      <c r="E1149">
        <v>0</v>
      </c>
      <c r="F1149">
        <v>0</v>
      </c>
      <c r="G1149">
        <v>0</v>
      </c>
      <c r="H1149">
        <v>0.03</v>
      </c>
      <c r="I1149">
        <v>0</v>
      </c>
      <c r="J1149">
        <v>2</v>
      </c>
      <c r="K1149">
        <v>0.03</v>
      </c>
      <c r="L1149">
        <v>-1</v>
      </c>
      <c r="M1149">
        <v>-1</v>
      </c>
      <c r="N1149">
        <v>0.67</v>
      </c>
      <c r="O1149">
        <v>3.58</v>
      </c>
      <c r="P1149">
        <v>0.03</v>
      </c>
      <c r="Q1149">
        <v>0.28000000000000003</v>
      </c>
      <c r="R1149">
        <v>0.05</v>
      </c>
      <c r="S1149">
        <v>0.32</v>
      </c>
      <c r="T1149">
        <v>0.23</v>
      </c>
      <c r="U1149">
        <v>0</v>
      </c>
      <c r="V1149">
        <v>0</v>
      </c>
      <c r="W1149">
        <v>20.67</v>
      </c>
      <c r="X1149">
        <v>0.6</v>
      </c>
      <c r="Y1149">
        <v>-1</v>
      </c>
      <c r="Z1149">
        <v>-1</v>
      </c>
      <c r="AA1149">
        <v>24.88</v>
      </c>
      <c r="AB1149">
        <v>0.03</v>
      </c>
      <c r="AC1149">
        <v>0.02</v>
      </c>
      <c r="AD1149">
        <v>0.03</v>
      </c>
      <c r="AE1149">
        <v>4.17</v>
      </c>
      <c r="AF1149">
        <v>-1</v>
      </c>
      <c r="AG1149">
        <v>-1</v>
      </c>
      <c r="AH1149">
        <v>-1</v>
      </c>
      <c r="AI1149">
        <v>0</v>
      </c>
      <c r="AJ1149">
        <v>0</v>
      </c>
      <c r="AK1149">
        <v>0.03</v>
      </c>
      <c r="AL1149">
        <v>0.03</v>
      </c>
      <c r="AM1149">
        <v>0.05</v>
      </c>
      <c r="AN1149">
        <v>0.05</v>
      </c>
      <c r="AO1149">
        <v>1.42</v>
      </c>
      <c r="AP1149">
        <v>1.42</v>
      </c>
      <c r="AQ1149">
        <v>22.67</v>
      </c>
      <c r="AR1149">
        <v>0.53</v>
      </c>
      <c r="AS1149">
        <v>0.68</v>
      </c>
      <c r="AT1149">
        <v>-1</v>
      </c>
      <c r="AU1149">
        <v>-1</v>
      </c>
      <c r="AV1149">
        <v>0.05</v>
      </c>
      <c r="AW1149">
        <v>29.88</v>
      </c>
      <c r="AX1149">
        <v>29.88</v>
      </c>
      <c r="AY1149">
        <v>0.17</v>
      </c>
      <c r="AZ1149">
        <v>0</v>
      </c>
      <c r="BA1149">
        <v>1507.3967008665072</v>
      </c>
    </row>
    <row r="1150" spans="1:53" x14ac:dyDescent="0.25">
      <c r="A1150">
        <v>3142</v>
      </c>
      <c r="B1150" t="s">
        <v>1554</v>
      </c>
      <c r="C1150">
        <v>0</v>
      </c>
      <c r="D1150">
        <v>1.58</v>
      </c>
      <c r="E1150">
        <v>0</v>
      </c>
      <c r="F1150">
        <v>0</v>
      </c>
      <c r="G1150">
        <v>0</v>
      </c>
      <c r="H1150">
        <v>0.03</v>
      </c>
      <c r="I1150">
        <v>0</v>
      </c>
      <c r="J1150">
        <v>2</v>
      </c>
      <c r="K1150">
        <v>0.03</v>
      </c>
      <c r="L1150">
        <v>-1</v>
      </c>
      <c r="M1150">
        <v>-1</v>
      </c>
      <c r="N1150">
        <v>0.67</v>
      </c>
      <c r="O1150">
        <v>3.58</v>
      </c>
      <c r="P1150">
        <v>0.03</v>
      </c>
      <c r="Q1150">
        <v>0.28000000000000003</v>
      </c>
      <c r="R1150">
        <v>0.05</v>
      </c>
      <c r="S1150">
        <v>0.32</v>
      </c>
      <c r="T1150">
        <v>0.23</v>
      </c>
      <c r="U1150">
        <v>0</v>
      </c>
      <c r="V1150">
        <v>0</v>
      </c>
      <c r="W1150">
        <v>20.67</v>
      </c>
      <c r="X1150">
        <v>0.6</v>
      </c>
      <c r="Y1150">
        <v>-1</v>
      </c>
      <c r="Z1150">
        <v>-1</v>
      </c>
      <c r="AA1150">
        <v>24.88</v>
      </c>
      <c r="AB1150">
        <v>0.03</v>
      </c>
      <c r="AC1150">
        <v>0.02</v>
      </c>
      <c r="AD1150">
        <v>0.03</v>
      </c>
      <c r="AE1150">
        <v>4.17</v>
      </c>
      <c r="AF1150">
        <v>-1</v>
      </c>
      <c r="AG1150">
        <v>-1</v>
      </c>
      <c r="AH1150">
        <v>-1</v>
      </c>
      <c r="AI1150">
        <v>0</v>
      </c>
      <c r="AJ1150">
        <v>0</v>
      </c>
      <c r="AK1150">
        <v>0.03</v>
      </c>
      <c r="AL1150">
        <v>0.03</v>
      </c>
      <c r="AM1150">
        <v>0.05</v>
      </c>
      <c r="AN1150">
        <v>0.05</v>
      </c>
      <c r="AO1150">
        <v>1.42</v>
      </c>
      <c r="AP1150">
        <v>1.42</v>
      </c>
      <c r="AQ1150">
        <v>22.67</v>
      </c>
      <c r="AR1150">
        <v>0.53</v>
      </c>
      <c r="AS1150">
        <v>0.68</v>
      </c>
      <c r="AT1150">
        <v>-1</v>
      </c>
      <c r="AU1150">
        <v>-1</v>
      </c>
      <c r="AV1150">
        <v>0.05</v>
      </c>
      <c r="AW1150">
        <v>29.88</v>
      </c>
      <c r="AX1150">
        <v>29.88</v>
      </c>
      <c r="AY1150">
        <v>0.17</v>
      </c>
      <c r="AZ1150">
        <v>0</v>
      </c>
      <c r="BA1150">
        <v>1448.0650016599325</v>
      </c>
    </row>
    <row r="1151" spans="1:53" x14ac:dyDescent="0.25">
      <c r="A1151">
        <v>3145</v>
      </c>
      <c r="B1151" t="s">
        <v>1555</v>
      </c>
      <c r="C1151">
        <v>0</v>
      </c>
      <c r="D1151">
        <v>1.58</v>
      </c>
      <c r="E1151">
        <v>0</v>
      </c>
      <c r="F1151">
        <v>0</v>
      </c>
      <c r="G1151">
        <v>0</v>
      </c>
      <c r="H1151">
        <v>0.03</v>
      </c>
      <c r="I1151">
        <v>0</v>
      </c>
      <c r="J1151">
        <v>2</v>
      </c>
      <c r="K1151">
        <v>0.03</v>
      </c>
      <c r="L1151">
        <v>-1</v>
      </c>
      <c r="M1151">
        <v>-1</v>
      </c>
      <c r="N1151">
        <v>0.67</v>
      </c>
      <c r="O1151">
        <v>3.58</v>
      </c>
      <c r="P1151">
        <v>0.03</v>
      </c>
      <c r="Q1151">
        <v>0.28000000000000003</v>
      </c>
      <c r="R1151">
        <v>0.05</v>
      </c>
      <c r="S1151">
        <v>0.32</v>
      </c>
      <c r="T1151">
        <v>0.23</v>
      </c>
      <c r="U1151">
        <v>0</v>
      </c>
      <c r="V1151">
        <v>0</v>
      </c>
      <c r="W1151">
        <v>20.67</v>
      </c>
      <c r="X1151">
        <v>0.6</v>
      </c>
      <c r="Y1151">
        <v>-1</v>
      </c>
      <c r="Z1151">
        <v>-1</v>
      </c>
      <c r="AA1151">
        <v>24.88</v>
      </c>
      <c r="AB1151">
        <v>0.03</v>
      </c>
      <c r="AC1151">
        <v>0.02</v>
      </c>
      <c r="AD1151">
        <v>0.03</v>
      </c>
      <c r="AE1151">
        <v>4.17</v>
      </c>
      <c r="AF1151">
        <v>-1</v>
      </c>
      <c r="AG1151">
        <v>-1</v>
      </c>
      <c r="AH1151">
        <v>-1</v>
      </c>
      <c r="AI1151">
        <v>0</v>
      </c>
      <c r="AJ1151">
        <v>0</v>
      </c>
      <c r="AK1151">
        <v>0.03</v>
      </c>
      <c r="AL1151">
        <v>0.03</v>
      </c>
      <c r="AM1151">
        <v>0.05</v>
      </c>
      <c r="AN1151">
        <v>0.05</v>
      </c>
      <c r="AO1151">
        <v>1.42</v>
      </c>
      <c r="AP1151">
        <v>1.42</v>
      </c>
      <c r="AQ1151">
        <v>22.67</v>
      </c>
      <c r="AR1151">
        <v>0.53</v>
      </c>
      <c r="AS1151">
        <v>0.68</v>
      </c>
      <c r="AT1151">
        <v>-1</v>
      </c>
      <c r="AU1151">
        <v>-1</v>
      </c>
      <c r="AV1151">
        <v>0.05</v>
      </c>
      <c r="AW1151">
        <v>29.88</v>
      </c>
      <c r="AX1151">
        <v>29.88</v>
      </c>
      <c r="AY1151">
        <v>0.17</v>
      </c>
      <c r="AZ1151">
        <v>0</v>
      </c>
      <c r="BA1151">
        <v>1430.6620663859321</v>
      </c>
    </row>
    <row r="1152" spans="1:53" x14ac:dyDescent="0.25">
      <c r="A1152">
        <v>3146</v>
      </c>
      <c r="B1152" t="s">
        <v>1556</v>
      </c>
      <c r="C1152">
        <v>0</v>
      </c>
      <c r="D1152">
        <v>1.58</v>
      </c>
      <c r="E1152">
        <v>0</v>
      </c>
      <c r="F1152">
        <v>0</v>
      </c>
      <c r="G1152">
        <v>0</v>
      </c>
      <c r="H1152">
        <v>0.03</v>
      </c>
      <c r="I1152">
        <v>0</v>
      </c>
      <c r="J1152">
        <v>2</v>
      </c>
      <c r="K1152">
        <v>0.03</v>
      </c>
      <c r="L1152">
        <v>-1</v>
      </c>
      <c r="M1152">
        <v>-1</v>
      </c>
      <c r="N1152">
        <v>0.67</v>
      </c>
      <c r="O1152">
        <v>3.58</v>
      </c>
      <c r="P1152">
        <v>0.03</v>
      </c>
      <c r="Q1152">
        <v>0.28000000000000003</v>
      </c>
      <c r="R1152">
        <v>0.05</v>
      </c>
      <c r="S1152">
        <v>0.32</v>
      </c>
      <c r="T1152">
        <v>0.23</v>
      </c>
      <c r="U1152">
        <v>0</v>
      </c>
      <c r="V1152">
        <v>0</v>
      </c>
      <c r="W1152">
        <v>20.67</v>
      </c>
      <c r="X1152">
        <v>0.6</v>
      </c>
      <c r="Y1152">
        <v>-1</v>
      </c>
      <c r="Z1152">
        <v>-1</v>
      </c>
      <c r="AA1152">
        <v>24.88</v>
      </c>
      <c r="AB1152">
        <v>0.03</v>
      </c>
      <c r="AC1152">
        <v>0.02</v>
      </c>
      <c r="AD1152">
        <v>0.03</v>
      </c>
      <c r="AE1152">
        <v>4.17</v>
      </c>
      <c r="AF1152">
        <v>-1</v>
      </c>
      <c r="AG1152">
        <v>-1</v>
      </c>
      <c r="AH1152">
        <v>-1</v>
      </c>
      <c r="AI1152">
        <v>0</v>
      </c>
      <c r="AJ1152">
        <v>0</v>
      </c>
      <c r="AK1152">
        <v>0.03</v>
      </c>
      <c r="AL1152">
        <v>0.03</v>
      </c>
      <c r="AM1152">
        <v>0.05</v>
      </c>
      <c r="AN1152">
        <v>0.05</v>
      </c>
      <c r="AO1152">
        <v>1.42</v>
      </c>
      <c r="AP1152">
        <v>1.42</v>
      </c>
      <c r="AQ1152">
        <v>22.67</v>
      </c>
      <c r="AR1152">
        <v>0.53</v>
      </c>
      <c r="AS1152">
        <v>0.68</v>
      </c>
      <c r="AT1152">
        <v>-1</v>
      </c>
      <c r="AU1152">
        <v>-1</v>
      </c>
      <c r="AV1152">
        <v>0.05</v>
      </c>
      <c r="AW1152">
        <v>29.88</v>
      </c>
      <c r="AX1152">
        <v>29.88</v>
      </c>
      <c r="AY1152">
        <v>0.17</v>
      </c>
      <c r="AZ1152">
        <v>0</v>
      </c>
      <c r="BA1152">
        <v>1482.7487882873368</v>
      </c>
    </row>
    <row r="1153" spans="1:53" x14ac:dyDescent="0.25">
      <c r="A1153">
        <v>3147</v>
      </c>
      <c r="B1153" t="s">
        <v>1557</v>
      </c>
      <c r="C1153">
        <v>0</v>
      </c>
      <c r="D1153">
        <v>1.58</v>
      </c>
      <c r="E1153">
        <v>0</v>
      </c>
      <c r="F1153">
        <v>0</v>
      </c>
      <c r="G1153">
        <v>0</v>
      </c>
      <c r="H1153">
        <v>0.03</v>
      </c>
      <c r="I1153">
        <v>0</v>
      </c>
      <c r="J1153">
        <v>2</v>
      </c>
      <c r="K1153">
        <v>0.03</v>
      </c>
      <c r="L1153">
        <v>-1</v>
      </c>
      <c r="M1153">
        <v>-1</v>
      </c>
      <c r="N1153">
        <v>0.67</v>
      </c>
      <c r="O1153">
        <v>3.58</v>
      </c>
      <c r="P1153">
        <v>0.03</v>
      </c>
      <c r="Q1153">
        <v>0.28000000000000003</v>
      </c>
      <c r="R1153">
        <v>0.05</v>
      </c>
      <c r="S1153">
        <v>0.32</v>
      </c>
      <c r="T1153">
        <v>0.23</v>
      </c>
      <c r="U1153">
        <v>0</v>
      </c>
      <c r="V1153">
        <v>0</v>
      </c>
      <c r="W1153">
        <v>20.67</v>
      </c>
      <c r="X1153">
        <v>0.6</v>
      </c>
      <c r="Y1153">
        <v>-1</v>
      </c>
      <c r="Z1153">
        <v>-1</v>
      </c>
      <c r="AA1153">
        <v>24.88</v>
      </c>
      <c r="AB1153">
        <v>0.03</v>
      </c>
      <c r="AC1153">
        <v>0.02</v>
      </c>
      <c r="AD1153">
        <v>0.03</v>
      </c>
      <c r="AE1153">
        <v>4.17</v>
      </c>
      <c r="AF1153">
        <v>-1</v>
      </c>
      <c r="AG1153">
        <v>-1</v>
      </c>
      <c r="AH1153">
        <v>-1</v>
      </c>
      <c r="AI1153">
        <v>0</v>
      </c>
      <c r="AJ1153">
        <v>0</v>
      </c>
      <c r="AK1153">
        <v>0.03</v>
      </c>
      <c r="AL1153">
        <v>0.03</v>
      </c>
      <c r="AM1153">
        <v>0.05</v>
      </c>
      <c r="AN1153">
        <v>0.05</v>
      </c>
      <c r="AO1153">
        <v>1.42</v>
      </c>
      <c r="AP1153">
        <v>1.42</v>
      </c>
      <c r="AQ1153">
        <v>22.67</v>
      </c>
      <c r="AR1153">
        <v>0.53</v>
      </c>
      <c r="AS1153">
        <v>0.68</v>
      </c>
      <c r="AT1153">
        <v>-1</v>
      </c>
      <c r="AU1153">
        <v>-1</v>
      </c>
      <c r="AV1153">
        <v>0.05</v>
      </c>
      <c r="AW1153">
        <v>29.88</v>
      </c>
      <c r="AX1153">
        <v>29.88</v>
      </c>
      <c r="AY1153">
        <v>0.17</v>
      </c>
      <c r="AZ1153">
        <v>0</v>
      </c>
      <c r="BA1153">
        <v>1505.1500449539278</v>
      </c>
    </row>
    <row r="1154" spans="1:53" x14ac:dyDescent="0.25">
      <c r="A1154">
        <v>3151</v>
      </c>
      <c r="B1154" t="s">
        <v>1558</v>
      </c>
      <c r="C1154">
        <v>0</v>
      </c>
      <c r="D1154">
        <v>1.58</v>
      </c>
      <c r="E1154">
        <v>0</v>
      </c>
      <c r="F1154">
        <v>0</v>
      </c>
      <c r="G1154">
        <v>0</v>
      </c>
      <c r="H1154">
        <v>0.03</v>
      </c>
      <c r="I1154">
        <v>0</v>
      </c>
      <c r="J1154">
        <v>2</v>
      </c>
      <c r="K1154">
        <v>0.03</v>
      </c>
      <c r="L1154">
        <v>-1</v>
      </c>
      <c r="M1154">
        <v>-1</v>
      </c>
      <c r="N1154">
        <v>0.67</v>
      </c>
      <c r="O1154">
        <v>3.58</v>
      </c>
      <c r="P1154">
        <v>0.03</v>
      </c>
      <c r="Q1154">
        <v>0.28000000000000003</v>
      </c>
      <c r="R1154">
        <v>0.05</v>
      </c>
      <c r="S1154">
        <v>0.32</v>
      </c>
      <c r="T1154">
        <v>0.23</v>
      </c>
      <c r="U1154">
        <v>0</v>
      </c>
      <c r="V1154">
        <v>0</v>
      </c>
      <c r="W1154">
        <v>20.67</v>
      </c>
      <c r="X1154">
        <v>0.6</v>
      </c>
      <c r="Y1154">
        <v>-1</v>
      </c>
      <c r="Z1154">
        <v>-1</v>
      </c>
      <c r="AA1154">
        <v>24.88</v>
      </c>
      <c r="AB1154">
        <v>0.03</v>
      </c>
      <c r="AC1154">
        <v>0.02</v>
      </c>
      <c r="AD1154">
        <v>0.03</v>
      </c>
      <c r="AE1154">
        <v>4.17</v>
      </c>
      <c r="AF1154">
        <v>-1</v>
      </c>
      <c r="AG1154">
        <v>-1</v>
      </c>
      <c r="AH1154">
        <v>-1</v>
      </c>
      <c r="AI1154">
        <v>0</v>
      </c>
      <c r="AJ1154">
        <v>0</v>
      </c>
      <c r="AK1154">
        <v>0.03</v>
      </c>
      <c r="AL1154">
        <v>0.03</v>
      </c>
      <c r="AM1154">
        <v>0.05</v>
      </c>
      <c r="AN1154">
        <v>0.05</v>
      </c>
      <c r="AO1154">
        <v>1.42</v>
      </c>
      <c r="AP1154">
        <v>1.42</v>
      </c>
      <c r="AQ1154">
        <v>22.67</v>
      </c>
      <c r="AR1154">
        <v>0.53</v>
      </c>
      <c r="AS1154">
        <v>0.68</v>
      </c>
      <c r="AT1154">
        <v>-1</v>
      </c>
      <c r="AU1154">
        <v>-1</v>
      </c>
      <c r="AV1154">
        <v>0.05</v>
      </c>
      <c r="AW1154">
        <v>29.88</v>
      </c>
      <c r="AX1154">
        <v>29.88</v>
      </c>
      <c r="AY1154">
        <v>0.17</v>
      </c>
      <c r="AZ1154">
        <v>0</v>
      </c>
      <c r="BA1154">
        <v>1385.8789744181327</v>
      </c>
    </row>
    <row r="1155" spans="1:53" x14ac:dyDescent="0.25">
      <c r="A1155">
        <v>3152</v>
      </c>
      <c r="B1155" t="s">
        <v>1559</v>
      </c>
      <c r="C1155">
        <v>0</v>
      </c>
      <c r="D1155">
        <v>1.58</v>
      </c>
      <c r="E1155">
        <v>0</v>
      </c>
      <c r="F1155">
        <v>0</v>
      </c>
      <c r="G1155">
        <v>0</v>
      </c>
      <c r="H1155">
        <v>0.03</v>
      </c>
      <c r="I1155">
        <v>0</v>
      </c>
      <c r="J1155">
        <v>2</v>
      </c>
      <c r="K1155">
        <v>0.03</v>
      </c>
      <c r="L1155">
        <v>-1</v>
      </c>
      <c r="M1155">
        <v>-1</v>
      </c>
      <c r="N1155">
        <v>0.67</v>
      </c>
      <c r="O1155">
        <v>3.58</v>
      </c>
      <c r="P1155">
        <v>0.03</v>
      </c>
      <c r="Q1155">
        <v>0.28000000000000003</v>
      </c>
      <c r="R1155">
        <v>0.05</v>
      </c>
      <c r="S1155">
        <v>0.32</v>
      </c>
      <c r="T1155">
        <v>0.23</v>
      </c>
      <c r="U1155">
        <v>0</v>
      </c>
      <c r="V1155">
        <v>0</v>
      </c>
      <c r="W1155">
        <v>20.67</v>
      </c>
      <c r="X1155">
        <v>0.6</v>
      </c>
      <c r="Y1155">
        <v>-1</v>
      </c>
      <c r="Z1155">
        <v>-1</v>
      </c>
      <c r="AA1155">
        <v>24.88</v>
      </c>
      <c r="AB1155">
        <v>0.03</v>
      </c>
      <c r="AC1155">
        <v>0.02</v>
      </c>
      <c r="AD1155">
        <v>0.03</v>
      </c>
      <c r="AE1155">
        <v>4.17</v>
      </c>
      <c r="AF1155">
        <v>-1</v>
      </c>
      <c r="AG1155">
        <v>-1</v>
      </c>
      <c r="AH1155">
        <v>-1</v>
      </c>
      <c r="AI1155">
        <v>0</v>
      </c>
      <c r="AJ1155">
        <v>0</v>
      </c>
      <c r="AK1155">
        <v>0.03</v>
      </c>
      <c r="AL1155">
        <v>0.03</v>
      </c>
      <c r="AM1155">
        <v>0.05</v>
      </c>
      <c r="AN1155">
        <v>0.05</v>
      </c>
      <c r="AO1155">
        <v>1.42</v>
      </c>
      <c r="AP1155">
        <v>1.42</v>
      </c>
      <c r="AQ1155">
        <v>22.67</v>
      </c>
      <c r="AR1155">
        <v>0.53</v>
      </c>
      <c r="AS1155">
        <v>0.68</v>
      </c>
      <c r="AT1155">
        <v>-1</v>
      </c>
      <c r="AU1155">
        <v>-1</v>
      </c>
      <c r="AV1155">
        <v>0.05</v>
      </c>
      <c r="AW1155">
        <v>29.88</v>
      </c>
      <c r="AX1155">
        <v>29.88</v>
      </c>
      <c r="AY1155">
        <v>0.17</v>
      </c>
      <c r="AZ1155">
        <v>0</v>
      </c>
      <c r="BA1155">
        <v>1411.433490739794</v>
      </c>
    </row>
    <row r="1156" spans="1:53" x14ac:dyDescent="0.25">
      <c r="A1156">
        <v>3157</v>
      </c>
      <c r="B1156" t="s">
        <v>1560</v>
      </c>
      <c r="C1156">
        <v>0</v>
      </c>
      <c r="D1156">
        <v>1.58</v>
      </c>
      <c r="E1156">
        <v>0</v>
      </c>
      <c r="F1156">
        <v>0</v>
      </c>
      <c r="G1156">
        <v>0</v>
      </c>
      <c r="H1156">
        <v>0.03</v>
      </c>
      <c r="I1156">
        <v>0</v>
      </c>
      <c r="J1156">
        <v>2</v>
      </c>
      <c r="K1156">
        <v>0.03</v>
      </c>
      <c r="L1156">
        <v>-1</v>
      </c>
      <c r="M1156">
        <v>-1</v>
      </c>
      <c r="N1156">
        <v>0.67</v>
      </c>
      <c r="O1156">
        <v>3.58</v>
      </c>
      <c r="P1156">
        <v>0.03</v>
      </c>
      <c r="Q1156">
        <v>0.28000000000000003</v>
      </c>
      <c r="R1156">
        <v>0.05</v>
      </c>
      <c r="S1156">
        <v>0.32</v>
      </c>
      <c r="T1156">
        <v>0.23</v>
      </c>
      <c r="U1156">
        <v>0</v>
      </c>
      <c r="V1156">
        <v>0</v>
      </c>
      <c r="W1156">
        <v>20.67</v>
      </c>
      <c r="X1156">
        <v>0.6</v>
      </c>
      <c r="Y1156">
        <v>-1</v>
      </c>
      <c r="Z1156">
        <v>-1</v>
      </c>
      <c r="AA1156">
        <v>24.88</v>
      </c>
      <c r="AB1156">
        <v>0.03</v>
      </c>
      <c r="AC1156">
        <v>0.02</v>
      </c>
      <c r="AD1156">
        <v>0.03</v>
      </c>
      <c r="AE1156">
        <v>4.17</v>
      </c>
      <c r="AF1156">
        <v>-1</v>
      </c>
      <c r="AG1156">
        <v>-1</v>
      </c>
      <c r="AH1156">
        <v>-1</v>
      </c>
      <c r="AI1156">
        <v>0</v>
      </c>
      <c r="AJ1156">
        <v>0</v>
      </c>
      <c r="AK1156">
        <v>0.03</v>
      </c>
      <c r="AL1156">
        <v>0.03</v>
      </c>
      <c r="AM1156">
        <v>0.05</v>
      </c>
      <c r="AN1156">
        <v>0.05</v>
      </c>
      <c r="AO1156">
        <v>1.42</v>
      </c>
      <c r="AP1156">
        <v>1.42</v>
      </c>
      <c r="AQ1156">
        <v>22.67</v>
      </c>
      <c r="AR1156">
        <v>0.53</v>
      </c>
      <c r="AS1156">
        <v>0.68</v>
      </c>
      <c r="AT1156">
        <v>-1</v>
      </c>
      <c r="AU1156">
        <v>-1</v>
      </c>
      <c r="AV1156">
        <v>0.05</v>
      </c>
      <c r="AW1156">
        <v>29.88</v>
      </c>
      <c r="AX1156">
        <v>29.88</v>
      </c>
      <c r="AY1156">
        <v>0.17</v>
      </c>
      <c r="AZ1156">
        <v>0</v>
      </c>
      <c r="BA1156">
        <v>1401.6909653975397</v>
      </c>
    </row>
    <row r="1157" spans="1:53" x14ac:dyDescent="0.25">
      <c r="A1157">
        <v>3158</v>
      </c>
      <c r="B1157" t="s">
        <v>1561</v>
      </c>
      <c r="C1157">
        <v>0</v>
      </c>
      <c r="D1157">
        <v>1.58</v>
      </c>
      <c r="E1157">
        <v>0</v>
      </c>
      <c r="F1157">
        <v>0</v>
      </c>
      <c r="G1157">
        <v>0</v>
      </c>
      <c r="H1157">
        <v>0.03</v>
      </c>
      <c r="I1157">
        <v>0</v>
      </c>
      <c r="J1157">
        <v>2</v>
      </c>
      <c r="K1157">
        <v>0.03</v>
      </c>
      <c r="L1157">
        <v>-1</v>
      </c>
      <c r="M1157">
        <v>-1</v>
      </c>
      <c r="N1157">
        <v>0.67</v>
      </c>
      <c r="O1157">
        <v>3.58</v>
      </c>
      <c r="P1157">
        <v>0.03</v>
      </c>
      <c r="Q1157">
        <v>0.28000000000000003</v>
      </c>
      <c r="R1157">
        <v>0.05</v>
      </c>
      <c r="S1157">
        <v>0.32</v>
      </c>
      <c r="T1157">
        <v>0.23</v>
      </c>
      <c r="U1157">
        <v>0</v>
      </c>
      <c r="V1157">
        <v>0</v>
      </c>
      <c r="W1157">
        <v>20.67</v>
      </c>
      <c r="X1157">
        <v>0.6</v>
      </c>
      <c r="Y1157">
        <v>-1</v>
      </c>
      <c r="Z1157">
        <v>-1</v>
      </c>
      <c r="AA1157">
        <v>24.88</v>
      </c>
      <c r="AB1157">
        <v>0.03</v>
      </c>
      <c r="AC1157">
        <v>0.02</v>
      </c>
      <c r="AD1157">
        <v>0.03</v>
      </c>
      <c r="AE1157">
        <v>4.17</v>
      </c>
      <c r="AF1157">
        <v>-1</v>
      </c>
      <c r="AG1157">
        <v>-1</v>
      </c>
      <c r="AH1157">
        <v>-1</v>
      </c>
      <c r="AI1157">
        <v>0</v>
      </c>
      <c r="AJ1157">
        <v>0</v>
      </c>
      <c r="AK1157">
        <v>0.03</v>
      </c>
      <c r="AL1157">
        <v>0.03</v>
      </c>
      <c r="AM1157">
        <v>0.05</v>
      </c>
      <c r="AN1157">
        <v>0.05</v>
      </c>
      <c r="AO1157">
        <v>1.42</v>
      </c>
      <c r="AP1157">
        <v>1.42</v>
      </c>
      <c r="AQ1157">
        <v>22.67</v>
      </c>
      <c r="AR1157">
        <v>0.53</v>
      </c>
      <c r="AS1157">
        <v>0.68</v>
      </c>
      <c r="AT1157">
        <v>-1</v>
      </c>
      <c r="AU1157">
        <v>-1</v>
      </c>
      <c r="AV1157">
        <v>0.05</v>
      </c>
      <c r="AW1157">
        <v>29.88</v>
      </c>
      <c r="AX1157">
        <v>29.88</v>
      </c>
      <c r="AY1157">
        <v>0.17</v>
      </c>
      <c r="AZ1157">
        <v>0</v>
      </c>
      <c r="BA1157">
        <v>1446.3732682096265</v>
      </c>
    </row>
    <row r="1158" spans="1:53" x14ac:dyDescent="0.25">
      <c r="A1158">
        <v>3160</v>
      </c>
      <c r="B1158" t="s">
        <v>1562</v>
      </c>
      <c r="C1158">
        <v>0</v>
      </c>
      <c r="D1158">
        <v>1.58</v>
      </c>
      <c r="E1158">
        <v>0</v>
      </c>
      <c r="F1158">
        <v>0</v>
      </c>
      <c r="G1158">
        <v>0</v>
      </c>
      <c r="H1158">
        <v>0.03</v>
      </c>
      <c r="I1158">
        <v>0</v>
      </c>
      <c r="J1158">
        <v>2</v>
      </c>
      <c r="K1158">
        <v>0.03</v>
      </c>
      <c r="L1158">
        <v>-1</v>
      </c>
      <c r="M1158">
        <v>-1</v>
      </c>
      <c r="N1158">
        <v>0.67</v>
      </c>
      <c r="O1158">
        <v>3.58</v>
      </c>
      <c r="P1158">
        <v>0.03</v>
      </c>
      <c r="Q1158">
        <v>0.28000000000000003</v>
      </c>
      <c r="R1158">
        <v>0.05</v>
      </c>
      <c r="S1158">
        <v>0.32</v>
      </c>
      <c r="T1158">
        <v>0.23</v>
      </c>
      <c r="U1158">
        <v>0</v>
      </c>
      <c r="V1158">
        <v>0</v>
      </c>
      <c r="W1158">
        <v>20.67</v>
      </c>
      <c r="X1158">
        <v>0.6</v>
      </c>
      <c r="Y1158">
        <v>-1</v>
      </c>
      <c r="Z1158">
        <v>-1</v>
      </c>
      <c r="AA1158">
        <v>24.88</v>
      </c>
      <c r="AB1158">
        <v>0.03</v>
      </c>
      <c r="AC1158">
        <v>0.02</v>
      </c>
      <c r="AD1158">
        <v>0.03</v>
      </c>
      <c r="AE1158">
        <v>4.17</v>
      </c>
      <c r="AF1158">
        <v>-1</v>
      </c>
      <c r="AG1158">
        <v>-1</v>
      </c>
      <c r="AH1158">
        <v>-1</v>
      </c>
      <c r="AI1158">
        <v>0</v>
      </c>
      <c r="AJ1158">
        <v>0</v>
      </c>
      <c r="AK1158">
        <v>0.03</v>
      </c>
      <c r="AL1158">
        <v>0.03</v>
      </c>
      <c r="AM1158">
        <v>0.05</v>
      </c>
      <c r="AN1158">
        <v>0.05</v>
      </c>
      <c r="AO1158">
        <v>1.42</v>
      </c>
      <c r="AP1158">
        <v>1.42</v>
      </c>
      <c r="AQ1158">
        <v>22.67</v>
      </c>
      <c r="AR1158">
        <v>0.53</v>
      </c>
      <c r="AS1158">
        <v>0.68</v>
      </c>
      <c r="AT1158">
        <v>-1</v>
      </c>
      <c r="AU1158">
        <v>-1</v>
      </c>
      <c r="AV1158">
        <v>0.05</v>
      </c>
      <c r="AW1158">
        <v>29.88</v>
      </c>
      <c r="AX1158">
        <v>29.88</v>
      </c>
      <c r="AY1158">
        <v>0.17</v>
      </c>
      <c r="AZ1158">
        <v>0</v>
      </c>
      <c r="BA1158">
        <v>1426.9240834283871</v>
      </c>
    </row>
    <row r="1159" spans="1:53" x14ac:dyDescent="0.25">
      <c r="A1159">
        <v>3161</v>
      </c>
      <c r="B1159" t="s">
        <v>1563</v>
      </c>
      <c r="C1159">
        <v>0</v>
      </c>
      <c r="D1159">
        <v>1.58</v>
      </c>
      <c r="E1159">
        <v>0</v>
      </c>
      <c r="F1159">
        <v>0</v>
      </c>
      <c r="G1159">
        <v>0</v>
      </c>
      <c r="H1159">
        <v>0.03</v>
      </c>
      <c r="I1159">
        <v>0</v>
      </c>
      <c r="J1159">
        <v>2</v>
      </c>
      <c r="K1159">
        <v>0.03</v>
      </c>
      <c r="L1159">
        <v>-1</v>
      </c>
      <c r="M1159">
        <v>-1</v>
      </c>
      <c r="N1159">
        <v>0.67</v>
      </c>
      <c r="O1159">
        <v>3.58</v>
      </c>
      <c r="P1159">
        <v>0.03</v>
      </c>
      <c r="Q1159">
        <v>0.28000000000000003</v>
      </c>
      <c r="R1159">
        <v>0.05</v>
      </c>
      <c r="S1159">
        <v>0.32</v>
      </c>
      <c r="T1159">
        <v>0.23</v>
      </c>
      <c r="U1159">
        <v>0</v>
      </c>
      <c r="V1159">
        <v>0</v>
      </c>
      <c r="W1159">
        <v>20.67</v>
      </c>
      <c r="X1159">
        <v>0.6</v>
      </c>
      <c r="Y1159">
        <v>-1</v>
      </c>
      <c r="Z1159">
        <v>-1</v>
      </c>
      <c r="AA1159">
        <v>24.88</v>
      </c>
      <c r="AB1159">
        <v>0.03</v>
      </c>
      <c r="AC1159">
        <v>0.02</v>
      </c>
      <c r="AD1159">
        <v>0.03</v>
      </c>
      <c r="AE1159">
        <v>4.17</v>
      </c>
      <c r="AF1159">
        <v>-1</v>
      </c>
      <c r="AG1159">
        <v>-1</v>
      </c>
      <c r="AH1159">
        <v>-1</v>
      </c>
      <c r="AI1159">
        <v>0</v>
      </c>
      <c r="AJ1159">
        <v>0</v>
      </c>
      <c r="AK1159">
        <v>0.03</v>
      </c>
      <c r="AL1159">
        <v>0.03</v>
      </c>
      <c r="AM1159">
        <v>0.05</v>
      </c>
      <c r="AN1159">
        <v>0.05</v>
      </c>
      <c r="AO1159">
        <v>1.42</v>
      </c>
      <c r="AP1159">
        <v>1.42</v>
      </c>
      <c r="AQ1159">
        <v>22.67</v>
      </c>
      <c r="AR1159">
        <v>0.53</v>
      </c>
      <c r="AS1159">
        <v>0.68</v>
      </c>
      <c r="AT1159">
        <v>-1</v>
      </c>
      <c r="AU1159">
        <v>-1</v>
      </c>
      <c r="AV1159">
        <v>0.05</v>
      </c>
      <c r="AW1159">
        <v>29.88</v>
      </c>
      <c r="AX1159">
        <v>29.88</v>
      </c>
      <c r="AY1159">
        <v>0.17</v>
      </c>
      <c r="AZ1159">
        <v>0</v>
      </c>
      <c r="BA1159">
        <v>1406.8752422636655</v>
      </c>
    </row>
    <row r="1160" spans="1:53" x14ac:dyDescent="0.25">
      <c r="A1160">
        <v>3163</v>
      </c>
      <c r="B1160" t="s">
        <v>1564</v>
      </c>
      <c r="C1160">
        <v>0</v>
      </c>
      <c r="D1160">
        <v>1.58</v>
      </c>
      <c r="E1160">
        <v>0</v>
      </c>
      <c r="F1160">
        <v>0</v>
      </c>
      <c r="G1160">
        <v>0</v>
      </c>
      <c r="H1160">
        <v>0.03</v>
      </c>
      <c r="I1160">
        <v>0</v>
      </c>
      <c r="J1160">
        <v>2</v>
      </c>
      <c r="K1160">
        <v>0.03</v>
      </c>
      <c r="L1160">
        <v>-1</v>
      </c>
      <c r="M1160">
        <v>-1</v>
      </c>
      <c r="N1160">
        <v>0.67</v>
      </c>
      <c r="O1160">
        <v>3.58</v>
      </c>
      <c r="P1160">
        <v>0.03</v>
      </c>
      <c r="Q1160">
        <v>0.28000000000000003</v>
      </c>
      <c r="R1160">
        <v>0.05</v>
      </c>
      <c r="S1160">
        <v>0.32</v>
      </c>
      <c r="T1160">
        <v>0.23</v>
      </c>
      <c r="U1160">
        <v>0</v>
      </c>
      <c r="V1160">
        <v>0</v>
      </c>
      <c r="W1160">
        <v>20.67</v>
      </c>
      <c r="X1160">
        <v>0.6</v>
      </c>
      <c r="Y1160">
        <v>-1</v>
      </c>
      <c r="Z1160">
        <v>-1</v>
      </c>
      <c r="AA1160">
        <v>24.88</v>
      </c>
      <c r="AB1160">
        <v>0.03</v>
      </c>
      <c r="AC1160">
        <v>0.02</v>
      </c>
      <c r="AD1160">
        <v>0.03</v>
      </c>
      <c r="AE1160">
        <v>4.17</v>
      </c>
      <c r="AF1160">
        <v>-1</v>
      </c>
      <c r="AG1160">
        <v>-1</v>
      </c>
      <c r="AH1160">
        <v>-1</v>
      </c>
      <c r="AI1160">
        <v>0</v>
      </c>
      <c r="AJ1160">
        <v>0</v>
      </c>
      <c r="AK1160">
        <v>0.03</v>
      </c>
      <c r="AL1160">
        <v>0.03</v>
      </c>
      <c r="AM1160">
        <v>0.05</v>
      </c>
      <c r="AN1160">
        <v>0.05</v>
      </c>
      <c r="AO1160">
        <v>1.42</v>
      </c>
      <c r="AP1160">
        <v>1.42</v>
      </c>
      <c r="AQ1160">
        <v>22.67</v>
      </c>
      <c r="AR1160">
        <v>0.53</v>
      </c>
      <c r="AS1160">
        <v>0.68</v>
      </c>
      <c r="AT1160">
        <v>-1</v>
      </c>
      <c r="AU1160">
        <v>-1</v>
      </c>
      <c r="AV1160">
        <v>0.05</v>
      </c>
      <c r="AW1160">
        <v>29.88</v>
      </c>
      <c r="AX1160">
        <v>29.88</v>
      </c>
      <c r="AY1160">
        <v>0.17</v>
      </c>
      <c r="AZ1160">
        <v>0</v>
      </c>
      <c r="BA1160">
        <v>1406.0983806855716</v>
      </c>
    </row>
    <row r="1161" spans="1:53" x14ac:dyDescent="0.25">
      <c r="A1161">
        <v>3164</v>
      </c>
      <c r="B1161" t="s">
        <v>1565</v>
      </c>
      <c r="C1161">
        <v>0</v>
      </c>
      <c r="D1161">
        <v>1.58</v>
      </c>
      <c r="E1161">
        <v>0</v>
      </c>
      <c r="F1161">
        <v>0</v>
      </c>
      <c r="G1161">
        <v>0</v>
      </c>
      <c r="H1161">
        <v>0.03</v>
      </c>
      <c r="I1161">
        <v>0</v>
      </c>
      <c r="J1161">
        <v>2</v>
      </c>
      <c r="K1161">
        <v>0.03</v>
      </c>
      <c r="L1161">
        <v>-1</v>
      </c>
      <c r="M1161">
        <v>-1</v>
      </c>
      <c r="N1161">
        <v>0.67</v>
      </c>
      <c r="O1161">
        <v>3.58</v>
      </c>
      <c r="P1161">
        <v>0.03</v>
      </c>
      <c r="Q1161">
        <v>0.28000000000000003</v>
      </c>
      <c r="R1161">
        <v>0.05</v>
      </c>
      <c r="S1161">
        <v>0.32</v>
      </c>
      <c r="T1161">
        <v>0.23</v>
      </c>
      <c r="U1161">
        <v>0</v>
      </c>
      <c r="V1161">
        <v>0</v>
      </c>
      <c r="W1161">
        <v>20.67</v>
      </c>
      <c r="X1161">
        <v>0.6</v>
      </c>
      <c r="Y1161">
        <v>-1</v>
      </c>
      <c r="Z1161">
        <v>-1</v>
      </c>
      <c r="AA1161">
        <v>24.88</v>
      </c>
      <c r="AB1161">
        <v>0.03</v>
      </c>
      <c r="AC1161">
        <v>0.02</v>
      </c>
      <c r="AD1161">
        <v>0.03</v>
      </c>
      <c r="AE1161">
        <v>4.17</v>
      </c>
      <c r="AF1161">
        <v>-1</v>
      </c>
      <c r="AG1161">
        <v>-1</v>
      </c>
      <c r="AH1161">
        <v>-1</v>
      </c>
      <c r="AI1161">
        <v>0</v>
      </c>
      <c r="AJ1161">
        <v>0</v>
      </c>
      <c r="AK1161">
        <v>0.03</v>
      </c>
      <c r="AL1161">
        <v>0.03</v>
      </c>
      <c r="AM1161">
        <v>0.05</v>
      </c>
      <c r="AN1161">
        <v>0.05</v>
      </c>
      <c r="AO1161">
        <v>1.42</v>
      </c>
      <c r="AP1161">
        <v>1.42</v>
      </c>
      <c r="AQ1161">
        <v>22.67</v>
      </c>
      <c r="AR1161">
        <v>0.53</v>
      </c>
      <c r="AS1161">
        <v>0.68</v>
      </c>
      <c r="AT1161">
        <v>-1</v>
      </c>
      <c r="AU1161">
        <v>-1</v>
      </c>
      <c r="AV1161">
        <v>0.05</v>
      </c>
      <c r="AW1161">
        <v>29.88</v>
      </c>
      <c r="AX1161">
        <v>29.88</v>
      </c>
      <c r="AY1161">
        <v>0.17</v>
      </c>
      <c r="AZ1161">
        <v>0</v>
      </c>
      <c r="BA1161">
        <v>1439.722653507451</v>
      </c>
    </row>
    <row r="1162" spans="1:53" x14ac:dyDescent="0.25">
      <c r="A1162">
        <v>3166</v>
      </c>
      <c r="B1162" t="s">
        <v>1566</v>
      </c>
      <c r="C1162">
        <v>0</v>
      </c>
      <c r="D1162">
        <v>1.58</v>
      </c>
      <c r="E1162">
        <v>0</v>
      </c>
      <c r="F1162">
        <v>0</v>
      </c>
      <c r="G1162">
        <v>0</v>
      </c>
      <c r="H1162">
        <v>0.03</v>
      </c>
      <c r="I1162">
        <v>0</v>
      </c>
      <c r="J1162">
        <v>2</v>
      </c>
      <c r="K1162">
        <v>0.03</v>
      </c>
      <c r="L1162">
        <v>-1</v>
      </c>
      <c r="M1162">
        <v>-1</v>
      </c>
      <c r="N1162">
        <v>0.67</v>
      </c>
      <c r="O1162">
        <v>3.58</v>
      </c>
      <c r="P1162">
        <v>0.03</v>
      </c>
      <c r="Q1162">
        <v>0.28000000000000003</v>
      </c>
      <c r="R1162">
        <v>0.05</v>
      </c>
      <c r="S1162">
        <v>0.32</v>
      </c>
      <c r="T1162">
        <v>0.23</v>
      </c>
      <c r="U1162">
        <v>0</v>
      </c>
      <c r="V1162">
        <v>0</v>
      </c>
      <c r="W1162">
        <v>20.67</v>
      </c>
      <c r="X1162">
        <v>0.6</v>
      </c>
      <c r="Y1162">
        <v>-1</v>
      </c>
      <c r="Z1162">
        <v>-1</v>
      </c>
      <c r="AA1162">
        <v>24.88</v>
      </c>
      <c r="AB1162">
        <v>0.03</v>
      </c>
      <c r="AC1162">
        <v>0.02</v>
      </c>
      <c r="AD1162">
        <v>0.03</v>
      </c>
      <c r="AE1162">
        <v>4.17</v>
      </c>
      <c r="AF1162">
        <v>-1</v>
      </c>
      <c r="AG1162">
        <v>-1</v>
      </c>
      <c r="AH1162">
        <v>-1</v>
      </c>
      <c r="AI1162">
        <v>0</v>
      </c>
      <c r="AJ1162">
        <v>0</v>
      </c>
      <c r="AK1162">
        <v>0.03</v>
      </c>
      <c r="AL1162">
        <v>0.03</v>
      </c>
      <c r="AM1162">
        <v>0.05</v>
      </c>
      <c r="AN1162">
        <v>0.05</v>
      </c>
      <c r="AO1162">
        <v>1.42</v>
      </c>
      <c r="AP1162">
        <v>1.42</v>
      </c>
      <c r="AQ1162">
        <v>22.67</v>
      </c>
      <c r="AR1162">
        <v>0.53</v>
      </c>
      <c r="AS1162">
        <v>0.68</v>
      </c>
      <c r="AT1162">
        <v>-1</v>
      </c>
      <c r="AU1162">
        <v>-1</v>
      </c>
      <c r="AV1162">
        <v>0.05</v>
      </c>
      <c r="AW1162">
        <v>29.88</v>
      </c>
      <c r="AX1162">
        <v>29.88</v>
      </c>
      <c r="AY1162">
        <v>0.17</v>
      </c>
      <c r="AZ1162">
        <v>0</v>
      </c>
      <c r="BA1162">
        <v>1541.9808622518983</v>
      </c>
    </row>
    <row r="1163" spans="1:53" x14ac:dyDescent="0.25">
      <c r="A1163">
        <v>3167</v>
      </c>
      <c r="B1163" t="s">
        <v>1567</v>
      </c>
      <c r="C1163">
        <v>0</v>
      </c>
      <c r="D1163">
        <v>1.58</v>
      </c>
      <c r="E1163">
        <v>0</v>
      </c>
      <c r="F1163">
        <v>0</v>
      </c>
      <c r="G1163">
        <v>0</v>
      </c>
      <c r="H1163">
        <v>0.03</v>
      </c>
      <c r="I1163">
        <v>0</v>
      </c>
      <c r="J1163">
        <v>2</v>
      </c>
      <c r="K1163">
        <v>0.03</v>
      </c>
      <c r="L1163">
        <v>-1</v>
      </c>
      <c r="M1163">
        <v>-1</v>
      </c>
      <c r="N1163">
        <v>0.67</v>
      </c>
      <c r="O1163">
        <v>3.58</v>
      </c>
      <c r="P1163">
        <v>0.03</v>
      </c>
      <c r="Q1163">
        <v>0.28000000000000003</v>
      </c>
      <c r="R1163">
        <v>0.05</v>
      </c>
      <c r="S1163">
        <v>0.32</v>
      </c>
      <c r="T1163">
        <v>0.23</v>
      </c>
      <c r="U1163">
        <v>0</v>
      </c>
      <c r="V1163">
        <v>0</v>
      </c>
      <c r="W1163">
        <v>20.67</v>
      </c>
      <c r="X1163">
        <v>0.6</v>
      </c>
      <c r="Y1163">
        <v>-1</v>
      </c>
      <c r="Z1163">
        <v>-1</v>
      </c>
      <c r="AA1163">
        <v>24.88</v>
      </c>
      <c r="AB1163">
        <v>0.03</v>
      </c>
      <c r="AC1163">
        <v>0.02</v>
      </c>
      <c r="AD1163">
        <v>0.03</v>
      </c>
      <c r="AE1163">
        <v>4.17</v>
      </c>
      <c r="AF1163">
        <v>-1</v>
      </c>
      <c r="AG1163">
        <v>-1</v>
      </c>
      <c r="AH1163">
        <v>-1</v>
      </c>
      <c r="AI1163">
        <v>0</v>
      </c>
      <c r="AJ1163">
        <v>0</v>
      </c>
      <c r="AK1163">
        <v>0.03</v>
      </c>
      <c r="AL1163">
        <v>0.03</v>
      </c>
      <c r="AM1163">
        <v>0.05</v>
      </c>
      <c r="AN1163">
        <v>0.05</v>
      </c>
      <c r="AO1163">
        <v>1.42</v>
      </c>
      <c r="AP1163">
        <v>1.42</v>
      </c>
      <c r="AQ1163">
        <v>22.67</v>
      </c>
      <c r="AR1163">
        <v>0.53</v>
      </c>
      <c r="AS1163">
        <v>0.68</v>
      </c>
      <c r="AT1163">
        <v>-1</v>
      </c>
      <c r="AU1163">
        <v>-1</v>
      </c>
      <c r="AV1163">
        <v>0.05</v>
      </c>
      <c r="AW1163">
        <v>29.88</v>
      </c>
      <c r="AX1163">
        <v>29.88</v>
      </c>
      <c r="AY1163">
        <v>0.17</v>
      </c>
      <c r="AZ1163">
        <v>0</v>
      </c>
      <c r="BA1163">
        <v>1426.7837114479169</v>
      </c>
    </row>
    <row r="1164" spans="1:53" x14ac:dyDescent="0.25">
      <c r="A1164">
        <v>3168</v>
      </c>
      <c r="B1164" t="s">
        <v>721</v>
      </c>
      <c r="C1164">
        <v>0</v>
      </c>
      <c r="D1164">
        <v>1.58</v>
      </c>
      <c r="E1164">
        <v>0</v>
      </c>
      <c r="F1164">
        <v>0</v>
      </c>
      <c r="G1164">
        <v>0</v>
      </c>
      <c r="H1164">
        <v>0.03</v>
      </c>
      <c r="I1164">
        <v>0</v>
      </c>
      <c r="J1164">
        <v>2</v>
      </c>
      <c r="K1164">
        <v>0.03</v>
      </c>
      <c r="L1164">
        <v>-1</v>
      </c>
      <c r="M1164">
        <v>-1</v>
      </c>
      <c r="N1164">
        <v>0.67</v>
      </c>
      <c r="O1164">
        <v>3.58</v>
      </c>
      <c r="P1164">
        <v>0.03</v>
      </c>
      <c r="Q1164">
        <v>0.28000000000000003</v>
      </c>
      <c r="R1164">
        <v>0.05</v>
      </c>
      <c r="S1164">
        <v>0.32</v>
      </c>
      <c r="T1164">
        <v>0.23</v>
      </c>
      <c r="U1164">
        <v>0</v>
      </c>
      <c r="V1164">
        <v>0</v>
      </c>
      <c r="W1164">
        <v>20.67</v>
      </c>
      <c r="X1164">
        <v>0.6</v>
      </c>
      <c r="Y1164">
        <v>-1</v>
      </c>
      <c r="Z1164">
        <v>-1</v>
      </c>
      <c r="AA1164">
        <v>24.88</v>
      </c>
      <c r="AB1164">
        <v>0.03</v>
      </c>
      <c r="AC1164">
        <v>0.02</v>
      </c>
      <c r="AD1164">
        <v>0.03</v>
      </c>
      <c r="AE1164">
        <v>4.17</v>
      </c>
      <c r="AF1164">
        <v>-1</v>
      </c>
      <c r="AG1164">
        <v>-1</v>
      </c>
      <c r="AH1164">
        <v>-1</v>
      </c>
      <c r="AI1164">
        <v>0</v>
      </c>
      <c r="AJ1164">
        <v>0</v>
      </c>
      <c r="AK1164">
        <v>0.03</v>
      </c>
      <c r="AL1164">
        <v>0.03</v>
      </c>
      <c r="AM1164">
        <v>0.05</v>
      </c>
      <c r="AN1164">
        <v>0.05</v>
      </c>
      <c r="AO1164">
        <v>1.42</v>
      </c>
      <c r="AP1164">
        <v>1.42</v>
      </c>
      <c r="AQ1164">
        <v>22.67</v>
      </c>
      <c r="AR1164">
        <v>0.53</v>
      </c>
      <c r="AS1164">
        <v>0.68</v>
      </c>
      <c r="AT1164">
        <v>-1</v>
      </c>
      <c r="AU1164">
        <v>-1</v>
      </c>
      <c r="AV1164">
        <v>0.05</v>
      </c>
      <c r="AW1164">
        <v>29.88</v>
      </c>
      <c r="AX1164">
        <v>29.88</v>
      </c>
      <c r="AY1164">
        <v>0.17</v>
      </c>
      <c r="AZ1164">
        <v>0</v>
      </c>
      <c r="BA1164">
        <v>1366.1412634201686</v>
      </c>
    </row>
    <row r="1165" spans="1:53" x14ac:dyDescent="0.25">
      <c r="A1165">
        <v>3171</v>
      </c>
      <c r="B1165" t="s">
        <v>1568</v>
      </c>
      <c r="C1165">
        <v>0</v>
      </c>
      <c r="D1165">
        <v>1.58</v>
      </c>
      <c r="E1165">
        <v>0</v>
      </c>
      <c r="F1165">
        <v>0</v>
      </c>
      <c r="G1165">
        <v>0</v>
      </c>
      <c r="H1165">
        <v>0.03</v>
      </c>
      <c r="I1165">
        <v>0</v>
      </c>
      <c r="J1165">
        <v>2</v>
      </c>
      <c r="K1165">
        <v>0.03</v>
      </c>
      <c r="L1165">
        <v>-1</v>
      </c>
      <c r="M1165">
        <v>-1</v>
      </c>
      <c r="N1165">
        <v>0.67</v>
      </c>
      <c r="O1165">
        <v>3.58</v>
      </c>
      <c r="P1165">
        <v>0.03</v>
      </c>
      <c r="Q1165">
        <v>0.28000000000000003</v>
      </c>
      <c r="R1165">
        <v>0.05</v>
      </c>
      <c r="S1165">
        <v>0.32</v>
      </c>
      <c r="T1165">
        <v>0.23</v>
      </c>
      <c r="U1165">
        <v>0</v>
      </c>
      <c r="V1165">
        <v>0</v>
      </c>
      <c r="W1165">
        <v>20.67</v>
      </c>
      <c r="X1165">
        <v>0.6</v>
      </c>
      <c r="Y1165">
        <v>-1</v>
      </c>
      <c r="Z1165">
        <v>-1</v>
      </c>
      <c r="AA1165">
        <v>24.88</v>
      </c>
      <c r="AB1165">
        <v>0.03</v>
      </c>
      <c r="AC1165">
        <v>0.02</v>
      </c>
      <c r="AD1165">
        <v>0.03</v>
      </c>
      <c r="AE1165">
        <v>4.17</v>
      </c>
      <c r="AF1165">
        <v>-1</v>
      </c>
      <c r="AG1165">
        <v>-1</v>
      </c>
      <c r="AH1165">
        <v>-1</v>
      </c>
      <c r="AI1165">
        <v>0</v>
      </c>
      <c r="AJ1165">
        <v>0</v>
      </c>
      <c r="AK1165">
        <v>0.03</v>
      </c>
      <c r="AL1165">
        <v>0.03</v>
      </c>
      <c r="AM1165">
        <v>0.05</v>
      </c>
      <c r="AN1165">
        <v>0.05</v>
      </c>
      <c r="AO1165">
        <v>1.42</v>
      </c>
      <c r="AP1165">
        <v>1.42</v>
      </c>
      <c r="AQ1165">
        <v>22.67</v>
      </c>
      <c r="AR1165">
        <v>0.53</v>
      </c>
      <c r="AS1165">
        <v>0.68</v>
      </c>
      <c r="AT1165">
        <v>-1</v>
      </c>
      <c r="AU1165">
        <v>-1</v>
      </c>
      <c r="AV1165">
        <v>0.05</v>
      </c>
      <c r="AW1165">
        <v>29.88</v>
      </c>
      <c r="AX1165">
        <v>29.88</v>
      </c>
      <c r="AY1165">
        <v>0.17</v>
      </c>
      <c r="AZ1165">
        <v>0</v>
      </c>
      <c r="BA1165">
        <v>1516.2041140292908</v>
      </c>
    </row>
    <row r="1166" spans="1:53" x14ac:dyDescent="0.25">
      <c r="A1166">
        <v>3172</v>
      </c>
      <c r="B1166" t="s">
        <v>1569</v>
      </c>
      <c r="C1166">
        <v>0</v>
      </c>
      <c r="D1166">
        <v>1.58</v>
      </c>
      <c r="E1166">
        <v>0</v>
      </c>
      <c r="F1166">
        <v>0</v>
      </c>
      <c r="G1166">
        <v>0</v>
      </c>
      <c r="H1166">
        <v>0.03</v>
      </c>
      <c r="I1166">
        <v>0</v>
      </c>
      <c r="J1166">
        <v>2</v>
      </c>
      <c r="K1166">
        <v>0.03</v>
      </c>
      <c r="L1166">
        <v>-1</v>
      </c>
      <c r="M1166">
        <v>-1</v>
      </c>
      <c r="N1166">
        <v>0.67</v>
      </c>
      <c r="O1166">
        <v>3.58</v>
      </c>
      <c r="P1166">
        <v>0.03</v>
      </c>
      <c r="Q1166">
        <v>0.28000000000000003</v>
      </c>
      <c r="R1166">
        <v>0.05</v>
      </c>
      <c r="S1166">
        <v>0.32</v>
      </c>
      <c r="T1166">
        <v>0.23</v>
      </c>
      <c r="U1166">
        <v>0</v>
      </c>
      <c r="V1166">
        <v>0</v>
      </c>
      <c r="W1166">
        <v>20.67</v>
      </c>
      <c r="X1166">
        <v>0.6</v>
      </c>
      <c r="Y1166">
        <v>-1</v>
      </c>
      <c r="Z1166">
        <v>-1</v>
      </c>
      <c r="AA1166">
        <v>24.88</v>
      </c>
      <c r="AB1166">
        <v>0.03</v>
      </c>
      <c r="AC1166">
        <v>0.02</v>
      </c>
      <c r="AD1166">
        <v>0.03</v>
      </c>
      <c r="AE1166">
        <v>4.17</v>
      </c>
      <c r="AF1166">
        <v>-1</v>
      </c>
      <c r="AG1166">
        <v>-1</v>
      </c>
      <c r="AH1166">
        <v>-1</v>
      </c>
      <c r="AI1166">
        <v>0</v>
      </c>
      <c r="AJ1166">
        <v>0</v>
      </c>
      <c r="AK1166">
        <v>0.03</v>
      </c>
      <c r="AL1166">
        <v>0.03</v>
      </c>
      <c r="AM1166">
        <v>0.05</v>
      </c>
      <c r="AN1166">
        <v>0.05</v>
      </c>
      <c r="AO1166">
        <v>1.42</v>
      </c>
      <c r="AP1166">
        <v>1.42</v>
      </c>
      <c r="AQ1166">
        <v>22.67</v>
      </c>
      <c r="AR1166">
        <v>0.53</v>
      </c>
      <c r="AS1166">
        <v>0.68</v>
      </c>
      <c r="AT1166">
        <v>-1</v>
      </c>
      <c r="AU1166">
        <v>-1</v>
      </c>
      <c r="AV1166">
        <v>0.05</v>
      </c>
      <c r="AW1166">
        <v>29.88</v>
      </c>
      <c r="AX1166">
        <v>29.88</v>
      </c>
      <c r="AY1166">
        <v>0.17</v>
      </c>
      <c r="AZ1166">
        <v>0</v>
      </c>
      <c r="BA1166">
        <v>1515.6091991525363</v>
      </c>
    </row>
    <row r="1167" spans="1:53" x14ac:dyDescent="0.25">
      <c r="A1167">
        <v>3173</v>
      </c>
      <c r="B1167" t="s">
        <v>1570</v>
      </c>
      <c r="C1167">
        <v>0</v>
      </c>
      <c r="D1167">
        <v>1.58</v>
      </c>
      <c r="E1167">
        <v>0</v>
      </c>
      <c r="F1167">
        <v>0</v>
      </c>
      <c r="G1167">
        <v>0</v>
      </c>
      <c r="H1167">
        <v>0.03</v>
      </c>
      <c r="I1167">
        <v>0</v>
      </c>
      <c r="J1167">
        <v>2</v>
      </c>
      <c r="K1167">
        <v>0.03</v>
      </c>
      <c r="L1167">
        <v>-1</v>
      </c>
      <c r="M1167">
        <v>-1</v>
      </c>
      <c r="N1167">
        <v>0.67</v>
      </c>
      <c r="O1167">
        <v>3.58</v>
      </c>
      <c r="P1167">
        <v>0.03</v>
      </c>
      <c r="Q1167">
        <v>0.28000000000000003</v>
      </c>
      <c r="R1167">
        <v>0.05</v>
      </c>
      <c r="S1167">
        <v>0.32</v>
      </c>
      <c r="T1167">
        <v>0.23</v>
      </c>
      <c r="U1167">
        <v>0</v>
      </c>
      <c r="V1167">
        <v>0</v>
      </c>
      <c r="W1167">
        <v>20.67</v>
      </c>
      <c r="X1167">
        <v>0.6</v>
      </c>
      <c r="Y1167">
        <v>-1</v>
      </c>
      <c r="Z1167">
        <v>-1</v>
      </c>
      <c r="AA1167">
        <v>24.88</v>
      </c>
      <c r="AB1167">
        <v>0.03</v>
      </c>
      <c r="AC1167">
        <v>0.02</v>
      </c>
      <c r="AD1167">
        <v>0.03</v>
      </c>
      <c r="AE1167">
        <v>4.17</v>
      </c>
      <c r="AF1167">
        <v>-1</v>
      </c>
      <c r="AG1167">
        <v>-1</v>
      </c>
      <c r="AH1167">
        <v>-1</v>
      </c>
      <c r="AI1167">
        <v>0</v>
      </c>
      <c r="AJ1167">
        <v>0</v>
      </c>
      <c r="AK1167">
        <v>0.03</v>
      </c>
      <c r="AL1167">
        <v>0.03</v>
      </c>
      <c r="AM1167">
        <v>0.05</v>
      </c>
      <c r="AN1167">
        <v>0.05</v>
      </c>
      <c r="AO1167">
        <v>1.42</v>
      </c>
      <c r="AP1167">
        <v>1.42</v>
      </c>
      <c r="AQ1167">
        <v>22.67</v>
      </c>
      <c r="AR1167">
        <v>0.53</v>
      </c>
      <c r="AS1167">
        <v>0.68</v>
      </c>
      <c r="AT1167">
        <v>-1</v>
      </c>
      <c r="AU1167">
        <v>-1</v>
      </c>
      <c r="AV1167">
        <v>0.05</v>
      </c>
      <c r="AW1167">
        <v>29.88</v>
      </c>
      <c r="AX1167">
        <v>29.88</v>
      </c>
      <c r="AY1167">
        <v>0.17</v>
      </c>
      <c r="AZ1167">
        <v>0</v>
      </c>
      <c r="BA1167">
        <v>1464.2600271304407</v>
      </c>
    </row>
    <row r="1168" spans="1:53" x14ac:dyDescent="0.25">
      <c r="A1168">
        <v>3175</v>
      </c>
      <c r="B1168" t="s">
        <v>1571</v>
      </c>
      <c r="C1168">
        <v>0</v>
      </c>
      <c r="D1168">
        <v>1.58</v>
      </c>
      <c r="E1168">
        <v>0</v>
      </c>
      <c r="F1168">
        <v>0</v>
      </c>
      <c r="G1168">
        <v>0</v>
      </c>
      <c r="H1168">
        <v>0.03</v>
      </c>
      <c r="I1168">
        <v>0</v>
      </c>
      <c r="J1168">
        <v>2</v>
      </c>
      <c r="K1168">
        <v>0.03</v>
      </c>
      <c r="L1168">
        <v>-1</v>
      </c>
      <c r="M1168">
        <v>-1</v>
      </c>
      <c r="N1168">
        <v>0.67</v>
      </c>
      <c r="O1168">
        <v>3.58</v>
      </c>
      <c r="P1168">
        <v>0.03</v>
      </c>
      <c r="Q1168">
        <v>0.28000000000000003</v>
      </c>
      <c r="R1168">
        <v>0.05</v>
      </c>
      <c r="S1168">
        <v>0.32</v>
      </c>
      <c r="T1168">
        <v>0.23</v>
      </c>
      <c r="U1168">
        <v>0</v>
      </c>
      <c r="V1168">
        <v>0</v>
      </c>
      <c r="W1168">
        <v>20.67</v>
      </c>
      <c r="X1168">
        <v>0.6</v>
      </c>
      <c r="Y1168">
        <v>-1</v>
      </c>
      <c r="Z1168">
        <v>-1</v>
      </c>
      <c r="AA1168">
        <v>24.88</v>
      </c>
      <c r="AB1168">
        <v>0.03</v>
      </c>
      <c r="AC1168">
        <v>0.02</v>
      </c>
      <c r="AD1168">
        <v>0.03</v>
      </c>
      <c r="AE1168">
        <v>4.17</v>
      </c>
      <c r="AF1168">
        <v>-1</v>
      </c>
      <c r="AG1168">
        <v>-1</v>
      </c>
      <c r="AH1168">
        <v>-1</v>
      </c>
      <c r="AI1168">
        <v>0</v>
      </c>
      <c r="AJ1168">
        <v>0</v>
      </c>
      <c r="AK1168">
        <v>0.03</v>
      </c>
      <c r="AL1168">
        <v>0.03</v>
      </c>
      <c r="AM1168">
        <v>0.05</v>
      </c>
      <c r="AN1168">
        <v>0.05</v>
      </c>
      <c r="AO1168">
        <v>1.42</v>
      </c>
      <c r="AP1168">
        <v>1.42</v>
      </c>
      <c r="AQ1168">
        <v>22.67</v>
      </c>
      <c r="AR1168">
        <v>0.53</v>
      </c>
      <c r="AS1168">
        <v>0.68</v>
      </c>
      <c r="AT1168">
        <v>-1</v>
      </c>
      <c r="AU1168">
        <v>-1</v>
      </c>
      <c r="AV1168">
        <v>0.05</v>
      </c>
      <c r="AW1168">
        <v>29.88</v>
      </c>
      <c r="AX1168">
        <v>29.88</v>
      </c>
      <c r="AY1168">
        <v>0.17</v>
      </c>
      <c r="AZ1168">
        <v>0</v>
      </c>
      <c r="BA1168">
        <v>1480.9195854783561</v>
      </c>
    </row>
    <row r="1169" spans="1:53" x14ac:dyDescent="0.25">
      <c r="A1169">
        <v>3176</v>
      </c>
      <c r="B1169" t="s">
        <v>1572</v>
      </c>
      <c r="C1169">
        <v>0</v>
      </c>
      <c r="D1169">
        <v>1.58</v>
      </c>
      <c r="E1169">
        <v>0</v>
      </c>
      <c r="F1169">
        <v>0</v>
      </c>
      <c r="G1169">
        <v>0</v>
      </c>
      <c r="H1169">
        <v>0.03</v>
      </c>
      <c r="I1169">
        <v>0</v>
      </c>
      <c r="J1169">
        <v>2</v>
      </c>
      <c r="K1169">
        <v>0.03</v>
      </c>
      <c r="L1169">
        <v>-1</v>
      </c>
      <c r="M1169">
        <v>-1</v>
      </c>
      <c r="N1169">
        <v>0.67</v>
      </c>
      <c r="O1169">
        <v>3.58</v>
      </c>
      <c r="P1169">
        <v>0.03</v>
      </c>
      <c r="Q1169">
        <v>0.28000000000000003</v>
      </c>
      <c r="R1169">
        <v>0.05</v>
      </c>
      <c r="S1169">
        <v>0.32</v>
      </c>
      <c r="T1169">
        <v>0.23</v>
      </c>
      <c r="U1169">
        <v>0</v>
      </c>
      <c r="V1169">
        <v>0</v>
      </c>
      <c r="W1169">
        <v>20.67</v>
      </c>
      <c r="X1169">
        <v>0.6</v>
      </c>
      <c r="Y1169">
        <v>-1</v>
      </c>
      <c r="Z1169">
        <v>-1</v>
      </c>
      <c r="AA1169">
        <v>24.88</v>
      </c>
      <c r="AB1169">
        <v>0.03</v>
      </c>
      <c r="AC1169">
        <v>0.02</v>
      </c>
      <c r="AD1169">
        <v>0.03</v>
      </c>
      <c r="AE1169">
        <v>4.17</v>
      </c>
      <c r="AF1169">
        <v>-1</v>
      </c>
      <c r="AG1169">
        <v>-1</v>
      </c>
      <c r="AH1169">
        <v>-1</v>
      </c>
      <c r="AI1169">
        <v>0</v>
      </c>
      <c r="AJ1169">
        <v>0</v>
      </c>
      <c r="AK1169">
        <v>0.03</v>
      </c>
      <c r="AL1169">
        <v>0.03</v>
      </c>
      <c r="AM1169">
        <v>0.05</v>
      </c>
      <c r="AN1169">
        <v>0.05</v>
      </c>
      <c r="AO1169">
        <v>1.42</v>
      </c>
      <c r="AP1169">
        <v>1.42</v>
      </c>
      <c r="AQ1169">
        <v>22.67</v>
      </c>
      <c r="AR1169">
        <v>0.53</v>
      </c>
      <c r="AS1169">
        <v>0.68</v>
      </c>
      <c r="AT1169">
        <v>-1</v>
      </c>
      <c r="AU1169">
        <v>-1</v>
      </c>
      <c r="AV1169">
        <v>0.05</v>
      </c>
      <c r="AW1169">
        <v>29.88</v>
      </c>
      <c r="AX1169">
        <v>29.88</v>
      </c>
      <c r="AY1169">
        <v>0.17</v>
      </c>
      <c r="AZ1169">
        <v>0</v>
      </c>
      <c r="BA1169">
        <v>1477.9182854892429</v>
      </c>
    </row>
    <row r="1170" spans="1:53" x14ac:dyDescent="0.25">
      <c r="A1170">
        <v>3179</v>
      </c>
      <c r="B1170" t="s">
        <v>1573</v>
      </c>
      <c r="C1170">
        <v>0</v>
      </c>
      <c r="D1170">
        <v>1.58</v>
      </c>
      <c r="E1170">
        <v>0</v>
      </c>
      <c r="F1170">
        <v>0</v>
      </c>
      <c r="G1170">
        <v>0</v>
      </c>
      <c r="H1170">
        <v>0.03</v>
      </c>
      <c r="I1170">
        <v>0</v>
      </c>
      <c r="J1170">
        <v>2</v>
      </c>
      <c r="K1170">
        <v>0.03</v>
      </c>
      <c r="L1170">
        <v>-1</v>
      </c>
      <c r="M1170">
        <v>-1</v>
      </c>
      <c r="N1170">
        <v>0.67</v>
      </c>
      <c r="O1170">
        <v>3.58</v>
      </c>
      <c r="P1170">
        <v>0.03</v>
      </c>
      <c r="Q1170">
        <v>0.28000000000000003</v>
      </c>
      <c r="R1170">
        <v>0.05</v>
      </c>
      <c r="S1170">
        <v>0.32</v>
      </c>
      <c r="T1170">
        <v>0.23</v>
      </c>
      <c r="U1170">
        <v>0</v>
      </c>
      <c r="V1170">
        <v>0</v>
      </c>
      <c r="W1170">
        <v>20.67</v>
      </c>
      <c r="X1170">
        <v>0.6</v>
      </c>
      <c r="Y1170">
        <v>-1</v>
      </c>
      <c r="Z1170">
        <v>-1</v>
      </c>
      <c r="AA1170">
        <v>24.88</v>
      </c>
      <c r="AB1170">
        <v>0.03</v>
      </c>
      <c r="AC1170">
        <v>0.02</v>
      </c>
      <c r="AD1170">
        <v>0.03</v>
      </c>
      <c r="AE1170">
        <v>4.17</v>
      </c>
      <c r="AF1170">
        <v>-1</v>
      </c>
      <c r="AG1170">
        <v>-1</v>
      </c>
      <c r="AH1170">
        <v>-1</v>
      </c>
      <c r="AI1170">
        <v>0</v>
      </c>
      <c r="AJ1170">
        <v>0</v>
      </c>
      <c r="AK1170">
        <v>0.03</v>
      </c>
      <c r="AL1170">
        <v>0.03</v>
      </c>
      <c r="AM1170">
        <v>0.05</v>
      </c>
      <c r="AN1170">
        <v>0.05</v>
      </c>
      <c r="AO1170">
        <v>1.42</v>
      </c>
      <c r="AP1170">
        <v>1.42</v>
      </c>
      <c r="AQ1170">
        <v>22.67</v>
      </c>
      <c r="AR1170">
        <v>0.53</v>
      </c>
      <c r="AS1170">
        <v>0.68</v>
      </c>
      <c r="AT1170">
        <v>-1</v>
      </c>
      <c r="AU1170">
        <v>-1</v>
      </c>
      <c r="AV1170">
        <v>0.05</v>
      </c>
      <c r="AW1170">
        <v>29.88</v>
      </c>
      <c r="AX1170">
        <v>29.88</v>
      </c>
      <c r="AY1170">
        <v>0.17</v>
      </c>
      <c r="AZ1170">
        <v>0</v>
      </c>
      <c r="BA1170">
        <v>1480.4972037411346</v>
      </c>
    </row>
    <row r="1171" spans="1:53" x14ac:dyDescent="0.25">
      <c r="A1171">
        <v>3180</v>
      </c>
      <c r="B1171" t="s">
        <v>1574</v>
      </c>
      <c r="C1171">
        <v>0</v>
      </c>
      <c r="D1171">
        <v>1.58</v>
      </c>
      <c r="E1171">
        <v>0</v>
      </c>
      <c r="F1171">
        <v>0</v>
      </c>
      <c r="G1171">
        <v>0</v>
      </c>
      <c r="H1171">
        <v>0.03</v>
      </c>
      <c r="I1171">
        <v>0</v>
      </c>
      <c r="J1171">
        <v>2</v>
      </c>
      <c r="K1171">
        <v>0.03</v>
      </c>
      <c r="L1171">
        <v>-1</v>
      </c>
      <c r="M1171">
        <v>-1</v>
      </c>
      <c r="N1171">
        <v>0.67</v>
      </c>
      <c r="O1171">
        <v>3.58</v>
      </c>
      <c r="P1171">
        <v>0.03</v>
      </c>
      <c r="Q1171">
        <v>0.28000000000000003</v>
      </c>
      <c r="R1171">
        <v>0.05</v>
      </c>
      <c r="S1171">
        <v>0.32</v>
      </c>
      <c r="T1171">
        <v>0.23</v>
      </c>
      <c r="U1171">
        <v>0</v>
      </c>
      <c r="V1171">
        <v>0</v>
      </c>
      <c r="W1171">
        <v>20.67</v>
      </c>
      <c r="X1171">
        <v>0.6</v>
      </c>
      <c r="Y1171">
        <v>-1</v>
      </c>
      <c r="Z1171">
        <v>-1</v>
      </c>
      <c r="AA1171">
        <v>24.88</v>
      </c>
      <c r="AB1171">
        <v>0.03</v>
      </c>
      <c r="AC1171">
        <v>0.02</v>
      </c>
      <c r="AD1171">
        <v>0.03</v>
      </c>
      <c r="AE1171">
        <v>4.17</v>
      </c>
      <c r="AF1171">
        <v>-1</v>
      </c>
      <c r="AG1171">
        <v>-1</v>
      </c>
      <c r="AH1171">
        <v>-1</v>
      </c>
      <c r="AI1171">
        <v>0</v>
      </c>
      <c r="AJ1171">
        <v>0</v>
      </c>
      <c r="AK1171">
        <v>0.03</v>
      </c>
      <c r="AL1171">
        <v>0.03</v>
      </c>
      <c r="AM1171">
        <v>0.05</v>
      </c>
      <c r="AN1171">
        <v>0.05</v>
      </c>
      <c r="AO1171">
        <v>1.42</v>
      </c>
      <c r="AP1171">
        <v>1.42</v>
      </c>
      <c r="AQ1171">
        <v>22.67</v>
      </c>
      <c r="AR1171">
        <v>0.53</v>
      </c>
      <c r="AS1171">
        <v>0.68</v>
      </c>
      <c r="AT1171">
        <v>-1</v>
      </c>
      <c r="AU1171">
        <v>-1</v>
      </c>
      <c r="AV1171">
        <v>0.05</v>
      </c>
      <c r="AW1171">
        <v>29.88</v>
      </c>
      <c r="AX1171">
        <v>29.88</v>
      </c>
      <c r="AY1171">
        <v>0.17</v>
      </c>
      <c r="AZ1171">
        <v>0</v>
      </c>
      <c r="BA1171">
        <v>1412.0903174374776</v>
      </c>
    </row>
    <row r="1172" spans="1:53" x14ac:dyDescent="0.25">
      <c r="A1172">
        <v>3181</v>
      </c>
      <c r="B1172" t="s">
        <v>1575</v>
      </c>
      <c r="C1172">
        <v>0</v>
      </c>
      <c r="D1172">
        <v>1.58</v>
      </c>
      <c r="E1172">
        <v>0</v>
      </c>
      <c r="F1172">
        <v>0</v>
      </c>
      <c r="G1172">
        <v>0</v>
      </c>
      <c r="H1172">
        <v>0.03</v>
      </c>
      <c r="I1172">
        <v>0</v>
      </c>
      <c r="J1172">
        <v>2</v>
      </c>
      <c r="K1172">
        <v>0.03</v>
      </c>
      <c r="L1172">
        <v>-1</v>
      </c>
      <c r="M1172">
        <v>-1</v>
      </c>
      <c r="N1172">
        <v>0.67</v>
      </c>
      <c r="O1172">
        <v>3.58</v>
      </c>
      <c r="P1172">
        <v>0.03</v>
      </c>
      <c r="Q1172">
        <v>0.28000000000000003</v>
      </c>
      <c r="R1172">
        <v>0.05</v>
      </c>
      <c r="S1172">
        <v>0.32</v>
      </c>
      <c r="T1172">
        <v>0.23</v>
      </c>
      <c r="U1172">
        <v>0</v>
      </c>
      <c r="V1172">
        <v>0</v>
      </c>
      <c r="W1172">
        <v>20.67</v>
      </c>
      <c r="X1172">
        <v>0.6</v>
      </c>
      <c r="Y1172">
        <v>-1</v>
      </c>
      <c r="Z1172">
        <v>-1</v>
      </c>
      <c r="AA1172">
        <v>24.88</v>
      </c>
      <c r="AB1172">
        <v>0.03</v>
      </c>
      <c r="AC1172">
        <v>0.02</v>
      </c>
      <c r="AD1172">
        <v>0.03</v>
      </c>
      <c r="AE1172">
        <v>4.17</v>
      </c>
      <c r="AF1172">
        <v>-1</v>
      </c>
      <c r="AG1172">
        <v>-1</v>
      </c>
      <c r="AH1172">
        <v>-1</v>
      </c>
      <c r="AI1172">
        <v>0</v>
      </c>
      <c r="AJ1172">
        <v>0</v>
      </c>
      <c r="AK1172">
        <v>0.03</v>
      </c>
      <c r="AL1172">
        <v>0.03</v>
      </c>
      <c r="AM1172">
        <v>0.05</v>
      </c>
      <c r="AN1172">
        <v>0.05</v>
      </c>
      <c r="AO1172">
        <v>1.42</v>
      </c>
      <c r="AP1172">
        <v>1.42</v>
      </c>
      <c r="AQ1172">
        <v>22.67</v>
      </c>
      <c r="AR1172">
        <v>0.53</v>
      </c>
      <c r="AS1172">
        <v>0.68</v>
      </c>
      <c r="AT1172">
        <v>-1</v>
      </c>
      <c r="AU1172">
        <v>-1</v>
      </c>
      <c r="AV1172">
        <v>0.05</v>
      </c>
      <c r="AW1172">
        <v>29.88</v>
      </c>
      <c r="AX1172">
        <v>29.88</v>
      </c>
      <c r="AY1172">
        <v>0.17</v>
      </c>
      <c r="AZ1172">
        <v>0</v>
      </c>
      <c r="BA1172">
        <v>1438.5967433743813</v>
      </c>
    </row>
    <row r="1173" spans="1:53" x14ac:dyDescent="0.25">
      <c r="A1173">
        <v>3182</v>
      </c>
      <c r="B1173" t="s">
        <v>1576</v>
      </c>
      <c r="C1173">
        <v>0</v>
      </c>
      <c r="D1173">
        <v>1.58</v>
      </c>
      <c r="E1173">
        <v>0</v>
      </c>
      <c r="F1173">
        <v>0</v>
      </c>
      <c r="G1173">
        <v>0</v>
      </c>
      <c r="H1173">
        <v>0.03</v>
      </c>
      <c r="I1173">
        <v>0</v>
      </c>
      <c r="J1173">
        <v>2</v>
      </c>
      <c r="K1173">
        <v>0.03</v>
      </c>
      <c r="L1173">
        <v>-1</v>
      </c>
      <c r="M1173">
        <v>-1</v>
      </c>
      <c r="N1173">
        <v>0.67</v>
      </c>
      <c r="O1173">
        <v>3.58</v>
      </c>
      <c r="P1173">
        <v>0.03</v>
      </c>
      <c r="Q1173">
        <v>0.28000000000000003</v>
      </c>
      <c r="R1173">
        <v>0.05</v>
      </c>
      <c r="S1173">
        <v>0.32</v>
      </c>
      <c r="T1173">
        <v>0.23</v>
      </c>
      <c r="U1173">
        <v>0</v>
      </c>
      <c r="V1173">
        <v>0</v>
      </c>
      <c r="W1173">
        <v>20.67</v>
      </c>
      <c r="X1173">
        <v>0.6</v>
      </c>
      <c r="Y1173">
        <v>-1</v>
      </c>
      <c r="Z1173">
        <v>-1</v>
      </c>
      <c r="AA1173">
        <v>24.88</v>
      </c>
      <c r="AB1173">
        <v>0.03</v>
      </c>
      <c r="AC1173">
        <v>0.02</v>
      </c>
      <c r="AD1173">
        <v>0.03</v>
      </c>
      <c r="AE1173">
        <v>4.17</v>
      </c>
      <c r="AF1173">
        <v>-1</v>
      </c>
      <c r="AG1173">
        <v>-1</v>
      </c>
      <c r="AH1173">
        <v>-1</v>
      </c>
      <c r="AI1173">
        <v>0</v>
      </c>
      <c r="AJ1173">
        <v>0</v>
      </c>
      <c r="AK1173">
        <v>0.03</v>
      </c>
      <c r="AL1173">
        <v>0.03</v>
      </c>
      <c r="AM1173">
        <v>0.05</v>
      </c>
      <c r="AN1173">
        <v>0.05</v>
      </c>
      <c r="AO1173">
        <v>1.42</v>
      </c>
      <c r="AP1173">
        <v>1.42</v>
      </c>
      <c r="AQ1173">
        <v>22.67</v>
      </c>
      <c r="AR1173">
        <v>0.53</v>
      </c>
      <c r="AS1173">
        <v>0.68</v>
      </c>
      <c r="AT1173">
        <v>-1</v>
      </c>
      <c r="AU1173">
        <v>-1</v>
      </c>
      <c r="AV1173">
        <v>0.05</v>
      </c>
      <c r="AW1173">
        <v>29.88</v>
      </c>
      <c r="AX1173">
        <v>29.88</v>
      </c>
      <c r="AY1173">
        <v>0.17</v>
      </c>
      <c r="AZ1173">
        <v>0</v>
      </c>
      <c r="BA1173">
        <v>1401.578123107784</v>
      </c>
    </row>
    <row r="1174" spans="1:53" x14ac:dyDescent="0.25">
      <c r="A1174">
        <v>3184</v>
      </c>
      <c r="B1174" t="s">
        <v>1577</v>
      </c>
      <c r="C1174">
        <v>0</v>
      </c>
      <c r="D1174">
        <v>1.58</v>
      </c>
      <c r="E1174">
        <v>0</v>
      </c>
      <c r="F1174">
        <v>0</v>
      </c>
      <c r="G1174">
        <v>0</v>
      </c>
      <c r="H1174">
        <v>0.03</v>
      </c>
      <c r="I1174">
        <v>0</v>
      </c>
      <c r="J1174">
        <v>2</v>
      </c>
      <c r="K1174">
        <v>0.03</v>
      </c>
      <c r="L1174">
        <v>-1</v>
      </c>
      <c r="M1174">
        <v>-1</v>
      </c>
      <c r="N1174">
        <v>0.67</v>
      </c>
      <c r="O1174">
        <v>3.58</v>
      </c>
      <c r="P1174">
        <v>0.03</v>
      </c>
      <c r="Q1174">
        <v>0.28000000000000003</v>
      </c>
      <c r="R1174">
        <v>0.05</v>
      </c>
      <c r="S1174">
        <v>0.32</v>
      </c>
      <c r="T1174">
        <v>0.23</v>
      </c>
      <c r="U1174">
        <v>0</v>
      </c>
      <c r="V1174">
        <v>0</v>
      </c>
      <c r="W1174">
        <v>20.67</v>
      </c>
      <c r="X1174">
        <v>0.6</v>
      </c>
      <c r="Y1174">
        <v>-1</v>
      </c>
      <c r="Z1174">
        <v>-1</v>
      </c>
      <c r="AA1174">
        <v>24.88</v>
      </c>
      <c r="AB1174">
        <v>0.03</v>
      </c>
      <c r="AC1174">
        <v>0.02</v>
      </c>
      <c r="AD1174">
        <v>0.03</v>
      </c>
      <c r="AE1174">
        <v>4.17</v>
      </c>
      <c r="AF1174">
        <v>-1</v>
      </c>
      <c r="AG1174">
        <v>-1</v>
      </c>
      <c r="AH1174">
        <v>-1</v>
      </c>
      <c r="AI1174">
        <v>0</v>
      </c>
      <c r="AJ1174">
        <v>0</v>
      </c>
      <c r="AK1174">
        <v>0.03</v>
      </c>
      <c r="AL1174">
        <v>0.03</v>
      </c>
      <c r="AM1174">
        <v>0.05</v>
      </c>
      <c r="AN1174">
        <v>0.05</v>
      </c>
      <c r="AO1174">
        <v>1.42</v>
      </c>
      <c r="AP1174">
        <v>1.42</v>
      </c>
      <c r="AQ1174">
        <v>22.67</v>
      </c>
      <c r="AR1174">
        <v>0.53</v>
      </c>
      <c r="AS1174">
        <v>0.68</v>
      </c>
      <c r="AT1174">
        <v>-1</v>
      </c>
      <c r="AU1174">
        <v>-1</v>
      </c>
      <c r="AV1174">
        <v>0.05</v>
      </c>
      <c r="AW1174">
        <v>29.88</v>
      </c>
      <c r="AX1174">
        <v>29.88</v>
      </c>
      <c r="AY1174">
        <v>0.17</v>
      </c>
      <c r="AZ1174">
        <v>0</v>
      </c>
      <c r="BA1174">
        <v>1417.7220039124336</v>
      </c>
    </row>
    <row r="1175" spans="1:53" x14ac:dyDescent="0.25">
      <c r="A1175">
        <v>3187</v>
      </c>
      <c r="B1175" t="s">
        <v>1578</v>
      </c>
      <c r="C1175">
        <v>0</v>
      </c>
      <c r="D1175">
        <v>1.58</v>
      </c>
      <c r="E1175">
        <v>0</v>
      </c>
      <c r="F1175">
        <v>0</v>
      </c>
      <c r="G1175">
        <v>0</v>
      </c>
      <c r="H1175">
        <v>0.03</v>
      </c>
      <c r="I1175">
        <v>0</v>
      </c>
      <c r="J1175">
        <v>2</v>
      </c>
      <c r="K1175">
        <v>0.03</v>
      </c>
      <c r="L1175">
        <v>-1</v>
      </c>
      <c r="M1175">
        <v>-1</v>
      </c>
      <c r="N1175">
        <v>0.67</v>
      </c>
      <c r="O1175">
        <v>3.58</v>
      </c>
      <c r="P1175">
        <v>0.03</v>
      </c>
      <c r="Q1175">
        <v>0.28000000000000003</v>
      </c>
      <c r="R1175">
        <v>0.05</v>
      </c>
      <c r="S1175">
        <v>0.32</v>
      </c>
      <c r="T1175">
        <v>0.23</v>
      </c>
      <c r="U1175">
        <v>0</v>
      </c>
      <c r="V1175">
        <v>0</v>
      </c>
      <c r="W1175">
        <v>20.67</v>
      </c>
      <c r="X1175">
        <v>0.6</v>
      </c>
      <c r="Y1175">
        <v>-1</v>
      </c>
      <c r="Z1175">
        <v>-1</v>
      </c>
      <c r="AA1175">
        <v>24.88</v>
      </c>
      <c r="AB1175">
        <v>0.03</v>
      </c>
      <c r="AC1175">
        <v>0.02</v>
      </c>
      <c r="AD1175">
        <v>0.03</v>
      </c>
      <c r="AE1175">
        <v>4.17</v>
      </c>
      <c r="AF1175">
        <v>-1</v>
      </c>
      <c r="AG1175">
        <v>-1</v>
      </c>
      <c r="AH1175">
        <v>-1</v>
      </c>
      <c r="AI1175">
        <v>0</v>
      </c>
      <c r="AJ1175">
        <v>0</v>
      </c>
      <c r="AK1175">
        <v>0.03</v>
      </c>
      <c r="AL1175">
        <v>0.03</v>
      </c>
      <c r="AM1175">
        <v>0.05</v>
      </c>
      <c r="AN1175">
        <v>0.05</v>
      </c>
      <c r="AO1175">
        <v>1.42</v>
      </c>
      <c r="AP1175">
        <v>1.42</v>
      </c>
      <c r="AQ1175">
        <v>22.67</v>
      </c>
      <c r="AR1175">
        <v>0.53</v>
      </c>
      <c r="AS1175">
        <v>0.68</v>
      </c>
      <c r="AT1175">
        <v>-1</v>
      </c>
      <c r="AU1175">
        <v>-1</v>
      </c>
      <c r="AV1175">
        <v>0.05</v>
      </c>
      <c r="AW1175">
        <v>29.88</v>
      </c>
      <c r="AX1175">
        <v>29.88</v>
      </c>
      <c r="AY1175">
        <v>0.17</v>
      </c>
      <c r="AZ1175">
        <v>0</v>
      </c>
      <c r="BA1175">
        <v>1497.7608573601542</v>
      </c>
    </row>
    <row r="1176" spans="1:53" x14ac:dyDescent="0.25">
      <c r="A1176">
        <v>3189</v>
      </c>
      <c r="B1176" t="s">
        <v>716</v>
      </c>
      <c r="C1176">
        <v>0</v>
      </c>
      <c r="D1176">
        <v>1.58</v>
      </c>
      <c r="E1176">
        <v>0</v>
      </c>
      <c r="F1176">
        <v>0</v>
      </c>
      <c r="G1176">
        <v>0</v>
      </c>
      <c r="H1176">
        <v>0.03</v>
      </c>
      <c r="I1176">
        <v>0</v>
      </c>
      <c r="J1176">
        <v>2</v>
      </c>
      <c r="K1176">
        <v>0.03</v>
      </c>
      <c r="L1176">
        <v>-1</v>
      </c>
      <c r="M1176">
        <v>-1</v>
      </c>
      <c r="N1176">
        <v>0.67</v>
      </c>
      <c r="O1176">
        <v>3.58</v>
      </c>
      <c r="P1176">
        <v>0.03</v>
      </c>
      <c r="Q1176">
        <v>0.28000000000000003</v>
      </c>
      <c r="R1176">
        <v>0.05</v>
      </c>
      <c r="S1176">
        <v>0.32</v>
      </c>
      <c r="T1176">
        <v>0.23</v>
      </c>
      <c r="U1176">
        <v>0</v>
      </c>
      <c r="V1176">
        <v>0</v>
      </c>
      <c r="W1176">
        <v>20.67</v>
      </c>
      <c r="X1176">
        <v>0.6</v>
      </c>
      <c r="Y1176">
        <v>-1</v>
      </c>
      <c r="Z1176">
        <v>-1</v>
      </c>
      <c r="AA1176">
        <v>24.88</v>
      </c>
      <c r="AB1176">
        <v>0.03</v>
      </c>
      <c r="AC1176">
        <v>0.02</v>
      </c>
      <c r="AD1176">
        <v>0.03</v>
      </c>
      <c r="AE1176">
        <v>4.17</v>
      </c>
      <c r="AF1176">
        <v>-1</v>
      </c>
      <c r="AG1176">
        <v>-1</v>
      </c>
      <c r="AH1176">
        <v>-1</v>
      </c>
      <c r="AI1176">
        <v>0</v>
      </c>
      <c r="AJ1176">
        <v>0</v>
      </c>
      <c r="AK1176">
        <v>0.03</v>
      </c>
      <c r="AL1176">
        <v>0.03</v>
      </c>
      <c r="AM1176">
        <v>0.05</v>
      </c>
      <c r="AN1176">
        <v>0.05</v>
      </c>
      <c r="AO1176">
        <v>1.42</v>
      </c>
      <c r="AP1176">
        <v>1.42</v>
      </c>
      <c r="AQ1176">
        <v>22.67</v>
      </c>
      <c r="AR1176">
        <v>0.53</v>
      </c>
      <c r="AS1176">
        <v>0.68</v>
      </c>
      <c r="AT1176">
        <v>-1</v>
      </c>
      <c r="AU1176">
        <v>-1</v>
      </c>
      <c r="AV1176">
        <v>0.05</v>
      </c>
      <c r="AW1176">
        <v>29.88</v>
      </c>
      <c r="AX1176">
        <v>29.88</v>
      </c>
      <c r="AY1176">
        <v>0.17</v>
      </c>
      <c r="AZ1176">
        <v>0</v>
      </c>
      <c r="BA1176">
        <v>1425.6760684892508</v>
      </c>
    </row>
    <row r="1177" spans="1:53" x14ac:dyDescent="0.25">
      <c r="A1177">
        <v>3193</v>
      </c>
      <c r="B1177" t="s">
        <v>1579</v>
      </c>
      <c r="C1177">
        <v>0</v>
      </c>
      <c r="D1177">
        <v>1.58</v>
      </c>
      <c r="E1177">
        <v>0</v>
      </c>
      <c r="F1177">
        <v>0</v>
      </c>
      <c r="G1177">
        <v>0</v>
      </c>
      <c r="H1177">
        <v>0.03</v>
      </c>
      <c r="I1177">
        <v>0</v>
      </c>
      <c r="J1177">
        <v>2</v>
      </c>
      <c r="K1177">
        <v>0.03</v>
      </c>
      <c r="L1177">
        <v>-1</v>
      </c>
      <c r="M1177">
        <v>-1</v>
      </c>
      <c r="N1177">
        <v>0.67</v>
      </c>
      <c r="O1177">
        <v>3.58</v>
      </c>
      <c r="P1177">
        <v>0.03</v>
      </c>
      <c r="Q1177">
        <v>0.28000000000000003</v>
      </c>
      <c r="R1177">
        <v>0.05</v>
      </c>
      <c r="S1177">
        <v>0.32</v>
      </c>
      <c r="T1177">
        <v>0.23</v>
      </c>
      <c r="U1177">
        <v>0</v>
      </c>
      <c r="V1177">
        <v>0</v>
      </c>
      <c r="W1177">
        <v>20.67</v>
      </c>
      <c r="X1177">
        <v>0.6</v>
      </c>
      <c r="Y1177">
        <v>-1</v>
      </c>
      <c r="Z1177">
        <v>-1</v>
      </c>
      <c r="AA1177">
        <v>24.88</v>
      </c>
      <c r="AB1177">
        <v>0.03</v>
      </c>
      <c r="AC1177">
        <v>0.02</v>
      </c>
      <c r="AD1177">
        <v>0.03</v>
      </c>
      <c r="AE1177">
        <v>4.17</v>
      </c>
      <c r="AF1177">
        <v>-1</v>
      </c>
      <c r="AG1177">
        <v>-1</v>
      </c>
      <c r="AH1177">
        <v>-1</v>
      </c>
      <c r="AI1177">
        <v>0</v>
      </c>
      <c r="AJ1177">
        <v>0</v>
      </c>
      <c r="AK1177">
        <v>0.03</v>
      </c>
      <c r="AL1177">
        <v>0.03</v>
      </c>
      <c r="AM1177">
        <v>0.05</v>
      </c>
      <c r="AN1177">
        <v>0.05</v>
      </c>
      <c r="AO1177">
        <v>1.42</v>
      </c>
      <c r="AP1177">
        <v>1.42</v>
      </c>
      <c r="AQ1177">
        <v>22.67</v>
      </c>
      <c r="AR1177">
        <v>0.53</v>
      </c>
      <c r="AS1177">
        <v>0.68</v>
      </c>
      <c r="AT1177">
        <v>-1</v>
      </c>
      <c r="AU1177">
        <v>-1</v>
      </c>
      <c r="AV1177">
        <v>0.05</v>
      </c>
      <c r="AW1177">
        <v>29.88</v>
      </c>
      <c r="AX1177">
        <v>29.88</v>
      </c>
      <c r="AY1177">
        <v>0.17</v>
      </c>
      <c r="AZ1177">
        <v>0</v>
      </c>
      <c r="BA1177">
        <v>1422.4700232890248</v>
      </c>
    </row>
    <row r="1178" spans="1:53" x14ac:dyDescent="0.25">
      <c r="A1178">
        <v>3196</v>
      </c>
      <c r="B1178" t="s">
        <v>1580</v>
      </c>
      <c r="C1178">
        <v>0</v>
      </c>
      <c r="D1178">
        <v>1.58</v>
      </c>
      <c r="E1178">
        <v>0</v>
      </c>
      <c r="F1178">
        <v>0</v>
      </c>
      <c r="G1178">
        <v>0</v>
      </c>
      <c r="H1178">
        <v>0.03</v>
      </c>
      <c r="I1178">
        <v>0</v>
      </c>
      <c r="J1178">
        <v>2</v>
      </c>
      <c r="K1178">
        <v>0.03</v>
      </c>
      <c r="L1178">
        <v>-1</v>
      </c>
      <c r="M1178">
        <v>-1</v>
      </c>
      <c r="N1178">
        <v>0.67</v>
      </c>
      <c r="O1178">
        <v>3.58</v>
      </c>
      <c r="P1178">
        <v>0.03</v>
      </c>
      <c r="Q1178">
        <v>0.28000000000000003</v>
      </c>
      <c r="R1178">
        <v>0.05</v>
      </c>
      <c r="S1178">
        <v>0.32</v>
      </c>
      <c r="T1178">
        <v>0.23</v>
      </c>
      <c r="U1178">
        <v>0</v>
      </c>
      <c r="V1178">
        <v>0</v>
      </c>
      <c r="W1178">
        <v>20.67</v>
      </c>
      <c r="X1178">
        <v>0.6</v>
      </c>
      <c r="Y1178">
        <v>-1</v>
      </c>
      <c r="Z1178">
        <v>-1</v>
      </c>
      <c r="AA1178">
        <v>24.88</v>
      </c>
      <c r="AB1178">
        <v>0.03</v>
      </c>
      <c r="AC1178">
        <v>0.02</v>
      </c>
      <c r="AD1178">
        <v>0.03</v>
      </c>
      <c r="AE1178">
        <v>4.17</v>
      </c>
      <c r="AF1178">
        <v>-1</v>
      </c>
      <c r="AG1178">
        <v>-1</v>
      </c>
      <c r="AH1178">
        <v>-1</v>
      </c>
      <c r="AI1178">
        <v>0</v>
      </c>
      <c r="AJ1178">
        <v>0</v>
      </c>
      <c r="AK1178">
        <v>0.03</v>
      </c>
      <c r="AL1178">
        <v>0.03</v>
      </c>
      <c r="AM1178">
        <v>0.05</v>
      </c>
      <c r="AN1178">
        <v>0.05</v>
      </c>
      <c r="AO1178">
        <v>1.42</v>
      </c>
      <c r="AP1178">
        <v>1.42</v>
      </c>
      <c r="AQ1178">
        <v>22.67</v>
      </c>
      <c r="AR1178">
        <v>0.53</v>
      </c>
      <c r="AS1178">
        <v>0.68</v>
      </c>
      <c r="AT1178">
        <v>-1</v>
      </c>
      <c r="AU1178">
        <v>-1</v>
      </c>
      <c r="AV1178">
        <v>0.05</v>
      </c>
      <c r="AW1178">
        <v>29.88</v>
      </c>
      <c r="AX1178">
        <v>29.88</v>
      </c>
      <c r="AY1178">
        <v>0.17</v>
      </c>
      <c r="AZ1178">
        <v>0</v>
      </c>
      <c r="BA1178">
        <v>1426.5349298984565</v>
      </c>
    </row>
    <row r="1179" spans="1:53" x14ac:dyDescent="0.25">
      <c r="A1179">
        <v>3197</v>
      </c>
      <c r="B1179" t="s">
        <v>1581</v>
      </c>
      <c r="C1179">
        <v>0</v>
      </c>
      <c r="D1179">
        <v>1.58</v>
      </c>
      <c r="E1179">
        <v>0</v>
      </c>
      <c r="F1179">
        <v>0</v>
      </c>
      <c r="G1179">
        <v>0</v>
      </c>
      <c r="H1179">
        <v>0.03</v>
      </c>
      <c r="I1179">
        <v>0</v>
      </c>
      <c r="J1179">
        <v>2</v>
      </c>
      <c r="K1179">
        <v>0.03</v>
      </c>
      <c r="L1179">
        <v>-1</v>
      </c>
      <c r="M1179">
        <v>-1</v>
      </c>
      <c r="N1179">
        <v>0.67</v>
      </c>
      <c r="O1179">
        <v>3.58</v>
      </c>
      <c r="P1179">
        <v>0.03</v>
      </c>
      <c r="Q1179">
        <v>0.28000000000000003</v>
      </c>
      <c r="R1179">
        <v>0.05</v>
      </c>
      <c r="S1179">
        <v>0.32</v>
      </c>
      <c r="T1179">
        <v>0.23</v>
      </c>
      <c r="U1179">
        <v>0</v>
      </c>
      <c r="V1179">
        <v>0</v>
      </c>
      <c r="W1179">
        <v>20.67</v>
      </c>
      <c r="X1179">
        <v>0.6</v>
      </c>
      <c r="Y1179">
        <v>-1</v>
      </c>
      <c r="Z1179">
        <v>-1</v>
      </c>
      <c r="AA1179">
        <v>24.88</v>
      </c>
      <c r="AB1179">
        <v>0.03</v>
      </c>
      <c r="AC1179">
        <v>0.02</v>
      </c>
      <c r="AD1179">
        <v>0.03</v>
      </c>
      <c r="AE1179">
        <v>4.17</v>
      </c>
      <c r="AF1179">
        <v>-1</v>
      </c>
      <c r="AG1179">
        <v>-1</v>
      </c>
      <c r="AH1179">
        <v>-1</v>
      </c>
      <c r="AI1179">
        <v>0</v>
      </c>
      <c r="AJ1179">
        <v>0</v>
      </c>
      <c r="AK1179">
        <v>0.03</v>
      </c>
      <c r="AL1179">
        <v>0.03</v>
      </c>
      <c r="AM1179">
        <v>0.05</v>
      </c>
      <c r="AN1179">
        <v>0.05</v>
      </c>
      <c r="AO1179">
        <v>1.42</v>
      </c>
      <c r="AP1179">
        <v>1.42</v>
      </c>
      <c r="AQ1179">
        <v>22.67</v>
      </c>
      <c r="AR1179">
        <v>0.53</v>
      </c>
      <c r="AS1179">
        <v>0.68</v>
      </c>
      <c r="AT1179">
        <v>-1</v>
      </c>
      <c r="AU1179">
        <v>-1</v>
      </c>
      <c r="AV1179">
        <v>0.05</v>
      </c>
      <c r="AW1179">
        <v>29.88</v>
      </c>
      <c r="AX1179">
        <v>29.88</v>
      </c>
      <c r="AY1179">
        <v>0.17</v>
      </c>
      <c r="AZ1179">
        <v>0</v>
      </c>
      <c r="BA1179">
        <v>1526.6084472334755</v>
      </c>
    </row>
    <row r="1180" spans="1:53" x14ac:dyDescent="0.25">
      <c r="A1180">
        <v>3200</v>
      </c>
      <c r="B1180" t="s">
        <v>1582</v>
      </c>
      <c r="C1180">
        <v>0</v>
      </c>
      <c r="D1180">
        <v>1.58</v>
      </c>
      <c r="E1180">
        <v>0</v>
      </c>
      <c r="F1180">
        <v>0</v>
      </c>
      <c r="G1180">
        <v>0</v>
      </c>
      <c r="H1180">
        <v>0.03</v>
      </c>
      <c r="I1180">
        <v>0</v>
      </c>
      <c r="J1180">
        <v>2</v>
      </c>
      <c r="K1180">
        <v>0.03</v>
      </c>
      <c r="L1180">
        <v>-1</v>
      </c>
      <c r="M1180">
        <v>-1</v>
      </c>
      <c r="N1180">
        <v>0.67</v>
      </c>
      <c r="O1180">
        <v>3.58</v>
      </c>
      <c r="P1180">
        <v>0.03</v>
      </c>
      <c r="Q1180">
        <v>0.28000000000000003</v>
      </c>
      <c r="R1180">
        <v>0.05</v>
      </c>
      <c r="S1180">
        <v>0.32</v>
      </c>
      <c r="T1180">
        <v>0.23</v>
      </c>
      <c r="U1180">
        <v>0</v>
      </c>
      <c r="V1180">
        <v>0</v>
      </c>
      <c r="W1180">
        <v>20.67</v>
      </c>
      <c r="X1180">
        <v>0.6</v>
      </c>
      <c r="Y1180">
        <v>-1</v>
      </c>
      <c r="Z1180">
        <v>-1</v>
      </c>
      <c r="AA1180">
        <v>24.88</v>
      </c>
      <c r="AB1180">
        <v>0.03</v>
      </c>
      <c r="AC1180">
        <v>0.02</v>
      </c>
      <c r="AD1180">
        <v>0.03</v>
      </c>
      <c r="AE1180">
        <v>4.17</v>
      </c>
      <c r="AF1180">
        <v>-1</v>
      </c>
      <c r="AG1180">
        <v>-1</v>
      </c>
      <c r="AH1180">
        <v>-1</v>
      </c>
      <c r="AI1180">
        <v>0</v>
      </c>
      <c r="AJ1180">
        <v>0</v>
      </c>
      <c r="AK1180">
        <v>0.03</v>
      </c>
      <c r="AL1180">
        <v>0.03</v>
      </c>
      <c r="AM1180">
        <v>0.05</v>
      </c>
      <c r="AN1180">
        <v>0.05</v>
      </c>
      <c r="AO1180">
        <v>1.42</v>
      </c>
      <c r="AP1180">
        <v>1.42</v>
      </c>
      <c r="AQ1180">
        <v>22.67</v>
      </c>
      <c r="AR1180">
        <v>0.53</v>
      </c>
      <c r="AS1180">
        <v>0.68</v>
      </c>
      <c r="AT1180">
        <v>-1</v>
      </c>
      <c r="AU1180">
        <v>-1</v>
      </c>
      <c r="AV1180">
        <v>0.05</v>
      </c>
      <c r="AW1180">
        <v>29.88</v>
      </c>
      <c r="AX1180">
        <v>29.88</v>
      </c>
      <c r="AY1180">
        <v>0.17</v>
      </c>
      <c r="AZ1180">
        <v>0</v>
      </c>
      <c r="BA1180">
        <v>1482.5002927848045</v>
      </c>
    </row>
    <row r="1181" spans="1:53" x14ac:dyDescent="0.25">
      <c r="A1181">
        <v>3201</v>
      </c>
      <c r="B1181" t="s">
        <v>1583</v>
      </c>
      <c r="C1181">
        <v>0</v>
      </c>
      <c r="D1181">
        <v>1.58</v>
      </c>
      <c r="E1181">
        <v>0</v>
      </c>
      <c r="F1181">
        <v>0</v>
      </c>
      <c r="G1181">
        <v>0</v>
      </c>
      <c r="H1181">
        <v>0.03</v>
      </c>
      <c r="I1181">
        <v>0</v>
      </c>
      <c r="J1181">
        <v>2</v>
      </c>
      <c r="K1181">
        <v>0.03</v>
      </c>
      <c r="L1181">
        <v>-1</v>
      </c>
      <c r="M1181">
        <v>-1</v>
      </c>
      <c r="N1181">
        <v>0.67</v>
      </c>
      <c r="O1181">
        <v>3.58</v>
      </c>
      <c r="P1181">
        <v>0.03</v>
      </c>
      <c r="Q1181">
        <v>0.28000000000000003</v>
      </c>
      <c r="R1181">
        <v>0.05</v>
      </c>
      <c r="S1181">
        <v>0.32</v>
      </c>
      <c r="T1181">
        <v>0.23</v>
      </c>
      <c r="U1181">
        <v>0</v>
      </c>
      <c r="V1181">
        <v>0</v>
      </c>
      <c r="W1181">
        <v>20.67</v>
      </c>
      <c r="X1181">
        <v>0.6</v>
      </c>
      <c r="Y1181">
        <v>-1</v>
      </c>
      <c r="Z1181">
        <v>-1</v>
      </c>
      <c r="AA1181">
        <v>24.88</v>
      </c>
      <c r="AB1181">
        <v>0.03</v>
      </c>
      <c r="AC1181">
        <v>0.02</v>
      </c>
      <c r="AD1181">
        <v>0.03</v>
      </c>
      <c r="AE1181">
        <v>4.17</v>
      </c>
      <c r="AF1181">
        <v>-1</v>
      </c>
      <c r="AG1181">
        <v>-1</v>
      </c>
      <c r="AH1181">
        <v>-1</v>
      </c>
      <c r="AI1181">
        <v>0</v>
      </c>
      <c r="AJ1181">
        <v>0</v>
      </c>
      <c r="AK1181">
        <v>0.03</v>
      </c>
      <c r="AL1181">
        <v>0.03</v>
      </c>
      <c r="AM1181">
        <v>0.05</v>
      </c>
      <c r="AN1181">
        <v>0.05</v>
      </c>
      <c r="AO1181">
        <v>1.42</v>
      </c>
      <c r="AP1181">
        <v>1.42</v>
      </c>
      <c r="AQ1181">
        <v>22.67</v>
      </c>
      <c r="AR1181">
        <v>0.53</v>
      </c>
      <c r="AS1181">
        <v>0.68</v>
      </c>
      <c r="AT1181">
        <v>-1</v>
      </c>
      <c r="AU1181">
        <v>-1</v>
      </c>
      <c r="AV1181">
        <v>0.05</v>
      </c>
      <c r="AW1181">
        <v>29.88</v>
      </c>
      <c r="AX1181">
        <v>29.88</v>
      </c>
      <c r="AY1181">
        <v>0.17</v>
      </c>
      <c r="AZ1181">
        <v>0</v>
      </c>
      <c r="BA1181">
        <v>1397.305182154744</v>
      </c>
    </row>
    <row r="1182" spans="1:53" x14ac:dyDescent="0.25">
      <c r="A1182">
        <v>3202</v>
      </c>
      <c r="B1182" t="s">
        <v>1584</v>
      </c>
      <c r="C1182">
        <v>0</v>
      </c>
      <c r="D1182">
        <v>1.58</v>
      </c>
      <c r="E1182">
        <v>0</v>
      </c>
      <c r="F1182">
        <v>0</v>
      </c>
      <c r="G1182">
        <v>0</v>
      </c>
      <c r="H1182">
        <v>0.03</v>
      </c>
      <c r="I1182">
        <v>0</v>
      </c>
      <c r="J1182">
        <v>2</v>
      </c>
      <c r="K1182">
        <v>0.03</v>
      </c>
      <c r="L1182">
        <v>-1</v>
      </c>
      <c r="M1182">
        <v>-1</v>
      </c>
      <c r="N1182">
        <v>0.67</v>
      </c>
      <c r="O1182">
        <v>3.58</v>
      </c>
      <c r="P1182">
        <v>0.03</v>
      </c>
      <c r="Q1182">
        <v>0.28000000000000003</v>
      </c>
      <c r="R1182">
        <v>0.05</v>
      </c>
      <c r="S1182">
        <v>0.32</v>
      </c>
      <c r="T1182">
        <v>0.23</v>
      </c>
      <c r="U1182">
        <v>0</v>
      </c>
      <c r="V1182">
        <v>0</v>
      </c>
      <c r="W1182">
        <v>20.67</v>
      </c>
      <c r="X1182">
        <v>0.6</v>
      </c>
      <c r="Y1182">
        <v>-1</v>
      </c>
      <c r="Z1182">
        <v>-1</v>
      </c>
      <c r="AA1182">
        <v>24.88</v>
      </c>
      <c r="AB1182">
        <v>0.03</v>
      </c>
      <c r="AC1182">
        <v>0.02</v>
      </c>
      <c r="AD1182">
        <v>0.03</v>
      </c>
      <c r="AE1182">
        <v>4.17</v>
      </c>
      <c r="AF1182">
        <v>-1</v>
      </c>
      <c r="AG1182">
        <v>-1</v>
      </c>
      <c r="AH1182">
        <v>-1</v>
      </c>
      <c r="AI1182">
        <v>0</v>
      </c>
      <c r="AJ1182">
        <v>0</v>
      </c>
      <c r="AK1182">
        <v>0.03</v>
      </c>
      <c r="AL1182">
        <v>0.03</v>
      </c>
      <c r="AM1182">
        <v>0.05</v>
      </c>
      <c r="AN1182">
        <v>0.05</v>
      </c>
      <c r="AO1182">
        <v>1.42</v>
      </c>
      <c r="AP1182">
        <v>1.42</v>
      </c>
      <c r="AQ1182">
        <v>22.67</v>
      </c>
      <c r="AR1182">
        <v>0.53</v>
      </c>
      <c r="AS1182">
        <v>0.68</v>
      </c>
      <c r="AT1182">
        <v>-1</v>
      </c>
      <c r="AU1182">
        <v>-1</v>
      </c>
      <c r="AV1182">
        <v>0.05</v>
      </c>
      <c r="AW1182">
        <v>29.88</v>
      </c>
      <c r="AX1182">
        <v>29.88</v>
      </c>
      <c r="AY1182">
        <v>0.17</v>
      </c>
      <c r="AZ1182">
        <v>0</v>
      </c>
      <c r="BA1182">
        <v>1447.6101122752577</v>
      </c>
    </row>
    <row r="1183" spans="1:53" x14ac:dyDescent="0.25">
      <c r="A1183">
        <v>3204</v>
      </c>
      <c r="B1183" t="s">
        <v>1585</v>
      </c>
      <c r="C1183">
        <v>0</v>
      </c>
      <c r="D1183">
        <v>1.58</v>
      </c>
      <c r="E1183">
        <v>0</v>
      </c>
      <c r="F1183">
        <v>0</v>
      </c>
      <c r="G1183">
        <v>0</v>
      </c>
      <c r="H1183">
        <v>0.03</v>
      </c>
      <c r="I1183">
        <v>0</v>
      </c>
      <c r="J1183">
        <v>2</v>
      </c>
      <c r="K1183">
        <v>0.03</v>
      </c>
      <c r="L1183">
        <v>-1</v>
      </c>
      <c r="M1183">
        <v>-1</v>
      </c>
      <c r="N1183">
        <v>0.67</v>
      </c>
      <c r="O1183">
        <v>3.58</v>
      </c>
      <c r="P1183">
        <v>0.03</v>
      </c>
      <c r="Q1183">
        <v>0.28000000000000003</v>
      </c>
      <c r="R1183">
        <v>0.05</v>
      </c>
      <c r="S1183">
        <v>0.32</v>
      </c>
      <c r="T1183">
        <v>0.23</v>
      </c>
      <c r="U1183">
        <v>0</v>
      </c>
      <c r="V1183">
        <v>0</v>
      </c>
      <c r="W1183">
        <v>20.67</v>
      </c>
      <c r="X1183">
        <v>0.6</v>
      </c>
      <c r="Y1183">
        <v>-1</v>
      </c>
      <c r="Z1183">
        <v>-1</v>
      </c>
      <c r="AA1183">
        <v>24.88</v>
      </c>
      <c r="AB1183">
        <v>0.03</v>
      </c>
      <c r="AC1183">
        <v>0.02</v>
      </c>
      <c r="AD1183">
        <v>0.03</v>
      </c>
      <c r="AE1183">
        <v>4.17</v>
      </c>
      <c r="AF1183">
        <v>-1</v>
      </c>
      <c r="AG1183">
        <v>-1</v>
      </c>
      <c r="AH1183">
        <v>-1</v>
      </c>
      <c r="AI1183">
        <v>0</v>
      </c>
      <c r="AJ1183">
        <v>0</v>
      </c>
      <c r="AK1183">
        <v>0.03</v>
      </c>
      <c r="AL1183">
        <v>0.03</v>
      </c>
      <c r="AM1183">
        <v>0.05</v>
      </c>
      <c r="AN1183">
        <v>0.05</v>
      </c>
      <c r="AO1183">
        <v>1.42</v>
      </c>
      <c r="AP1183">
        <v>1.42</v>
      </c>
      <c r="AQ1183">
        <v>22.67</v>
      </c>
      <c r="AR1183">
        <v>0.53</v>
      </c>
      <c r="AS1183">
        <v>0.68</v>
      </c>
      <c r="AT1183">
        <v>-1</v>
      </c>
      <c r="AU1183">
        <v>-1</v>
      </c>
      <c r="AV1183">
        <v>0.05</v>
      </c>
      <c r="AW1183">
        <v>29.88</v>
      </c>
      <c r="AX1183">
        <v>29.88</v>
      </c>
      <c r="AY1183">
        <v>0.17</v>
      </c>
      <c r="AZ1183">
        <v>0</v>
      </c>
      <c r="BA1183">
        <v>1429.8021809538345</v>
      </c>
    </row>
    <row r="1184" spans="1:53" x14ac:dyDescent="0.25">
      <c r="A1184">
        <v>3205</v>
      </c>
      <c r="B1184" t="s">
        <v>1501</v>
      </c>
      <c r="C1184">
        <v>0</v>
      </c>
      <c r="D1184">
        <v>1.58</v>
      </c>
      <c r="E1184">
        <v>0</v>
      </c>
      <c r="F1184">
        <v>0</v>
      </c>
      <c r="G1184">
        <v>0</v>
      </c>
      <c r="H1184">
        <v>0.03</v>
      </c>
      <c r="I1184">
        <v>0</v>
      </c>
      <c r="J1184">
        <v>2</v>
      </c>
      <c r="K1184">
        <v>0.03</v>
      </c>
      <c r="L1184">
        <v>-1</v>
      </c>
      <c r="M1184">
        <v>-1</v>
      </c>
      <c r="N1184">
        <v>0.67</v>
      </c>
      <c r="O1184">
        <v>3.58</v>
      </c>
      <c r="P1184">
        <v>0.03</v>
      </c>
      <c r="Q1184">
        <v>0.28000000000000003</v>
      </c>
      <c r="R1184">
        <v>0.05</v>
      </c>
      <c r="S1184">
        <v>0.32</v>
      </c>
      <c r="T1184">
        <v>0.23</v>
      </c>
      <c r="U1184">
        <v>0</v>
      </c>
      <c r="V1184">
        <v>0</v>
      </c>
      <c r="W1184">
        <v>20.67</v>
      </c>
      <c r="X1184">
        <v>0.6</v>
      </c>
      <c r="Y1184">
        <v>-1</v>
      </c>
      <c r="Z1184">
        <v>-1</v>
      </c>
      <c r="AA1184">
        <v>24.88</v>
      </c>
      <c r="AB1184">
        <v>0.03</v>
      </c>
      <c r="AC1184">
        <v>0.02</v>
      </c>
      <c r="AD1184">
        <v>0.03</v>
      </c>
      <c r="AE1184">
        <v>4.17</v>
      </c>
      <c r="AF1184">
        <v>-1</v>
      </c>
      <c r="AG1184">
        <v>-1</v>
      </c>
      <c r="AH1184">
        <v>-1</v>
      </c>
      <c r="AI1184">
        <v>0</v>
      </c>
      <c r="AJ1184">
        <v>0</v>
      </c>
      <c r="AK1184">
        <v>0.03</v>
      </c>
      <c r="AL1184">
        <v>0.03</v>
      </c>
      <c r="AM1184">
        <v>0.05</v>
      </c>
      <c r="AN1184">
        <v>0.05</v>
      </c>
      <c r="AO1184">
        <v>1.42</v>
      </c>
      <c r="AP1184">
        <v>1.42</v>
      </c>
      <c r="AQ1184">
        <v>22.67</v>
      </c>
      <c r="AR1184">
        <v>0.53</v>
      </c>
      <c r="AS1184">
        <v>0.68</v>
      </c>
      <c r="AT1184">
        <v>-1</v>
      </c>
      <c r="AU1184">
        <v>-1</v>
      </c>
      <c r="AV1184">
        <v>0.05</v>
      </c>
      <c r="AW1184">
        <v>29.88</v>
      </c>
      <c r="AX1184">
        <v>29.88</v>
      </c>
      <c r="AY1184">
        <v>0.17</v>
      </c>
      <c r="AZ1184">
        <v>0</v>
      </c>
      <c r="BA1184">
        <v>1477.2194803632538</v>
      </c>
    </row>
    <row r="1185" spans="1:53" x14ac:dyDescent="0.25">
      <c r="A1185">
        <v>3206</v>
      </c>
      <c r="B1185" t="s">
        <v>1586</v>
      </c>
      <c r="C1185">
        <v>0</v>
      </c>
      <c r="D1185">
        <v>1.58</v>
      </c>
      <c r="E1185">
        <v>0</v>
      </c>
      <c r="F1185">
        <v>0</v>
      </c>
      <c r="G1185">
        <v>0</v>
      </c>
      <c r="H1185">
        <v>0.03</v>
      </c>
      <c r="I1185">
        <v>0</v>
      </c>
      <c r="J1185">
        <v>2</v>
      </c>
      <c r="K1185">
        <v>0.03</v>
      </c>
      <c r="L1185">
        <v>-1</v>
      </c>
      <c r="M1185">
        <v>-1</v>
      </c>
      <c r="N1185">
        <v>0.67</v>
      </c>
      <c r="O1185">
        <v>3.58</v>
      </c>
      <c r="P1185">
        <v>0.03</v>
      </c>
      <c r="Q1185">
        <v>0.28000000000000003</v>
      </c>
      <c r="R1185">
        <v>0.05</v>
      </c>
      <c r="S1185">
        <v>0.32</v>
      </c>
      <c r="T1185">
        <v>0.23</v>
      </c>
      <c r="U1185">
        <v>0</v>
      </c>
      <c r="V1185">
        <v>0</v>
      </c>
      <c r="W1185">
        <v>20.67</v>
      </c>
      <c r="X1185">
        <v>0.6</v>
      </c>
      <c r="Y1185">
        <v>-1</v>
      </c>
      <c r="Z1185">
        <v>-1</v>
      </c>
      <c r="AA1185">
        <v>24.88</v>
      </c>
      <c r="AB1185">
        <v>0.03</v>
      </c>
      <c r="AC1185">
        <v>0.02</v>
      </c>
      <c r="AD1185">
        <v>0.03</v>
      </c>
      <c r="AE1185">
        <v>4.17</v>
      </c>
      <c r="AF1185">
        <v>-1</v>
      </c>
      <c r="AG1185">
        <v>-1</v>
      </c>
      <c r="AH1185">
        <v>-1</v>
      </c>
      <c r="AI1185">
        <v>0</v>
      </c>
      <c r="AJ1185">
        <v>0</v>
      </c>
      <c r="AK1185">
        <v>0.03</v>
      </c>
      <c r="AL1185">
        <v>0.03</v>
      </c>
      <c r="AM1185">
        <v>0.05</v>
      </c>
      <c r="AN1185">
        <v>0.05</v>
      </c>
      <c r="AO1185">
        <v>1.42</v>
      </c>
      <c r="AP1185">
        <v>1.42</v>
      </c>
      <c r="AQ1185">
        <v>22.67</v>
      </c>
      <c r="AR1185">
        <v>0.53</v>
      </c>
      <c r="AS1185">
        <v>0.68</v>
      </c>
      <c r="AT1185">
        <v>-1</v>
      </c>
      <c r="AU1185">
        <v>-1</v>
      </c>
      <c r="AV1185">
        <v>0.05</v>
      </c>
      <c r="AW1185">
        <v>29.88</v>
      </c>
      <c r="AX1185">
        <v>29.88</v>
      </c>
      <c r="AY1185">
        <v>0.17</v>
      </c>
      <c r="AZ1185">
        <v>0</v>
      </c>
      <c r="BA1185">
        <v>1459.8152916844285</v>
      </c>
    </row>
    <row r="1186" spans="1:53" x14ac:dyDescent="0.25">
      <c r="A1186">
        <v>3211</v>
      </c>
      <c r="B1186" t="s">
        <v>1587</v>
      </c>
      <c r="C1186">
        <v>0</v>
      </c>
      <c r="D1186">
        <v>1.58</v>
      </c>
      <c r="E1186">
        <v>0</v>
      </c>
      <c r="F1186">
        <v>0</v>
      </c>
      <c r="G1186">
        <v>0</v>
      </c>
      <c r="H1186">
        <v>0.03</v>
      </c>
      <c r="I1186">
        <v>0</v>
      </c>
      <c r="J1186">
        <v>2</v>
      </c>
      <c r="K1186">
        <v>0.03</v>
      </c>
      <c r="L1186">
        <v>-1</v>
      </c>
      <c r="M1186">
        <v>-1</v>
      </c>
      <c r="N1186">
        <v>0.67</v>
      </c>
      <c r="O1186">
        <v>3.58</v>
      </c>
      <c r="P1186">
        <v>0.03</v>
      </c>
      <c r="Q1186">
        <v>0.28000000000000003</v>
      </c>
      <c r="R1186">
        <v>0.05</v>
      </c>
      <c r="S1186">
        <v>0.32</v>
      </c>
      <c r="T1186">
        <v>0.23</v>
      </c>
      <c r="U1186">
        <v>0</v>
      </c>
      <c r="V1186">
        <v>0</v>
      </c>
      <c r="W1186">
        <v>20.67</v>
      </c>
      <c r="X1186">
        <v>0.6</v>
      </c>
      <c r="Y1186">
        <v>-1</v>
      </c>
      <c r="Z1186">
        <v>-1</v>
      </c>
      <c r="AA1186">
        <v>24.88</v>
      </c>
      <c r="AB1186">
        <v>0.03</v>
      </c>
      <c r="AC1186">
        <v>0.02</v>
      </c>
      <c r="AD1186">
        <v>0.03</v>
      </c>
      <c r="AE1186">
        <v>4.17</v>
      </c>
      <c r="AF1186">
        <v>-1</v>
      </c>
      <c r="AG1186">
        <v>-1</v>
      </c>
      <c r="AH1186">
        <v>-1</v>
      </c>
      <c r="AI1186">
        <v>0</v>
      </c>
      <c r="AJ1186">
        <v>0</v>
      </c>
      <c r="AK1186">
        <v>0.03</v>
      </c>
      <c r="AL1186">
        <v>0.03</v>
      </c>
      <c r="AM1186">
        <v>0.05</v>
      </c>
      <c r="AN1186">
        <v>0.05</v>
      </c>
      <c r="AO1186">
        <v>1.42</v>
      </c>
      <c r="AP1186">
        <v>1.42</v>
      </c>
      <c r="AQ1186">
        <v>22.67</v>
      </c>
      <c r="AR1186">
        <v>0.53</v>
      </c>
      <c r="AS1186">
        <v>0.68</v>
      </c>
      <c r="AT1186">
        <v>-1</v>
      </c>
      <c r="AU1186">
        <v>-1</v>
      </c>
      <c r="AV1186">
        <v>0.05</v>
      </c>
      <c r="AW1186">
        <v>29.88</v>
      </c>
      <c r="AX1186">
        <v>29.88</v>
      </c>
      <c r="AY1186">
        <v>0.17</v>
      </c>
      <c r="AZ1186">
        <v>0</v>
      </c>
      <c r="BA1186">
        <v>1530.8608124353027</v>
      </c>
    </row>
    <row r="1187" spans="1:53" x14ac:dyDescent="0.25">
      <c r="A1187">
        <v>3212</v>
      </c>
      <c r="B1187" t="s">
        <v>1588</v>
      </c>
      <c r="C1187">
        <v>0</v>
      </c>
      <c r="D1187">
        <v>1.58</v>
      </c>
      <c r="E1187">
        <v>0</v>
      </c>
      <c r="F1187">
        <v>0</v>
      </c>
      <c r="G1187">
        <v>0</v>
      </c>
      <c r="H1187">
        <v>0.03</v>
      </c>
      <c r="I1187">
        <v>0</v>
      </c>
      <c r="J1187">
        <v>2</v>
      </c>
      <c r="K1187">
        <v>0.03</v>
      </c>
      <c r="L1187">
        <v>-1</v>
      </c>
      <c r="M1187">
        <v>-1</v>
      </c>
      <c r="N1187">
        <v>0.67</v>
      </c>
      <c r="O1187">
        <v>3.58</v>
      </c>
      <c r="P1187">
        <v>0.03</v>
      </c>
      <c r="Q1187">
        <v>0.28000000000000003</v>
      </c>
      <c r="R1187">
        <v>0.05</v>
      </c>
      <c r="S1187">
        <v>0.32</v>
      </c>
      <c r="T1187">
        <v>0.23</v>
      </c>
      <c r="U1187">
        <v>0</v>
      </c>
      <c r="V1187">
        <v>0</v>
      </c>
      <c r="W1187">
        <v>20.67</v>
      </c>
      <c r="X1187">
        <v>0.6</v>
      </c>
      <c r="Y1187">
        <v>-1</v>
      </c>
      <c r="Z1187">
        <v>-1</v>
      </c>
      <c r="AA1187">
        <v>24.88</v>
      </c>
      <c r="AB1187">
        <v>0.03</v>
      </c>
      <c r="AC1187">
        <v>0.02</v>
      </c>
      <c r="AD1187">
        <v>0.03</v>
      </c>
      <c r="AE1187">
        <v>4.17</v>
      </c>
      <c r="AF1187">
        <v>-1</v>
      </c>
      <c r="AG1187">
        <v>-1</v>
      </c>
      <c r="AH1187">
        <v>-1</v>
      </c>
      <c r="AI1187">
        <v>0</v>
      </c>
      <c r="AJ1187">
        <v>0</v>
      </c>
      <c r="AK1187">
        <v>0.03</v>
      </c>
      <c r="AL1187">
        <v>0.03</v>
      </c>
      <c r="AM1187">
        <v>0.05</v>
      </c>
      <c r="AN1187">
        <v>0.05</v>
      </c>
      <c r="AO1187">
        <v>1.42</v>
      </c>
      <c r="AP1187">
        <v>1.42</v>
      </c>
      <c r="AQ1187">
        <v>22.67</v>
      </c>
      <c r="AR1187">
        <v>0.53</v>
      </c>
      <c r="AS1187">
        <v>0.68</v>
      </c>
      <c r="AT1187">
        <v>-1</v>
      </c>
      <c r="AU1187">
        <v>-1</v>
      </c>
      <c r="AV1187">
        <v>0.05</v>
      </c>
      <c r="AW1187">
        <v>29.88</v>
      </c>
      <c r="AX1187">
        <v>29.88</v>
      </c>
      <c r="AY1187">
        <v>0.17</v>
      </c>
      <c r="AZ1187">
        <v>0</v>
      </c>
      <c r="BA1187">
        <v>1414.0409148692613</v>
      </c>
    </row>
    <row r="1188" spans="1:53" x14ac:dyDescent="0.25">
      <c r="A1188">
        <v>3215</v>
      </c>
      <c r="B1188" t="s">
        <v>1589</v>
      </c>
      <c r="C1188">
        <v>0</v>
      </c>
      <c r="D1188">
        <v>1.58</v>
      </c>
      <c r="E1188">
        <v>0</v>
      </c>
      <c r="F1188">
        <v>0</v>
      </c>
      <c r="G1188">
        <v>0</v>
      </c>
      <c r="H1188">
        <v>0.03</v>
      </c>
      <c r="I1188">
        <v>0</v>
      </c>
      <c r="J1188">
        <v>2</v>
      </c>
      <c r="K1188">
        <v>0.03</v>
      </c>
      <c r="L1188">
        <v>-1</v>
      </c>
      <c r="M1188">
        <v>-1</v>
      </c>
      <c r="N1188">
        <v>0.67</v>
      </c>
      <c r="O1188">
        <v>3.58</v>
      </c>
      <c r="P1188">
        <v>0.03</v>
      </c>
      <c r="Q1188">
        <v>0.28000000000000003</v>
      </c>
      <c r="R1188">
        <v>0.05</v>
      </c>
      <c r="S1188">
        <v>0.32</v>
      </c>
      <c r="T1188">
        <v>0.23</v>
      </c>
      <c r="U1188">
        <v>0</v>
      </c>
      <c r="V1188">
        <v>0</v>
      </c>
      <c r="W1188">
        <v>20.67</v>
      </c>
      <c r="X1188">
        <v>0.6</v>
      </c>
      <c r="Y1188">
        <v>-1</v>
      </c>
      <c r="Z1188">
        <v>-1</v>
      </c>
      <c r="AA1188">
        <v>24.88</v>
      </c>
      <c r="AB1188">
        <v>0.03</v>
      </c>
      <c r="AC1188">
        <v>0.02</v>
      </c>
      <c r="AD1188">
        <v>0.03</v>
      </c>
      <c r="AE1188">
        <v>4.17</v>
      </c>
      <c r="AF1188">
        <v>-1</v>
      </c>
      <c r="AG1188">
        <v>-1</v>
      </c>
      <c r="AH1188">
        <v>-1</v>
      </c>
      <c r="AI1188">
        <v>0</v>
      </c>
      <c r="AJ1188">
        <v>0</v>
      </c>
      <c r="AK1188">
        <v>0.03</v>
      </c>
      <c r="AL1188">
        <v>0.03</v>
      </c>
      <c r="AM1188">
        <v>0.05</v>
      </c>
      <c r="AN1188">
        <v>0.05</v>
      </c>
      <c r="AO1188">
        <v>1.42</v>
      </c>
      <c r="AP1188">
        <v>1.42</v>
      </c>
      <c r="AQ1188">
        <v>22.67</v>
      </c>
      <c r="AR1188">
        <v>0.53</v>
      </c>
      <c r="AS1188">
        <v>0.68</v>
      </c>
      <c r="AT1188">
        <v>-1</v>
      </c>
      <c r="AU1188">
        <v>-1</v>
      </c>
      <c r="AV1188">
        <v>0.05</v>
      </c>
      <c r="AW1188">
        <v>29.88</v>
      </c>
      <c r="AX1188">
        <v>29.88</v>
      </c>
      <c r="AY1188">
        <v>0.17</v>
      </c>
      <c r="AZ1188">
        <v>0</v>
      </c>
      <c r="BA1188">
        <v>1426.8535222109376</v>
      </c>
    </row>
    <row r="1189" spans="1:53" x14ac:dyDescent="0.25">
      <c r="A1189">
        <v>3216</v>
      </c>
      <c r="B1189" t="s">
        <v>1590</v>
      </c>
      <c r="C1189">
        <v>0</v>
      </c>
      <c r="D1189">
        <v>1.58</v>
      </c>
      <c r="E1189">
        <v>0</v>
      </c>
      <c r="F1189">
        <v>0</v>
      </c>
      <c r="G1189">
        <v>0</v>
      </c>
      <c r="H1189">
        <v>0.03</v>
      </c>
      <c r="I1189">
        <v>0</v>
      </c>
      <c r="J1189">
        <v>2</v>
      </c>
      <c r="K1189">
        <v>0.03</v>
      </c>
      <c r="L1189">
        <v>-1</v>
      </c>
      <c r="M1189">
        <v>-1</v>
      </c>
      <c r="N1189">
        <v>0.67</v>
      </c>
      <c r="O1189">
        <v>3.58</v>
      </c>
      <c r="P1189">
        <v>0.03</v>
      </c>
      <c r="Q1189">
        <v>0.28000000000000003</v>
      </c>
      <c r="R1189">
        <v>0.05</v>
      </c>
      <c r="S1189">
        <v>0.32</v>
      </c>
      <c r="T1189">
        <v>0.23</v>
      </c>
      <c r="U1189">
        <v>0</v>
      </c>
      <c r="V1189">
        <v>0</v>
      </c>
      <c r="W1189">
        <v>20.67</v>
      </c>
      <c r="X1189">
        <v>0.6</v>
      </c>
      <c r="Y1189">
        <v>-1</v>
      </c>
      <c r="Z1189">
        <v>-1</v>
      </c>
      <c r="AA1189">
        <v>24.88</v>
      </c>
      <c r="AB1189">
        <v>0.03</v>
      </c>
      <c r="AC1189">
        <v>0.02</v>
      </c>
      <c r="AD1189">
        <v>0.03</v>
      </c>
      <c r="AE1189">
        <v>4.17</v>
      </c>
      <c r="AF1189">
        <v>-1</v>
      </c>
      <c r="AG1189">
        <v>-1</v>
      </c>
      <c r="AH1189">
        <v>-1</v>
      </c>
      <c r="AI1189">
        <v>0</v>
      </c>
      <c r="AJ1189">
        <v>0</v>
      </c>
      <c r="AK1189">
        <v>0.03</v>
      </c>
      <c r="AL1189">
        <v>0.03</v>
      </c>
      <c r="AM1189">
        <v>0.05</v>
      </c>
      <c r="AN1189">
        <v>0.05</v>
      </c>
      <c r="AO1189">
        <v>1.42</v>
      </c>
      <c r="AP1189">
        <v>1.42</v>
      </c>
      <c r="AQ1189">
        <v>22.67</v>
      </c>
      <c r="AR1189">
        <v>0.53</v>
      </c>
      <c r="AS1189">
        <v>0.68</v>
      </c>
      <c r="AT1189">
        <v>-1</v>
      </c>
      <c r="AU1189">
        <v>-1</v>
      </c>
      <c r="AV1189">
        <v>0.05</v>
      </c>
      <c r="AW1189">
        <v>29.88</v>
      </c>
      <c r="AX1189">
        <v>29.88</v>
      </c>
      <c r="AY1189">
        <v>0.17</v>
      </c>
      <c r="AZ1189">
        <v>0</v>
      </c>
      <c r="BA1189">
        <v>1423.0249359880304</v>
      </c>
    </row>
    <row r="1190" spans="1:53" x14ac:dyDescent="0.25">
      <c r="A1190">
        <v>3218</v>
      </c>
      <c r="B1190" t="s">
        <v>830</v>
      </c>
      <c r="C1190">
        <v>0</v>
      </c>
      <c r="D1190">
        <v>1.58</v>
      </c>
      <c r="E1190">
        <v>0</v>
      </c>
      <c r="F1190">
        <v>0</v>
      </c>
      <c r="G1190">
        <v>0</v>
      </c>
      <c r="H1190">
        <v>0.03</v>
      </c>
      <c r="I1190">
        <v>0</v>
      </c>
      <c r="J1190">
        <v>2</v>
      </c>
      <c r="K1190">
        <v>0.03</v>
      </c>
      <c r="L1190">
        <v>-1</v>
      </c>
      <c r="M1190">
        <v>-1</v>
      </c>
      <c r="N1190">
        <v>0.67</v>
      </c>
      <c r="O1190">
        <v>3.58</v>
      </c>
      <c r="P1190">
        <v>0.03</v>
      </c>
      <c r="Q1190">
        <v>0.28000000000000003</v>
      </c>
      <c r="R1190">
        <v>0.05</v>
      </c>
      <c r="S1190">
        <v>0.32</v>
      </c>
      <c r="T1190">
        <v>0.23</v>
      </c>
      <c r="U1190">
        <v>0</v>
      </c>
      <c r="V1190">
        <v>0</v>
      </c>
      <c r="W1190">
        <v>20.67</v>
      </c>
      <c r="X1190">
        <v>0.6</v>
      </c>
      <c r="Y1190">
        <v>-1</v>
      </c>
      <c r="Z1190">
        <v>-1</v>
      </c>
      <c r="AA1190">
        <v>24.88</v>
      </c>
      <c r="AB1190">
        <v>0.03</v>
      </c>
      <c r="AC1190">
        <v>0.02</v>
      </c>
      <c r="AD1190">
        <v>0.03</v>
      </c>
      <c r="AE1190">
        <v>4.17</v>
      </c>
      <c r="AF1190">
        <v>-1</v>
      </c>
      <c r="AG1190">
        <v>-1</v>
      </c>
      <c r="AH1190">
        <v>-1</v>
      </c>
      <c r="AI1190">
        <v>0</v>
      </c>
      <c r="AJ1190">
        <v>0</v>
      </c>
      <c r="AK1190">
        <v>0.03</v>
      </c>
      <c r="AL1190">
        <v>0.03</v>
      </c>
      <c r="AM1190">
        <v>0.05</v>
      </c>
      <c r="AN1190">
        <v>0.05</v>
      </c>
      <c r="AO1190">
        <v>1.42</v>
      </c>
      <c r="AP1190">
        <v>1.42</v>
      </c>
      <c r="AQ1190">
        <v>22.67</v>
      </c>
      <c r="AR1190">
        <v>0.53</v>
      </c>
      <c r="AS1190">
        <v>0.68</v>
      </c>
      <c r="AT1190">
        <v>-1</v>
      </c>
      <c r="AU1190">
        <v>-1</v>
      </c>
      <c r="AV1190">
        <v>0.05</v>
      </c>
      <c r="AW1190">
        <v>29.88</v>
      </c>
      <c r="AX1190">
        <v>29.88</v>
      </c>
      <c r="AY1190">
        <v>0.17</v>
      </c>
      <c r="AZ1190">
        <v>0</v>
      </c>
      <c r="BA1190">
        <v>1453.7478682044491</v>
      </c>
    </row>
    <row r="1191" spans="1:53" x14ac:dyDescent="0.25">
      <c r="A1191">
        <v>3219</v>
      </c>
      <c r="B1191" t="s">
        <v>1591</v>
      </c>
      <c r="C1191">
        <v>0</v>
      </c>
      <c r="D1191">
        <v>1.58</v>
      </c>
      <c r="E1191">
        <v>0</v>
      </c>
      <c r="F1191">
        <v>0</v>
      </c>
      <c r="G1191">
        <v>0</v>
      </c>
      <c r="H1191">
        <v>0.03</v>
      </c>
      <c r="I1191">
        <v>0</v>
      </c>
      <c r="J1191">
        <v>2</v>
      </c>
      <c r="K1191">
        <v>0.03</v>
      </c>
      <c r="L1191">
        <v>-1</v>
      </c>
      <c r="M1191">
        <v>-1</v>
      </c>
      <c r="N1191">
        <v>0.67</v>
      </c>
      <c r="O1191">
        <v>3.58</v>
      </c>
      <c r="P1191">
        <v>0.03</v>
      </c>
      <c r="Q1191">
        <v>0.28000000000000003</v>
      </c>
      <c r="R1191">
        <v>0.05</v>
      </c>
      <c r="S1191">
        <v>0.32</v>
      </c>
      <c r="T1191">
        <v>0.23</v>
      </c>
      <c r="U1191">
        <v>0</v>
      </c>
      <c r="V1191">
        <v>0</v>
      </c>
      <c r="W1191">
        <v>20.67</v>
      </c>
      <c r="X1191">
        <v>0.6</v>
      </c>
      <c r="Y1191">
        <v>-1</v>
      </c>
      <c r="Z1191">
        <v>-1</v>
      </c>
      <c r="AA1191">
        <v>24.88</v>
      </c>
      <c r="AB1191">
        <v>0.03</v>
      </c>
      <c r="AC1191">
        <v>0.02</v>
      </c>
      <c r="AD1191">
        <v>0.03</v>
      </c>
      <c r="AE1191">
        <v>4.17</v>
      </c>
      <c r="AF1191">
        <v>-1</v>
      </c>
      <c r="AG1191">
        <v>-1</v>
      </c>
      <c r="AH1191">
        <v>-1</v>
      </c>
      <c r="AI1191">
        <v>0</v>
      </c>
      <c r="AJ1191">
        <v>0</v>
      </c>
      <c r="AK1191">
        <v>0.03</v>
      </c>
      <c r="AL1191">
        <v>0.03</v>
      </c>
      <c r="AM1191">
        <v>0.05</v>
      </c>
      <c r="AN1191">
        <v>0.05</v>
      </c>
      <c r="AO1191">
        <v>1.42</v>
      </c>
      <c r="AP1191">
        <v>1.42</v>
      </c>
      <c r="AQ1191">
        <v>22.67</v>
      </c>
      <c r="AR1191">
        <v>0.53</v>
      </c>
      <c r="AS1191">
        <v>0.68</v>
      </c>
      <c r="AT1191">
        <v>-1</v>
      </c>
      <c r="AU1191">
        <v>-1</v>
      </c>
      <c r="AV1191">
        <v>0.05</v>
      </c>
      <c r="AW1191">
        <v>29.88</v>
      </c>
      <c r="AX1191">
        <v>29.88</v>
      </c>
      <c r="AY1191">
        <v>0.17</v>
      </c>
      <c r="AZ1191">
        <v>0</v>
      </c>
      <c r="BA1191">
        <v>1478.0868248221266</v>
      </c>
    </row>
    <row r="1192" spans="1:53" x14ac:dyDescent="0.25">
      <c r="A1192">
        <v>3220</v>
      </c>
      <c r="B1192" t="s">
        <v>1592</v>
      </c>
      <c r="C1192">
        <v>0</v>
      </c>
      <c r="D1192">
        <v>1.58</v>
      </c>
      <c r="E1192">
        <v>0</v>
      </c>
      <c r="F1192">
        <v>0</v>
      </c>
      <c r="G1192">
        <v>0</v>
      </c>
      <c r="H1192">
        <v>0.03</v>
      </c>
      <c r="I1192">
        <v>0</v>
      </c>
      <c r="J1192">
        <v>2</v>
      </c>
      <c r="K1192">
        <v>0.03</v>
      </c>
      <c r="L1192">
        <v>-1</v>
      </c>
      <c r="M1192">
        <v>-1</v>
      </c>
      <c r="N1192">
        <v>0.67</v>
      </c>
      <c r="O1192">
        <v>3.58</v>
      </c>
      <c r="P1192">
        <v>0.03</v>
      </c>
      <c r="Q1192">
        <v>0.28000000000000003</v>
      </c>
      <c r="R1192">
        <v>0.05</v>
      </c>
      <c r="S1192">
        <v>0.32</v>
      </c>
      <c r="T1192">
        <v>0.23</v>
      </c>
      <c r="U1192">
        <v>0</v>
      </c>
      <c r="V1192">
        <v>0</v>
      </c>
      <c r="W1192">
        <v>20.67</v>
      </c>
      <c r="X1192">
        <v>0.6</v>
      </c>
      <c r="Y1192">
        <v>-1</v>
      </c>
      <c r="Z1192">
        <v>-1</v>
      </c>
      <c r="AA1192">
        <v>24.88</v>
      </c>
      <c r="AB1192">
        <v>0.03</v>
      </c>
      <c r="AC1192">
        <v>0.02</v>
      </c>
      <c r="AD1192">
        <v>0.03</v>
      </c>
      <c r="AE1192">
        <v>4.17</v>
      </c>
      <c r="AF1192">
        <v>-1</v>
      </c>
      <c r="AG1192">
        <v>-1</v>
      </c>
      <c r="AH1192">
        <v>-1</v>
      </c>
      <c r="AI1192">
        <v>0</v>
      </c>
      <c r="AJ1192">
        <v>0</v>
      </c>
      <c r="AK1192">
        <v>0.03</v>
      </c>
      <c r="AL1192">
        <v>0.03</v>
      </c>
      <c r="AM1192">
        <v>0.05</v>
      </c>
      <c r="AN1192">
        <v>0.05</v>
      </c>
      <c r="AO1192">
        <v>1.42</v>
      </c>
      <c r="AP1192">
        <v>1.42</v>
      </c>
      <c r="AQ1192">
        <v>22.67</v>
      </c>
      <c r="AR1192">
        <v>0.53</v>
      </c>
      <c r="AS1192">
        <v>0.68</v>
      </c>
      <c r="AT1192">
        <v>-1</v>
      </c>
      <c r="AU1192">
        <v>-1</v>
      </c>
      <c r="AV1192">
        <v>0.05</v>
      </c>
      <c r="AW1192">
        <v>29.88</v>
      </c>
      <c r="AX1192">
        <v>29.88</v>
      </c>
      <c r="AY1192">
        <v>0.17</v>
      </c>
      <c r="AZ1192">
        <v>0</v>
      </c>
      <c r="BA1192">
        <v>1405.8019677458456</v>
      </c>
    </row>
    <row r="1193" spans="1:53" x14ac:dyDescent="0.25">
      <c r="A1193">
        <v>3223</v>
      </c>
      <c r="B1193" t="s">
        <v>1593</v>
      </c>
      <c r="C1193">
        <v>0</v>
      </c>
      <c r="D1193">
        <v>1.58</v>
      </c>
      <c r="E1193">
        <v>0</v>
      </c>
      <c r="F1193">
        <v>0</v>
      </c>
      <c r="G1193">
        <v>0</v>
      </c>
      <c r="H1193">
        <v>0.03</v>
      </c>
      <c r="I1193">
        <v>0</v>
      </c>
      <c r="J1193">
        <v>2</v>
      </c>
      <c r="K1193">
        <v>0.03</v>
      </c>
      <c r="L1193">
        <v>-1</v>
      </c>
      <c r="M1193">
        <v>-1</v>
      </c>
      <c r="N1193">
        <v>0.67</v>
      </c>
      <c r="O1193">
        <v>3.58</v>
      </c>
      <c r="P1193">
        <v>0.03</v>
      </c>
      <c r="Q1193">
        <v>0.28000000000000003</v>
      </c>
      <c r="R1193">
        <v>0.05</v>
      </c>
      <c r="S1193">
        <v>0.32</v>
      </c>
      <c r="T1193">
        <v>0.23</v>
      </c>
      <c r="U1193">
        <v>0</v>
      </c>
      <c r="V1193">
        <v>0</v>
      </c>
      <c r="W1193">
        <v>20.67</v>
      </c>
      <c r="X1193">
        <v>0.6</v>
      </c>
      <c r="Y1193">
        <v>-1</v>
      </c>
      <c r="Z1193">
        <v>-1</v>
      </c>
      <c r="AA1193">
        <v>24.88</v>
      </c>
      <c r="AB1193">
        <v>0.03</v>
      </c>
      <c r="AC1193">
        <v>0.02</v>
      </c>
      <c r="AD1193">
        <v>0.03</v>
      </c>
      <c r="AE1193">
        <v>4.17</v>
      </c>
      <c r="AF1193">
        <v>-1</v>
      </c>
      <c r="AG1193">
        <v>-1</v>
      </c>
      <c r="AH1193">
        <v>-1</v>
      </c>
      <c r="AI1193">
        <v>0</v>
      </c>
      <c r="AJ1193">
        <v>0</v>
      </c>
      <c r="AK1193">
        <v>0.03</v>
      </c>
      <c r="AL1193">
        <v>0.03</v>
      </c>
      <c r="AM1193">
        <v>0.05</v>
      </c>
      <c r="AN1193">
        <v>0.05</v>
      </c>
      <c r="AO1193">
        <v>1.42</v>
      </c>
      <c r="AP1193">
        <v>1.42</v>
      </c>
      <c r="AQ1193">
        <v>22.67</v>
      </c>
      <c r="AR1193">
        <v>0.53</v>
      </c>
      <c r="AS1193">
        <v>0.68</v>
      </c>
      <c r="AT1193">
        <v>-1</v>
      </c>
      <c r="AU1193">
        <v>-1</v>
      </c>
      <c r="AV1193">
        <v>0.05</v>
      </c>
      <c r="AW1193">
        <v>29.88</v>
      </c>
      <c r="AX1193">
        <v>29.88</v>
      </c>
      <c r="AY1193">
        <v>0.17</v>
      </c>
      <c r="AZ1193">
        <v>0</v>
      </c>
      <c r="BA1193">
        <v>1495.1669159143639</v>
      </c>
    </row>
    <row r="1194" spans="1:53" x14ac:dyDescent="0.25">
      <c r="A1194">
        <v>3225</v>
      </c>
      <c r="B1194" t="s">
        <v>788</v>
      </c>
      <c r="C1194">
        <v>0</v>
      </c>
      <c r="D1194">
        <v>1.58</v>
      </c>
      <c r="E1194">
        <v>0</v>
      </c>
      <c r="F1194">
        <v>0</v>
      </c>
      <c r="G1194">
        <v>0</v>
      </c>
      <c r="H1194">
        <v>0.03</v>
      </c>
      <c r="I1194">
        <v>0</v>
      </c>
      <c r="J1194">
        <v>2</v>
      </c>
      <c r="K1194">
        <v>0.03</v>
      </c>
      <c r="L1194">
        <v>-1</v>
      </c>
      <c r="M1194">
        <v>-1</v>
      </c>
      <c r="N1194">
        <v>0.67</v>
      </c>
      <c r="O1194">
        <v>3.58</v>
      </c>
      <c r="P1194">
        <v>0.03</v>
      </c>
      <c r="Q1194">
        <v>0.28000000000000003</v>
      </c>
      <c r="R1194">
        <v>0.05</v>
      </c>
      <c r="S1194">
        <v>0.32</v>
      </c>
      <c r="T1194">
        <v>0.23</v>
      </c>
      <c r="U1194">
        <v>0</v>
      </c>
      <c r="V1194">
        <v>0</v>
      </c>
      <c r="W1194">
        <v>20.67</v>
      </c>
      <c r="X1194">
        <v>0.6</v>
      </c>
      <c r="Y1194">
        <v>-1</v>
      </c>
      <c r="Z1194">
        <v>-1</v>
      </c>
      <c r="AA1194">
        <v>24.88</v>
      </c>
      <c r="AB1194">
        <v>0.03</v>
      </c>
      <c r="AC1194">
        <v>0.02</v>
      </c>
      <c r="AD1194">
        <v>0.03</v>
      </c>
      <c r="AE1194">
        <v>4.17</v>
      </c>
      <c r="AF1194">
        <v>-1</v>
      </c>
      <c r="AG1194">
        <v>-1</v>
      </c>
      <c r="AH1194">
        <v>-1</v>
      </c>
      <c r="AI1194">
        <v>0</v>
      </c>
      <c r="AJ1194">
        <v>0</v>
      </c>
      <c r="AK1194">
        <v>0.03</v>
      </c>
      <c r="AL1194">
        <v>0.03</v>
      </c>
      <c r="AM1194">
        <v>0.05</v>
      </c>
      <c r="AN1194">
        <v>0.05</v>
      </c>
      <c r="AO1194">
        <v>1.42</v>
      </c>
      <c r="AP1194">
        <v>1.42</v>
      </c>
      <c r="AQ1194">
        <v>22.67</v>
      </c>
      <c r="AR1194">
        <v>0.53</v>
      </c>
      <c r="AS1194">
        <v>0.68</v>
      </c>
      <c r="AT1194">
        <v>-1</v>
      </c>
      <c r="AU1194">
        <v>-1</v>
      </c>
      <c r="AV1194">
        <v>0.05</v>
      </c>
      <c r="AW1194">
        <v>29.88</v>
      </c>
      <c r="AX1194">
        <v>29.88</v>
      </c>
      <c r="AY1194">
        <v>0.17</v>
      </c>
      <c r="AZ1194">
        <v>0</v>
      </c>
      <c r="BA1194">
        <v>1494.0073179399835</v>
      </c>
    </row>
    <row r="1195" spans="1:53" x14ac:dyDescent="0.25">
      <c r="A1195">
        <v>3229</v>
      </c>
      <c r="B1195" t="s">
        <v>1594</v>
      </c>
      <c r="C1195">
        <v>0</v>
      </c>
      <c r="D1195">
        <v>1.58</v>
      </c>
      <c r="E1195">
        <v>0</v>
      </c>
      <c r="F1195">
        <v>0</v>
      </c>
      <c r="G1195">
        <v>0</v>
      </c>
      <c r="H1195">
        <v>0.03</v>
      </c>
      <c r="I1195">
        <v>0</v>
      </c>
      <c r="J1195">
        <v>2</v>
      </c>
      <c r="K1195">
        <v>0.03</v>
      </c>
      <c r="L1195">
        <v>-1</v>
      </c>
      <c r="M1195">
        <v>-1</v>
      </c>
      <c r="N1195">
        <v>0.67</v>
      </c>
      <c r="O1195">
        <v>3.58</v>
      </c>
      <c r="P1195">
        <v>0.03</v>
      </c>
      <c r="Q1195">
        <v>0.28000000000000003</v>
      </c>
      <c r="R1195">
        <v>0.05</v>
      </c>
      <c r="S1195">
        <v>0.32</v>
      </c>
      <c r="T1195">
        <v>0.23</v>
      </c>
      <c r="U1195">
        <v>0</v>
      </c>
      <c r="V1195">
        <v>0</v>
      </c>
      <c r="W1195">
        <v>20.67</v>
      </c>
      <c r="X1195">
        <v>0.6</v>
      </c>
      <c r="Y1195">
        <v>-1</v>
      </c>
      <c r="Z1195">
        <v>-1</v>
      </c>
      <c r="AA1195">
        <v>24.88</v>
      </c>
      <c r="AB1195">
        <v>0.03</v>
      </c>
      <c r="AC1195">
        <v>0.02</v>
      </c>
      <c r="AD1195">
        <v>0.03</v>
      </c>
      <c r="AE1195">
        <v>4.17</v>
      </c>
      <c r="AF1195">
        <v>-1</v>
      </c>
      <c r="AG1195">
        <v>-1</v>
      </c>
      <c r="AH1195">
        <v>-1</v>
      </c>
      <c r="AI1195">
        <v>0</v>
      </c>
      <c r="AJ1195">
        <v>0</v>
      </c>
      <c r="AK1195">
        <v>0.03</v>
      </c>
      <c r="AL1195">
        <v>0.03</v>
      </c>
      <c r="AM1195">
        <v>0.05</v>
      </c>
      <c r="AN1195">
        <v>0.05</v>
      </c>
      <c r="AO1195">
        <v>1.42</v>
      </c>
      <c r="AP1195">
        <v>1.42</v>
      </c>
      <c r="AQ1195">
        <v>22.67</v>
      </c>
      <c r="AR1195">
        <v>0.53</v>
      </c>
      <c r="AS1195">
        <v>0.68</v>
      </c>
      <c r="AT1195">
        <v>-1</v>
      </c>
      <c r="AU1195">
        <v>-1</v>
      </c>
      <c r="AV1195">
        <v>0.05</v>
      </c>
      <c r="AW1195">
        <v>29.88</v>
      </c>
      <c r="AX1195">
        <v>29.88</v>
      </c>
      <c r="AY1195">
        <v>0.17</v>
      </c>
      <c r="AZ1195">
        <v>0</v>
      </c>
      <c r="BA1195">
        <v>1331.6291268225648</v>
      </c>
    </row>
    <row r="1196" spans="1:53" x14ac:dyDescent="0.25">
      <c r="A1196">
        <v>3230</v>
      </c>
      <c r="B1196" t="s">
        <v>1595</v>
      </c>
      <c r="C1196">
        <v>0</v>
      </c>
      <c r="D1196">
        <v>1.58</v>
      </c>
      <c r="E1196">
        <v>0</v>
      </c>
      <c r="F1196">
        <v>0</v>
      </c>
      <c r="G1196">
        <v>0</v>
      </c>
      <c r="H1196">
        <v>0.03</v>
      </c>
      <c r="I1196">
        <v>0</v>
      </c>
      <c r="J1196">
        <v>2</v>
      </c>
      <c r="K1196">
        <v>0.03</v>
      </c>
      <c r="L1196">
        <v>-1</v>
      </c>
      <c r="M1196">
        <v>-1</v>
      </c>
      <c r="N1196">
        <v>0.67</v>
      </c>
      <c r="O1196">
        <v>3.58</v>
      </c>
      <c r="P1196">
        <v>0.03</v>
      </c>
      <c r="Q1196">
        <v>0.28000000000000003</v>
      </c>
      <c r="R1196">
        <v>0.05</v>
      </c>
      <c r="S1196">
        <v>0.32</v>
      </c>
      <c r="T1196">
        <v>0.23</v>
      </c>
      <c r="U1196">
        <v>0</v>
      </c>
      <c r="V1196">
        <v>0</v>
      </c>
      <c r="W1196">
        <v>20.67</v>
      </c>
      <c r="X1196">
        <v>0.6</v>
      </c>
      <c r="Y1196">
        <v>-1</v>
      </c>
      <c r="Z1196">
        <v>-1</v>
      </c>
      <c r="AA1196">
        <v>24.88</v>
      </c>
      <c r="AB1196">
        <v>0.03</v>
      </c>
      <c r="AC1196">
        <v>0.02</v>
      </c>
      <c r="AD1196">
        <v>0.03</v>
      </c>
      <c r="AE1196">
        <v>4.17</v>
      </c>
      <c r="AF1196">
        <v>-1</v>
      </c>
      <c r="AG1196">
        <v>-1</v>
      </c>
      <c r="AH1196">
        <v>-1</v>
      </c>
      <c r="AI1196">
        <v>0</v>
      </c>
      <c r="AJ1196">
        <v>0</v>
      </c>
      <c r="AK1196">
        <v>0.03</v>
      </c>
      <c r="AL1196">
        <v>0.03</v>
      </c>
      <c r="AM1196">
        <v>0.05</v>
      </c>
      <c r="AN1196">
        <v>0.05</v>
      </c>
      <c r="AO1196">
        <v>1.42</v>
      </c>
      <c r="AP1196">
        <v>1.42</v>
      </c>
      <c r="AQ1196">
        <v>22.67</v>
      </c>
      <c r="AR1196">
        <v>0.53</v>
      </c>
      <c r="AS1196">
        <v>0.68</v>
      </c>
      <c r="AT1196">
        <v>-1</v>
      </c>
      <c r="AU1196">
        <v>-1</v>
      </c>
      <c r="AV1196">
        <v>0.05</v>
      </c>
      <c r="AW1196">
        <v>29.88</v>
      </c>
      <c r="AX1196">
        <v>29.88</v>
      </c>
      <c r="AY1196">
        <v>0.17</v>
      </c>
      <c r="AZ1196">
        <v>0</v>
      </c>
      <c r="BA1196">
        <v>1552.10858448503</v>
      </c>
    </row>
    <row r="1197" spans="1:53" x14ac:dyDescent="0.25">
      <c r="A1197">
        <v>3234</v>
      </c>
      <c r="B1197" t="s">
        <v>1596</v>
      </c>
      <c r="C1197">
        <v>0</v>
      </c>
      <c r="D1197">
        <v>1.58</v>
      </c>
      <c r="E1197">
        <v>0</v>
      </c>
      <c r="F1197">
        <v>0</v>
      </c>
      <c r="G1197">
        <v>0</v>
      </c>
      <c r="H1197">
        <v>0.03</v>
      </c>
      <c r="I1197">
        <v>0</v>
      </c>
      <c r="J1197">
        <v>2</v>
      </c>
      <c r="K1197">
        <v>0.03</v>
      </c>
      <c r="L1197">
        <v>-1</v>
      </c>
      <c r="M1197">
        <v>-1</v>
      </c>
      <c r="N1197">
        <v>0.67</v>
      </c>
      <c r="O1197">
        <v>3.58</v>
      </c>
      <c r="P1197">
        <v>0.03</v>
      </c>
      <c r="Q1197">
        <v>0.28000000000000003</v>
      </c>
      <c r="R1197">
        <v>0.05</v>
      </c>
      <c r="S1197">
        <v>0.32</v>
      </c>
      <c r="T1197">
        <v>0.23</v>
      </c>
      <c r="U1197">
        <v>0</v>
      </c>
      <c r="V1197">
        <v>0</v>
      </c>
      <c r="W1197">
        <v>20.67</v>
      </c>
      <c r="X1197">
        <v>0.6</v>
      </c>
      <c r="Y1197">
        <v>-1</v>
      </c>
      <c r="Z1197">
        <v>-1</v>
      </c>
      <c r="AA1197">
        <v>24.88</v>
      </c>
      <c r="AB1197">
        <v>0.03</v>
      </c>
      <c r="AC1197">
        <v>0.02</v>
      </c>
      <c r="AD1197">
        <v>0.03</v>
      </c>
      <c r="AE1197">
        <v>4.17</v>
      </c>
      <c r="AF1197">
        <v>-1</v>
      </c>
      <c r="AG1197">
        <v>-1</v>
      </c>
      <c r="AH1197">
        <v>-1</v>
      </c>
      <c r="AI1197">
        <v>0</v>
      </c>
      <c r="AJ1197">
        <v>0</v>
      </c>
      <c r="AK1197">
        <v>0.03</v>
      </c>
      <c r="AL1197">
        <v>0.03</v>
      </c>
      <c r="AM1197">
        <v>0.05</v>
      </c>
      <c r="AN1197">
        <v>0.05</v>
      </c>
      <c r="AO1197">
        <v>1.42</v>
      </c>
      <c r="AP1197">
        <v>1.42</v>
      </c>
      <c r="AQ1197">
        <v>22.67</v>
      </c>
      <c r="AR1197">
        <v>0.53</v>
      </c>
      <c r="AS1197">
        <v>0.68</v>
      </c>
      <c r="AT1197">
        <v>-1</v>
      </c>
      <c r="AU1197">
        <v>-1</v>
      </c>
      <c r="AV1197">
        <v>0.05</v>
      </c>
      <c r="AW1197">
        <v>29.88</v>
      </c>
      <c r="AX1197">
        <v>29.88</v>
      </c>
      <c r="AY1197">
        <v>0.17</v>
      </c>
      <c r="AZ1197">
        <v>0</v>
      </c>
      <c r="BA1197">
        <v>1514.2235545070655</v>
      </c>
    </row>
    <row r="1198" spans="1:53" x14ac:dyDescent="0.25">
      <c r="A1198">
        <v>3236</v>
      </c>
      <c r="B1198" t="s">
        <v>1597</v>
      </c>
      <c r="C1198">
        <v>0</v>
      </c>
      <c r="D1198">
        <v>1.58</v>
      </c>
      <c r="E1198">
        <v>0</v>
      </c>
      <c r="F1198">
        <v>0</v>
      </c>
      <c r="G1198">
        <v>0</v>
      </c>
      <c r="H1198">
        <v>0.03</v>
      </c>
      <c r="I1198">
        <v>0</v>
      </c>
      <c r="J1198">
        <v>2</v>
      </c>
      <c r="K1198">
        <v>0.03</v>
      </c>
      <c r="L1198">
        <v>-1</v>
      </c>
      <c r="M1198">
        <v>-1</v>
      </c>
      <c r="N1198">
        <v>0.67</v>
      </c>
      <c r="O1198">
        <v>3.58</v>
      </c>
      <c r="P1198">
        <v>0.03</v>
      </c>
      <c r="Q1198">
        <v>0.28000000000000003</v>
      </c>
      <c r="R1198">
        <v>0.05</v>
      </c>
      <c r="S1198">
        <v>0.32</v>
      </c>
      <c r="T1198">
        <v>0.23</v>
      </c>
      <c r="U1198">
        <v>0</v>
      </c>
      <c r="V1198">
        <v>0</v>
      </c>
      <c r="W1198">
        <v>20.67</v>
      </c>
      <c r="X1198">
        <v>0.6</v>
      </c>
      <c r="Y1198">
        <v>-1</v>
      </c>
      <c r="Z1198">
        <v>-1</v>
      </c>
      <c r="AA1198">
        <v>24.88</v>
      </c>
      <c r="AB1198">
        <v>0.03</v>
      </c>
      <c r="AC1198">
        <v>0.02</v>
      </c>
      <c r="AD1198">
        <v>0.03</v>
      </c>
      <c r="AE1198">
        <v>4.17</v>
      </c>
      <c r="AF1198">
        <v>-1</v>
      </c>
      <c r="AG1198">
        <v>-1</v>
      </c>
      <c r="AH1198">
        <v>-1</v>
      </c>
      <c r="AI1198">
        <v>0</v>
      </c>
      <c r="AJ1198">
        <v>0</v>
      </c>
      <c r="AK1198">
        <v>0.03</v>
      </c>
      <c r="AL1198">
        <v>0.03</v>
      </c>
      <c r="AM1198">
        <v>0.05</v>
      </c>
      <c r="AN1198">
        <v>0.05</v>
      </c>
      <c r="AO1198">
        <v>1.42</v>
      </c>
      <c r="AP1198">
        <v>1.42</v>
      </c>
      <c r="AQ1198">
        <v>22.67</v>
      </c>
      <c r="AR1198">
        <v>0.53</v>
      </c>
      <c r="AS1198">
        <v>0.68</v>
      </c>
      <c r="AT1198">
        <v>-1</v>
      </c>
      <c r="AU1198">
        <v>-1</v>
      </c>
      <c r="AV1198">
        <v>0.05</v>
      </c>
      <c r="AW1198">
        <v>29.88</v>
      </c>
      <c r="AX1198">
        <v>29.88</v>
      </c>
      <c r="AY1198">
        <v>0.17</v>
      </c>
      <c r="AZ1198">
        <v>0</v>
      </c>
      <c r="BA1198">
        <v>1409.265130032868</v>
      </c>
    </row>
    <row r="1199" spans="1:53" x14ac:dyDescent="0.25">
      <c r="A1199">
        <v>3238</v>
      </c>
      <c r="B1199" t="s">
        <v>1598</v>
      </c>
      <c r="C1199">
        <v>0</v>
      </c>
      <c r="D1199">
        <v>1.58</v>
      </c>
      <c r="E1199">
        <v>0</v>
      </c>
      <c r="F1199">
        <v>0</v>
      </c>
      <c r="G1199">
        <v>0</v>
      </c>
      <c r="H1199">
        <v>0.03</v>
      </c>
      <c r="I1199">
        <v>0</v>
      </c>
      <c r="J1199">
        <v>2</v>
      </c>
      <c r="K1199">
        <v>0.03</v>
      </c>
      <c r="L1199">
        <v>-1</v>
      </c>
      <c r="M1199">
        <v>-1</v>
      </c>
      <c r="N1199">
        <v>0.67</v>
      </c>
      <c r="O1199">
        <v>3.58</v>
      </c>
      <c r="P1199">
        <v>0.03</v>
      </c>
      <c r="Q1199">
        <v>0.28000000000000003</v>
      </c>
      <c r="R1199">
        <v>0.05</v>
      </c>
      <c r="S1199">
        <v>0.32</v>
      </c>
      <c r="T1199">
        <v>0.23</v>
      </c>
      <c r="U1199">
        <v>0</v>
      </c>
      <c r="V1199">
        <v>0</v>
      </c>
      <c r="W1199">
        <v>20.67</v>
      </c>
      <c r="X1199">
        <v>0.6</v>
      </c>
      <c r="Y1199">
        <v>-1</v>
      </c>
      <c r="Z1199">
        <v>-1</v>
      </c>
      <c r="AA1199">
        <v>24.88</v>
      </c>
      <c r="AB1199">
        <v>0.03</v>
      </c>
      <c r="AC1199">
        <v>0.02</v>
      </c>
      <c r="AD1199">
        <v>0.03</v>
      </c>
      <c r="AE1199">
        <v>4.17</v>
      </c>
      <c r="AF1199">
        <v>-1</v>
      </c>
      <c r="AG1199">
        <v>-1</v>
      </c>
      <c r="AH1199">
        <v>-1</v>
      </c>
      <c r="AI1199">
        <v>0</v>
      </c>
      <c r="AJ1199">
        <v>0</v>
      </c>
      <c r="AK1199">
        <v>0.03</v>
      </c>
      <c r="AL1199">
        <v>0.03</v>
      </c>
      <c r="AM1199">
        <v>0.05</v>
      </c>
      <c r="AN1199">
        <v>0.05</v>
      </c>
      <c r="AO1199">
        <v>1.42</v>
      </c>
      <c r="AP1199">
        <v>1.42</v>
      </c>
      <c r="AQ1199">
        <v>22.67</v>
      </c>
      <c r="AR1199">
        <v>0.53</v>
      </c>
      <c r="AS1199">
        <v>0.68</v>
      </c>
      <c r="AT1199">
        <v>-1</v>
      </c>
      <c r="AU1199">
        <v>-1</v>
      </c>
      <c r="AV1199">
        <v>0.05</v>
      </c>
      <c r="AW1199">
        <v>29.88</v>
      </c>
      <c r="AX1199">
        <v>29.88</v>
      </c>
      <c r="AY1199">
        <v>0.17</v>
      </c>
      <c r="AZ1199">
        <v>0</v>
      </c>
      <c r="BA1199">
        <v>1631.0547383034639</v>
      </c>
    </row>
    <row r="1200" spans="1:53" x14ac:dyDescent="0.25">
      <c r="A1200">
        <v>3239</v>
      </c>
      <c r="B1200" t="s">
        <v>1599</v>
      </c>
      <c r="C1200">
        <v>0</v>
      </c>
      <c r="D1200">
        <v>1.58</v>
      </c>
      <c r="E1200">
        <v>0</v>
      </c>
      <c r="F1200">
        <v>0</v>
      </c>
      <c r="G1200">
        <v>0</v>
      </c>
      <c r="H1200">
        <v>0.03</v>
      </c>
      <c r="I1200">
        <v>0</v>
      </c>
      <c r="J1200">
        <v>2</v>
      </c>
      <c r="K1200">
        <v>0.03</v>
      </c>
      <c r="L1200">
        <v>-1</v>
      </c>
      <c r="M1200">
        <v>-1</v>
      </c>
      <c r="N1200">
        <v>0.67</v>
      </c>
      <c r="O1200">
        <v>3.58</v>
      </c>
      <c r="P1200">
        <v>0.03</v>
      </c>
      <c r="Q1200">
        <v>0.28000000000000003</v>
      </c>
      <c r="R1200">
        <v>0.05</v>
      </c>
      <c r="S1200">
        <v>0.32</v>
      </c>
      <c r="T1200">
        <v>0.23</v>
      </c>
      <c r="U1200">
        <v>0</v>
      </c>
      <c r="V1200">
        <v>0</v>
      </c>
      <c r="W1200">
        <v>20.67</v>
      </c>
      <c r="X1200">
        <v>0.6</v>
      </c>
      <c r="Y1200">
        <v>-1</v>
      </c>
      <c r="Z1200">
        <v>-1</v>
      </c>
      <c r="AA1200">
        <v>24.88</v>
      </c>
      <c r="AB1200">
        <v>0.03</v>
      </c>
      <c r="AC1200">
        <v>0.02</v>
      </c>
      <c r="AD1200">
        <v>0.03</v>
      </c>
      <c r="AE1200">
        <v>4.17</v>
      </c>
      <c r="AF1200">
        <v>-1</v>
      </c>
      <c r="AG1200">
        <v>-1</v>
      </c>
      <c r="AH1200">
        <v>-1</v>
      </c>
      <c r="AI1200">
        <v>0</v>
      </c>
      <c r="AJ1200">
        <v>0</v>
      </c>
      <c r="AK1200">
        <v>0.03</v>
      </c>
      <c r="AL1200">
        <v>0.03</v>
      </c>
      <c r="AM1200">
        <v>0.05</v>
      </c>
      <c r="AN1200">
        <v>0.05</v>
      </c>
      <c r="AO1200">
        <v>1.42</v>
      </c>
      <c r="AP1200">
        <v>1.42</v>
      </c>
      <c r="AQ1200">
        <v>22.67</v>
      </c>
      <c r="AR1200">
        <v>0.53</v>
      </c>
      <c r="AS1200">
        <v>0.68</v>
      </c>
      <c r="AT1200">
        <v>-1</v>
      </c>
      <c r="AU1200">
        <v>-1</v>
      </c>
      <c r="AV1200">
        <v>0.05</v>
      </c>
      <c r="AW1200">
        <v>29.88</v>
      </c>
      <c r="AX1200">
        <v>29.88</v>
      </c>
      <c r="AY1200">
        <v>0.17</v>
      </c>
      <c r="AZ1200">
        <v>0</v>
      </c>
      <c r="BA1200">
        <v>1488.5848186478954</v>
      </c>
    </row>
    <row r="1201" spans="1:53" x14ac:dyDescent="0.25">
      <c r="A1201">
        <v>3240</v>
      </c>
      <c r="B1201" t="s">
        <v>1600</v>
      </c>
      <c r="C1201">
        <v>0</v>
      </c>
      <c r="D1201">
        <v>1.58</v>
      </c>
      <c r="E1201">
        <v>0</v>
      </c>
      <c r="F1201">
        <v>0</v>
      </c>
      <c r="G1201">
        <v>0</v>
      </c>
      <c r="H1201">
        <v>0.03</v>
      </c>
      <c r="I1201">
        <v>0</v>
      </c>
      <c r="J1201">
        <v>2</v>
      </c>
      <c r="K1201">
        <v>0.03</v>
      </c>
      <c r="L1201">
        <v>-1</v>
      </c>
      <c r="M1201">
        <v>-1</v>
      </c>
      <c r="N1201">
        <v>0.67</v>
      </c>
      <c r="O1201">
        <v>3.58</v>
      </c>
      <c r="P1201">
        <v>0.03</v>
      </c>
      <c r="Q1201">
        <v>0.28000000000000003</v>
      </c>
      <c r="R1201">
        <v>0.05</v>
      </c>
      <c r="S1201">
        <v>0.32</v>
      </c>
      <c r="T1201">
        <v>0.23</v>
      </c>
      <c r="U1201">
        <v>0</v>
      </c>
      <c r="V1201">
        <v>0</v>
      </c>
      <c r="W1201">
        <v>20.67</v>
      </c>
      <c r="X1201">
        <v>0.6</v>
      </c>
      <c r="Y1201">
        <v>-1</v>
      </c>
      <c r="Z1201">
        <v>-1</v>
      </c>
      <c r="AA1201">
        <v>24.88</v>
      </c>
      <c r="AB1201">
        <v>0.03</v>
      </c>
      <c r="AC1201">
        <v>0.02</v>
      </c>
      <c r="AD1201">
        <v>0.03</v>
      </c>
      <c r="AE1201">
        <v>4.17</v>
      </c>
      <c r="AF1201">
        <v>-1</v>
      </c>
      <c r="AG1201">
        <v>-1</v>
      </c>
      <c r="AH1201">
        <v>-1</v>
      </c>
      <c r="AI1201">
        <v>0</v>
      </c>
      <c r="AJ1201">
        <v>0</v>
      </c>
      <c r="AK1201">
        <v>0.03</v>
      </c>
      <c r="AL1201">
        <v>0.03</v>
      </c>
      <c r="AM1201">
        <v>0.05</v>
      </c>
      <c r="AN1201">
        <v>0.05</v>
      </c>
      <c r="AO1201">
        <v>1.42</v>
      </c>
      <c r="AP1201">
        <v>1.42</v>
      </c>
      <c r="AQ1201">
        <v>22.67</v>
      </c>
      <c r="AR1201">
        <v>0.53</v>
      </c>
      <c r="AS1201">
        <v>0.68</v>
      </c>
      <c r="AT1201">
        <v>-1</v>
      </c>
      <c r="AU1201">
        <v>-1</v>
      </c>
      <c r="AV1201">
        <v>0.05</v>
      </c>
      <c r="AW1201">
        <v>29.88</v>
      </c>
      <c r="AX1201">
        <v>29.88</v>
      </c>
      <c r="AY1201">
        <v>0.17</v>
      </c>
      <c r="AZ1201">
        <v>0</v>
      </c>
      <c r="BA1201">
        <v>1379.0101161653226</v>
      </c>
    </row>
    <row r="1202" spans="1:53" x14ac:dyDescent="0.25">
      <c r="A1202">
        <v>3242</v>
      </c>
      <c r="B1202" t="s">
        <v>1601</v>
      </c>
      <c r="C1202">
        <v>0</v>
      </c>
      <c r="D1202">
        <v>1.58</v>
      </c>
      <c r="E1202">
        <v>0</v>
      </c>
      <c r="F1202">
        <v>0</v>
      </c>
      <c r="G1202">
        <v>0</v>
      </c>
      <c r="H1202">
        <v>0.03</v>
      </c>
      <c r="I1202">
        <v>0</v>
      </c>
      <c r="J1202">
        <v>2</v>
      </c>
      <c r="K1202">
        <v>0.03</v>
      </c>
      <c r="L1202">
        <v>-1</v>
      </c>
      <c r="M1202">
        <v>-1</v>
      </c>
      <c r="N1202">
        <v>0.67</v>
      </c>
      <c r="O1202">
        <v>3.58</v>
      </c>
      <c r="P1202">
        <v>0.03</v>
      </c>
      <c r="Q1202">
        <v>0.28000000000000003</v>
      </c>
      <c r="R1202">
        <v>0.05</v>
      </c>
      <c r="S1202">
        <v>0.32</v>
      </c>
      <c r="T1202">
        <v>0.23</v>
      </c>
      <c r="U1202">
        <v>0</v>
      </c>
      <c r="V1202">
        <v>0</v>
      </c>
      <c r="W1202">
        <v>20.67</v>
      </c>
      <c r="X1202">
        <v>0.6</v>
      </c>
      <c r="Y1202">
        <v>-1</v>
      </c>
      <c r="Z1202">
        <v>-1</v>
      </c>
      <c r="AA1202">
        <v>24.88</v>
      </c>
      <c r="AB1202">
        <v>0.03</v>
      </c>
      <c r="AC1202">
        <v>0.02</v>
      </c>
      <c r="AD1202">
        <v>0.03</v>
      </c>
      <c r="AE1202">
        <v>4.17</v>
      </c>
      <c r="AF1202">
        <v>-1</v>
      </c>
      <c r="AG1202">
        <v>-1</v>
      </c>
      <c r="AH1202">
        <v>-1</v>
      </c>
      <c r="AI1202">
        <v>0</v>
      </c>
      <c r="AJ1202">
        <v>0</v>
      </c>
      <c r="AK1202">
        <v>0.03</v>
      </c>
      <c r="AL1202">
        <v>0.03</v>
      </c>
      <c r="AM1202">
        <v>0.05</v>
      </c>
      <c r="AN1202">
        <v>0.05</v>
      </c>
      <c r="AO1202">
        <v>1.42</v>
      </c>
      <c r="AP1202">
        <v>1.42</v>
      </c>
      <c r="AQ1202">
        <v>22.67</v>
      </c>
      <c r="AR1202">
        <v>0.53</v>
      </c>
      <c r="AS1202">
        <v>0.68</v>
      </c>
      <c r="AT1202">
        <v>-1</v>
      </c>
      <c r="AU1202">
        <v>-1</v>
      </c>
      <c r="AV1202">
        <v>0.05</v>
      </c>
      <c r="AW1202">
        <v>29.88</v>
      </c>
      <c r="AX1202">
        <v>29.88</v>
      </c>
      <c r="AY1202">
        <v>0.17</v>
      </c>
      <c r="AZ1202">
        <v>0</v>
      </c>
      <c r="BA1202">
        <v>1448.6487666835885</v>
      </c>
    </row>
    <row r="1203" spans="1:53" x14ac:dyDescent="0.25">
      <c r="A1203">
        <v>3243</v>
      </c>
      <c r="B1203" t="s">
        <v>1602</v>
      </c>
      <c r="C1203">
        <v>0</v>
      </c>
      <c r="D1203">
        <v>1.58</v>
      </c>
      <c r="E1203">
        <v>0</v>
      </c>
      <c r="F1203">
        <v>0</v>
      </c>
      <c r="G1203">
        <v>0</v>
      </c>
      <c r="H1203">
        <v>0.03</v>
      </c>
      <c r="I1203">
        <v>0</v>
      </c>
      <c r="J1203">
        <v>2</v>
      </c>
      <c r="K1203">
        <v>0.03</v>
      </c>
      <c r="L1203">
        <v>-1</v>
      </c>
      <c r="M1203">
        <v>-1</v>
      </c>
      <c r="N1203">
        <v>0.67</v>
      </c>
      <c r="O1203">
        <v>3.58</v>
      </c>
      <c r="P1203">
        <v>0.03</v>
      </c>
      <c r="Q1203">
        <v>0.28000000000000003</v>
      </c>
      <c r="R1203">
        <v>0.05</v>
      </c>
      <c r="S1203">
        <v>0.32</v>
      </c>
      <c r="T1203">
        <v>0.23</v>
      </c>
      <c r="U1203">
        <v>0</v>
      </c>
      <c r="V1203">
        <v>0</v>
      </c>
      <c r="W1203">
        <v>20.67</v>
      </c>
      <c r="X1203">
        <v>0.6</v>
      </c>
      <c r="Y1203">
        <v>-1</v>
      </c>
      <c r="Z1203">
        <v>-1</v>
      </c>
      <c r="AA1203">
        <v>24.88</v>
      </c>
      <c r="AB1203">
        <v>0.03</v>
      </c>
      <c r="AC1203">
        <v>0.02</v>
      </c>
      <c r="AD1203">
        <v>0.03</v>
      </c>
      <c r="AE1203">
        <v>4.17</v>
      </c>
      <c r="AF1203">
        <v>-1</v>
      </c>
      <c r="AG1203">
        <v>-1</v>
      </c>
      <c r="AH1203">
        <v>-1</v>
      </c>
      <c r="AI1203">
        <v>0</v>
      </c>
      <c r="AJ1203">
        <v>0</v>
      </c>
      <c r="AK1203">
        <v>0.03</v>
      </c>
      <c r="AL1203">
        <v>0.03</v>
      </c>
      <c r="AM1203">
        <v>0.05</v>
      </c>
      <c r="AN1203">
        <v>0.05</v>
      </c>
      <c r="AO1203">
        <v>1.42</v>
      </c>
      <c r="AP1203">
        <v>1.42</v>
      </c>
      <c r="AQ1203">
        <v>22.67</v>
      </c>
      <c r="AR1203">
        <v>0.53</v>
      </c>
      <c r="AS1203">
        <v>0.68</v>
      </c>
      <c r="AT1203">
        <v>-1</v>
      </c>
      <c r="AU1203">
        <v>-1</v>
      </c>
      <c r="AV1203">
        <v>0.05</v>
      </c>
      <c r="AW1203">
        <v>29.88</v>
      </c>
      <c r="AX1203">
        <v>29.88</v>
      </c>
      <c r="AY1203">
        <v>0.17</v>
      </c>
      <c r="AZ1203">
        <v>0</v>
      </c>
      <c r="BA1203">
        <v>1402.6518628641854</v>
      </c>
    </row>
    <row r="1204" spans="1:53" x14ac:dyDescent="0.25">
      <c r="A1204">
        <v>3244</v>
      </c>
      <c r="B1204" t="s">
        <v>1603</v>
      </c>
      <c r="C1204">
        <v>0</v>
      </c>
      <c r="D1204">
        <v>1.58</v>
      </c>
      <c r="E1204">
        <v>0</v>
      </c>
      <c r="F1204">
        <v>0</v>
      </c>
      <c r="G1204">
        <v>0</v>
      </c>
      <c r="H1204">
        <v>0.03</v>
      </c>
      <c r="I1204">
        <v>0</v>
      </c>
      <c r="J1204">
        <v>2</v>
      </c>
      <c r="K1204">
        <v>0.03</v>
      </c>
      <c r="L1204">
        <v>-1</v>
      </c>
      <c r="M1204">
        <v>-1</v>
      </c>
      <c r="N1204">
        <v>0.67</v>
      </c>
      <c r="O1204">
        <v>3.58</v>
      </c>
      <c r="P1204">
        <v>0.03</v>
      </c>
      <c r="Q1204">
        <v>0.28000000000000003</v>
      </c>
      <c r="R1204">
        <v>0.05</v>
      </c>
      <c r="S1204">
        <v>0.32</v>
      </c>
      <c r="T1204">
        <v>0.23</v>
      </c>
      <c r="U1204">
        <v>0</v>
      </c>
      <c r="V1204">
        <v>0</v>
      </c>
      <c r="W1204">
        <v>20.67</v>
      </c>
      <c r="X1204">
        <v>0.6</v>
      </c>
      <c r="Y1204">
        <v>-1</v>
      </c>
      <c r="Z1204">
        <v>-1</v>
      </c>
      <c r="AA1204">
        <v>24.88</v>
      </c>
      <c r="AB1204">
        <v>0.03</v>
      </c>
      <c r="AC1204">
        <v>0.02</v>
      </c>
      <c r="AD1204">
        <v>0.03</v>
      </c>
      <c r="AE1204">
        <v>4.17</v>
      </c>
      <c r="AF1204">
        <v>-1</v>
      </c>
      <c r="AG1204">
        <v>-1</v>
      </c>
      <c r="AH1204">
        <v>-1</v>
      </c>
      <c r="AI1204">
        <v>0</v>
      </c>
      <c r="AJ1204">
        <v>0</v>
      </c>
      <c r="AK1204">
        <v>0.03</v>
      </c>
      <c r="AL1204">
        <v>0.03</v>
      </c>
      <c r="AM1204">
        <v>0.05</v>
      </c>
      <c r="AN1204">
        <v>0.05</v>
      </c>
      <c r="AO1204">
        <v>1.42</v>
      </c>
      <c r="AP1204">
        <v>1.42</v>
      </c>
      <c r="AQ1204">
        <v>22.67</v>
      </c>
      <c r="AR1204">
        <v>0.53</v>
      </c>
      <c r="AS1204">
        <v>0.68</v>
      </c>
      <c r="AT1204">
        <v>-1</v>
      </c>
      <c r="AU1204">
        <v>-1</v>
      </c>
      <c r="AV1204">
        <v>0.05</v>
      </c>
      <c r="AW1204">
        <v>29.88</v>
      </c>
      <c r="AX1204">
        <v>29.88</v>
      </c>
      <c r="AY1204">
        <v>0.17</v>
      </c>
      <c r="AZ1204">
        <v>0</v>
      </c>
      <c r="BA1204">
        <v>1460.9893610439476</v>
      </c>
    </row>
    <row r="1205" spans="1:53" x14ac:dyDescent="0.25">
      <c r="A1205">
        <v>3245</v>
      </c>
      <c r="B1205" t="s">
        <v>1604</v>
      </c>
      <c r="C1205">
        <v>0</v>
      </c>
      <c r="D1205">
        <v>1.58</v>
      </c>
      <c r="E1205">
        <v>0</v>
      </c>
      <c r="F1205">
        <v>0</v>
      </c>
      <c r="G1205">
        <v>0</v>
      </c>
      <c r="H1205">
        <v>0.03</v>
      </c>
      <c r="I1205">
        <v>0</v>
      </c>
      <c r="J1205">
        <v>2</v>
      </c>
      <c r="K1205">
        <v>0.03</v>
      </c>
      <c r="L1205">
        <v>-1</v>
      </c>
      <c r="M1205">
        <v>-1</v>
      </c>
      <c r="N1205">
        <v>0.67</v>
      </c>
      <c r="O1205">
        <v>3.58</v>
      </c>
      <c r="P1205">
        <v>0.03</v>
      </c>
      <c r="Q1205">
        <v>0.28000000000000003</v>
      </c>
      <c r="R1205">
        <v>0.05</v>
      </c>
      <c r="S1205">
        <v>0.32</v>
      </c>
      <c r="T1205">
        <v>0.23</v>
      </c>
      <c r="U1205">
        <v>0</v>
      </c>
      <c r="V1205">
        <v>0</v>
      </c>
      <c r="W1205">
        <v>20.67</v>
      </c>
      <c r="X1205">
        <v>0.6</v>
      </c>
      <c r="Y1205">
        <v>-1</v>
      </c>
      <c r="Z1205">
        <v>-1</v>
      </c>
      <c r="AA1205">
        <v>24.88</v>
      </c>
      <c r="AB1205">
        <v>0.03</v>
      </c>
      <c r="AC1205">
        <v>0.02</v>
      </c>
      <c r="AD1205">
        <v>0.03</v>
      </c>
      <c r="AE1205">
        <v>4.17</v>
      </c>
      <c r="AF1205">
        <v>-1</v>
      </c>
      <c r="AG1205">
        <v>-1</v>
      </c>
      <c r="AH1205">
        <v>-1</v>
      </c>
      <c r="AI1205">
        <v>0</v>
      </c>
      <c r="AJ1205">
        <v>0</v>
      </c>
      <c r="AK1205">
        <v>0.03</v>
      </c>
      <c r="AL1205">
        <v>0.03</v>
      </c>
      <c r="AM1205">
        <v>0.05</v>
      </c>
      <c r="AN1205">
        <v>0.05</v>
      </c>
      <c r="AO1205">
        <v>1.42</v>
      </c>
      <c r="AP1205">
        <v>1.42</v>
      </c>
      <c r="AQ1205">
        <v>22.67</v>
      </c>
      <c r="AR1205">
        <v>0.53</v>
      </c>
      <c r="AS1205">
        <v>0.68</v>
      </c>
      <c r="AT1205">
        <v>-1</v>
      </c>
      <c r="AU1205">
        <v>-1</v>
      </c>
      <c r="AV1205">
        <v>0.05</v>
      </c>
      <c r="AW1205">
        <v>29.88</v>
      </c>
      <c r="AX1205">
        <v>29.88</v>
      </c>
      <c r="AY1205">
        <v>0.17</v>
      </c>
      <c r="AZ1205">
        <v>0</v>
      </c>
      <c r="BA1205">
        <v>1521.4766095298685</v>
      </c>
    </row>
    <row r="1206" spans="1:53" x14ac:dyDescent="0.25">
      <c r="A1206">
        <v>3247</v>
      </c>
      <c r="B1206" t="s">
        <v>1605</v>
      </c>
      <c r="C1206">
        <v>0</v>
      </c>
      <c r="D1206">
        <v>1.58</v>
      </c>
      <c r="E1206">
        <v>0</v>
      </c>
      <c r="F1206">
        <v>0</v>
      </c>
      <c r="G1206">
        <v>0</v>
      </c>
      <c r="H1206">
        <v>0.03</v>
      </c>
      <c r="I1206">
        <v>0</v>
      </c>
      <c r="J1206">
        <v>2</v>
      </c>
      <c r="K1206">
        <v>0.03</v>
      </c>
      <c r="L1206">
        <v>-1</v>
      </c>
      <c r="M1206">
        <v>-1</v>
      </c>
      <c r="N1206">
        <v>0.67</v>
      </c>
      <c r="O1206">
        <v>3.58</v>
      </c>
      <c r="P1206">
        <v>0.03</v>
      </c>
      <c r="Q1206">
        <v>0.28000000000000003</v>
      </c>
      <c r="R1206">
        <v>0.05</v>
      </c>
      <c r="S1206">
        <v>0.32</v>
      </c>
      <c r="T1206">
        <v>0.23</v>
      </c>
      <c r="U1206">
        <v>0</v>
      </c>
      <c r="V1206">
        <v>0</v>
      </c>
      <c r="W1206">
        <v>20.67</v>
      </c>
      <c r="X1206">
        <v>0.6</v>
      </c>
      <c r="Y1206">
        <v>-1</v>
      </c>
      <c r="Z1206">
        <v>-1</v>
      </c>
      <c r="AA1206">
        <v>24.88</v>
      </c>
      <c r="AB1206">
        <v>0.03</v>
      </c>
      <c r="AC1206">
        <v>0.02</v>
      </c>
      <c r="AD1206">
        <v>0.03</v>
      </c>
      <c r="AE1206">
        <v>4.17</v>
      </c>
      <c r="AF1206">
        <v>-1</v>
      </c>
      <c r="AG1206">
        <v>-1</v>
      </c>
      <c r="AH1206">
        <v>-1</v>
      </c>
      <c r="AI1206">
        <v>0</v>
      </c>
      <c r="AJ1206">
        <v>0</v>
      </c>
      <c r="AK1206">
        <v>0.03</v>
      </c>
      <c r="AL1206">
        <v>0.03</v>
      </c>
      <c r="AM1206">
        <v>0.05</v>
      </c>
      <c r="AN1206">
        <v>0.05</v>
      </c>
      <c r="AO1206">
        <v>1.42</v>
      </c>
      <c r="AP1206">
        <v>1.42</v>
      </c>
      <c r="AQ1206">
        <v>22.67</v>
      </c>
      <c r="AR1206">
        <v>0.53</v>
      </c>
      <c r="AS1206">
        <v>0.68</v>
      </c>
      <c r="AT1206">
        <v>-1</v>
      </c>
      <c r="AU1206">
        <v>-1</v>
      </c>
      <c r="AV1206">
        <v>0.05</v>
      </c>
      <c r="AW1206">
        <v>29.88</v>
      </c>
      <c r="AX1206">
        <v>29.88</v>
      </c>
      <c r="AY1206">
        <v>0.17</v>
      </c>
      <c r="AZ1206">
        <v>0</v>
      </c>
      <c r="BA1206">
        <v>1468.8177694150609</v>
      </c>
    </row>
    <row r="1207" spans="1:53" x14ac:dyDescent="0.25">
      <c r="A1207">
        <v>3250</v>
      </c>
      <c r="B1207" t="s">
        <v>1606</v>
      </c>
      <c r="C1207">
        <v>0</v>
      </c>
      <c r="D1207">
        <v>1.58</v>
      </c>
      <c r="E1207">
        <v>0</v>
      </c>
      <c r="F1207">
        <v>0</v>
      </c>
      <c r="G1207">
        <v>0</v>
      </c>
      <c r="H1207">
        <v>0.03</v>
      </c>
      <c r="I1207">
        <v>0</v>
      </c>
      <c r="J1207">
        <v>2</v>
      </c>
      <c r="K1207">
        <v>0.03</v>
      </c>
      <c r="L1207">
        <v>-1</v>
      </c>
      <c r="M1207">
        <v>-1</v>
      </c>
      <c r="N1207">
        <v>0.67</v>
      </c>
      <c r="O1207">
        <v>3.58</v>
      </c>
      <c r="P1207">
        <v>0.03</v>
      </c>
      <c r="Q1207">
        <v>0.28000000000000003</v>
      </c>
      <c r="R1207">
        <v>0.05</v>
      </c>
      <c r="S1207">
        <v>0.32</v>
      </c>
      <c r="T1207">
        <v>0.23</v>
      </c>
      <c r="U1207">
        <v>0</v>
      </c>
      <c r="V1207">
        <v>0</v>
      </c>
      <c r="W1207">
        <v>20.67</v>
      </c>
      <c r="X1207">
        <v>0.6</v>
      </c>
      <c r="Y1207">
        <v>-1</v>
      </c>
      <c r="Z1207">
        <v>-1</v>
      </c>
      <c r="AA1207">
        <v>24.88</v>
      </c>
      <c r="AB1207">
        <v>0.03</v>
      </c>
      <c r="AC1207">
        <v>0.02</v>
      </c>
      <c r="AD1207">
        <v>0.03</v>
      </c>
      <c r="AE1207">
        <v>4.17</v>
      </c>
      <c r="AF1207">
        <v>-1</v>
      </c>
      <c r="AG1207">
        <v>-1</v>
      </c>
      <c r="AH1207">
        <v>-1</v>
      </c>
      <c r="AI1207">
        <v>0</v>
      </c>
      <c r="AJ1207">
        <v>0</v>
      </c>
      <c r="AK1207">
        <v>0.03</v>
      </c>
      <c r="AL1207">
        <v>0.03</v>
      </c>
      <c r="AM1207">
        <v>0.05</v>
      </c>
      <c r="AN1207">
        <v>0.05</v>
      </c>
      <c r="AO1207">
        <v>1.42</v>
      </c>
      <c r="AP1207">
        <v>1.42</v>
      </c>
      <c r="AQ1207">
        <v>22.67</v>
      </c>
      <c r="AR1207">
        <v>0.53</v>
      </c>
      <c r="AS1207">
        <v>0.68</v>
      </c>
      <c r="AT1207">
        <v>-1</v>
      </c>
      <c r="AU1207">
        <v>-1</v>
      </c>
      <c r="AV1207">
        <v>0.05</v>
      </c>
      <c r="AW1207">
        <v>29.88</v>
      </c>
      <c r="AX1207">
        <v>29.88</v>
      </c>
      <c r="AY1207">
        <v>0.17</v>
      </c>
      <c r="AZ1207">
        <v>0</v>
      </c>
      <c r="BA1207">
        <v>1630.6880469933615</v>
      </c>
    </row>
    <row r="1208" spans="1:53" x14ac:dyDescent="0.25">
      <c r="A1208">
        <v>3255</v>
      </c>
      <c r="B1208" t="s">
        <v>1607</v>
      </c>
      <c r="C1208">
        <v>0</v>
      </c>
      <c r="D1208">
        <v>1.58</v>
      </c>
      <c r="E1208">
        <v>0</v>
      </c>
      <c r="F1208">
        <v>0</v>
      </c>
      <c r="G1208">
        <v>0</v>
      </c>
      <c r="H1208">
        <v>0.03</v>
      </c>
      <c r="I1208">
        <v>0</v>
      </c>
      <c r="J1208">
        <v>2</v>
      </c>
      <c r="K1208">
        <v>0.03</v>
      </c>
      <c r="L1208">
        <v>-1</v>
      </c>
      <c r="M1208">
        <v>-1</v>
      </c>
      <c r="N1208">
        <v>0.67</v>
      </c>
      <c r="O1208">
        <v>3.58</v>
      </c>
      <c r="P1208">
        <v>0.03</v>
      </c>
      <c r="Q1208">
        <v>0.28000000000000003</v>
      </c>
      <c r="R1208">
        <v>0.05</v>
      </c>
      <c r="S1208">
        <v>0.32</v>
      </c>
      <c r="T1208">
        <v>0.23</v>
      </c>
      <c r="U1208">
        <v>0</v>
      </c>
      <c r="V1208">
        <v>0</v>
      </c>
      <c r="W1208">
        <v>20.67</v>
      </c>
      <c r="X1208">
        <v>0.6</v>
      </c>
      <c r="Y1208">
        <v>-1</v>
      </c>
      <c r="Z1208">
        <v>-1</v>
      </c>
      <c r="AA1208">
        <v>24.88</v>
      </c>
      <c r="AB1208">
        <v>0.03</v>
      </c>
      <c r="AC1208">
        <v>0.02</v>
      </c>
      <c r="AD1208">
        <v>0.03</v>
      </c>
      <c r="AE1208">
        <v>4.17</v>
      </c>
      <c r="AF1208">
        <v>-1</v>
      </c>
      <c r="AG1208">
        <v>-1</v>
      </c>
      <c r="AH1208">
        <v>-1</v>
      </c>
      <c r="AI1208">
        <v>0</v>
      </c>
      <c r="AJ1208">
        <v>0</v>
      </c>
      <c r="AK1208">
        <v>0.03</v>
      </c>
      <c r="AL1208">
        <v>0.03</v>
      </c>
      <c r="AM1208">
        <v>0.05</v>
      </c>
      <c r="AN1208">
        <v>0.05</v>
      </c>
      <c r="AO1208">
        <v>1.42</v>
      </c>
      <c r="AP1208">
        <v>1.42</v>
      </c>
      <c r="AQ1208">
        <v>22.67</v>
      </c>
      <c r="AR1208">
        <v>0.53</v>
      </c>
      <c r="AS1208">
        <v>0.68</v>
      </c>
      <c r="AT1208">
        <v>-1</v>
      </c>
      <c r="AU1208">
        <v>-1</v>
      </c>
      <c r="AV1208">
        <v>0.05</v>
      </c>
      <c r="AW1208">
        <v>29.88</v>
      </c>
      <c r="AX1208">
        <v>29.88</v>
      </c>
      <c r="AY1208">
        <v>0.17</v>
      </c>
      <c r="AZ1208">
        <v>0</v>
      </c>
      <c r="BA1208">
        <v>1569.8402756602986</v>
      </c>
    </row>
    <row r="1209" spans="1:53" x14ac:dyDescent="0.25">
      <c r="A1209">
        <v>3256</v>
      </c>
      <c r="B1209" t="s">
        <v>1608</v>
      </c>
      <c r="C1209">
        <v>0</v>
      </c>
      <c r="D1209">
        <v>1.58</v>
      </c>
      <c r="E1209">
        <v>0</v>
      </c>
      <c r="F1209">
        <v>0</v>
      </c>
      <c r="G1209">
        <v>0</v>
      </c>
      <c r="H1209">
        <v>0.03</v>
      </c>
      <c r="I1209">
        <v>0</v>
      </c>
      <c r="J1209">
        <v>2</v>
      </c>
      <c r="K1209">
        <v>0.03</v>
      </c>
      <c r="L1209">
        <v>-1</v>
      </c>
      <c r="M1209">
        <v>-1</v>
      </c>
      <c r="N1209">
        <v>0.67</v>
      </c>
      <c r="O1209">
        <v>3.58</v>
      </c>
      <c r="P1209">
        <v>0.03</v>
      </c>
      <c r="Q1209">
        <v>0.28000000000000003</v>
      </c>
      <c r="R1209">
        <v>0.05</v>
      </c>
      <c r="S1209">
        <v>0.32</v>
      </c>
      <c r="T1209">
        <v>0.23</v>
      </c>
      <c r="U1209">
        <v>0</v>
      </c>
      <c r="V1209">
        <v>0</v>
      </c>
      <c r="W1209">
        <v>20.67</v>
      </c>
      <c r="X1209">
        <v>0.6</v>
      </c>
      <c r="Y1209">
        <v>-1</v>
      </c>
      <c r="Z1209">
        <v>-1</v>
      </c>
      <c r="AA1209">
        <v>24.88</v>
      </c>
      <c r="AB1209">
        <v>0.03</v>
      </c>
      <c r="AC1209">
        <v>0.02</v>
      </c>
      <c r="AD1209">
        <v>0.03</v>
      </c>
      <c r="AE1209">
        <v>4.17</v>
      </c>
      <c r="AF1209">
        <v>-1</v>
      </c>
      <c r="AG1209">
        <v>-1</v>
      </c>
      <c r="AH1209">
        <v>-1</v>
      </c>
      <c r="AI1209">
        <v>0</v>
      </c>
      <c r="AJ1209">
        <v>0</v>
      </c>
      <c r="AK1209">
        <v>0.03</v>
      </c>
      <c r="AL1209">
        <v>0.03</v>
      </c>
      <c r="AM1209">
        <v>0.05</v>
      </c>
      <c r="AN1209">
        <v>0.05</v>
      </c>
      <c r="AO1209">
        <v>1.42</v>
      </c>
      <c r="AP1209">
        <v>1.42</v>
      </c>
      <c r="AQ1209">
        <v>22.67</v>
      </c>
      <c r="AR1209">
        <v>0.53</v>
      </c>
      <c r="AS1209">
        <v>0.68</v>
      </c>
      <c r="AT1209">
        <v>-1</v>
      </c>
      <c r="AU1209">
        <v>-1</v>
      </c>
      <c r="AV1209">
        <v>0.05</v>
      </c>
      <c r="AW1209">
        <v>29.88</v>
      </c>
      <c r="AX1209">
        <v>29.88</v>
      </c>
      <c r="AY1209">
        <v>0.17</v>
      </c>
      <c r="AZ1209">
        <v>0</v>
      </c>
      <c r="BA1209">
        <v>1522.6590376251413</v>
      </c>
    </row>
    <row r="1210" spans="1:53" x14ac:dyDescent="0.25">
      <c r="A1210">
        <v>3257</v>
      </c>
      <c r="B1210" t="s">
        <v>1609</v>
      </c>
      <c r="C1210">
        <v>0</v>
      </c>
      <c r="D1210">
        <v>1.58</v>
      </c>
      <c r="E1210">
        <v>0</v>
      </c>
      <c r="F1210">
        <v>0</v>
      </c>
      <c r="G1210">
        <v>0</v>
      </c>
      <c r="H1210">
        <v>0.03</v>
      </c>
      <c r="I1210">
        <v>0</v>
      </c>
      <c r="J1210">
        <v>2</v>
      </c>
      <c r="K1210">
        <v>0.03</v>
      </c>
      <c r="L1210">
        <v>-1</v>
      </c>
      <c r="M1210">
        <v>-1</v>
      </c>
      <c r="N1210">
        <v>0.67</v>
      </c>
      <c r="O1210">
        <v>3.58</v>
      </c>
      <c r="P1210">
        <v>0.03</v>
      </c>
      <c r="Q1210">
        <v>0.28000000000000003</v>
      </c>
      <c r="R1210">
        <v>0.05</v>
      </c>
      <c r="S1210">
        <v>0.32</v>
      </c>
      <c r="T1210">
        <v>0.23</v>
      </c>
      <c r="U1210">
        <v>0</v>
      </c>
      <c r="V1210">
        <v>0</v>
      </c>
      <c r="W1210">
        <v>20.67</v>
      </c>
      <c r="X1210">
        <v>0.6</v>
      </c>
      <c r="Y1210">
        <v>-1</v>
      </c>
      <c r="Z1210">
        <v>-1</v>
      </c>
      <c r="AA1210">
        <v>24.88</v>
      </c>
      <c r="AB1210">
        <v>0.03</v>
      </c>
      <c r="AC1210">
        <v>0.02</v>
      </c>
      <c r="AD1210">
        <v>0.03</v>
      </c>
      <c r="AE1210">
        <v>4.17</v>
      </c>
      <c r="AF1210">
        <v>-1</v>
      </c>
      <c r="AG1210">
        <v>-1</v>
      </c>
      <c r="AH1210">
        <v>-1</v>
      </c>
      <c r="AI1210">
        <v>0</v>
      </c>
      <c r="AJ1210">
        <v>0</v>
      </c>
      <c r="AK1210">
        <v>0.03</v>
      </c>
      <c r="AL1210">
        <v>0.03</v>
      </c>
      <c r="AM1210">
        <v>0.05</v>
      </c>
      <c r="AN1210">
        <v>0.05</v>
      </c>
      <c r="AO1210">
        <v>1.42</v>
      </c>
      <c r="AP1210">
        <v>1.42</v>
      </c>
      <c r="AQ1210">
        <v>22.67</v>
      </c>
      <c r="AR1210">
        <v>0.53</v>
      </c>
      <c r="AS1210">
        <v>0.68</v>
      </c>
      <c r="AT1210">
        <v>-1</v>
      </c>
      <c r="AU1210">
        <v>-1</v>
      </c>
      <c r="AV1210">
        <v>0.05</v>
      </c>
      <c r="AW1210">
        <v>29.88</v>
      </c>
      <c r="AX1210">
        <v>29.88</v>
      </c>
      <c r="AY1210">
        <v>0.17</v>
      </c>
      <c r="AZ1210">
        <v>0</v>
      </c>
      <c r="BA1210">
        <v>1412.7583728755999</v>
      </c>
    </row>
    <row r="1211" spans="1:53" x14ac:dyDescent="0.25">
      <c r="A1211">
        <v>3258</v>
      </c>
      <c r="B1211" t="s">
        <v>1610</v>
      </c>
      <c r="C1211">
        <v>0</v>
      </c>
      <c r="D1211">
        <v>1.58</v>
      </c>
      <c r="E1211">
        <v>0</v>
      </c>
      <c r="F1211">
        <v>0</v>
      </c>
      <c r="G1211">
        <v>0</v>
      </c>
      <c r="H1211">
        <v>0.03</v>
      </c>
      <c r="I1211">
        <v>0</v>
      </c>
      <c r="J1211">
        <v>2</v>
      </c>
      <c r="K1211">
        <v>0.03</v>
      </c>
      <c r="L1211">
        <v>-1</v>
      </c>
      <c r="M1211">
        <v>-1</v>
      </c>
      <c r="N1211">
        <v>0.67</v>
      </c>
      <c r="O1211">
        <v>3.58</v>
      </c>
      <c r="P1211">
        <v>0.03</v>
      </c>
      <c r="Q1211">
        <v>0.28000000000000003</v>
      </c>
      <c r="R1211">
        <v>0.05</v>
      </c>
      <c r="S1211">
        <v>0.32</v>
      </c>
      <c r="T1211">
        <v>0.23</v>
      </c>
      <c r="U1211">
        <v>0</v>
      </c>
      <c r="V1211">
        <v>0</v>
      </c>
      <c r="W1211">
        <v>20.67</v>
      </c>
      <c r="X1211">
        <v>0.6</v>
      </c>
      <c r="Y1211">
        <v>-1</v>
      </c>
      <c r="Z1211">
        <v>-1</v>
      </c>
      <c r="AA1211">
        <v>24.88</v>
      </c>
      <c r="AB1211">
        <v>0.03</v>
      </c>
      <c r="AC1211">
        <v>0.02</v>
      </c>
      <c r="AD1211">
        <v>0.03</v>
      </c>
      <c r="AE1211">
        <v>4.17</v>
      </c>
      <c r="AF1211">
        <v>-1</v>
      </c>
      <c r="AG1211">
        <v>-1</v>
      </c>
      <c r="AH1211">
        <v>-1</v>
      </c>
      <c r="AI1211">
        <v>0</v>
      </c>
      <c r="AJ1211">
        <v>0</v>
      </c>
      <c r="AK1211">
        <v>0.03</v>
      </c>
      <c r="AL1211">
        <v>0.03</v>
      </c>
      <c r="AM1211">
        <v>0.05</v>
      </c>
      <c r="AN1211">
        <v>0.05</v>
      </c>
      <c r="AO1211">
        <v>1.42</v>
      </c>
      <c r="AP1211">
        <v>1.42</v>
      </c>
      <c r="AQ1211">
        <v>22.67</v>
      </c>
      <c r="AR1211">
        <v>0.53</v>
      </c>
      <c r="AS1211">
        <v>0.68</v>
      </c>
      <c r="AT1211">
        <v>-1</v>
      </c>
      <c r="AU1211">
        <v>-1</v>
      </c>
      <c r="AV1211">
        <v>0.05</v>
      </c>
      <c r="AW1211">
        <v>29.88</v>
      </c>
      <c r="AX1211">
        <v>29.88</v>
      </c>
      <c r="AY1211">
        <v>0.17</v>
      </c>
      <c r="AZ1211">
        <v>0</v>
      </c>
      <c r="BA1211">
        <v>1425.625899737279</v>
      </c>
    </row>
    <row r="1212" spans="1:53" x14ac:dyDescent="0.25">
      <c r="A1212">
        <v>3259</v>
      </c>
      <c r="B1212" t="s">
        <v>1611</v>
      </c>
      <c r="C1212">
        <v>0</v>
      </c>
      <c r="D1212">
        <v>1.58</v>
      </c>
      <c r="E1212">
        <v>0</v>
      </c>
      <c r="F1212">
        <v>0</v>
      </c>
      <c r="G1212">
        <v>0</v>
      </c>
      <c r="H1212">
        <v>0.03</v>
      </c>
      <c r="I1212">
        <v>0</v>
      </c>
      <c r="J1212">
        <v>2</v>
      </c>
      <c r="K1212">
        <v>0.03</v>
      </c>
      <c r="L1212">
        <v>-1</v>
      </c>
      <c r="M1212">
        <v>-1</v>
      </c>
      <c r="N1212">
        <v>0.67</v>
      </c>
      <c r="O1212">
        <v>3.58</v>
      </c>
      <c r="P1212">
        <v>0.03</v>
      </c>
      <c r="Q1212">
        <v>0.28000000000000003</v>
      </c>
      <c r="R1212">
        <v>0.05</v>
      </c>
      <c r="S1212">
        <v>0.32</v>
      </c>
      <c r="T1212">
        <v>0.23</v>
      </c>
      <c r="U1212">
        <v>0</v>
      </c>
      <c r="V1212">
        <v>0</v>
      </c>
      <c r="W1212">
        <v>20.67</v>
      </c>
      <c r="X1212">
        <v>0.6</v>
      </c>
      <c r="Y1212">
        <v>-1</v>
      </c>
      <c r="Z1212">
        <v>-1</v>
      </c>
      <c r="AA1212">
        <v>24.88</v>
      </c>
      <c r="AB1212">
        <v>0.03</v>
      </c>
      <c r="AC1212">
        <v>0.02</v>
      </c>
      <c r="AD1212">
        <v>0.03</v>
      </c>
      <c r="AE1212">
        <v>4.17</v>
      </c>
      <c r="AF1212">
        <v>-1</v>
      </c>
      <c r="AG1212">
        <v>-1</v>
      </c>
      <c r="AH1212">
        <v>-1</v>
      </c>
      <c r="AI1212">
        <v>0</v>
      </c>
      <c r="AJ1212">
        <v>0</v>
      </c>
      <c r="AK1212">
        <v>0.03</v>
      </c>
      <c r="AL1212">
        <v>0.03</v>
      </c>
      <c r="AM1212">
        <v>0.05</v>
      </c>
      <c r="AN1212">
        <v>0.05</v>
      </c>
      <c r="AO1212">
        <v>1.42</v>
      </c>
      <c r="AP1212">
        <v>1.42</v>
      </c>
      <c r="AQ1212">
        <v>22.67</v>
      </c>
      <c r="AR1212">
        <v>0.53</v>
      </c>
      <c r="AS1212">
        <v>0.68</v>
      </c>
      <c r="AT1212">
        <v>-1</v>
      </c>
      <c r="AU1212">
        <v>-1</v>
      </c>
      <c r="AV1212">
        <v>0.05</v>
      </c>
      <c r="AW1212">
        <v>29.88</v>
      </c>
      <c r="AX1212">
        <v>29.88</v>
      </c>
      <c r="AY1212">
        <v>0.17</v>
      </c>
      <c r="AZ1212">
        <v>0</v>
      </c>
      <c r="BA1212">
        <v>1441.1299954080866</v>
      </c>
    </row>
    <row r="1213" spans="1:53" x14ac:dyDescent="0.25">
      <c r="A1213">
        <v>3260</v>
      </c>
      <c r="B1213" t="s">
        <v>1612</v>
      </c>
      <c r="C1213">
        <v>0</v>
      </c>
      <c r="D1213">
        <v>1.58</v>
      </c>
      <c r="E1213">
        <v>0</v>
      </c>
      <c r="F1213">
        <v>0</v>
      </c>
      <c r="G1213">
        <v>0</v>
      </c>
      <c r="H1213">
        <v>0.03</v>
      </c>
      <c r="I1213">
        <v>0</v>
      </c>
      <c r="J1213">
        <v>2</v>
      </c>
      <c r="K1213">
        <v>0.03</v>
      </c>
      <c r="L1213">
        <v>-1</v>
      </c>
      <c r="M1213">
        <v>-1</v>
      </c>
      <c r="N1213">
        <v>0.67</v>
      </c>
      <c r="O1213">
        <v>3.58</v>
      </c>
      <c r="P1213">
        <v>0.03</v>
      </c>
      <c r="Q1213">
        <v>0.28000000000000003</v>
      </c>
      <c r="R1213">
        <v>0.05</v>
      </c>
      <c r="S1213">
        <v>0.32</v>
      </c>
      <c r="T1213">
        <v>0.23</v>
      </c>
      <c r="U1213">
        <v>0</v>
      </c>
      <c r="V1213">
        <v>0</v>
      </c>
      <c r="W1213">
        <v>20.67</v>
      </c>
      <c r="X1213">
        <v>0.6</v>
      </c>
      <c r="Y1213">
        <v>-1</v>
      </c>
      <c r="Z1213">
        <v>-1</v>
      </c>
      <c r="AA1213">
        <v>24.88</v>
      </c>
      <c r="AB1213">
        <v>0.03</v>
      </c>
      <c r="AC1213">
        <v>0.02</v>
      </c>
      <c r="AD1213">
        <v>0.03</v>
      </c>
      <c r="AE1213">
        <v>4.17</v>
      </c>
      <c r="AF1213">
        <v>-1</v>
      </c>
      <c r="AG1213">
        <v>-1</v>
      </c>
      <c r="AH1213">
        <v>-1</v>
      </c>
      <c r="AI1213">
        <v>0</v>
      </c>
      <c r="AJ1213">
        <v>0</v>
      </c>
      <c r="AK1213">
        <v>0.03</v>
      </c>
      <c r="AL1213">
        <v>0.03</v>
      </c>
      <c r="AM1213">
        <v>0.05</v>
      </c>
      <c r="AN1213">
        <v>0.05</v>
      </c>
      <c r="AO1213">
        <v>1.42</v>
      </c>
      <c r="AP1213">
        <v>1.42</v>
      </c>
      <c r="AQ1213">
        <v>22.67</v>
      </c>
      <c r="AR1213">
        <v>0.53</v>
      </c>
      <c r="AS1213">
        <v>0.68</v>
      </c>
      <c r="AT1213">
        <v>-1</v>
      </c>
      <c r="AU1213">
        <v>-1</v>
      </c>
      <c r="AV1213">
        <v>0.05</v>
      </c>
      <c r="AW1213">
        <v>29.88</v>
      </c>
      <c r="AX1213">
        <v>29.88</v>
      </c>
      <c r="AY1213">
        <v>0.17</v>
      </c>
      <c r="AZ1213">
        <v>0</v>
      </c>
      <c r="BA1213">
        <v>1530.621475704947</v>
      </c>
    </row>
    <row r="1214" spans="1:53" x14ac:dyDescent="0.25">
      <c r="A1214">
        <v>3265</v>
      </c>
      <c r="B1214" t="s">
        <v>1613</v>
      </c>
      <c r="C1214">
        <v>0</v>
      </c>
      <c r="D1214">
        <v>1.58</v>
      </c>
      <c r="E1214">
        <v>0</v>
      </c>
      <c r="F1214">
        <v>0</v>
      </c>
      <c r="G1214">
        <v>0</v>
      </c>
      <c r="H1214">
        <v>0.03</v>
      </c>
      <c r="I1214">
        <v>0</v>
      </c>
      <c r="J1214">
        <v>2</v>
      </c>
      <c r="K1214">
        <v>0.03</v>
      </c>
      <c r="L1214">
        <v>-1</v>
      </c>
      <c r="M1214">
        <v>-1</v>
      </c>
      <c r="N1214">
        <v>0.67</v>
      </c>
      <c r="O1214">
        <v>3.58</v>
      </c>
      <c r="P1214">
        <v>0.03</v>
      </c>
      <c r="Q1214">
        <v>0.28000000000000003</v>
      </c>
      <c r="R1214">
        <v>0.05</v>
      </c>
      <c r="S1214">
        <v>0.32</v>
      </c>
      <c r="T1214">
        <v>0.23</v>
      </c>
      <c r="U1214">
        <v>0</v>
      </c>
      <c r="V1214">
        <v>0</v>
      </c>
      <c r="W1214">
        <v>20.67</v>
      </c>
      <c r="X1214">
        <v>0.6</v>
      </c>
      <c r="Y1214">
        <v>-1</v>
      </c>
      <c r="Z1214">
        <v>-1</v>
      </c>
      <c r="AA1214">
        <v>24.88</v>
      </c>
      <c r="AB1214">
        <v>0.03</v>
      </c>
      <c r="AC1214">
        <v>0.02</v>
      </c>
      <c r="AD1214">
        <v>0.03</v>
      </c>
      <c r="AE1214">
        <v>4.17</v>
      </c>
      <c r="AF1214">
        <v>-1</v>
      </c>
      <c r="AG1214">
        <v>-1</v>
      </c>
      <c r="AH1214">
        <v>-1</v>
      </c>
      <c r="AI1214">
        <v>0</v>
      </c>
      <c r="AJ1214">
        <v>0</v>
      </c>
      <c r="AK1214">
        <v>0.03</v>
      </c>
      <c r="AL1214">
        <v>0.03</v>
      </c>
      <c r="AM1214">
        <v>0.05</v>
      </c>
      <c r="AN1214">
        <v>0.05</v>
      </c>
      <c r="AO1214">
        <v>1.42</v>
      </c>
      <c r="AP1214">
        <v>1.42</v>
      </c>
      <c r="AQ1214">
        <v>22.67</v>
      </c>
      <c r="AR1214">
        <v>0.53</v>
      </c>
      <c r="AS1214">
        <v>0.68</v>
      </c>
      <c r="AT1214">
        <v>-1</v>
      </c>
      <c r="AU1214">
        <v>-1</v>
      </c>
      <c r="AV1214">
        <v>0.05</v>
      </c>
      <c r="AW1214">
        <v>29.88</v>
      </c>
      <c r="AX1214">
        <v>29.88</v>
      </c>
      <c r="AY1214">
        <v>0.17</v>
      </c>
      <c r="AZ1214">
        <v>0</v>
      </c>
      <c r="BA1214">
        <v>1400.2655147017865</v>
      </c>
    </row>
    <row r="1215" spans="1:53" x14ac:dyDescent="0.25">
      <c r="A1215">
        <v>3266</v>
      </c>
      <c r="B1215" t="s">
        <v>1614</v>
      </c>
      <c r="C1215">
        <v>0</v>
      </c>
      <c r="D1215">
        <v>1.58</v>
      </c>
      <c r="E1215">
        <v>0</v>
      </c>
      <c r="F1215">
        <v>0</v>
      </c>
      <c r="G1215">
        <v>0</v>
      </c>
      <c r="H1215">
        <v>0.03</v>
      </c>
      <c r="I1215">
        <v>0</v>
      </c>
      <c r="J1215">
        <v>2</v>
      </c>
      <c r="K1215">
        <v>0.03</v>
      </c>
      <c r="L1215">
        <v>-1</v>
      </c>
      <c r="M1215">
        <v>-1</v>
      </c>
      <c r="N1215">
        <v>0.67</v>
      </c>
      <c r="O1215">
        <v>3.58</v>
      </c>
      <c r="P1215">
        <v>0.03</v>
      </c>
      <c r="Q1215">
        <v>0.28000000000000003</v>
      </c>
      <c r="R1215">
        <v>0.05</v>
      </c>
      <c r="S1215">
        <v>0.32</v>
      </c>
      <c r="T1215">
        <v>0.23</v>
      </c>
      <c r="U1215">
        <v>0</v>
      </c>
      <c r="V1215">
        <v>0</v>
      </c>
      <c r="W1215">
        <v>20.67</v>
      </c>
      <c r="X1215">
        <v>0.6</v>
      </c>
      <c r="Y1215">
        <v>-1</v>
      </c>
      <c r="Z1215">
        <v>-1</v>
      </c>
      <c r="AA1215">
        <v>24.88</v>
      </c>
      <c r="AB1215">
        <v>0.03</v>
      </c>
      <c r="AC1215">
        <v>0.02</v>
      </c>
      <c r="AD1215">
        <v>0.03</v>
      </c>
      <c r="AE1215">
        <v>4.17</v>
      </c>
      <c r="AF1215">
        <v>-1</v>
      </c>
      <c r="AG1215">
        <v>-1</v>
      </c>
      <c r="AH1215">
        <v>-1</v>
      </c>
      <c r="AI1215">
        <v>0</v>
      </c>
      <c r="AJ1215">
        <v>0</v>
      </c>
      <c r="AK1215">
        <v>0.03</v>
      </c>
      <c r="AL1215">
        <v>0.03</v>
      </c>
      <c r="AM1215">
        <v>0.05</v>
      </c>
      <c r="AN1215">
        <v>0.05</v>
      </c>
      <c r="AO1215">
        <v>1.42</v>
      </c>
      <c r="AP1215">
        <v>1.42</v>
      </c>
      <c r="AQ1215">
        <v>22.67</v>
      </c>
      <c r="AR1215">
        <v>0.53</v>
      </c>
      <c r="AS1215">
        <v>0.68</v>
      </c>
      <c r="AT1215">
        <v>-1</v>
      </c>
      <c r="AU1215">
        <v>-1</v>
      </c>
      <c r="AV1215">
        <v>0.05</v>
      </c>
      <c r="AW1215">
        <v>29.88</v>
      </c>
      <c r="AX1215">
        <v>29.88</v>
      </c>
      <c r="AY1215">
        <v>0.17</v>
      </c>
      <c r="AZ1215">
        <v>0</v>
      </c>
      <c r="BA1215">
        <v>1414.7161440298819</v>
      </c>
    </row>
    <row r="1216" spans="1:53" x14ac:dyDescent="0.25">
      <c r="A1216">
        <v>3267</v>
      </c>
      <c r="B1216" t="s">
        <v>1615</v>
      </c>
      <c r="C1216">
        <v>0</v>
      </c>
      <c r="D1216">
        <v>1.58</v>
      </c>
      <c r="E1216">
        <v>0</v>
      </c>
      <c r="F1216">
        <v>0</v>
      </c>
      <c r="G1216">
        <v>0</v>
      </c>
      <c r="H1216">
        <v>0.03</v>
      </c>
      <c r="I1216">
        <v>0</v>
      </c>
      <c r="J1216">
        <v>2</v>
      </c>
      <c r="K1216">
        <v>0.03</v>
      </c>
      <c r="L1216">
        <v>-1</v>
      </c>
      <c r="M1216">
        <v>-1</v>
      </c>
      <c r="N1216">
        <v>0.67</v>
      </c>
      <c r="O1216">
        <v>3.58</v>
      </c>
      <c r="P1216">
        <v>0.03</v>
      </c>
      <c r="Q1216">
        <v>0.28000000000000003</v>
      </c>
      <c r="R1216">
        <v>0.05</v>
      </c>
      <c r="S1216">
        <v>0.32</v>
      </c>
      <c r="T1216">
        <v>0.23</v>
      </c>
      <c r="U1216">
        <v>0</v>
      </c>
      <c r="V1216">
        <v>0</v>
      </c>
      <c r="W1216">
        <v>20.67</v>
      </c>
      <c r="X1216">
        <v>0.6</v>
      </c>
      <c r="Y1216">
        <v>-1</v>
      </c>
      <c r="Z1216">
        <v>-1</v>
      </c>
      <c r="AA1216">
        <v>24.88</v>
      </c>
      <c r="AB1216">
        <v>0.03</v>
      </c>
      <c r="AC1216">
        <v>0.02</v>
      </c>
      <c r="AD1216">
        <v>0.03</v>
      </c>
      <c r="AE1216">
        <v>4.17</v>
      </c>
      <c r="AF1216">
        <v>-1</v>
      </c>
      <c r="AG1216">
        <v>-1</v>
      </c>
      <c r="AH1216">
        <v>-1</v>
      </c>
      <c r="AI1216">
        <v>0</v>
      </c>
      <c r="AJ1216">
        <v>0</v>
      </c>
      <c r="AK1216">
        <v>0.03</v>
      </c>
      <c r="AL1216">
        <v>0.03</v>
      </c>
      <c r="AM1216">
        <v>0.05</v>
      </c>
      <c r="AN1216">
        <v>0.05</v>
      </c>
      <c r="AO1216">
        <v>1.42</v>
      </c>
      <c r="AP1216">
        <v>1.42</v>
      </c>
      <c r="AQ1216">
        <v>22.67</v>
      </c>
      <c r="AR1216">
        <v>0.53</v>
      </c>
      <c r="AS1216">
        <v>0.68</v>
      </c>
      <c r="AT1216">
        <v>-1</v>
      </c>
      <c r="AU1216">
        <v>-1</v>
      </c>
      <c r="AV1216">
        <v>0.05</v>
      </c>
      <c r="AW1216">
        <v>29.88</v>
      </c>
      <c r="AX1216">
        <v>29.88</v>
      </c>
      <c r="AY1216">
        <v>0.17</v>
      </c>
      <c r="AZ1216">
        <v>0</v>
      </c>
      <c r="BA1216">
        <v>1477.3085050965785</v>
      </c>
    </row>
    <row r="1217" spans="1:53" x14ac:dyDescent="0.25">
      <c r="A1217">
        <v>3268</v>
      </c>
      <c r="B1217" t="s">
        <v>1616</v>
      </c>
      <c r="C1217">
        <v>0</v>
      </c>
      <c r="D1217">
        <v>1.58</v>
      </c>
      <c r="E1217">
        <v>0</v>
      </c>
      <c r="F1217">
        <v>0</v>
      </c>
      <c r="G1217">
        <v>0</v>
      </c>
      <c r="H1217">
        <v>0.03</v>
      </c>
      <c r="I1217">
        <v>0</v>
      </c>
      <c r="J1217">
        <v>2</v>
      </c>
      <c r="K1217">
        <v>0.03</v>
      </c>
      <c r="L1217">
        <v>-1</v>
      </c>
      <c r="M1217">
        <v>-1</v>
      </c>
      <c r="N1217">
        <v>0.67</v>
      </c>
      <c r="O1217">
        <v>3.58</v>
      </c>
      <c r="P1217">
        <v>0.03</v>
      </c>
      <c r="Q1217">
        <v>0.28000000000000003</v>
      </c>
      <c r="R1217">
        <v>0.05</v>
      </c>
      <c r="S1217">
        <v>0.32</v>
      </c>
      <c r="T1217">
        <v>0.23</v>
      </c>
      <c r="U1217">
        <v>0</v>
      </c>
      <c r="V1217">
        <v>0</v>
      </c>
      <c r="W1217">
        <v>20.67</v>
      </c>
      <c r="X1217">
        <v>0.6</v>
      </c>
      <c r="Y1217">
        <v>-1</v>
      </c>
      <c r="Z1217">
        <v>-1</v>
      </c>
      <c r="AA1217">
        <v>24.88</v>
      </c>
      <c r="AB1217">
        <v>0.03</v>
      </c>
      <c r="AC1217">
        <v>0.02</v>
      </c>
      <c r="AD1217">
        <v>0.03</v>
      </c>
      <c r="AE1217">
        <v>4.17</v>
      </c>
      <c r="AF1217">
        <v>-1</v>
      </c>
      <c r="AG1217">
        <v>-1</v>
      </c>
      <c r="AH1217">
        <v>-1</v>
      </c>
      <c r="AI1217">
        <v>0</v>
      </c>
      <c r="AJ1217">
        <v>0</v>
      </c>
      <c r="AK1217">
        <v>0.03</v>
      </c>
      <c r="AL1217">
        <v>0.03</v>
      </c>
      <c r="AM1217">
        <v>0.05</v>
      </c>
      <c r="AN1217">
        <v>0.05</v>
      </c>
      <c r="AO1217">
        <v>1.42</v>
      </c>
      <c r="AP1217">
        <v>1.42</v>
      </c>
      <c r="AQ1217">
        <v>22.67</v>
      </c>
      <c r="AR1217">
        <v>0.53</v>
      </c>
      <c r="AS1217">
        <v>0.68</v>
      </c>
      <c r="AT1217">
        <v>-1</v>
      </c>
      <c r="AU1217">
        <v>-1</v>
      </c>
      <c r="AV1217">
        <v>0.05</v>
      </c>
      <c r="AW1217">
        <v>29.88</v>
      </c>
      <c r="AX1217">
        <v>29.88</v>
      </c>
      <c r="AY1217">
        <v>0.17</v>
      </c>
      <c r="AZ1217">
        <v>0</v>
      </c>
      <c r="BA1217">
        <v>1420.5596752146434</v>
      </c>
    </row>
    <row r="1218" spans="1:53" x14ac:dyDescent="0.25">
      <c r="A1218">
        <v>3274</v>
      </c>
      <c r="B1218" t="s">
        <v>1617</v>
      </c>
      <c r="C1218">
        <v>0</v>
      </c>
      <c r="D1218">
        <v>1.58</v>
      </c>
      <c r="E1218">
        <v>0</v>
      </c>
      <c r="F1218">
        <v>0</v>
      </c>
      <c r="G1218">
        <v>0</v>
      </c>
      <c r="H1218">
        <v>0.03</v>
      </c>
      <c r="I1218">
        <v>0</v>
      </c>
      <c r="J1218">
        <v>2</v>
      </c>
      <c r="K1218">
        <v>0.03</v>
      </c>
      <c r="L1218">
        <v>-1</v>
      </c>
      <c r="M1218">
        <v>-1</v>
      </c>
      <c r="N1218">
        <v>0.67</v>
      </c>
      <c r="O1218">
        <v>3.58</v>
      </c>
      <c r="P1218">
        <v>0.03</v>
      </c>
      <c r="Q1218">
        <v>0.28000000000000003</v>
      </c>
      <c r="R1218">
        <v>0.05</v>
      </c>
      <c r="S1218">
        <v>0.32</v>
      </c>
      <c r="T1218">
        <v>0.23</v>
      </c>
      <c r="U1218">
        <v>0</v>
      </c>
      <c r="V1218">
        <v>0</v>
      </c>
      <c r="W1218">
        <v>20.67</v>
      </c>
      <c r="X1218">
        <v>0.6</v>
      </c>
      <c r="Y1218">
        <v>-1</v>
      </c>
      <c r="Z1218">
        <v>-1</v>
      </c>
      <c r="AA1218">
        <v>24.88</v>
      </c>
      <c r="AB1218">
        <v>0.03</v>
      </c>
      <c r="AC1218">
        <v>0.02</v>
      </c>
      <c r="AD1218">
        <v>0.03</v>
      </c>
      <c r="AE1218">
        <v>4.17</v>
      </c>
      <c r="AF1218">
        <v>-1</v>
      </c>
      <c r="AG1218">
        <v>-1</v>
      </c>
      <c r="AH1218">
        <v>-1</v>
      </c>
      <c r="AI1218">
        <v>0</v>
      </c>
      <c r="AJ1218">
        <v>0</v>
      </c>
      <c r="AK1218">
        <v>0.03</v>
      </c>
      <c r="AL1218">
        <v>0.03</v>
      </c>
      <c r="AM1218">
        <v>0.05</v>
      </c>
      <c r="AN1218">
        <v>0.05</v>
      </c>
      <c r="AO1218">
        <v>1.42</v>
      </c>
      <c r="AP1218">
        <v>1.42</v>
      </c>
      <c r="AQ1218">
        <v>22.67</v>
      </c>
      <c r="AR1218">
        <v>0.53</v>
      </c>
      <c r="AS1218">
        <v>0.68</v>
      </c>
      <c r="AT1218">
        <v>-1</v>
      </c>
      <c r="AU1218">
        <v>-1</v>
      </c>
      <c r="AV1218">
        <v>0.05</v>
      </c>
      <c r="AW1218">
        <v>29.88</v>
      </c>
      <c r="AX1218">
        <v>29.88</v>
      </c>
      <c r="AY1218">
        <v>0.17</v>
      </c>
      <c r="AZ1218">
        <v>0</v>
      </c>
      <c r="BA1218">
        <v>1459.8866212465214</v>
      </c>
    </row>
    <row r="1219" spans="1:53" x14ac:dyDescent="0.25">
      <c r="A1219">
        <v>3275</v>
      </c>
      <c r="B1219" t="s">
        <v>1618</v>
      </c>
      <c r="C1219">
        <v>0</v>
      </c>
      <c r="D1219">
        <v>1.58</v>
      </c>
      <c r="E1219">
        <v>0</v>
      </c>
      <c r="F1219">
        <v>0</v>
      </c>
      <c r="G1219">
        <v>0</v>
      </c>
      <c r="H1219">
        <v>0.03</v>
      </c>
      <c r="I1219">
        <v>0</v>
      </c>
      <c r="J1219">
        <v>2</v>
      </c>
      <c r="K1219">
        <v>0.03</v>
      </c>
      <c r="L1219">
        <v>-1</v>
      </c>
      <c r="M1219">
        <v>-1</v>
      </c>
      <c r="N1219">
        <v>0.67</v>
      </c>
      <c r="O1219">
        <v>3.58</v>
      </c>
      <c r="P1219">
        <v>0.03</v>
      </c>
      <c r="Q1219">
        <v>0.28000000000000003</v>
      </c>
      <c r="R1219">
        <v>0.05</v>
      </c>
      <c r="S1219">
        <v>0.32</v>
      </c>
      <c r="T1219">
        <v>0.23</v>
      </c>
      <c r="U1219">
        <v>0</v>
      </c>
      <c r="V1219">
        <v>0</v>
      </c>
      <c r="W1219">
        <v>20.67</v>
      </c>
      <c r="X1219">
        <v>0.6</v>
      </c>
      <c r="Y1219">
        <v>-1</v>
      </c>
      <c r="Z1219">
        <v>-1</v>
      </c>
      <c r="AA1219">
        <v>24.88</v>
      </c>
      <c r="AB1219">
        <v>0.03</v>
      </c>
      <c r="AC1219">
        <v>0.02</v>
      </c>
      <c r="AD1219">
        <v>0.03</v>
      </c>
      <c r="AE1219">
        <v>4.17</v>
      </c>
      <c r="AF1219">
        <v>-1</v>
      </c>
      <c r="AG1219">
        <v>-1</v>
      </c>
      <c r="AH1219">
        <v>-1</v>
      </c>
      <c r="AI1219">
        <v>0</v>
      </c>
      <c r="AJ1219">
        <v>0</v>
      </c>
      <c r="AK1219">
        <v>0.03</v>
      </c>
      <c r="AL1219">
        <v>0.03</v>
      </c>
      <c r="AM1219">
        <v>0.05</v>
      </c>
      <c r="AN1219">
        <v>0.05</v>
      </c>
      <c r="AO1219">
        <v>1.42</v>
      </c>
      <c r="AP1219">
        <v>1.42</v>
      </c>
      <c r="AQ1219">
        <v>22.67</v>
      </c>
      <c r="AR1219">
        <v>0.53</v>
      </c>
      <c r="AS1219">
        <v>0.68</v>
      </c>
      <c r="AT1219">
        <v>-1</v>
      </c>
      <c r="AU1219">
        <v>-1</v>
      </c>
      <c r="AV1219">
        <v>0.05</v>
      </c>
      <c r="AW1219">
        <v>29.88</v>
      </c>
      <c r="AX1219">
        <v>29.88</v>
      </c>
      <c r="AY1219">
        <v>0.17</v>
      </c>
      <c r="AZ1219">
        <v>0</v>
      </c>
      <c r="BA1219">
        <v>1445.0119113300946</v>
      </c>
    </row>
    <row r="1220" spans="1:53" x14ac:dyDescent="0.25">
      <c r="A1220">
        <v>3276</v>
      </c>
      <c r="B1220" t="s">
        <v>1619</v>
      </c>
      <c r="C1220">
        <v>0</v>
      </c>
      <c r="D1220">
        <v>1.58</v>
      </c>
      <c r="E1220">
        <v>0</v>
      </c>
      <c r="F1220">
        <v>0</v>
      </c>
      <c r="G1220">
        <v>0</v>
      </c>
      <c r="H1220">
        <v>0.03</v>
      </c>
      <c r="I1220">
        <v>0</v>
      </c>
      <c r="J1220">
        <v>2</v>
      </c>
      <c r="K1220">
        <v>0.03</v>
      </c>
      <c r="L1220">
        <v>-1</v>
      </c>
      <c r="M1220">
        <v>-1</v>
      </c>
      <c r="N1220">
        <v>0.67</v>
      </c>
      <c r="O1220">
        <v>3.58</v>
      </c>
      <c r="P1220">
        <v>0.03</v>
      </c>
      <c r="Q1220">
        <v>0.28000000000000003</v>
      </c>
      <c r="R1220">
        <v>0.05</v>
      </c>
      <c r="S1220">
        <v>0.32</v>
      </c>
      <c r="T1220">
        <v>0.23</v>
      </c>
      <c r="U1220">
        <v>0</v>
      </c>
      <c r="V1220">
        <v>0</v>
      </c>
      <c r="W1220">
        <v>20.67</v>
      </c>
      <c r="X1220">
        <v>0.6</v>
      </c>
      <c r="Y1220">
        <v>-1</v>
      </c>
      <c r="Z1220">
        <v>-1</v>
      </c>
      <c r="AA1220">
        <v>24.88</v>
      </c>
      <c r="AB1220">
        <v>0.03</v>
      </c>
      <c r="AC1220">
        <v>0.02</v>
      </c>
      <c r="AD1220">
        <v>0.03</v>
      </c>
      <c r="AE1220">
        <v>4.17</v>
      </c>
      <c r="AF1220">
        <v>-1</v>
      </c>
      <c r="AG1220">
        <v>-1</v>
      </c>
      <c r="AH1220">
        <v>-1</v>
      </c>
      <c r="AI1220">
        <v>0</v>
      </c>
      <c r="AJ1220">
        <v>0</v>
      </c>
      <c r="AK1220">
        <v>0.03</v>
      </c>
      <c r="AL1220">
        <v>0.03</v>
      </c>
      <c r="AM1220">
        <v>0.05</v>
      </c>
      <c r="AN1220">
        <v>0.05</v>
      </c>
      <c r="AO1220">
        <v>1.42</v>
      </c>
      <c r="AP1220">
        <v>1.42</v>
      </c>
      <c r="AQ1220">
        <v>22.67</v>
      </c>
      <c r="AR1220">
        <v>0.53</v>
      </c>
      <c r="AS1220">
        <v>0.68</v>
      </c>
      <c r="AT1220">
        <v>-1</v>
      </c>
      <c r="AU1220">
        <v>-1</v>
      </c>
      <c r="AV1220">
        <v>0.05</v>
      </c>
      <c r="AW1220">
        <v>29.88</v>
      </c>
      <c r="AX1220">
        <v>29.88</v>
      </c>
      <c r="AY1220">
        <v>0.17</v>
      </c>
      <c r="AZ1220">
        <v>0</v>
      </c>
      <c r="BA1220">
        <v>1503.0081946825992</v>
      </c>
    </row>
    <row r="1221" spans="1:53" x14ac:dyDescent="0.25">
      <c r="A1221">
        <v>3277</v>
      </c>
      <c r="B1221" t="s">
        <v>1620</v>
      </c>
      <c r="C1221">
        <v>0</v>
      </c>
      <c r="D1221">
        <v>1.58</v>
      </c>
      <c r="E1221">
        <v>0</v>
      </c>
      <c r="F1221">
        <v>0</v>
      </c>
      <c r="G1221">
        <v>0</v>
      </c>
      <c r="H1221">
        <v>0.03</v>
      </c>
      <c r="I1221">
        <v>0</v>
      </c>
      <c r="J1221">
        <v>2</v>
      </c>
      <c r="K1221">
        <v>0.03</v>
      </c>
      <c r="L1221">
        <v>-1</v>
      </c>
      <c r="M1221">
        <v>-1</v>
      </c>
      <c r="N1221">
        <v>0.67</v>
      </c>
      <c r="O1221">
        <v>3.58</v>
      </c>
      <c r="P1221">
        <v>0.03</v>
      </c>
      <c r="Q1221">
        <v>0.28000000000000003</v>
      </c>
      <c r="R1221">
        <v>0.05</v>
      </c>
      <c r="S1221">
        <v>0.32</v>
      </c>
      <c r="T1221">
        <v>0.23</v>
      </c>
      <c r="U1221">
        <v>0</v>
      </c>
      <c r="V1221">
        <v>0</v>
      </c>
      <c r="W1221">
        <v>20.67</v>
      </c>
      <c r="X1221">
        <v>0.6</v>
      </c>
      <c r="Y1221">
        <v>-1</v>
      </c>
      <c r="Z1221">
        <v>-1</v>
      </c>
      <c r="AA1221">
        <v>24.88</v>
      </c>
      <c r="AB1221">
        <v>0.03</v>
      </c>
      <c r="AC1221">
        <v>0.02</v>
      </c>
      <c r="AD1221">
        <v>0.03</v>
      </c>
      <c r="AE1221">
        <v>4.17</v>
      </c>
      <c r="AF1221">
        <v>-1</v>
      </c>
      <c r="AG1221">
        <v>-1</v>
      </c>
      <c r="AH1221">
        <v>-1</v>
      </c>
      <c r="AI1221">
        <v>0</v>
      </c>
      <c r="AJ1221">
        <v>0</v>
      </c>
      <c r="AK1221">
        <v>0.03</v>
      </c>
      <c r="AL1221">
        <v>0.03</v>
      </c>
      <c r="AM1221">
        <v>0.05</v>
      </c>
      <c r="AN1221">
        <v>0.05</v>
      </c>
      <c r="AO1221">
        <v>1.42</v>
      </c>
      <c r="AP1221">
        <v>1.42</v>
      </c>
      <c r="AQ1221">
        <v>22.67</v>
      </c>
      <c r="AR1221">
        <v>0.53</v>
      </c>
      <c r="AS1221">
        <v>0.68</v>
      </c>
      <c r="AT1221">
        <v>-1</v>
      </c>
      <c r="AU1221">
        <v>-1</v>
      </c>
      <c r="AV1221">
        <v>0.05</v>
      </c>
      <c r="AW1221">
        <v>29.88</v>
      </c>
      <c r="AX1221">
        <v>29.88</v>
      </c>
      <c r="AY1221">
        <v>0.17</v>
      </c>
      <c r="AZ1221">
        <v>0</v>
      </c>
      <c r="BA1221">
        <v>1522.7805128869945</v>
      </c>
    </row>
    <row r="1222" spans="1:53" x14ac:dyDescent="0.25">
      <c r="A1222">
        <v>3278</v>
      </c>
      <c r="B1222" t="s">
        <v>1621</v>
      </c>
      <c r="C1222">
        <v>0</v>
      </c>
      <c r="D1222">
        <v>1.58</v>
      </c>
      <c r="E1222">
        <v>0</v>
      </c>
      <c r="F1222">
        <v>0</v>
      </c>
      <c r="G1222">
        <v>0</v>
      </c>
      <c r="H1222">
        <v>0.03</v>
      </c>
      <c r="I1222">
        <v>0</v>
      </c>
      <c r="J1222">
        <v>2</v>
      </c>
      <c r="K1222">
        <v>0.03</v>
      </c>
      <c r="L1222">
        <v>-1</v>
      </c>
      <c r="M1222">
        <v>-1</v>
      </c>
      <c r="N1222">
        <v>0.67</v>
      </c>
      <c r="O1222">
        <v>3.58</v>
      </c>
      <c r="P1222">
        <v>0.03</v>
      </c>
      <c r="Q1222">
        <v>0.28000000000000003</v>
      </c>
      <c r="R1222">
        <v>0.05</v>
      </c>
      <c r="S1222">
        <v>0.32</v>
      </c>
      <c r="T1222">
        <v>0.23</v>
      </c>
      <c r="U1222">
        <v>0</v>
      </c>
      <c r="V1222">
        <v>0</v>
      </c>
      <c r="W1222">
        <v>20.67</v>
      </c>
      <c r="X1222">
        <v>0.6</v>
      </c>
      <c r="Y1222">
        <v>-1</v>
      </c>
      <c r="Z1222">
        <v>-1</v>
      </c>
      <c r="AA1222">
        <v>24.88</v>
      </c>
      <c r="AB1222">
        <v>0.03</v>
      </c>
      <c r="AC1222">
        <v>0.02</v>
      </c>
      <c r="AD1222">
        <v>0.03</v>
      </c>
      <c r="AE1222">
        <v>4.17</v>
      </c>
      <c r="AF1222">
        <v>-1</v>
      </c>
      <c r="AG1222">
        <v>-1</v>
      </c>
      <c r="AH1222">
        <v>-1</v>
      </c>
      <c r="AI1222">
        <v>0</v>
      </c>
      <c r="AJ1222">
        <v>0</v>
      </c>
      <c r="AK1222">
        <v>0.03</v>
      </c>
      <c r="AL1222">
        <v>0.03</v>
      </c>
      <c r="AM1222">
        <v>0.05</v>
      </c>
      <c r="AN1222">
        <v>0.05</v>
      </c>
      <c r="AO1222">
        <v>1.42</v>
      </c>
      <c r="AP1222">
        <v>1.42</v>
      </c>
      <c r="AQ1222">
        <v>22.67</v>
      </c>
      <c r="AR1222">
        <v>0.53</v>
      </c>
      <c r="AS1222">
        <v>0.68</v>
      </c>
      <c r="AT1222">
        <v>-1</v>
      </c>
      <c r="AU1222">
        <v>-1</v>
      </c>
      <c r="AV1222">
        <v>0.05</v>
      </c>
      <c r="AW1222">
        <v>29.88</v>
      </c>
      <c r="AX1222">
        <v>29.88</v>
      </c>
      <c r="AY1222">
        <v>0.17</v>
      </c>
      <c r="AZ1222">
        <v>0</v>
      </c>
      <c r="BA1222">
        <v>1451.7562522528683</v>
      </c>
    </row>
    <row r="1223" spans="1:53" x14ac:dyDescent="0.25">
      <c r="A1223">
        <v>3282</v>
      </c>
      <c r="B1223" t="s">
        <v>1622</v>
      </c>
      <c r="C1223">
        <v>0</v>
      </c>
      <c r="D1223">
        <v>1.58</v>
      </c>
      <c r="E1223">
        <v>0</v>
      </c>
      <c r="F1223">
        <v>0</v>
      </c>
      <c r="G1223">
        <v>0</v>
      </c>
      <c r="H1223">
        <v>0.03</v>
      </c>
      <c r="I1223">
        <v>0</v>
      </c>
      <c r="J1223">
        <v>2</v>
      </c>
      <c r="K1223">
        <v>0.03</v>
      </c>
      <c r="L1223">
        <v>-1</v>
      </c>
      <c r="M1223">
        <v>-1</v>
      </c>
      <c r="N1223">
        <v>0.67</v>
      </c>
      <c r="O1223">
        <v>3.58</v>
      </c>
      <c r="P1223">
        <v>0.03</v>
      </c>
      <c r="Q1223">
        <v>0.28000000000000003</v>
      </c>
      <c r="R1223">
        <v>0.05</v>
      </c>
      <c r="S1223">
        <v>0.32</v>
      </c>
      <c r="T1223">
        <v>0.23</v>
      </c>
      <c r="U1223">
        <v>0</v>
      </c>
      <c r="V1223">
        <v>0</v>
      </c>
      <c r="W1223">
        <v>20.67</v>
      </c>
      <c r="X1223">
        <v>0.6</v>
      </c>
      <c r="Y1223">
        <v>-1</v>
      </c>
      <c r="Z1223">
        <v>-1</v>
      </c>
      <c r="AA1223">
        <v>24.88</v>
      </c>
      <c r="AB1223">
        <v>0.03</v>
      </c>
      <c r="AC1223">
        <v>0.02</v>
      </c>
      <c r="AD1223">
        <v>0.03</v>
      </c>
      <c r="AE1223">
        <v>4.17</v>
      </c>
      <c r="AF1223">
        <v>-1</v>
      </c>
      <c r="AG1223">
        <v>-1</v>
      </c>
      <c r="AH1223">
        <v>-1</v>
      </c>
      <c r="AI1223">
        <v>0</v>
      </c>
      <c r="AJ1223">
        <v>0</v>
      </c>
      <c r="AK1223">
        <v>0.03</v>
      </c>
      <c r="AL1223">
        <v>0.03</v>
      </c>
      <c r="AM1223">
        <v>0.05</v>
      </c>
      <c r="AN1223">
        <v>0.05</v>
      </c>
      <c r="AO1223">
        <v>1.42</v>
      </c>
      <c r="AP1223">
        <v>1.42</v>
      </c>
      <c r="AQ1223">
        <v>22.67</v>
      </c>
      <c r="AR1223">
        <v>0.53</v>
      </c>
      <c r="AS1223">
        <v>0.68</v>
      </c>
      <c r="AT1223">
        <v>-1</v>
      </c>
      <c r="AU1223">
        <v>-1</v>
      </c>
      <c r="AV1223">
        <v>0.05</v>
      </c>
      <c r="AW1223">
        <v>29.88</v>
      </c>
      <c r="AX1223">
        <v>29.88</v>
      </c>
      <c r="AY1223">
        <v>0.17</v>
      </c>
      <c r="AZ1223">
        <v>0</v>
      </c>
      <c r="BA1223">
        <v>1377.5675463615487</v>
      </c>
    </row>
    <row r="1224" spans="1:53" x14ac:dyDescent="0.25">
      <c r="A1224">
        <v>3283</v>
      </c>
      <c r="B1224" t="s">
        <v>1623</v>
      </c>
      <c r="C1224">
        <v>0</v>
      </c>
      <c r="D1224">
        <v>1.58</v>
      </c>
      <c r="E1224">
        <v>0</v>
      </c>
      <c r="F1224">
        <v>0</v>
      </c>
      <c r="G1224">
        <v>0</v>
      </c>
      <c r="H1224">
        <v>0.03</v>
      </c>
      <c r="I1224">
        <v>0</v>
      </c>
      <c r="J1224">
        <v>2</v>
      </c>
      <c r="K1224">
        <v>0.03</v>
      </c>
      <c r="L1224">
        <v>-1</v>
      </c>
      <c r="M1224">
        <v>-1</v>
      </c>
      <c r="N1224">
        <v>0.67</v>
      </c>
      <c r="O1224">
        <v>3.58</v>
      </c>
      <c r="P1224">
        <v>0.03</v>
      </c>
      <c r="Q1224">
        <v>0.28000000000000003</v>
      </c>
      <c r="R1224">
        <v>0.05</v>
      </c>
      <c r="S1224">
        <v>0.32</v>
      </c>
      <c r="T1224">
        <v>0.23</v>
      </c>
      <c r="U1224">
        <v>0</v>
      </c>
      <c r="V1224">
        <v>0</v>
      </c>
      <c r="W1224">
        <v>20.67</v>
      </c>
      <c r="X1224">
        <v>0.6</v>
      </c>
      <c r="Y1224">
        <v>-1</v>
      </c>
      <c r="Z1224">
        <v>-1</v>
      </c>
      <c r="AA1224">
        <v>24.88</v>
      </c>
      <c r="AB1224">
        <v>0.03</v>
      </c>
      <c r="AC1224">
        <v>0.02</v>
      </c>
      <c r="AD1224">
        <v>0.03</v>
      </c>
      <c r="AE1224">
        <v>4.17</v>
      </c>
      <c r="AF1224">
        <v>-1</v>
      </c>
      <c r="AG1224">
        <v>-1</v>
      </c>
      <c r="AH1224">
        <v>-1</v>
      </c>
      <c r="AI1224">
        <v>0</v>
      </c>
      <c r="AJ1224">
        <v>0</v>
      </c>
      <c r="AK1224">
        <v>0.03</v>
      </c>
      <c r="AL1224">
        <v>0.03</v>
      </c>
      <c r="AM1224">
        <v>0.05</v>
      </c>
      <c r="AN1224">
        <v>0.05</v>
      </c>
      <c r="AO1224">
        <v>1.42</v>
      </c>
      <c r="AP1224">
        <v>1.42</v>
      </c>
      <c r="AQ1224">
        <v>22.67</v>
      </c>
      <c r="AR1224">
        <v>0.53</v>
      </c>
      <c r="AS1224">
        <v>0.68</v>
      </c>
      <c r="AT1224">
        <v>-1</v>
      </c>
      <c r="AU1224">
        <v>-1</v>
      </c>
      <c r="AV1224">
        <v>0.05</v>
      </c>
      <c r="AW1224">
        <v>29.88</v>
      </c>
      <c r="AX1224">
        <v>29.88</v>
      </c>
      <c r="AY1224">
        <v>0.17</v>
      </c>
      <c r="AZ1224">
        <v>0</v>
      </c>
      <c r="BA1224">
        <v>1448.0247042575947</v>
      </c>
    </row>
    <row r="1225" spans="1:53" x14ac:dyDescent="0.25">
      <c r="A1225">
        <v>3284</v>
      </c>
      <c r="B1225" t="s">
        <v>1624</v>
      </c>
      <c r="C1225">
        <v>0</v>
      </c>
      <c r="D1225">
        <v>1.58</v>
      </c>
      <c r="E1225">
        <v>0</v>
      </c>
      <c r="F1225">
        <v>0</v>
      </c>
      <c r="G1225">
        <v>0</v>
      </c>
      <c r="H1225">
        <v>0.03</v>
      </c>
      <c r="I1225">
        <v>0</v>
      </c>
      <c r="J1225">
        <v>2</v>
      </c>
      <c r="K1225">
        <v>0.03</v>
      </c>
      <c r="L1225">
        <v>-1</v>
      </c>
      <c r="M1225">
        <v>-1</v>
      </c>
      <c r="N1225">
        <v>0.67</v>
      </c>
      <c r="O1225">
        <v>3.58</v>
      </c>
      <c r="P1225">
        <v>0.03</v>
      </c>
      <c r="Q1225">
        <v>0.28000000000000003</v>
      </c>
      <c r="R1225">
        <v>0.05</v>
      </c>
      <c r="S1225">
        <v>0.32</v>
      </c>
      <c r="T1225">
        <v>0.23</v>
      </c>
      <c r="U1225">
        <v>0</v>
      </c>
      <c r="V1225">
        <v>0</v>
      </c>
      <c r="W1225">
        <v>20.67</v>
      </c>
      <c r="X1225">
        <v>0.6</v>
      </c>
      <c r="Y1225">
        <v>-1</v>
      </c>
      <c r="Z1225">
        <v>-1</v>
      </c>
      <c r="AA1225">
        <v>24.88</v>
      </c>
      <c r="AB1225">
        <v>0.03</v>
      </c>
      <c r="AC1225">
        <v>0.02</v>
      </c>
      <c r="AD1225">
        <v>0.03</v>
      </c>
      <c r="AE1225">
        <v>4.17</v>
      </c>
      <c r="AF1225">
        <v>-1</v>
      </c>
      <c r="AG1225">
        <v>-1</v>
      </c>
      <c r="AH1225">
        <v>-1</v>
      </c>
      <c r="AI1225">
        <v>0</v>
      </c>
      <c r="AJ1225">
        <v>0</v>
      </c>
      <c r="AK1225">
        <v>0.03</v>
      </c>
      <c r="AL1225">
        <v>0.03</v>
      </c>
      <c r="AM1225">
        <v>0.05</v>
      </c>
      <c r="AN1225">
        <v>0.05</v>
      </c>
      <c r="AO1225">
        <v>1.42</v>
      </c>
      <c r="AP1225">
        <v>1.42</v>
      </c>
      <c r="AQ1225">
        <v>22.67</v>
      </c>
      <c r="AR1225">
        <v>0.53</v>
      </c>
      <c r="AS1225">
        <v>0.68</v>
      </c>
      <c r="AT1225">
        <v>-1</v>
      </c>
      <c r="AU1225">
        <v>-1</v>
      </c>
      <c r="AV1225">
        <v>0.05</v>
      </c>
      <c r="AW1225">
        <v>29.88</v>
      </c>
      <c r="AX1225">
        <v>29.88</v>
      </c>
      <c r="AY1225">
        <v>0.17</v>
      </c>
      <c r="AZ1225">
        <v>0</v>
      </c>
      <c r="BA1225">
        <v>1581.7182232482703</v>
      </c>
    </row>
    <row r="1226" spans="1:53" x14ac:dyDescent="0.25">
      <c r="A1226">
        <v>3288</v>
      </c>
      <c r="B1226" t="s">
        <v>1625</v>
      </c>
      <c r="C1226">
        <v>0</v>
      </c>
      <c r="D1226">
        <v>1.58</v>
      </c>
      <c r="E1226">
        <v>0</v>
      </c>
      <c r="F1226">
        <v>0</v>
      </c>
      <c r="G1226">
        <v>0</v>
      </c>
      <c r="H1226">
        <v>0.03</v>
      </c>
      <c r="I1226">
        <v>0</v>
      </c>
      <c r="J1226">
        <v>2</v>
      </c>
      <c r="K1226">
        <v>0.03</v>
      </c>
      <c r="L1226">
        <v>-1</v>
      </c>
      <c r="M1226">
        <v>-1</v>
      </c>
      <c r="N1226">
        <v>0.67</v>
      </c>
      <c r="O1226">
        <v>3.58</v>
      </c>
      <c r="P1226">
        <v>0.03</v>
      </c>
      <c r="Q1226">
        <v>0.28000000000000003</v>
      </c>
      <c r="R1226">
        <v>0.05</v>
      </c>
      <c r="S1226">
        <v>0.32</v>
      </c>
      <c r="T1226">
        <v>0.23</v>
      </c>
      <c r="U1226">
        <v>0</v>
      </c>
      <c r="V1226">
        <v>0</v>
      </c>
      <c r="W1226">
        <v>20.67</v>
      </c>
      <c r="X1226">
        <v>0.6</v>
      </c>
      <c r="Y1226">
        <v>-1</v>
      </c>
      <c r="Z1226">
        <v>-1</v>
      </c>
      <c r="AA1226">
        <v>24.88</v>
      </c>
      <c r="AB1226">
        <v>0.03</v>
      </c>
      <c r="AC1226">
        <v>0.02</v>
      </c>
      <c r="AD1226">
        <v>0.03</v>
      </c>
      <c r="AE1226">
        <v>4.17</v>
      </c>
      <c r="AF1226">
        <v>-1</v>
      </c>
      <c r="AG1226">
        <v>-1</v>
      </c>
      <c r="AH1226">
        <v>-1</v>
      </c>
      <c r="AI1226">
        <v>0</v>
      </c>
      <c r="AJ1226">
        <v>0</v>
      </c>
      <c r="AK1226">
        <v>0.03</v>
      </c>
      <c r="AL1226">
        <v>0.03</v>
      </c>
      <c r="AM1226">
        <v>0.05</v>
      </c>
      <c r="AN1226">
        <v>0.05</v>
      </c>
      <c r="AO1226">
        <v>1.42</v>
      </c>
      <c r="AP1226">
        <v>1.42</v>
      </c>
      <c r="AQ1226">
        <v>22.67</v>
      </c>
      <c r="AR1226">
        <v>0.53</v>
      </c>
      <c r="AS1226">
        <v>0.68</v>
      </c>
      <c r="AT1226">
        <v>-1</v>
      </c>
      <c r="AU1226">
        <v>-1</v>
      </c>
      <c r="AV1226">
        <v>0.05</v>
      </c>
      <c r="AW1226">
        <v>29.88</v>
      </c>
      <c r="AX1226">
        <v>29.88</v>
      </c>
      <c r="AY1226">
        <v>0.17</v>
      </c>
      <c r="AZ1226">
        <v>0</v>
      </c>
      <c r="BA1226">
        <v>1441.6944312112194</v>
      </c>
    </row>
    <row r="1227" spans="1:53" x14ac:dyDescent="0.25">
      <c r="A1227">
        <v>3289</v>
      </c>
      <c r="B1227" t="s">
        <v>1626</v>
      </c>
      <c r="C1227">
        <v>0</v>
      </c>
      <c r="D1227">
        <v>1.58</v>
      </c>
      <c r="E1227">
        <v>0</v>
      </c>
      <c r="F1227">
        <v>0</v>
      </c>
      <c r="G1227">
        <v>0</v>
      </c>
      <c r="H1227">
        <v>0.03</v>
      </c>
      <c r="I1227">
        <v>0</v>
      </c>
      <c r="J1227">
        <v>2</v>
      </c>
      <c r="K1227">
        <v>0.03</v>
      </c>
      <c r="L1227">
        <v>-1</v>
      </c>
      <c r="M1227">
        <v>-1</v>
      </c>
      <c r="N1227">
        <v>0.67</v>
      </c>
      <c r="O1227">
        <v>3.58</v>
      </c>
      <c r="P1227">
        <v>0.03</v>
      </c>
      <c r="Q1227">
        <v>0.28000000000000003</v>
      </c>
      <c r="R1227">
        <v>0.05</v>
      </c>
      <c r="S1227">
        <v>0.32</v>
      </c>
      <c r="T1227">
        <v>0.23</v>
      </c>
      <c r="U1227">
        <v>0</v>
      </c>
      <c r="V1227">
        <v>0</v>
      </c>
      <c r="W1227">
        <v>20.67</v>
      </c>
      <c r="X1227">
        <v>0.6</v>
      </c>
      <c r="Y1227">
        <v>-1</v>
      </c>
      <c r="Z1227">
        <v>-1</v>
      </c>
      <c r="AA1227">
        <v>24.88</v>
      </c>
      <c r="AB1227">
        <v>0.03</v>
      </c>
      <c r="AC1227">
        <v>0.02</v>
      </c>
      <c r="AD1227">
        <v>0.03</v>
      </c>
      <c r="AE1227">
        <v>4.17</v>
      </c>
      <c r="AF1227">
        <v>-1</v>
      </c>
      <c r="AG1227">
        <v>-1</v>
      </c>
      <c r="AH1227">
        <v>-1</v>
      </c>
      <c r="AI1227">
        <v>0</v>
      </c>
      <c r="AJ1227">
        <v>0</v>
      </c>
      <c r="AK1227">
        <v>0.03</v>
      </c>
      <c r="AL1227">
        <v>0.03</v>
      </c>
      <c r="AM1227">
        <v>0.05</v>
      </c>
      <c r="AN1227">
        <v>0.05</v>
      </c>
      <c r="AO1227">
        <v>1.42</v>
      </c>
      <c r="AP1227">
        <v>1.42</v>
      </c>
      <c r="AQ1227">
        <v>22.67</v>
      </c>
      <c r="AR1227">
        <v>0.53</v>
      </c>
      <c r="AS1227">
        <v>0.68</v>
      </c>
      <c r="AT1227">
        <v>-1</v>
      </c>
      <c r="AU1227">
        <v>-1</v>
      </c>
      <c r="AV1227">
        <v>0.05</v>
      </c>
      <c r="AW1227">
        <v>29.88</v>
      </c>
      <c r="AX1227">
        <v>29.88</v>
      </c>
      <c r="AY1227">
        <v>0.17</v>
      </c>
      <c r="AZ1227">
        <v>0</v>
      </c>
      <c r="BA1227">
        <v>1462.4213098099683</v>
      </c>
    </row>
    <row r="1228" spans="1:53" x14ac:dyDescent="0.25">
      <c r="A1228">
        <v>3291</v>
      </c>
      <c r="B1228" t="s">
        <v>1627</v>
      </c>
      <c r="C1228">
        <v>0</v>
      </c>
      <c r="D1228">
        <v>1.58</v>
      </c>
      <c r="E1228">
        <v>0</v>
      </c>
      <c r="F1228">
        <v>0</v>
      </c>
      <c r="G1228">
        <v>0</v>
      </c>
      <c r="H1228">
        <v>0.03</v>
      </c>
      <c r="I1228">
        <v>0</v>
      </c>
      <c r="J1228">
        <v>2</v>
      </c>
      <c r="K1228">
        <v>0.03</v>
      </c>
      <c r="L1228">
        <v>-1</v>
      </c>
      <c r="M1228">
        <v>-1</v>
      </c>
      <c r="N1228">
        <v>0.67</v>
      </c>
      <c r="O1228">
        <v>3.58</v>
      </c>
      <c r="P1228">
        <v>0.03</v>
      </c>
      <c r="Q1228">
        <v>0.28000000000000003</v>
      </c>
      <c r="R1228">
        <v>0.05</v>
      </c>
      <c r="S1228">
        <v>0.32</v>
      </c>
      <c r="T1228">
        <v>0.23</v>
      </c>
      <c r="U1228">
        <v>0</v>
      </c>
      <c r="V1228">
        <v>0</v>
      </c>
      <c r="W1228">
        <v>20.67</v>
      </c>
      <c r="X1228">
        <v>0.6</v>
      </c>
      <c r="Y1228">
        <v>-1</v>
      </c>
      <c r="Z1228">
        <v>-1</v>
      </c>
      <c r="AA1228">
        <v>24.88</v>
      </c>
      <c r="AB1228">
        <v>0.03</v>
      </c>
      <c r="AC1228">
        <v>0.02</v>
      </c>
      <c r="AD1228">
        <v>0.03</v>
      </c>
      <c r="AE1228">
        <v>4.17</v>
      </c>
      <c r="AF1228">
        <v>-1</v>
      </c>
      <c r="AG1228">
        <v>-1</v>
      </c>
      <c r="AH1228">
        <v>-1</v>
      </c>
      <c r="AI1228">
        <v>0</v>
      </c>
      <c r="AJ1228">
        <v>0</v>
      </c>
      <c r="AK1228">
        <v>0.03</v>
      </c>
      <c r="AL1228">
        <v>0.03</v>
      </c>
      <c r="AM1228">
        <v>0.05</v>
      </c>
      <c r="AN1228">
        <v>0.05</v>
      </c>
      <c r="AO1228">
        <v>1.42</v>
      </c>
      <c r="AP1228">
        <v>1.42</v>
      </c>
      <c r="AQ1228">
        <v>22.67</v>
      </c>
      <c r="AR1228">
        <v>0.53</v>
      </c>
      <c r="AS1228">
        <v>0.68</v>
      </c>
      <c r="AT1228">
        <v>-1</v>
      </c>
      <c r="AU1228">
        <v>-1</v>
      </c>
      <c r="AV1228">
        <v>0.05</v>
      </c>
      <c r="AW1228">
        <v>29.88</v>
      </c>
      <c r="AX1228">
        <v>29.88</v>
      </c>
      <c r="AY1228">
        <v>0.17</v>
      </c>
      <c r="AZ1228">
        <v>0</v>
      </c>
      <c r="BA1228">
        <v>1385.3600981171696</v>
      </c>
    </row>
    <row r="1229" spans="1:53" x14ac:dyDescent="0.25">
      <c r="A1229">
        <v>3292</v>
      </c>
      <c r="B1229" t="s">
        <v>1628</v>
      </c>
      <c r="C1229">
        <v>0</v>
      </c>
      <c r="D1229">
        <v>1.58</v>
      </c>
      <c r="E1229">
        <v>0</v>
      </c>
      <c r="F1229">
        <v>0</v>
      </c>
      <c r="G1229">
        <v>0</v>
      </c>
      <c r="H1229">
        <v>0.03</v>
      </c>
      <c r="I1229">
        <v>0</v>
      </c>
      <c r="J1229">
        <v>2</v>
      </c>
      <c r="K1229">
        <v>0.03</v>
      </c>
      <c r="L1229">
        <v>-1</v>
      </c>
      <c r="M1229">
        <v>-1</v>
      </c>
      <c r="N1229">
        <v>0.67</v>
      </c>
      <c r="O1229">
        <v>3.58</v>
      </c>
      <c r="P1229">
        <v>0.03</v>
      </c>
      <c r="Q1229">
        <v>0.28000000000000003</v>
      </c>
      <c r="R1229">
        <v>0.05</v>
      </c>
      <c r="S1229">
        <v>0.32</v>
      </c>
      <c r="T1229">
        <v>0.23</v>
      </c>
      <c r="U1229">
        <v>0</v>
      </c>
      <c r="V1229">
        <v>0</v>
      </c>
      <c r="W1229">
        <v>20.67</v>
      </c>
      <c r="X1229">
        <v>0.6</v>
      </c>
      <c r="Y1229">
        <v>-1</v>
      </c>
      <c r="Z1229">
        <v>-1</v>
      </c>
      <c r="AA1229">
        <v>24.88</v>
      </c>
      <c r="AB1229">
        <v>0.03</v>
      </c>
      <c r="AC1229">
        <v>0.02</v>
      </c>
      <c r="AD1229">
        <v>0.03</v>
      </c>
      <c r="AE1229">
        <v>4.17</v>
      </c>
      <c r="AF1229">
        <v>-1</v>
      </c>
      <c r="AG1229">
        <v>-1</v>
      </c>
      <c r="AH1229">
        <v>-1</v>
      </c>
      <c r="AI1229">
        <v>0</v>
      </c>
      <c r="AJ1229">
        <v>0</v>
      </c>
      <c r="AK1229">
        <v>0.03</v>
      </c>
      <c r="AL1229">
        <v>0.03</v>
      </c>
      <c r="AM1229">
        <v>0.05</v>
      </c>
      <c r="AN1229">
        <v>0.05</v>
      </c>
      <c r="AO1229">
        <v>1.42</v>
      </c>
      <c r="AP1229">
        <v>1.42</v>
      </c>
      <c r="AQ1229">
        <v>22.67</v>
      </c>
      <c r="AR1229">
        <v>0.53</v>
      </c>
      <c r="AS1229">
        <v>0.68</v>
      </c>
      <c r="AT1229">
        <v>-1</v>
      </c>
      <c r="AU1229">
        <v>-1</v>
      </c>
      <c r="AV1229">
        <v>0.05</v>
      </c>
      <c r="AW1229">
        <v>29.88</v>
      </c>
      <c r="AX1229">
        <v>29.88</v>
      </c>
      <c r="AY1229">
        <v>0.17</v>
      </c>
      <c r="AZ1229">
        <v>0</v>
      </c>
      <c r="BA1229">
        <v>1416.9678122728142</v>
      </c>
    </row>
    <row r="1230" spans="1:53" x14ac:dyDescent="0.25">
      <c r="A1230">
        <v>3293</v>
      </c>
      <c r="B1230" t="s">
        <v>1629</v>
      </c>
      <c r="C1230">
        <v>0</v>
      </c>
      <c r="D1230">
        <v>1.58</v>
      </c>
      <c r="E1230">
        <v>0</v>
      </c>
      <c r="F1230">
        <v>0</v>
      </c>
      <c r="G1230">
        <v>0</v>
      </c>
      <c r="H1230">
        <v>0.03</v>
      </c>
      <c r="I1230">
        <v>0</v>
      </c>
      <c r="J1230">
        <v>2</v>
      </c>
      <c r="K1230">
        <v>0.03</v>
      </c>
      <c r="L1230">
        <v>-1</v>
      </c>
      <c r="M1230">
        <v>-1</v>
      </c>
      <c r="N1230">
        <v>0.67</v>
      </c>
      <c r="O1230">
        <v>3.58</v>
      </c>
      <c r="P1230">
        <v>0.03</v>
      </c>
      <c r="Q1230">
        <v>0.28000000000000003</v>
      </c>
      <c r="R1230">
        <v>0.05</v>
      </c>
      <c r="S1230">
        <v>0.32</v>
      </c>
      <c r="T1230">
        <v>0.23</v>
      </c>
      <c r="U1230">
        <v>0</v>
      </c>
      <c r="V1230">
        <v>0</v>
      </c>
      <c r="W1230">
        <v>20.67</v>
      </c>
      <c r="X1230">
        <v>0.6</v>
      </c>
      <c r="Y1230">
        <v>-1</v>
      </c>
      <c r="Z1230">
        <v>-1</v>
      </c>
      <c r="AA1230">
        <v>24.88</v>
      </c>
      <c r="AB1230">
        <v>0.03</v>
      </c>
      <c r="AC1230">
        <v>0.02</v>
      </c>
      <c r="AD1230">
        <v>0.03</v>
      </c>
      <c r="AE1230">
        <v>4.17</v>
      </c>
      <c r="AF1230">
        <v>-1</v>
      </c>
      <c r="AG1230">
        <v>-1</v>
      </c>
      <c r="AH1230">
        <v>-1</v>
      </c>
      <c r="AI1230">
        <v>0</v>
      </c>
      <c r="AJ1230">
        <v>0</v>
      </c>
      <c r="AK1230">
        <v>0.03</v>
      </c>
      <c r="AL1230">
        <v>0.03</v>
      </c>
      <c r="AM1230">
        <v>0.05</v>
      </c>
      <c r="AN1230">
        <v>0.05</v>
      </c>
      <c r="AO1230">
        <v>1.42</v>
      </c>
      <c r="AP1230">
        <v>1.42</v>
      </c>
      <c r="AQ1230">
        <v>22.67</v>
      </c>
      <c r="AR1230">
        <v>0.53</v>
      </c>
      <c r="AS1230">
        <v>0.68</v>
      </c>
      <c r="AT1230">
        <v>-1</v>
      </c>
      <c r="AU1230">
        <v>-1</v>
      </c>
      <c r="AV1230">
        <v>0.05</v>
      </c>
      <c r="AW1230">
        <v>29.88</v>
      </c>
      <c r="AX1230">
        <v>29.88</v>
      </c>
      <c r="AY1230">
        <v>0.17</v>
      </c>
      <c r="AZ1230">
        <v>0</v>
      </c>
      <c r="BA1230">
        <v>1538.9935559549563</v>
      </c>
    </row>
    <row r="1231" spans="1:53" x14ac:dyDescent="0.25">
      <c r="A1231">
        <v>3294</v>
      </c>
      <c r="B1231" t="s">
        <v>1630</v>
      </c>
      <c r="C1231">
        <v>0</v>
      </c>
      <c r="D1231">
        <v>1.58</v>
      </c>
      <c r="E1231">
        <v>0</v>
      </c>
      <c r="F1231">
        <v>0</v>
      </c>
      <c r="G1231">
        <v>0</v>
      </c>
      <c r="H1231">
        <v>0.03</v>
      </c>
      <c r="I1231">
        <v>0</v>
      </c>
      <c r="J1231">
        <v>2</v>
      </c>
      <c r="K1231">
        <v>0.03</v>
      </c>
      <c r="L1231">
        <v>-1</v>
      </c>
      <c r="M1231">
        <v>-1</v>
      </c>
      <c r="N1231">
        <v>0.67</v>
      </c>
      <c r="O1231">
        <v>3.58</v>
      </c>
      <c r="P1231">
        <v>0.03</v>
      </c>
      <c r="Q1231">
        <v>0.28000000000000003</v>
      </c>
      <c r="R1231">
        <v>0.05</v>
      </c>
      <c r="S1231">
        <v>0.32</v>
      </c>
      <c r="T1231">
        <v>0.23</v>
      </c>
      <c r="U1231">
        <v>0</v>
      </c>
      <c r="V1231">
        <v>0</v>
      </c>
      <c r="W1231">
        <v>20.67</v>
      </c>
      <c r="X1231">
        <v>0.6</v>
      </c>
      <c r="Y1231">
        <v>-1</v>
      </c>
      <c r="Z1231">
        <v>-1</v>
      </c>
      <c r="AA1231">
        <v>24.88</v>
      </c>
      <c r="AB1231">
        <v>0.03</v>
      </c>
      <c r="AC1231">
        <v>0.02</v>
      </c>
      <c r="AD1231">
        <v>0.03</v>
      </c>
      <c r="AE1231">
        <v>4.17</v>
      </c>
      <c r="AF1231">
        <v>-1</v>
      </c>
      <c r="AG1231">
        <v>-1</v>
      </c>
      <c r="AH1231">
        <v>-1</v>
      </c>
      <c r="AI1231">
        <v>0</v>
      </c>
      <c r="AJ1231">
        <v>0</v>
      </c>
      <c r="AK1231">
        <v>0.03</v>
      </c>
      <c r="AL1231">
        <v>0.03</v>
      </c>
      <c r="AM1231">
        <v>0.05</v>
      </c>
      <c r="AN1231">
        <v>0.05</v>
      </c>
      <c r="AO1231">
        <v>1.42</v>
      </c>
      <c r="AP1231">
        <v>1.42</v>
      </c>
      <c r="AQ1231">
        <v>22.67</v>
      </c>
      <c r="AR1231">
        <v>0.53</v>
      </c>
      <c r="AS1231">
        <v>0.68</v>
      </c>
      <c r="AT1231">
        <v>-1</v>
      </c>
      <c r="AU1231">
        <v>-1</v>
      </c>
      <c r="AV1231">
        <v>0.05</v>
      </c>
      <c r="AW1231">
        <v>29.88</v>
      </c>
      <c r="AX1231">
        <v>29.88</v>
      </c>
      <c r="AY1231">
        <v>0.17</v>
      </c>
      <c r="AZ1231">
        <v>0</v>
      </c>
      <c r="BA1231">
        <v>1490.8658561676425</v>
      </c>
    </row>
    <row r="1232" spans="1:53" x14ac:dyDescent="0.25">
      <c r="A1232">
        <v>3295</v>
      </c>
      <c r="B1232" t="s">
        <v>1631</v>
      </c>
      <c r="C1232">
        <v>0</v>
      </c>
      <c r="D1232">
        <v>1.58</v>
      </c>
      <c r="E1232">
        <v>0</v>
      </c>
      <c r="F1232">
        <v>0</v>
      </c>
      <c r="G1232">
        <v>0</v>
      </c>
      <c r="H1232">
        <v>0.03</v>
      </c>
      <c r="I1232">
        <v>0</v>
      </c>
      <c r="J1232">
        <v>2</v>
      </c>
      <c r="K1232">
        <v>0.03</v>
      </c>
      <c r="L1232">
        <v>-1</v>
      </c>
      <c r="M1232">
        <v>-1</v>
      </c>
      <c r="N1232">
        <v>0.67</v>
      </c>
      <c r="O1232">
        <v>3.58</v>
      </c>
      <c r="P1232">
        <v>0.03</v>
      </c>
      <c r="Q1232">
        <v>0.28000000000000003</v>
      </c>
      <c r="R1232">
        <v>0.05</v>
      </c>
      <c r="S1232">
        <v>0.32</v>
      </c>
      <c r="T1232">
        <v>0.23</v>
      </c>
      <c r="U1232">
        <v>0</v>
      </c>
      <c r="V1232">
        <v>0</v>
      </c>
      <c r="W1232">
        <v>20.67</v>
      </c>
      <c r="X1232">
        <v>0.6</v>
      </c>
      <c r="Y1232">
        <v>-1</v>
      </c>
      <c r="Z1232">
        <v>-1</v>
      </c>
      <c r="AA1232">
        <v>24.88</v>
      </c>
      <c r="AB1232">
        <v>0.03</v>
      </c>
      <c r="AC1232">
        <v>0.02</v>
      </c>
      <c r="AD1232">
        <v>0.03</v>
      </c>
      <c r="AE1232">
        <v>4.17</v>
      </c>
      <c r="AF1232">
        <v>-1</v>
      </c>
      <c r="AG1232">
        <v>-1</v>
      </c>
      <c r="AH1232">
        <v>-1</v>
      </c>
      <c r="AI1232">
        <v>0</v>
      </c>
      <c r="AJ1232">
        <v>0</v>
      </c>
      <c r="AK1232">
        <v>0.03</v>
      </c>
      <c r="AL1232">
        <v>0.03</v>
      </c>
      <c r="AM1232">
        <v>0.05</v>
      </c>
      <c r="AN1232">
        <v>0.05</v>
      </c>
      <c r="AO1232">
        <v>1.42</v>
      </c>
      <c r="AP1232">
        <v>1.42</v>
      </c>
      <c r="AQ1232">
        <v>22.67</v>
      </c>
      <c r="AR1232">
        <v>0.53</v>
      </c>
      <c r="AS1232">
        <v>0.68</v>
      </c>
      <c r="AT1232">
        <v>-1</v>
      </c>
      <c r="AU1232">
        <v>-1</v>
      </c>
      <c r="AV1232">
        <v>0.05</v>
      </c>
      <c r="AW1232">
        <v>29.88</v>
      </c>
      <c r="AX1232">
        <v>29.88</v>
      </c>
      <c r="AY1232">
        <v>0.17</v>
      </c>
      <c r="AZ1232">
        <v>0</v>
      </c>
      <c r="BA1232">
        <v>1369.8479687845568</v>
      </c>
    </row>
    <row r="1233" spans="1:53" x14ac:dyDescent="0.25">
      <c r="A1233">
        <v>3297</v>
      </c>
      <c r="B1233" t="s">
        <v>884</v>
      </c>
      <c r="C1233">
        <v>0</v>
      </c>
      <c r="D1233">
        <v>1.58</v>
      </c>
      <c r="E1233">
        <v>0</v>
      </c>
      <c r="F1233">
        <v>0</v>
      </c>
      <c r="G1233">
        <v>0</v>
      </c>
      <c r="H1233">
        <v>0.03</v>
      </c>
      <c r="I1233">
        <v>0</v>
      </c>
      <c r="J1233">
        <v>2</v>
      </c>
      <c r="K1233">
        <v>0.03</v>
      </c>
      <c r="L1233">
        <v>-1</v>
      </c>
      <c r="M1233">
        <v>-1</v>
      </c>
      <c r="N1233">
        <v>0.67</v>
      </c>
      <c r="O1233">
        <v>3.58</v>
      </c>
      <c r="P1233">
        <v>0.03</v>
      </c>
      <c r="Q1233">
        <v>0.28000000000000003</v>
      </c>
      <c r="R1233">
        <v>0.05</v>
      </c>
      <c r="S1233">
        <v>0.32</v>
      </c>
      <c r="T1233">
        <v>0.23</v>
      </c>
      <c r="U1233">
        <v>0</v>
      </c>
      <c r="V1233">
        <v>0</v>
      </c>
      <c r="W1233">
        <v>20.67</v>
      </c>
      <c r="X1233">
        <v>0.6</v>
      </c>
      <c r="Y1233">
        <v>-1</v>
      </c>
      <c r="Z1233">
        <v>-1</v>
      </c>
      <c r="AA1233">
        <v>24.88</v>
      </c>
      <c r="AB1233">
        <v>0.03</v>
      </c>
      <c r="AC1233">
        <v>0.02</v>
      </c>
      <c r="AD1233">
        <v>0.03</v>
      </c>
      <c r="AE1233">
        <v>4.17</v>
      </c>
      <c r="AF1233">
        <v>-1</v>
      </c>
      <c r="AG1233">
        <v>-1</v>
      </c>
      <c r="AH1233">
        <v>-1</v>
      </c>
      <c r="AI1233">
        <v>0</v>
      </c>
      <c r="AJ1233">
        <v>0</v>
      </c>
      <c r="AK1233">
        <v>0.03</v>
      </c>
      <c r="AL1233">
        <v>0.03</v>
      </c>
      <c r="AM1233">
        <v>0.05</v>
      </c>
      <c r="AN1233">
        <v>0.05</v>
      </c>
      <c r="AO1233">
        <v>1.42</v>
      </c>
      <c r="AP1233">
        <v>1.42</v>
      </c>
      <c r="AQ1233">
        <v>22.67</v>
      </c>
      <c r="AR1233">
        <v>0.53</v>
      </c>
      <c r="AS1233">
        <v>0.68</v>
      </c>
      <c r="AT1233">
        <v>-1</v>
      </c>
      <c r="AU1233">
        <v>-1</v>
      </c>
      <c r="AV1233">
        <v>0.05</v>
      </c>
      <c r="AW1233">
        <v>29.88</v>
      </c>
      <c r="AX1233">
        <v>29.88</v>
      </c>
      <c r="AY1233">
        <v>0.17</v>
      </c>
      <c r="AZ1233">
        <v>0</v>
      </c>
      <c r="BA1233">
        <v>1445.8660308637532</v>
      </c>
    </row>
    <row r="1234" spans="1:53" x14ac:dyDescent="0.25">
      <c r="A1234">
        <v>3298</v>
      </c>
      <c r="B1234" t="s">
        <v>1632</v>
      </c>
      <c r="C1234">
        <v>0</v>
      </c>
      <c r="D1234">
        <v>1.58</v>
      </c>
      <c r="E1234">
        <v>0</v>
      </c>
      <c r="F1234">
        <v>0</v>
      </c>
      <c r="G1234">
        <v>0</v>
      </c>
      <c r="H1234">
        <v>0.03</v>
      </c>
      <c r="I1234">
        <v>0</v>
      </c>
      <c r="J1234">
        <v>2</v>
      </c>
      <c r="K1234">
        <v>0.03</v>
      </c>
      <c r="L1234">
        <v>-1</v>
      </c>
      <c r="M1234">
        <v>-1</v>
      </c>
      <c r="N1234">
        <v>0.67</v>
      </c>
      <c r="O1234">
        <v>3.58</v>
      </c>
      <c r="P1234">
        <v>0.03</v>
      </c>
      <c r="Q1234">
        <v>0.28000000000000003</v>
      </c>
      <c r="R1234">
        <v>0.05</v>
      </c>
      <c r="S1234">
        <v>0.32</v>
      </c>
      <c r="T1234">
        <v>0.23</v>
      </c>
      <c r="U1234">
        <v>0</v>
      </c>
      <c r="V1234">
        <v>0</v>
      </c>
      <c r="W1234">
        <v>20.67</v>
      </c>
      <c r="X1234">
        <v>0.6</v>
      </c>
      <c r="Y1234">
        <v>-1</v>
      </c>
      <c r="Z1234">
        <v>-1</v>
      </c>
      <c r="AA1234">
        <v>24.88</v>
      </c>
      <c r="AB1234">
        <v>0.03</v>
      </c>
      <c r="AC1234">
        <v>0.02</v>
      </c>
      <c r="AD1234">
        <v>0.03</v>
      </c>
      <c r="AE1234">
        <v>4.17</v>
      </c>
      <c r="AF1234">
        <v>-1</v>
      </c>
      <c r="AG1234">
        <v>-1</v>
      </c>
      <c r="AH1234">
        <v>-1</v>
      </c>
      <c r="AI1234">
        <v>0</v>
      </c>
      <c r="AJ1234">
        <v>0</v>
      </c>
      <c r="AK1234">
        <v>0.03</v>
      </c>
      <c r="AL1234">
        <v>0.03</v>
      </c>
      <c r="AM1234">
        <v>0.05</v>
      </c>
      <c r="AN1234">
        <v>0.05</v>
      </c>
      <c r="AO1234">
        <v>1.42</v>
      </c>
      <c r="AP1234">
        <v>1.42</v>
      </c>
      <c r="AQ1234">
        <v>22.67</v>
      </c>
      <c r="AR1234">
        <v>0.53</v>
      </c>
      <c r="AS1234">
        <v>0.68</v>
      </c>
      <c r="AT1234">
        <v>-1</v>
      </c>
      <c r="AU1234">
        <v>-1</v>
      </c>
      <c r="AV1234">
        <v>0.05</v>
      </c>
      <c r="AW1234">
        <v>29.88</v>
      </c>
      <c r="AX1234">
        <v>29.88</v>
      </c>
      <c r="AY1234">
        <v>0.17</v>
      </c>
      <c r="AZ1234">
        <v>0</v>
      </c>
      <c r="BA1234">
        <v>1377.0238366333065</v>
      </c>
    </row>
    <row r="1235" spans="1:53" x14ac:dyDescent="0.25">
      <c r="A1235">
        <v>3299</v>
      </c>
      <c r="B1235" t="s">
        <v>1633</v>
      </c>
      <c r="C1235">
        <v>0</v>
      </c>
      <c r="D1235">
        <v>1.58</v>
      </c>
      <c r="E1235">
        <v>0</v>
      </c>
      <c r="F1235">
        <v>0</v>
      </c>
      <c r="G1235">
        <v>0</v>
      </c>
      <c r="H1235">
        <v>0.03</v>
      </c>
      <c r="I1235">
        <v>0</v>
      </c>
      <c r="J1235">
        <v>2</v>
      </c>
      <c r="K1235">
        <v>0.03</v>
      </c>
      <c r="L1235">
        <v>-1</v>
      </c>
      <c r="M1235">
        <v>-1</v>
      </c>
      <c r="N1235">
        <v>0.67</v>
      </c>
      <c r="O1235">
        <v>3.58</v>
      </c>
      <c r="P1235">
        <v>0.03</v>
      </c>
      <c r="Q1235">
        <v>0.28000000000000003</v>
      </c>
      <c r="R1235">
        <v>0.05</v>
      </c>
      <c r="S1235">
        <v>0.32</v>
      </c>
      <c r="T1235">
        <v>0.23</v>
      </c>
      <c r="U1235">
        <v>0</v>
      </c>
      <c r="V1235">
        <v>0</v>
      </c>
      <c r="W1235">
        <v>20.67</v>
      </c>
      <c r="X1235">
        <v>0.6</v>
      </c>
      <c r="Y1235">
        <v>-1</v>
      </c>
      <c r="Z1235">
        <v>-1</v>
      </c>
      <c r="AA1235">
        <v>24.88</v>
      </c>
      <c r="AB1235">
        <v>0.03</v>
      </c>
      <c r="AC1235">
        <v>0.02</v>
      </c>
      <c r="AD1235">
        <v>0.03</v>
      </c>
      <c r="AE1235">
        <v>4.17</v>
      </c>
      <c r="AF1235">
        <v>-1</v>
      </c>
      <c r="AG1235">
        <v>-1</v>
      </c>
      <c r="AH1235">
        <v>-1</v>
      </c>
      <c r="AI1235">
        <v>0</v>
      </c>
      <c r="AJ1235">
        <v>0</v>
      </c>
      <c r="AK1235">
        <v>0.03</v>
      </c>
      <c r="AL1235">
        <v>0.03</v>
      </c>
      <c r="AM1235">
        <v>0.05</v>
      </c>
      <c r="AN1235">
        <v>0.05</v>
      </c>
      <c r="AO1235">
        <v>1.42</v>
      </c>
      <c r="AP1235">
        <v>1.42</v>
      </c>
      <c r="AQ1235">
        <v>22.67</v>
      </c>
      <c r="AR1235">
        <v>0.53</v>
      </c>
      <c r="AS1235">
        <v>0.68</v>
      </c>
      <c r="AT1235">
        <v>-1</v>
      </c>
      <c r="AU1235">
        <v>-1</v>
      </c>
      <c r="AV1235">
        <v>0.05</v>
      </c>
      <c r="AW1235">
        <v>29.88</v>
      </c>
      <c r="AX1235">
        <v>29.88</v>
      </c>
      <c r="AY1235">
        <v>0.17</v>
      </c>
      <c r="AZ1235">
        <v>0</v>
      </c>
      <c r="BA1235">
        <v>1455.0474157407464</v>
      </c>
    </row>
    <row r="1236" spans="1:53" x14ac:dyDescent="0.25">
      <c r="A1236">
        <v>3300</v>
      </c>
      <c r="B1236" t="s">
        <v>1634</v>
      </c>
      <c r="C1236">
        <v>0</v>
      </c>
      <c r="D1236">
        <v>1.58</v>
      </c>
      <c r="E1236">
        <v>0</v>
      </c>
      <c r="F1236">
        <v>0</v>
      </c>
      <c r="G1236">
        <v>0</v>
      </c>
      <c r="H1236">
        <v>0.03</v>
      </c>
      <c r="I1236">
        <v>0</v>
      </c>
      <c r="J1236">
        <v>2</v>
      </c>
      <c r="K1236">
        <v>0.03</v>
      </c>
      <c r="L1236">
        <v>-1</v>
      </c>
      <c r="M1236">
        <v>-1</v>
      </c>
      <c r="N1236">
        <v>0.67</v>
      </c>
      <c r="O1236">
        <v>3.58</v>
      </c>
      <c r="P1236">
        <v>0.03</v>
      </c>
      <c r="Q1236">
        <v>0.28000000000000003</v>
      </c>
      <c r="R1236">
        <v>0.05</v>
      </c>
      <c r="S1236">
        <v>0.32</v>
      </c>
      <c r="T1236">
        <v>0.23</v>
      </c>
      <c r="U1236">
        <v>0</v>
      </c>
      <c r="V1236">
        <v>0</v>
      </c>
      <c r="W1236">
        <v>20.67</v>
      </c>
      <c r="X1236">
        <v>0.6</v>
      </c>
      <c r="Y1236">
        <v>-1</v>
      </c>
      <c r="Z1236">
        <v>-1</v>
      </c>
      <c r="AA1236">
        <v>24.88</v>
      </c>
      <c r="AB1236">
        <v>0.03</v>
      </c>
      <c r="AC1236">
        <v>0.02</v>
      </c>
      <c r="AD1236">
        <v>0.03</v>
      </c>
      <c r="AE1236">
        <v>4.17</v>
      </c>
      <c r="AF1236">
        <v>-1</v>
      </c>
      <c r="AG1236">
        <v>-1</v>
      </c>
      <c r="AH1236">
        <v>-1</v>
      </c>
      <c r="AI1236">
        <v>0</v>
      </c>
      <c r="AJ1236">
        <v>0</v>
      </c>
      <c r="AK1236">
        <v>0.03</v>
      </c>
      <c r="AL1236">
        <v>0.03</v>
      </c>
      <c r="AM1236">
        <v>0.05</v>
      </c>
      <c r="AN1236">
        <v>0.05</v>
      </c>
      <c r="AO1236">
        <v>1.42</v>
      </c>
      <c r="AP1236">
        <v>1.42</v>
      </c>
      <c r="AQ1236">
        <v>22.67</v>
      </c>
      <c r="AR1236">
        <v>0.53</v>
      </c>
      <c r="AS1236">
        <v>0.68</v>
      </c>
      <c r="AT1236">
        <v>-1</v>
      </c>
      <c r="AU1236">
        <v>-1</v>
      </c>
      <c r="AV1236">
        <v>0.05</v>
      </c>
      <c r="AW1236">
        <v>29.88</v>
      </c>
      <c r="AX1236">
        <v>29.88</v>
      </c>
      <c r="AY1236">
        <v>0.17</v>
      </c>
      <c r="AZ1236">
        <v>0</v>
      </c>
      <c r="BA1236">
        <v>1380.3844338796521</v>
      </c>
    </row>
    <row r="1237" spans="1:53" x14ac:dyDescent="0.25">
      <c r="A1237">
        <v>3302</v>
      </c>
      <c r="B1237" t="s">
        <v>1635</v>
      </c>
      <c r="C1237">
        <v>0</v>
      </c>
      <c r="D1237">
        <v>1.58</v>
      </c>
      <c r="E1237">
        <v>0</v>
      </c>
      <c r="F1237">
        <v>0</v>
      </c>
      <c r="G1237">
        <v>0</v>
      </c>
      <c r="H1237">
        <v>0.03</v>
      </c>
      <c r="I1237">
        <v>0</v>
      </c>
      <c r="J1237">
        <v>2</v>
      </c>
      <c r="K1237">
        <v>0.03</v>
      </c>
      <c r="L1237">
        <v>-1</v>
      </c>
      <c r="M1237">
        <v>-1</v>
      </c>
      <c r="N1237">
        <v>0.67</v>
      </c>
      <c r="O1237">
        <v>3.58</v>
      </c>
      <c r="P1237">
        <v>0.03</v>
      </c>
      <c r="Q1237">
        <v>0.28000000000000003</v>
      </c>
      <c r="R1237">
        <v>0.05</v>
      </c>
      <c r="S1237">
        <v>0.32</v>
      </c>
      <c r="T1237">
        <v>0.23</v>
      </c>
      <c r="U1237">
        <v>0</v>
      </c>
      <c r="V1237">
        <v>0</v>
      </c>
      <c r="W1237">
        <v>20.67</v>
      </c>
      <c r="X1237">
        <v>0.6</v>
      </c>
      <c r="Y1237">
        <v>-1</v>
      </c>
      <c r="Z1237">
        <v>-1</v>
      </c>
      <c r="AA1237">
        <v>24.88</v>
      </c>
      <c r="AB1237">
        <v>0.03</v>
      </c>
      <c r="AC1237">
        <v>0.02</v>
      </c>
      <c r="AD1237">
        <v>0.03</v>
      </c>
      <c r="AE1237">
        <v>4.17</v>
      </c>
      <c r="AF1237">
        <v>-1</v>
      </c>
      <c r="AG1237">
        <v>-1</v>
      </c>
      <c r="AH1237">
        <v>-1</v>
      </c>
      <c r="AI1237">
        <v>0</v>
      </c>
      <c r="AJ1237">
        <v>0</v>
      </c>
      <c r="AK1237">
        <v>0.03</v>
      </c>
      <c r="AL1237">
        <v>0.03</v>
      </c>
      <c r="AM1237">
        <v>0.05</v>
      </c>
      <c r="AN1237">
        <v>0.05</v>
      </c>
      <c r="AO1237">
        <v>1.42</v>
      </c>
      <c r="AP1237">
        <v>1.42</v>
      </c>
      <c r="AQ1237">
        <v>22.67</v>
      </c>
      <c r="AR1237">
        <v>0.53</v>
      </c>
      <c r="AS1237">
        <v>0.68</v>
      </c>
      <c r="AT1237">
        <v>-1</v>
      </c>
      <c r="AU1237">
        <v>-1</v>
      </c>
      <c r="AV1237">
        <v>0.05</v>
      </c>
      <c r="AW1237">
        <v>29.88</v>
      </c>
      <c r="AX1237">
        <v>29.88</v>
      </c>
      <c r="AY1237">
        <v>0.17</v>
      </c>
      <c r="AZ1237">
        <v>0</v>
      </c>
      <c r="BA1237">
        <v>1285.2021397694552</v>
      </c>
    </row>
    <row r="1238" spans="1:53" x14ac:dyDescent="0.25">
      <c r="A1238">
        <v>3303</v>
      </c>
      <c r="B1238" t="s">
        <v>1636</v>
      </c>
      <c r="C1238">
        <v>0</v>
      </c>
      <c r="D1238">
        <v>1.58</v>
      </c>
      <c r="E1238">
        <v>0</v>
      </c>
      <c r="F1238">
        <v>0</v>
      </c>
      <c r="G1238">
        <v>0</v>
      </c>
      <c r="H1238">
        <v>0.03</v>
      </c>
      <c r="I1238">
        <v>0</v>
      </c>
      <c r="J1238">
        <v>2</v>
      </c>
      <c r="K1238">
        <v>0.03</v>
      </c>
      <c r="L1238">
        <v>-1</v>
      </c>
      <c r="M1238">
        <v>-1</v>
      </c>
      <c r="N1238">
        <v>0.67</v>
      </c>
      <c r="O1238">
        <v>3.58</v>
      </c>
      <c r="P1238">
        <v>0.03</v>
      </c>
      <c r="Q1238">
        <v>0.28000000000000003</v>
      </c>
      <c r="R1238">
        <v>0.05</v>
      </c>
      <c r="S1238">
        <v>0.32</v>
      </c>
      <c r="T1238">
        <v>0.23</v>
      </c>
      <c r="U1238">
        <v>0</v>
      </c>
      <c r="V1238">
        <v>0</v>
      </c>
      <c r="W1238">
        <v>20.67</v>
      </c>
      <c r="X1238">
        <v>0.6</v>
      </c>
      <c r="Y1238">
        <v>-1</v>
      </c>
      <c r="Z1238">
        <v>-1</v>
      </c>
      <c r="AA1238">
        <v>24.88</v>
      </c>
      <c r="AB1238">
        <v>0.03</v>
      </c>
      <c r="AC1238">
        <v>0.02</v>
      </c>
      <c r="AD1238">
        <v>0.03</v>
      </c>
      <c r="AE1238">
        <v>4.17</v>
      </c>
      <c r="AF1238">
        <v>-1</v>
      </c>
      <c r="AG1238">
        <v>-1</v>
      </c>
      <c r="AH1238">
        <v>-1</v>
      </c>
      <c r="AI1238">
        <v>0</v>
      </c>
      <c r="AJ1238">
        <v>0</v>
      </c>
      <c r="AK1238">
        <v>0.03</v>
      </c>
      <c r="AL1238">
        <v>0.03</v>
      </c>
      <c r="AM1238">
        <v>0.05</v>
      </c>
      <c r="AN1238">
        <v>0.05</v>
      </c>
      <c r="AO1238">
        <v>1.42</v>
      </c>
      <c r="AP1238">
        <v>1.42</v>
      </c>
      <c r="AQ1238">
        <v>22.67</v>
      </c>
      <c r="AR1238">
        <v>0.53</v>
      </c>
      <c r="AS1238">
        <v>0.68</v>
      </c>
      <c r="AT1238">
        <v>-1</v>
      </c>
      <c r="AU1238">
        <v>-1</v>
      </c>
      <c r="AV1238">
        <v>0.05</v>
      </c>
      <c r="AW1238">
        <v>29.88</v>
      </c>
      <c r="AX1238">
        <v>29.88</v>
      </c>
      <c r="AY1238">
        <v>0.17</v>
      </c>
      <c r="AZ1238">
        <v>0</v>
      </c>
      <c r="BA1238">
        <v>1447.6886189426441</v>
      </c>
    </row>
    <row r="1239" spans="1:53" x14ac:dyDescent="0.25">
      <c r="A1239">
        <v>3305</v>
      </c>
      <c r="B1239" t="s">
        <v>1637</v>
      </c>
      <c r="C1239">
        <v>0</v>
      </c>
      <c r="D1239">
        <v>1.58</v>
      </c>
      <c r="E1239">
        <v>0</v>
      </c>
      <c r="F1239">
        <v>0</v>
      </c>
      <c r="G1239">
        <v>0</v>
      </c>
      <c r="H1239">
        <v>0.03</v>
      </c>
      <c r="I1239">
        <v>0</v>
      </c>
      <c r="J1239">
        <v>2</v>
      </c>
      <c r="K1239">
        <v>0.03</v>
      </c>
      <c r="L1239">
        <v>-1</v>
      </c>
      <c r="M1239">
        <v>-1</v>
      </c>
      <c r="N1239">
        <v>0.67</v>
      </c>
      <c r="O1239">
        <v>3.58</v>
      </c>
      <c r="P1239">
        <v>0.03</v>
      </c>
      <c r="Q1239">
        <v>0.28000000000000003</v>
      </c>
      <c r="R1239">
        <v>0.05</v>
      </c>
      <c r="S1239">
        <v>0.32</v>
      </c>
      <c r="T1239">
        <v>0.23</v>
      </c>
      <c r="U1239">
        <v>0</v>
      </c>
      <c r="V1239">
        <v>0</v>
      </c>
      <c r="W1239">
        <v>20.67</v>
      </c>
      <c r="X1239">
        <v>0.6</v>
      </c>
      <c r="Y1239">
        <v>-1</v>
      </c>
      <c r="Z1239">
        <v>-1</v>
      </c>
      <c r="AA1239">
        <v>24.88</v>
      </c>
      <c r="AB1239">
        <v>0.03</v>
      </c>
      <c r="AC1239">
        <v>0.02</v>
      </c>
      <c r="AD1239">
        <v>0.03</v>
      </c>
      <c r="AE1239">
        <v>4.17</v>
      </c>
      <c r="AF1239">
        <v>-1</v>
      </c>
      <c r="AG1239">
        <v>-1</v>
      </c>
      <c r="AH1239">
        <v>-1</v>
      </c>
      <c r="AI1239">
        <v>0</v>
      </c>
      <c r="AJ1239">
        <v>0</v>
      </c>
      <c r="AK1239">
        <v>0.03</v>
      </c>
      <c r="AL1239">
        <v>0.03</v>
      </c>
      <c r="AM1239">
        <v>0.05</v>
      </c>
      <c r="AN1239">
        <v>0.05</v>
      </c>
      <c r="AO1239">
        <v>1.42</v>
      </c>
      <c r="AP1239">
        <v>1.42</v>
      </c>
      <c r="AQ1239">
        <v>22.67</v>
      </c>
      <c r="AR1239">
        <v>0.53</v>
      </c>
      <c r="AS1239">
        <v>0.68</v>
      </c>
      <c r="AT1239">
        <v>-1</v>
      </c>
      <c r="AU1239">
        <v>-1</v>
      </c>
      <c r="AV1239">
        <v>0.05</v>
      </c>
      <c r="AW1239">
        <v>29.88</v>
      </c>
      <c r="AX1239">
        <v>29.88</v>
      </c>
      <c r="AY1239">
        <v>0.17</v>
      </c>
      <c r="AZ1239">
        <v>0</v>
      </c>
      <c r="BA1239">
        <v>1435.7126851431296</v>
      </c>
    </row>
    <row r="1240" spans="1:53" x14ac:dyDescent="0.25">
      <c r="A1240">
        <v>3309</v>
      </c>
      <c r="B1240" t="s">
        <v>1638</v>
      </c>
      <c r="C1240">
        <v>0</v>
      </c>
      <c r="D1240">
        <v>1.58</v>
      </c>
      <c r="E1240">
        <v>0</v>
      </c>
      <c r="F1240">
        <v>0</v>
      </c>
      <c r="G1240">
        <v>0</v>
      </c>
      <c r="H1240">
        <v>0.03</v>
      </c>
      <c r="I1240">
        <v>0</v>
      </c>
      <c r="J1240">
        <v>2</v>
      </c>
      <c r="K1240">
        <v>0.03</v>
      </c>
      <c r="L1240">
        <v>-1</v>
      </c>
      <c r="M1240">
        <v>-1</v>
      </c>
      <c r="N1240">
        <v>0.67</v>
      </c>
      <c r="O1240">
        <v>3.58</v>
      </c>
      <c r="P1240">
        <v>0.03</v>
      </c>
      <c r="Q1240">
        <v>0.28000000000000003</v>
      </c>
      <c r="R1240">
        <v>0.05</v>
      </c>
      <c r="S1240">
        <v>0.32</v>
      </c>
      <c r="T1240">
        <v>0.23</v>
      </c>
      <c r="U1240">
        <v>0</v>
      </c>
      <c r="V1240">
        <v>0</v>
      </c>
      <c r="W1240">
        <v>20.67</v>
      </c>
      <c r="X1240">
        <v>0.6</v>
      </c>
      <c r="Y1240">
        <v>-1</v>
      </c>
      <c r="Z1240">
        <v>-1</v>
      </c>
      <c r="AA1240">
        <v>24.88</v>
      </c>
      <c r="AB1240">
        <v>0.03</v>
      </c>
      <c r="AC1240">
        <v>0.02</v>
      </c>
      <c r="AD1240">
        <v>0.03</v>
      </c>
      <c r="AE1240">
        <v>4.17</v>
      </c>
      <c r="AF1240">
        <v>-1</v>
      </c>
      <c r="AG1240">
        <v>-1</v>
      </c>
      <c r="AH1240">
        <v>-1</v>
      </c>
      <c r="AI1240">
        <v>0</v>
      </c>
      <c r="AJ1240">
        <v>0</v>
      </c>
      <c r="AK1240">
        <v>0.03</v>
      </c>
      <c r="AL1240">
        <v>0.03</v>
      </c>
      <c r="AM1240">
        <v>0.05</v>
      </c>
      <c r="AN1240">
        <v>0.05</v>
      </c>
      <c r="AO1240">
        <v>1.42</v>
      </c>
      <c r="AP1240">
        <v>1.42</v>
      </c>
      <c r="AQ1240">
        <v>22.67</v>
      </c>
      <c r="AR1240">
        <v>0.53</v>
      </c>
      <c r="AS1240">
        <v>0.68</v>
      </c>
      <c r="AT1240">
        <v>-1</v>
      </c>
      <c r="AU1240">
        <v>-1</v>
      </c>
      <c r="AV1240">
        <v>0.05</v>
      </c>
      <c r="AW1240">
        <v>29.88</v>
      </c>
      <c r="AX1240">
        <v>29.88</v>
      </c>
      <c r="AY1240">
        <v>0.17</v>
      </c>
      <c r="AZ1240">
        <v>0</v>
      </c>
      <c r="BA1240">
        <v>1600.4592171534171</v>
      </c>
    </row>
    <row r="1241" spans="1:53" x14ac:dyDescent="0.25">
      <c r="A1241">
        <v>3310</v>
      </c>
      <c r="B1241" t="s">
        <v>1639</v>
      </c>
      <c r="C1241">
        <v>0</v>
      </c>
      <c r="D1241">
        <v>1.58</v>
      </c>
      <c r="E1241">
        <v>0</v>
      </c>
      <c r="F1241">
        <v>0</v>
      </c>
      <c r="G1241">
        <v>0</v>
      </c>
      <c r="H1241">
        <v>0.03</v>
      </c>
      <c r="I1241">
        <v>0</v>
      </c>
      <c r="J1241">
        <v>2</v>
      </c>
      <c r="K1241">
        <v>0.03</v>
      </c>
      <c r="L1241">
        <v>-1</v>
      </c>
      <c r="M1241">
        <v>-1</v>
      </c>
      <c r="N1241">
        <v>0.67</v>
      </c>
      <c r="O1241">
        <v>3.58</v>
      </c>
      <c r="P1241">
        <v>0.03</v>
      </c>
      <c r="Q1241">
        <v>0.28000000000000003</v>
      </c>
      <c r="R1241">
        <v>0.05</v>
      </c>
      <c r="S1241">
        <v>0.32</v>
      </c>
      <c r="T1241">
        <v>0.23</v>
      </c>
      <c r="U1241">
        <v>0</v>
      </c>
      <c r="V1241">
        <v>0</v>
      </c>
      <c r="W1241">
        <v>20.67</v>
      </c>
      <c r="X1241">
        <v>0.6</v>
      </c>
      <c r="Y1241">
        <v>-1</v>
      </c>
      <c r="Z1241">
        <v>-1</v>
      </c>
      <c r="AA1241">
        <v>24.88</v>
      </c>
      <c r="AB1241">
        <v>0.03</v>
      </c>
      <c r="AC1241">
        <v>0.02</v>
      </c>
      <c r="AD1241">
        <v>0.03</v>
      </c>
      <c r="AE1241">
        <v>4.17</v>
      </c>
      <c r="AF1241">
        <v>-1</v>
      </c>
      <c r="AG1241">
        <v>-1</v>
      </c>
      <c r="AH1241">
        <v>-1</v>
      </c>
      <c r="AI1241">
        <v>0</v>
      </c>
      <c r="AJ1241">
        <v>0</v>
      </c>
      <c r="AK1241">
        <v>0.03</v>
      </c>
      <c r="AL1241">
        <v>0.03</v>
      </c>
      <c r="AM1241">
        <v>0.05</v>
      </c>
      <c r="AN1241">
        <v>0.05</v>
      </c>
      <c r="AO1241">
        <v>1.42</v>
      </c>
      <c r="AP1241">
        <v>1.42</v>
      </c>
      <c r="AQ1241">
        <v>22.67</v>
      </c>
      <c r="AR1241">
        <v>0.53</v>
      </c>
      <c r="AS1241">
        <v>0.68</v>
      </c>
      <c r="AT1241">
        <v>-1</v>
      </c>
      <c r="AU1241">
        <v>-1</v>
      </c>
      <c r="AV1241">
        <v>0.05</v>
      </c>
      <c r="AW1241">
        <v>29.88</v>
      </c>
      <c r="AX1241">
        <v>29.88</v>
      </c>
      <c r="AY1241">
        <v>0.17</v>
      </c>
      <c r="AZ1241">
        <v>0</v>
      </c>
      <c r="BA1241">
        <v>1656.3853822759595</v>
      </c>
    </row>
    <row r="1242" spans="1:53" x14ac:dyDescent="0.25">
      <c r="A1242">
        <v>3313</v>
      </c>
      <c r="B1242" t="s">
        <v>1640</v>
      </c>
      <c r="C1242">
        <v>0</v>
      </c>
      <c r="D1242">
        <v>1.58</v>
      </c>
      <c r="E1242">
        <v>0</v>
      </c>
      <c r="F1242">
        <v>0</v>
      </c>
      <c r="G1242">
        <v>0</v>
      </c>
      <c r="H1242">
        <v>0.03</v>
      </c>
      <c r="I1242">
        <v>0</v>
      </c>
      <c r="J1242">
        <v>2</v>
      </c>
      <c r="K1242">
        <v>0.03</v>
      </c>
      <c r="L1242">
        <v>-1</v>
      </c>
      <c r="M1242">
        <v>-1</v>
      </c>
      <c r="N1242">
        <v>0.67</v>
      </c>
      <c r="O1242">
        <v>3.58</v>
      </c>
      <c r="P1242">
        <v>0.03</v>
      </c>
      <c r="Q1242">
        <v>0.28000000000000003</v>
      </c>
      <c r="R1242">
        <v>0.05</v>
      </c>
      <c r="S1242">
        <v>0.32</v>
      </c>
      <c r="T1242">
        <v>0.23</v>
      </c>
      <c r="U1242">
        <v>0</v>
      </c>
      <c r="V1242">
        <v>0</v>
      </c>
      <c r="W1242">
        <v>20.67</v>
      </c>
      <c r="X1242">
        <v>0.6</v>
      </c>
      <c r="Y1242">
        <v>-1</v>
      </c>
      <c r="Z1242">
        <v>-1</v>
      </c>
      <c r="AA1242">
        <v>24.88</v>
      </c>
      <c r="AB1242">
        <v>0.03</v>
      </c>
      <c r="AC1242">
        <v>0.02</v>
      </c>
      <c r="AD1242">
        <v>0.03</v>
      </c>
      <c r="AE1242">
        <v>4.17</v>
      </c>
      <c r="AF1242">
        <v>-1</v>
      </c>
      <c r="AG1242">
        <v>-1</v>
      </c>
      <c r="AH1242">
        <v>-1</v>
      </c>
      <c r="AI1242">
        <v>0</v>
      </c>
      <c r="AJ1242">
        <v>0</v>
      </c>
      <c r="AK1242">
        <v>0.03</v>
      </c>
      <c r="AL1242">
        <v>0.03</v>
      </c>
      <c r="AM1242">
        <v>0.05</v>
      </c>
      <c r="AN1242">
        <v>0.05</v>
      </c>
      <c r="AO1242">
        <v>1.42</v>
      </c>
      <c r="AP1242">
        <v>1.42</v>
      </c>
      <c r="AQ1242">
        <v>22.67</v>
      </c>
      <c r="AR1242">
        <v>0.53</v>
      </c>
      <c r="AS1242">
        <v>0.68</v>
      </c>
      <c r="AT1242">
        <v>-1</v>
      </c>
      <c r="AU1242">
        <v>-1</v>
      </c>
      <c r="AV1242">
        <v>0.05</v>
      </c>
      <c r="AW1242">
        <v>29.88</v>
      </c>
      <c r="AX1242">
        <v>29.88</v>
      </c>
      <c r="AY1242">
        <v>0.17</v>
      </c>
      <c r="AZ1242">
        <v>0</v>
      </c>
      <c r="BA1242">
        <v>1539.1201012489685</v>
      </c>
    </row>
    <row r="1243" spans="1:53" x14ac:dyDescent="0.25">
      <c r="A1243">
        <v>3314</v>
      </c>
      <c r="B1243" t="s">
        <v>1641</v>
      </c>
      <c r="C1243">
        <v>0</v>
      </c>
      <c r="D1243">
        <v>1.58</v>
      </c>
      <c r="E1243">
        <v>0</v>
      </c>
      <c r="F1243">
        <v>0</v>
      </c>
      <c r="G1243">
        <v>0</v>
      </c>
      <c r="H1243">
        <v>0.03</v>
      </c>
      <c r="I1243">
        <v>0</v>
      </c>
      <c r="J1243">
        <v>2</v>
      </c>
      <c r="K1243">
        <v>0.03</v>
      </c>
      <c r="L1243">
        <v>-1</v>
      </c>
      <c r="M1243">
        <v>-1</v>
      </c>
      <c r="N1243">
        <v>0.67</v>
      </c>
      <c r="O1243">
        <v>3.58</v>
      </c>
      <c r="P1243">
        <v>0.03</v>
      </c>
      <c r="Q1243">
        <v>0.28000000000000003</v>
      </c>
      <c r="R1243">
        <v>0.05</v>
      </c>
      <c r="S1243">
        <v>0.32</v>
      </c>
      <c r="T1243">
        <v>0.23</v>
      </c>
      <c r="U1243">
        <v>0</v>
      </c>
      <c r="V1243">
        <v>0</v>
      </c>
      <c r="W1243">
        <v>20.67</v>
      </c>
      <c r="X1243">
        <v>0.6</v>
      </c>
      <c r="Y1243">
        <v>-1</v>
      </c>
      <c r="Z1243">
        <v>-1</v>
      </c>
      <c r="AA1243">
        <v>24.88</v>
      </c>
      <c r="AB1243">
        <v>0.03</v>
      </c>
      <c r="AC1243">
        <v>0.02</v>
      </c>
      <c r="AD1243">
        <v>0.03</v>
      </c>
      <c r="AE1243">
        <v>4.17</v>
      </c>
      <c r="AF1243">
        <v>-1</v>
      </c>
      <c r="AG1243">
        <v>-1</v>
      </c>
      <c r="AH1243">
        <v>-1</v>
      </c>
      <c r="AI1243">
        <v>0</v>
      </c>
      <c r="AJ1243">
        <v>0</v>
      </c>
      <c r="AK1243">
        <v>0.03</v>
      </c>
      <c r="AL1243">
        <v>0.03</v>
      </c>
      <c r="AM1243">
        <v>0.05</v>
      </c>
      <c r="AN1243">
        <v>0.05</v>
      </c>
      <c r="AO1243">
        <v>1.42</v>
      </c>
      <c r="AP1243">
        <v>1.42</v>
      </c>
      <c r="AQ1243">
        <v>22.67</v>
      </c>
      <c r="AR1243">
        <v>0.53</v>
      </c>
      <c r="AS1243">
        <v>0.68</v>
      </c>
      <c r="AT1243">
        <v>-1</v>
      </c>
      <c r="AU1243">
        <v>-1</v>
      </c>
      <c r="AV1243">
        <v>0.05</v>
      </c>
      <c r="AW1243">
        <v>29.88</v>
      </c>
      <c r="AX1243">
        <v>29.88</v>
      </c>
      <c r="AY1243">
        <v>0.17</v>
      </c>
      <c r="AZ1243">
        <v>0</v>
      </c>
      <c r="BA1243">
        <v>1583.4930490584961</v>
      </c>
    </row>
    <row r="1244" spans="1:53" x14ac:dyDescent="0.25">
      <c r="A1244">
        <v>3316</v>
      </c>
      <c r="B1244" t="s">
        <v>1642</v>
      </c>
      <c r="C1244">
        <v>0</v>
      </c>
      <c r="D1244">
        <v>1.58</v>
      </c>
      <c r="E1244">
        <v>0</v>
      </c>
      <c r="F1244">
        <v>0</v>
      </c>
      <c r="G1244">
        <v>0</v>
      </c>
      <c r="H1244">
        <v>0.03</v>
      </c>
      <c r="I1244">
        <v>0</v>
      </c>
      <c r="J1244">
        <v>2</v>
      </c>
      <c r="K1244">
        <v>0.03</v>
      </c>
      <c r="L1244">
        <v>-1</v>
      </c>
      <c r="M1244">
        <v>-1</v>
      </c>
      <c r="N1244">
        <v>0.67</v>
      </c>
      <c r="O1244">
        <v>3.58</v>
      </c>
      <c r="P1244">
        <v>0.03</v>
      </c>
      <c r="Q1244">
        <v>0.28000000000000003</v>
      </c>
      <c r="R1244">
        <v>0.05</v>
      </c>
      <c r="S1244">
        <v>0.32</v>
      </c>
      <c r="T1244">
        <v>0.23</v>
      </c>
      <c r="U1244">
        <v>0</v>
      </c>
      <c r="V1244">
        <v>0</v>
      </c>
      <c r="W1244">
        <v>20.67</v>
      </c>
      <c r="X1244">
        <v>0.6</v>
      </c>
      <c r="Y1244">
        <v>-1</v>
      </c>
      <c r="Z1244">
        <v>-1</v>
      </c>
      <c r="AA1244">
        <v>24.88</v>
      </c>
      <c r="AB1244">
        <v>0.03</v>
      </c>
      <c r="AC1244">
        <v>0.02</v>
      </c>
      <c r="AD1244">
        <v>0.03</v>
      </c>
      <c r="AE1244">
        <v>4.17</v>
      </c>
      <c r="AF1244">
        <v>-1</v>
      </c>
      <c r="AG1244">
        <v>-1</v>
      </c>
      <c r="AH1244">
        <v>-1</v>
      </c>
      <c r="AI1244">
        <v>0</v>
      </c>
      <c r="AJ1244">
        <v>0</v>
      </c>
      <c r="AK1244">
        <v>0.03</v>
      </c>
      <c r="AL1244">
        <v>0.03</v>
      </c>
      <c r="AM1244">
        <v>0.05</v>
      </c>
      <c r="AN1244">
        <v>0.05</v>
      </c>
      <c r="AO1244">
        <v>1.42</v>
      </c>
      <c r="AP1244">
        <v>1.42</v>
      </c>
      <c r="AQ1244">
        <v>22.67</v>
      </c>
      <c r="AR1244">
        <v>0.53</v>
      </c>
      <c r="AS1244">
        <v>0.68</v>
      </c>
      <c r="AT1244">
        <v>-1</v>
      </c>
      <c r="AU1244">
        <v>-1</v>
      </c>
      <c r="AV1244">
        <v>0.05</v>
      </c>
      <c r="AW1244">
        <v>29.88</v>
      </c>
      <c r="AX1244">
        <v>29.88</v>
      </c>
      <c r="AY1244">
        <v>0.17</v>
      </c>
      <c r="AZ1244">
        <v>0</v>
      </c>
      <c r="BA1244">
        <v>1514.8333694579212</v>
      </c>
    </row>
    <row r="1245" spans="1:53" x14ac:dyDescent="0.25">
      <c r="A1245">
        <v>3318</v>
      </c>
      <c r="B1245" t="s">
        <v>1643</v>
      </c>
      <c r="C1245">
        <v>0</v>
      </c>
      <c r="D1245">
        <v>1.58</v>
      </c>
      <c r="E1245">
        <v>0</v>
      </c>
      <c r="F1245">
        <v>0</v>
      </c>
      <c r="G1245">
        <v>0</v>
      </c>
      <c r="H1245">
        <v>0.03</v>
      </c>
      <c r="I1245">
        <v>0</v>
      </c>
      <c r="J1245">
        <v>2</v>
      </c>
      <c r="K1245">
        <v>0.03</v>
      </c>
      <c r="L1245">
        <v>-1</v>
      </c>
      <c r="M1245">
        <v>-1</v>
      </c>
      <c r="N1245">
        <v>0.67</v>
      </c>
      <c r="O1245">
        <v>3.58</v>
      </c>
      <c r="P1245">
        <v>0.03</v>
      </c>
      <c r="Q1245">
        <v>0.28000000000000003</v>
      </c>
      <c r="R1245">
        <v>0.05</v>
      </c>
      <c r="S1245">
        <v>0.32</v>
      </c>
      <c r="T1245">
        <v>0.23</v>
      </c>
      <c r="U1245">
        <v>0</v>
      </c>
      <c r="V1245">
        <v>0</v>
      </c>
      <c r="W1245">
        <v>20.67</v>
      </c>
      <c r="X1245">
        <v>0.6</v>
      </c>
      <c r="Y1245">
        <v>-1</v>
      </c>
      <c r="Z1245">
        <v>-1</v>
      </c>
      <c r="AA1245">
        <v>24.88</v>
      </c>
      <c r="AB1245">
        <v>0.03</v>
      </c>
      <c r="AC1245">
        <v>0.02</v>
      </c>
      <c r="AD1245">
        <v>0.03</v>
      </c>
      <c r="AE1245">
        <v>4.17</v>
      </c>
      <c r="AF1245">
        <v>-1</v>
      </c>
      <c r="AG1245">
        <v>-1</v>
      </c>
      <c r="AH1245">
        <v>-1</v>
      </c>
      <c r="AI1245">
        <v>0</v>
      </c>
      <c r="AJ1245">
        <v>0</v>
      </c>
      <c r="AK1245">
        <v>0.03</v>
      </c>
      <c r="AL1245">
        <v>0.03</v>
      </c>
      <c r="AM1245">
        <v>0.05</v>
      </c>
      <c r="AN1245">
        <v>0.05</v>
      </c>
      <c r="AO1245">
        <v>1.42</v>
      </c>
      <c r="AP1245">
        <v>1.42</v>
      </c>
      <c r="AQ1245">
        <v>22.67</v>
      </c>
      <c r="AR1245">
        <v>0.53</v>
      </c>
      <c r="AS1245">
        <v>0.68</v>
      </c>
      <c r="AT1245">
        <v>-1</v>
      </c>
      <c r="AU1245">
        <v>-1</v>
      </c>
      <c r="AV1245">
        <v>0.05</v>
      </c>
      <c r="AW1245">
        <v>29.88</v>
      </c>
      <c r="AX1245">
        <v>29.88</v>
      </c>
      <c r="AY1245">
        <v>0.17</v>
      </c>
      <c r="AZ1245">
        <v>0</v>
      </c>
      <c r="BA1245">
        <v>1442.0366171849728</v>
      </c>
    </row>
    <row r="1246" spans="1:53" x14ac:dyDescent="0.25">
      <c r="A1246">
        <v>3319</v>
      </c>
      <c r="B1246" t="s">
        <v>1644</v>
      </c>
      <c r="C1246">
        <v>0</v>
      </c>
      <c r="D1246">
        <v>1.58</v>
      </c>
      <c r="E1246">
        <v>0</v>
      </c>
      <c r="F1246">
        <v>0</v>
      </c>
      <c r="G1246">
        <v>0</v>
      </c>
      <c r="H1246">
        <v>0.03</v>
      </c>
      <c r="I1246">
        <v>0</v>
      </c>
      <c r="J1246">
        <v>2</v>
      </c>
      <c r="K1246">
        <v>0.03</v>
      </c>
      <c r="L1246">
        <v>-1</v>
      </c>
      <c r="M1246">
        <v>-1</v>
      </c>
      <c r="N1246">
        <v>0.67</v>
      </c>
      <c r="O1246">
        <v>3.58</v>
      </c>
      <c r="P1246">
        <v>0.03</v>
      </c>
      <c r="Q1246">
        <v>0.28000000000000003</v>
      </c>
      <c r="R1246">
        <v>0.05</v>
      </c>
      <c r="S1246">
        <v>0.32</v>
      </c>
      <c r="T1246">
        <v>0.23</v>
      </c>
      <c r="U1246">
        <v>0</v>
      </c>
      <c r="V1246">
        <v>0</v>
      </c>
      <c r="W1246">
        <v>20.67</v>
      </c>
      <c r="X1246">
        <v>0.6</v>
      </c>
      <c r="Y1246">
        <v>-1</v>
      </c>
      <c r="Z1246">
        <v>-1</v>
      </c>
      <c r="AA1246">
        <v>24.88</v>
      </c>
      <c r="AB1246">
        <v>0.03</v>
      </c>
      <c r="AC1246">
        <v>0.02</v>
      </c>
      <c r="AD1246">
        <v>0.03</v>
      </c>
      <c r="AE1246">
        <v>4.17</v>
      </c>
      <c r="AF1246">
        <v>-1</v>
      </c>
      <c r="AG1246">
        <v>-1</v>
      </c>
      <c r="AH1246">
        <v>-1</v>
      </c>
      <c r="AI1246">
        <v>0</v>
      </c>
      <c r="AJ1246">
        <v>0</v>
      </c>
      <c r="AK1246">
        <v>0.03</v>
      </c>
      <c r="AL1246">
        <v>0.03</v>
      </c>
      <c r="AM1246">
        <v>0.05</v>
      </c>
      <c r="AN1246">
        <v>0.05</v>
      </c>
      <c r="AO1246">
        <v>1.42</v>
      </c>
      <c r="AP1246">
        <v>1.42</v>
      </c>
      <c r="AQ1246">
        <v>22.67</v>
      </c>
      <c r="AR1246">
        <v>0.53</v>
      </c>
      <c r="AS1246">
        <v>0.68</v>
      </c>
      <c r="AT1246">
        <v>-1</v>
      </c>
      <c r="AU1246">
        <v>-1</v>
      </c>
      <c r="AV1246">
        <v>0.05</v>
      </c>
      <c r="AW1246">
        <v>29.88</v>
      </c>
      <c r="AX1246">
        <v>29.88</v>
      </c>
      <c r="AY1246">
        <v>0.17</v>
      </c>
      <c r="AZ1246">
        <v>0</v>
      </c>
      <c r="BA1246">
        <v>1467.5491259491134</v>
      </c>
    </row>
    <row r="1247" spans="1:53" x14ac:dyDescent="0.25">
      <c r="A1247">
        <v>3321</v>
      </c>
      <c r="B1247" t="s">
        <v>1645</v>
      </c>
      <c r="C1247">
        <v>0</v>
      </c>
      <c r="D1247">
        <v>1.58</v>
      </c>
      <c r="E1247">
        <v>0</v>
      </c>
      <c r="F1247">
        <v>0</v>
      </c>
      <c r="G1247">
        <v>0</v>
      </c>
      <c r="H1247">
        <v>0.03</v>
      </c>
      <c r="I1247">
        <v>0</v>
      </c>
      <c r="J1247">
        <v>2</v>
      </c>
      <c r="K1247">
        <v>0.03</v>
      </c>
      <c r="L1247">
        <v>-1</v>
      </c>
      <c r="M1247">
        <v>-1</v>
      </c>
      <c r="N1247">
        <v>0.67</v>
      </c>
      <c r="O1247">
        <v>3.58</v>
      </c>
      <c r="P1247">
        <v>0.03</v>
      </c>
      <c r="Q1247">
        <v>0.28000000000000003</v>
      </c>
      <c r="R1247">
        <v>0.05</v>
      </c>
      <c r="S1247">
        <v>0.32</v>
      </c>
      <c r="T1247">
        <v>0.23</v>
      </c>
      <c r="U1247">
        <v>0</v>
      </c>
      <c r="V1247">
        <v>0</v>
      </c>
      <c r="W1247">
        <v>20.67</v>
      </c>
      <c r="X1247">
        <v>0.6</v>
      </c>
      <c r="Y1247">
        <v>-1</v>
      </c>
      <c r="Z1247">
        <v>-1</v>
      </c>
      <c r="AA1247">
        <v>24.88</v>
      </c>
      <c r="AB1247">
        <v>0.03</v>
      </c>
      <c r="AC1247">
        <v>0.02</v>
      </c>
      <c r="AD1247">
        <v>0.03</v>
      </c>
      <c r="AE1247">
        <v>4.17</v>
      </c>
      <c r="AF1247">
        <v>-1</v>
      </c>
      <c r="AG1247">
        <v>-1</v>
      </c>
      <c r="AH1247">
        <v>-1</v>
      </c>
      <c r="AI1247">
        <v>0</v>
      </c>
      <c r="AJ1247">
        <v>0</v>
      </c>
      <c r="AK1247">
        <v>0.03</v>
      </c>
      <c r="AL1247">
        <v>0.03</v>
      </c>
      <c r="AM1247">
        <v>0.05</v>
      </c>
      <c r="AN1247">
        <v>0.05</v>
      </c>
      <c r="AO1247">
        <v>1.42</v>
      </c>
      <c r="AP1247">
        <v>1.42</v>
      </c>
      <c r="AQ1247">
        <v>22.67</v>
      </c>
      <c r="AR1247">
        <v>0.53</v>
      </c>
      <c r="AS1247">
        <v>0.68</v>
      </c>
      <c r="AT1247">
        <v>-1</v>
      </c>
      <c r="AU1247">
        <v>-1</v>
      </c>
      <c r="AV1247">
        <v>0.05</v>
      </c>
      <c r="AW1247">
        <v>29.88</v>
      </c>
      <c r="AX1247">
        <v>29.88</v>
      </c>
      <c r="AY1247">
        <v>0.17</v>
      </c>
      <c r="AZ1247">
        <v>0</v>
      </c>
      <c r="BA1247">
        <v>1472.2435197737855</v>
      </c>
    </row>
    <row r="1248" spans="1:53" x14ac:dyDescent="0.25">
      <c r="A1248">
        <v>3322</v>
      </c>
      <c r="B1248" t="s">
        <v>1646</v>
      </c>
      <c r="C1248">
        <v>0</v>
      </c>
      <c r="D1248">
        <v>1.58</v>
      </c>
      <c r="E1248">
        <v>0</v>
      </c>
      <c r="F1248">
        <v>0</v>
      </c>
      <c r="G1248">
        <v>0</v>
      </c>
      <c r="H1248">
        <v>0.03</v>
      </c>
      <c r="I1248">
        <v>0</v>
      </c>
      <c r="J1248">
        <v>2</v>
      </c>
      <c r="K1248">
        <v>0.03</v>
      </c>
      <c r="L1248">
        <v>-1</v>
      </c>
      <c r="M1248">
        <v>-1</v>
      </c>
      <c r="N1248">
        <v>0.67</v>
      </c>
      <c r="O1248">
        <v>3.58</v>
      </c>
      <c r="P1248">
        <v>0.03</v>
      </c>
      <c r="Q1248">
        <v>0.28000000000000003</v>
      </c>
      <c r="R1248">
        <v>0.05</v>
      </c>
      <c r="S1248">
        <v>0.32</v>
      </c>
      <c r="T1248">
        <v>0.23</v>
      </c>
      <c r="U1248">
        <v>0</v>
      </c>
      <c r="V1248">
        <v>0</v>
      </c>
      <c r="W1248">
        <v>20.67</v>
      </c>
      <c r="X1248">
        <v>0.6</v>
      </c>
      <c r="Y1248">
        <v>-1</v>
      </c>
      <c r="Z1248">
        <v>-1</v>
      </c>
      <c r="AA1248">
        <v>24.88</v>
      </c>
      <c r="AB1248">
        <v>0.03</v>
      </c>
      <c r="AC1248">
        <v>0.02</v>
      </c>
      <c r="AD1248">
        <v>0.03</v>
      </c>
      <c r="AE1248">
        <v>4.17</v>
      </c>
      <c r="AF1248">
        <v>-1</v>
      </c>
      <c r="AG1248">
        <v>-1</v>
      </c>
      <c r="AH1248">
        <v>-1</v>
      </c>
      <c r="AI1248">
        <v>0</v>
      </c>
      <c r="AJ1248">
        <v>0</v>
      </c>
      <c r="AK1248">
        <v>0.03</v>
      </c>
      <c r="AL1248">
        <v>0.03</v>
      </c>
      <c r="AM1248">
        <v>0.05</v>
      </c>
      <c r="AN1248">
        <v>0.05</v>
      </c>
      <c r="AO1248">
        <v>1.42</v>
      </c>
      <c r="AP1248">
        <v>1.42</v>
      </c>
      <c r="AQ1248">
        <v>22.67</v>
      </c>
      <c r="AR1248">
        <v>0.53</v>
      </c>
      <c r="AS1248">
        <v>0.68</v>
      </c>
      <c r="AT1248">
        <v>-1</v>
      </c>
      <c r="AU1248">
        <v>-1</v>
      </c>
      <c r="AV1248">
        <v>0.05</v>
      </c>
      <c r="AW1248">
        <v>29.88</v>
      </c>
      <c r="AX1248">
        <v>29.88</v>
      </c>
      <c r="AY1248">
        <v>0.17</v>
      </c>
      <c r="AZ1248">
        <v>0</v>
      </c>
      <c r="BA1248">
        <v>1393.0866556681344</v>
      </c>
    </row>
    <row r="1249" spans="1:53" x14ac:dyDescent="0.25">
      <c r="A1249">
        <v>3323</v>
      </c>
      <c r="B1249" t="s">
        <v>1647</v>
      </c>
      <c r="C1249">
        <v>0</v>
      </c>
      <c r="D1249">
        <v>1.58</v>
      </c>
      <c r="E1249">
        <v>0</v>
      </c>
      <c r="F1249">
        <v>0</v>
      </c>
      <c r="G1249">
        <v>0</v>
      </c>
      <c r="H1249">
        <v>0.03</v>
      </c>
      <c r="I1249">
        <v>0</v>
      </c>
      <c r="J1249">
        <v>2</v>
      </c>
      <c r="K1249">
        <v>0.03</v>
      </c>
      <c r="L1249">
        <v>-1</v>
      </c>
      <c r="M1249">
        <v>-1</v>
      </c>
      <c r="N1249">
        <v>0.67</v>
      </c>
      <c r="O1249">
        <v>3.58</v>
      </c>
      <c r="P1249">
        <v>0.03</v>
      </c>
      <c r="Q1249">
        <v>0.28000000000000003</v>
      </c>
      <c r="R1249">
        <v>0.05</v>
      </c>
      <c r="S1249">
        <v>0.32</v>
      </c>
      <c r="T1249">
        <v>0.23</v>
      </c>
      <c r="U1249">
        <v>0</v>
      </c>
      <c r="V1249">
        <v>0</v>
      </c>
      <c r="W1249">
        <v>20.67</v>
      </c>
      <c r="X1249">
        <v>0.6</v>
      </c>
      <c r="Y1249">
        <v>-1</v>
      </c>
      <c r="Z1249">
        <v>-1</v>
      </c>
      <c r="AA1249">
        <v>24.88</v>
      </c>
      <c r="AB1249">
        <v>0.03</v>
      </c>
      <c r="AC1249">
        <v>0.02</v>
      </c>
      <c r="AD1249">
        <v>0.03</v>
      </c>
      <c r="AE1249">
        <v>4.17</v>
      </c>
      <c r="AF1249">
        <v>-1</v>
      </c>
      <c r="AG1249">
        <v>-1</v>
      </c>
      <c r="AH1249">
        <v>-1</v>
      </c>
      <c r="AI1249">
        <v>0</v>
      </c>
      <c r="AJ1249">
        <v>0</v>
      </c>
      <c r="AK1249">
        <v>0.03</v>
      </c>
      <c r="AL1249">
        <v>0.03</v>
      </c>
      <c r="AM1249">
        <v>0.05</v>
      </c>
      <c r="AN1249">
        <v>0.05</v>
      </c>
      <c r="AO1249">
        <v>1.42</v>
      </c>
      <c r="AP1249">
        <v>1.42</v>
      </c>
      <c r="AQ1249">
        <v>22.67</v>
      </c>
      <c r="AR1249">
        <v>0.53</v>
      </c>
      <c r="AS1249">
        <v>0.68</v>
      </c>
      <c r="AT1249">
        <v>-1</v>
      </c>
      <c r="AU1249">
        <v>-1</v>
      </c>
      <c r="AV1249">
        <v>0.05</v>
      </c>
      <c r="AW1249">
        <v>29.88</v>
      </c>
      <c r="AX1249">
        <v>29.88</v>
      </c>
      <c r="AY1249">
        <v>0.17</v>
      </c>
      <c r="AZ1249">
        <v>0</v>
      </c>
      <c r="BA1249">
        <v>1436.0685373641084</v>
      </c>
    </row>
    <row r="1250" spans="1:53" x14ac:dyDescent="0.25">
      <c r="A1250">
        <v>3324</v>
      </c>
      <c r="B1250" t="s">
        <v>1648</v>
      </c>
      <c r="C1250">
        <v>0</v>
      </c>
      <c r="D1250">
        <v>1.58</v>
      </c>
      <c r="E1250">
        <v>0</v>
      </c>
      <c r="F1250">
        <v>0</v>
      </c>
      <c r="G1250">
        <v>0</v>
      </c>
      <c r="H1250">
        <v>0.03</v>
      </c>
      <c r="I1250">
        <v>0</v>
      </c>
      <c r="J1250">
        <v>2</v>
      </c>
      <c r="K1250">
        <v>0.03</v>
      </c>
      <c r="L1250">
        <v>-1</v>
      </c>
      <c r="M1250">
        <v>-1</v>
      </c>
      <c r="N1250">
        <v>0.67</v>
      </c>
      <c r="O1250">
        <v>3.58</v>
      </c>
      <c r="P1250">
        <v>0.03</v>
      </c>
      <c r="Q1250">
        <v>0.28000000000000003</v>
      </c>
      <c r="R1250">
        <v>0.05</v>
      </c>
      <c r="S1250">
        <v>0.32</v>
      </c>
      <c r="T1250">
        <v>0.23</v>
      </c>
      <c r="U1250">
        <v>0</v>
      </c>
      <c r="V1250">
        <v>0</v>
      </c>
      <c r="W1250">
        <v>20.67</v>
      </c>
      <c r="X1250">
        <v>0.6</v>
      </c>
      <c r="Y1250">
        <v>-1</v>
      </c>
      <c r="Z1250">
        <v>-1</v>
      </c>
      <c r="AA1250">
        <v>24.88</v>
      </c>
      <c r="AB1250">
        <v>0.03</v>
      </c>
      <c r="AC1250">
        <v>0.02</v>
      </c>
      <c r="AD1250">
        <v>0.03</v>
      </c>
      <c r="AE1250">
        <v>4.17</v>
      </c>
      <c r="AF1250">
        <v>-1</v>
      </c>
      <c r="AG1250">
        <v>-1</v>
      </c>
      <c r="AH1250">
        <v>-1</v>
      </c>
      <c r="AI1250">
        <v>0</v>
      </c>
      <c r="AJ1250">
        <v>0</v>
      </c>
      <c r="AK1250">
        <v>0.03</v>
      </c>
      <c r="AL1250">
        <v>0.03</v>
      </c>
      <c r="AM1250">
        <v>0.05</v>
      </c>
      <c r="AN1250">
        <v>0.05</v>
      </c>
      <c r="AO1250">
        <v>1.42</v>
      </c>
      <c r="AP1250">
        <v>1.42</v>
      </c>
      <c r="AQ1250">
        <v>22.67</v>
      </c>
      <c r="AR1250">
        <v>0.53</v>
      </c>
      <c r="AS1250">
        <v>0.68</v>
      </c>
      <c r="AT1250">
        <v>-1</v>
      </c>
      <c r="AU1250">
        <v>-1</v>
      </c>
      <c r="AV1250">
        <v>0.05</v>
      </c>
      <c r="AW1250">
        <v>29.88</v>
      </c>
      <c r="AX1250">
        <v>29.88</v>
      </c>
      <c r="AY1250">
        <v>0.17</v>
      </c>
      <c r="AZ1250">
        <v>0</v>
      </c>
      <c r="BA1250">
        <v>1474.7596315547207</v>
      </c>
    </row>
    <row r="1251" spans="1:53" x14ac:dyDescent="0.25">
      <c r="A1251">
        <v>3328</v>
      </c>
      <c r="B1251" t="s">
        <v>1649</v>
      </c>
      <c r="C1251">
        <v>0</v>
      </c>
      <c r="D1251">
        <v>1.58</v>
      </c>
      <c r="E1251">
        <v>0</v>
      </c>
      <c r="F1251">
        <v>0</v>
      </c>
      <c r="G1251">
        <v>0</v>
      </c>
      <c r="H1251">
        <v>0.03</v>
      </c>
      <c r="I1251">
        <v>0</v>
      </c>
      <c r="J1251">
        <v>2</v>
      </c>
      <c r="K1251">
        <v>0.03</v>
      </c>
      <c r="L1251">
        <v>-1</v>
      </c>
      <c r="M1251">
        <v>-1</v>
      </c>
      <c r="N1251">
        <v>0.67</v>
      </c>
      <c r="O1251">
        <v>3.58</v>
      </c>
      <c r="P1251">
        <v>0.03</v>
      </c>
      <c r="Q1251">
        <v>0.28000000000000003</v>
      </c>
      <c r="R1251">
        <v>0.05</v>
      </c>
      <c r="S1251">
        <v>0.32</v>
      </c>
      <c r="T1251">
        <v>0.23</v>
      </c>
      <c r="U1251">
        <v>0</v>
      </c>
      <c r="V1251">
        <v>0</v>
      </c>
      <c r="W1251">
        <v>20.67</v>
      </c>
      <c r="X1251">
        <v>0.6</v>
      </c>
      <c r="Y1251">
        <v>-1</v>
      </c>
      <c r="Z1251">
        <v>-1</v>
      </c>
      <c r="AA1251">
        <v>24.88</v>
      </c>
      <c r="AB1251">
        <v>0.03</v>
      </c>
      <c r="AC1251">
        <v>0.02</v>
      </c>
      <c r="AD1251">
        <v>0.03</v>
      </c>
      <c r="AE1251">
        <v>4.17</v>
      </c>
      <c r="AF1251">
        <v>-1</v>
      </c>
      <c r="AG1251">
        <v>-1</v>
      </c>
      <c r="AH1251">
        <v>-1</v>
      </c>
      <c r="AI1251">
        <v>0</v>
      </c>
      <c r="AJ1251">
        <v>0</v>
      </c>
      <c r="AK1251">
        <v>0.03</v>
      </c>
      <c r="AL1251">
        <v>0.03</v>
      </c>
      <c r="AM1251">
        <v>0.05</v>
      </c>
      <c r="AN1251">
        <v>0.05</v>
      </c>
      <c r="AO1251">
        <v>1.42</v>
      </c>
      <c r="AP1251">
        <v>1.42</v>
      </c>
      <c r="AQ1251">
        <v>22.67</v>
      </c>
      <c r="AR1251">
        <v>0.53</v>
      </c>
      <c r="AS1251">
        <v>0.68</v>
      </c>
      <c r="AT1251">
        <v>-1</v>
      </c>
      <c r="AU1251">
        <v>-1</v>
      </c>
      <c r="AV1251">
        <v>0.05</v>
      </c>
      <c r="AW1251">
        <v>29.88</v>
      </c>
      <c r="AX1251">
        <v>29.88</v>
      </c>
      <c r="AY1251">
        <v>0.17</v>
      </c>
      <c r="AZ1251">
        <v>0</v>
      </c>
      <c r="BA1251">
        <v>1467.4178343717956</v>
      </c>
    </row>
    <row r="1252" spans="1:53" x14ac:dyDescent="0.25">
      <c r="A1252">
        <v>3329</v>
      </c>
      <c r="B1252" t="s">
        <v>1650</v>
      </c>
      <c r="C1252">
        <v>0</v>
      </c>
      <c r="D1252">
        <v>1.58</v>
      </c>
      <c r="E1252">
        <v>0</v>
      </c>
      <c r="F1252">
        <v>0</v>
      </c>
      <c r="G1252">
        <v>0</v>
      </c>
      <c r="H1252">
        <v>0.03</v>
      </c>
      <c r="I1252">
        <v>0</v>
      </c>
      <c r="J1252">
        <v>2</v>
      </c>
      <c r="K1252">
        <v>0.03</v>
      </c>
      <c r="L1252">
        <v>-1</v>
      </c>
      <c r="M1252">
        <v>-1</v>
      </c>
      <c r="N1252">
        <v>0.67</v>
      </c>
      <c r="O1252">
        <v>3.58</v>
      </c>
      <c r="P1252">
        <v>0.03</v>
      </c>
      <c r="Q1252">
        <v>0.28000000000000003</v>
      </c>
      <c r="R1252">
        <v>0.05</v>
      </c>
      <c r="S1252">
        <v>0.32</v>
      </c>
      <c r="T1252">
        <v>0.23</v>
      </c>
      <c r="U1252">
        <v>0</v>
      </c>
      <c r="V1252">
        <v>0</v>
      </c>
      <c r="W1252">
        <v>20.67</v>
      </c>
      <c r="X1252">
        <v>0.6</v>
      </c>
      <c r="Y1252">
        <v>-1</v>
      </c>
      <c r="Z1252">
        <v>-1</v>
      </c>
      <c r="AA1252">
        <v>24.88</v>
      </c>
      <c r="AB1252">
        <v>0.03</v>
      </c>
      <c r="AC1252">
        <v>0.02</v>
      </c>
      <c r="AD1252">
        <v>0.03</v>
      </c>
      <c r="AE1252">
        <v>4.17</v>
      </c>
      <c r="AF1252">
        <v>-1</v>
      </c>
      <c r="AG1252">
        <v>-1</v>
      </c>
      <c r="AH1252">
        <v>-1</v>
      </c>
      <c r="AI1252">
        <v>0</v>
      </c>
      <c r="AJ1252">
        <v>0</v>
      </c>
      <c r="AK1252">
        <v>0.03</v>
      </c>
      <c r="AL1252">
        <v>0.03</v>
      </c>
      <c r="AM1252">
        <v>0.05</v>
      </c>
      <c r="AN1252">
        <v>0.05</v>
      </c>
      <c r="AO1252">
        <v>1.42</v>
      </c>
      <c r="AP1252">
        <v>1.42</v>
      </c>
      <c r="AQ1252">
        <v>22.67</v>
      </c>
      <c r="AR1252">
        <v>0.53</v>
      </c>
      <c r="AS1252">
        <v>0.68</v>
      </c>
      <c r="AT1252">
        <v>-1</v>
      </c>
      <c r="AU1252">
        <v>-1</v>
      </c>
      <c r="AV1252">
        <v>0.05</v>
      </c>
      <c r="AW1252">
        <v>29.88</v>
      </c>
      <c r="AX1252">
        <v>29.88</v>
      </c>
      <c r="AY1252">
        <v>0.17</v>
      </c>
      <c r="AZ1252">
        <v>0</v>
      </c>
      <c r="BA1252">
        <v>1486.697522258399</v>
      </c>
    </row>
    <row r="1253" spans="1:53" x14ac:dyDescent="0.25">
      <c r="A1253">
        <v>3330</v>
      </c>
      <c r="B1253" t="s">
        <v>1651</v>
      </c>
      <c r="C1253">
        <v>0</v>
      </c>
      <c r="D1253">
        <v>1.58</v>
      </c>
      <c r="E1253">
        <v>0</v>
      </c>
      <c r="F1253">
        <v>0</v>
      </c>
      <c r="G1253">
        <v>0</v>
      </c>
      <c r="H1253">
        <v>0.03</v>
      </c>
      <c r="I1253">
        <v>0</v>
      </c>
      <c r="J1253">
        <v>2</v>
      </c>
      <c r="K1253">
        <v>0.03</v>
      </c>
      <c r="L1253">
        <v>-1</v>
      </c>
      <c r="M1253">
        <v>-1</v>
      </c>
      <c r="N1253">
        <v>0.67</v>
      </c>
      <c r="O1253">
        <v>3.58</v>
      </c>
      <c r="P1253">
        <v>0.03</v>
      </c>
      <c r="Q1253">
        <v>0.28000000000000003</v>
      </c>
      <c r="R1253">
        <v>0.05</v>
      </c>
      <c r="S1253">
        <v>0.32</v>
      </c>
      <c r="T1253">
        <v>0.23</v>
      </c>
      <c r="U1253">
        <v>0</v>
      </c>
      <c r="V1253">
        <v>0</v>
      </c>
      <c r="W1253">
        <v>20.67</v>
      </c>
      <c r="X1253">
        <v>0.6</v>
      </c>
      <c r="Y1253">
        <v>-1</v>
      </c>
      <c r="Z1253">
        <v>-1</v>
      </c>
      <c r="AA1253">
        <v>24.88</v>
      </c>
      <c r="AB1253">
        <v>0.03</v>
      </c>
      <c r="AC1253">
        <v>0.02</v>
      </c>
      <c r="AD1253">
        <v>0.03</v>
      </c>
      <c r="AE1253">
        <v>4.17</v>
      </c>
      <c r="AF1253">
        <v>-1</v>
      </c>
      <c r="AG1253">
        <v>-1</v>
      </c>
      <c r="AH1253">
        <v>-1</v>
      </c>
      <c r="AI1253">
        <v>0</v>
      </c>
      <c r="AJ1253">
        <v>0</v>
      </c>
      <c r="AK1253">
        <v>0.03</v>
      </c>
      <c r="AL1253">
        <v>0.03</v>
      </c>
      <c r="AM1253">
        <v>0.05</v>
      </c>
      <c r="AN1253">
        <v>0.05</v>
      </c>
      <c r="AO1253">
        <v>1.42</v>
      </c>
      <c r="AP1253">
        <v>1.42</v>
      </c>
      <c r="AQ1253">
        <v>22.67</v>
      </c>
      <c r="AR1253">
        <v>0.53</v>
      </c>
      <c r="AS1253">
        <v>0.68</v>
      </c>
      <c r="AT1253">
        <v>-1</v>
      </c>
      <c r="AU1253">
        <v>-1</v>
      </c>
      <c r="AV1253">
        <v>0.05</v>
      </c>
      <c r="AW1253">
        <v>29.88</v>
      </c>
      <c r="AX1253">
        <v>29.88</v>
      </c>
      <c r="AY1253">
        <v>0.17</v>
      </c>
      <c r="AZ1253">
        <v>0</v>
      </c>
      <c r="BA1253">
        <v>1474.3796857223542</v>
      </c>
    </row>
    <row r="1254" spans="1:53" x14ac:dyDescent="0.25">
      <c r="A1254">
        <v>3331</v>
      </c>
      <c r="B1254" t="s">
        <v>1652</v>
      </c>
      <c r="C1254">
        <v>0</v>
      </c>
      <c r="D1254">
        <v>1.58</v>
      </c>
      <c r="E1254">
        <v>0</v>
      </c>
      <c r="F1254">
        <v>0</v>
      </c>
      <c r="G1254">
        <v>0</v>
      </c>
      <c r="H1254">
        <v>0.03</v>
      </c>
      <c r="I1254">
        <v>0</v>
      </c>
      <c r="J1254">
        <v>2</v>
      </c>
      <c r="K1254">
        <v>0.03</v>
      </c>
      <c r="L1254">
        <v>-1</v>
      </c>
      <c r="M1254">
        <v>-1</v>
      </c>
      <c r="N1254">
        <v>0.67</v>
      </c>
      <c r="O1254">
        <v>3.58</v>
      </c>
      <c r="P1254">
        <v>0.03</v>
      </c>
      <c r="Q1254">
        <v>0.28000000000000003</v>
      </c>
      <c r="R1254">
        <v>0.05</v>
      </c>
      <c r="S1254">
        <v>0.32</v>
      </c>
      <c r="T1254">
        <v>0.23</v>
      </c>
      <c r="U1254">
        <v>0</v>
      </c>
      <c r="V1254">
        <v>0</v>
      </c>
      <c r="W1254">
        <v>20.67</v>
      </c>
      <c r="X1254">
        <v>0.6</v>
      </c>
      <c r="Y1254">
        <v>-1</v>
      </c>
      <c r="Z1254">
        <v>-1</v>
      </c>
      <c r="AA1254">
        <v>24.88</v>
      </c>
      <c r="AB1254">
        <v>0.03</v>
      </c>
      <c r="AC1254">
        <v>0.02</v>
      </c>
      <c r="AD1254">
        <v>0.03</v>
      </c>
      <c r="AE1254">
        <v>4.17</v>
      </c>
      <c r="AF1254">
        <v>-1</v>
      </c>
      <c r="AG1254">
        <v>-1</v>
      </c>
      <c r="AH1254">
        <v>-1</v>
      </c>
      <c r="AI1254">
        <v>0</v>
      </c>
      <c r="AJ1254">
        <v>0</v>
      </c>
      <c r="AK1254">
        <v>0.03</v>
      </c>
      <c r="AL1254">
        <v>0.03</v>
      </c>
      <c r="AM1254">
        <v>0.05</v>
      </c>
      <c r="AN1254">
        <v>0.05</v>
      </c>
      <c r="AO1254">
        <v>1.42</v>
      </c>
      <c r="AP1254">
        <v>1.42</v>
      </c>
      <c r="AQ1254">
        <v>22.67</v>
      </c>
      <c r="AR1254">
        <v>0.53</v>
      </c>
      <c r="AS1254">
        <v>0.68</v>
      </c>
      <c r="AT1254">
        <v>-1</v>
      </c>
      <c r="AU1254">
        <v>-1</v>
      </c>
      <c r="AV1254">
        <v>0.05</v>
      </c>
      <c r="AW1254">
        <v>29.88</v>
      </c>
      <c r="AX1254">
        <v>29.88</v>
      </c>
      <c r="AY1254">
        <v>0.17</v>
      </c>
      <c r="AZ1254">
        <v>0</v>
      </c>
      <c r="BA1254">
        <v>1449.3992317701836</v>
      </c>
    </row>
    <row r="1255" spans="1:53" x14ac:dyDescent="0.25">
      <c r="A1255">
        <v>3335</v>
      </c>
      <c r="B1255" t="s">
        <v>1653</v>
      </c>
      <c r="C1255">
        <v>0</v>
      </c>
      <c r="D1255">
        <v>1.58</v>
      </c>
      <c r="E1255">
        <v>0</v>
      </c>
      <c r="F1255">
        <v>0</v>
      </c>
      <c r="G1255">
        <v>0</v>
      </c>
      <c r="H1255">
        <v>0.03</v>
      </c>
      <c r="I1255">
        <v>0</v>
      </c>
      <c r="J1255">
        <v>2</v>
      </c>
      <c r="K1255">
        <v>0.03</v>
      </c>
      <c r="L1255">
        <v>-1</v>
      </c>
      <c r="M1255">
        <v>-1</v>
      </c>
      <c r="N1255">
        <v>0.67</v>
      </c>
      <c r="O1255">
        <v>3.58</v>
      </c>
      <c r="P1255">
        <v>0.03</v>
      </c>
      <c r="Q1255">
        <v>0.28000000000000003</v>
      </c>
      <c r="R1255">
        <v>0.05</v>
      </c>
      <c r="S1255">
        <v>0.32</v>
      </c>
      <c r="T1255">
        <v>0.23</v>
      </c>
      <c r="U1255">
        <v>0</v>
      </c>
      <c r="V1255">
        <v>0</v>
      </c>
      <c r="W1255">
        <v>20.67</v>
      </c>
      <c r="X1255">
        <v>0.6</v>
      </c>
      <c r="Y1255">
        <v>-1</v>
      </c>
      <c r="Z1255">
        <v>-1</v>
      </c>
      <c r="AA1255">
        <v>24.88</v>
      </c>
      <c r="AB1255">
        <v>0.03</v>
      </c>
      <c r="AC1255">
        <v>0.02</v>
      </c>
      <c r="AD1255">
        <v>0.03</v>
      </c>
      <c r="AE1255">
        <v>4.17</v>
      </c>
      <c r="AF1255">
        <v>-1</v>
      </c>
      <c r="AG1255">
        <v>-1</v>
      </c>
      <c r="AH1255">
        <v>-1</v>
      </c>
      <c r="AI1255">
        <v>0</v>
      </c>
      <c r="AJ1255">
        <v>0</v>
      </c>
      <c r="AK1255">
        <v>0.03</v>
      </c>
      <c r="AL1255">
        <v>0.03</v>
      </c>
      <c r="AM1255">
        <v>0.05</v>
      </c>
      <c r="AN1255">
        <v>0.05</v>
      </c>
      <c r="AO1255">
        <v>1.42</v>
      </c>
      <c r="AP1255">
        <v>1.42</v>
      </c>
      <c r="AQ1255">
        <v>22.67</v>
      </c>
      <c r="AR1255">
        <v>0.53</v>
      </c>
      <c r="AS1255">
        <v>0.68</v>
      </c>
      <c r="AT1255">
        <v>-1</v>
      </c>
      <c r="AU1255">
        <v>-1</v>
      </c>
      <c r="AV1255">
        <v>0.05</v>
      </c>
      <c r="AW1255">
        <v>29.88</v>
      </c>
      <c r="AX1255">
        <v>29.88</v>
      </c>
      <c r="AY1255">
        <v>0.17</v>
      </c>
      <c r="AZ1255">
        <v>0</v>
      </c>
      <c r="BA1255">
        <v>1453.0142442882732</v>
      </c>
    </row>
    <row r="1256" spans="1:53" x14ac:dyDescent="0.25">
      <c r="A1256">
        <v>3336</v>
      </c>
      <c r="B1256" t="s">
        <v>1654</v>
      </c>
      <c r="C1256">
        <v>0</v>
      </c>
      <c r="D1256">
        <v>1.58</v>
      </c>
      <c r="E1256">
        <v>0</v>
      </c>
      <c r="F1256">
        <v>0</v>
      </c>
      <c r="G1256">
        <v>0</v>
      </c>
      <c r="H1256">
        <v>0.03</v>
      </c>
      <c r="I1256">
        <v>0</v>
      </c>
      <c r="J1256">
        <v>2</v>
      </c>
      <c r="K1256">
        <v>0.03</v>
      </c>
      <c r="L1256">
        <v>-1</v>
      </c>
      <c r="M1256">
        <v>-1</v>
      </c>
      <c r="N1256">
        <v>0.67</v>
      </c>
      <c r="O1256">
        <v>3.58</v>
      </c>
      <c r="P1256">
        <v>0.03</v>
      </c>
      <c r="Q1256">
        <v>0.28000000000000003</v>
      </c>
      <c r="R1256">
        <v>0.05</v>
      </c>
      <c r="S1256">
        <v>0.32</v>
      </c>
      <c r="T1256">
        <v>0.23</v>
      </c>
      <c r="U1256">
        <v>0</v>
      </c>
      <c r="V1256">
        <v>0</v>
      </c>
      <c r="W1256">
        <v>20.67</v>
      </c>
      <c r="X1256">
        <v>0.6</v>
      </c>
      <c r="Y1256">
        <v>-1</v>
      </c>
      <c r="Z1256">
        <v>-1</v>
      </c>
      <c r="AA1256">
        <v>24.88</v>
      </c>
      <c r="AB1256">
        <v>0.03</v>
      </c>
      <c r="AC1256">
        <v>0.02</v>
      </c>
      <c r="AD1256">
        <v>0.03</v>
      </c>
      <c r="AE1256">
        <v>4.17</v>
      </c>
      <c r="AF1256">
        <v>-1</v>
      </c>
      <c r="AG1256">
        <v>-1</v>
      </c>
      <c r="AH1256">
        <v>-1</v>
      </c>
      <c r="AI1256">
        <v>0</v>
      </c>
      <c r="AJ1256">
        <v>0</v>
      </c>
      <c r="AK1256">
        <v>0.03</v>
      </c>
      <c r="AL1256">
        <v>0.03</v>
      </c>
      <c r="AM1256">
        <v>0.05</v>
      </c>
      <c r="AN1256">
        <v>0.05</v>
      </c>
      <c r="AO1256">
        <v>1.42</v>
      </c>
      <c r="AP1256">
        <v>1.42</v>
      </c>
      <c r="AQ1256">
        <v>22.67</v>
      </c>
      <c r="AR1256">
        <v>0.53</v>
      </c>
      <c r="AS1256">
        <v>0.68</v>
      </c>
      <c r="AT1256">
        <v>-1</v>
      </c>
      <c r="AU1256">
        <v>-1</v>
      </c>
      <c r="AV1256">
        <v>0.05</v>
      </c>
      <c r="AW1256">
        <v>29.88</v>
      </c>
      <c r="AX1256">
        <v>29.88</v>
      </c>
      <c r="AY1256">
        <v>0.17</v>
      </c>
      <c r="AZ1256">
        <v>0</v>
      </c>
      <c r="BA1256">
        <v>1469.9350401499601</v>
      </c>
    </row>
    <row r="1257" spans="1:53" x14ac:dyDescent="0.25">
      <c r="A1257">
        <v>3337</v>
      </c>
      <c r="B1257" t="s">
        <v>1655</v>
      </c>
      <c r="C1257">
        <v>0</v>
      </c>
      <c r="D1257">
        <v>1.58</v>
      </c>
      <c r="E1257">
        <v>0</v>
      </c>
      <c r="F1257">
        <v>0</v>
      </c>
      <c r="G1257">
        <v>0</v>
      </c>
      <c r="H1257">
        <v>0.03</v>
      </c>
      <c r="I1257">
        <v>0</v>
      </c>
      <c r="J1257">
        <v>2</v>
      </c>
      <c r="K1257">
        <v>0.03</v>
      </c>
      <c r="L1257">
        <v>-1</v>
      </c>
      <c r="M1257">
        <v>-1</v>
      </c>
      <c r="N1257">
        <v>0.67</v>
      </c>
      <c r="O1257">
        <v>3.58</v>
      </c>
      <c r="P1257">
        <v>0.03</v>
      </c>
      <c r="Q1257">
        <v>0.28000000000000003</v>
      </c>
      <c r="R1257">
        <v>0.05</v>
      </c>
      <c r="S1257">
        <v>0.32</v>
      </c>
      <c r="T1257">
        <v>0.23</v>
      </c>
      <c r="U1257">
        <v>0</v>
      </c>
      <c r="V1257">
        <v>0</v>
      </c>
      <c r="W1257">
        <v>20.67</v>
      </c>
      <c r="X1257">
        <v>0.6</v>
      </c>
      <c r="Y1257">
        <v>-1</v>
      </c>
      <c r="Z1257">
        <v>-1</v>
      </c>
      <c r="AA1257">
        <v>24.88</v>
      </c>
      <c r="AB1257">
        <v>0.03</v>
      </c>
      <c r="AC1257">
        <v>0.02</v>
      </c>
      <c r="AD1257">
        <v>0.03</v>
      </c>
      <c r="AE1257">
        <v>4.17</v>
      </c>
      <c r="AF1257">
        <v>-1</v>
      </c>
      <c r="AG1257">
        <v>-1</v>
      </c>
      <c r="AH1257">
        <v>-1</v>
      </c>
      <c r="AI1257">
        <v>0</v>
      </c>
      <c r="AJ1257">
        <v>0</v>
      </c>
      <c r="AK1257">
        <v>0.03</v>
      </c>
      <c r="AL1257">
        <v>0.03</v>
      </c>
      <c r="AM1257">
        <v>0.05</v>
      </c>
      <c r="AN1257">
        <v>0.05</v>
      </c>
      <c r="AO1257">
        <v>1.42</v>
      </c>
      <c r="AP1257">
        <v>1.42</v>
      </c>
      <c r="AQ1257">
        <v>22.67</v>
      </c>
      <c r="AR1257">
        <v>0.53</v>
      </c>
      <c r="AS1257">
        <v>0.68</v>
      </c>
      <c r="AT1257">
        <v>-1</v>
      </c>
      <c r="AU1257">
        <v>-1</v>
      </c>
      <c r="AV1257">
        <v>0.05</v>
      </c>
      <c r="AW1257">
        <v>29.88</v>
      </c>
      <c r="AX1257">
        <v>29.88</v>
      </c>
      <c r="AY1257">
        <v>0.17</v>
      </c>
      <c r="AZ1257">
        <v>0</v>
      </c>
      <c r="BA1257">
        <v>1389.1979748703068</v>
      </c>
    </row>
    <row r="1258" spans="1:53" x14ac:dyDescent="0.25">
      <c r="A1258">
        <v>3339</v>
      </c>
      <c r="B1258" t="s">
        <v>1656</v>
      </c>
      <c r="C1258">
        <v>0</v>
      </c>
      <c r="D1258">
        <v>1.58</v>
      </c>
      <c r="E1258">
        <v>0</v>
      </c>
      <c r="F1258">
        <v>0</v>
      </c>
      <c r="G1258">
        <v>0</v>
      </c>
      <c r="H1258">
        <v>0.03</v>
      </c>
      <c r="I1258">
        <v>0</v>
      </c>
      <c r="J1258">
        <v>2</v>
      </c>
      <c r="K1258">
        <v>0.03</v>
      </c>
      <c r="L1258">
        <v>-1</v>
      </c>
      <c r="M1258">
        <v>-1</v>
      </c>
      <c r="N1258">
        <v>0.67</v>
      </c>
      <c r="O1258">
        <v>3.58</v>
      </c>
      <c r="P1258">
        <v>0.03</v>
      </c>
      <c r="Q1258">
        <v>0.28000000000000003</v>
      </c>
      <c r="R1258">
        <v>0.05</v>
      </c>
      <c r="S1258">
        <v>0.32</v>
      </c>
      <c r="T1258">
        <v>0.23</v>
      </c>
      <c r="U1258">
        <v>0</v>
      </c>
      <c r="V1258">
        <v>0</v>
      </c>
      <c r="W1258">
        <v>20.67</v>
      </c>
      <c r="X1258">
        <v>0.6</v>
      </c>
      <c r="Y1258">
        <v>-1</v>
      </c>
      <c r="Z1258">
        <v>-1</v>
      </c>
      <c r="AA1258">
        <v>24.88</v>
      </c>
      <c r="AB1258">
        <v>0.03</v>
      </c>
      <c r="AC1258">
        <v>0.02</v>
      </c>
      <c r="AD1258">
        <v>0.03</v>
      </c>
      <c r="AE1258">
        <v>4.17</v>
      </c>
      <c r="AF1258">
        <v>-1</v>
      </c>
      <c r="AG1258">
        <v>-1</v>
      </c>
      <c r="AH1258">
        <v>-1</v>
      </c>
      <c r="AI1258">
        <v>0</v>
      </c>
      <c r="AJ1258">
        <v>0</v>
      </c>
      <c r="AK1258">
        <v>0.03</v>
      </c>
      <c r="AL1258">
        <v>0.03</v>
      </c>
      <c r="AM1258">
        <v>0.05</v>
      </c>
      <c r="AN1258">
        <v>0.05</v>
      </c>
      <c r="AO1258">
        <v>1.42</v>
      </c>
      <c r="AP1258">
        <v>1.42</v>
      </c>
      <c r="AQ1258">
        <v>22.67</v>
      </c>
      <c r="AR1258">
        <v>0.53</v>
      </c>
      <c r="AS1258">
        <v>0.68</v>
      </c>
      <c r="AT1258">
        <v>-1</v>
      </c>
      <c r="AU1258">
        <v>-1</v>
      </c>
      <c r="AV1258">
        <v>0.05</v>
      </c>
      <c r="AW1258">
        <v>29.88</v>
      </c>
      <c r="AX1258">
        <v>29.88</v>
      </c>
      <c r="AY1258">
        <v>0.17</v>
      </c>
      <c r="AZ1258">
        <v>0</v>
      </c>
      <c r="BA1258">
        <v>1616.1760071201381</v>
      </c>
    </row>
    <row r="1259" spans="1:53" x14ac:dyDescent="0.25">
      <c r="A1259">
        <v>3340</v>
      </c>
      <c r="B1259" t="s">
        <v>1657</v>
      </c>
      <c r="C1259">
        <v>0</v>
      </c>
      <c r="D1259">
        <v>1.58</v>
      </c>
      <c r="E1259">
        <v>0</v>
      </c>
      <c r="F1259">
        <v>0</v>
      </c>
      <c r="G1259">
        <v>0</v>
      </c>
      <c r="H1259">
        <v>0.03</v>
      </c>
      <c r="I1259">
        <v>0</v>
      </c>
      <c r="J1259">
        <v>2</v>
      </c>
      <c r="K1259">
        <v>0.03</v>
      </c>
      <c r="L1259">
        <v>-1</v>
      </c>
      <c r="M1259">
        <v>-1</v>
      </c>
      <c r="N1259">
        <v>0.67</v>
      </c>
      <c r="O1259">
        <v>3.58</v>
      </c>
      <c r="P1259">
        <v>0.03</v>
      </c>
      <c r="Q1259">
        <v>0.28000000000000003</v>
      </c>
      <c r="R1259">
        <v>0.05</v>
      </c>
      <c r="S1259">
        <v>0.32</v>
      </c>
      <c r="T1259">
        <v>0.23</v>
      </c>
      <c r="U1259">
        <v>0</v>
      </c>
      <c r="V1259">
        <v>0</v>
      </c>
      <c r="W1259">
        <v>20.67</v>
      </c>
      <c r="X1259">
        <v>0.6</v>
      </c>
      <c r="Y1259">
        <v>-1</v>
      </c>
      <c r="Z1259">
        <v>-1</v>
      </c>
      <c r="AA1259">
        <v>24.88</v>
      </c>
      <c r="AB1259">
        <v>0.03</v>
      </c>
      <c r="AC1259">
        <v>0.02</v>
      </c>
      <c r="AD1259">
        <v>0.03</v>
      </c>
      <c r="AE1259">
        <v>4.17</v>
      </c>
      <c r="AF1259">
        <v>-1</v>
      </c>
      <c r="AG1259">
        <v>-1</v>
      </c>
      <c r="AH1259">
        <v>-1</v>
      </c>
      <c r="AI1259">
        <v>0</v>
      </c>
      <c r="AJ1259">
        <v>0</v>
      </c>
      <c r="AK1259">
        <v>0.03</v>
      </c>
      <c r="AL1259">
        <v>0.03</v>
      </c>
      <c r="AM1259">
        <v>0.05</v>
      </c>
      <c r="AN1259">
        <v>0.05</v>
      </c>
      <c r="AO1259">
        <v>1.42</v>
      </c>
      <c r="AP1259">
        <v>1.42</v>
      </c>
      <c r="AQ1259">
        <v>22.67</v>
      </c>
      <c r="AR1259">
        <v>0.53</v>
      </c>
      <c r="AS1259">
        <v>0.68</v>
      </c>
      <c r="AT1259">
        <v>-1</v>
      </c>
      <c r="AU1259">
        <v>-1</v>
      </c>
      <c r="AV1259">
        <v>0.05</v>
      </c>
      <c r="AW1259">
        <v>29.88</v>
      </c>
      <c r="AX1259">
        <v>29.88</v>
      </c>
      <c r="AY1259">
        <v>0.17</v>
      </c>
      <c r="AZ1259">
        <v>0</v>
      </c>
      <c r="BA1259">
        <v>1426.8544656905774</v>
      </c>
    </row>
    <row r="1260" spans="1:53" x14ac:dyDescent="0.25">
      <c r="A1260">
        <v>3341</v>
      </c>
      <c r="B1260" t="s">
        <v>1658</v>
      </c>
      <c r="C1260">
        <v>0</v>
      </c>
      <c r="D1260">
        <v>1.58</v>
      </c>
      <c r="E1260">
        <v>0</v>
      </c>
      <c r="F1260">
        <v>0</v>
      </c>
      <c r="G1260">
        <v>0</v>
      </c>
      <c r="H1260">
        <v>0.03</v>
      </c>
      <c r="I1260">
        <v>0</v>
      </c>
      <c r="J1260">
        <v>2</v>
      </c>
      <c r="K1260">
        <v>0.03</v>
      </c>
      <c r="L1260">
        <v>-1</v>
      </c>
      <c r="M1260">
        <v>-1</v>
      </c>
      <c r="N1260">
        <v>0.67</v>
      </c>
      <c r="O1260">
        <v>3.58</v>
      </c>
      <c r="P1260">
        <v>0.03</v>
      </c>
      <c r="Q1260">
        <v>0.28000000000000003</v>
      </c>
      <c r="R1260">
        <v>0.05</v>
      </c>
      <c r="S1260">
        <v>0.32</v>
      </c>
      <c r="T1260">
        <v>0.23</v>
      </c>
      <c r="U1260">
        <v>0</v>
      </c>
      <c r="V1260">
        <v>0</v>
      </c>
      <c r="W1260">
        <v>20.67</v>
      </c>
      <c r="X1260">
        <v>0.6</v>
      </c>
      <c r="Y1260">
        <v>-1</v>
      </c>
      <c r="Z1260">
        <v>-1</v>
      </c>
      <c r="AA1260">
        <v>24.88</v>
      </c>
      <c r="AB1260">
        <v>0.03</v>
      </c>
      <c r="AC1260">
        <v>0.02</v>
      </c>
      <c r="AD1260">
        <v>0.03</v>
      </c>
      <c r="AE1260">
        <v>4.17</v>
      </c>
      <c r="AF1260">
        <v>-1</v>
      </c>
      <c r="AG1260">
        <v>-1</v>
      </c>
      <c r="AH1260">
        <v>-1</v>
      </c>
      <c r="AI1260">
        <v>0</v>
      </c>
      <c r="AJ1260">
        <v>0</v>
      </c>
      <c r="AK1260">
        <v>0.03</v>
      </c>
      <c r="AL1260">
        <v>0.03</v>
      </c>
      <c r="AM1260">
        <v>0.05</v>
      </c>
      <c r="AN1260">
        <v>0.05</v>
      </c>
      <c r="AO1260">
        <v>1.42</v>
      </c>
      <c r="AP1260">
        <v>1.42</v>
      </c>
      <c r="AQ1260">
        <v>22.67</v>
      </c>
      <c r="AR1260">
        <v>0.53</v>
      </c>
      <c r="AS1260">
        <v>0.68</v>
      </c>
      <c r="AT1260">
        <v>-1</v>
      </c>
      <c r="AU1260">
        <v>-1</v>
      </c>
      <c r="AV1260">
        <v>0.05</v>
      </c>
      <c r="AW1260">
        <v>29.88</v>
      </c>
      <c r="AX1260">
        <v>29.88</v>
      </c>
      <c r="AY1260">
        <v>0.17</v>
      </c>
      <c r="AZ1260">
        <v>0</v>
      </c>
      <c r="BA1260">
        <v>1390.4116351976129</v>
      </c>
    </row>
    <row r="1261" spans="1:53" x14ac:dyDescent="0.25">
      <c r="A1261">
        <v>3344</v>
      </c>
      <c r="B1261" t="s">
        <v>1659</v>
      </c>
      <c r="C1261">
        <v>0</v>
      </c>
      <c r="D1261">
        <v>1.58</v>
      </c>
      <c r="E1261">
        <v>0</v>
      </c>
      <c r="F1261">
        <v>0</v>
      </c>
      <c r="G1261">
        <v>0</v>
      </c>
      <c r="H1261">
        <v>0.03</v>
      </c>
      <c r="I1261">
        <v>0</v>
      </c>
      <c r="J1261">
        <v>2</v>
      </c>
      <c r="K1261">
        <v>0.03</v>
      </c>
      <c r="L1261">
        <v>-1</v>
      </c>
      <c r="M1261">
        <v>-1</v>
      </c>
      <c r="N1261">
        <v>0.67</v>
      </c>
      <c r="O1261">
        <v>3.58</v>
      </c>
      <c r="P1261">
        <v>0.03</v>
      </c>
      <c r="Q1261">
        <v>0.28000000000000003</v>
      </c>
      <c r="R1261">
        <v>0.05</v>
      </c>
      <c r="S1261">
        <v>0.32</v>
      </c>
      <c r="T1261">
        <v>0.23</v>
      </c>
      <c r="U1261">
        <v>0</v>
      </c>
      <c r="V1261">
        <v>0</v>
      </c>
      <c r="W1261">
        <v>20.67</v>
      </c>
      <c r="X1261">
        <v>0.6</v>
      </c>
      <c r="Y1261">
        <v>-1</v>
      </c>
      <c r="Z1261">
        <v>-1</v>
      </c>
      <c r="AA1261">
        <v>24.88</v>
      </c>
      <c r="AB1261">
        <v>0.03</v>
      </c>
      <c r="AC1261">
        <v>0.02</v>
      </c>
      <c r="AD1261">
        <v>0.03</v>
      </c>
      <c r="AE1261">
        <v>4.17</v>
      </c>
      <c r="AF1261">
        <v>-1</v>
      </c>
      <c r="AG1261">
        <v>-1</v>
      </c>
      <c r="AH1261">
        <v>-1</v>
      </c>
      <c r="AI1261">
        <v>0</v>
      </c>
      <c r="AJ1261">
        <v>0</v>
      </c>
      <c r="AK1261">
        <v>0.03</v>
      </c>
      <c r="AL1261">
        <v>0.03</v>
      </c>
      <c r="AM1261">
        <v>0.05</v>
      </c>
      <c r="AN1261">
        <v>0.05</v>
      </c>
      <c r="AO1261">
        <v>1.42</v>
      </c>
      <c r="AP1261">
        <v>1.42</v>
      </c>
      <c r="AQ1261">
        <v>22.67</v>
      </c>
      <c r="AR1261">
        <v>0.53</v>
      </c>
      <c r="AS1261">
        <v>0.68</v>
      </c>
      <c r="AT1261">
        <v>-1</v>
      </c>
      <c r="AU1261">
        <v>-1</v>
      </c>
      <c r="AV1261">
        <v>0.05</v>
      </c>
      <c r="AW1261">
        <v>29.88</v>
      </c>
      <c r="AX1261">
        <v>29.88</v>
      </c>
      <c r="AY1261">
        <v>0.17</v>
      </c>
      <c r="AZ1261">
        <v>0</v>
      </c>
      <c r="BA1261">
        <v>1377.1081463868795</v>
      </c>
    </row>
    <row r="1262" spans="1:53" x14ac:dyDescent="0.25">
      <c r="A1262">
        <v>3345</v>
      </c>
      <c r="B1262" t="s">
        <v>1146</v>
      </c>
      <c r="C1262">
        <v>0</v>
      </c>
      <c r="D1262">
        <v>1.58</v>
      </c>
      <c r="E1262">
        <v>0</v>
      </c>
      <c r="F1262">
        <v>0</v>
      </c>
      <c r="G1262">
        <v>0</v>
      </c>
      <c r="H1262">
        <v>0.03</v>
      </c>
      <c r="I1262">
        <v>0</v>
      </c>
      <c r="J1262">
        <v>2</v>
      </c>
      <c r="K1262">
        <v>0.03</v>
      </c>
      <c r="L1262">
        <v>-1</v>
      </c>
      <c r="M1262">
        <v>-1</v>
      </c>
      <c r="N1262">
        <v>0.67</v>
      </c>
      <c r="O1262">
        <v>3.58</v>
      </c>
      <c r="P1262">
        <v>0.03</v>
      </c>
      <c r="Q1262">
        <v>0.28000000000000003</v>
      </c>
      <c r="R1262">
        <v>0.05</v>
      </c>
      <c r="S1262">
        <v>0.32</v>
      </c>
      <c r="T1262">
        <v>0.23</v>
      </c>
      <c r="U1262">
        <v>0</v>
      </c>
      <c r="V1262">
        <v>0</v>
      </c>
      <c r="W1262">
        <v>20.67</v>
      </c>
      <c r="X1262">
        <v>0.6</v>
      </c>
      <c r="Y1262">
        <v>-1</v>
      </c>
      <c r="Z1262">
        <v>-1</v>
      </c>
      <c r="AA1262">
        <v>24.88</v>
      </c>
      <c r="AB1262">
        <v>0.03</v>
      </c>
      <c r="AC1262">
        <v>0.02</v>
      </c>
      <c r="AD1262">
        <v>0.03</v>
      </c>
      <c r="AE1262">
        <v>4.17</v>
      </c>
      <c r="AF1262">
        <v>-1</v>
      </c>
      <c r="AG1262">
        <v>-1</v>
      </c>
      <c r="AH1262">
        <v>-1</v>
      </c>
      <c r="AI1262">
        <v>0</v>
      </c>
      <c r="AJ1262">
        <v>0</v>
      </c>
      <c r="AK1262">
        <v>0.03</v>
      </c>
      <c r="AL1262">
        <v>0.03</v>
      </c>
      <c r="AM1262">
        <v>0.05</v>
      </c>
      <c r="AN1262">
        <v>0.05</v>
      </c>
      <c r="AO1262">
        <v>1.42</v>
      </c>
      <c r="AP1262">
        <v>1.42</v>
      </c>
      <c r="AQ1262">
        <v>22.67</v>
      </c>
      <c r="AR1262">
        <v>0.53</v>
      </c>
      <c r="AS1262">
        <v>0.68</v>
      </c>
      <c r="AT1262">
        <v>-1</v>
      </c>
      <c r="AU1262">
        <v>-1</v>
      </c>
      <c r="AV1262">
        <v>0.05</v>
      </c>
      <c r="AW1262">
        <v>29.88</v>
      </c>
      <c r="AX1262">
        <v>29.88</v>
      </c>
      <c r="AY1262">
        <v>0.17</v>
      </c>
      <c r="AZ1262">
        <v>0</v>
      </c>
      <c r="BA1262">
        <v>1377.7073643087303</v>
      </c>
    </row>
    <row r="1263" spans="1:53" x14ac:dyDescent="0.25">
      <c r="A1263">
        <v>3350</v>
      </c>
      <c r="B1263" t="s">
        <v>1660</v>
      </c>
      <c r="C1263">
        <v>0</v>
      </c>
      <c r="D1263">
        <v>1.58</v>
      </c>
      <c r="E1263">
        <v>0</v>
      </c>
      <c r="F1263">
        <v>0</v>
      </c>
      <c r="G1263">
        <v>0</v>
      </c>
      <c r="H1263">
        <v>0.03</v>
      </c>
      <c r="I1263">
        <v>0</v>
      </c>
      <c r="J1263">
        <v>2</v>
      </c>
      <c r="K1263">
        <v>0.03</v>
      </c>
      <c r="L1263">
        <v>-1</v>
      </c>
      <c r="M1263">
        <v>-1</v>
      </c>
      <c r="N1263">
        <v>0.67</v>
      </c>
      <c r="O1263">
        <v>3.58</v>
      </c>
      <c r="P1263">
        <v>0.03</v>
      </c>
      <c r="Q1263">
        <v>0.28000000000000003</v>
      </c>
      <c r="R1263">
        <v>0.05</v>
      </c>
      <c r="S1263">
        <v>0.32</v>
      </c>
      <c r="T1263">
        <v>0.23</v>
      </c>
      <c r="U1263">
        <v>0</v>
      </c>
      <c r="V1263">
        <v>0</v>
      </c>
      <c r="W1263">
        <v>20.67</v>
      </c>
      <c r="X1263">
        <v>0.6</v>
      </c>
      <c r="Y1263">
        <v>-1</v>
      </c>
      <c r="Z1263">
        <v>-1</v>
      </c>
      <c r="AA1263">
        <v>24.88</v>
      </c>
      <c r="AB1263">
        <v>0.03</v>
      </c>
      <c r="AC1263">
        <v>0.02</v>
      </c>
      <c r="AD1263">
        <v>0.03</v>
      </c>
      <c r="AE1263">
        <v>4.17</v>
      </c>
      <c r="AF1263">
        <v>-1</v>
      </c>
      <c r="AG1263">
        <v>-1</v>
      </c>
      <c r="AH1263">
        <v>-1</v>
      </c>
      <c r="AI1263">
        <v>0</v>
      </c>
      <c r="AJ1263">
        <v>0</v>
      </c>
      <c r="AK1263">
        <v>0.03</v>
      </c>
      <c r="AL1263">
        <v>0.03</v>
      </c>
      <c r="AM1263">
        <v>0.05</v>
      </c>
      <c r="AN1263">
        <v>0.05</v>
      </c>
      <c r="AO1263">
        <v>1.42</v>
      </c>
      <c r="AP1263">
        <v>1.42</v>
      </c>
      <c r="AQ1263">
        <v>22.67</v>
      </c>
      <c r="AR1263">
        <v>0.53</v>
      </c>
      <c r="AS1263">
        <v>0.68</v>
      </c>
      <c r="AT1263">
        <v>-1</v>
      </c>
      <c r="AU1263">
        <v>-1</v>
      </c>
      <c r="AV1263">
        <v>0.05</v>
      </c>
      <c r="AW1263">
        <v>29.88</v>
      </c>
      <c r="AX1263">
        <v>29.88</v>
      </c>
      <c r="AY1263">
        <v>0.17</v>
      </c>
      <c r="AZ1263">
        <v>0</v>
      </c>
      <c r="BA1263">
        <v>1404.5884830289517</v>
      </c>
    </row>
    <row r="1264" spans="1:53" x14ac:dyDescent="0.25">
      <c r="A1264">
        <v>3352</v>
      </c>
      <c r="B1264" t="s">
        <v>1661</v>
      </c>
      <c r="C1264">
        <v>0</v>
      </c>
      <c r="D1264">
        <v>1.58</v>
      </c>
      <c r="E1264">
        <v>0</v>
      </c>
      <c r="F1264">
        <v>0</v>
      </c>
      <c r="G1264">
        <v>0</v>
      </c>
      <c r="H1264">
        <v>0.03</v>
      </c>
      <c r="I1264">
        <v>0</v>
      </c>
      <c r="J1264">
        <v>2</v>
      </c>
      <c r="K1264">
        <v>0.03</v>
      </c>
      <c r="L1264">
        <v>-1</v>
      </c>
      <c r="M1264">
        <v>-1</v>
      </c>
      <c r="N1264">
        <v>0.67</v>
      </c>
      <c r="O1264">
        <v>3.58</v>
      </c>
      <c r="P1264">
        <v>0.03</v>
      </c>
      <c r="Q1264">
        <v>0.28000000000000003</v>
      </c>
      <c r="R1264">
        <v>0.05</v>
      </c>
      <c r="S1264">
        <v>0.32</v>
      </c>
      <c r="T1264">
        <v>0.23</v>
      </c>
      <c r="U1264">
        <v>0</v>
      </c>
      <c r="V1264">
        <v>0</v>
      </c>
      <c r="W1264">
        <v>20.67</v>
      </c>
      <c r="X1264">
        <v>0.6</v>
      </c>
      <c r="Y1264">
        <v>-1</v>
      </c>
      <c r="Z1264">
        <v>-1</v>
      </c>
      <c r="AA1264">
        <v>24.88</v>
      </c>
      <c r="AB1264">
        <v>0.03</v>
      </c>
      <c r="AC1264">
        <v>0.02</v>
      </c>
      <c r="AD1264">
        <v>0.03</v>
      </c>
      <c r="AE1264">
        <v>4.17</v>
      </c>
      <c r="AF1264">
        <v>-1</v>
      </c>
      <c r="AG1264">
        <v>-1</v>
      </c>
      <c r="AH1264">
        <v>-1</v>
      </c>
      <c r="AI1264">
        <v>0</v>
      </c>
      <c r="AJ1264">
        <v>0</v>
      </c>
      <c r="AK1264">
        <v>0.03</v>
      </c>
      <c r="AL1264">
        <v>0.03</v>
      </c>
      <c r="AM1264">
        <v>0.05</v>
      </c>
      <c r="AN1264">
        <v>0.05</v>
      </c>
      <c r="AO1264">
        <v>1.42</v>
      </c>
      <c r="AP1264">
        <v>1.42</v>
      </c>
      <c r="AQ1264">
        <v>22.67</v>
      </c>
      <c r="AR1264">
        <v>0.53</v>
      </c>
      <c r="AS1264">
        <v>0.68</v>
      </c>
      <c r="AT1264">
        <v>-1</v>
      </c>
      <c r="AU1264">
        <v>-1</v>
      </c>
      <c r="AV1264">
        <v>0.05</v>
      </c>
      <c r="AW1264">
        <v>29.88</v>
      </c>
      <c r="AX1264">
        <v>29.88</v>
      </c>
      <c r="AY1264">
        <v>0.17</v>
      </c>
      <c r="AZ1264">
        <v>0</v>
      </c>
      <c r="BA1264">
        <v>1450.0553768479672</v>
      </c>
    </row>
    <row r="1265" spans="1:53" x14ac:dyDescent="0.25">
      <c r="A1265">
        <v>3354</v>
      </c>
      <c r="B1265" t="s">
        <v>1662</v>
      </c>
      <c r="C1265">
        <v>0</v>
      </c>
      <c r="D1265">
        <v>1.58</v>
      </c>
      <c r="E1265">
        <v>0</v>
      </c>
      <c r="F1265">
        <v>0</v>
      </c>
      <c r="G1265">
        <v>0</v>
      </c>
      <c r="H1265">
        <v>0.03</v>
      </c>
      <c r="I1265">
        <v>0</v>
      </c>
      <c r="J1265">
        <v>2</v>
      </c>
      <c r="K1265">
        <v>0.03</v>
      </c>
      <c r="L1265">
        <v>-1</v>
      </c>
      <c r="M1265">
        <v>-1</v>
      </c>
      <c r="N1265">
        <v>0.67</v>
      </c>
      <c r="O1265">
        <v>3.58</v>
      </c>
      <c r="P1265">
        <v>0.03</v>
      </c>
      <c r="Q1265">
        <v>0.28000000000000003</v>
      </c>
      <c r="R1265">
        <v>0.05</v>
      </c>
      <c r="S1265">
        <v>0.32</v>
      </c>
      <c r="T1265">
        <v>0.23</v>
      </c>
      <c r="U1265">
        <v>0</v>
      </c>
      <c r="V1265">
        <v>0</v>
      </c>
      <c r="W1265">
        <v>20.67</v>
      </c>
      <c r="X1265">
        <v>0.6</v>
      </c>
      <c r="Y1265">
        <v>-1</v>
      </c>
      <c r="Z1265">
        <v>-1</v>
      </c>
      <c r="AA1265">
        <v>24.88</v>
      </c>
      <c r="AB1265">
        <v>0.03</v>
      </c>
      <c r="AC1265">
        <v>0.02</v>
      </c>
      <c r="AD1265">
        <v>0.03</v>
      </c>
      <c r="AE1265">
        <v>4.17</v>
      </c>
      <c r="AF1265">
        <v>-1</v>
      </c>
      <c r="AG1265">
        <v>-1</v>
      </c>
      <c r="AH1265">
        <v>-1</v>
      </c>
      <c r="AI1265">
        <v>0</v>
      </c>
      <c r="AJ1265">
        <v>0</v>
      </c>
      <c r="AK1265">
        <v>0.03</v>
      </c>
      <c r="AL1265">
        <v>0.03</v>
      </c>
      <c r="AM1265">
        <v>0.05</v>
      </c>
      <c r="AN1265">
        <v>0.05</v>
      </c>
      <c r="AO1265">
        <v>1.42</v>
      </c>
      <c r="AP1265">
        <v>1.42</v>
      </c>
      <c r="AQ1265">
        <v>22.67</v>
      </c>
      <c r="AR1265">
        <v>0.53</v>
      </c>
      <c r="AS1265">
        <v>0.68</v>
      </c>
      <c r="AT1265">
        <v>-1</v>
      </c>
      <c r="AU1265">
        <v>-1</v>
      </c>
      <c r="AV1265">
        <v>0.05</v>
      </c>
      <c r="AW1265">
        <v>29.88</v>
      </c>
      <c r="AX1265">
        <v>29.88</v>
      </c>
      <c r="AY1265">
        <v>0.17</v>
      </c>
      <c r="AZ1265">
        <v>0</v>
      </c>
      <c r="BA1265">
        <v>1398.1785633360739</v>
      </c>
    </row>
    <row r="1266" spans="1:53" x14ac:dyDescent="0.25">
      <c r="A1266">
        <v>3355</v>
      </c>
      <c r="B1266" t="s">
        <v>1663</v>
      </c>
      <c r="C1266">
        <v>0</v>
      </c>
      <c r="D1266">
        <v>1.58</v>
      </c>
      <c r="E1266">
        <v>0</v>
      </c>
      <c r="F1266">
        <v>0</v>
      </c>
      <c r="G1266">
        <v>0</v>
      </c>
      <c r="H1266">
        <v>0.03</v>
      </c>
      <c r="I1266">
        <v>0</v>
      </c>
      <c r="J1266">
        <v>2</v>
      </c>
      <c r="K1266">
        <v>0.03</v>
      </c>
      <c r="L1266">
        <v>-1</v>
      </c>
      <c r="M1266">
        <v>-1</v>
      </c>
      <c r="N1266">
        <v>0.67</v>
      </c>
      <c r="O1266">
        <v>3.58</v>
      </c>
      <c r="P1266">
        <v>0.03</v>
      </c>
      <c r="Q1266">
        <v>0.28000000000000003</v>
      </c>
      <c r="R1266">
        <v>0.05</v>
      </c>
      <c r="S1266">
        <v>0.32</v>
      </c>
      <c r="T1266">
        <v>0.23</v>
      </c>
      <c r="U1266">
        <v>0</v>
      </c>
      <c r="V1266">
        <v>0</v>
      </c>
      <c r="W1266">
        <v>20.67</v>
      </c>
      <c r="X1266">
        <v>0.6</v>
      </c>
      <c r="Y1266">
        <v>-1</v>
      </c>
      <c r="Z1266">
        <v>-1</v>
      </c>
      <c r="AA1266">
        <v>24.88</v>
      </c>
      <c r="AB1266">
        <v>0.03</v>
      </c>
      <c r="AC1266">
        <v>0.02</v>
      </c>
      <c r="AD1266">
        <v>0.03</v>
      </c>
      <c r="AE1266">
        <v>4.17</v>
      </c>
      <c r="AF1266">
        <v>-1</v>
      </c>
      <c r="AG1266">
        <v>-1</v>
      </c>
      <c r="AH1266">
        <v>-1</v>
      </c>
      <c r="AI1266">
        <v>0</v>
      </c>
      <c r="AJ1266">
        <v>0</v>
      </c>
      <c r="AK1266">
        <v>0.03</v>
      </c>
      <c r="AL1266">
        <v>0.03</v>
      </c>
      <c r="AM1266">
        <v>0.05</v>
      </c>
      <c r="AN1266">
        <v>0.05</v>
      </c>
      <c r="AO1266">
        <v>1.42</v>
      </c>
      <c r="AP1266">
        <v>1.42</v>
      </c>
      <c r="AQ1266">
        <v>22.67</v>
      </c>
      <c r="AR1266">
        <v>0.53</v>
      </c>
      <c r="AS1266">
        <v>0.68</v>
      </c>
      <c r="AT1266">
        <v>-1</v>
      </c>
      <c r="AU1266">
        <v>-1</v>
      </c>
      <c r="AV1266">
        <v>0.05</v>
      </c>
      <c r="AW1266">
        <v>29.88</v>
      </c>
      <c r="AX1266">
        <v>29.88</v>
      </c>
      <c r="AY1266">
        <v>0.17</v>
      </c>
      <c r="AZ1266">
        <v>0</v>
      </c>
      <c r="BA1266">
        <v>1458.3096262032514</v>
      </c>
    </row>
    <row r="1267" spans="1:53" x14ac:dyDescent="0.25">
      <c r="A1267">
        <v>3356</v>
      </c>
      <c r="B1267" t="s">
        <v>1664</v>
      </c>
      <c r="C1267">
        <v>0</v>
      </c>
      <c r="D1267">
        <v>1.58</v>
      </c>
      <c r="E1267">
        <v>0</v>
      </c>
      <c r="F1267">
        <v>0</v>
      </c>
      <c r="G1267">
        <v>0</v>
      </c>
      <c r="H1267">
        <v>0.03</v>
      </c>
      <c r="I1267">
        <v>0</v>
      </c>
      <c r="J1267">
        <v>2</v>
      </c>
      <c r="K1267">
        <v>0.03</v>
      </c>
      <c r="L1267">
        <v>-1</v>
      </c>
      <c r="M1267">
        <v>-1</v>
      </c>
      <c r="N1267">
        <v>0.67</v>
      </c>
      <c r="O1267">
        <v>3.58</v>
      </c>
      <c r="P1267">
        <v>0.03</v>
      </c>
      <c r="Q1267">
        <v>0.28000000000000003</v>
      </c>
      <c r="R1267">
        <v>0.05</v>
      </c>
      <c r="S1267">
        <v>0.32</v>
      </c>
      <c r="T1267">
        <v>0.23</v>
      </c>
      <c r="U1267">
        <v>0</v>
      </c>
      <c r="V1267">
        <v>0</v>
      </c>
      <c r="W1267">
        <v>20.67</v>
      </c>
      <c r="X1267">
        <v>0.6</v>
      </c>
      <c r="Y1267">
        <v>-1</v>
      </c>
      <c r="Z1267">
        <v>-1</v>
      </c>
      <c r="AA1267">
        <v>24.88</v>
      </c>
      <c r="AB1267">
        <v>0.03</v>
      </c>
      <c r="AC1267">
        <v>0.02</v>
      </c>
      <c r="AD1267">
        <v>0.03</v>
      </c>
      <c r="AE1267">
        <v>4.17</v>
      </c>
      <c r="AF1267">
        <v>-1</v>
      </c>
      <c r="AG1267">
        <v>-1</v>
      </c>
      <c r="AH1267">
        <v>-1</v>
      </c>
      <c r="AI1267">
        <v>0</v>
      </c>
      <c r="AJ1267">
        <v>0</v>
      </c>
      <c r="AK1267">
        <v>0.03</v>
      </c>
      <c r="AL1267">
        <v>0.03</v>
      </c>
      <c r="AM1267">
        <v>0.05</v>
      </c>
      <c r="AN1267">
        <v>0.05</v>
      </c>
      <c r="AO1267">
        <v>1.42</v>
      </c>
      <c r="AP1267">
        <v>1.42</v>
      </c>
      <c r="AQ1267">
        <v>22.67</v>
      </c>
      <c r="AR1267">
        <v>0.53</v>
      </c>
      <c r="AS1267">
        <v>0.68</v>
      </c>
      <c r="AT1267">
        <v>-1</v>
      </c>
      <c r="AU1267">
        <v>-1</v>
      </c>
      <c r="AV1267">
        <v>0.05</v>
      </c>
      <c r="AW1267">
        <v>29.88</v>
      </c>
      <c r="AX1267">
        <v>29.88</v>
      </c>
      <c r="AY1267">
        <v>0.17</v>
      </c>
      <c r="AZ1267">
        <v>0</v>
      </c>
      <c r="BA1267">
        <v>1367.3750678348413</v>
      </c>
    </row>
    <row r="1268" spans="1:53" x14ac:dyDescent="0.25">
      <c r="A1268">
        <v>3357</v>
      </c>
      <c r="B1268" t="s">
        <v>1665</v>
      </c>
      <c r="C1268">
        <v>0</v>
      </c>
      <c r="D1268">
        <v>1.58</v>
      </c>
      <c r="E1268">
        <v>0</v>
      </c>
      <c r="F1268">
        <v>0</v>
      </c>
      <c r="G1268">
        <v>0</v>
      </c>
      <c r="H1268">
        <v>0.03</v>
      </c>
      <c r="I1268">
        <v>0</v>
      </c>
      <c r="J1268">
        <v>2</v>
      </c>
      <c r="K1268">
        <v>0.03</v>
      </c>
      <c r="L1268">
        <v>-1</v>
      </c>
      <c r="M1268">
        <v>-1</v>
      </c>
      <c r="N1268">
        <v>0.67</v>
      </c>
      <c r="O1268">
        <v>3.58</v>
      </c>
      <c r="P1268">
        <v>0.03</v>
      </c>
      <c r="Q1268">
        <v>0.28000000000000003</v>
      </c>
      <c r="R1268">
        <v>0.05</v>
      </c>
      <c r="S1268">
        <v>0.32</v>
      </c>
      <c r="T1268">
        <v>0.23</v>
      </c>
      <c r="U1268">
        <v>0</v>
      </c>
      <c r="V1268">
        <v>0</v>
      </c>
      <c r="W1268">
        <v>20.67</v>
      </c>
      <c r="X1268">
        <v>0.6</v>
      </c>
      <c r="Y1268">
        <v>-1</v>
      </c>
      <c r="Z1268">
        <v>-1</v>
      </c>
      <c r="AA1268">
        <v>24.88</v>
      </c>
      <c r="AB1268">
        <v>0.03</v>
      </c>
      <c r="AC1268">
        <v>0.02</v>
      </c>
      <c r="AD1268">
        <v>0.03</v>
      </c>
      <c r="AE1268">
        <v>4.17</v>
      </c>
      <c r="AF1268">
        <v>-1</v>
      </c>
      <c r="AG1268">
        <v>-1</v>
      </c>
      <c r="AH1268">
        <v>-1</v>
      </c>
      <c r="AI1268">
        <v>0</v>
      </c>
      <c r="AJ1268">
        <v>0</v>
      </c>
      <c r="AK1268">
        <v>0.03</v>
      </c>
      <c r="AL1268">
        <v>0.03</v>
      </c>
      <c r="AM1268">
        <v>0.05</v>
      </c>
      <c r="AN1268">
        <v>0.05</v>
      </c>
      <c r="AO1268">
        <v>1.42</v>
      </c>
      <c r="AP1268">
        <v>1.42</v>
      </c>
      <c r="AQ1268">
        <v>22.67</v>
      </c>
      <c r="AR1268">
        <v>0.53</v>
      </c>
      <c r="AS1268">
        <v>0.68</v>
      </c>
      <c r="AT1268">
        <v>-1</v>
      </c>
      <c r="AU1268">
        <v>-1</v>
      </c>
      <c r="AV1268">
        <v>0.05</v>
      </c>
      <c r="AW1268">
        <v>29.88</v>
      </c>
      <c r="AX1268">
        <v>29.88</v>
      </c>
      <c r="AY1268">
        <v>0.17</v>
      </c>
      <c r="AZ1268">
        <v>0</v>
      </c>
      <c r="BA1268">
        <v>1562.5141816845551</v>
      </c>
    </row>
    <row r="1269" spans="1:53" x14ac:dyDescent="0.25">
      <c r="A1269">
        <v>3359</v>
      </c>
      <c r="B1269" t="s">
        <v>1308</v>
      </c>
      <c r="C1269">
        <v>0</v>
      </c>
      <c r="D1269">
        <v>1.58</v>
      </c>
      <c r="E1269">
        <v>0</v>
      </c>
      <c r="F1269">
        <v>0</v>
      </c>
      <c r="G1269">
        <v>0</v>
      </c>
      <c r="H1269">
        <v>0.03</v>
      </c>
      <c r="I1269">
        <v>0</v>
      </c>
      <c r="J1269">
        <v>2</v>
      </c>
      <c r="K1269">
        <v>0.03</v>
      </c>
      <c r="L1269">
        <v>-1</v>
      </c>
      <c r="M1269">
        <v>-1</v>
      </c>
      <c r="N1269">
        <v>0.67</v>
      </c>
      <c r="O1269">
        <v>3.58</v>
      </c>
      <c r="P1269">
        <v>0.03</v>
      </c>
      <c r="Q1269">
        <v>0.28000000000000003</v>
      </c>
      <c r="R1269">
        <v>0.05</v>
      </c>
      <c r="S1269">
        <v>0.32</v>
      </c>
      <c r="T1269">
        <v>0.23</v>
      </c>
      <c r="U1269">
        <v>0</v>
      </c>
      <c r="V1269">
        <v>0</v>
      </c>
      <c r="W1269">
        <v>20.67</v>
      </c>
      <c r="X1269">
        <v>0.6</v>
      </c>
      <c r="Y1269">
        <v>-1</v>
      </c>
      <c r="Z1269">
        <v>-1</v>
      </c>
      <c r="AA1269">
        <v>24.88</v>
      </c>
      <c r="AB1269">
        <v>0.03</v>
      </c>
      <c r="AC1269">
        <v>0.02</v>
      </c>
      <c r="AD1269">
        <v>0.03</v>
      </c>
      <c r="AE1269">
        <v>4.17</v>
      </c>
      <c r="AF1269">
        <v>-1</v>
      </c>
      <c r="AG1269">
        <v>-1</v>
      </c>
      <c r="AH1269">
        <v>-1</v>
      </c>
      <c r="AI1269">
        <v>0</v>
      </c>
      <c r="AJ1269">
        <v>0</v>
      </c>
      <c r="AK1269">
        <v>0.03</v>
      </c>
      <c r="AL1269">
        <v>0.03</v>
      </c>
      <c r="AM1269">
        <v>0.05</v>
      </c>
      <c r="AN1269">
        <v>0.05</v>
      </c>
      <c r="AO1269">
        <v>1.42</v>
      </c>
      <c r="AP1269">
        <v>1.42</v>
      </c>
      <c r="AQ1269">
        <v>22.67</v>
      </c>
      <c r="AR1269">
        <v>0.53</v>
      </c>
      <c r="AS1269">
        <v>0.68</v>
      </c>
      <c r="AT1269">
        <v>-1</v>
      </c>
      <c r="AU1269">
        <v>-1</v>
      </c>
      <c r="AV1269">
        <v>0.05</v>
      </c>
      <c r="AW1269">
        <v>29.88</v>
      </c>
      <c r="AX1269">
        <v>29.88</v>
      </c>
      <c r="AY1269">
        <v>0.17</v>
      </c>
      <c r="AZ1269">
        <v>0</v>
      </c>
      <c r="BA1269">
        <v>1420.3802299818224</v>
      </c>
    </row>
    <row r="1270" spans="1:53" x14ac:dyDescent="0.25">
      <c r="A1270">
        <v>3360</v>
      </c>
      <c r="B1270" t="s">
        <v>1666</v>
      </c>
      <c r="C1270">
        <v>0</v>
      </c>
      <c r="D1270">
        <v>1.58</v>
      </c>
      <c r="E1270">
        <v>0</v>
      </c>
      <c r="F1270">
        <v>0</v>
      </c>
      <c r="G1270">
        <v>0</v>
      </c>
      <c r="H1270">
        <v>0.03</v>
      </c>
      <c r="I1270">
        <v>0</v>
      </c>
      <c r="J1270">
        <v>2</v>
      </c>
      <c r="K1270">
        <v>0.03</v>
      </c>
      <c r="L1270">
        <v>-1</v>
      </c>
      <c r="M1270">
        <v>-1</v>
      </c>
      <c r="N1270">
        <v>0.67</v>
      </c>
      <c r="O1270">
        <v>3.58</v>
      </c>
      <c r="P1270">
        <v>0.03</v>
      </c>
      <c r="Q1270">
        <v>0.28000000000000003</v>
      </c>
      <c r="R1270">
        <v>0.05</v>
      </c>
      <c r="S1270">
        <v>0.32</v>
      </c>
      <c r="T1270">
        <v>0.23</v>
      </c>
      <c r="U1270">
        <v>0</v>
      </c>
      <c r="V1270">
        <v>0</v>
      </c>
      <c r="W1270">
        <v>20.67</v>
      </c>
      <c r="X1270">
        <v>0.6</v>
      </c>
      <c r="Y1270">
        <v>-1</v>
      </c>
      <c r="Z1270">
        <v>-1</v>
      </c>
      <c r="AA1270">
        <v>24.88</v>
      </c>
      <c r="AB1270">
        <v>0.03</v>
      </c>
      <c r="AC1270">
        <v>0.02</v>
      </c>
      <c r="AD1270">
        <v>0.03</v>
      </c>
      <c r="AE1270">
        <v>4.17</v>
      </c>
      <c r="AF1270">
        <v>-1</v>
      </c>
      <c r="AG1270">
        <v>-1</v>
      </c>
      <c r="AH1270">
        <v>-1</v>
      </c>
      <c r="AI1270">
        <v>0</v>
      </c>
      <c r="AJ1270">
        <v>0</v>
      </c>
      <c r="AK1270">
        <v>0.03</v>
      </c>
      <c r="AL1270">
        <v>0.03</v>
      </c>
      <c r="AM1270">
        <v>0.05</v>
      </c>
      <c r="AN1270">
        <v>0.05</v>
      </c>
      <c r="AO1270">
        <v>1.42</v>
      </c>
      <c r="AP1270">
        <v>1.42</v>
      </c>
      <c r="AQ1270">
        <v>22.67</v>
      </c>
      <c r="AR1270">
        <v>0.53</v>
      </c>
      <c r="AS1270">
        <v>0.68</v>
      </c>
      <c r="AT1270">
        <v>-1</v>
      </c>
      <c r="AU1270">
        <v>-1</v>
      </c>
      <c r="AV1270">
        <v>0.05</v>
      </c>
      <c r="AW1270">
        <v>29.88</v>
      </c>
      <c r="AX1270">
        <v>29.88</v>
      </c>
      <c r="AY1270">
        <v>0.17</v>
      </c>
      <c r="AZ1270">
        <v>0</v>
      </c>
      <c r="BA1270">
        <v>1607.3727334140817</v>
      </c>
    </row>
    <row r="1271" spans="1:53" x14ac:dyDescent="0.25">
      <c r="A1271">
        <v>3361</v>
      </c>
      <c r="B1271" t="s">
        <v>1667</v>
      </c>
      <c r="C1271">
        <v>0</v>
      </c>
      <c r="D1271">
        <v>1.58</v>
      </c>
      <c r="E1271">
        <v>0</v>
      </c>
      <c r="F1271">
        <v>0</v>
      </c>
      <c r="G1271">
        <v>0</v>
      </c>
      <c r="H1271">
        <v>0.03</v>
      </c>
      <c r="I1271">
        <v>0</v>
      </c>
      <c r="J1271">
        <v>2</v>
      </c>
      <c r="K1271">
        <v>0.03</v>
      </c>
      <c r="L1271">
        <v>-1</v>
      </c>
      <c r="M1271">
        <v>-1</v>
      </c>
      <c r="N1271">
        <v>0.67</v>
      </c>
      <c r="O1271">
        <v>3.58</v>
      </c>
      <c r="P1271">
        <v>0.03</v>
      </c>
      <c r="Q1271">
        <v>0.28000000000000003</v>
      </c>
      <c r="R1271">
        <v>0.05</v>
      </c>
      <c r="S1271">
        <v>0.32</v>
      </c>
      <c r="T1271">
        <v>0.23</v>
      </c>
      <c r="U1271">
        <v>0</v>
      </c>
      <c r="V1271">
        <v>0</v>
      </c>
      <c r="W1271">
        <v>20.67</v>
      </c>
      <c r="X1271">
        <v>0.6</v>
      </c>
      <c r="Y1271">
        <v>-1</v>
      </c>
      <c r="Z1271">
        <v>-1</v>
      </c>
      <c r="AA1271">
        <v>24.88</v>
      </c>
      <c r="AB1271">
        <v>0.03</v>
      </c>
      <c r="AC1271">
        <v>0.02</v>
      </c>
      <c r="AD1271">
        <v>0.03</v>
      </c>
      <c r="AE1271">
        <v>4.17</v>
      </c>
      <c r="AF1271">
        <v>-1</v>
      </c>
      <c r="AG1271">
        <v>-1</v>
      </c>
      <c r="AH1271">
        <v>-1</v>
      </c>
      <c r="AI1271">
        <v>0</v>
      </c>
      <c r="AJ1271">
        <v>0</v>
      </c>
      <c r="AK1271">
        <v>0.03</v>
      </c>
      <c r="AL1271">
        <v>0.03</v>
      </c>
      <c r="AM1271">
        <v>0.05</v>
      </c>
      <c r="AN1271">
        <v>0.05</v>
      </c>
      <c r="AO1271">
        <v>1.42</v>
      </c>
      <c r="AP1271">
        <v>1.42</v>
      </c>
      <c r="AQ1271">
        <v>22.67</v>
      </c>
      <c r="AR1271">
        <v>0.53</v>
      </c>
      <c r="AS1271">
        <v>0.68</v>
      </c>
      <c r="AT1271">
        <v>-1</v>
      </c>
      <c r="AU1271">
        <v>-1</v>
      </c>
      <c r="AV1271">
        <v>0.05</v>
      </c>
      <c r="AW1271">
        <v>29.88</v>
      </c>
      <c r="AX1271">
        <v>29.88</v>
      </c>
      <c r="AY1271">
        <v>0.17</v>
      </c>
      <c r="AZ1271">
        <v>0</v>
      </c>
      <c r="BA1271">
        <v>1435.9200411391973</v>
      </c>
    </row>
    <row r="1272" spans="1:53" x14ac:dyDescent="0.25">
      <c r="A1272">
        <v>3366</v>
      </c>
      <c r="B1272" t="s">
        <v>1668</v>
      </c>
      <c r="C1272">
        <v>0</v>
      </c>
      <c r="D1272">
        <v>1.58</v>
      </c>
      <c r="E1272">
        <v>0</v>
      </c>
      <c r="F1272">
        <v>0</v>
      </c>
      <c r="G1272">
        <v>0</v>
      </c>
      <c r="H1272">
        <v>0.03</v>
      </c>
      <c r="I1272">
        <v>0</v>
      </c>
      <c r="J1272">
        <v>2</v>
      </c>
      <c r="K1272">
        <v>0.03</v>
      </c>
      <c r="L1272">
        <v>-1</v>
      </c>
      <c r="M1272">
        <v>-1</v>
      </c>
      <c r="N1272">
        <v>0.67</v>
      </c>
      <c r="O1272">
        <v>3.58</v>
      </c>
      <c r="P1272">
        <v>0.03</v>
      </c>
      <c r="Q1272">
        <v>0.28000000000000003</v>
      </c>
      <c r="R1272">
        <v>0.05</v>
      </c>
      <c r="S1272">
        <v>0.32</v>
      </c>
      <c r="T1272">
        <v>0.23</v>
      </c>
      <c r="U1272">
        <v>0</v>
      </c>
      <c r="V1272">
        <v>0</v>
      </c>
      <c r="W1272">
        <v>20.67</v>
      </c>
      <c r="X1272">
        <v>0.6</v>
      </c>
      <c r="Y1272">
        <v>-1</v>
      </c>
      <c r="Z1272">
        <v>-1</v>
      </c>
      <c r="AA1272">
        <v>24.88</v>
      </c>
      <c r="AB1272">
        <v>0.03</v>
      </c>
      <c r="AC1272">
        <v>0.02</v>
      </c>
      <c r="AD1272">
        <v>0.03</v>
      </c>
      <c r="AE1272">
        <v>4.17</v>
      </c>
      <c r="AF1272">
        <v>-1</v>
      </c>
      <c r="AG1272">
        <v>-1</v>
      </c>
      <c r="AH1272">
        <v>-1</v>
      </c>
      <c r="AI1272">
        <v>0</v>
      </c>
      <c r="AJ1272">
        <v>0</v>
      </c>
      <c r="AK1272">
        <v>0.03</v>
      </c>
      <c r="AL1272">
        <v>0.03</v>
      </c>
      <c r="AM1272">
        <v>0.05</v>
      </c>
      <c r="AN1272">
        <v>0.05</v>
      </c>
      <c r="AO1272">
        <v>1.42</v>
      </c>
      <c r="AP1272">
        <v>1.42</v>
      </c>
      <c r="AQ1272">
        <v>22.67</v>
      </c>
      <c r="AR1272">
        <v>0.53</v>
      </c>
      <c r="AS1272">
        <v>0.68</v>
      </c>
      <c r="AT1272">
        <v>-1</v>
      </c>
      <c r="AU1272">
        <v>-1</v>
      </c>
      <c r="AV1272">
        <v>0.05</v>
      </c>
      <c r="AW1272">
        <v>29.88</v>
      </c>
      <c r="AX1272">
        <v>29.88</v>
      </c>
      <c r="AY1272">
        <v>0.17</v>
      </c>
      <c r="AZ1272">
        <v>0</v>
      </c>
      <c r="BA1272">
        <v>1499.1810949788119</v>
      </c>
    </row>
    <row r="1273" spans="1:53" x14ac:dyDescent="0.25">
      <c r="A1273">
        <v>3367</v>
      </c>
      <c r="B1273" t="s">
        <v>1669</v>
      </c>
      <c r="C1273">
        <v>0</v>
      </c>
      <c r="D1273">
        <v>1.58</v>
      </c>
      <c r="E1273">
        <v>0</v>
      </c>
      <c r="F1273">
        <v>0</v>
      </c>
      <c r="G1273">
        <v>0</v>
      </c>
      <c r="H1273">
        <v>0.03</v>
      </c>
      <c r="I1273">
        <v>0</v>
      </c>
      <c r="J1273">
        <v>2</v>
      </c>
      <c r="K1273">
        <v>0.03</v>
      </c>
      <c r="L1273">
        <v>-1</v>
      </c>
      <c r="M1273">
        <v>-1</v>
      </c>
      <c r="N1273">
        <v>0.67</v>
      </c>
      <c r="O1273">
        <v>3.58</v>
      </c>
      <c r="P1273">
        <v>0.03</v>
      </c>
      <c r="Q1273">
        <v>0.28000000000000003</v>
      </c>
      <c r="R1273">
        <v>0.05</v>
      </c>
      <c r="S1273">
        <v>0.32</v>
      </c>
      <c r="T1273">
        <v>0.23</v>
      </c>
      <c r="U1273">
        <v>0</v>
      </c>
      <c r="V1273">
        <v>0</v>
      </c>
      <c r="W1273">
        <v>20.67</v>
      </c>
      <c r="X1273">
        <v>0.6</v>
      </c>
      <c r="Y1273">
        <v>-1</v>
      </c>
      <c r="Z1273">
        <v>-1</v>
      </c>
      <c r="AA1273">
        <v>24.88</v>
      </c>
      <c r="AB1273">
        <v>0.03</v>
      </c>
      <c r="AC1273">
        <v>0.02</v>
      </c>
      <c r="AD1273">
        <v>0.03</v>
      </c>
      <c r="AE1273">
        <v>4.17</v>
      </c>
      <c r="AF1273">
        <v>-1</v>
      </c>
      <c r="AG1273">
        <v>-1</v>
      </c>
      <c r="AH1273">
        <v>-1</v>
      </c>
      <c r="AI1273">
        <v>0</v>
      </c>
      <c r="AJ1273">
        <v>0</v>
      </c>
      <c r="AK1273">
        <v>0.03</v>
      </c>
      <c r="AL1273">
        <v>0.03</v>
      </c>
      <c r="AM1273">
        <v>0.05</v>
      </c>
      <c r="AN1273">
        <v>0.05</v>
      </c>
      <c r="AO1273">
        <v>1.42</v>
      </c>
      <c r="AP1273">
        <v>1.42</v>
      </c>
      <c r="AQ1273">
        <v>22.67</v>
      </c>
      <c r="AR1273">
        <v>0.53</v>
      </c>
      <c r="AS1273">
        <v>0.68</v>
      </c>
      <c r="AT1273">
        <v>-1</v>
      </c>
      <c r="AU1273">
        <v>-1</v>
      </c>
      <c r="AV1273">
        <v>0.05</v>
      </c>
      <c r="AW1273">
        <v>29.88</v>
      </c>
      <c r="AX1273">
        <v>29.88</v>
      </c>
      <c r="AY1273">
        <v>0.17</v>
      </c>
      <c r="AZ1273">
        <v>0</v>
      </c>
      <c r="BA1273">
        <v>1370.9534689123586</v>
      </c>
    </row>
    <row r="1274" spans="1:53" x14ac:dyDescent="0.25">
      <c r="A1274">
        <v>3370</v>
      </c>
      <c r="B1274" t="s">
        <v>647</v>
      </c>
      <c r="C1274">
        <v>0</v>
      </c>
      <c r="D1274">
        <v>1.58</v>
      </c>
      <c r="E1274">
        <v>0</v>
      </c>
      <c r="F1274">
        <v>0</v>
      </c>
      <c r="G1274">
        <v>0</v>
      </c>
      <c r="H1274">
        <v>0.03</v>
      </c>
      <c r="I1274">
        <v>0</v>
      </c>
      <c r="J1274">
        <v>2</v>
      </c>
      <c r="K1274">
        <v>0.03</v>
      </c>
      <c r="L1274">
        <v>-1</v>
      </c>
      <c r="M1274">
        <v>-1</v>
      </c>
      <c r="N1274">
        <v>0.67</v>
      </c>
      <c r="O1274">
        <v>3.58</v>
      </c>
      <c r="P1274">
        <v>0.03</v>
      </c>
      <c r="Q1274">
        <v>0.28000000000000003</v>
      </c>
      <c r="R1274">
        <v>0.05</v>
      </c>
      <c r="S1274">
        <v>0.32</v>
      </c>
      <c r="T1274">
        <v>0.23</v>
      </c>
      <c r="U1274">
        <v>0</v>
      </c>
      <c r="V1274">
        <v>0</v>
      </c>
      <c r="W1274">
        <v>20.67</v>
      </c>
      <c r="X1274">
        <v>0.6</v>
      </c>
      <c r="Y1274">
        <v>-1</v>
      </c>
      <c r="Z1274">
        <v>-1</v>
      </c>
      <c r="AA1274">
        <v>24.88</v>
      </c>
      <c r="AB1274">
        <v>0.03</v>
      </c>
      <c r="AC1274">
        <v>0.02</v>
      </c>
      <c r="AD1274">
        <v>0.03</v>
      </c>
      <c r="AE1274">
        <v>4.17</v>
      </c>
      <c r="AF1274">
        <v>-1</v>
      </c>
      <c r="AG1274">
        <v>-1</v>
      </c>
      <c r="AH1274">
        <v>-1</v>
      </c>
      <c r="AI1274">
        <v>0</v>
      </c>
      <c r="AJ1274">
        <v>0</v>
      </c>
      <c r="AK1274">
        <v>0.03</v>
      </c>
      <c r="AL1274">
        <v>0.03</v>
      </c>
      <c r="AM1274">
        <v>0.05</v>
      </c>
      <c r="AN1274">
        <v>0.05</v>
      </c>
      <c r="AO1274">
        <v>1.42</v>
      </c>
      <c r="AP1274">
        <v>1.42</v>
      </c>
      <c r="AQ1274">
        <v>22.67</v>
      </c>
      <c r="AR1274">
        <v>0.53</v>
      </c>
      <c r="AS1274">
        <v>0.68</v>
      </c>
      <c r="AT1274">
        <v>-1</v>
      </c>
      <c r="AU1274">
        <v>-1</v>
      </c>
      <c r="AV1274">
        <v>0.05</v>
      </c>
      <c r="AW1274">
        <v>29.88</v>
      </c>
      <c r="AX1274">
        <v>29.88</v>
      </c>
      <c r="AY1274">
        <v>0.17</v>
      </c>
      <c r="AZ1274">
        <v>0</v>
      </c>
      <c r="BA1274">
        <v>1348.2878850302852</v>
      </c>
    </row>
    <row r="1275" spans="1:53" x14ac:dyDescent="0.25">
      <c r="A1275">
        <v>3373</v>
      </c>
      <c r="B1275" t="s">
        <v>1670</v>
      </c>
      <c r="C1275">
        <v>0</v>
      </c>
      <c r="D1275">
        <v>1.58</v>
      </c>
      <c r="E1275">
        <v>0</v>
      </c>
      <c r="F1275">
        <v>0</v>
      </c>
      <c r="G1275">
        <v>0</v>
      </c>
      <c r="H1275">
        <v>0.03</v>
      </c>
      <c r="I1275">
        <v>0</v>
      </c>
      <c r="J1275">
        <v>2</v>
      </c>
      <c r="K1275">
        <v>0.03</v>
      </c>
      <c r="L1275">
        <v>-1</v>
      </c>
      <c r="M1275">
        <v>-1</v>
      </c>
      <c r="N1275">
        <v>0.67</v>
      </c>
      <c r="O1275">
        <v>3.58</v>
      </c>
      <c r="P1275">
        <v>0.03</v>
      </c>
      <c r="Q1275">
        <v>0.28000000000000003</v>
      </c>
      <c r="R1275">
        <v>0.05</v>
      </c>
      <c r="S1275">
        <v>0.32</v>
      </c>
      <c r="T1275">
        <v>0.23</v>
      </c>
      <c r="U1275">
        <v>0</v>
      </c>
      <c r="V1275">
        <v>0</v>
      </c>
      <c r="W1275">
        <v>20.67</v>
      </c>
      <c r="X1275">
        <v>0.6</v>
      </c>
      <c r="Y1275">
        <v>-1</v>
      </c>
      <c r="Z1275">
        <v>-1</v>
      </c>
      <c r="AA1275">
        <v>24.88</v>
      </c>
      <c r="AB1275">
        <v>0.03</v>
      </c>
      <c r="AC1275">
        <v>0.02</v>
      </c>
      <c r="AD1275">
        <v>0.03</v>
      </c>
      <c r="AE1275">
        <v>4.17</v>
      </c>
      <c r="AF1275">
        <v>-1</v>
      </c>
      <c r="AG1275">
        <v>-1</v>
      </c>
      <c r="AH1275">
        <v>-1</v>
      </c>
      <c r="AI1275">
        <v>0</v>
      </c>
      <c r="AJ1275">
        <v>0</v>
      </c>
      <c r="AK1275">
        <v>0.03</v>
      </c>
      <c r="AL1275">
        <v>0.03</v>
      </c>
      <c r="AM1275">
        <v>0.05</v>
      </c>
      <c r="AN1275">
        <v>0.05</v>
      </c>
      <c r="AO1275">
        <v>1.42</v>
      </c>
      <c r="AP1275">
        <v>1.42</v>
      </c>
      <c r="AQ1275">
        <v>22.67</v>
      </c>
      <c r="AR1275">
        <v>0.53</v>
      </c>
      <c r="AS1275">
        <v>0.68</v>
      </c>
      <c r="AT1275">
        <v>-1</v>
      </c>
      <c r="AU1275">
        <v>-1</v>
      </c>
      <c r="AV1275">
        <v>0.05</v>
      </c>
      <c r="AW1275">
        <v>29.88</v>
      </c>
      <c r="AX1275">
        <v>29.88</v>
      </c>
      <c r="AY1275">
        <v>0.17</v>
      </c>
      <c r="AZ1275">
        <v>0</v>
      </c>
      <c r="BA1275">
        <v>1424.9133293247601</v>
      </c>
    </row>
    <row r="1276" spans="1:53" x14ac:dyDescent="0.25">
      <c r="A1276">
        <v>3374</v>
      </c>
      <c r="B1276" t="s">
        <v>1671</v>
      </c>
      <c r="C1276">
        <v>0</v>
      </c>
      <c r="D1276">
        <v>1.58</v>
      </c>
      <c r="E1276">
        <v>0</v>
      </c>
      <c r="F1276">
        <v>0</v>
      </c>
      <c r="G1276">
        <v>0</v>
      </c>
      <c r="H1276">
        <v>0.03</v>
      </c>
      <c r="I1276">
        <v>0</v>
      </c>
      <c r="J1276">
        <v>2</v>
      </c>
      <c r="K1276">
        <v>0.03</v>
      </c>
      <c r="L1276">
        <v>-1</v>
      </c>
      <c r="M1276">
        <v>-1</v>
      </c>
      <c r="N1276">
        <v>0.67</v>
      </c>
      <c r="O1276">
        <v>3.58</v>
      </c>
      <c r="P1276">
        <v>0.03</v>
      </c>
      <c r="Q1276">
        <v>0.28000000000000003</v>
      </c>
      <c r="R1276">
        <v>0.05</v>
      </c>
      <c r="S1276">
        <v>0.32</v>
      </c>
      <c r="T1276">
        <v>0.23</v>
      </c>
      <c r="U1276">
        <v>0</v>
      </c>
      <c r="V1276">
        <v>0</v>
      </c>
      <c r="W1276">
        <v>20.67</v>
      </c>
      <c r="X1276">
        <v>0.6</v>
      </c>
      <c r="Y1276">
        <v>-1</v>
      </c>
      <c r="Z1276">
        <v>-1</v>
      </c>
      <c r="AA1276">
        <v>24.88</v>
      </c>
      <c r="AB1276">
        <v>0.03</v>
      </c>
      <c r="AC1276">
        <v>0.02</v>
      </c>
      <c r="AD1276">
        <v>0.03</v>
      </c>
      <c r="AE1276">
        <v>4.17</v>
      </c>
      <c r="AF1276">
        <v>-1</v>
      </c>
      <c r="AG1276">
        <v>-1</v>
      </c>
      <c r="AH1276">
        <v>-1</v>
      </c>
      <c r="AI1276">
        <v>0</v>
      </c>
      <c r="AJ1276">
        <v>0</v>
      </c>
      <c r="AK1276">
        <v>0.03</v>
      </c>
      <c r="AL1276">
        <v>0.03</v>
      </c>
      <c r="AM1276">
        <v>0.05</v>
      </c>
      <c r="AN1276">
        <v>0.05</v>
      </c>
      <c r="AO1276">
        <v>1.42</v>
      </c>
      <c r="AP1276">
        <v>1.42</v>
      </c>
      <c r="AQ1276">
        <v>22.67</v>
      </c>
      <c r="AR1276">
        <v>0.53</v>
      </c>
      <c r="AS1276">
        <v>0.68</v>
      </c>
      <c r="AT1276">
        <v>-1</v>
      </c>
      <c r="AU1276">
        <v>-1</v>
      </c>
      <c r="AV1276">
        <v>0.05</v>
      </c>
      <c r="AW1276">
        <v>29.88</v>
      </c>
      <c r="AX1276">
        <v>29.88</v>
      </c>
      <c r="AY1276">
        <v>0.17</v>
      </c>
      <c r="AZ1276">
        <v>0</v>
      </c>
      <c r="BA1276">
        <v>1461.525727970989</v>
      </c>
    </row>
    <row r="1277" spans="1:53" x14ac:dyDescent="0.25">
      <c r="A1277">
        <v>3379</v>
      </c>
      <c r="B1277" t="s">
        <v>1672</v>
      </c>
      <c r="C1277">
        <v>0</v>
      </c>
      <c r="D1277">
        <v>1.58</v>
      </c>
      <c r="E1277">
        <v>0</v>
      </c>
      <c r="F1277">
        <v>0</v>
      </c>
      <c r="G1277">
        <v>0</v>
      </c>
      <c r="H1277">
        <v>0.03</v>
      </c>
      <c r="I1277">
        <v>0</v>
      </c>
      <c r="J1277">
        <v>2</v>
      </c>
      <c r="K1277">
        <v>0.03</v>
      </c>
      <c r="L1277">
        <v>-1</v>
      </c>
      <c r="M1277">
        <v>-1</v>
      </c>
      <c r="N1277">
        <v>0.67</v>
      </c>
      <c r="O1277">
        <v>3.58</v>
      </c>
      <c r="P1277">
        <v>0.03</v>
      </c>
      <c r="Q1277">
        <v>0.28000000000000003</v>
      </c>
      <c r="R1277">
        <v>0.05</v>
      </c>
      <c r="S1277">
        <v>0.32</v>
      </c>
      <c r="T1277">
        <v>0.23</v>
      </c>
      <c r="U1277">
        <v>0</v>
      </c>
      <c r="V1277">
        <v>0</v>
      </c>
      <c r="W1277">
        <v>20.67</v>
      </c>
      <c r="X1277">
        <v>0.6</v>
      </c>
      <c r="Y1277">
        <v>-1</v>
      </c>
      <c r="Z1277">
        <v>-1</v>
      </c>
      <c r="AA1277">
        <v>24.88</v>
      </c>
      <c r="AB1277">
        <v>0.03</v>
      </c>
      <c r="AC1277">
        <v>0.02</v>
      </c>
      <c r="AD1277">
        <v>0.03</v>
      </c>
      <c r="AE1277">
        <v>4.17</v>
      </c>
      <c r="AF1277">
        <v>-1</v>
      </c>
      <c r="AG1277">
        <v>-1</v>
      </c>
      <c r="AH1277">
        <v>-1</v>
      </c>
      <c r="AI1277">
        <v>0</v>
      </c>
      <c r="AJ1277">
        <v>0</v>
      </c>
      <c r="AK1277">
        <v>0.03</v>
      </c>
      <c r="AL1277">
        <v>0.03</v>
      </c>
      <c r="AM1277">
        <v>0.05</v>
      </c>
      <c r="AN1277">
        <v>0.05</v>
      </c>
      <c r="AO1277">
        <v>1.42</v>
      </c>
      <c r="AP1277">
        <v>1.42</v>
      </c>
      <c r="AQ1277">
        <v>22.67</v>
      </c>
      <c r="AR1277">
        <v>0.53</v>
      </c>
      <c r="AS1277">
        <v>0.68</v>
      </c>
      <c r="AT1277">
        <v>-1</v>
      </c>
      <c r="AU1277">
        <v>-1</v>
      </c>
      <c r="AV1277">
        <v>0.05</v>
      </c>
      <c r="AW1277">
        <v>29.88</v>
      </c>
      <c r="AX1277">
        <v>29.88</v>
      </c>
      <c r="AY1277">
        <v>0.17</v>
      </c>
      <c r="AZ1277">
        <v>0</v>
      </c>
      <c r="BA1277">
        <v>1372.1404425829164</v>
      </c>
    </row>
    <row r="1278" spans="1:53" x14ac:dyDescent="0.25">
      <c r="A1278">
        <v>3381</v>
      </c>
      <c r="B1278" t="s">
        <v>1673</v>
      </c>
      <c r="C1278">
        <v>0</v>
      </c>
      <c r="D1278">
        <v>1.58</v>
      </c>
      <c r="E1278">
        <v>0</v>
      </c>
      <c r="F1278">
        <v>0</v>
      </c>
      <c r="G1278">
        <v>0</v>
      </c>
      <c r="H1278">
        <v>0.03</v>
      </c>
      <c r="I1278">
        <v>0</v>
      </c>
      <c r="J1278">
        <v>2</v>
      </c>
      <c r="K1278">
        <v>0.03</v>
      </c>
      <c r="L1278">
        <v>-1</v>
      </c>
      <c r="M1278">
        <v>-1</v>
      </c>
      <c r="N1278">
        <v>0.67</v>
      </c>
      <c r="O1278">
        <v>3.58</v>
      </c>
      <c r="P1278">
        <v>0.03</v>
      </c>
      <c r="Q1278">
        <v>0.28000000000000003</v>
      </c>
      <c r="R1278">
        <v>0.05</v>
      </c>
      <c r="S1278">
        <v>0.32</v>
      </c>
      <c r="T1278">
        <v>0.23</v>
      </c>
      <c r="U1278">
        <v>0</v>
      </c>
      <c r="V1278">
        <v>0</v>
      </c>
      <c r="W1278">
        <v>20.67</v>
      </c>
      <c r="X1278">
        <v>0.6</v>
      </c>
      <c r="Y1278">
        <v>-1</v>
      </c>
      <c r="Z1278">
        <v>-1</v>
      </c>
      <c r="AA1278">
        <v>24.88</v>
      </c>
      <c r="AB1278">
        <v>0.03</v>
      </c>
      <c r="AC1278">
        <v>0.02</v>
      </c>
      <c r="AD1278">
        <v>0.03</v>
      </c>
      <c r="AE1278">
        <v>4.17</v>
      </c>
      <c r="AF1278">
        <v>-1</v>
      </c>
      <c r="AG1278">
        <v>-1</v>
      </c>
      <c r="AH1278">
        <v>-1</v>
      </c>
      <c r="AI1278">
        <v>0</v>
      </c>
      <c r="AJ1278">
        <v>0</v>
      </c>
      <c r="AK1278">
        <v>0.03</v>
      </c>
      <c r="AL1278">
        <v>0.03</v>
      </c>
      <c r="AM1278">
        <v>0.05</v>
      </c>
      <c r="AN1278">
        <v>0.05</v>
      </c>
      <c r="AO1278">
        <v>1.42</v>
      </c>
      <c r="AP1278">
        <v>1.42</v>
      </c>
      <c r="AQ1278">
        <v>22.67</v>
      </c>
      <c r="AR1278">
        <v>0.53</v>
      </c>
      <c r="AS1278">
        <v>0.68</v>
      </c>
      <c r="AT1278">
        <v>-1</v>
      </c>
      <c r="AU1278">
        <v>-1</v>
      </c>
      <c r="AV1278">
        <v>0.05</v>
      </c>
      <c r="AW1278">
        <v>29.88</v>
      </c>
      <c r="AX1278">
        <v>29.88</v>
      </c>
      <c r="AY1278">
        <v>0.17</v>
      </c>
      <c r="AZ1278">
        <v>0</v>
      </c>
      <c r="BA1278">
        <v>1444.6356583373702</v>
      </c>
    </row>
    <row r="1279" spans="1:53" x14ac:dyDescent="0.25">
      <c r="A1279">
        <v>3386</v>
      </c>
      <c r="B1279" t="s">
        <v>1674</v>
      </c>
      <c r="C1279">
        <v>0</v>
      </c>
      <c r="D1279">
        <v>1.58</v>
      </c>
      <c r="E1279">
        <v>0</v>
      </c>
      <c r="F1279">
        <v>0</v>
      </c>
      <c r="G1279">
        <v>0</v>
      </c>
      <c r="H1279">
        <v>0.03</v>
      </c>
      <c r="I1279">
        <v>0</v>
      </c>
      <c r="J1279">
        <v>2</v>
      </c>
      <c r="K1279">
        <v>0.03</v>
      </c>
      <c r="L1279">
        <v>-1</v>
      </c>
      <c r="M1279">
        <v>-1</v>
      </c>
      <c r="N1279">
        <v>0.67</v>
      </c>
      <c r="O1279">
        <v>3.58</v>
      </c>
      <c r="P1279">
        <v>0.03</v>
      </c>
      <c r="Q1279">
        <v>0.28000000000000003</v>
      </c>
      <c r="R1279">
        <v>0.05</v>
      </c>
      <c r="S1279">
        <v>0.32</v>
      </c>
      <c r="T1279">
        <v>0.23</v>
      </c>
      <c r="U1279">
        <v>0</v>
      </c>
      <c r="V1279">
        <v>0</v>
      </c>
      <c r="W1279">
        <v>20.67</v>
      </c>
      <c r="X1279">
        <v>0.6</v>
      </c>
      <c r="Y1279">
        <v>-1</v>
      </c>
      <c r="Z1279">
        <v>-1</v>
      </c>
      <c r="AA1279">
        <v>24.88</v>
      </c>
      <c r="AB1279">
        <v>0.03</v>
      </c>
      <c r="AC1279">
        <v>0.02</v>
      </c>
      <c r="AD1279">
        <v>0.03</v>
      </c>
      <c r="AE1279">
        <v>4.17</v>
      </c>
      <c r="AF1279">
        <v>-1</v>
      </c>
      <c r="AG1279">
        <v>-1</v>
      </c>
      <c r="AH1279">
        <v>-1</v>
      </c>
      <c r="AI1279">
        <v>0</v>
      </c>
      <c r="AJ1279">
        <v>0</v>
      </c>
      <c r="AK1279">
        <v>0.03</v>
      </c>
      <c r="AL1279">
        <v>0.03</v>
      </c>
      <c r="AM1279">
        <v>0.05</v>
      </c>
      <c r="AN1279">
        <v>0.05</v>
      </c>
      <c r="AO1279">
        <v>1.42</v>
      </c>
      <c r="AP1279">
        <v>1.42</v>
      </c>
      <c r="AQ1279">
        <v>22.67</v>
      </c>
      <c r="AR1279">
        <v>0.53</v>
      </c>
      <c r="AS1279">
        <v>0.68</v>
      </c>
      <c r="AT1279">
        <v>-1</v>
      </c>
      <c r="AU1279">
        <v>-1</v>
      </c>
      <c r="AV1279">
        <v>0.05</v>
      </c>
      <c r="AW1279">
        <v>29.88</v>
      </c>
      <c r="AX1279">
        <v>29.88</v>
      </c>
      <c r="AY1279">
        <v>0.17</v>
      </c>
      <c r="AZ1279">
        <v>0</v>
      </c>
      <c r="BA1279">
        <v>1384.2740593251362</v>
      </c>
    </row>
    <row r="1280" spans="1:53" x14ac:dyDescent="0.25">
      <c r="A1280">
        <v>3387</v>
      </c>
      <c r="B1280" t="s">
        <v>1675</v>
      </c>
      <c r="C1280">
        <v>0</v>
      </c>
      <c r="D1280">
        <v>1.58</v>
      </c>
      <c r="E1280">
        <v>0</v>
      </c>
      <c r="F1280">
        <v>0</v>
      </c>
      <c r="G1280">
        <v>0</v>
      </c>
      <c r="H1280">
        <v>0.03</v>
      </c>
      <c r="I1280">
        <v>0</v>
      </c>
      <c r="J1280">
        <v>2</v>
      </c>
      <c r="K1280">
        <v>0.03</v>
      </c>
      <c r="L1280">
        <v>-1</v>
      </c>
      <c r="M1280">
        <v>-1</v>
      </c>
      <c r="N1280">
        <v>0.67</v>
      </c>
      <c r="O1280">
        <v>3.58</v>
      </c>
      <c r="P1280">
        <v>0.03</v>
      </c>
      <c r="Q1280">
        <v>0.28000000000000003</v>
      </c>
      <c r="R1280">
        <v>0.05</v>
      </c>
      <c r="S1280">
        <v>0.32</v>
      </c>
      <c r="T1280">
        <v>0.23</v>
      </c>
      <c r="U1280">
        <v>0</v>
      </c>
      <c r="V1280">
        <v>0</v>
      </c>
      <c r="W1280">
        <v>20.67</v>
      </c>
      <c r="X1280">
        <v>0.6</v>
      </c>
      <c r="Y1280">
        <v>-1</v>
      </c>
      <c r="Z1280">
        <v>-1</v>
      </c>
      <c r="AA1280">
        <v>24.88</v>
      </c>
      <c r="AB1280">
        <v>0.03</v>
      </c>
      <c r="AC1280">
        <v>0.02</v>
      </c>
      <c r="AD1280">
        <v>0.03</v>
      </c>
      <c r="AE1280">
        <v>4.17</v>
      </c>
      <c r="AF1280">
        <v>-1</v>
      </c>
      <c r="AG1280">
        <v>-1</v>
      </c>
      <c r="AH1280">
        <v>-1</v>
      </c>
      <c r="AI1280">
        <v>0</v>
      </c>
      <c r="AJ1280">
        <v>0</v>
      </c>
      <c r="AK1280">
        <v>0.03</v>
      </c>
      <c r="AL1280">
        <v>0.03</v>
      </c>
      <c r="AM1280">
        <v>0.05</v>
      </c>
      <c r="AN1280">
        <v>0.05</v>
      </c>
      <c r="AO1280">
        <v>1.42</v>
      </c>
      <c r="AP1280">
        <v>1.42</v>
      </c>
      <c r="AQ1280">
        <v>22.67</v>
      </c>
      <c r="AR1280">
        <v>0.53</v>
      </c>
      <c r="AS1280">
        <v>0.68</v>
      </c>
      <c r="AT1280">
        <v>-1</v>
      </c>
      <c r="AU1280">
        <v>-1</v>
      </c>
      <c r="AV1280">
        <v>0.05</v>
      </c>
      <c r="AW1280">
        <v>29.88</v>
      </c>
      <c r="AX1280">
        <v>29.88</v>
      </c>
      <c r="AY1280">
        <v>0.17</v>
      </c>
      <c r="AZ1280">
        <v>0</v>
      </c>
      <c r="BA1280">
        <v>1420.2758014423439</v>
      </c>
    </row>
    <row r="1281" spans="1:53" x14ac:dyDescent="0.25">
      <c r="A1281">
        <v>3388</v>
      </c>
      <c r="B1281" t="s">
        <v>894</v>
      </c>
      <c r="C1281">
        <v>0</v>
      </c>
      <c r="D1281">
        <v>1.58</v>
      </c>
      <c r="E1281">
        <v>0</v>
      </c>
      <c r="F1281">
        <v>0</v>
      </c>
      <c r="G1281">
        <v>0</v>
      </c>
      <c r="H1281">
        <v>0.03</v>
      </c>
      <c r="I1281">
        <v>0</v>
      </c>
      <c r="J1281">
        <v>2</v>
      </c>
      <c r="K1281">
        <v>0.03</v>
      </c>
      <c r="L1281">
        <v>-1</v>
      </c>
      <c r="M1281">
        <v>-1</v>
      </c>
      <c r="N1281">
        <v>0.67</v>
      </c>
      <c r="O1281">
        <v>3.58</v>
      </c>
      <c r="P1281">
        <v>0.03</v>
      </c>
      <c r="Q1281">
        <v>0.28000000000000003</v>
      </c>
      <c r="R1281">
        <v>0.05</v>
      </c>
      <c r="S1281">
        <v>0.32</v>
      </c>
      <c r="T1281">
        <v>0.23</v>
      </c>
      <c r="U1281">
        <v>0</v>
      </c>
      <c r="V1281">
        <v>0</v>
      </c>
      <c r="W1281">
        <v>20.67</v>
      </c>
      <c r="X1281">
        <v>0.6</v>
      </c>
      <c r="Y1281">
        <v>-1</v>
      </c>
      <c r="Z1281">
        <v>-1</v>
      </c>
      <c r="AA1281">
        <v>24.88</v>
      </c>
      <c r="AB1281">
        <v>0.03</v>
      </c>
      <c r="AC1281">
        <v>0.02</v>
      </c>
      <c r="AD1281">
        <v>0.03</v>
      </c>
      <c r="AE1281">
        <v>4.17</v>
      </c>
      <c r="AF1281">
        <v>-1</v>
      </c>
      <c r="AG1281">
        <v>-1</v>
      </c>
      <c r="AH1281">
        <v>-1</v>
      </c>
      <c r="AI1281">
        <v>0</v>
      </c>
      <c r="AJ1281">
        <v>0</v>
      </c>
      <c r="AK1281">
        <v>0.03</v>
      </c>
      <c r="AL1281">
        <v>0.03</v>
      </c>
      <c r="AM1281">
        <v>0.05</v>
      </c>
      <c r="AN1281">
        <v>0.05</v>
      </c>
      <c r="AO1281">
        <v>1.42</v>
      </c>
      <c r="AP1281">
        <v>1.42</v>
      </c>
      <c r="AQ1281">
        <v>22.67</v>
      </c>
      <c r="AR1281">
        <v>0.53</v>
      </c>
      <c r="AS1281">
        <v>0.68</v>
      </c>
      <c r="AT1281">
        <v>-1</v>
      </c>
      <c r="AU1281">
        <v>-1</v>
      </c>
      <c r="AV1281">
        <v>0.05</v>
      </c>
      <c r="AW1281">
        <v>29.88</v>
      </c>
      <c r="AX1281">
        <v>29.88</v>
      </c>
      <c r="AY1281">
        <v>0.17</v>
      </c>
      <c r="AZ1281">
        <v>0</v>
      </c>
      <c r="BA1281">
        <v>1455.6849682214665</v>
      </c>
    </row>
    <row r="1282" spans="1:53" x14ac:dyDescent="0.25">
      <c r="A1282">
        <v>3389</v>
      </c>
      <c r="B1282" t="s">
        <v>1676</v>
      </c>
      <c r="C1282">
        <v>0</v>
      </c>
      <c r="D1282">
        <v>1.58</v>
      </c>
      <c r="E1282">
        <v>0</v>
      </c>
      <c r="F1282">
        <v>0</v>
      </c>
      <c r="G1282">
        <v>0</v>
      </c>
      <c r="H1282">
        <v>0.03</v>
      </c>
      <c r="I1282">
        <v>0</v>
      </c>
      <c r="J1282">
        <v>2</v>
      </c>
      <c r="K1282">
        <v>0.03</v>
      </c>
      <c r="L1282">
        <v>-1</v>
      </c>
      <c r="M1282">
        <v>-1</v>
      </c>
      <c r="N1282">
        <v>0.67</v>
      </c>
      <c r="O1282">
        <v>3.58</v>
      </c>
      <c r="P1282">
        <v>0.03</v>
      </c>
      <c r="Q1282">
        <v>0.28000000000000003</v>
      </c>
      <c r="R1282">
        <v>0.05</v>
      </c>
      <c r="S1282">
        <v>0.32</v>
      </c>
      <c r="T1282">
        <v>0.23</v>
      </c>
      <c r="U1282">
        <v>0</v>
      </c>
      <c r="V1282">
        <v>0</v>
      </c>
      <c r="W1282">
        <v>20.67</v>
      </c>
      <c r="X1282">
        <v>0.6</v>
      </c>
      <c r="Y1282">
        <v>-1</v>
      </c>
      <c r="Z1282">
        <v>-1</v>
      </c>
      <c r="AA1282">
        <v>24.88</v>
      </c>
      <c r="AB1282">
        <v>0.03</v>
      </c>
      <c r="AC1282">
        <v>0.02</v>
      </c>
      <c r="AD1282">
        <v>0.03</v>
      </c>
      <c r="AE1282">
        <v>4.17</v>
      </c>
      <c r="AF1282">
        <v>-1</v>
      </c>
      <c r="AG1282">
        <v>-1</v>
      </c>
      <c r="AH1282">
        <v>-1</v>
      </c>
      <c r="AI1282">
        <v>0</v>
      </c>
      <c r="AJ1282">
        <v>0</v>
      </c>
      <c r="AK1282">
        <v>0.03</v>
      </c>
      <c r="AL1282">
        <v>0.03</v>
      </c>
      <c r="AM1282">
        <v>0.05</v>
      </c>
      <c r="AN1282">
        <v>0.05</v>
      </c>
      <c r="AO1282">
        <v>1.42</v>
      </c>
      <c r="AP1282">
        <v>1.42</v>
      </c>
      <c r="AQ1282">
        <v>22.67</v>
      </c>
      <c r="AR1282">
        <v>0.53</v>
      </c>
      <c r="AS1282">
        <v>0.68</v>
      </c>
      <c r="AT1282">
        <v>-1</v>
      </c>
      <c r="AU1282">
        <v>-1</v>
      </c>
      <c r="AV1282">
        <v>0.05</v>
      </c>
      <c r="AW1282">
        <v>29.88</v>
      </c>
      <c r="AX1282">
        <v>29.88</v>
      </c>
      <c r="AY1282">
        <v>0.17</v>
      </c>
      <c r="AZ1282">
        <v>0</v>
      </c>
      <c r="BA1282">
        <v>1451.5105429193861</v>
      </c>
    </row>
    <row r="1283" spans="1:53" x14ac:dyDescent="0.25">
      <c r="A1283">
        <v>3390</v>
      </c>
      <c r="B1283" t="s">
        <v>1677</v>
      </c>
      <c r="C1283">
        <v>0</v>
      </c>
      <c r="D1283">
        <v>1.58</v>
      </c>
      <c r="E1283">
        <v>0</v>
      </c>
      <c r="F1283">
        <v>0</v>
      </c>
      <c r="G1283">
        <v>0</v>
      </c>
      <c r="H1283">
        <v>0.03</v>
      </c>
      <c r="I1283">
        <v>0</v>
      </c>
      <c r="J1283">
        <v>2</v>
      </c>
      <c r="K1283">
        <v>0.03</v>
      </c>
      <c r="L1283">
        <v>-1</v>
      </c>
      <c r="M1283">
        <v>-1</v>
      </c>
      <c r="N1283">
        <v>0.67</v>
      </c>
      <c r="O1283">
        <v>3.58</v>
      </c>
      <c r="P1283">
        <v>0.03</v>
      </c>
      <c r="Q1283">
        <v>0.28000000000000003</v>
      </c>
      <c r="R1283">
        <v>0.05</v>
      </c>
      <c r="S1283">
        <v>0.32</v>
      </c>
      <c r="T1283">
        <v>0.23</v>
      </c>
      <c r="U1283">
        <v>0</v>
      </c>
      <c r="V1283">
        <v>0</v>
      </c>
      <c r="W1283">
        <v>20.67</v>
      </c>
      <c r="X1283">
        <v>0.6</v>
      </c>
      <c r="Y1283">
        <v>-1</v>
      </c>
      <c r="Z1283">
        <v>-1</v>
      </c>
      <c r="AA1283">
        <v>24.88</v>
      </c>
      <c r="AB1283">
        <v>0.03</v>
      </c>
      <c r="AC1283">
        <v>0.02</v>
      </c>
      <c r="AD1283">
        <v>0.03</v>
      </c>
      <c r="AE1283">
        <v>4.17</v>
      </c>
      <c r="AF1283">
        <v>-1</v>
      </c>
      <c r="AG1283">
        <v>-1</v>
      </c>
      <c r="AH1283">
        <v>-1</v>
      </c>
      <c r="AI1283">
        <v>0</v>
      </c>
      <c r="AJ1283">
        <v>0</v>
      </c>
      <c r="AK1283">
        <v>0.03</v>
      </c>
      <c r="AL1283">
        <v>0.03</v>
      </c>
      <c r="AM1283">
        <v>0.05</v>
      </c>
      <c r="AN1283">
        <v>0.05</v>
      </c>
      <c r="AO1283">
        <v>1.42</v>
      </c>
      <c r="AP1283">
        <v>1.42</v>
      </c>
      <c r="AQ1283">
        <v>22.67</v>
      </c>
      <c r="AR1283">
        <v>0.53</v>
      </c>
      <c r="AS1283">
        <v>0.68</v>
      </c>
      <c r="AT1283">
        <v>-1</v>
      </c>
      <c r="AU1283">
        <v>-1</v>
      </c>
      <c r="AV1283">
        <v>0.05</v>
      </c>
      <c r="AW1283">
        <v>29.88</v>
      </c>
      <c r="AX1283">
        <v>29.88</v>
      </c>
      <c r="AY1283">
        <v>0.17</v>
      </c>
      <c r="AZ1283">
        <v>0</v>
      </c>
      <c r="BA1283">
        <v>1420.5356991228618</v>
      </c>
    </row>
    <row r="1284" spans="1:53" x14ac:dyDescent="0.25">
      <c r="A1284">
        <v>3393</v>
      </c>
      <c r="B1284" t="s">
        <v>1678</v>
      </c>
      <c r="C1284">
        <v>0</v>
      </c>
      <c r="D1284">
        <v>1.58</v>
      </c>
      <c r="E1284">
        <v>0</v>
      </c>
      <c r="F1284">
        <v>0</v>
      </c>
      <c r="G1284">
        <v>0</v>
      </c>
      <c r="H1284">
        <v>0.03</v>
      </c>
      <c r="I1284">
        <v>0</v>
      </c>
      <c r="J1284">
        <v>2</v>
      </c>
      <c r="K1284">
        <v>0.03</v>
      </c>
      <c r="L1284">
        <v>-1</v>
      </c>
      <c r="M1284">
        <v>-1</v>
      </c>
      <c r="N1284">
        <v>0.67</v>
      </c>
      <c r="O1284">
        <v>3.58</v>
      </c>
      <c r="P1284">
        <v>0.03</v>
      </c>
      <c r="Q1284">
        <v>0.28000000000000003</v>
      </c>
      <c r="R1284">
        <v>0.05</v>
      </c>
      <c r="S1284">
        <v>0.32</v>
      </c>
      <c r="T1284">
        <v>0.23</v>
      </c>
      <c r="U1284">
        <v>0</v>
      </c>
      <c r="V1284">
        <v>0</v>
      </c>
      <c r="W1284">
        <v>20.67</v>
      </c>
      <c r="X1284">
        <v>0.6</v>
      </c>
      <c r="Y1284">
        <v>-1</v>
      </c>
      <c r="Z1284">
        <v>-1</v>
      </c>
      <c r="AA1284">
        <v>24.88</v>
      </c>
      <c r="AB1284">
        <v>0.03</v>
      </c>
      <c r="AC1284">
        <v>0.02</v>
      </c>
      <c r="AD1284">
        <v>0.03</v>
      </c>
      <c r="AE1284">
        <v>4.17</v>
      </c>
      <c r="AF1284">
        <v>-1</v>
      </c>
      <c r="AG1284">
        <v>-1</v>
      </c>
      <c r="AH1284">
        <v>-1</v>
      </c>
      <c r="AI1284">
        <v>0</v>
      </c>
      <c r="AJ1284">
        <v>0</v>
      </c>
      <c r="AK1284">
        <v>0.03</v>
      </c>
      <c r="AL1284">
        <v>0.03</v>
      </c>
      <c r="AM1284">
        <v>0.05</v>
      </c>
      <c r="AN1284">
        <v>0.05</v>
      </c>
      <c r="AO1284">
        <v>1.42</v>
      </c>
      <c r="AP1284">
        <v>1.42</v>
      </c>
      <c r="AQ1284">
        <v>22.67</v>
      </c>
      <c r="AR1284">
        <v>0.53</v>
      </c>
      <c r="AS1284">
        <v>0.68</v>
      </c>
      <c r="AT1284">
        <v>-1</v>
      </c>
      <c r="AU1284">
        <v>-1</v>
      </c>
      <c r="AV1284">
        <v>0.05</v>
      </c>
      <c r="AW1284">
        <v>29.88</v>
      </c>
      <c r="AX1284">
        <v>29.88</v>
      </c>
      <c r="AY1284">
        <v>0.17</v>
      </c>
      <c r="AZ1284">
        <v>0</v>
      </c>
      <c r="BA1284">
        <v>1479.1274299876</v>
      </c>
    </row>
    <row r="1285" spans="1:53" x14ac:dyDescent="0.25">
      <c r="A1285">
        <v>3397</v>
      </c>
      <c r="B1285" t="s">
        <v>1679</v>
      </c>
      <c r="C1285">
        <v>0</v>
      </c>
      <c r="D1285">
        <v>1.58</v>
      </c>
      <c r="E1285">
        <v>0</v>
      </c>
      <c r="F1285">
        <v>0</v>
      </c>
      <c r="G1285">
        <v>0</v>
      </c>
      <c r="H1285">
        <v>0.03</v>
      </c>
      <c r="I1285">
        <v>0</v>
      </c>
      <c r="J1285">
        <v>2</v>
      </c>
      <c r="K1285">
        <v>0.03</v>
      </c>
      <c r="L1285">
        <v>-1</v>
      </c>
      <c r="M1285">
        <v>-1</v>
      </c>
      <c r="N1285">
        <v>0.67</v>
      </c>
      <c r="O1285">
        <v>3.58</v>
      </c>
      <c r="P1285">
        <v>0.03</v>
      </c>
      <c r="Q1285">
        <v>0.28000000000000003</v>
      </c>
      <c r="R1285">
        <v>0.05</v>
      </c>
      <c r="S1285">
        <v>0.32</v>
      </c>
      <c r="T1285">
        <v>0.23</v>
      </c>
      <c r="U1285">
        <v>0</v>
      </c>
      <c r="V1285">
        <v>0</v>
      </c>
      <c r="W1285">
        <v>20.67</v>
      </c>
      <c r="X1285">
        <v>0.6</v>
      </c>
      <c r="Y1285">
        <v>-1</v>
      </c>
      <c r="Z1285">
        <v>-1</v>
      </c>
      <c r="AA1285">
        <v>24.88</v>
      </c>
      <c r="AB1285">
        <v>0.03</v>
      </c>
      <c r="AC1285">
        <v>0.02</v>
      </c>
      <c r="AD1285">
        <v>0.03</v>
      </c>
      <c r="AE1285">
        <v>4.17</v>
      </c>
      <c r="AF1285">
        <v>-1</v>
      </c>
      <c r="AG1285">
        <v>-1</v>
      </c>
      <c r="AH1285">
        <v>-1</v>
      </c>
      <c r="AI1285">
        <v>0</v>
      </c>
      <c r="AJ1285">
        <v>0</v>
      </c>
      <c r="AK1285">
        <v>0.03</v>
      </c>
      <c r="AL1285">
        <v>0.03</v>
      </c>
      <c r="AM1285">
        <v>0.05</v>
      </c>
      <c r="AN1285">
        <v>0.05</v>
      </c>
      <c r="AO1285">
        <v>1.42</v>
      </c>
      <c r="AP1285">
        <v>1.42</v>
      </c>
      <c r="AQ1285">
        <v>22.67</v>
      </c>
      <c r="AR1285">
        <v>0.53</v>
      </c>
      <c r="AS1285">
        <v>0.68</v>
      </c>
      <c r="AT1285">
        <v>-1</v>
      </c>
      <c r="AU1285">
        <v>-1</v>
      </c>
      <c r="AV1285">
        <v>0.05</v>
      </c>
      <c r="AW1285">
        <v>29.88</v>
      </c>
      <c r="AX1285">
        <v>29.88</v>
      </c>
      <c r="AY1285">
        <v>0.17</v>
      </c>
      <c r="AZ1285">
        <v>0</v>
      </c>
      <c r="BA1285">
        <v>1425.0711910876164</v>
      </c>
    </row>
    <row r="1286" spans="1:53" x14ac:dyDescent="0.25">
      <c r="A1286">
        <v>3398</v>
      </c>
      <c r="B1286" t="s">
        <v>1680</v>
      </c>
      <c r="C1286">
        <v>0</v>
      </c>
      <c r="D1286">
        <v>1.58</v>
      </c>
      <c r="E1286">
        <v>0</v>
      </c>
      <c r="F1286">
        <v>0</v>
      </c>
      <c r="G1286">
        <v>0</v>
      </c>
      <c r="H1286">
        <v>0.03</v>
      </c>
      <c r="I1286">
        <v>0</v>
      </c>
      <c r="J1286">
        <v>2</v>
      </c>
      <c r="K1286">
        <v>0.03</v>
      </c>
      <c r="L1286">
        <v>-1</v>
      </c>
      <c r="M1286">
        <v>-1</v>
      </c>
      <c r="N1286">
        <v>0.67</v>
      </c>
      <c r="O1286">
        <v>3.58</v>
      </c>
      <c r="P1286">
        <v>0.03</v>
      </c>
      <c r="Q1286">
        <v>0.28000000000000003</v>
      </c>
      <c r="R1286">
        <v>0.05</v>
      </c>
      <c r="S1286">
        <v>0.32</v>
      </c>
      <c r="T1286">
        <v>0.23</v>
      </c>
      <c r="U1286">
        <v>0</v>
      </c>
      <c r="V1286">
        <v>0</v>
      </c>
      <c r="W1286">
        <v>20.67</v>
      </c>
      <c r="X1286">
        <v>0.6</v>
      </c>
      <c r="Y1286">
        <v>-1</v>
      </c>
      <c r="Z1286">
        <v>-1</v>
      </c>
      <c r="AA1286">
        <v>24.88</v>
      </c>
      <c r="AB1286">
        <v>0.03</v>
      </c>
      <c r="AC1286">
        <v>0.02</v>
      </c>
      <c r="AD1286">
        <v>0.03</v>
      </c>
      <c r="AE1286">
        <v>4.17</v>
      </c>
      <c r="AF1286">
        <v>-1</v>
      </c>
      <c r="AG1286">
        <v>-1</v>
      </c>
      <c r="AH1286">
        <v>-1</v>
      </c>
      <c r="AI1286">
        <v>0</v>
      </c>
      <c r="AJ1286">
        <v>0</v>
      </c>
      <c r="AK1286">
        <v>0.03</v>
      </c>
      <c r="AL1286">
        <v>0.03</v>
      </c>
      <c r="AM1286">
        <v>0.05</v>
      </c>
      <c r="AN1286">
        <v>0.05</v>
      </c>
      <c r="AO1286">
        <v>1.42</v>
      </c>
      <c r="AP1286">
        <v>1.42</v>
      </c>
      <c r="AQ1286">
        <v>22.67</v>
      </c>
      <c r="AR1286">
        <v>0.53</v>
      </c>
      <c r="AS1286">
        <v>0.68</v>
      </c>
      <c r="AT1286">
        <v>-1</v>
      </c>
      <c r="AU1286">
        <v>-1</v>
      </c>
      <c r="AV1286">
        <v>0.05</v>
      </c>
      <c r="AW1286">
        <v>29.88</v>
      </c>
      <c r="AX1286">
        <v>29.88</v>
      </c>
      <c r="AY1286">
        <v>0.17</v>
      </c>
      <c r="AZ1286">
        <v>0</v>
      </c>
      <c r="BA1286">
        <v>1376.8304871439263</v>
      </c>
    </row>
    <row r="1287" spans="1:53" x14ac:dyDescent="0.25">
      <c r="A1287">
        <v>3402</v>
      </c>
      <c r="B1287" t="s">
        <v>1681</v>
      </c>
      <c r="C1287">
        <v>0</v>
      </c>
      <c r="D1287">
        <v>1.58</v>
      </c>
      <c r="E1287">
        <v>0</v>
      </c>
      <c r="F1287">
        <v>0</v>
      </c>
      <c r="G1287">
        <v>0</v>
      </c>
      <c r="H1287">
        <v>0.03</v>
      </c>
      <c r="I1287">
        <v>0</v>
      </c>
      <c r="J1287">
        <v>2</v>
      </c>
      <c r="K1287">
        <v>0.03</v>
      </c>
      <c r="L1287">
        <v>-1</v>
      </c>
      <c r="M1287">
        <v>-1</v>
      </c>
      <c r="N1287">
        <v>0.67</v>
      </c>
      <c r="O1287">
        <v>3.58</v>
      </c>
      <c r="P1287">
        <v>0.03</v>
      </c>
      <c r="Q1287">
        <v>0.28000000000000003</v>
      </c>
      <c r="R1287">
        <v>0.05</v>
      </c>
      <c r="S1287">
        <v>0.32</v>
      </c>
      <c r="T1287">
        <v>0.23</v>
      </c>
      <c r="U1287">
        <v>0</v>
      </c>
      <c r="V1287">
        <v>0</v>
      </c>
      <c r="W1287">
        <v>20.67</v>
      </c>
      <c r="X1287">
        <v>0.6</v>
      </c>
      <c r="Y1287">
        <v>-1</v>
      </c>
      <c r="Z1287">
        <v>-1</v>
      </c>
      <c r="AA1287">
        <v>24.88</v>
      </c>
      <c r="AB1287">
        <v>0.03</v>
      </c>
      <c r="AC1287">
        <v>0.02</v>
      </c>
      <c r="AD1287">
        <v>0.03</v>
      </c>
      <c r="AE1287">
        <v>4.17</v>
      </c>
      <c r="AF1287">
        <v>-1</v>
      </c>
      <c r="AG1287">
        <v>-1</v>
      </c>
      <c r="AH1287">
        <v>-1</v>
      </c>
      <c r="AI1287">
        <v>0</v>
      </c>
      <c r="AJ1287">
        <v>0</v>
      </c>
      <c r="AK1287">
        <v>0.03</v>
      </c>
      <c r="AL1287">
        <v>0.03</v>
      </c>
      <c r="AM1287">
        <v>0.05</v>
      </c>
      <c r="AN1287">
        <v>0.05</v>
      </c>
      <c r="AO1287">
        <v>1.42</v>
      </c>
      <c r="AP1287">
        <v>1.42</v>
      </c>
      <c r="AQ1287">
        <v>22.67</v>
      </c>
      <c r="AR1287">
        <v>0.53</v>
      </c>
      <c r="AS1287">
        <v>0.68</v>
      </c>
      <c r="AT1287">
        <v>-1</v>
      </c>
      <c r="AU1287">
        <v>-1</v>
      </c>
      <c r="AV1287">
        <v>0.05</v>
      </c>
      <c r="AW1287">
        <v>29.88</v>
      </c>
      <c r="AX1287">
        <v>29.88</v>
      </c>
      <c r="AY1287">
        <v>0.17</v>
      </c>
      <c r="AZ1287">
        <v>0</v>
      </c>
      <c r="BA1287">
        <v>1470.9125362897948</v>
      </c>
    </row>
    <row r="1288" spans="1:53" x14ac:dyDescent="0.25">
      <c r="A1288">
        <v>3405</v>
      </c>
      <c r="B1288" t="s">
        <v>1415</v>
      </c>
      <c r="C1288">
        <v>0</v>
      </c>
      <c r="D1288">
        <v>1.58</v>
      </c>
      <c r="E1288">
        <v>0</v>
      </c>
      <c r="F1288">
        <v>0</v>
      </c>
      <c r="G1288">
        <v>0</v>
      </c>
      <c r="H1288">
        <v>0.03</v>
      </c>
      <c r="I1288">
        <v>0</v>
      </c>
      <c r="J1288">
        <v>2</v>
      </c>
      <c r="K1288">
        <v>0.03</v>
      </c>
      <c r="L1288">
        <v>-1</v>
      </c>
      <c r="M1288">
        <v>-1</v>
      </c>
      <c r="N1288">
        <v>0.67</v>
      </c>
      <c r="O1288">
        <v>3.58</v>
      </c>
      <c r="P1288">
        <v>0.03</v>
      </c>
      <c r="Q1288">
        <v>0.28000000000000003</v>
      </c>
      <c r="R1288">
        <v>0.05</v>
      </c>
      <c r="S1288">
        <v>0.32</v>
      </c>
      <c r="T1288">
        <v>0.23</v>
      </c>
      <c r="U1288">
        <v>0</v>
      </c>
      <c r="V1288">
        <v>0</v>
      </c>
      <c r="W1288">
        <v>20.67</v>
      </c>
      <c r="X1288">
        <v>0.6</v>
      </c>
      <c r="Y1288">
        <v>-1</v>
      </c>
      <c r="Z1288">
        <v>-1</v>
      </c>
      <c r="AA1288">
        <v>24.88</v>
      </c>
      <c r="AB1288">
        <v>0.03</v>
      </c>
      <c r="AC1288">
        <v>0.02</v>
      </c>
      <c r="AD1288">
        <v>0.03</v>
      </c>
      <c r="AE1288">
        <v>4.17</v>
      </c>
      <c r="AF1288">
        <v>-1</v>
      </c>
      <c r="AG1288">
        <v>-1</v>
      </c>
      <c r="AH1288">
        <v>-1</v>
      </c>
      <c r="AI1288">
        <v>0</v>
      </c>
      <c r="AJ1288">
        <v>0</v>
      </c>
      <c r="AK1288">
        <v>0.03</v>
      </c>
      <c r="AL1288">
        <v>0.03</v>
      </c>
      <c r="AM1288">
        <v>0.05</v>
      </c>
      <c r="AN1288">
        <v>0.05</v>
      </c>
      <c r="AO1288">
        <v>1.42</v>
      </c>
      <c r="AP1288">
        <v>1.42</v>
      </c>
      <c r="AQ1288">
        <v>22.67</v>
      </c>
      <c r="AR1288">
        <v>0.53</v>
      </c>
      <c r="AS1288">
        <v>0.68</v>
      </c>
      <c r="AT1288">
        <v>-1</v>
      </c>
      <c r="AU1288">
        <v>-1</v>
      </c>
      <c r="AV1288">
        <v>0.05</v>
      </c>
      <c r="AW1288">
        <v>29.88</v>
      </c>
      <c r="AX1288">
        <v>29.88</v>
      </c>
      <c r="AY1288">
        <v>0.17</v>
      </c>
      <c r="AZ1288">
        <v>0</v>
      </c>
      <c r="BA1288">
        <v>1350</v>
      </c>
    </row>
    <row r="1289" spans="1:53" x14ac:dyDescent="0.25">
      <c r="A1289">
        <v>3407</v>
      </c>
      <c r="B1289" t="s">
        <v>1682</v>
      </c>
      <c r="C1289">
        <v>0</v>
      </c>
      <c r="D1289">
        <v>1.58</v>
      </c>
      <c r="E1289">
        <v>0</v>
      </c>
      <c r="F1289">
        <v>0</v>
      </c>
      <c r="G1289">
        <v>0</v>
      </c>
      <c r="H1289">
        <v>0.03</v>
      </c>
      <c r="I1289">
        <v>0</v>
      </c>
      <c r="J1289">
        <v>2</v>
      </c>
      <c r="K1289">
        <v>0.03</v>
      </c>
      <c r="L1289">
        <v>-1</v>
      </c>
      <c r="M1289">
        <v>-1</v>
      </c>
      <c r="N1289">
        <v>0.67</v>
      </c>
      <c r="O1289">
        <v>3.58</v>
      </c>
      <c r="P1289">
        <v>0.03</v>
      </c>
      <c r="Q1289">
        <v>0.28000000000000003</v>
      </c>
      <c r="R1289">
        <v>0.05</v>
      </c>
      <c r="S1289">
        <v>0.32</v>
      </c>
      <c r="T1289">
        <v>0.23</v>
      </c>
      <c r="U1289">
        <v>0</v>
      </c>
      <c r="V1289">
        <v>0</v>
      </c>
      <c r="W1289">
        <v>20.67</v>
      </c>
      <c r="X1289">
        <v>0.6</v>
      </c>
      <c r="Y1289">
        <v>-1</v>
      </c>
      <c r="Z1289">
        <v>-1</v>
      </c>
      <c r="AA1289">
        <v>24.88</v>
      </c>
      <c r="AB1289">
        <v>0.03</v>
      </c>
      <c r="AC1289">
        <v>0.02</v>
      </c>
      <c r="AD1289">
        <v>0.03</v>
      </c>
      <c r="AE1289">
        <v>4.17</v>
      </c>
      <c r="AF1289">
        <v>-1</v>
      </c>
      <c r="AG1289">
        <v>-1</v>
      </c>
      <c r="AH1289">
        <v>-1</v>
      </c>
      <c r="AI1289">
        <v>0</v>
      </c>
      <c r="AJ1289">
        <v>0</v>
      </c>
      <c r="AK1289">
        <v>0.03</v>
      </c>
      <c r="AL1289">
        <v>0.03</v>
      </c>
      <c r="AM1289">
        <v>0.05</v>
      </c>
      <c r="AN1289">
        <v>0.05</v>
      </c>
      <c r="AO1289">
        <v>1.42</v>
      </c>
      <c r="AP1289">
        <v>1.42</v>
      </c>
      <c r="AQ1289">
        <v>22.67</v>
      </c>
      <c r="AR1289">
        <v>0.53</v>
      </c>
      <c r="AS1289">
        <v>0.68</v>
      </c>
      <c r="AT1289">
        <v>-1</v>
      </c>
      <c r="AU1289">
        <v>-1</v>
      </c>
      <c r="AV1289">
        <v>0.05</v>
      </c>
      <c r="AW1289">
        <v>29.88</v>
      </c>
      <c r="AX1289">
        <v>29.88</v>
      </c>
      <c r="AY1289">
        <v>0.17</v>
      </c>
      <c r="AZ1289">
        <v>0</v>
      </c>
      <c r="BA1289">
        <v>1374.4270695558191</v>
      </c>
    </row>
    <row r="1290" spans="1:53" x14ac:dyDescent="0.25">
      <c r="A1290">
        <v>3408</v>
      </c>
      <c r="B1290" t="s">
        <v>1683</v>
      </c>
      <c r="C1290">
        <v>0</v>
      </c>
      <c r="D1290">
        <v>1.58</v>
      </c>
      <c r="E1290">
        <v>0</v>
      </c>
      <c r="F1290">
        <v>0</v>
      </c>
      <c r="G1290">
        <v>0</v>
      </c>
      <c r="H1290">
        <v>0.03</v>
      </c>
      <c r="I1290">
        <v>0</v>
      </c>
      <c r="J1290">
        <v>2</v>
      </c>
      <c r="K1290">
        <v>0.03</v>
      </c>
      <c r="L1290">
        <v>-1</v>
      </c>
      <c r="M1290">
        <v>-1</v>
      </c>
      <c r="N1290">
        <v>0.67</v>
      </c>
      <c r="O1290">
        <v>3.58</v>
      </c>
      <c r="P1290">
        <v>0.03</v>
      </c>
      <c r="Q1290">
        <v>0.28000000000000003</v>
      </c>
      <c r="R1290">
        <v>0.05</v>
      </c>
      <c r="S1290">
        <v>0.32</v>
      </c>
      <c r="T1290">
        <v>0.23</v>
      </c>
      <c r="U1290">
        <v>0</v>
      </c>
      <c r="V1290">
        <v>0</v>
      </c>
      <c r="W1290">
        <v>20.67</v>
      </c>
      <c r="X1290">
        <v>0.6</v>
      </c>
      <c r="Y1290">
        <v>-1</v>
      </c>
      <c r="Z1290">
        <v>-1</v>
      </c>
      <c r="AA1290">
        <v>24.88</v>
      </c>
      <c r="AB1290">
        <v>0.03</v>
      </c>
      <c r="AC1290">
        <v>0.02</v>
      </c>
      <c r="AD1290">
        <v>0.03</v>
      </c>
      <c r="AE1290">
        <v>4.17</v>
      </c>
      <c r="AF1290">
        <v>-1</v>
      </c>
      <c r="AG1290">
        <v>-1</v>
      </c>
      <c r="AH1290">
        <v>-1</v>
      </c>
      <c r="AI1290">
        <v>0</v>
      </c>
      <c r="AJ1290">
        <v>0</v>
      </c>
      <c r="AK1290">
        <v>0.03</v>
      </c>
      <c r="AL1290">
        <v>0.03</v>
      </c>
      <c r="AM1290">
        <v>0.05</v>
      </c>
      <c r="AN1290">
        <v>0.05</v>
      </c>
      <c r="AO1290">
        <v>1.42</v>
      </c>
      <c r="AP1290">
        <v>1.42</v>
      </c>
      <c r="AQ1290">
        <v>22.67</v>
      </c>
      <c r="AR1290">
        <v>0.53</v>
      </c>
      <c r="AS1290">
        <v>0.68</v>
      </c>
      <c r="AT1290">
        <v>-1</v>
      </c>
      <c r="AU1290">
        <v>-1</v>
      </c>
      <c r="AV1290">
        <v>0.05</v>
      </c>
      <c r="AW1290">
        <v>29.88</v>
      </c>
      <c r="AX1290">
        <v>29.88</v>
      </c>
      <c r="AY1290">
        <v>0.17</v>
      </c>
      <c r="AZ1290">
        <v>0</v>
      </c>
      <c r="BA1290">
        <v>1434.9983270290011</v>
      </c>
    </row>
    <row r="1291" spans="1:53" x14ac:dyDescent="0.25">
      <c r="A1291">
        <v>3410</v>
      </c>
      <c r="B1291" t="s">
        <v>1684</v>
      </c>
      <c r="C1291">
        <v>0</v>
      </c>
      <c r="D1291">
        <v>1.58</v>
      </c>
      <c r="E1291">
        <v>0</v>
      </c>
      <c r="F1291">
        <v>0</v>
      </c>
      <c r="G1291">
        <v>0</v>
      </c>
      <c r="H1291">
        <v>0.03</v>
      </c>
      <c r="I1291">
        <v>0</v>
      </c>
      <c r="J1291">
        <v>2</v>
      </c>
      <c r="K1291">
        <v>0.03</v>
      </c>
      <c r="L1291">
        <v>-1</v>
      </c>
      <c r="M1291">
        <v>-1</v>
      </c>
      <c r="N1291">
        <v>0.67</v>
      </c>
      <c r="O1291">
        <v>3.58</v>
      </c>
      <c r="P1291">
        <v>0.03</v>
      </c>
      <c r="Q1291">
        <v>0.28000000000000003</v>
      </c>
      <c r="R1291">
        <v>0.05</v>
      </c>
      <c r="S1291">
        <v>0.32</v>
      </c>
      <c r="T1291">
        <v>0.23</v>
      </c>
      <c r="U1291">
        <v>0</v>
      </c>
      <c r="V1291">
        <v>0</v>
      </c>
      <c r="W1291">
        <v>20.67</v>
      </c>
      <c r="X1291">
        <v>0.6</v>
      </c>
      <c r="Y1291">
        <v>-1</v>
      </c>
      <c r="Z1291">
        <v>-1</v>
      </c>
      <c r="AA1291">
        <v>24.88</v>
      </c>
      <c r="AB1291">
        <v>0.03</v>
      </c>
      <c r="AC1291">
        <v>0.02</v>
      </c>
      <c r="AD1291">
        <v>0.03</v>
      </c>
      <c r="AE1291">
        <v>4.17</v>
      </c>
      <c r="AF1291">
        <v>-1</v>
      </c>
      <c r="AG1291">
        <v>-1</v>
      </c>
      <c r="AH1291">
        <v>-1</v>
      </c>
      <c r="AI1291">
        <v>0</v>
      </c>
      <c r="AJ1291">
        <v>0</v>
      </c>
      <c r="AK1291">
        <v>0.03</v>
      </c>
      <c r="AL1291">
        <v>0.03</v>
      </c>
      <c r="AM1291">
        <v>0.05</v>
      </c>
      <c r="AN1291">
        <v>0.05</v>
      </c>
      <c r="AO1291">
        <v>1.42</v>
      </c>
      <c r="AP1291">
        <v>1.42</v>
      </c>
      <c r="AQ1291">
        <v>22.67</v>
      </c>
      <c r="AR1291">
        <v>0.53</v>
      </c>
      <c r="AS1291">
        <v>0.68</v>
      </c>
      <c r="AT1291">
        <v>-1</v>
      </c>
      <c r="AU1291">
        <v>-1</v>
      </c>
      <c r="AV1291">
        <v>0.05</v>
      </c>
      <c r="AW1291">
        <v>29.88</v>
      </c>
      <c r="AX1291">
        <v>29.88</v>
      </c>
      <c r="AY1291">
        <v>0.17</v>
      </c>
      <c r="AZ1291">
        <v>0</v>
      </c>
      <c r="BA1291">
        <v>1439.9891945140275</v>
      </c>
    </row>
    <row r="1292" spans="1:53" x14ac:dyDescent="0.25">
      <c r="A1292">
        <v>3414</v>
      </c>
      <c r="B1292" t="s">
        <v>1685</v>
      </c>
      <c r="C1292">
        <v>0</v>
      </c>
      <c r="D1292">
        <v>1.58</v>
      </c>
      <c r="E1292">
        <v>0</v>
      </c>
      <c r="F1292">
        <v>0</v>
      </c>
      <c r="G1292">
        <v>0</v>
      </c>
      <c r="H1292">
        <v>0.03</v>
      </c>
      <c r="I1292">
        <v>0</v>
      </c>
      <c r="J1292">
        <v>2</v>
      </c>
      <c r="K1292">
        <v>0.03</v>
      </c>
      <c r="L1292">
        <v>-1</v>
      </c>
      <c r="M1292">
        <v>-1</v>
      </c>
      <c r="N1292">
        <v>0.67</v>
      </c>
      <c r="O1292">
        <v>3.58</v>
      </c>
      <c r="P1292">
        <v>0.03</v>
      </c>
      <c r="Q1292">
        <v>0.28000000000000003</v>
      </c>
      <c r="R1292">
        <v>0.05</v>
      </c>
      <c r="S1292">
        <v>0.32</v>
      </c>
      <c r="T1292">
        <v>0.23</v>
      </c>
      <c r="U1292">
        <v>0</v>
      </c>
      <c r="V1292">
        <v>0</v>
      </c>
      <c r="W1292">
        <v>20.67</v>
      </c>
      <c r="X1292">
        <v>0.6</v>
      </c>
      <c r="Y1292">
        <v>-1</v>
      </c>
      <c r="Z1292">
        <v>-1</v>
      </c>
      <c r="AA1292">
        <v>24.88</v>
      </c>
      <c r="AB1292">
        <v>0.03</v>
      </c>
      <c r="AC1292">
        <v>0.02</v>
      </c>
      <c r="AD1292">
        <v>0.03</v>
      </c>
      <c r="AE1292">
        <v>4.17</v>
      </c>
      <c r="AF1292">
        <v>-1</v>
      </c>
      <c r="AG1292">
        <v>-1</v>
      </c>
      <c r="AH1292">
        <v>-1</v>
      </c>
      <c r="AI1292">
        <v>0</v>
      </c>
      <c r="AJ1292">
        <v>0</v>
      </c>
      <c r="AK1292">
        <v>0.03</v>
      </c>
      <c r="AL1292">
        <v>0.03</v>
      </c>
      <c r="AM1292">
        <v>0.05</v>
      </c>
      <c r="AN1292">
        <v>0.05</v>
      </c>
      <c r="AO1292">
        <v>1.42</v>
      </c>
      <c r="AP1292">
        <v>1.42</v>
      </c>
      <c r="AQ1292">
        <v>22.67</v>
      </c>
      <c r="AR1292">
        <v>0.53</v>
      </c>
      <c r="AS1292">
        <v>0.68</v>
      </c>
      <c r="AT1292">
        <v>-1</v>
      </c>
      <c r="AU1292">
        <v>-1</v>
      </c>
      <c r="AV1292">
        <v>0.05</v>
      </c>
      <c r="AW1292">
        <v>29.88</v>
      </c>
      <c r="AX1292">
        <v>29.88</v>
      </c>
      <c r="AY1292">
        <v>0.17</v>
      </c>
      <c r="AZ1292">
        <v>0</v>
      </c>
      <c r="BA1292">
        <v>1457.3044224258572</v>
      </c>
    </row>
    <row r="1293" spans="1:53" x14ac:dyDescent="0.25">
      <c r="A1293">
        <v>3417</v>
      </c>
      <c r="B1293" t="s">
        <v>1686</v>
      </c>
      <c r="C1293">
        <v>0</v>
      </c>
      <c r="D1293">
        <v>1.58</v>
      </c>
      <c r="E1293">
        <v>0</v>
      </c>
      <c r="F1293">
        <v>0</v>
      </c>
      <c r="G1293">
        <v>0</v>
      </c>
      <c r="H1293">
        <v>0.03</v>
      </c>
      <c r="I1293">
        <v>0</v>
      </c>
      <c r="J1293">
        <v>2</v>
      </c>
      <c r="K1293">
        <v>0.03</v>
      </c>
      <c r="L1293">
        <v>-1</v>
      </c>
      <c r="M1293">
        <v>-1</v>
      </c>
      <c r="N1293">
        <v>0.67</v>
      </c>
      <c r="O1293">
        <v>3.58</v>
      </c>
      <c r="P1293">
        <v>0.03</v>
      </c>
      <c r="Q1293">
        <v>0.28000000000000003</v>
      </c>
      <c r="R1293">
        <v>0.05</v>
      </c>
      <c r="S1293">
        <v>0.32</v>
      </c>
      <c r="T1293">
        <v>0.23</v>
      </c>
      <c r="U1293">
        <v>0</v>
      </c>
      <c r="V1293">
        <v>0</v>
      </c>
      <c r="W1293">
        <v>20.67</v>
      </c>
      <c r="X1293">
        <v>0.6</v>
      </c>
      <c r="Y1293">
        <v>-1</v>
      </c>
      <c r="Z1293">
        <v>-1</v>
      </c>
      <c r="AA1293">
        <v>24.88</v>
      </c>
      <c r="AB1293">
        <v>0.03</v>
      </c>
      <c r="AC1293">
        <v>0.02</v>
      </c>
      <c r="AD1293">
        <v>0.03</v>
      </c>
      <c r="AE1293">
        <v>4.17</v>
      </c>
      <c r="AF1293">
        <v>-1</v>
      </c>
      <c r="AG1293">
        <v>-1</v>
      </c>
      <c r="AH1293">
        <v>-1</v>
      </c>
      <c r="AI1293">
        <v>0</v>
      </c>
      <c r="AJ1293">
        <v>0</v>
      </c>
      <c r="AK1293">
        <v>0.03</v>
      </c>
      <c r="AL1293">
        <v>0.03</v>
      </c>
      <c r="AM1293">
        <v>0.05</v>
      </c>
      <c r="AN1293">
        <v>0.05</v>
      </c>
      <c r="AO1293">
        <v>1.42</v>
      </c>
      <c r="AP1293">
        <v>1.42</v>
      </c>
      <c r="AQ1293">
        <v>22.67</v>
      </c>
      <c r="AR1293">
        <v>0.53</v>
      </c>
      <c r="AS1293">
        <v>0.68</v>
      </c>
      <c r="AT1293">
        <v>-1</v>
      </c>
      <c r="AU1293">
        <v>-1</v>
      </c>
      <c r="AV1293">
        <v>0.05</v>
      </c>
      <c r="AW1293">
        <v>29.88</v>
      </c>
      <c r="AX1293">
        <v>29.88</v>
      </c>
      <c r="AY1293">
        <v>0.17</v>
      </c>
      <c r="AZ1293">
        <v>0</v>
      </c>
      <c r="BA1293">
        <v>1369.0095422214538</v>
      </c>
    </row>
    <row r="1294" spans="1:53" x14ac:dyDescent="0.25">
      <c r="A1294">
        <v>3418</v>
      </c>
      <c r="B1294" t="s">
        <v>1687</v>
      </c>
      <c r="C1294">
        <v>0</v>
      </c>
      <c r="D1294">
        <v>1.58</v>
      </c>
      <c r="E1294">
        <v>0</v>
      </c>
      <c r="F1294">
        <v>0</v>
      </c>
      <c r="G1294">
        <v>0</v>
      </c>
      <c r="H1294">
        <v>0.03</v>
      </c>
      <c r="I1294">
        <v>0</v>
      </c>
      <c r="J1294">
        <v>2</v>
      </c>
      <c r="K1294">
        <v>0.03</v>
      </c>
      <c r="L1294">
        <v>-1</v>
      </c>
      <c r="M1294">
        <v>-1</v>
      </c>
      <c r="N1294">
        <v>0.67</v>
      </c>
      <c r="O1294">
        <v>3.58</v>
      </c>
      <c r="P1294">
        <v>0.03</v>
      </c>
      <c r="Q1294">
        <v>0.28000000000000003</v>
      </c>
      <c r="R1294">
        <v>0.05</v>
      </c>
      <c r="S1294">
        <v>0.32</v>
      </c>
      <c r="T1294">
        <v>0.23</v>
      </c>
      <c r="U1294">
        <v>0</v>
      </c>
      <c r="V1294">
        <v>0</v>
      </c>
      <c r="W1294">
        <v>20.67</v>
      </c>
      <c r="X1294">
        <v>0.6</v>
      </c>
      <c r="Y1294">
        <v>-1</v>
      </c>
      <c r="Z1294">
        <v>-1</v>
      </c>
      <c r="AA1294">
        <v>24.88</v>
      </c>
      <c r="AB1294">
        <v>0.03</v>
      </c>
      <c r="AC1294">
        <v>0.02</v>
      </c>
      <c r="AD1294">
        <v>0.03</v>
      </c>
      <c r="AE1294">
        <v>4.17</v>
      </c>
      <c r="AF1294">
        <v>-1</v>
      </c>
      <c r="AG1294">
        <v>-1</v>
      </c>
      <c r="AH1294">
        <v>-1</v>
      </c>
      <c r="AI1294">
        <v>0</v>
      </c>
      <c r="AJ1294">
        <v>0</v>
      </c>
      <c r="AK1294">
        <v>0.03</v>
      </c>
      <c r="AL1294">
        <v>0.03</v>
      </c>
      <c r="AM1294">
        <v>0.05</v>
      </c>
      <c r="AN1294">
        <v>0.05</v>
      </c>
      <c r="AO1294">
        <v>1.42</v>
      </c>
      <c r="AP1294">
        <v>1.42</v>
      </c>
      <c r="AQ1294">
        <v>22.67</v>
      </c>
      <c r="AR1294">
        <v>0.53</v>
      </c>
      <c r="AS1294">
        <v>0.68</v>
      </c>
      <c r="AT1294">
        <v>-1</v>
      </c>
      <c r="AU1294">
        <v>-1</v>
      </c>
      <c r="AV1294">
        <v>0.05</v>
      </c>
      <c r="AW1294">
        <v>29.88</v>
      </c>
      <c r="AX1294">
        <v>29.88</v>
      </c>
      <c r="AY1294">
        <v>0.17</v>
      </c>
      <c r="AZ1294">
        <v>0</v>
      </c>
      <c r="BA1294">
        <v>1559.9910834712896</v>
      </c>
    </row>
    <row r="1295" spans="1:53" x14ac:dyDescent="0.25">
      <c r="A1295">
        <v>3419</v>
      </c>
      <c r="B1295" t="s">
        <v>1688</v>
      </c>
      <c r="C1295">
        <v>0</v>
      </c>
      <c r="D1295">
        <v>1.58</v>
      </c>
      <c r="E1295">
        <v>0</v>
      </c>
      <c r="F1295">
        <v>0</v>
      </c>
      <c r="G1295">
        <v>0</v>
      </c>
      <c r="H1295">
        <v>0.03</v>
      </c>
      <c r="I1295">
        <v>0</v>
      </c>
      <c r="J1295">
        <v>2</v>
      </c>
      <c r="K1295">
        <v>0.03</v>
      </c>
      <c r="L1295">
        <v>-1</v>
      </c>
      <c r="M1295">
        <v>-1</v>
      </c>
      <c r="N1295">
        <v>0.67</v>
      </c>
      <c r="O1295">
        <v>3.58</v>
      </c>
      <c r="P1295">
        <v>0.03</v>
      </c>
      <c r="Q1295">
        <v>0.28000000000000003</v>
      </c>
      <c r="R1295">
        <v>0.05</v>
      </c>
      <c r="S1295">
        <v>0.32</v>
      </c>
      <c r="T1295">
        <v>0.23</v>
      </c>
      <c r="U1295">
        <v>0</v>
      </c>
      <c r="V1295">
        <v>0</v>
      </c>
      <c r="W1295">
        <v>20.67</v>
      </c>
      <c r="X1295">
        <v>0.6</v>
      </c>
      <c r="Y1295">
        <v>-1</v>
      </c>
      <c r="Z1295">
        <v>-1</v>
      </c>
      <c r="AA1295">
        <v>24.88</v>
      </c>
      <c r="AB1295">
        <v>0.03</v>
      </c>
      <c r="AC1295">
        <v>0.02</v>
      </c>
      <c r="AD1295">
        <v>0.03</v>
      </c>
      <c r="AE1295">
        <v>4.17</v>
      </c>
      <c r="AF1295">
        <v>-1</v>
      </c>
      <c r="AG1295">
        <v>-1</v>
      </c>
      <c r="AH1295">
        <v>-1</v>
      </c>
      <c r="AI1295">
        <v>0</v>
      </c>
      <c r="AJ1295">
        <v>0</v>
      </c>
      <c r="AK1295">
        <v>0.03</v>
      </c>
      <c r="AL1295">
        <v>0.03</v>
      </c>
      <c r="AM1295">
        <v>0.05</v>
      </c>
      <c r="AN1295">
        <v>0.05</v>
      </c>
      <c r="AO1295">
        <v>1.42</v>
      </c>
      <c r="AP1295">
        <v>1.42</v>
      </c>
      <c r="AQ1295">
        <v>22.67</v>
      </c>
      <c r="AR1295">
        <v>0.53</v>
      </c>
      <c r="AS1295">
        <v>0.68</v>
      </c>
      <c r="AT1295">
        <v>-1</v>
      </c>
      <c r="AU1295">
        <v>-1</v>
      </c>
      <c r="AV1295">
        <v>0.05</v>
      </c>
      <c r="AW1295">
        <v>29.88</v>
      </c>
      <c r="AX1295">
        <v>29.88</v>
      </c>
      <c r="AY1295">
        <v>0.17</v>
      </c>
      <c r="AZ1295">
        <v>0</v>
      </c>
      <c r="BA1295">
        <v>1593.7603735468329</v>
      </c>
    </row>
    <row r="1296" spans="1:53" x14ac:dyDescent="0.25">
      <c r="A1296">
        <v>3451</v>
      </c>
      <c r="B1296" t="s">
        <v>1689</v>
      </c>
      <c r="C1296">
        <v>0</v>
      </c>
      <c r="D1296">
        <v>1.58</v>
      </c>
      <c r="E1296">
        <v>0</v>
      </c>
      <c r="F1296">
        <v>0</v>
      </c>
      <c r="G1296">
        <v>0</v>
      </c>
      <c r="H1296">
        <v>0.03</v>
      </c>
      <c r="I1296">
        <v>0</v>
      </c>
      <c r="J1296">
        <v>2</v>
      </c>
      <c r="K1296">
        <v>0.03</v>
      </c>
      <c r="L1296">
        <v>-1</v>
      </c>
      <c r="M1296">
        <v>-1</v>
      </c>
      <c r="N1296">
        <v>0.67</v>
      </c>
      <c r="O1296">
        <v>3.58</v>
      </c>
      <c r="P1296">
        <v>0.03</v>
      </c>
      <c r="Q1296">
        <v>0.28000000000000003</v>
      </c>
      <c r="R1296">
        <v>0.05</v>
      </c>
      <c r="S1296">
        <v>0.32</v>
      </c>
      <c r="T1296">
        <v>0.23</v>
      </c>
      <c r="U1296">
        <v>0</v>
      </c>
      <c r="V1296">
        <v>0</v>
      </c>
      <c r="W1296">
        <v>20.67</v>
      </c>
      <c r="X1296">
        <v>0.6</v>
      </c>
      <c r="Y1296">
        <v>-1</v>
      </c>
      <c r="Z1296">
        <v>-1</v>
      </c>
      <c r="AA1296">
        <v>24.88</v>
      </c>
      <c r="AB1296">
        <v>0.03</v>
      </c>
      <c r="AC1296">
        <v>0.02</v>
      </c>
      <c r="AD1296">
        <v>0.03</v>
      </c>
      <c r="AE1296">
        <v>4.17</v>
      </c>
      <c r="AF1296">
        <v>-1</v>
      </c>
      <c r="AG1296">
        <v>-1</v>
      </c>
      <c r="AH1296">
        <v>-1</v>
      </c>
      <c r="AI1296">
        <v>0</v>
      </c>
      <c r="AJ1296">
        <v>0</v>
      </c>
      <c r="AK1296">
        <v>0.03</v>
      </c>
      <c r="AL1296">
        <v>0.03</v>
      </c>
      <c r="AM1296">
        <v>0.05</v>
      </c>
      <c r="AN1296">
        <v>0.05</v>
      </c>
      <c r="AO1296">
        <v>1.42</v>
      </c>
      <c r="AP1296">
        <v>1.42</v>
      </c>
      <c r="AQ1296">
        <v>22.67</v>
      </c>
      <c r="AR1296">
        <v>0.53</v>
      </c>
      <c r="AS1296">
        <v>0.68</v>
      </c>
      <c r="AT1296">
        <v>-1</v>
      </c>
      <c r="AU1296">
        <v>-1</v>
      </c>
      <c r="AV1296">
        <v>0.05</v>
      </c>
      <c r="AW1296">
        <v>29.88</v>
      </c>
      <c r="AX1296">
        <v>29.88</v>
      </c>
      <c r="AY1296">
        <v>0.17</v>
      </c>
      <c r="AZ1296">
        <v>0</v>
      </c>
      <c r="BA1296">
        <v>1463.6988514634911</v>
      </c>
    </row>
    <row r="1297" spans="1:53" x14ac:dyDescent="0.25">
      <c r="A1297">
        <v>3452</v>
      </c>
      <c r="B1297" t="s">
        <v>1690</v>
      </c>
      <c r="C1297">
        <v>0</v>
      </c>
      <c r="D1297">
        <v>1.58</v>
      </c>
      <c r="E1297">
        <v>0</v>
      </c>
      <c r="F1297">
        <v>0</v>
      </c>
      <c r="G1297">
        <v>0</v>
      </c>
      <c r="H1297">
        <v>0.03</v>
      </c>
      <c r="I1297">
        <v>0</v>
      </c>
      <c r="J1297">
        <v>2</v>
      </c>
      <c r="K1297">
        <v>0.03</v>
      </c>
      <c r="L1297">
        <v>-1</v>
      </c>
      <c r="M1297">
        <v>-1</v>
      </c>
      <c r="N1297">
        <v>0.67</v>
      </c>
      <c r="O1297">
        <v>3.58</v>
      </c>
      <c r="P1297">
        <v>0.03</v>
      </c>
      <c r="Q1297">
        <v>0.28000000000000003</v>
      </c>
      <c r="R1297">
        <v>0.05</v>
      </c>
      <c r="S1297">
        <v>0.32</v>
      </c>
      <c r="T1297">
        <v>0.23</v>
      </c>
      <c r="U1297">
        <v>0</v>
      </c>
      <c r="V1297">
        <v>0</v>
      </c>
      <c r="W1297">
        <v>20.67</v>
      </c>
      <c r="X1297">
        <v>0.6</v>
      </c>
      <c r="Y1297">
        <v>-1</v>
      </c>
      <c r="Z1297">
        <v>-1</v>
      </c>
      <c r="AA1297">
        <v>24.88</v>
      </c>
      <c r="AB1297">
        <v>0.03</v>
      </c>
      <c r="AC1297">
        <v>0.02</v>
      </c>
      <c r="AD1297">
        <v>0.03</v>
      </c>
      <c r="AE1297">
        <v>4.17</v>
      </c>
      <c r="AF1297">
        <v>-1</v>
      </c>
      <c r="AG1297">
        <v>-1</v>
      </c>
      <c r="AH1297">
        <v>-1</v>
      </c>
      <c r="AI1297">
        <v>0</v>
      </c>
      <c r="AJ1297">
        <v>0</v>
      </c>
      <c r="AK1297">
        <v>0.03</v>
      </c>
      <c r="AL1297">
        <v>0.03</v>
      </c>
      <c r="AM1297">
        <v>0.05</v>
      </c>
      <c r="AN1297">
        <v>0.05</v>
      </c>
      <c r="AO1297">
        <v>1.42</v>
      </c>
      <c r="AP1297">
        <v>1.42</v>
      </c>
      <c r="AQ1297">
        <v>22.67</v>
      </c>
      <c r="AR1297">
        <v>0.53</v>
      </c>
      <c r="AS1297">
        <v>0.68</v>
      </c>
      <c r="AT1297">
        <v>-1</v>
      </c>
      <c r="AU1297">
        <v>-1</v>
      </c>
      <c r="AV1297">
        <v>0.05</v>
      </c>
      <c r="AW1297">
        <v>29.88</v>
      </c>
      <c r="AX1297">
        <v>29.88</v>
      </c>
      <c r="AY1297">
        <v>0.17</v>
      </c>
      <c r="AZ1297">
        <v>0</v>
      </c>
      <c r="BA1297">
        <v>1516.6854781281888</v>
      </c>
    </row>
    <row r="1298" spans="1:53" x14ac:dyDescent="0.25">
      <c r="A1298">
        <v>3453</v>
      </c>
      <c r="B1298" t="s">
        <v>1691</v>
      </c>
      <c r="C1298">
        <v>0</v>
      </c>
      <c r="D1298">
        <v>1.58</v>
      </c>
      <c r="E1298">
        <v>0</v>
      </c>
      <c r="F1298">
        <v>0</v>
      </c>
      <c r="G1298">
        <v>0</v>
      </c>
      <c r="H1298">
        <v>0.03</v>
      </c>
      <c r="I1298">
        <v>0</v>
      </c>
      <c r="J1298">
        <v>2</v>
      </c>
      <c r="K1298">
        <v>0.03</v>
      </c>
      <c r="L1298">
        <v>-1</v>
      </c>
      <c r="M1298">
        <v>-1</v>
      </c>
      <c r="N1298">
        <v>0.67</v>
      </c>
      <c r="O1298">
        <v>3.58</v>
      </c>
      <c r="P1298">
        <v>0.03</v>
      </c>
      <c r="Q1298">
        <v>0.28000000000000003</v>
      </c>
      <c r="R1298">
        <v>0.05</v>
      </c>
      <c r="S1298">
        <v>0.32</v>
      </c>
      <c r="T1298">
        <v>0.23</v>
      </c>
      <c r="U1298">
        <v>0</v>
      </c>
      <c r="V1298">
        <v>0</v>
      </c>
      <c r="W1298">
        <v>20.67</v>
      </c>
      <c r="X1298">
        <v>0.6</v>
      </c>
      <c r="Y1298">
        <v>-1</v>
      </c>
      <c r="Z1298">
        <v>-1</v>
      </c>
      <c r="AA1298">
        <v>24.88</v>
      </c>
      <c r="AB1298">
        <v>0.03</v>
      </c>
      <c r="AC1298">
        <v>0.02</v>
      </c>
      <c r="AD1298">
        <v>0.03</v>
      </c>
      <c r="AE1298">
        <v>4.17</v>
      </c>
      <c r="AF1298">
        <v>-1</v>
      </c>
      <c r="AG1298">
        <v>-1</v>
      </c>
      <c r="AH1298">
        <v>-1</v>
      </c>
      <c r="AI1298">
        <v>0</v>
      </c>
      <c r="AJ1298">
        <v>0</v>
      </c>
      <c r="AK1298">
        <v>0.03</v>
      </c>
      <c r="AL1298">
        <v>0.03</v>
      </c>
      <c r="AM1298">
        <v>0.05</v>
      </c>
      <c r="AN1298">
        <v>0.05</v>
      </c>
      <c r="AO1298">
        <v>1.42</v>
      </c>
      <c r="AP1298">
        <v>1.42</v>
      </c>
      <c r="AQ1298">
        <v>22.67</v>
      </c>
      <c r="AR1298">
        <v>0.53</v>
      </c>
      <c r="AS1298">
        <v>0.68</v>
      </c>
      <c r="AT1298">
        <v>-1</v>
      </c>
      <c r="AU1298">
        <v>-1</v>
      </c>
      <c r="AV1298">
        <v>0.05</v>
      </c>
      <c r="AW1298">
        <v>29.88</v>
      </c>
      <c r="AX1298">
        <v>29.88</v>
      </c>
      <c r="AY1298">
        <v>0.17</v>
      </c>
      <c r="AZ1298">
        <v>0</v>
      </c>
      <c r="BA1298">
        <v>1431.1213005183131</v>
      </c>
    </row>
    <row r="1299" spans="1:53" x14ac:dyDescent="0.25">
      <c r="A1299">
        <v>3454</v>
      </c>
      <c r="B1299" t="s">
        <v>1692</v>
      </c>
      <c r="C1299">
        <v>0</v>
      </c>
      <c r="D1299">
        <v>1.58</v>
      </c>
      <c r="E1299">
        <v>0</v>
      </c>
      <c r="F1299">
        <v>0</v>
      </c>
      <c r="G1299">
        <v>0</v>
      </c>
      <c r="H1299">
        <v>0.03</v>
      </c>
      <c r="I1299">
        <v>0</v>
      </c>
      <c r="J1299">
        <v>2</v>
      </c>
      <c r="K1299">
        <v>0.03</v>
      </c>
      <c r="L1299">
        <v>-1</v>
      </c>
      <c r="M1299">
        <v>-1</v>
      </c>
      <c r="N1299">
        <v>0.67</v>
      </c>
      <c r="O1299">
        <v>3.58</v>
      </c>
      <c r="P1299">
        <v>0.03</v>
      </c>
      <c r="Q1299">
        <v>0.28000000000000003</v>
      </c>
      <c r="R1299">
        <v>0.05</v>
      </c>
      <c r="S1299">
        <v>0.32</v>
      </c>
      <c r="T1299">
        <v>0.23</v>
      </c>
      <c r="U1299">
        <v>0</v>
      </c>
      <c r="V1299">
        <v>0</v>
      </c>
      <c r="W1299">
        <v>20.67</v>
      </c>
      <c r="X1299">
        <v>0.6</v>
      </c>
      <c r="Y1299">
        <v>-1</v>
      </c>
      <c r="Z1299">
        <v>-1</v>
      </c>
      <c r="AA1299">
        <v>24.88</v>
      </c>
      <c r="AB1299">
        <v>0.03</v>
      </c>
      <c r="AC1299">
        <v>0.02</v>
      </c>
      <c r="AD1299">
        <v>0.03</v>
      </c>
      <c r="AE1299">
        <v>4.17</v>
      </c>
      <c r="AF1299">
        <v>-1</v>
      </c>
      <c r="AG1299">
        <v>-1</v>
      </c>
      <c r="AH1299">
        <v>-1</v>
      </c>
      <c r="AI1299">
        <v>0</v>
      </c>
      <c r="AJ1299">
        <v>0</v>
      </c>
      <c r="AK1299">
        <v>0.03</v>
      </c>
      <c r="AL1299">
        <v>0.03</v>
      </c>
      <c r="AM1299">
        <v>0.05</v>
      </c>
      <c r="AN1299">
        <v>0.05</v>
      </c>
      <c r="AO1299">
        <v>1.42</v>
      </c>
      <c r="AP1299">
        <v>1.42</v>
      </c>
      <c r="AQ1299">
        <v>22.67</v>
      </c>
      <c r="AR1299">
        <v>0.53</v>
      </c>
      <c r="AS1299">
        <v>0.68</v>
      </c>
      <c r="AT1299">
        <v>-1</v>
      </c>
      <c r="AU1299">
        <v>-1</v>
      </c>
      <c r="AV1299">
        <v>0.05</v>
      </c>
      <c r="AW1299">
        <v>29.88</v>
      </c>
      <c r="AX1299">
        <v>29.88</v>
      </c>
      <c r="AY1299">
        <v>0.17</v>
      </c>
      <c r="AZ1299">
        <v>0</v>
      </c>
      <c r="BA1299">
        <v>1404.0048791491315</v>
      </c>
    </row>
    <row r="1300" spans="1:53" x14ac:dyDescent="0.25">
      <c r="A1300">
        <v>3455</v>
      </c>
      <c r="B1300" t="s">
        <v>1693</v>
      </c>
      <c r="C1300">
        <v>0</v>
      </c>
      <c r="D1300">
        <v>1.58</v>
      </c>
      <c r="E1300">
        <v>0</v>
      </c>
      <c r="F1300">
        <v>0</v>
      </c>
      <c r="G1300">
        <v>0</v>
      </c>
      <c r="H1300">
        <v>0.03</v>
      </c>
      <c r="I1300">
        <v>0</v>
      </c>
      <c r="J1300">
        <v>2</v>
      </c>
      <c r="K1300">
        <v>0.03</v>
      </c>
      <c r="L1300">
        <v>-1</v>
      </c>
      <c r="M1300">
        <v>-1</v>
      </c>
      <c r="N1300">
        <v>0.67</v>
      </c>
      <c r="O1300">
        <v>3.58</v>
      </c>
      <c r="P1300">
        <v>0.03</v>
      </c>
      <c r="Q1300">
        <v>0.28000000000000003</v>
      </c>
      <c r="R1300">
        <v>0.05</v>
      </c>
      <c r="S1300">
        <v>0.32</v>
      </c>
      <c r="T1300">
        <v>0.23</v>
      </c>
      <c r="U1300">
        <v>0</v>
      </c>
      <c r="V1300">
        <v>0</v>
      </c>
      <c r="W1300">
        <v>20.67</v>
      </c>
      <c r="X1300">
        <v>0.6</v>
      </c>
      <c r="Y1300">
        <v>-1</v>
      </c>
      <c r="Z1300">
        <v>-1</v>
      </c>
      <c r="AA1300">
        <v>24.88</v>
      </c>
      <c r="AB1300">
        <v>0.03</v>
      </c>
      <c r="AC1300">
        <v>0.02</v>
      </c>
      <c r="AD1300">
        <v>0.03</v>
      </c>
      <c r="AE1300">
        <v>4.17</v>
      </c>
      <c r="AF1300">
        <v>-1</v>
      </c>
      <c r="AG1300">
        <v>-1</v>
      </c>
      <c r="AH1300">
        <v>-1</v>
      </c>
      <c r="AI1300">
        <v>0</v>
      </c>
      <c r="AJ1300">
        <v>0</v>
      </c>
      <c r="AK1300">
        <v>0.03</v>
      </c>
      <c r="AL1300">
        <v>0.03</v>
      </c>
      <c r="AM1300">
        <v>0.05</v>
      </c>
      <c r="AN1300">
        <v>0.05</v>
      </c>
      <c r="AO1300">
        <v>1.42</v>
      </c>
      <c r="AP1300">
        <v>1.42</v>
      </c>
      <c r="AQ1300">
        <v>22.67</v>
      </c>
      <c r="AR1300">
        <v>0.53</v>
      </c>
      <c r="AS1300">
        <v>0.68</v>
      </c>
      <c r="AT1300">
        <v>-1</v>
      </c>
      <c r="AU1300">
        <v>-1</v>
      </c>
      <c r="AV1300">
        <v>0.05</v>
      </c>
      <c r="AW1300">
        <v>29.88</v>
      </c>
      <c r="AX1300">
        <v>29.88</v>
      </c>
      <c r="AY1300">
        <v>0.17</v>
      </c>
      <c r="AZ1300">
        <v>0</v>
      </c>
      <c r="BA1300">
        <v>1503.2317720287347</v>
      </c>
    </row>
    <row r="1301" spans="1:53" x14ac:dyDescent="0.25">
      <c r="A1301">
        <v>3457</v>
      </c>
      <c r="B1301" t="s">
        <v>1694</v>
      </c>
      <c r="C1301">
        <v>0</v>
      </c>
      <c r="D1301">
        <v>1.58</v>
      </c>
      <c r="E1301">
        <v>0</v>
      </c>
      <c r="F1301">
        <v>0</v>
      </c>
      <c r="G1301">
        <v>0</v>
      </c>
      <c r="H1301">
        <v>0.03</v>
      </c>
      <c r="I1301">
        <v>0</v>
      </c>
      <c r="J1301">
        <v>2</v>
      </c>
      <c r="K1301">
        <v>0.03</v>
      </c>
      <c r="L1301">
        <v>-1</v>
      </c>
      <c r="M1301">
        <v>-1</v>
      </c>
      <c r="N1301">
        <v>0.67</v>
      </c>
      <c r="O1301">
        <v>3.58</v>
      </c>
      <c r="P1301">
        <v>0.03</v>
      </c>
      <c r="Q1301">
        <v>0.28000000000000003</v>
      </c>
      <c r="R1301">
        <v>0.05</v>
      </c>
      <c r="S1301">
        <v>0.32</v>
      </c>
      <c r="T1301">
        <v>0.23</v>
      </c>
      <c r="U1301">
        <v>0</v>
      </c>
      <c r="V1301">
        <v>0</v>
      </c>
      <c r="W1301">
        <v>20.67</v>
      </c>
      <c r="X1301">
        <v>0.6</v>
      </c>
      <c r="Y1301">
        <v>-1</v>
      </c>
      <c r="Z1301">
        <v>-1</v>
      </c>
      <c r="AA1301">
        <v>24.88</v>
      </c>
      <c r="AB1301">
        <v>0.03</v>
      </c>
      <c r="AC1301">
        <v>0.02</v>
      </c>
      <c r="AD1301">
        <v>0.03</v>
      </c>
      <c r="AE1301">
        <v>4.17</v>
      </c>
      <c r="AF1301">
        <v>-1</v>
      </c>
      <c r="AG1301">
        <v>-1</v>
      </c>
      <c r="AH1301">
        <v>-1</v>
      </c>
      <c r="AI1301">
        <v>0</v>
      </c>
      <c r="AJ1301">
        <v>0</v>
      </c>
      <c r="AK1301">
        <v>0.03</v>
      </c>
      <c r="AL1301">
        <v>0.03</v>
      </c>
      <c r="AM1301">
        <v>0.05</v>
      </c>
      <c r="AN1301">
        <v>0.05</v>
      </c>
      <c r="AO1301">
        <v>1.42</v>
      </c>
      <c r="AP1301">
        <v>1.42</v>
      </c>
      <c r="AQ1301">
        <v>22.67</v>
      </c>
      <c r="AR1301">
        <v>0.53</v>
      </c>
      <c r="AS1301">
        <v>0.68</v>
      </c>
      <c r="AT1301">
        <v>-1</v>
      </c>
      <c r="AU1301">
        <v>-1</v>
      </c>
      <c r="AV1301">
        <v>0.05</v>
      </c>
      <c r="AW1301">
        <v>29.88</v>
      </c>
      <c r="AX1301">
        <v>29.88</v>
      </c>
      <c r="AY1301">
        <v>0.17</v>
      </c>
      <c r="AZ1301">
        <v>0</v>
      </c>
      <c r="BA1301">
        <v>1455.5911714800864</v>
      </c>
    </row>
    <row r="1302" spans="1:53" x14ac:dyDescent="0.25">
      <c r="A1302">
        <v>3458</v>
      </c>
      <c r="B1302" t="s">
        <v>1695</v>
      </c>
      <c r="C1302">
        <v>0</v>
      </c>
      <c r="D1302">
        <v>1.58</v>
      </c>
      <c r="E1302">
        <v>0</v>
      </c>
      <c r="F1302">
        <v>0</v>
      </c>
      <c r="G1302">
        <v>0</v>
      </c>
      <c r="H1302">
        <v>0.03</v>
      </c>
      <c r="I1302">
        <v>0</v>
      </c>
      <c r="J1302">
        <v>2</v>
      </c>
      <c r="K1302">
        <v>0.03</v>
      </c>
      <c r="L1302">
        <v>-1</v>
      </c>
      <c r="M1302">
        <v>-1</v>
      </c>
      <c r="N1302">
        <v>0.67</v>
      </c>
      <c r="O1302">
        <v>3.58</v>
      </c>
      <c r="P1302">
        <v>0.03</v>
      </c>
      <c r="Q1302">
        <v>0.28000000000000003</v>
      </c>
      <c r="R1302">
        <v>0.05</v>
      </c>
      <c r="S1302">
        <v>0.32</v>
      </c>
      <c r="T1302">
        <v>0.23</v>
      </c>
      <c r="U1302">
        <v>0</v>
      </c>
      <c r="V1302">
        <v>0</v>
      </c>
      <c r="W1302">
        <v>20.67</v>
      </c>
      <c r="X1302">
        <v>0.6</v>
      </c>
      <c r="Y1302">
        <v>-1</v>
      </c>
      <c r="Z1302">
        <v>-1</v>
      </c>
      <c r="AA1302">
        <v>24.88</v>
      </c>
      <c r="AB1302">
        <v>0.03</v>
      </c>
      <c r="AC1302">
        <v>0.02</v>
      </c>
      <c r="AD1302">
        <v>0.03</v>
      </c>
      <c r="AE1302">
        <v>4.17</v>
      </c>
      <c r="AF1302">
        <v>-1</v>
      </c>
      <c r="AG1302">
        <v>-1</v>
      </c>
      <c r="AH1302">
        <v>-1</v>
      </c>
      <c r="AI1302">
        <v>0</v>
      </c>
      <c r="AJ1302">
        <v>0</v>
      </c>
      <c r="AK1302">
        <v>0.03</v>
      </c>
      <c r="AL1302">
        <v>0.03</v>
      </c>
      <c r="AM1302">
        <v>0.05</v>
      </c>
      <c r="AN1302">
        <v>0.05</v>
      </c>
      <c r="AO1302">
        <v>1.42</v>
      </c>
      <c r="AP1302">
        <v>1.42</v>
      </c>
      <c r="AQ1302">
        <v>22.67</v>
      </c>
      <c r="AR1302">
        <v>0.53</v>
      </c>
      <c r="AS1302">
        <v>0.68</v>
      </c>
      <c r="AT1302">
        <v>-1</v>
      </c>
      <c r="AU1302">
        <v>-1</v>
      </c>
      <c r="AV1302">
        <v>0.05</v>
      </c>
      <c r="AW1302">
        <v>29.88</v>
      </c>
      <c r="AX1302">
        <v>29.88</v>
      </c>
      <c r="AY1302">
        <v>0.17</v>
      </c>
      <c r="AZ1302">
        <v>0</v>
      </c>
      <c r="BA1302">
        <v>1336.6882921569736</v>
      </c>
    </row>
    <row r="1303" spans="1:53" x14ac:dyDescent="0.25">
      <c r="A1303">
        <v>3459</v>
      </c>
      <c r="B1303" t="s">
        <v>1696</v>
      </c>
      <c r="C1303">
        <v>0</v>
      </c>
      <c r="D1303">
        <v>1.58</v>
      </c>
      <c r="E1303">
        <v>0</v>
      </c>
      <c r="F1303">
        <v>0</v>
      </c>
      <c r="G1303">
        <v>0</v>
      </c>
      <c r="H1303">
        <v>0.03</v>
      </c>
      <c r="I1303">
        <v>0</v>
      </c>
      <c r="J1303">
        <v>2</v>
      </c>
      <c r="K1303">
        <v>0.03</v>
      </c>
      <c r="L1303">
        <v>-1</v>
      </c>
      <c r="M1303">
        <v>-1</v>
      </c>
      <c r="N1303">
        <v>0.67</v>
      </c>
      <c r="O1303">
        <v>3.58</v>
      </c>
      <c r="P1303">
        <v>0.03</v>
      </c>
      <c r="Q1303">
        <v>0.28000000000000003</v>
      </c>
      <c r="R1303">
        <v>0.05</v>
      </c>
      <c r="S1303">
        <v>0.32</v>
      </c>
      <c r="T1303">
        <v>0.23</v>
      </c>
      <c r="U1303">
        <v>0</v>
      </c>
      <c r="V1303">
        <v>0</v>
      </c>
      <c r="W1303">
        <v>20.67</v>
      </c>
      <c r="X1303">
        <v>0.6</v>
      </c>
      <c r="Y1303">
        <v>-1</v>
      </c>
      <c r="Z1303">
        <v>-1</v>
      </c>
      <c r="AA1303">
        <v>24.88</v>
      </c>
      <c r="AB1303">
        <v>0.03</v>
      </c>
      <c r="AC1303">
        <v>0.02</v>
      </c>
      <c r="AD1303">
        <v>0.03</v>
      </c>
      <c r="AE1303">
        <v>4.17</v>
      </c>
      <c r="AF1303">
        <v>-1</v>
      </c>
      <c r="AG1303">
        <v>-1</v>
      </c>
      <c r="AH1303">
        <v>-1</v>
      </c>
      <c r="AI1303">
        <v>0</v>
      </c>
      <c r="AJ1303">
        <v>0</v>
      </c>
      <c r="AK1303">
        <v>0.03</v>
      </c>
      <c r="AL1303">
        <v>0.03</v>
      </c>
      <c r="AM1303">
        <v>0.05</v>
      </c>
      <c r="AN1303">
        <v>0.05</v>
      </c>
      <c r="AO1303">
        <v>1.42</v>
      </c>
      <c r="AP1303">
        <v>1.42</v>
      </c>
      <c r="AQ1303">
        <v>22.67</v>
      </c>
      <c r="AR1303">
        <v>0.53</v>
      </c>
      <c r="AS1303">
        <v>0.68</v>
      </c>
      <c r="AT1303">
        <v>-1</v>
      </c>
      <c r="AU1303">
        <v>-1</v>
      </c>
      <c r="AV1303">
        <v>0.05</v>
      </c>
      <c r="AW1303">
        <v>29.88</v>
      </c>
      <c r="AX1303">
        <v>29.88</v>
      </c>
      <c r="AY1303">
        <v>0.17</v>
      </c>
      <c r="AZ1303">
        <v>0</v>
      </c>
      <c r="BA1303">
        <v>1495.4412754196508</v>
      </c>
    </row>
    <row r="1304" spans="1:53" x14ac:dyDescent="0.25">
      <c r="A1304">
        <v>3461</v>
      </c>
      <c r="B1304" t="s">
        <v>1697</v>
      </c>
      <c r="C1304">
        <v>0</v>
      </c>
      <c r="D1304">
        <v>1.58</v>
      </c>
      <c r="E1304">
        <v>0</v>
      </c>
      <c r="F1304">
        <v>0</v>
      </c>
      <c r="G1304">
        <v>0</v>
      </c>
      <c r="H1304">
        <v>0.03</v>
      </c>
      <c r="I1304">
        <v>0</v>
      </c>
      <c r="J1304">
        <v>2</v>
      </c>
      <c r="K1304">
        <v>0.03</v>
      </c>
      <c r="L1304">
        <v>-1</v>
      </c>
      <c r="M1304">
        <v>-1</v>
      </c>
      <c r="N1304">
        <v>0.67</v>
      </c>
      <c r="O1304">
        <v>3.58</v>
      </c>
      <c r="P1304">
        <v>0.03</v>
      </c>
      <c r="Q1304">
        <v>0.28000000000000003</v>
      </c>
      <c r="R1304">
        <v>0.05</v>
      </c>
      <c r="S1304">
        <v>0.32</v>
      </c>
      <c r="T1304">
        <v>0.23</v>
      </c>
      <c r="U1304">
        <v>0</v>
      </c>
      <c r="V1304">
        <v>0</v>
      </c>
      <c r="W1304">
        <v>20.67</v>
      </c>
      <c r="X1304">
        <v>0.6</v>
      </c>
      <c r="Y1304">
        <v>-1</v>
      </c>
      <c r="Z1304">
        <v>-1</v>
      </c>
      <c r="AA1304">
        <v>24.88</v>
      </c>
      <c r="AB1304">
        <v>0.03</v>
      </c>
      <c r="AC1304">
        <v>0.02</v>
      </c>
      <c r="AD1304">
        <v>0.03</v>
      </c>
      <c r="AE1304">
        <v>4.17</v>
      </c>
      <c r="AF1304">
        <v>-1</v>
      </c>
      <c r="AG1304">
        <v>-1</v>
      </c>
      <c r="AH1304">
        <v>-1</v>
      </c>
      <c r="AI1304">
        <v>0</v>
      </c>
      <c r="AJ1304">
        <v>0</v>
      </c>
      <c r="AK1304">
        <v>0.03</v>
      </c>
      <c r="AL1304">
        <v>0.03</v>
      </c>
      <c r="AM1304">
        <v>0.05</v>
      </c>
      <c r="AN1304">
        <v>0.05</v>
      </c>
      <c r="AO1304">
        <v>1.42</v>
      </c>
      <c r="AP1304">
        <v>1.42</v>
      </c>
      <c r="AQ1304">
        <v>22.67</v>
      </c>
      <c r="AR1304">
        <v>0.53</v>
      </c>
      <c r="AS1304">
        <v>0.68</v>
      </c>
      <c r="AT1304">
        <v>-1</v>
      </c>
      <c r="AU1304">
        <v>-1</v>
      </c>
      <c r="AV1304">
        <v>0.05</v>
      </c>
      <c r="AW1304">
        <v>29.88</v>
      </c>
      <c r="AX1304">
        <v>29.88</v>
      </c>
      <c r="AY1304">
        <v>0.17</v>
      </c>
      <c r="AZ1304">
        <v>0</v>
      </c>
      <c r="BA1304">
        <v>1489.9554688433414</v>
      </c>
    </row>
    <row r="1305" spans="1:53" x14ac:dyDescent="0.25">
      <c r="A1305">
        <v>3464</v>
      </c>
      <c r="B1305" t="s">
        <v>1698</v>
      </c>
      <c r="C1305">
        <v>0</v>
      </c>
      <c r="D1305">
        <v>1.58</v>
      </c>
      <c r="E1305">
        <v>0</v>
      </c>
      <c r="F1305">
        <v>0</v>
      </c>
      <c r="G1305">
        <v>0</v>
      </c>
      <c r="H1305">
        <v>0.03</v>
      </c>
      <c r="I1305">
        <v>0</v>
      </c>
      <c r="J1305">
        <v>2</v>
      </c>
      <c r="K1305">
        <v>0.03</v>
      </c>
      <c r="L1305">
        <v>-1</v>
      </c>
      <c r="M1305">
        <v>-1</v>
      </c>
      <c r="N1305">
        <v>0.67</v>
      </c>
      <c r="O1305">
        <v>3.58</v>
      </c>
      <c r="P1305">
        <v>0.03</v>
      </c>
      <c r="Q1305">
        <v>0.28000000000000003</v>
      </c>
      <c r="R1305">
        <v>0.05</v>
      </c>
      <c r="S1305">
        <v>0.32</v>
      </c>
      <c r="T1305">
        <v>0.23</v>
      </c>
      <c r="U1305">
        <v>0</v>
      </c>
      <c r="V1305">
        <v>0</v>
      </c>
      <c r="W1305">
        <v>20.67</v>
      </c>
      <c r="X1305">
        <v>0.6</v>
      </c>
      <c r="Y1305">
        <v>-1</v>
      </c>
      <c r="Z1305">
        <v>-1</v>
      </c>
      <c r="AA1305">
        <v>24.88</v>
      </c>
      <c r="AB1305">
        <v>0.03</v>
      </c>
      <c r="AC1305">
        <v>0.02</v>
      </c>
      <c r="AD1305">
        <v>0.03</v>
      </c>
      <c r="AE1305">
        <v>4.17</v>
      </c>
      <c r="AF1305">
        <v>-1</v>
      </c>
      <c r="AG1305">
        <v>-1</v>
      </c>
      <c r="AH1305">
        <v>-1</v>
      </c>
      <c r="AI1305">
        <v>0</v>
      </c>
      <c r="AJ1305">
        <v>0</v>
      </c>
      <c r="AK1305">
        <v>0.03</v>
      </c>
      <c r="AL1305">
        <v>0.03</v>
      </c>
      <c r="AM1305">
        <v>0.05</v>
      </c>
      <c r="AN1305">
        <v>0.05</v>
      </c>
      <c r="AO1305">
        <v>1.42</v>
      </c>
      <c r="AP1305">
        <v>1.42</v>
      </c>
      <c r="AQ1305">
        <v>22.67</v>
      </c>
      <c r="AR1305">
        <v>0.53</v>
      </c>
      <c r="AS1305">
        <v>0.68</v>
      </c>
      <c r="AT1305">
        <v>-1</v>
      </c>
      <c r="AU1305">
        <v>-1</v>
      </c>
      <c r="AV1305">
        <v>0.05</v>
      </c>
      <c r="AW1305">
        <v>29.88</v>
      </c>
      <c r="AX1305">
        <v>29.88</v>
      </c>
      <c r="AY1305">
        <v>0.17</v>
      </c>
      <c r="AZ1305">
        <v>0</v>
      </c>
      <c r="BA1305">
        <v>1535.7205173114646</v>
      </c>
    </row>
    <row r="1306" spans="1:53" x14ac:dyDescent="0.25">
      <c r="A1306">
        <v>3465</v>
      </c>
      <c r="B1306" t="s">
        <v>1699</v>
      </c>
      <c r="C1306">
        <v>0</v>
      </c>
      <c r="D1306">
        <v>1.58</v>
      </c>
      <c r="E1306">
        <v>0</v>
      </c>
      <c r="F1306">
        <v>0</v>
      </c>
      <c r="G1306">
        <v>0</v>
      </c>
      <c r="H1306">
        <v>0.03</v>
      </c>
      <c r="I1306">
        <v>0</v>
      </c>
      <c r="J1306">
        <v>2</v>
      </c>
      <c r="K1306">
        <v>0.03</v>
      </c>
      <c r="L1306">
        <v>-1</v>
      </c>
      <c r="M1306">
        <v>-1</v>
      </c>
      <c r="N1306">
        <v>0.67</v>
      </c>
      <c r="O1306">
        <v>3.58</v>
      </c>
      <c r="P1306">
        <v>0.03</v>
      </c>
      <c r="Q1306">
        <v>0.28000000000000003</v>
      </c>
      <c r="R1306">
        <v>0.05</v>
      </c>
      <c r="S1306">
        <v>0.32</v>
      </c>
      <c r="T1306">
        <v>0.23</v>
      </c>
      <c r="U1306">
        <v>0</v>
      </c>
      <c r="V1306">
        <v>0</v>
      </c>
      <c r="W1306">
        <v>20.67</v>
      </c>
      <c r="X1306">
        <v>0.6</v>
      </c>
      <c r="Y1306">
        <v>-1</v>
      </c>
      <c r="Z1306">
        <v>-1</v>
      </c>
      <c r="AA1306">
        <v>24.88</v>
      </c>
      <c r="AB1306">
        <v>0.03</v>
      </c>
      <c r="AC1306">
        <v>0.02</v>
      </c>
      <c r="AD1306">
        <v>0.03</v>
      </c>
      <c r="AE1306">
        <v>4.17</v>
      </c>
      <c r="AF1306">
        <v>-1</v>
      </c>
      <c r="AG1306">
        <v>-1</v>
      </c>
      <c r="AH1306">
        <v>-1</v>
      </c>
      <c r="AI1306">
        <v>0</v>
      </c>
      <c r="AJ1306">
        <v>0</v>
      </c>
      <c r="AK1306">
        <v>0.03</v>
      </c>
      <c r="AL1306">
        <v>0.03</v>
      </c>
      <c r="AM1306">
        <v>0.05</v>
      </c>
      <c r="AN1306">
        <v>0.05</v>
      </c>
      <c r="AO1306">
        <v>1.42</v>
      </c>
      <c r="AP1306">
        <v>1.42</v>
      </c>
      <c r="AQ1306">
        <v>22.67</v>
      </c>
      <c r="AR1306">
        <v>0.53</v>
      </c>
      <c r="AS1306">
        <v>0.68</v>
      </c>
      <c r="AT1306">
        <v>-1</v>
      </c>
      <c r="AU1306">
        <v>-1</v>
      </c>
      <c r="AV1306">
        <v>0.05</v>
      </c>
      <c r="AW1306">
        <v>29.88</v>
      </c>
      <c r="AX1306">
        <v>29.88</v>
      </c>
      <c r="AY1306">
        <v>0.17</v>
      </c>
      <c r="AZ1306">
        <v>0</v>
      </c>
      <c r="BA1306">
        <v>1420.3993547524815</v>
      </c>
    </row>
    <row r="1307" spans="1:53" x14ac:dyDescent="0.25">
      <c r="A1307">
        <v>3466</v>
      </c>
      <c r="B1307" t="s">
        <v>1700</v>
      </c>
      <c r="C1307">
        <v>0</v>
      </c>
      <c r="D1307">
        <v>1.58</v>
      </c>
      <c r="E1307">
        <v>0</v>
      </c>
      <c r="F1307">
        <v>0</v>
      </c>
      <c r="G1307">
        <v>0</v>
      </c>
      <c r="H1307">
        <v>0.03</v>
      </c>
      <c r="I1307">
        <v>0</v>
      </c>
      <c r="J1307">
        <v>2</v>
      </c>
      <c r="K1307">
        <v>0.03</v>
      </c>
      <c r="L1307">
        <v>-1</v>
      </c>
      <c r="M1307">
        <v>-1</v>
      </c>
      <c r="N1307">
        <v>0.67</v>
      </c>
      <c r="O1307">
        <v>3.58</v>
      </c>
      <c r="P1307">
        <v>0.03</v>
      </c>
      <c r="Q1307">
        <v>0.28000000000000003</v>
      </c>
      <c r="R1307">
        <v>0.05</v>
      </c>
      <c r="S1307">
        <v>0.32</v>
      </c>
      <c r="T1307">
        <v>0.23</v>
      </c>
      <c r="U1307">
        <v>0</v>
      </c>
      <c r="V1307">
        <v>0</v>
      </c>
      <c r="W1307">
        <v>20.67</v>
      </c>
      <c r="X1307">
        <v>0.6</v>
      </c>
      <c r="Y1307">
        <v>-1</v>
      </c>
      <c r="Z1307">
        <v>-1</v>
      </c>
      <c r="AA1307">
        <v>24.88</v>
      </c>
      <c r="AB1307">
        <v>0.03</v>
      </c>
      <c r="AC1307">
        <v>0.02</v>
      </c>
      <c r="AD1307">
        <v>0.03</v>
      </c>
      <c r="AE1307">
        <v>4.17</v>
      </c>
      <c r="AF1307">
        <v>-1</v>
      </c>
      <c r="AG1307">
        <v>-1</v>
      </c>
      <c r="AH1307">
        <v>-1</v>
      </c>
      <c r="AI1307">
        <v>0</v>
      </c>
      <c r="AJ1307">
        <v>0</v>
      </c>
      <c r="AK1307">
        <v>0.03</v>
      </c>
      <c r="AL1307">
        <v>0.03</v>
      </c>
      <c r="AM1307">
        <v>0.05</v>
      </c>
      <c r="AN1307">
        <v>0.05</v>
      </c>
      <c r="AO1307">
        <v>1.42</v>
      </c>
      <c r="AP1307">
        <v>1.42</v>
      </c>
      <c r="AQ1307">
        <v>22.67</v>
      </c>
      <c r="AR1307">
        <v>0.53</v>
      </c>
      <c r="AS1307">
        <v>0.68</v>
      </c>
      <c r="AT1307">
        <v>-1</v>
      </c>
      <c r="AU1307">
        <v>-1</v>
      </c>
      <c r="AV1307">
        <v>0.05</v>
      </c>
      <c r="AW1307">
        <v>29.88</v>
      </c>
      <c r="AX1307">
        <v>29.88</v>
      </c>
      <c r="AY1307">
        <v>0.17</v>
      </c>
      <c r="AZ1307">
        <v>0</v>
      </c>
      <c r="BA1307">
        <v>1416.2355585241012</v>
      </c>
    </row>
    <row r="1308" spans="1:53" x14ac:dyDescent="0.25">
      <c r="A1308">
        <v>3467</v>
      </c>
      <c r="B1308" t="s">
        <v>1701</v>
      </c>
      <c r="C1308">
        <v>0</v>
      </c>
      <c r="D1308">
        <v>1.58</v>
      </c>
      <c r="E1308">
        <v>0</v>
      </c>
      <c r="F1308">
        <v>0</v>
      </c>
      <c r="G1308">
        <v>0</v>
      </c>
      <c r="H1308">
        <v>0.03</v>
      </c>
      <c r="I1308">
        <v>0</v>
      </c>
      <c r="J1308">
        <v>2</v>
      </c>
      <c r="K1308">
        <v>0.03</v>
      </c>
      <c r="L1308">
        <v>-1</v>
      </c>
      <c r="M1308">
        <v>-1</v>
      </c>
      <c r="N1308">
        <v>0.67</v>
      </c>
      <c r="O1308">
        <v>3.58</v>
      </c>
      <c r="P1308">
        <v>0.03</v>
      </c>
      <c r="Q1308">
        <v>0.28000000000000003</v>
      </c>
      <c r="R1308">
        <v>0.05</v>
      </c>
      <c r="S1308">
        <v>0.32</v>
      </c>
      <c r="T1308">
        <v>0.23</v>
      </c>
      <c r="U1308">
        <v>0</v>
      </c>
      <c r="V1308">
        <v>0</v>
      </c>
      <c r="W1308">
        <v>20.67</v>
      </c>
      <c r="X1308">
        <v>0.6</v>
      </c>
      <c r="Y1308">
        <v>-1</v>
      </c>
      <c r="Z1308">
        <v>-1</v>
      </c>
      <c r="AA1308">
        <v>24.88</v>
      </c>
      <c r="AB1308">
        <v>0.03</v>
      </c>
      <c r="AC1308">
        <v>0.02</v>
      </c>
      <c r="AD1308">
        <v>0.03</v>
      </c>
      <c r="AE1308">
        <v>4.17</v>
      </c>
      <c r="AF1308">
        <v>-1</v>
      </c>
      <c r="AG1308">
        <v>-1</v>
      </c>
      <c r="AH1308">
        <v>-1</v>
      </c>
      <c r="AI1308">
        <v>0</v>
      </c>
      <c r="AJ1308">
        <v>0</v>
      </c>
      <c r="AK1308">
        <v>0.03</v>
      </c>
      <c r="AL1308">
        <v>0.03</v>
      </c>
      <c r="AM1308">
        <v>0.05</v>
      </c>
      <c r="AN1308">
        <v>0.05</v>
      </c>
      <c r="AO1308">
        <v>1.42</v>
      </c>
      <c r="AP1308">
        <v>1.42</v>
      </c>
      <c r="AQ1308">
        <v>22.67</v>
      </c>
      <c r="AR1308">
        <v>0.53</v>
      </c>
      <c r="AS1308">
        <v>0.68</v>
      </c>
      <c r="AT1308">
        <v>-1</v>
      </c>
      <c r="AU1308">
        <v>-1</v>
      </c>
      <c r="AV1308">
        <v>0.05</v>
      </c>
      <c r="AW1308">
        <v>29.88</v>
      </c>
      <c r="AX1308">
        <v>29.88</v>
      </c>
      <c r="AY1308">
        <v>0.17</v>
      </c>
      <c r="AZ1308">
        <v>0</v>
      </c>
      <c r="BA1308">
        <v>1493.4973457653368</v>
      </c>
    </row>
    <row r="1309" spans="1:53" x14ac:dyDescent="0.25">
      <c r="A1309">
        <v>3468</v>
      </c>
      <c r="B1309" t="s">
        <v>1702</v>
      </c>
      <c r="C1309">
        <v>0</v>
      </c>
      <c r="D1309">
        <v>1.58</v>
      </c>
      <c r="E1309">
        <v>0</v>
      </c>
      <c r="F1309">
        <v>0</v>
      </c>
      <c r="G1309">
        <v>0</v>
      </c>
      <c r="H1309">
        <v>0.03</v>
      </c>
      <c r="I1309">
        <v>0</v>
      </c>
      <c r="J1309">
        <v>2</v>
      </c>
      <c r="K1309">
        <v>0.03</v>
      </c>
      <c r="L1309">
        <v>-1</v>
      </c>
      <c r="M1309">
        <v>-1</v>
      </c>
      <c r="N1309">
        <v>0.67</v>
      </c>
      <c r="O1309">
        <v>3.58</v>
      </c>
      <c r="P1309">
        <v>0.03</v>
      </c>
      <c r="Q1309">
        <v>0.28000000000000003</v>
      </c>
      <c r="R1309">
        <v>0.05</v>
      </c>
      <c r="S1309">
        <v>0.32</v>
      </c>
      <c r="T1309">
        <v>0.23</v>
      </c>
      <c r="U1309">
        <v>0</v>
      </c>
      <c r="V1309">
        <v>0</v>
      </c>
      <c r="W1309">
        <v>20.67</v>
      </c>
      <c r="X1309">
        <v>0.6</v>
      </c>
      <c r="Y1309">
        <v>-1</v>
      </c>
      <c r="Z1309">
        <v>-1</v>
      </c>
      <c r="AA1309">
        <v>24.88</v>
      </c>
      <c r="AB1309">
        <v>0.03</v>
      </c>
      <c r="AC1309">
        <v>0.02</v>
      </c>
      <c r="AD1309">
        <v>0.03</v>
      </c>
      <c r="AE1309">
        <v>4.17</v>
      </c>
      <c r="AF1309">
        <v>-1</v>
      </c>
      <c r="AG1309">
        <v>-1</v>
      </c>
      <c r="AH1309">
        <v>-1</v>
      </c>
      <c r="AI1309">
        <v>0</v>
      </c>
      <c r="AJ1309">
        <v>0</v>
      </c>
      <c r="AK1309">
        <v>0.03</v>
      </c>
      <c r="AL1309">
        <v>0.03</v>
      </c>
      <c r="AM1309">
        <v>0.05</v>
      </c>
      <c r="AN1309">
        <v>0.05</v>
      </c>
      <c r="AO1309">
        <v>1.42</v>
      </c>
      <c r="AP1309">
        <v>1.42</v>
      </c>
      <c r="AQ1309">
        <v>22.67</v>
      </c>
      <c r="AR1309">
        <v>0.53</v>
      </c>
      <c r="AS1309">
        <v>0.68</v>
      </c>
      <c r="AT1309">
        <v>-1</v>
      </c>
      <c r="AU1309">
        <v>-1</v>
      </c>
      <c r="AV1309">
        <v>0.05</v>
      </c>
      <c r="AW1309">
        <v>29.88</v>
      </c>
      <c r="AX1309">
        <v>29.88</v>
      </c>
      <c r="AY1309">
        <v>0.17</v>
      </c>
      <c r="AZ1309">
        <v>0</v>
      </c>
      <c r="BA1309">
        <v>1420.1078991766167</v>
      </c>
    </row>
    <row r="1310" spans="1:53" x14ac:dyDescent="0.25">
      <c r="A1310">
        <v>3470</v>
      </c>
      <c r="B1310" t="s">
        <v>1703</v>
      </c>
      <c r="C1310">
        <v>0</v>
      </c>
      <c r="D1310">
        <v>1.58</v>
      </c>
      <c r="E1310">
        <v>0</v>
      </c>
      <c r="F1310">
        <v>0</v>
      </c>
      <c r="G1310">
        <v>0</v>
      </c>
      <c r="H1310">
        <v>0.03</v>
      </c>
      <c r="I1310">
        <v>0</v>
      </c>
      <c r="J1310">
        <v>2</v>
      </c>
      <c r="K1310">
        <v>0.03</v>
      </c>
      <c r="L1310">
        <v>-1</v>
      </c>
      <c r="M1310">
        <v>-1</v>
      </c>
      <c r="N1310">
        <v>0.67</v>
      </c>
      <c r="O1310">
        <v>3.58</v>
      </c>
      <c r="P1310">
        <v>0.03</v>
      </c>
      <c r="Q1310">
        <v>0.28000000000000003</v>
      </c>
      <c r="R1310">
        <v>0.05</v>
      </c>
      <c r="S1310">
        <v>0.32</v>
      </c>
      <c r="T1310">
        <v>0.23</v>
      </c>
      <c r="U1310">
        <v>0</v>
      </c>
      <c r="V1310">
        <v>0</v>
      </c>
      <c r="W1310">
        <v>20.67</v>
      </c>
      <c r="X1310">
        <v>0.6</v>
      </c>
      <c r="Y1310">
        <v>-1</v>
      </c>
      <c r="Z1310">
        <v>-1</v>
      </c>
      <c r="AA1310">
        <v>24.88</v>
      </c>
      <c r="AB1310">
        <v>0.03</v>
      </c>
      <c r="AC1310">
        <v>0.02</v>
      </c>
      <c r="AD1310">
        <v>0.03</v>
      </c>
      <c r="AE1310">
        <v>4.17</v>
      </c>
      <c r="AF1310">
        <v>-1</v>
      </c>
      <c r="AG1310">
        <v>-1</v>
      </c>
      <c r="AH1310">
        <v>-1</v>
      </c>
      <c r="AI1310">
        <v>0</v>
      </c>
      <c r="AJ1310">
        <v>0</v>
      </c>
      <c r="AK1310">
        <v>0.03</v>
      </c>
      <c r="AL1310">
        <v>0.03</v>
      </c>
      <c r="AM1310">
        <v>0.05</v>
      </c>
      <c r="AN1310">
        <v>0.05</v>
      </c>
      <c r="AO1310">
        <v>1.42</v>
      </c>
      <c r="AP1310">
        <v>1.42</v>
      </c>
      <c r="AQ1310">
        <v>22.67</v>
      </c>
      <c r="AR1310">
        <v>0.53</v>
      </c>
      <c r="AS1310">
        <v>0.68</v>
      </c>
      <c r="AT1310">
        <v>-1</v>
      </c>
      <c r="AU1310">
        <v>-1</v>
      </c>
      <c r="AV1310">
        <v>0.05</v>
      </c>
      <c r="AW1310">
        <v>29.88</v>
      </c>
      <c r="AX1310">
        <v>29.88</v>
      </c>
      <c r="AY1310">
        <v>0.17</v>
      </c>
      <c r="AZ1310">
        <v>0</v>
      </c>
      <c r="BA1310">
        <v>1455.8114461156465</v>
      </c>
    </row>
    <row r="1311" spans="1:53" x14ac:dyDescent="0.25">
      <c r="A1311">
        <v>3472</v>
      </c>
      <c r="B1311" t="s">
        <v>1704</v>
      </c>
      <c r="C1311">
        <v>0</v>
      </c>
      <c r="D1311">
        <v>1.58</v>
      </c>
      <c r="E1311">
        <v>0</v>
      </c>
      <c r="F1311">
        <v>0</v>
      </c>
      <c r="G1311">
        <v>0</v>
      </c>
      <c r="H1311">
        <v>0.03</v>
      </c>
      <c r="I1311">
        <v>0</v>
      </c>
      <c r="J1311">
        <v>2</v>
      </c>
      <c r="K1311">
        <v>0.03</v>
      </c>
      <c r="L1311">
        <v>-1</v>
      </c>
      <c r="M1311">
        <v>-1</v>
      </c>
      <c r="N1311">
        <v>0.67</v>
      </c>
      <c r="O1311">
        <v>3.58</v>
      </c>
      <c r="P1311">
        <v>0.03</v>
      </c>
      <c r="Q1311">
        <v>0.28000000000000003</v>
      </c>
      <c r="R1311">
        <v>0.05</v>
      </c>
      <c r="S1311">
        <v>0.32</v>
      </c>
      <c r="T1311">
        <v>0.23</v>
      </c>
      <c r="U1311">
        <v>0</v>
      </c>
      <c r="V1311">
        <v>0</v>
      </c>
      <c r="W1311">
        <v>20.67</v>
      </c>
      <c r="X1311">
        <v>0.6</v>
      </c>
      <c r="Y1311">
        <v>-1</v>
      </c>
      <c r="Z1311">
        <v>-1</v>
      </c>
      <c r="AA1311">
        <v>24.88</v>
      </c>
      <c r="AB1311">
        <v>0.03</v>
      </c>
      <c r="AC1311">
        <v>0.02</v>
      </c>
      <c r="AD1311">
        <v>0.03</v>
      </c>
      <c r="AE1311">
        <v>4.17</v>
      </c>
      <c r="AF1311">
        <v>-1</v>
      </c>
      <c r="AG1311">
        <v>-1</v>
      </c>
      <c r="AH1311">
        <v>-1</v>
      </c>
      <c r="AI1311">
        <v>0</v>
      </c>
      <c r="AJ1311">
        <v>0</v>
      </c>
      <c r="AK1311">
        <v>0.03</v>
      </c>
      <c r="AL1311">
        <v>0.03</v>
      </c>
      <c r="AM1311">
        <v>0.05</v>
      </c>
      <c r="AN1311">
        <v>0.05</v>
      </c>
      <c r="AO1311">
        <v>1.42</v>
      </c>
      <c r="AP1311">
        <v>1.42</v>
      </c>
      <c r="AQ1311">
        <v>22.67</v>
      </c>
      <c r="AR1311">
        <v>0.53</v>
      </c>
      <c r="AS1311">
        <v>0.68</v>
      </c>
      <c r="AT1311">
        <v>-1</v>
      </c>
      <c r="AU1311">
        <v>-1</v>
      </c>
      <c r="AV1311">
        <v>0.05</v>
      </c>
      <c r="AW1311">
        <v>29.88</v>
      </c>
      <c r="AX1311">
        <v>29.88</v>
      </c>
      <c r="AY1311">
        <v>0.17</v>
      </c>
      <c r="AZ1311">
        <v>0</v>
      </c>
      <c r="BA1311">
        <v>1398.3166085244206</v>
      </c>
    </row>
    <row r="1312" spans="1:53" x14ac:dyDescent="0.25">
      <c r="A1312">
        <v>3473</v>
      </c>
      <c r="B1312" t="s">
        <v>1705</v>
      </c>
      <c r="C1312">
        <v>0</v>
      </c>
      <c r="D1312">
        <v>1.58</v>
      </c>
      <c r="E1312">
        <v>0</v>
      </c>
      <c r="F1312">
        <v>0</v>
      </c>
      <c r="G1312">
        <v>0</v>
      </c>
      <c r="H1312">
        <v>0.03</v>
      </c>
      <c r="I1312">
        <v>0</v>
      </c>
      <c r="J1312">
        <v>2</v>
      </c>
      <c r="K1312">
        <v>0.03</v>
      </c>
      <c r="L1312">
        <v>-1</v>
      </c>
      <c r="M1312">
        <v>-1</v>
      </c>
      <c r="N1312">
        <v>0.67</v>
      </c>
      <c r="O1312">
        <v>3.58</v>
      </c>
      <c r="P1312">
        <v>0.03</v>
      </c>
      <c r="Q1312">
        <v>0.28000000000000003</v>
      </c>
      <c r="R1312">
        <v>0.05</v>
      </c>
      <c r="S1312">
        <v>0.32</v>
      </c>
      <c r="T1312">
        <v>0.23</v>
      </c>
      <c r="U1312">
        <v>0</v>
      </c>
      <c r="V1312">
        <v>0</v>
      </c>
      <c r="W1312">
        <v>20.67</v>
      </c>
      <c r="X1312">
        <v>0.6</v>
      </c>
      <c r="Y1312">
        <v>-1</v>
      </c>
      <c r="Z1312">
        <v>-1</v>
      </c>
      <c r="AA1312">
        <v>24.88</v>
      </c>
      <c r="AB1312">
        <v>0.03</v>
      </c>
      <c r="AC1312">
        <v>0.02</v>
      </c>
      <c r="AD1312">
        <v>0.03</v>
      </c>
      <c r="AE1312">
        <v>4.17</v>
      </c>
      <c r="AF1312">
        <v>-1</v>
      </c>
      <c r="AG1312">
        <v>-1</v>
      </c>
      <c r="AH1312">
        <v>-1</v>
      </c>
      <c r="AI1312">
        <v>0</v>
      </c>
      <c r="AJ1312">
        <v>0</v>
      </c>
      <c r="AK1312">
        <v>0.03</v>
      </c>
      <c r="AL1312">
        <v>0.03</v>
      </c>
      <c r="AM1312">
        <v>0.05</v>
      </c>
      <c r="AN1312">
        <v>0.05</v>
      </c>
      <c r="AO1312">
        <v>1.42</v>
      </c>
      <c r="AP1312">
        <v>1.42</v>
      </c>
      <c r="AQ1312">
        <v>22.67</v>
      </c>
      <c r="AR1312">
        <v>0.53</v>
      </c>
      <c r="AS1312">
        <v>0.68</v>
      </c>
      <c r="AT1312">
        <v>-1</v>
      </c>
      <c r="AU1312">
        <v>-1</v>
      </c>
      <c r="AV1312">
        <v>0.05</v>
      </c>
      <c r="AW1312">
        <v>29.88</v>
      </c>
      <c r="AX1312">
        <v>29.88</v>
      </c>
      <c r="AY1312">
        <v>0.17</v>
      </c>
      <c r="AZ1312">
        <v>0</v>
      </c>
      <c r="BA1312">
        <v>1477.2702633998983</v>
      </c>
    </row>
    <row r="1313" spans="1:53" x14ac:dyDescent="0.25">
      <c r="A1313">
        <v>3476</v>
      </c>
      <c r="B1313" t="s">
        <v>1706</v>
      </c>
      <c r="C1313">
        <v>0</v>
      </c>
      <c r="D1313">
        <v>1.58</v>
      </c>
      <c r="E1313">
        <v>0</v>
      </c>
      <c r="F1313">
        <v>0</v>
      </c>
      <c r="G1313">
        <v>0</v>
      </c>
      <c r="H1313">
        <v>0.03</v>
      </c>
      <c r="I1313">
        <v>0</v>
      </c>
      <c r="J1313">
        <v>2</v>
      </c>
      <c r="K1313">
        <v>0.03</v>
      </c>
      <c r="L1313">
        <v>-1</v>
      </c>
      <c r="M1313">
        <v>-1</v>
      </c>
      <c r="N1313">
        <v>0.67</v>
      </c>
      <c r="O1313">
        <v>3.58</v>
      </c>
      <c r="P1313">
        <v>0.03</v>
      </c>
      <c r="Q1313">
        <v>0.28000000000000003</v>
      </c>
      <c r="R1313">
        <v>0.05</v>
      </c>
      <c r="S1313">
        <v>0.32</v>
      </c>
      <c r="T1313">
        <v>0.23</v>
      </c>
      <c r="U1313">
        <v>0</v>
      </c>
      <c r="V1313">
        <v>0</v>
      </c>
      <c r="W1313">
        <v>20.67</v>
      </c>
      <c r="X1313">
        <v>0.6</v>
      </c>
      <c r="Y1313">
        <v>-1</v>
      </c>
      <c r="Z1313">
        <v>-1</v>
      </c>
      <c r="AA1313">
        <v>24.88</v>
      </c>
      <c r="AB1313">
        <v>0.03</v>
      </c>
      <c r="AC1313">
        <v>0.02</v>
      </c>
      <c r="AD1313">
        <v>0.03</v>
      </c>
      <c r="AE1313">
        <v>4.17</v>
      </c>
      <c r="AF1313">
        <v>-1</v>
      </c>
      <c r="AG1313">
        <v>-1</v>
      </c>
      <c r="AH1313">
        <v>-1</v>
      </c>
      <c r="AI1313">
        <v>0</v>
      </c>
      <c r="AJ1313">
        <v>0</v>
      </c>
      <c r="AK1313">
        <v>0.03</v>
      </c>
      <c r="AL1313">
        <v>0.03</v>
      </c>
      <c r="AM1313">
        <v>0.05</v>
      </c>
      <c r="AN1313">
        <v>0.05</v>
      </c>
      <c r="AO1313">
        <v>1.42</v>
      </c>
      <c r="AP1313">
        <v>1.42</v>
      </c>
      <c r="AQ1313">
        <v>22.67</v>
      </c>
      <c r="AR1313">
        <v>0.53</v>
      </c>
      <c r="AS1313">
        <v>0.68</v>
      </c>
      <c r="AT1313">
        <v>-1</v>
      </c>
      <c r="AU1313">
        <v>-1</v>
      </c>
      <c r="AV1313">
        <v>0.05</v>
      </c>
      <c r="AW1313">
        <v>29.88</v>
      </c>
      <c r="AX1313">
        <v>29.88</v>
      </c>
      <c r="AY1313">
        <v>0.17</v>
      </c>
      <c r="AZ1313">
        <v>0</v>
      </c>
      <c r="BA1313">
        <v>1709.4140790846611</v>
      </c>
    </row>
    <row r="1314" spans="1:53" x14ac:dyDescent="0.25">
      <c r="A1314">
        <v>3478</v>
      </c>
      <c r="B1314" t="s">
        <v>1707</v>
      </c>
      <c r="C1314">
        <v>0</v>
      </c>
      <c r="D1314">
        <v>1.58</v>
      </c>
      <c r="E1314">
        <v>0</v>
      </c>
      <c r="F1314">
        <v>0</v>
      </c>
      <c r="G1314">
        <v>0</v>
      </c>
      <c r="H1314">
        <v>0.03</v>
      </c>
      <c r="I1314">
        <v>0</v>
      </c>
      <c r="J1314">
        <v>2</v>
      </c>
      <c r="K1314">
        <v>0.03</v>
      </c>
      <c r="L1314">
        <v>-1</v>
      </c>
      <c r="M1314">
        <v>-1</v>
      </c>
      <c r="N1314">
        <v>0.67</v>
      </c>
      <c r="O1314">
        <v>3.58</v>
      </c>
      <c r="P1314">
        <v>0.03</v>
      </c>
      <c r="Q1314">
        <v>0.28000000000000003</v>
      </c>
      <c r="R1314">
        <v>0.05</v>
      </c>
      <c r="S1314">
        <v>0.32</v>
      </c>
      <c r="T1314">
        <v>0.23</v>
      </c>
      <c r="U1314">
        <v>0</v>
      </c>
      <c r="V1314">
        <v>0</v>
      </c>
      <c r="W1314">
        <v>20.67</v>
      </c>
      <c r="X1314">
        <v>0.6</v>
      </c>
      <c r="Y1314">
        <v>-1</v>
      </c>
      <c r="Z1314">
        <v>-1</v>
      </c>
      <c r="AA1314">
        <v>24.88</v>
      </c>
      <c r="AB1314">
        <v>0.03</v>
      </c>
      <c r="AC1314">
        <v>0.02</v>
      </c>
      <c r="AD1314">
        <v>0.03</v>
      </c>
      <c r="AE1314">
        <v>4.17</v>
      </c>
      <c r="AF1314">
        <v>-1</v>
      </c>
      <c r="AG1314">
        <v>-1</v>
      </c>
      <c r="AH1314">
        <v>-1</v>
      </c>
      <c r="AI1314">
        <v>0</v>
      </c>
      <c r="AJ1314">
        <v>0</v>
      </c>
      <c r="AK1314">
        <v>0.03</v>
      </c>
      <c r="AL1314">
        <v>0.03</v>
      </c>
      <c r="AM1314">
        <v>0.05</v>
      </c>
      <c r="AN1314">
        <v>0.05</v>
      </c>
      <c r="AO1314">
        <v>1.42</v>
      </c>
      <c r="AP1314">
        <v>1.42</v>
      </c>
      <c r="AQ1314">
        <v>22.67</v>
      </c>
      <c r="AR1314">
        <v>0.53</v>
      </c>
      <c r="AS1314">
        <v>0.68</v>
      </c>
      <c r="AT1314">
        <v>-1</v>
      </c>
      <c r="AU1314">
        <v>-1</v>
      </c>
      <c r="AV1314">
        <v>0.05</v>
      </c>
      <c r="AW1314">
        <v>29.88</v>
      </c>
      <c r="AX1314">
        <v>29.88</v>
      </c>
      <c r="AY1314">
        <v>0.17</v>
      </c>
      <c r="AZ1314">
        <v>0</v>
      </c>
      <c r="BA1314">
        <v>1507.9603375293416</v>
      </c>
    </row>
    <row r="1315" spans="1:53" x14ac:dyDescent="0.25">
      <c r="A1315">
        <v>3480</v>
      </c>
      <c r="B1315" t="s">
        <v>1708</v>
      </c>
      <c r="C1315">
        <v>0</v>
      </c>
      <c r="D1315">
        <v>1.58</v>
      </c>
      <c r="E1315">
        <v>0</v>
      </c>
      <c r="F1315">
        <v>0</v>
      </c>
      <c r="G1315">
        <v>0</v>
      </c>
      <c r="H1315">
        <v>0.03</v>
      </c>
      <c r="I1315">
        <v>0</v>
      </c>
      <c r="J1315">
        <v>2</v>
      </c>
      <c r="K1315">
        <v>0.03</v>
      </c>
      <c r="L1315">
        <v>-1</v>
      </c>
      <c r="M1315">
        <v>-1</v>
      </c>
      <c r="N1315">
        <v>0.67</v>
      </c>
      <c r="O1315">
        <v>3.58</v>
      </c>
      <c r="P1315">
        <v>0.03</v>
      </c>
      <c r="Q1315">
        <v>0.28000000000000003</v>
      </c>
      <c r="R1315">
        <v>0.05</v>
      </c>
      <c r="S1315">
        <v>0.32</v>
      </c>
      <c r="T1315">
        <v>0.23</v>
      </c>
      <c r="U1315">
        <v>0</v>
      </c>
      <c r="V1315">
        <v>0</v>
      </c>
      <c r="W1315">
        <v>20.67</v>
      </c>
      <c r="X1315">
        <v>0.6</v>
      </c>
      <c r="Y1315">
        <v>-1</v>
      </c>
      <c r="Z1315">
        <v>-1</v>
      </c>
      <c r="AA1315">
        <v>24.88</v>
      </c>
      <c r="AB1315">
        <v>0.03</v>
      </c>
      <c r="AC1315">
        <v>0.02</v>
      </c>
      <c r="AD1315">
        <v>0.03</v>
      </c>
      <c r="AE1315">
        <v>4.17</v>
      </c>
      <c r="AF1315">
        <v>-1</v>
      </c>
      <c r="AG1315">
        <v>-1</v>
      </c>
      <c r="AH1315">
        <v>-1</v>
      </c>
      <c r="AI1315">
        <v>0</v>
      </c>
      <c r="AJ1315">
        <v>0</v>
      </c>
      <c r="AK1315">
        <v>0.03</v>
      </c>
      <c r="AL1315">
        <v>0.03</v>
      </c>
      <c r="AM1315">
        <v>0.05</v>
      </c>
      <c r="AN1315">
        <v>0.05</v>
      </c>
      <c r="AO1315">
        <v>1.42</v>
      </c>
      <c r="AP1315">
        <v>1.42</v>
      </c>
      <c r="AQ1315">
        <v>22.67</v>
      </c>
      <c r="AR1315">
        <v>0.53</v>
      </c>
      <c r="AS1315">
        <v>0.68</v>
      </c>
      <c r="AT1315">
        <v>-1</v>
      </c>
      <c r="AU1315">
        <v>-1</v>
      </c>
      <c r="AV1315">
        <v>0.05</v>
      </c>
      <c r="AW1315">
        <v>29.88</v>
      </c>
      <c r="AX1315">
        <v>29.88</v>
      </c>
      <c r="AY1315">
        <v>0.17</v>
      </c>
      <c r="AZ1315">
        <v>0</v>
      </c>
      <c r="BA1315">
        <v>1414.5384376605762</v>
      </c>
    </row>
    <row r="1316" spans="1:53" x14ac:dyDescent="0.25">
      <c r="A1316">
        <v>3481</v>
      </c>
      <c r="B1316" t="s">
        <v>1709</v>
      </c>
      <c r="C1316">
        <v>0</v>
      </c>
      <c r="D1316">
        <v>1.58</v>
      </c>
      <c r="E1316">
        <v>0</v>
      </c>
      <c r="F1316">
        <v>0</v>
      </c>
      <c r="G1316">
        <v>0</v>
      </c>
      <c r="H1316">
        <v>0.03</v>
      </c>
      <c r="I1316">
        <v>0</v>
      </c>
      <c r="J1316">
        <v>2</v>
      </c>
      <c r="K1316">
        <v>0.03</v>
      </c>
      <c r="L1316">
        <v>-1</v>
      </c>
      <c r="M1316">
        <v>-1</v>
      </c>
      <c r="N1316">
        <v>0.67</v>
      </c>
      <c r="O1316">
        <v>3.58</v>
      </c>
      <c r="P1316">
        <v>0.03</v>
      </c>
      <c r="Q1316">
        <v>0.28000000000000003</v>
      </c>
      <c r="R1316">
        <v>0.05</v>
      </c>
      <c r="S1316">
        <v>0.32</v>
      </c>
      <c r="T1316">
        <v>0.23</v>
      </c>
      <c r="U1316">
        <v>0</v>
      </c>
      <c r="V1316">
        <v>0</v>
      </c>
      <c r="W1316">
        <v>20.67</v>
      </c>
      <c r="X1316">
        <v>0.6</v>
      </c>
      <c r="Y1316">
        <v>-1</v>
      </c>
      <c r="Z1316">
        <v>-1</v>
      </c>
      <c r="AA1316">
        <v>24.88</v>
      </c>
      <c r="AB1316">
        <v>0.03</v>
      </c>
      <c r="AC1316">
        <v>0.02</v>
      </c>
      <c r="AD1316">
        <v>0.03</v>
      </c>
      <c r="AE1316">
        <v>4.17</v>
      </c>
      <c r="AF1316">
        <v>-1</v>
      </c>
      <c r="AG1316">
        <v>-1</v>
      </c>
      <c r="AH1316">
        <v>-1</v>
      </c>
      <c r="AI1316">
        <v>0</v>
      </c>
      <c r="AJ1316">
        <v>0</v>
      </c>
      <c r="AK1316">
        <v>0.03</v>
      </c>
      <c r="AL1316">
        <v>0.03</v>
      </c>
      <c r="AM1316">
        <v>0.05</v>
      </c>
      <c r="AN1316">
        <v>0.05</v>
      </c>
      <c r="AO1316">
        <v>1.42</v>
      </c>
      <c r="AP1316">
        <v>1.42</v>
      </c>
      <c r="AQ1316">
        <v>22.67</v>
      </c>
      <c r="AR1316">
        <v>0.53</v>
      </c>
      <c r="AS1316">
        <v>0.68</v>
      </c>
      <c r="AT1316">
        <v>-1</v>
      </c>
      <c r="AU1316">
        <v>-1</v>
      </c>
      <c r="AV1316">
        <v>0.05</v>
      </c>
      <c r="AW1316">
        <v>29.88</v>
      </c>
      <c r="AX1316">
        <v>29.88</v>
      </c>
      <c r="AY1316">
        <v>0.17</v>
      </c>
      <c r="AZ1316">
        <v>0</v>
      </c>
      <c r="BA1316">
        <v>1619.4295304862706</v>
      </c>
    </row>
    <row r="1317" spans="1:53" x14ac:dyDescent="0.25">
      <c r="A1317">
        <v>3482</v>
      </c>
      <c r="B1317" t="s">
        <v>1710</v>
      </c>
      <c r="C1317">
        <v>0</v>
      </c>
      <c r="D1317">
        <v>1.58</v>
      </c>
      <c r="E1317">
        <v>0</v>
      </c>
      <c r="F1317">
        <v>0</v>
      </c>
      <c r="G1317">
        <v>0</v>
      </c>
      <c r="H1317">
        <v>0.03</v>
      </c>
      <c r="I1317">
        <v>0</v>
      </c>
      <c r="J1317">
        <v>2</v>
      </c>
      <c r="K1317">
        <v>0.03</v>
      </c>
      <c r="L1317">
        <v>-1</v>
      </c>
      <c r="M1317">
        <v>-1</v>
      </c>
      <c r="N1317">
        <v>0.67</v>
      </c>
      <c r="O1317">
        <v>3.58</v>
      </c>
      <c r="P1317">
        <v>0.03</v>
      </c>
      <c r="Q1317">
        <v>0.28000000000000003</v>
      </c>
      <c r="R1317">
        <v>0.05</v>
      </c>
      <c r="S1317">
        <v>0.32</v>
      </c>
      <c r="T1317">
        <v>0.23</v>
      </c>
      <c r="U1317">
        <v>0</v>
      </c>
      <c r="V1317">
        <v>0</v>
      </c>
      <c r="W1317">
        <v>20.67</v>
      </c>
      <c r="X1317">
        <v>0.6</v>
      </c>
      <c r="Y1317">
        <v>-1</v>
      </c>
      <c r="Z1317">
        <v>-1</v>
      </c>
      <c r="AA1317">
        <v>24.88</v>
      </c>
      <c r="AB1317">
        <v>0.03</v>
      </c>
      <c r="AC1317">
        <v>0.02</v>
      </c>
      <c r="AD1317">
        <v>0.03</v>
      </c>
      <c r="AE1317">
        <v>4.17</v>
      </c>
      <c r="AF1317">
        <v>-1</v>
      </c>
      <c r="AG1317">
        <v>-1</v>
      </c>
      <c r="AH1317">
        <v>-1</v>
      </c>
      <c r="AI1317">
        <v>0</v>
      </c>
      <c r="AJ1317">
        <v>0</v>
      </c>
      <c r="AK1317">
        <v>0.03</v>
      </c>
      <c r="AL1317">
        <v>0.03</v>
      </c>
      <c r="AM1317">
        <v>0.05</v>
      </c>
      <c r="AN1317">
        <v>0.05</v>
      </c>
      <c r="AO1317">
        <v>1.42</v>
      </c>
      <c r="AP1317">
        <v>1.42</v>
      </c>
      <c r="AQ1317">
        <v>22.67</v>
      </c>
      <c r="AR1317">
        <v>0.53</v>
      </c>
      <c r="AS1317">
        <v>0.68</v>
      </c>
      <c r="AT1317">
        <v>-1</v>
      </c>
      <c r="AU1317">
        <v>-1</v>
      </c>
      <c r="AV1317">
        <v>0.05</v>
      </c>
      <c r="AW1317">
        <v>29.88</v>
      </c>
      <c r="AX1317">
        <v>29.88</v>
      </c>
      <c r="AY1317">
        <v>0.17</v>
      </c>
      <c r="AZ1317">
        <v>0</v>
      </c>
      <c r="BA1317">
        <v>1470.346278745166</v>
      </c>
    </row>
    <row r="1318" spans="1:53" x14ac:dyDescent="0.25">
      <c r="A1318">
        <v>3484</v>
      </c>
      <c r="B1318" t="s">
        <v>1711</v>
      </c>
      <c r="C1318">
        <v>0</v>
      </c>
      <c r="D1318">
        <v>1.58</v>
      </c>
      <c r="E1318">
        <v>0</v>
      </c>
      <c r="F1318">
        <v>0</v>
      </c>
      <c r="G1318">
        <v>0</v>
      </c>
      <c r="H1318">
        <v>0.03</v>
      </c>
      <c r="I1318">
        <v>0</v>
      </c>
      <c r="J1318">
        <v>2</v>
      </c>
      <c r="K1318">
        <v>0.03</v>
      </c>
      <c r="L1318">
        <v>-1</v>
      </c>
      <c r="M1318">
        <v>-1</v>
      </c>
      <c r="N1318">
        <v>0.67</v>
      </c>
      <c r="O1318">
        <v>3.58</v>
      </c>
      <c r="P1318">
        <v>0.03</v>
      </c>
      <c r="Q1318">
        <v>0.28000000000000003</v>
      </c>
      <c r="R1318">
        <v>0.05</v>
      </c>
      <c r="S1318">
        <v>0.32</v>
      </c>
      <c r="T1318">
        <v>0.23</v>
      </c>
      <c r="U1318">
        <v>0</v>
      </c>
      <c r="V1318">
        <v>0</v>
      </c>
      <c r="W1318">
        <v>20.67</v>
      </c>
      <c r="X1318">
        <v>0.6</v>
      </c>
      <c r="Y1318">
        <v>-1</v>
      </c>
      <c r="Z1318">
        <v>-1</v>
      </c>
      <c r="AA1318">
        <v>24.88</v>
      </c>
      <c r="AB1318">
        <v>0.03</v>
      </c>
      <c r="AC1318">
        <v>0.02</v>
      </c>
      <c r="AD1318">
        <v>0.03</v>
      </c>
      <c r="AE1318">
        <v>4.17</v>
      </c>
      <c r="AF1318">
        <v>-1</v>
      </c>
      <c r="AG1318">
        <v>-1</v>
      </c>
      <c r="AH1318">
        <v>-1</v>
      </c>
      <c r="AI1318">
        <v>0</v>
      </c>
      <c r="AJ1318">
        <v>0</v>
      </c>
      <c r="AK1318">
        <v>0.03</v>
      </c>
      <c r="AL1318">
        <v>0.03</v>
      </c>
      <c r="AM1318">
        <v>0.05</v>
      </c>
      <c r="AN1318">
        <v>0.05</v>
      </c>
      <c r="AO1318">
        <v>1.42</v>
      </c>
      <c r="AP1318">
        <v>1.42</v>
      </c>
      <c r="AQ1318">
        <v>22.67</v>
      </c>
      <c r="AR1318">
        <v>0.53</v>
      </c>
      <c r="AS1318">
        <v>0.68</v>
      </c>
      <c r="AT1318">
        <v>-1</v>
      </c>
      <c r="AU1318">
        <v>-1</v>
      </c>
      <c r="AV1318">
        <v>0.05</v>
      </c>
      <c r="AW1318">
        <v>29.88</v>
      </c>
      <c r="AX1318">
        <v>29.88</v>
      </c>
      <c r="AY1318">
        <v>0.17</v>
      </c>
      <c r="AZ1318">
        <v>0</v>
      </c>
      <c r="BA1318">
        <v>1463.8113048049722</v>
      </c>
    </row>
    <row r="1319" spans="1:53" x14ac:dyDescent="0.25">
      <c r="A1319">
        <v>3485</v>
      </c>
      <c r="B1319" t="s">
        <v>1712</v>
      </c>
      <c r="C1319">
        <v>0</v>
      </c>
      <c r="D1319">
        <v>1.58</v>
      </c>
      <c r="E1319">
        <v>0</v>
      </c>
      <c r="F1319">
        <v>0</v>
      </c>
      <c r="G1319">
        <v>0</v>
      </c>
      <c r="H1319">
        <v>0.03</v>
      </c>
      <c r="I1319">
        <v>0</v>
      </c>
      <c r="J1319">
        <v>2</v>
      </c>
      <c r="K1319">
        <v>0.03</v>
      </c>
      <c r="L1319">
        <v>-1</v>
      </c>
      <c r="M1319">
        <v>-1</v>
      </c>
      <c r="N1319">
        <v>0.67</v>
      </c>
      <c r="O1319">
        <v>3.58</v>
      </c>
      <c r="P1319">
        <v>0.03</v>
      </c>
      <c r="Q1319">
        <v>0.28000000000000003</v>
      </c>
      <c r="R1319">
        <v>0.05</v>
      </c>
      <c r="S1319">
        <v>0.32</v>
      </c>
      <c r="T1319">
        <v>0.23</v>
      </c>
      <c r="U1319">
        <v>0</v>
      </c>
      <c r="V1319">
        <v>0</v>
      </c>
      <c r="W1319">
        <v>20.67</v>
      </c>
      <c r="X1319">
        <v>0.6</v>
      </c>
      <c r="Y1319">
        <v>-1</v>
      </c>
      <c r="Z1319">
        <v>-1</v>
      </c>
      <c r="AA1319">
        <v>24.88</v>
      </c>
      <c r="AB1319">
        <v>0.03</v>
      </c>
      <c r="AC1319">
        <v>0.02</v>
      </c>
      <c r="AD1319">
        <v>0.03</v>
      </c>
      <c r="AE1319">
        <v>4.17</v>
      </c>
      <c r="AF1319">
        <v>-1</v>
      </c>
      <c r="AG1319">
        <v>-1</v>
      </c>
      <c r="AH1319">
        <v>-1</v>
      </c>
      <c r="AI1319">
        <v>0</v>
      </c>
      <c r="AJ1319">
        <v>0</v>
      </c>
      <c r="AK1319">
        <v>0.03</v>
      </c>
      <c r="AL1319">
        <v>0.03</v>
      </c>
      <c r="AM1319">
        <v>0.05</v>
      </c>
      <c r="AN1319">
        <v>0.05</v>
      </c>
      <c r="AO1319">
        <v>1.42</v>
      </c>
      <c r="AP1319">
        <v>1.42</v>
      </c>
      <c r="AQ1319">
        <v>22.67</v>
      </c>
      <c r="AR1319">
        <v>0.53</v>
      </c>
      <c r="AS1319">
        <v>0.68</v>
      </c>
      <c r="AT1319">
        <v>-1</v>
      </c>
      <c r="AU1319">
        <v>-1</v>
      </c>
      <c r="AV1319">
        <v>0.05</v>
      </c>
      <c r="AW1319">
        <v>29.88</v>
      </c>
      <c r="AX1319">
        <v>29.88</v>
      </c>
      <c r="AY1319">
        <v>0.17</v>
      </c>
      <c r="AZ1319">
        <v>0</v>
      </c>
      <c r="BA1319">
        <v>1432.0046550634629</v>
      </c>
    </row>
    <row r="1320" spans="1:53" x14ac:dyDescent="0.25">
      <c r="A1320">
        <v>3487</v>
      </c>
      <c r="B1320" t="s">
        <v>1713</v>
      </c>
      <c r="C1320">
        <v>0</v>
      </c>
      <c r="D1320">
        <v>1.58</v>
      </c>
      <c r="E1320">
        <v>0</v>
      </c>
      <c r="F1320">
        <v>0</v>
      </c>
      <c r="G1320">
        <v>0</v>
      </c>
      <c r="H1320">
        <v>0.03</v>
      </c>
      <c r="I1320">
        <v>0</v>
      </c>
      <c r="J1320">
        <v>2</v>
      </c>
      <c r="K1320">
        <v>0.03</v>
      </c>
      <c r="L1320">
        <v>-1</v>
      </c>
      <c r="M1320">
        <v>-1</v>
      </c>
      <c r="N1320">
        <v>0.67</v>
      </c>
      <c r="O1320">
        <v>3.58</v>
      </c>
      <c r="P1320">
        <v>0.03</v>
      </c>
      <c r="Q1320">
        <v>0.28000000000000003</v>
      </c>
      <c r="R1320">
        <v>0.05</v>
      </c>
      <c r="S1320">
        <v>0.32</v>
      </c>
      <c r="T1320">
        <v>0.23</v>
      </c>
      <c r="U1320">
        <v>0</v>
      </c>
      <c r="V1320">
        <v>0</v>
      </c>
      <c r="W1320">
        <v>20.67</v>
      </c>
      <c r="X1320">
        <v>0.6</v>
      </c>
      <c r="Y1320">
        <v>-1</v>
      </c>
      <c r="Z1320">
        <v>-1</v>
      </c>
      <c r="AA1320">
        <v>24.88</v>
      </c>
      <c r="AB1320">
        <v>0.03</v>
      </c>
      <c r="AC1320">
        <v>0.02</v>
      </c>
      <c r="AD1320">
        <v>0.03</v>
      </c>
      <c r="AE1320">
        <v>4.17</v>
      </c>
      <c r="AF1320">
        <v>-1</v>
      </c>
      <c r="AG1320">
        <v>-1</v>
      </c>
      <c r="AH1320">
        <v>-1</v>
      </c>
      <c r="AI1320">
        <v>0</v>
      </c>
      <c r="AJ1320">
        <v>0</v>
      </c>
      <c r="AK1320">
        <v>0.03</v>
      </c>
      <c r="AL1320">
        <v>0.03</v>
      </c>
      <c r="AM1320">
        <v>0.05</v>
      </c>
      <c r="AN1320">
        <v>0.05</v>
      </c>
      <c r="AO1320">
        <v>1.42</v>
      </c>
      <c r="AP1320">
        <v>1.42</v>
      </c>
      <c r="AQ1320">
        <v>22.67</v>
      </c>
      <c r="AR1320">
        <v>0.53</v>
      </c>
      <c r="AS1320">
        <v>0.68</v>
      </c>
      <c r="AT1320">
        <v>-1</v>
      </c>
      <c r="AU1320">
        <v>-1</v>
      </c>
      <c r="AV1320">
        <v>0.05</v>
      </c>
      <c r="AW1320">
        <v>29.88</v>
      </c>
      <c r="AX1320">
        <v>29.88</v>
      </c>
      <c r="AY1320">
        <v>0.17</v>
      </c>
      <c r="AZ1320">
        <v>0</v>
      </c>
      <c r="BA1320">
        <v>1446.0263428534936</v>
      </c>
    </row>
    <row r="1321" spans="1:53" x14ac:dyDescent="0.25">
      <c r="A1321">
        <v>3488</v>
      </c>
      <c r="B1321" t="s">
        <v>1714</v>
      </c>
      <c r="C1321">
        <v>0</v>
      </c>
      <c r="D1321">
        <v>1.58</v>
      </c>
      <c r="E1321">
        <v>0</v>
      </c>
      <c r="F1321">
        <v>0</v>
      </c>
      <c r="G1321">
        <v>0</v>
      </c>
      <c r="H1321">
        <v>0.03</v>
      </c>
      <c r="I1321">
        <v>0</v>
      </c>
      <c r="J1321">
        <v>2</v>
      </c>
      <c r="K1321">
        <v>0.03</v>
      </c>
      <c r="L1321">
        <v>-1</v>
      </c>
      <c r="M1321">
        <v>-1</v>
      </c>
      <c r="N1321">
        <v>0.67</v>
      </c>
      <c r="O1321">
        <v>3.58</v>
      </c>
      <c r="P1321">
        <v>0.03</v>
      </c>
      <c r="Q1321">
        <v>0.28000000000000003</v>
      </c>
      <c r="R1321">
        <v>0.05</v>
      </c>
      <c r="S1321">
        <v>0.32</v>
      </c>
      <c r="T1321">
        <v>0.23</v>
      </c>
      <c r="U1321">
        <v>0</v>
      </c>
      <c r="V1321">
        <v>0</v>
      </c>
      <c r="W1321">
        <v>20.67</v>
      </c>
      <c r="X1321">
        <v>0.6</v>
      </c>
      <c r="Y1321">
        <v>-1</v>
      </c>
      <c r="Z1321">
        <v>-1</v>
      </c>
      <c r="AA1321">
        <v>24.88</v>
      </c>
      <c r="AB1321">
        <v>0.03</v>
      </c>
      <c r="AC1321">
        <v>0.02</v>
      </c>
      <c r="AD1321">
        <v>0.03</v>
      </c>
      <c r="AE1321">
        <v>4.17</v>
      </c>
      <c r="AF1321">
        <v>-1</v>
      </c>
      <c r="AG1321">
        <v>-1</v>
      </c>
      <c r="AH1321">
        <v>-1</v>
      </c>
      <c r="AI1321">
        <v>0</v>
      </c>
      <c r="AJ1321">
        <v>0</v>
      </c>
      <c r="AK1321">
        <v>0.03</v>
      </c>
      <c r="AL1321">
        <v>0.03</v>
      </c>
      <c r="AM1321">
        <v>0.05</v>
      </c>
      <c r="AN1321">
        <v>0.05</v>
      </c>
      <c r="AO1321">
        <v>1.42</v>
      </c>
      <c r="AP1321">
        <v>1.42</v>
      </c>
      <c r="AQ1321">
        <v>22.67</v>
      </c>
      <c r="AR1321">
        <v>0.53</v>
      </c>
      <c r="AS1321">
        <v>0.68</v>
      </c>
      <c r="AT1321">
        <v>-1</v>
      </c>
      <c r="AU1321">
        <v>-1</v>
      </c>
      <c r="AV1321">
        <v>0.05</v>
      </c>
      <c r="AW1321">
        <v>29.88</v>
      </c>
      <c r="AX1321">
        <v>29.88</v>
      </c>
      <c r="AY1321">
        <v>0.17</v>
      </c>
      <c r="AZ1321">
        <v>0</v>
      </c>
      <c r="BA1321">
        <v>1455.7126330692749</v>
      </c>
    </row>
    <row r="1322" spans="1:53" x14ac:dyDescent="0.25">
      <c r="A1322">
        <v>3489</v>
      </c>
      <c r="B1322" t="s">
        <v>1715</v>
      </c>
      <c r="C1322">
        <v>0</v>
      </c>
      <c r="D1322">
        <v>1.58</v>
      </c>
      <c r="E1322">
        <v>0</v>
      </c>
      <c r="F1322">
        <v>0</v>
      </c>
      <c r="G1322">
        <v>0</v>
      </c>
      <c r="H1322">
        <v>0.03</v>
      </c>
      <c r="I1322">
        <v>0</v>
      </c>
      <c r="J1322">
        <v>2</v>
      </c>
      <c r="K1322">
        <v>0.03</v>
      </c>
      <c r="L1322">
        <v>-1</v>
      </c>
      <c r="M1322">
        <v>-1</v>
      </c>
      <c r="N1322">
        <v>0.67</v>
      </c>
      <c r="O1322">
        <v>3.58</v>
      </c>
      <c r="P1322">
        <v>0.03</v>
      </c>
      <c r="Q1322">
        <v>0.28000000000000003</v>
      </c>
      <c r="R1322">
        <v>0.05</v>
      </c>
      <c r="S1322">
        <v>0.32</v>
      </c>
      <c r="T1322">
        <v>0.23</v>
      </c>
      <c r="U1322">
        <v>0</v>
      </c>
      <c r="V1322">
        <v>0</v>
      </c>
      <c r="W1322">
        <v>20.67</v>
      </c>
      <c r="X1322">
        <v>0.6</v>
      </c>
      <c r="Y1322">
        <v>-1</v>
      </c>
      <c r="Z1322">
        <v>-1</v>
      </c>
      <c r="AA1322">
        <v>24.88</v>
      </c>
      <c r="AB1322">
        <v>0.03</v>
      </c>
      <c r="AC1322">
        <v>0.02</v>
      </c>
      <c r="AD1322">
        <v>0.03</v>
      </c>
      <c r="AE1322">
        <v>4.17</v>
      </c>
      <c r="AF1322">
        <v>-1</v>
      </c>
      <c r="AG1322">
        <v>-1</v>
      </c>
      <c r="AH1322">
        <v>-1</v>
      </c>
      <c r="AI1322">
        <v>0</v>
      </c>
      <c r="AJ1322">
        <v>0</v>
      </c>
      <c r="AK1322">
        <v>0.03</v>
      </c>
      <c r="AL1322">
        <v>0.03</v>
      </c>
      <c r="AM1322">
        <v>0.05</v>
      </c>
      <c r="AN1322">
        <v>0.05</v>
      </c>
      <c r="AO1322">
        <v>1.42</v>
      </c>
      <c r="AP1322">
        <v>1.42</v>
      </c>
      <c r="AQ1322">
        <v>22.67</v>
      </c>
      <c r="AR1322">
        <v>0.53</v>
      </c>
      <c r="AS1322">
        <v>0.68</v>
      </c>
      <c r="AT1322">
        <v>-1</v>
      </c>
      <c r="AU1322">
        <v>-1</v>
      </c>
      <c r="AV1322">
        <v>0.05</v>
      </c>
      <c r="AW1322">
        <v>29.88</v>
      </c>
      <c r="AX1322">
        <v>29.88</v>
      </c>
      <c r="AY1322">
        <v>0.17</v>
      </c>
      <c r="AZ1322">
        <v>0</v>
      </c>
      <c r="BA1322">
        <v>1477.6794427439995</v>
      </c>
    </row>
    <row r="1323" spans="1:53" x14ac:dyDescent="0.25">
      <c r="A1323">
        <v>3490</v>
      </c>
      <c r="B1323" t="s">
        <v>1716</v>
      </c>
      <c r="C1323">
        <v>0</v>
      </c>
      <c r="D1323">
        <v>1.58</v>
      </c>
      <c r="E1323">
        <v>0</v>
      </c>
      <c r="F1323">
        <v>0</v>
      </c>
      <c r="G1323">
        <v>0</v>
      </c>
      <c r="H1323">
        <v>0.03</v>
      </c>
      <c r="I1323">
        <v>0</v>
      </c>
      <c r="J1323">
        <v>2</v>
      </c>
      <c r="K1323">
        <v>0.03</v>
      </c>
      <c r="L1323">
        <v>-1</v>
      </c>
      <c r="M1323">
        <v>-1</v>
      </c>
      <c r="N1323">
        <v>0.67</v>
      </c>
      <c r="O1323">
        <v>3.58</v>
      </c>
      <c r="P1323">
        <v>0.03</v>
      </c>
      <c r="Q1323">
        <v>0.28000000000000003</v>
      </c>
      <c r="R1323">
        <v>0.05</v>
      </c>
      <c r="S1323">
        <v>0.32</v>
      </c>
      <c r="T1323">
        <v>0.23</v>
      </c>
      <c r="U1323">
        <v>0</v>
      </c>
      <c r="V1323">
        <v>0</v>
      </c>
      <c r="W1323">
        <v>20.67</v>
      </c>
      <c r="X1323">
        <v>0.6</v>
      </c>
      <c r="Y1323">
        <v>-1</v>
      </c>
      <c r="Z1323">
        <v>-1</v>
      </c>
      <c r="AA1323">
        <v>24.88</v>
      </c>
      <c r="AB1323">
        <v>0.03</v>
      </c>
      <c r="AC1323">
        <v>0.02</v>
      </c>
      <c r="AD1323">
        <v>0.03</v>
      </c>
      <c r="AE1323">
        <v>4.17</v>
      </c>
      <c r="AF1323">
        <v>-1</v>
      </c>
      <c r="AG1323">
        <v>-1</v>
      </c>
      <c r="AH1323">
        <v>-1</v>
      </c>
      <c r="AI1323">
        <v>0</v>
      </c>
      <c r="AJ1323">
        <v>0</v>
      </c>
      <c r="AK1323">
        <v>0.03</v>
      </c>
      <c r="AL1323">
        <v>0.03</v>
      </c>
      <c r="AM1323">
        <v>0.05</v>
      </c>
      <c r="AN1323">
        <v>0.05</v>
      </c>
      <c r="AO1323">
        <v>1.42</v>
      </c>
      <c r="AP1323">
        <v>1.42</v>
      </c>
      <c r="AQ1323">
        <v>22.67</v>
      </c>
      <c r="AR1323">
        <v>0.53</v>
      </c>
      <c r="AS1323">
        <v>0.68</v>
      </c>
      <c r="AT1323">
        <v>-1</v>
      </c>
      <c r="AU1323">
        <v>-1</v>
      </c>
      <c r="AV1323">
        <v>0.05</v>
      </c>
      <c r="AW1323">
        <v>29.88</v>
      </c>
      <c r="AX1323">
        <v>29.88</v>
      </c>
      <c r="AY1323">
        <v>0.17</v>
      </c>
      <c r="AZ1323">
        <v>0</v>
      </c>
      <c r="BA1323">
        <v>1524.9670008569315</v>
      </c>
    </row>
    <row r="1324" spans="1:53" x14ac:dyDescent="0.25">
      <c r="A1324">
        <v>3491</v>
      </c>
      <c r="B1324" t="s">
        <v>1717</v>
      </c>
      <c r="C1324">
        <v>0</v>
      </c>
      <c r="D1324">
        <v>1.58</v>
      </c>
      <c r="E1324">
        <v>0</v>
      </c>
      <c r="F1324">
        <v>0</v>
      </c>
      <c r="G1324">
        <v>0</v>
      </c>
      <c r="H1324">
        <v>0.03</v>
      </c>
      <c r="I1324">
        <v>0</v>
      </c>
      <c r="J1324">
        <v>2</v>
      </c>
      <c r="K1324">
        <v>0.03</v>
      </c>
      <c r="L1324">
        <v>-1</v>
      </c>
      <c r="M1324">
        <v>-1</v>
      </c>
      <c r="N1324">
        <v>0.67</v>
      </c>
      <c r="O1324">
        <v>3.58</v>
      </c>
      <c r="P1324">
        <v>0.03</v>
      </c>
      <c r="Q1324">
        <v>0.28000000000000003</v>
      </c>
      <c r="R1324">
        <v>0.05</v>
      </c>
      <c r="S1324">
        <v>0.32</v>
      </c>
      <c r="T1324">
        <v>0.23</v>
      </c>
      <c r="U1324">
        <v>0</v>
      </c>
      <c r="V1324">
        <v>0</v>
      </c>
      <c r="W1324">
        <v>20.67</v>
      </c>
      <c r="X1324">
        <v>0.6</v>
      </c>
      <c r="Y1324">
        <v>-1</v>
      </c>
      <c r="Z1324">
        <v>-1</v>
      </c>
      <c r="AA1324">
        <v>24.88</v>
      </c>
      <c r="AB1324">
        <v>0.03</v>
      </c>
      <c r="AC1324">
        <v>0.02</v>
      </c>
      <c r="AD1324">
        <v>0.03</v>
      </c>
      <c r="AE1324">
        <v>4.17</v>
      </c>
      <c r="AF1324">
        <v>-1</v>
      </c>
      <c r="AG1324">
        <v>-1</v>
      </c>
      <c r="AH1324">
        <v>-1</v>
      </c>
      <c r="AI1324">
        <v>0</v>
      </c>
      <c r="AJ1324">
        <v>0</v>
      </c>
      <c r="AK1324">
        <v>0.03</v>
      </c>
      <c r="AL1324">
        <v>0.03</v>
      </c>
      <c r="AM1324">
        <v>0.05</v>
      </c>
      <c r="AN1324">
        <v>0.05</v>
      </c>
      <c r="AO1324">
        <v>1.42</v>
      </c>
      <c r="AP1324">
        <v>1.42</v>
      </c>
      <c r="AQ1324">
        <v>22.67</v>
      </c>
      <c r="AR1324">
        <v>0.53</v>
      </c>
      <c r="AS1324">
        <v>0.68</v>
      </c>
      <c r="AT1324">
        <v>-1</v>
      </c>
      <c r="AU1324">
        <v>-1</v>
      </c>
      <c r="AV1324">
        <v>0.05</v>
      </c>
      <c r="AW1324">
        <v>29.88</v>
      </c>
      <c r="AX1324">
        <v>29.88</v>
      </c>
      <c r="AY1324">
        <v>0.17</v>
      </c>
      <c r="AZ1324">
        <v>0</v>
      </c>
      <c r="BA1324">
        <v>1471.127140136183</v>
      </c>
    </row>
    <row r="1325" spans="1:53" x14ac:dyDescent="0.25">
      <c r="A1325">
        <v>3492</v>
      </c>
      <c r="B1325" t="s">
        <v>1718</v>
      </c>
      <c r="C1325">
        <v>0</v>
      </c>
      <c r="D1325">
        <v>1.58</v>
      </c>
      <c r="E1325">
        <v>0</v>
      </c>
      <c r="F1325">
        <v>0</v>
      </c>
      <c r="G1325">
        <v>0</v>
      </c>
      <c r="H1325">
        <v>0.03</v>
      </c>
      <c r="I1325">
        <v>0</v>
      </c>
      <c r="J1325">
        <v>2</v>
      </c>
      <c r="K1325">
        <v>0.03</v>
      </c>
      <c r="L1325">
        <v>-1</v>
      </c>
      <c r="M1325">
        <v>-1</v>
      </c>
      <c r="N1325">
        <v>0.67</v>
      </c>
      <c r="O1325">
        <v>3.58</v>
      </c>
      <c r="P1325">
        <v>0.03</v>
      </c>
      <c r="Q1325">
        <v>0.28000000000000003</v>
      </c>
      <c r="R1325">
        <v>0.05</v>
      </c>
      <c r="S1325">
        <v>0.32</v>
      </c>
      <c r="T1325">
        <v>0.23</v>
      </c>
      <c r="U1325">
        <v>0</v>
      </c>
      <c r="V1325">
        <v>0</v>
      </c>
      <c r="W1325">
        <v>20.67</v>
      </c>
      <c r="X1325">
        <v>0.6</v>
      </c>
      <c r="Y1325">
        <v>-1</v>
      </c>
      <c r="Z1325">
        <v>-1</v>
      </c>
      <c r="AA1325">
        <v>24.88</v>
      </c>
      <c r="AB1325">
        <v>0.03</v>
      </c>
      <c r="AC1325">
        <v>0.02</v>
      </c>
      <c r="AD1325">
        <v>0.03</v>
      </c>
      <c r="AE1325">
        <v>4.17</v>
      </c>
      <c r="AF1325">
        <v>-1</v>
      </c>
      <c r="AG1325">
        <v>-1</v>
      </c>
      <c r="AH1325">
        <v>-1</v>
      </c>
      <c r="AI1325">
        <v>0</v>
      </c>
      <c r="AJ1325">
        <v>0</v>
      </c>
      <c r="AK1325">
        <v>0.03</v>
      </c>
      <c r="AL1325">
        <v>0.03</v>
      </c>
      <c r="AM1325">
        <v>0.05</v>
      </c>
      <c r="AN1325">
        <v>0.05</v>
      </c>
      <c r="AO1325">
        <v>1.42</v>
      </c>
      <c r="AP1325">
        <v>1.42</v>
      </c>
      <c r="AQ1325">
        <v>22.67</v>
      </c>
      <c r="AR1325">
        <v>0.53</v>
      </c>
      <c r="AS1325">
        <v>0.68</v>
      </c>
      <c r="AT1325">
        <v>-1</v>
      </c>
      <c r="AU1325">
        <v>-1</v>
      </c>
      <c r="AV1325">
        <v>0.05</v>
      </c>
      <c r="AW1325">
        <v>29.88</v>
      </c>
      <c r="AX1325">
        <v>29.88</v>
      </c>
      <c r="AY1325">
        <v>0.17</v>
      </c>
      <c r="AZ1325">
        <v>0</v>
      </c>
      <c r="BA1325">
        <v>1422.6568270289238</v>
      </c>
    </row>
    <row r="1326" spans="1:53" x14ac:dyDescent="0.25">
      <c r="A1326">
        <v>3494</v>
      </c>
      <c r="B1326" t="s">
        <v>1719</v>
      </c>
      <c r="C1326">
        <v>0</v>
      </c>
      <c r="D1326">
        <v>1.58</v>
      </c>
      <c r="E1326">
        <v>0</v>
      </c>
      <c r="F1326">
        <v>0</v>
      </c>
      <c r="G1326">
        <v>0</v>
      </c>
      <c r="H1326">
        <v>0.03</v>
      </c>
      <c r="I1326">
        <v>0</v>
      </c>
      <c r="J1326">
        <v>2</v>
      </c>
      <c r="K1326">
        <v>0.03</v>
      </c>
      <c r="L1326">
        <v>-1</v>
      </c>
      <c r="M1326">
        <v>-1</v>
      </c>
      <c r="N1326">
        <v>0.67</v>
      </c>
      <c r="O1326">
        <v>3.58</v>
      </c>
      <c r="P1326">
        <v>0.03</v>
      </c>
      <c r="Q1326">
        <v>0.28000000000000003</v>
      </c>
      <c r="R1326">
        <v>0.05</v>
      </c>
      <c r="S1326">
        <v>0.32</v>
      </c>
      <c r="T1326">
        <v>0.23</v>
      </c>
      <c r="U1326">
        <v>0</v>
      </c>
      <c r="V1326">
        <v>0</v>
      </c>
      <c r="W1326">
        <v>20.67</v>
      </c>
      <c r="X1326">
        <v>0.6</v>
      </c>
      <c r="Y1326">
        <v>-1</v>
      </c>
      <c r="Z1326">
        <v>-1</v>
      </c>
      <c r="AA1326">
        <v>24.88</v>
      </c>
      <c r="AB1326">
        <v>0.03</v>
      </c>
      <c r="AC1326">
        <v>0.02</v>
      </c>
      <c r="AD1326">
        <v>0.03</v>
      </c>
      <c r="AE1326">
        <v>4.17</v>
      </c>
      <c r="AF1326">
        <v>-1</v>
      </c>
      <c r="AG1326">
        <v>-1</v>
      </c>
      <c r="AH1326">
        <v>-1</v>
      </c>
      <c r="AI1326">
        <v>0</v>
      </c>
      <c r="AJ1326">
        <v>0</v>
      </c>
      <c r="AK1326">
        <v>0.03</v>
      </c>
      <c r="AL1326">
        <v>0.03</v>
      </c>
      <c r="AM1326">
        <v>0.05</v>
      </c>
      <c r="AN1326">
        <v>0.05</v>
      </c>
      <c r="AO1326">
        <v>1.42</v>
      </c>
      <c r="AP1326">
        <v>1.42</v>
      </c>
      <c r="AQ1326">
        <v>22.67</v>
      </c>
      <c r="AR1326">
        <v>0.53</v>
      </c>
      <c r="AS1326">
        <v>0.68</v>
      </c>
      <c r="AT1326">
        <v>-1</v>
      </c>
      <c r="AU1326">
        <v>-1</v>
      </c>
      <c r="AV1326">
        <v>0.05</v>
      </c>
      <c r="AW1326">
        <v>29.88</v>
      </c>
      <c r="AX1326">
        <v>29.88</v>
      </c>
      <c r="AY1326">
        <v>0.17</v>
      </c>
      <c r="AZ1326">
        <v>0</v>
      </c>
      <c r="BA1326">
        <v>1431.03155380211</v>
      </c>
    </row>
    <row r="1327" spans="1:53" x14ac:dyDescent="0.25">
      <c r="A1327">
        <v>3495</v>
      </c>
      <c r="B1327" t="s">
        <v>1720</v>
      </c>
      <c r="C1327">
        <v>0</v>
      </c>
      <c r="D1327">
        <v>1.58</v>
      </c>
      <c r="E1327">
        <v>0</v>
      </c>
      <c r="F1327">
        <v>0</v>
      </c>
      <c r="G1327">
        <v>0</v>
      </c>
      <c r="H1327">
        <v>0.03</v>
      </c>
      <c r="I1327">
        <v>0</v>
      </c>
      <c r="J1327">
        <v>2</v>
      </c>
      <c r="K1327">
        <v>0.03</v>
      </c>
      <c r="L1327">
        <v>-1</v>
      </c>
      <c r="M1327">
        <v>-1</v>
      </c>
      <c r="N1327">
        <v>0.67</v>
      </c>
      <c r="O1327">
        <v>3.58</v>
      </c>
      <c r="P1327">
        <v>0.03</v>
      </c>
      <c r="Q1327">
        <v>0.28000000000000003</v>
      </c>
      <c r="R1327">
        <v>0.05</v>
      </c>
      <c r="S1327">
        <v>0.32</v>
      </c>
      <c r="T1327">
        <v>0.23</v>
      </c>
      <c r="U1327">
        <v>0</v>
      </c>
      <c r="V1327">
        <v>0</v>
      </c>
      <c r="W1327">
        <v>20.67</v>
      </c>
      <c r="X1327">
        <v>0.6</v>
      </c>
      <c r="Y1327">
        <v>-1</v>
      </c>
      <c r="Z1327">
        <v>-1</v>
      </c>
      <c r="AA1327">
        <v>24.88</v>
      </c>
      <c r="AB1327">
        <v>0.03</v>
      </c>
      <c r="AC1327">
        <v>0.02</v>
      </c>
      <c r="AD1327">
        <v>0.03</v>
      </c>
      <c r="AE1327">
        <v>4.17</v>
      </c>
      <c r="AF1327">
        <v>-1</v>
      </c>
      <c r="AG1327">
        <v>-1</v>
      </c>
      <c r="AH1327">
        <v>-1</v>
      </c>
      <c r="AI1327">
        <v>0</v>
      </c>
      <c r="AJ1327">
        <v>0</v>
      </c>
      <c r="AK1327">
        <v>0.03</v>
      </c>
      <c r="AL1327">
        <v>0.03</v>
      </c>
      <c r="AM1327">
        <v>0.05</v>
      </c>
      <c r="AN1327">
        <v>0.05</v>
      </c>
      <c r="AO1327">
        <v>1.42</v>
      </c>
      <c r="AP1327">
        <v>1.42</v>
      </c>
      <c r="AQ1327">
        <v>22.67</v>
      </c>
      <c r="AR1327">
        <v>0.53</v>
      </c>
      <c r="AS1327">
        <v>0.68</v>
      </c>
      <c r="AT1327">
        <v>-1</v>
      </c>
      <c r="AU1327">
        <v>-1</v>
      </c>
      <c r="AV1327">
        <v>0.05</v>
      </c>
      <c r="AW1327">
        <v>29.88</v>
      </c>
      <c r="AX1327">
        <v>29.88</v>
      </c>
      <c r="AY1327">
        <v>0.17</v>
      </c>
      <c r="AZ1327">
        <v>0</v>
      </c>
      <c r="BA1327">
        <v>1520.7068640403747</v>
      </c>
    </row>
    <row r="1328" spans="1:53" x14ac:dyDescent="0.25">
      <c r="A1328">
        <v>3498</v>
      </c>
      <c r="B1328" t="s">
        <v>1721</v>
      </c>
      <c r="C1328">
        <v>0</v>
      </c>
      <c r="D1328">
        <v>1.58</v>
      </c>
      <c r="E1328">
        <v>0</v>
      </c>
      <c r="F1328">
        <v>0</v>
      </c>
      <c r="G1328">
        <v>0</v>
      </c>
      <c r="H1328">
        <v>0.03</v>
      </c>
      <c r="I1328">
        <v>0</v>
      </c>
      <c r="J1328">
        <v>2</v>
      </c>
      <c r="K1328">
        <v>0.03</v>
      </c>
      <c r="L1328">
        <v>-1</v>
      </c>
      <c r="M1328">
        <v>-1</v>
      </c>
      <c r="N1328">
        <v>0.67</v>
      </c>
      <c r="O1328">
        <v>3.58</v>
      </c>
      <c r="P1328">
        <v>0.03</v>
      </c>
      <c r="Q1328">
        <v>0.28000000000000003</v>
      </c>
      <c r="R1328">
        <v>0.05</v>
      </c>
      <c r="S1328">
        <v>0.32</v>
      </c>
      <c r="T1328">
        <v>0.23</v>
      </c>
      <c r="U1328">
        <v>0</v>
      </c>
      <c r="V1328">
        <v>0</v>
      </c>
      <c r="W1328">
        <v>20.67</v>
      </c>
      <c r="X1328">
        <v>0.6</v>
      </c>
      <c r="Y1328">
        <v>-1</v>
      </c>
      <c r="Z1328">
        <v>-1</v>
      </c>
      <c r="AA1328">
        <v>24.88</v>
      </c>
      <c r="AB1328">
        <v>0.03</v>
      </c>
      <c r="AC1328">
        <v>0.02</v>
      </c>
      <c r="AD1328">
        <v>0.03</v>
      </c>
      <c r="AE1328">
        <v>4.17</v>
      </c>
      <c r="AF1328">
        <v>-1</v>
      </c>
      <c r="AG1328">
        <v>-1</v>
      </c>
      <c r="AH1328">
        <v>-1</v>
      </c>
      <c r="AI1328">
        <v>0</v>
      </c>
      <c r="AJ1328">
        <v>0</v>
      </c>
      <c r="AK1328">
        <v>0.03</v>
      </c>
      <c r="AL1328">
        <v>0.03</v>
      </c>
      <c r="AM1328">
        <v>0.05</v>
      </c>
      <c r="AN1328">
        <v>0.05</v>
      </c>
      <c r="AO1328">
        <v>1.42</v>
      </c>
      <c r="AP1328">
        <v>1.42</v>
      </c>
      <c r="AQ1328">
        <v>22.67</v>
      </c>
      <c r="AR1328">
        <v>0.53</v>
      </c>
      <c r="AS1328">
        <v>0.68</v>
      </c>
      <c r="AT1328">
        <v>-1</v>
      </c>
      <c r="AU1328">
        <v>-1</v>
      </c>
      <c r="AV1328">
        <v>0.05</v>
      </c>
      <c r="AW1328">
        <v>29.88</v>
      </c>
      <c r="AX1328">
        <v>29.88</v>
      </c>
      <c r="AY1328">
        <v>0.17</v>
      </c>
      <c r="AZ1328">
        <v>0</v>
      </c>
      <c r="BA1328">
        <v>1459.1120442133829</v>
      </c>
    </row>
    <row r="1329" spans="1:53" x14ac:dyDescent="0.25">
      <c r="A1329">
        <v>3501</v>
      </c>
      <c r="B1329" t="s">
        <v>1722</v>
      </c>
      <c r="C1329">
        <v>0</v>
      </c>
      <c r="D1329">
        <v>1.58</v>
      </c>
      <c r="E1329">
        <v>0</v>
      </c>
      <c r="F1329">
        <v>0</v>
      </c>
      <c r="G1329">
        <v>0</v>
      </c>
      <c r="H1329">
        <v>0.03</v>
      </c>
      <c r="I1329">
        <v>0</v>
      </c>
      <c r="J1329">
        <v>2</v>
      </c>
      <c r="K1329">
        <v>0.03</v>
      </c>
      <c r="L1329">
        <v>-1</v>
      </c>
      <c r="M1329">
        <v>-1</v>
      </c>
      <c r="N1329">
        <v>0.67</v>
      </c>
      <c r="O1329">
        <v>3.58</v>
      </c>
      <c r="P1329">
        <v>0.03</v>
      </c>
      <c r="Q1329">
        <v>0.28000000000000003</v>
      </c>
      <c r="R1329">
        <v>0.05</v>
      </c>
      <c r="S1329">
        <v>0.32</v>
      </c>
      <c r="T1329">
        <v>0.23</v>
      </c>
      <c r="U1329">
        <v>0</v>
      </c>
      <c r="V1329">
        <v>0</v>
      </c>
      <c r="W1329">
        <v>20.67</v>
      </c>
      <c r="X1329">
        <v>0.6</v>
      </c>
      <c r="Y1329">
        <v>-1</v>
      </c>
      <c r="Z1329">
        <v>-1</v>
      </c>
      <c r="AA1329">
        <v>24.88</v>
      </c>
      <c r="AB1329">
        <v>0.03</v>
      </c>
      <c r="AC1329">
        <v>0.02</v>
      </c>
      <c r="AD1329">
        <v>0.03</v>
      </c>
      <c r="AE1329">
        <v>4.17</v>
      </c>
      <c r="AF1329">
        <v>-1</v>
      </c>
      <c r="AG1329">
        <v>-1</v>
      </c>
      <c r="AH1329">
        <v>-1</v>
      </c>
      <c r="AI1329">
        <v>0</v>
      </c>
      <c r="AJ1329">
        <v>0</v>
      </c>
      <c r="AK1329">
        <v>0.03</v>
      </c>
      <c r="AL1329">
        <v>0.03</v>
      </c>
      <c r="AM1329">
        <v>0.05</v>
      </c>
      <c r="AN1329">
        <v>0.05</v>
      </c>
      <c r="AO1329">
        <v>1.42</v>
      </c>
      <c r="AP1329">
        <v>1.42</v>
      </c>
      <c r="AQ1329">
        <v>22.67</v>
      </c>
      <c r="AR1329">
        <v>0.53</v>
      </c>
      <c r="AS1329">
        <v>0.68</v>
      </c>
      <c r="AT1329">
        <v>-1</v>
      </c>
      <c r="AU1329">
        <v>-1</v>
      </c>
      <c r="AV1329">
        <v>0.05</v>
      </c>
      <c r="AW1329">
        <v>29.88</v>
      </c>
      <c r="AX1329">
        <v>29.88</v>
      </c>
      <c r="AY1329">
        <v>0.17</v>
      </c>
      <c r="AZ1329">
        <v>0</v>
      </c>
      <c r="BA1329">
        <v>1342.8887204733446</v>
      </c>
    </row>
    <row r="1330" spans="1:53" x14ac:dyDescent="0.25">
      <c r="A1330">
        <v>3504</v>
      </c>
      <c r="B1330" t="s">
        <v>1723</v>
      </c>
      <c r="C1330">
        <v>0</v>
      </c>
      <c r="D1330">
        <v>1.58</v>
      </c>
      <c r="E1330">
        <v>0</v>
      </c>
      <c r="F1330">
        <v>0</v>
      </c>
      <c r="G1330">
        <v>0</v>
      </c>
      <c r="H1330">
        <v>0.03</v>
      </c>
      <c r="I1330">
        <v>0</v>
      </c>
      <c r="J1330">
        <v>2</v>
      </c>
      <c r="K1330">
        <v>0.03</v>
      </c>
      <c r="L1330">
        <v>-1</v>
      </c>
      <c r="M1330">
        <v>-1</v>
      </c>
      <c r="N1330">
        <v>0.67</v>
      </c>
      <c r="O1330">
        <v>3.58</v>
      </c>
      <c r="P1330">
        <v>0.03</v>
      </c>
      <c r="Q1330">
        <v>0.28000000000000003</v>
      </c>
      <c r="R1330">
        <v>0.05</v>
      </c>
      <c r="S1330">
        <v>0.32</v>
      </c>
      <c r="T1330">
        <v>0.23</v>
      </c>
      <c r="U1330">
        <v>0</v>
      </c>
      <c r="V1330">
        <v>0</v>
      </c>
      <c r="W1330">
        <v>20.67</v>
      </c>
      <c r="X1330">
        <v>0.6</v>
      </c>
      <c r="Y1330">
        <v>-1</v>
      </c>
      <c r="Z1330">
        <v>-1</v>
      </c>
      <c r="AA1330">
        <v>24.88</v>
      </c>
      <c r="AB1330">
        <v>0.03</v>
      </c>
      <c r="AC1330">
        <v>0.02</v>
      </c>
      <c r="AD1330">
        <v>0.03</v>
      </c>
      <c r="AE1330">
        <v>4.17</v>
      </c>
      <c r="AF1330">
        <v>-1</v>
      </c>
      <c r="AG1330">
        <v>-1</v>
      </c>
      <c r="AH1330">
        <v>-1</v>
      </c>
      <c r="AI1330">
        <v>0</v>
      </c>
      <c r="AJ1330">
        <v>0</v>
      </c>
      <c r="AK1330">
        <v>0.03</v>
      </c>
      <c r="AL1330">
        <v>0.03</v>
      </c>
      <c r="AM1330">
        <v>0.05</v>
      </c>
      <c r="AN1330">
        <v>0.05</v>
      </c>
      <c r="AO1330">
        <v>1.42</v>
      </c>
      <c r="AP1330">
        <v>1.42</v>
      </c>
      <c r="AQ1330">
        <v>22.67</v>
      </c>
      <c r="AR1330">
        <v>0.53</v>
      </c>
      <c r="AS1330">
        <v>0.68</v>
      </c>
      <c r="AT1330">
        <v>-1</v>
      </c>
      <c r="AU1330">
        <v>-1</v>
      </c>
      <c r="AV1330">
        <v>0.05</v>
      </c>
      <c r="AW1330">
        <v>29.88</v>
      </c>
      <c r="AX1330">
        <v>29.88</v>
      </c>
      <c r="AY1330">
        <v>0.17</v>
      </c>
      <c r="AZ1330">
        <v>0</v>
      </c>
      <c r="BA1330">
        <v>1473.3318361039796</v>
      </c>
    </row>
    <row r="1331" spans="1:53" x14ac:dyDescent="0.25">
      <c r="A1331">
        <v>3506</v>
      </c>
      <c r="B1331" t="s">
        <v>1724</v>
      </c>
      <c r="C1331">
        <v>0</v>
      </c>
      <c r="D1331">
        <v>1.58</v>
      </c>
      <c r="E1331">
        <v>0</v>
      </c>
      <c r="F1331">
        <v>0</v>
      </c>
      <c r="G1331">
        <v>0</v>
      </c>
      <c r="H1331">
        <v>0.03</v>
      </c>
      <c r="I1331">
        <v>0</v>
      </c>
      <c r="J1331">
        <v>2</v>
      </c>
      <c r="K1331">
        <v>0.03</v>
      </c>
      <c r="L1331">
        <v>-1</v>
      </c>
      <c r="M1331">
        <v>-1</v>
      </c>
      <c r="N1331">
        <v>0.67</v>
      </c>
      <c r="O1331">
        <v>3.58</v>
      </c>
      <c r="P1331">
        <v>0.03</v>
      </c>
      <c r="Q1331">
        <v>0.28000000000000003</v>
      </c>
      <c r="R1331">
        <v>0.05</v>
      </c>
      <c r="S1331">
        <v>0.32</v>
      </c>
      <c r="T1331">
        <v>0.23</v>
      </c>
      <c r="U1331">
        <v>0</v>
      </c>
      <c r="V1331">
        <v>0</v>
      </c>
      <c r="W1331">
        <v>20.67</v>
      </c>
      <c r="X1331">
        <v>0.6</v>
      </c>
      <c r="Y1331">
        <v>-1</v>
      </c>
      <c r="Z1331">
        <v>-1</v>
      </c>
      <c r="AA1331">
        <v>24.88</v>
      </c>
      <c r="AB1331">
        <v>0.03</v>
      </c>
      <c r="AC1331">
        <v>0.02</v>
      </c>
      <c r="AD1331">
        <v>0.03</v>
      </c>
      <c r="AE1331">
        <v>4.17</v>
      </c>
      <c r="AF1331">
        <v>-1</v>
      </c>
      <c r="AG1331">
        <v>-1</v>
      </c>
      <c r="AH1331">
        <v>-1</v>
      </c>
      <c r="AI1331">
        <v>0</v>
      </c>
      <c r="AJ1331">
        <v>0</v>
      </c>
      <c r="AK1331">
        <v>0.03</v>
      </c>
      <c r="AL1331">
        <v>0.03</v>
      </c>
      <c r="AM1331">
        <v>0.05</v>
      </c>
      <c r="AN1331">
        <v>0.05</v>
      </c>
      <c r="AO1331">
        <v>1.42</v>
      </c>
      <c r="AP1331">
        <v>1.42</v>
      </c>
      <c r="AQ1331">
        <v>22.67</v>
      </c>
      <c r="AR1331">
        <v>0.53</v>
      </c>
      <c r="AS1331">
        <v>0.68</v>
      </c>
      <c r="AT1331">
        <v>-1</v>
      </c>
      <c r="AU1331">
        <v>-1</v>
      </c>
      <c r="AV1331">
        <v>0.05</v>
      </c>
      <c r="AW1331">
        <v>29.88</v>
      </c>
      <c r="AX1331">
        <v>29.88</v>
      </c>
      <c r="AY1331">
        <v>0.17</v>
      </c>
      <c r="AZ1331">
        <v>0</v>
      </c>
      <c r="BA1331">
        <v>1604.0538225489533</v>
      </c>
    </row>
    <row r="1332" spans="1:53" x14ac:dyDescent="0.25">
      <c r="A1332">
        <v>3507</v>
      </c>
      <c r="B1332" t="s">
        <v>1725</v>
      </c>
      <c r="C1332">
        <v>0</v>
      </c>
      <c r="D1332">
        <v>1.58</v>
      </c>
      <c r="E1332">
        <v>0</v>
      </c>
      <c r="F1332">
        <v>0</v>
      </c>
      <c r="G1332">
        <v>0</v>
      </c>
      <c r="H1332">
        <v>0.03</v>
      </c>
      <c r="I1332">
        <v>0</v>
      </c>
      <c r="J1332">
        <v>2</v>
      </c>
      <c r="K1332">
        <v>0.03</v>
      </c>
      <c r="L1332">
        <v>-1</v>
      </c>
      <c r="M1332">
        <v>-1</v>
      </c>
      <c r="N1332">
        <v>0.67</v>
      </c>
      <c r="O1332">
        <v>3.58</v>
      </c>
      <c r="P1332">
        <v>0.03</v>
      </c>
      <c r="Q1332">
        <v>0.28000000000000003</v>
      </c>
      <c r="R1332">
        <v>0.05</v>
      </c>
      <c r="S1332">
        <v>0.32</v>
      </c>
      <c r="T1332">
        <v>0.23</v>
      </c>
      <c r="U1332">
        <v>0</v>
      </c>
      <c r="V1332">
        <v>0</v>
      </c>
      <c r="W1332">
        <v>20.67</v>
      </c>
      <c r="X1332">
        <v>0.6</v>
      </c>
      <c r="Y1332">
        <v>-1</v>
      </c>
      <c r="Z1332">
        <v>-1</v>
      </c>
      <c r="AA1332">
        <v>24.88</v>
      </c>
      <c r="AB1332">
        <v>0.03</v>
      </c>
      <c r="AC1332">
        <v>0.02</v>
      </c>
      <c r="AD1332">
        <v>0.03</v>
      </c>
      <c r="AE1332">
        <v>4.17</v>
      </c>
      <c r="AF1332">
        <v>-1</v>
      </c>
      <c r="AG1332">
        <v>-1</v>
      </c>
      <c r="AH1332">
        <v>-1</v>
      </c>
      <c r="AI1332">
        <v>0</v>
      </c>
      <c r="AJ1332">
        <v>0</v>
      </c>
      <c r="AK1332">
        <v>0.03</v>
      </c>
      <c r="AL1332">
        <v>0.03</v>
      </c>
      <c r="AM1332">
        <v>0.05</v>
      </c>
      <c r="AN1332">
        <v>0.05</v>
      </c>
      <c r="AO1332">
        <v>1.42</v>
      </c>
      <c r="AP1332">
        <v>1.42</v>
      </c>
      <c r="AQ1332">
        <v>22.67</v>
      </c>
      <c r="AR1332">
        <v>0.53</v>
      </c>
      <c r="AS1332">
        <v>0.68</v>
      </c>
      <c r="AT1332">
        <v>-1</v>
      </c>
      <c r="AU1332">
        <v>-1</v>
      </c>
      <c r="AV1332">
        <v>0.05</v>
      </c>
      <c r="AW1332">
        <v>29.88</v>
      </c>
      <c r="AX1332">
        <v>29.88</v>
      </c>
      <c r="AY1332">
        <v>0.17</v>
      </c>
      <c r="AZ1332">
        <v>0</v>
      </c>
      <c r="BA1332">
        <v>1519.5959044142651</v>
      </c>
    </row>
    <row r="1333" spans="1:53" x14ac:dyDescent="0.25">
      <c r="A1333">
        <v>3510</v>
      </c>
      <c r="B1333" t="s">
        <v>1726</v>
      </c>
      <c r="C1333">
        <v>0</v>
      </c>
      <c r="D1333">
        <v>1.58</v>
      </c>
      <c r="E1333">
        <v>0</v>
      </c>
      <c r="F1333">
        <v>0</v>
      </c>
      <c r="G1333">
        <v>0</v>
      </c>
      <c r="H1333">
        <v>0.03</v>
      </c>
      <c r="I1333">
        <v>0</v>
      </c>
      <c r="J1333">
        <v>2</v>
      </c>
      <c r="K1333">
        <v>0.03</v>
      </c>
      <c r="L1333">
        <v>-1</v>
      </c>
      <c r="M1333">
        <v>-1</v>
      </c>
      <c r="N1333">
        <v>0.67</v>
      </c>
      <c r="O1333">
        <v>3.58</v>
      </c>
      <c r="P1333">
        <v>0.03</v>
      </c>
      <c r="Q1333">
        <v>0.28000000000000003</v>
      </c>
      <c r="R1333">
        <v>0.05</v>
      </c>
      <c r="S1333">
        <v>0.32</v>
      </c>
      <c r="T1333">
        <v>0.23</v>
      </c>
      <c r="U1333">
        <v>0</v>
      </c>
      <c r="V1333">
        <v>0</v>
      </c>
      <c r="W1333">
        <v>20.67</v>
      </c>
      <c r="X1333">
        <v>0.6</v>
      </c>
      <c r="Y1333">
        <v>-1</v>
      </c>
      <c r="Z1333">
        <v>-1</v>
      </c>
      <c r="AA1333">
        <v>24.88</v>
      </c>
      <c r="AB1333">
        <v>0.03</v>
      </c>
      <c r="AC1333">
        <v>0.02</v>
      </c>
      <c r="AD1333">
        <v>0.03</v>
      </c>
      <c r="AE1333">
        <v>4.17</v>
      </c>
      <c r="AF1333">
        <v>-1</v>
      </c>
      <c r="AG1333">
        <v>-1</v>
      </c>
      <c r="AH1333">
        <v>-1</v>
      </c>
      <c r="AI1333">
        <v>0</v>
      </c>
      <c r="AJ1333">
        <v>0</v>
      </c>
      <c r="AK1333">
        <v>0.03</v>
      </c>
      <c r="AL1333">
        <v>0.03</v>
      </c>
      <c r="AM1333">
        <v>0.05</v>
      </c>
      <c r="AN1333">
        <v>0.05</v>
      </c>
      <c r="AO1333">
        <v>1.42</v>
      </c>
      <c r="AP1333">
        <v>1.42</v>
      </c>
      <c r="AQ1333">
        <v>22.67</v>
      </c>
      <c r="AR1333">
        <v>0.53</v>
      </c>
      <c r="AS1333">
        <v>0.68</v>
      </c>
      <c r="AT1333">
        <v>-1</v>
      </c>
      <c r="AU1333">
        <v>-1</v>
      </c>
      <c r="AV1333">
        <v>0.05</v>
      </c>
      <c r="AW1333">
        <v>29.88</v>
      </c>
      <c r="AX1333">
        <v>29.88</v>
      </c>
      <c r="AY1333">
        <v>0.17</v>
      </c>
      <c r="AZ1333">
        <v>0</v>
      </c>
      <c r="BA1333">
        <v>1401.8284011406486</v>
      </c>
    </row>
    <row r="1334" spans="1:53" x14ac:dyDescent="0.25">
      <c r="A1334">
        <v>3511</v>
      </c>
      <c r="B1334" t="s">
        <v>1727</v>
      </c>
      <c r="C1334">
        <v>0</v>
      </c>
      <c r="D1334">
        <v>1.58</v>
      </c>
      <c r="E1334">
        <v>0</v>
      </c>
      <c r="F1334">
        <v>0</v>
      </c>
      <c r="G1334">
        <v>0</v>
      </c>
      <c r="H1334">
        <v>0.03</v>
      </c>
      <c r="I1334">
        <v>0</v>
      </c>
      <c r="J1334">
        <v>2</v>
      </c>
      <c r="K1334">
        <v>0.03</v>
      </c>
      <c r="L1334">
        <v>-1</v>
      </c>
      <c r="M1334">
        <v>-1</v>
      </c>
      <c r="N1334">
        <v>0.67</v>
      </c>
      <c r="O1334">
        <v>3.58</v>
      </c>
      <c r="P1334">
        <v>0.03</v>
      </c>
      <c r="Q1334">
        <v>0.28000000000000003</v>
      </c>
      <c r="R1334">
        <v>0.05</v>
      </c>
      <c r="S1334">
        <v>0.32</v>
      </c>
      <c r="T1334">
        <v>0.23</v>
      </c>
      <c r="U1334">
        <v>0</v>
      </c>
      <c r="V1334">
        <v>0</v>
      </c>
      <c r="W1334">
        <v>20.67</v>
      </c>
      <c r="X1334">
        <v>0.6</v>
      </c>
      <c r="Y1334">
        <v>-1</v>
      </c>
      <c r="Z1334">
        <v>-1</v>
      </c>
      <c r="AA1334">
        <v>24.88</v>
      </c>
      <c r="AB1334">
        <v>0.03</v>
      </c>
      <c r="AC1334">
        <v>0.02</v>
      </c>
      <c r="AD1334">
        <v>0.03</v>
      </c>
      <c r="AE1334">
        <v>4.17</v>
      </c>
      <c r="AF1334">
        <v>-1</v>
      </c>
      <c r="AG1334">
        <v>-1</v>
      </c>
      <c r="AH1334">
        <v>-1</v>
      </c>
      <c r="AI1334">
        <v>0</v>
      </c>
      <c r="AJ1334">
        <v>0</v>
      </c>
      <c r="AK1334">
        <v>0.03</v>
      </c>
      <c r="AL1334">
        <v>0.03</v>
      </c>
      <c r="AM1334">
        <v>0.05</v>
      </c>
      <c r="AN1334">
        <v>0.05</v>
      </c>
      <c r="AO1334">
        <v>1.42</v>
      </c>
      <c r="AP1334">
        <v>1.42</v>
      </c>
      <c r="AQ1334">
        <v>22.67</v>
      </c>
      <c r="AR1334">
        <v>0.53</v>
      </c>
      <c r="AS1334">
        <v>0.68</v>
      </c>
      <c r="AT1334">
        <v>-1</v>
      </c>
      <c r="AU1334">
        <v>-1</v>
      </c>
      <c r="AV1334">
        <v>0.05</v>
      </c>
      <c r="AW1334">
        <v>29.88</v>
      </c>
      <c r="AX1334">
        <v>29.88</v>
      </c>
      <c r="AY1334">
        <v>0.17</v>
      </c>
      <c r="AZ1334">
        <v>0</v>
      </c>
      <c r="BA1334">
        <v>1501.6568506755439</v>
      </c>
    </row>
    <row r="1335" spans="1:53" x14ac:dyDescent="0.25">
      <c r="A1335">
        <v>3512</v>
      </c>
      <c r="B1335" t="s">
        <v>1728</v>
      </c>
      <c r="C1335">
        <v>0</v>
      </c>
      <c r="D1335">
        <v>1.58</v>
      </c>
      <c r="E1335">
        <v>0</v>
      </c>
      <c r="F1335">
        <v>0</v>
      </c>
      <c r="G1335">
        <v>0</v>
      </c>
      <c r="H1335">
        <v>0.03</v>
      </c>
      <c r="I1335">
        <v>0</v>
      </c>
      <c r="J1335">
        <v>2</v>
      </c>
      <c r="K1335">
        <v>0.03</v>
      </c>
      <c r="L1335">
        <v>-1</v>
      </c>
      <c r="M1335">
        <v>-1</v>
      </c>
      <c r="N1335">
        <v>0.67</v>
      </c>
      <c r="O1335">
        <v>3.58</v>
      </c>
      <c r="P1335">
        <v>0.03</v>
      </c>
      <c r="Q1335">
        <v>0.28000000000000003</v>
      </c>
      <c r="R1335">
        <v>0.05</v>
      </c>
      <c r="S1335">
        <v>0.32</v>
      </c>
      <c r="T1335">
        <v>0.23</v>
      </c>
      <c r="U1335">
        <v>0</v>
      </c>
      <c r="V1335">
        <v>0</v>
      </c>
      <c r="W1335">
        <v>20.67</v>
      </c>
      <c r="X1335">
        <v>0.6</v>
      </c>
      <c r="Y1335">
        <v>-1</v>
      </c>
      <c r="Z1335">
        <v>-1</v>
      </c>
      <c r="AA1335">
        <v>24.88</v>
      </c>
      <c r="AB1335">
        <v>0.03</v>
      </c>
      <c r="AC1335">
        <v>0.02</v>
      </c>
      <c r="AD1335">
        <v>0.03</v>
      </c>
      <c r="AE1335">
        <v>4.17</v>
      </c>
      <c r="AF1335">
        <v>-1</v>
      </c>
      <c r="AG1335">
        <v>-1</v>
      </c>
      <c r="AH1335">
        <v>-1</v>
      </c>
      <c r="AI1335">
        <v>0</v>
      </c>
      <c r="AJ1335">
        <v>0</v>
      </c>
      <c r="AK1335">
        <v>0.03</v>
      </c>
      <c r="AL1335">
        <v>0.03</v>
      </c>
      <c r="AM1335">
        <v>0.05</v>
      </c>
      <c r="AN1335">
        <v>0.05</v>
      </c>
      <c r="AO1335">
        <v>1.42</v>
      </c>
      <c r="AP1335">
        <v>1.42</v>
      </c>
      <c r="AQ1335">
        <v>22.67</v>
      </c>
      <c r="AR1335">
        <v>0.53</v>
      </c>
      <c r="AS1335">
        <v>0.68</v>
      </c>
      <c r="AT1335">
        <v>-1</v>
      </c>
      <c r="AU1335">
        <v>-1</v>
      </c>
      <c r="AV1335">
        <v>0.05</v>
      </c>
      <c r="AW1335">
        <v>29.88</v>
      </c>
      <c r="AX1335">
        <v>29.88</v>
      </c>
      <c r="AY1335">
        <v>0.17</v>
      </c>
      <c r="AZ1335">
        <v>0</v>
      </c>
      <c r="BA1335">
        <v>1506.9235487794633</v>
      </c>
    </row>
    <row r="1336" spans="1:53" x14ac:dyDescent="0.25">
      <c r="A1336">
        <v>3513</v>
      </c>
      <c r="B1336" t="s">
        <v>1729</v>
      </c>
      <c r="C1336">
        <v>0</v>
      </c>
      <c r="D1336">
        <v>1.58</v>
      </c>
      <c r="E1336">
        <v>0</v>
      </c>
      <c r="F1336">
        <v>0</v>
      </c>
      <c r="G1336">
        <v>0</v>
      </c>
      <c r="H1336">
        <v>0.03</v>
      </c>
      <c r="I1336">
        <v>0</v>
      </c>
      <c r="J1336">
        <v>2</v>
      </c>
      <c r="K1336">
        <v>0.03</v>
      </c>
      <c r="L1336">
        <v>-1</v>
      </c>
      <c r="M1336">
        <v>-1</v>
      </c>
      <c r="N1336">
        <v>0.67</v>
      </c>
      <c r="O1336">
        <v>3.58</v>
      </c>
      <c r="P1336">
        <v>0.03</v>
      </c>
      <c r="Q1336">
        <v>0.28000000000000003</v>
      </c>
      <c r="R1336">
        <v>0.05</v>
      </c>
      <c r="S1336">
        <v>0.32</v>
      </c>
      <c r="T1336">
        <v>0.23</v>
      </c>
      <c r="U1336">
        <v>0</v>
      </c>
      <c r="V1336">
        <v>0</v>
      </c>
      <c r="W1336">
        <v>20.67</v>
      </c>
      <c r="X1336">
        <v>0.6</v>
      </c>
      <c r="Y1336">
        <v>-1</v>
      </c>
      <c r="Z1336">
        <v>-1</v>
      </c>
      <c r="AA1336">
        <v>24.88</v>
      </c>
      <c r="AB1336">
        <v>0.03</v>
      </c>
      <c r="AC1336">
        <v>0.02</v>
      </c>
      <c r="AD1336">
        <v>0.03</v>
      </c>
      <c r="AE1336">
        <v>4.17</v>
      </c>
      <c r="AF1336">
        <v>-1</v>
      </c>
      <c r="AG1336">
        <v>-1</v>
      </c>
      <c r="AH1336">
        <v>-1</v>
      </c>
      <c r="AI1336">
        <v>0</v>
      </c>
      <c r="AJ1336">
        <v>0</v>
      </c>
      <c r="AK1336">
        <v>0.03</v>
      </c>
      <c r="AL1336">
        <v>0.03</v>
      </c>
      <c r="AM1336">
        <v>0.05</v>
      </c>
      <c r="AN1336">
        <v>0.05</v>
      </c>
      <c r="AO1336">
        <v>1.42</v>
      </c>
      <c r="AP1336">
        <v>1.42</v>
      </c>
      <c r="AQ1336">
        <v>22.67</v>
      </c>
      <c r="AR1336">
        <v>0.53</v>
      </c>
      <c r="AS1336">
        <v>0.68</v>
      </c>
      <c r="AT1336">
        <v>-1</v>
      </c>
      <c r="AU1336">
        <v>-1</v>
      </c>
      <c r="AV1336">
        <v>0.05</v>
      </c>
      <c r="AW1336">
        <v>29.88</v>
      </c>
      <c r="AX1336">
        <v>29.88</v>
      </c>
      <c r="AY1336">
        <v>0.17</v>
      </c>
      <c r="AZ1336">
        <v>0</v>
      </c>
      <c r="BA1336">
        <v>1398.6368447401994</v>
      </c>
    </row>
    <row r="1337" spans="1:53" x14ac:dyDescent="0.25">
      <c r="A1337">
        <v>3515</v>
      </c>
      <c r="B1337" t="s">
        <v>1730</v>
      </c>
      <c r="C1337">
        <v>0</v>
      </c>
      <c r="D1337">
        <v>1.58</v>
      </c>
      <c r="E1337">
        <v>0</v>
      </c>
      <c r="F1337">
        <v>0</v>
      </c>
      <c r="G1337">
        <v>0</v>
      </c>
      <c r="H1337">
        <v>0.03</v>
      </c>
      <c r="I1337">
        <v>0</v>
      </c>
      <c r="J1337">
        <v>2</v>
      </c>
      <c r="K1337">
        <v>0.03</v>
      </c>
      <c r="L1337">
        <v>-1</v>
      </c>
      <c r="M1337">
        <v>-1</v>
      </c>
      <c r="N1337">
        <v>0.67</v>
      </c>
      <c r="O1337">
        <v>3.58</v>
      </c>
      <c r="P1337">
        <v>0.03</v>
      </c>
      <c r="Q1337">
        <v>0.28000000000000003</v>
      </c>
      <c r="R1337">
        <v>0.05</v>
      </c>
      <c r="S1337">
        <v>0.32</v>
      </c>
      <c r="T1337">
        <v>0.23</v>
      </c>
      <c r="U1337">
        <v>0</v>
      </c>
      <c r="V1337">
        <v>0</v>
      </c>
      <c r="W1337">
        <v>20.67</v>
      </c>
      <c r="X1337">
        <v>0.6</v>
      </c>
      <c r="Y1337">
        <v>-1</v>
      </c>
      <c r="Z1337">
        <v>-1</v>
      </c>
      <c r="AA1337">
        <v>24.88</v>
      </c>
      <c r="AB1337">
        <v>0.03</v>
      </c>
      <c r="AC1337">
        <v>0.02</v>
      </c>
      <c r="AD1337">
        <v>0.03</v>
      </c>
      <c r="AE1337">
        <v>4.17</v>
      </c>
      <c r="AF1337">
        <v>-1</v>
      </c>
      <c r="AG1337">
        <v>-1</v>
      </c>
      <c r="AH1337">
        <v>-1</v>
      </c>
      <c r="AI1337">
        <v>0</v>
      </c>
      <c r="AJ1337">
        <v>0</v>
      </c>
      <c r="AK1337">
        <v>0.03</v>
      </c>
      <c r="AL1337">
        <v>0.03</v>
      </c>
      <c r="AM1337">
        <v>0.05</v>
      </c>
      <c r="AN1337">
        <v>0.05</v>
      </c>
      <c r="AO1337">
        <v>1.42</v>
      </c>
      <c r="AP1337">
        <v>1.42</v>
      </c>
      <c r="AQ1337">
        <v>22.67</v>
      </c>
      <c r="AR1337">
        <v>0.53</v>
      </c>
      <c r="AS1337">
        <v>0.68</v>
      </c>
      <c r="AT1337">
        <v>-1</v>
      </c>
      <c r="AU1337">
        <v>-1</v>
      </c>
      <c r="AV1337">
        <v>0.05</v>
      </c>
      <c r="AW1337">
        <v>29.88</v>
      </c>
      <c r="AX1337">
        <v>29.88</v>
      </c>
      <c r="AY1337">
        <v>0.17</v>
      </c>
      <c r="AZ1337">
        <v>0</v>
      </c>
      <c r="BA1337">
        <v>1456.4951316512977</v>
      </c>
    </row>
    <row r="1338" spans="1:53" x14ac:dyDescent="0.25">
      <c r="A1338">
        <v>3525</v>
      </c>
      <c r="B1338" t="s">
        <v>1731</v>
      </c>
      <c r="C1338">
        <v>0</v>
      </c>
      <c r="D1338">
        <v>1.58</v>
      </c>
      <c r="E1338">
        <v>0</v>
      </c>
      <c r="F1338">
        <v>0</v>
      </c>
      <c r="G1338">
        <v>0</v>
      </c>
      <c r="H1338">
        <v>0.03</v>
      </c>
      <c r="I1338">
        <v>0</v>
      </c>
      <c r="J1338">
        <v>2</v>
      </c>
      <c r="K1338">
        <v>0.03</v>
      </c>
      <c r="L1338">
        <v>-1</v>
      </c>
      <c r="M1338">
        <v>-1</v>
      </c>
      <c r="N1338">
        <v>0.67</v>
      </c>
      <c r="O1338">
        <v>3.58</v>
      </c>
      <c r="P1338">
        <v>0.03</v>
      </c>
      <c r="Q1338">
        <v>0.28000000000000003</v>
      </c>
      <c r="R1338">
        <v>0.05</v>
      </c>
      <c r="S1338">
        <v>0.32</v>
      </c>
      <c r="T1338">
        <v>0.23</v>
      </c>
      <c r="U1338">
        <v>0</v>
      </c>
      <c r="V1338">
        <v>0</v>
      </c>
      <c r="W1338">
        <v>20.67</v>
      </c>
      <c r="X1338">
        <v>0.6</v>
      </c>
      <c r="Y1338">
        <v>-1</v>
      </c>
      <c r="Z1338">
        <v>-1</v>
      </c>
      <c r="AA1338">
        <v>24.88</v>
      </c>
      <c r="AB1338">
        <v>0.03</v>
      </c>
      <c r="AC1338">
        <v>0.02</v>
      </c>
      <c r="AD1338">
        <v>0.03</v>
      </c>
      <c r="AE1338">
        <v>4.17</v>
      </c>
      <c r="AF1338">
        <v>-1</v>
      </c>
      <c r="AG1338">
        <v>-1</v>
      </c>
      <c r="AH1338">
        <v>-1</v>
      </c>
      <c r="AI1338">
        <v>0</v>
      </c>
      <c r="AJ1338">
        <v>0</v>
      </c>
      <c r="AK1338">
        <v>0.03</v>
      </c>
      <c r="AL1338">
        <v>0.03</v>
      </c>
      <c r="AM1338">
        <v>0.05</v>
      </c>
      <c r="AN1338">
        <v>0.05</v>
      </c>
      <c r="AO1338">
        <v>1.42</v>
      </c>
      <c r="AP1338">
        <v>1.42</v>
      </c>
      <c r="AQ1338">
        <v>22.67</v>
      </c>
      <c r="AR1338">
        <v>0.53</v>
      </c>
      <c r="AS1338">
        <v>0.68</v>
      </c>
      <c r="AT1338">
        <v>-1</v>
      </c>
      <c r="AU1338">
        <v>-1</v>
      </c>
      <c r="AV1338">
        <v>0.05</v>
      </c>
      <c r="AW1338">
        <v>29.88</v>
      </c>
      <c r="AX1338">
        <v>29.88</v>
      </c>
      <c r="AY1338">
        <v>0.17</v>
      </c>
      <c r="AZ1338">
        <v>0</v>
      </c>
      <c r="BA1338">
        <v>1426.9795531711466</v>
      </c>
    </row>
    <row r="1339" spans="1:53" x14ac:dyDescent="0.25">
      <c r="A1339">
        <v>3527</v>
      </c>
      <c r="B1339" t="s">
        <v>1732</v>
      </c>
      <c r="C1339">
        <v>0</v>
      </c>
      <c r="D1339">
        <v>1.58</v>
      </c>
      <c r="E1339">
        <v>0</v>
      </c>
      <c r="F1339">
        <v>0</v>
      </c>
      <c r="G1339">
        <v>0</v>
      </c>
      <c r="H1339">
        <v>0.03</v>
      </c>
      <c r="I1339">
        <v>0</v>
      </c>
      <c r="J1339">
        <v>2</v>
      </c>
      <c r="K1339">
        <v>0.03</v>
      </c>
      <c r="L1339">
        <v>-1</v>
      </c>
      <c r="M1339">
        <v>-1</v>
      </c>
      <c r="N1339">
        <v>0.67</v>
      </c>
      <c r="O1339">
        <v>3.58</v>
      </c>
      <c r="P1339">
        <v>0.03</v>
      </c>
      <c r="Q1339">
        <v>0.28000000000000003</v>
      </c>
      <c r="R1339">
        <v>0.05</v>
      </c>
      <c r="S1339">
        <v>0.32</v>
      </c>
      <c r="T1339">
        <v>0.23</v>
      </c>
      <c r="U1339">
        <v>0</v>
      </c>
      <c r="V1339">
        <v>0</v>
      </c>
      <c r="W1339">
        <v>20.67</v>
      </c>
      <c r="X1339">
        <v>0.6</v>
      </c>
      <c r="Y1339">
        <v>-1</v>
      </c>
      <c r="Z1339">
        <v>-1</v>
      </c>
      <c r="AA1339">
        <v>24.88</v>
      </c>
      <c r="AB1339">
        <v>0.03</v>
      </c>
      <c r="AC1339">
        <v>0.02</v>
      </c>
      <c r="AD1339">
        <v>0.03</v>
      </c>
      <c r="AE1339">
        <v>4.17</v>
      </c>
      <c r="AF1339">
        <v>-1</v>
      </c>
      <c r="AG1339">
        <v>-1</v>
      </c>
      <c r="AH1339">
        <v>-1</v>
      </c>
      <c r="AI1339">
        <v>0</v>
      </c>
      <c r="AJ1339">
        <v>0</v>
      </c>
      <c r="AK1339">
        <v>0.03</v>
      </c>
      <c r="AL1339">
        <v>0.03</v>
      </c>
      <c r="AM1339">
        <v>0.05</v>
      </c>
      <c r="AN1339">
        <v>0.05</v>
      </c>
      <c r="AO1339">
        <v>1.42</v>
      </c>
      <c r="AP1339">
        <v>1.42</v>
      </c>
      <c r="AQ1339">
        <v>22.67</v>
      </c>
      <c r="AR1339">
        <v>0.53</v>
      </c>
      <c r="AS1339">
        <v>0.68</v>
      </c>
      <c r="AT1339">
        <v>-1</v>
      </c>
      <c r="AU1339">
        <v>-1</v>
      </c>
      <c r="AV1339">
        <v>0.05</v>
      </c>
      <c r="AW1339">
        <v>29.88</v>
      </c>
      <c r="AX1339">
        <v>29.88</v>
      </c>
      <c r="AY1339">
        <v>0.17</v>
      </c>
      <c r="AZ1339">
        <v>0</v>
      </c>
      <c r="BA1339">
        <v>1429.1821685146297</v>
      </c>
    </row>
    <row r="1340" spans="1:53" x14ac:dyDescent="0.25">
      <c r="A1340">
        <v>3528</v>
      </c>
      <c r="B1340" t="s">
        <v>1733</v>
      </c>
      <c r="C1340">
        <v>0</v>
      </c>
      <c r="D1340">
        <v>1.58</v>
      </c>
      <c r="E1340">
        <v>0</v>
      </c>
      <c r="F1340">
        <v>0</v>
      </c>
      <c r="G1340">
        <v>0</v>
      </c>
      <c r="H1340">
        <v>0.03</v>
      </c>
      <c r="I1340">
        <v>0</v>
      </c>
      <c r="J1340">
        <v>2</v>
      </c>
      <c r="K1340">
        <v>0.03</v>
      </c>
      <c r="L1340">
        <v>-1</v>
      </c>
      <c r="M1340">
        <v>-1</v>
      </c>
      <c r="N1340">
        <v>0.67</v>
      </c>
      <c r="O1340">
        <v>3.58</v>
      </c>
      <c r="P1340">
        <v>0.03</v>
      </c>
      <c r="Q1340">
        <v>0.28000000000000003</v>
      </c>
      <c r="R1340">
        <v>0.05</v>
      </c>
      <c r="S1340">
        <v>0.32</v>
      </c>
      <c r="T1340">
        <v>0.23</v>
      </c>
      <c r="U1340">
        <v>0</v>
      </c>
      <c r="V1340">
        <v>0</v>
      </c>
      <c r="W1340">
        <v>20.67</v>
      </c>
      <c r="X1340">
        <v>0.6</v>
      </c>
      <c r="Y1340">
        <v>-1</v>
      </c>
      <c r="Z1340">
        <v>-1</v>
      </c>
      <c r="AA1340">
        <v>24.88</v>
      </c>
      <c r="AB1340">
        <v>0.03</v>
      </c>
      <c r="AC1340">
        <v>0.02</v>
      </c>
      <c r="AD1340">
        <v>0.03</v>
      </c>
      <c r="AE1340">
        <v>4.17</v>
      </c>
      <c r="AF1340">
        <v>-1</v>
      </c>
      <c r="AG1340">
        <v>-1</v>
      </c>
      <c r="AH1340">
        <v>-1</v>
      </c>
      <c r="AI1340">
        <v>0</v>
      </c>
      <c r="AJ1340">
        <v>0</v>
      </c>
      <c r="AK1340">
        <v>0.03</v>
      </c>
      <c r="AL1340">
        <v>0.03</v>
      </c>
      <c r="AM1340">
        <v>0.05</v>
      </c>
      <c r="AN1340">
        <v>0.05</v>
      </c>
      <c r="AO1340">
        <v>1.42</v>
      </c>
      <c r="AP1340">
        <v>1.42</v>
      </c>
      <c r="AQ1340">
        <v>22.67</v>
      </c>
      <c r="AR1340">
        <v>0.53</v>
      </c>
      <c r="AS1340">
        <v>0.68</v>
      </c>
      <c r="AT1340">
        <v>-1</v>
      </c>
      <c r="AU1340">
        <v>-1</v>
      </c>
      <c r="AV1340">
        <v>0.05</v>
      </c>
      <c r="AW1340">
        <v>29.88</v>
      </c>
      <c r="AX1340">
        <v>29.88</v>
      </c>
      <c r="AY1340">
        <v>0.17</v>
      </c>
      <c r="AZ1340">
        <v>0</v>
      </c>
      <c r="BA1340">
        <v>1550.7983950708553</v>
      </c>
    </row>
    <row r="1341" spans="1:53" x14ac:dyDescent="0.25">
      <c r="A1341">
        <v>3532</v>
      </c>
      <c r="B1341" t="s">
        <v>1734</v>
      </c>
      <c r="C1341">
        <v>0</v>
      </c>
      <c r="D1341">
        <v>1.58</v>
      </c>
      <c r="E1341">
        <v>0</v>
      </c>
      <c r="F1341">
        <v>0</v>
      </c>
      <c r="G1341">
        <v>0</v>
      </c>
      <c r="H1341">
        <v>0.03</v>
      </c>
      <c r="I1341">
        <v>0</v>
      </c>
      <c r="J1341">
        <v>2</v>
      </c>
      <c r="K1341">
        <v>0.03</v>
      </c>
      <c r="L1341">
        <v>-1</v>
      </c>
      <c r="M1341">
        <v>-1</v>
      </c>
      <c r="N1341">
        <v>0.67</v>
      </c>
      <c r="O1341">
        <v>3.58</v>
      </c>
      <c r="P1341">
        <v>0.03</v>
      </c>
      <c r="Q1341">
        <v>0.28000000000000003</v>
      </c>
      <c r="R1341">
        <v>0.05</v>
      </c>
      <c r="S1341">
        <v>0.32</v>
      </c>
      <c r="T1341">
        <v>0.23</v>
      </c>
      <c r="U1341">
        <v>0</v>
      </c>
      <c r="V1341">
        <v>0</v>
      </c>
      <c r="W1341">
        <v>20.67</v>
      </c>
      <c r="X1341">
        <v>0.6</v>
      </c>
      <c r="Y1341">
        <v>-1</v>
      </c>
      <c r="Z1341">
        <v>-1</v>
      </c>
      <c r="AA1341">
        <v>24.88</v>
      </c>
      <c r="AB1341">
        <v>0.03</v>
      </c>
      <c r="AC1341">
        <v>0.02</v>
      </c>
      <c r="AD1341">
        <v>0.03</v>
      </c>
      <c r="AE1341">
        <v>4.17</v>
      </c>
      <c r="AF1341">
        <v>-1</v>
      </c>
      <c r="AG1341">
        <v>-1</v>
      </c>
      <c r="AH1341">
        <v>-1</v>
      </c>
      <c r="AI1341">
        <v>0</v>
      </c>
      <c r="AJ1341">
        <v>0</v>
      </c>
      <c r="AK1341">
        <v>0.03</v>
      </c>
      <c r="AL1341">
        <v>0.03</v>
      </c>
      <c r="AM1341">
        <v>0.05</v>
      </c>
      <c r="AN1341">
        <v>0.05</v>
      </c>
      <c r="AO1341">
        <v>1.42</v>
      </c>
      <c r="AP1341">
        <v>1.42</v>
      </c>
      <c r="AQ1341">
        <v>22.67</v>
      </c>
      <c r="AR1341">
        <v>0.53</v>
      </c>
      <c r="AS1341">
        <v>0.68</v>
      </c>
      <c r="AT1341">
        <v>-1</v>
      </c>
      <c r="AU1341">
        <v>-1</v>
      </c>
      <c r="AV1341">
        <v>0.05</v>
      </c>
      <c r="AW1341">
        <v>29.88</v>
      </c>
      <c r="AX1341">
        <v>29.88</v>
      </c>
      <c r="AY1341">
        <v>0.17</v>
      </c>
      <c r="AZ1341">
        <v>0</v>
      </c>
      <c r="BA1341">
        <v>1374.2355890505096</v>
      </c>
    </row>
    <row r="1342" spans="1:53" x14ac:dyDescent="0.25">
      <c r="A1342">
        <v>3533</v>
      </c>
      <c r="B1342" t="s">
        <v>1735</v>
      </c>
      <c r="C1342">
        <v>0</v>
      </c>
      <c r="D1342">
        <v>1.58</v>
      </c>
      <c r="E1342">
        <v>0</v>
      </c>
      <c r="F1342">
        <v>0</v>
      </c>
      <c r="G1342">
        <v>0</v>
      </c>
      <c r="H1342">
        <v>0.03</v>
      </c>
      <c r="I1342">
        <v>0</v>
      </c>
      <c r="J1342">
        <v>2</v>
      </c>
      <c r="K1342">
        <v>0.03</v>
      </c>
      <c r="L1342">
        <v>-1</v>
      </c>
      <c r="M1342">
        <v>-1</v>
      </c>
      <c r="N1342">
        <v>0.67</v>
      </c>
      <c r="O1342">
        <v>3.58</v>
      </c>
      <c r="P1342">
        <v>0.03</v>
      </c>
      <c r="Q1342">
        <v>0.28000000000000003</v>
      </c>
      <c r="R1342">
        <v>0.05</v>
      </c>
      <c r="S1342">
        <v>0.32</v>
      </c>
      <c r="T1342">
        <v>0.23</v>
      </c>
      <c r="U1342">
        <v>0</v>
      </c>
      <c r="V1342">
        <v>0</v>
      </c>
      <c r="W1342">
        <v>20.67</v>
      </c>
      <c r="X1342">
        <v>0.6</v>
      </c>
      <c r="Y1342">
        <v>-1</v>
      </c>
      <c r="Z1342">
        <v>-1</v>
      </c>
      <c r="AA1342">
        <v>24.88</v>
      </c>
      <c r="AB1342">
        <v>0.03</v>
      </c>
      <c r="AC1342">
        <v>0.02</v>
      </c>
      <c r="AD1342">
        <v>0.03</v>
      </c>
      <c r="AE1342">
        <v>4.17</v>
      </c>
      <c r="AF1342">
        <v>-1</v>
      </c>
      <c r="AG1342">
        <v>-1</v>
      </c>
      <c r="AH1342">
        <v>-1</v>
      </c>
      <c r="AI1342">
        <v>0</v>
      </c>
      <c r="AJ1342">
        <v>0</v>
      </c>
      <c r="AK1342">
        <v>0.03</v>
      </c>
      <c r="AL1342">
        <v>0.03</v>
      </c>
      <c r="AM1342">
        <v>0.05</v>
      </c>
      <c r="AN1342">
        <v>0.05</v>
      </c>
      <c r="AO1342">
        <v>1.42</v>
      </c>
      <c r="AP1342">
        <v>1.42</v>
      </c>
      <c r="AQ1342">
        <v>22.67</v>
      </c>
      <c r="AR1342">
        <v>0.53</v>
      </c>
      <c r="AS1342">
        <v>0.68</v>
      </c>
      <c r="AT1342">
        <v>-1</v>
      </c>
      <c r="AU1342">
        <v>-1</v>
      </c>
      <c r="AV1342">
        <v>0.05</v>
      </c>
      <c r="AW1342">
        <v>29.88</v>
      </c>
      <c r="AX1342">
        <v>29.88</v>
      </c>
      <c r="AY1342">
        <v>0.17</v>
      </c>
      <c r="AZ1342">
        <v>0</v>
      </c>
      <c r="BA1342">
        <v>1415.1949581805045</v>
      </c>
    </row>
    <row r="1343" spans="1:53" x14ac:dyDescent="0.25">
      <c r="A1343">
        <v>3534</v>
      </c>
      <c r="B1343" t="s">
        <v>1736</v>
      </c>
      <c r="C1343">
        <v>0</v>
      </c>
      <c r="D1343">
        <v>1.58</v>
      </c>
      <c r="E1343">
        <v>0</v>
      </c>
      <c r="F1343">
        <v>0</v>
      </c>
      <c r="G1343">
        <v>0</v>
      </c>
      <c r="H1343">
        <v>0.03</v>
      </c>
      <c r="I1343">
        <v>0</v>
      </c>
      <c r="J1343">
        <v>2</v>
      </c>
      <c r="K1343">
        <v>0.03</v>
      </c>
      <c r="L1343">
        <v>-1</v>
      </c>
      <c r="M1343">
        <v>-1</v>
      </c>
      <c r="N1343">
        <v>0.67</v>
      </c>
      <c r="O1343">
        <v>3.58</v>
      </c>
      <c r="P1343">
        <v>0.03</v>
      </c>
      <c r="Q1343">
        <v>0.28000000000000003</v>
      </c>
      <c r="R1343">
        <v>0.05</v>
      </c>
      <c r="S1343">
        <v>0.32</v>
      </c>
      <c r="T1343">
        <v>0.23</v>
      </c>
      <c r="U1343">
        <v>0</v>
      </c>
      <c r="V1343">
        <v>0</v>
      </c>
      <c r="W1343">
        <v>20.67</v>
      </c>
      <c r="X1343">
        <v>0.6</v>
      </c>
      <c r="Y1343">
        <v>-1</v>
      </c>
      <c r="Z1343">
        <v>-1</v>
      </c>
      <c r="AA1343">
        <v>24.88</v>
      </c>
      <c r="AB1343">
        <v>0.03</v>
      </c>
      <c r="AC1343">
        <v>0.02</v>
      </c>
      <c r="AD1343">
        <v>0.03</v>
      </c>
      <c r="AE1343">
        <v>4.17</v>
      </c>
      <c r="AF1343">
        <v>-1</v>
      </c>
      <c r="AG1343">
        <v>-1</v>
      </c>
      <c r="AH1343">
        <v>-1</v>
      </c>
      <c r="AI1343">
        <v>0</v>
      </c>
      <c r="AJ1343">
        <v>0</v>
      </c>
      <c r="AK1343">
        <v>0.03</v>
      </c>
      <c r="AL1343">
        <v>0.03</v>
      </c>
      <c r="AM1343">
        <v>0.05</v>
      </c>
      <c r="AN1343">
        <v>0.05</v>
      </c>
      <c r="AO1343">
        <v>1.42</v>
      </c>
      <c r="AP1343">
        <v>1.42</v>
      </c>
      <c r="AQ1343">
        <v>22.67</v>
      </c>
      <c r="AR1343">
        <v>0.53</v>
      </c>
      <c r="AS1343">
        <v>0.68</v>
      </c>
      <c r="AT1343">
        <v>-1</v>
      </c>
      <c r="AU1343">
        <v>-1</v>
      </c>
      <c r="AV1343">
        <v>0.05</v>
      </c>
      <c r="AW1343">
        <v>29.88</v>
      </c>
      <c r="AX1343">
        <v>29.88</v>
      </c>
      <c r="AY1343">
        <v>0.17</v>
      </c>
      <c r="AZ1343">
        <v>0</v>
      </c>
      <c r="BA1343">
        <v>1565.9820119357823</v>
      </c>
    </row>
    <row r="1344" spans="1:53" x14ac:dyDescent="0.25">
      <c r="A1344">
        <v>3535</v>
      </c>
      <c r="B1344" t="s">
        <v>1737</v>
      </c>
      <c r="C1344">
        <v>0</v>
      </c>
      <c r="D1344">
        <v>1.58</v>
      </c>
      <c r="E1344">
        <v>0</v>
      </c>
      <c r="F1344">
        <v>0</v>
      </c>
      <c r="G1344">
        <v>0</v>
      </c>
      <c r="H1344">
        <v>0.03</v>
      </c>
      <c r="I1344">
        <v>0</v>
      </c>
      <c r="J1344">
        <v>2</v>
      </c>
      <c r="K1344">
        <v>0.03</v>
      </c>
      <c r="L1344">
        <v>-1</v>
      </c>
      <c r="M1344">
        <v>-1</v>
      </c>
      <c r="N1344">
        <v>0.67</v>
      </c>
      <c r="O1344">
        <v>3.58</v>
      </c>
      <c r="P1344">
        <v>0.03</v>
      </c>
      <c r="Q1344">
        <v>0.28000000000000003</v>
      </c>
      <c r="R1344">
        <v>0.05</v>
      </c>
      <c r="S1344">
        <v>0.32</v>
      </c>
      <c r="T1344">
        <v>0.23</v>
      </c>
      <c r="U1344">
        <v>0</v>
      </c>
      <c r="V1344">
        <v>0</v>
      </c>
      <c r="W1344">
        <v>20.67</v>
      </c>
      <c r="X1344">
        <v>0.6</v>
      </c>
      <c r="Y1344">
        <v>-1</v>
      </c>
      <c r="Z1344">
        <v>-1</v>
      </c>
      <c r="AA1344">
        <v>24.88</v>
      </c>
      <c r="AB1344">
        <v>0.03</v>
      </c>
      <c r="AC1344">
        <v>0.02</v>
      </c>
      <c r="AD1344">
        <v>0.03</v>
      </c>
      <c r="AE1344">
        <v>4.17</v>
      </c>
      <c r="AF1344">
        <v>-1</v>
      </c>
      <c r="AG1344">
        <v>-1</v>
      </c>
      <c r="AH1344">
        <v>-1</v>
      </c>
      <c r="AI1344">
        <v>0</v>
      </c>
      <c r="AJ1344">
        <v>0</v>
      </c>
      <c r="AK1344">
        <v>0.03</v>
      </c>
      <c r="AL1344">
        <v>0.03</v>
      </c>
      <c r="AM1344">
        <v>0.05</v>
      </c>
      <c r="AN1344">
        <v>0.05</v>
      </c>
      <c r="AO1344">
        <v>1.42</v>
      </c>
      <c r="AP1344">
        <v>1.42</v>
      </c>
      <c r="AQ1344">
        <v>22.67</v>
      </c>
      <c r="AR1344">
        <v>0.53</v>
      </c>
      <c r="AS1344">
        <v>0.68</v>
      </c>
      <c r="AT1344">
        <v>-1</v>
      </c>
      <c r="AU1344">
        <v>-1</v>
      </c>
      <c r="AV1344">
        <v>0.05</v>
      </c>
      <c r="AW1344">
        <v>29.88</v>
      </c>
      <c r="AX1344">
        <v>29.88</v>
      </c>
      <c r="AY1344">
        <v>0.17</v>
      </c>
      <c r="AZ1344">
        <v>0</v>
      </c>
      <c r="BA1344">
        <v>1515.3385941666461</v>
      </c>
    </row>
    <row r="1345" spans="1:53" x14ac:dyDescent="0.25">
      <c r="A1345">
        <v>3536</v>
      </c>
      <c r="B1345" t="s">
        <v>1738</v>
      </c>
      <c r="C1345">
        <v>0</v>
      </c>
      <c r="D1345">
        <v>1.58</v>
      </c>
      <c r="E1345">
        <v>0</v>
      </c>
      <c r="F1345">
        <v>0</v>
      </c>
      <c r="G1345">
        <v>0</v>
      </c>
      <c r="H1345">
        <v>0.03</v>
      </c>
      <c r="I1345">
        <v>0</v>
      </c>
      <c r="J1345">
        <v>2</v>
      </c>
      <c r="K1345">
        <v>0.03</v>
      </c>
      <c r="L1345">
        <v>-1</v>
      </c>
      <c r="M1345">
        <v>-1</v>
      </c>
      <c r="N1345">
        <v>0.67</v>
      </c>
      <c r="O1345">
        <v>3.58</v>
      </c>
      <c r="P1345">
        <v>0.03</v>
      </c>
      <c r="Q1345">
        <v>0.28000000000000003</v>
      </c>
      <c r="R1345">
        <v>0.05</v>
      </c>
      <c r="S1345">
        <v>0.32</v>
      </c>
      <c r="T1345">
        <v>0.23</v>
      </c>
      <c r="U1345">
        <v>0</v>
      </c>
      <c r="V1345">
        <v>0</v>
      </c>
      <c r="W1345">
        <v>20.67</v>
      </c>
      <c r="X1345">
        <v>0.6</v>
      </c>
      <c r="Y1345">
        <v>-1</v>
      </c>
      <c r="Z1345">
        <v>-1</v>
      </c>
      <c r="AA1345">
        <v>24.88</v>
      </c>
      <c r="AB1345">
        <v>0.03</v>
      </c>
      <c r="AC1345">
        <v>0.02</v>
      </c>
      <c r="AD1345">
        <v>0.03</v>
      </c>
      <c r="AE1345">
        <v>4.17</v>
      </c>
      <c r="AF1345">
        <v>-1</v>
      </c>
      <c r="AG1345">
        <v>-1</v>
      </c>
      <c r="AH1345">
        <v>-1</v>
      </c>
      <c r="AI1345">
        <v>0</v>
      </c>
      <c r="AJ1345">
        <v>0</v>
      </c>
      <c r="AK1345">
        <v>0.03</v>
      </c>
      <c r="AL1345">
        <v>0.03</v>
      </c>
      <c r="AM1345">
        <v>0.05</v>
      </c>
      <c r="AN1345">
        <v>0.05</v>
      </c>
      <c r="AO1345">
        <v>1.42</v>
      </c>
      <c r="AP1345">
        <v>1.42</v>
      </c>
      <c r="AQ1345">
        <v>22.67</v>
      </c>
      <c r="AR1345">
        <v>0.53</v>
      </c>
      <c r="AS1345">
        <v>0.68</v>
      </c>
      <c r="AT1345">
        <v>-1</v>
      </c>
      <c r="AU1345">
        <v>-1</v>
      </c>
      <c r="AV1345">
        <v>0.05</v>
      </c>
      <c r="AW1345">
        <v>29.88</v>
      </c>
      <c r="AX1345">
        <v>29.88</v>
      </c>
      <c r="AY1345">
        <v>0.17</v>
      </c>
      <c r="AZ1345">
        <v>0</v>
      </c>
      <c r="BA1345">
        <v>1481.2883848908664</v>
      </c>
    </row>
    <row r="1346" spans="1:53" x14ac:dyDescent="0.25">
      <c r="A1346">
        <v>3537</v>
      </c>
      <c r="B1346" t="s">
        <v>1739</v>
      </c>
      <c r="C1346">
        <v>0</v>
      </c>
      <c r="D1346">
        <v>1.58</v>
      </c>
      <c r="E1346">
        <v>0</v>
      </c>
      <c r="F1346">
        <v>0</v>
      </c>
      <c r="G1346">
        <v>0</v>
      </c>
      <c r="H1346">
        <v>0.03</v>
      </c>
      <c r="I1346">
        <v>0</v>
      </c>
      <c r="J1346">
        <v>2</v>
      </c>
      <c r="K1346">
        <v>0.03</v>
      </c>
      <c r="L1346">
        <v>-1</v>
      </c>
      <c r="M1346">
        <v>-1</v>
      </c>
      <c r="N1346">
        <v>0.67</v>
      </c>
      <c r="O1346">
        <v>3.58</v>
      </c>
      <c r="P1346">
        <v>0.03</v>
      </c>
      <c r="Q1346">
        <v>0.28000000000000003</v>
      </c>
      <c r="R1346">
        <v>0.05</v>
      </c>
      <c r="S1346">
        <v>0.32</v>
      </c>
      <c r="T1346">
        <v>0.23</v>
      </c>
      <c r="U1346">
        <v>0</v>
      </c>
      <c r="V1346">
        <v>0</v>
      </c>
      <c r="W1346">
        <v>20.67</v>
      </c>
      <c r="X1346">
        <v>0.6</v>
      </c>
      <c r="Y1346">
        <v>-1</v>
      </c>
      <c r="Z1346">
        <v>-1</v>
      </c>
      <c r="AA1346">
        <v>24.88</v>
      </c>
      <c r="AB1346">
        <v>0.03</v>
      </c>
      <c r="AC1346">
        <v>0.02</v>
      </c>
      <c r="AD1346">
        <v>0.03</v>
      </c>
      <c r="AE1346">
        <v>4.17</v>
      </c>
      <c r="AF1346">
        <v>-1</v>
      </c>
      <c r="AG1346">
        <v>-1</v>
      </c>
      <c r="AH1346">
        <v>-1</v>
      </c>
      <c r="AI1346">
        <v>0</v>
      </c>
      <c r="AJ1346">
        <v>0</v>
      </c>
      <c r="AK1346">
        <v>0.03</v>
      </c>
      <c r="AL1346">
        <v>0.03</v>
      </c>
      <c r="AM1346">
        <v>0.05</v>
      </c>
      <c r="AN1346">
        <v>0.05</v>
      </c>
      <c r="AO1346">
        <v>1.42</v>
      </c>
      <c r="AP1346">
        <v>1.42</v>
      </c>
      <c r="AQ1346">
        <v>22.67</v>
      </c>
      <c r="AR1346">
        <v>0.53</v>
      </c>
      <c r="AS1346">
        <v>0.68</v>
      </c>
      <c r="AT1346">
        <v>-1</v>
      </c>
      <c r="AU1346">
        <v>-1</v>
      </c>
      <c r="AV1346">
        <v>0.05</v>
      </c>
      <c r="AW1346">
        <v>29.88</v>
      </c>
      <c r="AX1346">
        <v>29.88</v>
      </c>
      <c r="AY1346">
        <v>0.17</v>
      </c>
      <c r="AZ1346">
        <v>0</v>
      </c>
      <c r="BA1346">
        <v>1400.7256695675451</v>
      </c>
    </row>
    <row r="1347" spans="1:53" x14ac:dyDescent="0.25">
      <c r="A1347">
        <v>3538</v>
      </c>
      <c r="B1347" t="s">
        <v>1740</v>
      </c>
      <c r="C1347">
        <v>0</v>
      </c>
      <c r="D1347">
        <v>1.58</v>
      </c>
      <c r="E1347">
        <v>0</v>
      </c>
      <c r="F1347">
        <v>0</v>
      </c>
      <c r="G1347">
        <v>0</v>
      </c>
      <c r="H1347">
        <v>0.03</v>
      </c>
      <c r="I1347">
        <v>0</v>
      </c>
      <c r="J1347">
        <v>2</v>
      </c>
      <c r="K1347">
        <v>0.03</v>
      </c>
      <c r="L1347">
        <v>-1</v>
      </c>
      <c r="M1347">
        <v>-1</v>
      </c>
      <c r="N1347">
        <v>0.67</v>
      </c>
      <c r="O1347">
        <v>3.58</v>
      </c>
      <c r="P1347">
        <v>0.03</v>
      </c>
      <c r="Q1347">
        <v>0.28000000000000003</v>
      </c>
      <c r="R1347">
        <v>0.05</v>
      </c>
      <c r="S1347">
        <v>0.32</v>
      </c>
      <c r="T1347">
        <v>0.23</v>
      </c>
      <c r="U1347">
        <v>0</v>
      </c>
      <c r="V1347">
        <v>0</v>
      </c>
      <c r="W1347">
        <v>20.67</v>
      </c>
      <c r="X1347">
        <v>0.6</v>
      </c>
      <c r="Y1347">
        <v>-1</v>
      </c>
      <c r="Z1347">
        <v>-1</v>
      </c>
      <c r="AA1347">
        <v>24.88</v>
      </c>
      <c r="AB1347">
        <v>0.03</v>
      </c>
      <c r="AC1347">
        <v>0.02</v>
      </c>
      <c r="AD1347">
        <v>0.03</v>
      </c>
      <c r="AE1347">
        <v>4.17</v>
      </c>
      <c r="AF1347">
        <v>-1</v>
      </c>
      <c r="AG1347">
        <v>-1</v>
      </c>
      <c r="AH1347">
        <v>-1</v>
      </c>
      <c r="AI1347">
        <v>0</v>
      </c>
      <c r="AJ1347">
        <v>0</v>
      </c>
      <c r="AK1347">
        <v>0.03</v>
      </c>
      <c r="AL1347">
        <v>0.03</v>
      </c>
      <c r="AM1347">
        <v>0.05</v>
      </c>
      <c r="AN1347">
        <v>0.05</v>
      </c>
      <c r="AO1347">
        <v>1.42</v>
      </c>
      <c r="AP1347">
        <v>1.42</v>
      </c>
      <c r="AQ1347">
        <v>22.67</v>
      </c>
      <c r="AR1347">
        <v>0.53</v>
      </c>
      <c r="AS1347">
        <v>0.68</v>
      </c>
      <c r="AT1347">
        <v>-1</v>
      </c>
      <c r="AU1347">
        <v>-1</v>
      </c>
      <c r="AV1347">
        <v>0.05</v>
      </c>
      <c r="AW1347">
        <v>29.88</v>
      </c>
      <c r="AX1347">
        <v>29.88</v>
      </c>
      <c r="AY1347">
        <v>0.17</v>
      </c>
      <c r="AZ1347">
        <v>0</v>
      </c>
      <c r="BA1347">
        <v>1580.3067939304624</v>
      </c>
    </row>
    <row r="1348" spans="1:53" x14ac:dyDescent="0.25">
      <c r="A1348">
        <v>3539</v>
      </c>
      <c r="B1348" t="s">
        <v>1741</v>
      </c>
      <c r="C1348">
        <v>0</v>
      </c>
      <c r="D1348">
        <v>1.58</v>
      </c>
      <c r="E1348">
        <v>0</v>
      </c>
      <c r="F1348">
        <v>0</v>
      </c>
      <c r="G1348">
        <v>0</v>
      </c>
      <c r="H1348">
        <v>0.03</v>
      </c>
      <c r="I1348">
        <v>0</v>
      </c>
      <c r="J1348">
        <v>2</v>
      </c>
      <c r="K1348">
        <v>0.03</v>
      </c>
      <c r="L1348">
        <v>-1</v>
      </c>
      <c r="M1348">
        <v>-1</v>
      </c>
      <c r="N1348">
        <v>0.67</v>
      </c>
      <c r="O1348">
        <v>3.58</v>
      </c>
      <c r="P1348">
        <v>0.03</v>
      </c>
      <c r="Q1348">
        <v>0.28000000000000003</v>
      </c>
      <c r="R1348">
        <v>0.05</v>
      </c>
      <c r="S1348">
        <v>0.32</v>
      </c>
      <c r="T1348">
        <v>0.23</v>
      </c>
      <c r="U1348">
        <v>0</v>
      </c>
      <c r="V1348">
        <v>0</v>
      </c>
      <c r="W1348">
        <v>20.67</v>
      </c>
      <c r="X1348">
        <v>0.6</v>
      </c>
      <c r="Y1348">
        <v>-1</v>
      </c>
      <c r="Z1348">
        <v>-1</v>
      </c>
      <c r="AA1348">
        <v>24.88</v>
      </c>
      <c r="AB1348">
        <v>0.03</v>
      </c>
      <c r="AC1348">
        <v>0.02</v>
      </c>
      <c r="AD1348">
        <v>0.03</v>
      </c>
      <c r="AE1348">
        <v>4.17</v>
      </c>
      <c r="AF1348">
        <v>-1</v>
      </c>
      <c r="AG1348">
        <v>-1</v>
      </c>
      <c r="AH1348">
        <v>-1</v>
      </c>
      <c r="AI1348">
        <v>0</v>
      </c>
      <c r="AJ1348">
        <v>0</v>
      </c>
      <c r="AK1348">
        <v>0.03</v>
      </c>
      <c r="AL1348">
        <v>0.03</v>
      </c>
      <c r="AM1348">
        <v>0.05</v>
      </c>
      <c r="AN1348">
        <v>0.05</v>
      </c>
      <c r="AO1348">
        <v>1.42</v>
      </c>
      <c r="AP1348">
        <v>1.42</v>
      </c>
      <c r="AQ1348">
        <v>22.67</v>
      </c>
      <c r="AR1348">
        <v>0.53</v>
      </c>
      <c r="AS1348">
        <v>0.68</v>
      </c>
      <c r="AT1348">
        <v>-1</v>
      </c>
      <c r="AU1348">
        <v>-1</v>
      </c>
      <c r="AV1348">
        <v>0.05</v>
      </c>
      <c r="AW1348">
        <v>29.88</v>
      </c>
      <c r="AX1348">
        <v>29.88</v>
      </c>
      <c r="AY1348">
        <v>0.17</v>
      </c>
      <c r="AZ1348">
        <v>0</v>
      </c>
      <c r="BA1348">
        <v>1599.2422292047083</v>
      </c>
    </row>
    <row r="1349" spans="1:53" x14ac:dyDescent="0.25">
      <c r="A1349">
        <v>3542</v>
      </c>
      <c r="B1349" t="s">
        <v>1742</v>
      </c>
      <c r="C1349">
        <v>0</v>
      </c>
      <c r="D1349">
        <v>1.58</v>
      </c>
      <c r="E1349">
        <v>0</v>
      </c>
      <c r="F1349">
        <v>0</v>
      </c>
      <c r="G1349">
        <v>0</v>
      </c>
      <c r="H1349">
        <v>0.03</v>
      </c>
      <c r="I1349">
        <v>0</v>
      </c>
      <c r="J1349">
        <v>2</v>
      </c>
      <c r="K1349">
        <v>0.03</v>
      </c>
      <c r="L1349">
        <v>-1</v>
      </c>
      <c r="M1349">
        <v>-1</v>
      </c>
      <c r="N1349">
        <v>0.67</v>
      </c>
      <c r="O1349">
        <v>3.58</v>
      </c>
      <c r="P1349">
        <v>0.03</v>
      </c>
      <c r="Q1349">
        <v>0.28000000000000003</v>
      </c>
      <c r="R1349">
        <v>0.05</v>
      </c>
      <c r="S1349">
        <v>0.32</v>
      </c>
      <c r="T1349">
        <v>0.23</v>
      </c>
      <c r="U1349">
        <v>0</v>
      </c>
      <c r="V1349">
        <v>0</v>
      </c>
      <c r="W1349">
        <v>20.67</v>
      </c>
      <c r="X1349">
        <v>0.6</v>
      </c>
      <c r="Y1349">
        <v>-1</v>
      </c>
      <c r="Z1349">
        <v>-1</v>
      </c>
      <c r="AA1349">
        <v>24.88</v>
      </c>
      <c r="AB1349">
        <v>0.03</v>
      </c>
      <c r="AC1349">
        <v>0.02</v>
      </c>
      <c r="AD1349">
        <v>0.03</v>
      </c>
      <c r="AE1349">
        <v>4.17</v>
      </c>
      <c r="AF1349">
        <v>-1</v>
      </c>
      <c r="AG1349">
        <v>-1</v>
      </c>
      <c r="AH1349">
        <v>-1</v>
      </c>
      <c r="AI1349">
        <v>0</v>
      </c>
      <c r="AJ1349">
        <v>0</v>
      </c>
      <c r="AK1349">
        <v>0.03</v>
      </c>
      <c r="AL1349">
        <v>0.03</v>
      </c>
      <c r="AM1349">
        <v>0.05</v>
      </c>
      <c r="AN1349">
        <v>0.05</v>
      </c>
      <c r="AO1349">
        <v>1.42</v>
      </c>
      <c r="AP1349">
        <v>1.42</v>
      </c>
      <c r="AQ1349">
        <v>22.67</v>
      </c>
      <c r="AR1349">
        <v>0.53</v>
      </c>
      <c r="AS1349">
        <v>0.68</v>
      </c>
      <c r="AT1349">
        <v>-1</v>
      </c>
      <c r="AU1349">
        <v>-1</v>
      </c>
      <c r="AV1349">
        <v>0.05</v>
      </c>
      <c r="AW1349">
        <v>29.88</v>
      </c>
      <c r="AX1349">
        <v>29.88</v>
      </c>
      <c r="AY1349">
        <v>0.17</v>
      </c>
      <c r="AZ1349">
        <v>0</v>
      </c>
      <c r="BA1349">
        <v>1460.2305579704087</v>
      </c>
    </row>
    <row r="1350" spans="1:53" x14ac:dyDescent="0.25">
      <c r="A1350">
        <v>3543</v>
      </c>
      <c r="B1350" t="s">
        <v>1743</v>
      </c>
      <c r="C1350">
        <v>0</v>
      </c>
      <c r="D1350">
        <v>1.58</v>
      </c>
      <c r="E1350">
        <v>0</v>
      </c>
      <c r="F1350">
        <v>0</v>
      </c>
      <c r="G1350">
        <v>0</v>
      </c>
      <c r="H1350">
        <v>0.03</v>
      </c>
      <c r="I1350">
        <v>0</v>
      </c>
      <c r="J1350">
        <v>2</v>
      </c>
      <c r="K1350">
        <v>0.03</v>
      </c>
      <c r="L1350">
        <v>-1</v>
      </c>
      <c r="M1350">
        <v>-1</v>
      </c>
      <c r="N1350">
        <v>0.67</v>
      </c>
      <c r="O1350">
        <v>3.58</v>
      </c>
      <c r="P1350">
        <v>0.03</v>
      </c>
      <c r="Q1350">
        <v>0.28000000000000003</v>
      </c>
      <c r="R1350">
        <v>0.05</v>
      </c>
      <c r="S1350">
        <v>0.32</v>
      </c>
      <c r="T1350">
        <v>0.23</v>
      </c>
      <c r="U1350">
        <v>0</v>
      </c>
      <c r="V1350">
        <v>0</v>
      </c>
      <c r="W1350">
        <v>20.67</v>
      </c>
      <c r="X1350">
        <v>0.6</v>
      </c>
      <c r="Y1350">
        <v>-1</v>
      </c>
      <c r="Z1350">
        <v>-1</v>
      </c>
      <c r="AA1350">
        <v>24.88</v>
      </c>
      <c r="AB1350">
        <v>0.03</v>
      </c>
      <c r="AC1350">
        <v>0.02</v>
      </c>
      <c r="AD1350">
        <v>0.03</v>
      </c>
      <c r="AE1350">
        <v>4.17</v>
      </c>
      <c r="AF1350">
        <v>-1</v>
      </c>
      <c r="AG1350">
        <v>-1</v>
      </c>
      <c r="AH1350">
        <v>-1</v>
      </c>
      <c r="AI1350">
        <v>0</v>
      </c>
      <c r="AJ1350">
        <v>0</v>
      </c>
      <c r="AK1350">
        <v>0.03</v>
      </c>
      <c r="AL1350">
        <v>0.03</v>
      </c>
      <c r="AM1350">
        <v>0.05</v>
      </c>
      <c r="AN1350">
        <v>0.05</v>
      </c>
      <c r="AO1350">
        <v>1.42</v>
      </c>
      <c r="AP1350">
        <v>1.42</v>
      </c>
      <c r="AQ1350">
        <v>22.67</v>
      </c>
      <c r="AR1350">
        <v>0.53</v>
      </c>
      <c r="AS1350">
        <v>0.68</v>
      </c>
      <c r="AT1350">
        <v>-1</v>
      </c>
      <c r="AU1350">
        <v>-1</v>
      </c>
      <c r="AV1350">
        <v>0.05</v>
      </c>
      <c r="AW1350">
        <v>29.88</v>
      </c>
      <c r="AX1350">
        <v>29.88</v>
      </c>
      <c r="AY1350">
        <v>0.17</v>
      </c>
      <c r="AZ1350">
        <v>0</v>
      </c>
      <c r="BA1350">
        <v>1402.4061518712861</v>
      </c>
    </row>
    <row r="1351" spans="1:53" x14ac:dyDescent="0.25">
      <c r="A1351">
        <v>3544</v>
      </c>
      <c r="B1351" t="s">
        <v>1744</v>
      </c>
      <c r="C1351">
        <v>0</v>
      </c>
      <c r="D1351">
        <v>1.58</v>
      </c>
      <c r="E1351">
        <v>0</v>
      </c>
      <c r="F1351">
        <v>0</v>
      </c>
      <c r="G1351">
        <v>0</v>
      </c>
      <c r="H1351">
        <v>0.03</v>
      </c>
      <c r="I1351">
        <v>0</v>
      </c>
      <c r="J1351">
        <v>2</v>
      </c>
      <c r="K1351">
        <v>0.03</v>
      </c>
      <c r="L1351">
        <v>-1</v>
      </c>
      <c r="M1351">
        <v>-1</v>
      </c>
      <c r="N1351">
        <v>0.67</v>
      </c>
      <c r="O1351">
        <v>3.58</v>
      </c>
      <c r="P1351">
        <v>0.03</v>
      </c>
      <c r="Q1351">
        <v>0.28000000000000003</v>
      </c>
      <c r="R1351">
        <v>0.05</v>
      </c>
      <c r="S1351">
        <v>0.32</v>
      </c>
      <c r="T1351">
        <v>0.23</v>
      </c>
      <c r="U1351">
        <v>0</v>
      </c>
      <c r="V1351">
        <v>0</v>
      </c>
      <c r="W1351">
        <v>20.67</v>
      </c>
      <c r="X1351">
        <v>0.6</v>
      </c>
      <c r="Y1351">
        <v>-1</v>
      </c>
      <c r="Z1351">
        <v>-1</v>
      </c>
      <c r="AA1351">
        <v>24.88</v>
      </c>
      <c r="AB1351">
        <v>0.03</v>
      </c>
      <c r="AC1351">
        <v>0.02</v>
      </c>
      <c r="AD1351">
        <v>0.03</v>
      </c>
      <c r="AE1351">
        <v>4.17</v>
      </c>
      <c r="AF1351">
        <v>-1</v>
      </c>
      <c r="AG1351">
        <v>-1</v>
      </c>
      <c r="AH1351">
        <v>-1</v>
      </c>
      <c r="AI1351">
        <v>0</v>
      </c>
      <c r="AJ1351">
        <v>0</v>
      </c>
      <c r="AK1351">
        <v>0.03</v>
      </c>
      <c r="AL1351">
        <v>0.03</v>
      </c>
      <c r="AM1351">
        <v>0.05</v>
      </c>
      <c r="AN1351">
        <v>0.05</v>
      </c>
      <c r="AO1351">
        <v>1.42</v>
      </c>
      <c r="AP1351">
        <v>1.42</v>
      </c>
      <c r="AQ1351">
        <v>22.67</v>
      </c>
      <c r="AR1351">
        <v>0.53</v>
      </c>
      <c r="AS1351">
        <v>0.68</v>
      </c>
      <c r="AT1351">
        <v>-1</v>
      </c>
      <c r="AU1351">
        <v>-1</v>
      </c>
      <c r="AV1351">
        <v>0.05</v>
      </c>
      <c r="AW1351">
        <v>29.88</v>
      </c>
      <c r="AX1351">
        <v>29.88</v>
      </c>
      <c r="AY1351">
        <v>0.17</v>
      </c>
      <c r="AZ1351">
        <v>0</v>
      </c>
      <c r="BA1351">
        <v>1452.1163193303796</v>
      </c>
    </row>
    <row r="1352" spans="1:53" x14ac:dyDescent="0.25">
      <c r="A1352">
        <v>3545</v>
      </c>
      <c r="B1352" t="s">
        <v>1745</v>
      </c>
      <c r="C1352">
        <v>0</v>
      </c>
      <c r="D1352">
        <v>1.58</v>
      </c>
      <c r="E1352">
        <v>0</v>
      </c>
      <c r="F1352">
        <v>0</v>
      </c>
      <c r="G1352">
        <v>0</v>
      </c>
      <c r="H1352">
        <v>0.03</v>
      </c>
      <c r="I1352">
        <v>0</v>
      </c>
      <c r="J1352">
        <v>2</v>
      </c>
      <c r="K1352">
        <v>0.03</v>
      </c>
      <c r="L1352">
        <v>-1</v>
      </c>
      <c r="M1352">
        <v>-1</v>
      </c>
      <c r="N1352">
        <v>0.67</v>
      </c>
      <c r="O1352">
        <v>3.58</v>
      </c>
      <c r="P1352">
        <v>0.03</v>
      </c>
      <c r="Q1352">
        <v>0.28000000000000003</v>
      </c>
      <c r="R1352">
        <v>0.05</v>
      </c>
      <c r="S1352">
        <v>0.32</v>
      </c>
      <c r="T1352">
        <v>0.23</v>
      </c>
      <c r="U1352">
        <v>0</v>
      </c>
      <c r="V1352">
        <v>0</v>
      </c>
      <c r="W1352">
        <v>20.67</v>
      </c>
      <c r="X1352">
        <v>0.6</v>
      </c>
      <c r="Y1352">
        <v>-1</v>
      </c>
      <c r="Z1352">
        <v>-1</v>
      </c>
      <c r="AA1352">
        <v>24.88</v>
      </c>
      <c r="AB1352">
        <v>0.03</v>
      </c>
      <c r="AC1352">
        <v>0.02</v>
      </c>
      <c r="AD1352">
        <v>0.03</v>
      </c>
      <c r="AE1352">
        <v>4.17</v>
      </c>
      <c r="AF1352">
        <v>-1</v>
      </c>
      <c r="AG1352">
        <v>-1</v>
      </c>
      <c r="AH1352">
        <v>-1</v>
      </c>
      <c r="AI1352">
        <v>0</v>
      </c>
      <c r="AJ1352">
        <v>0</v>
      </c>
      <c r="AK1352">
        <v>0.03</v>
      </c>
      <c r="AL1352">
        <v>0.03</v>
      </c>
      <c r="AM1352">
        <v>0.05</v>
      </c>
      <c r="AN1352">
        <v>0.05</v>
      </c>
      <c r="AO1352">
        <v>1.42</v>
      </c>
      <c r="AP1352">
        <v>1.42</v>
      </c>
      <c r="AQ1352">
        <v>22.67</v>
      </c>
      <c r="AR1352">
        <v>0.53</v>
      </c>
      <c r="AS1352">
        <v>0.68</v>
      </c>
      <c r="AT1352">
        <v>-1</v>
      </c>
      <c r="AU1352">
        <v>-1</v>
      </c>
      <c r="AV1352">
        <v>0.05</v>
      </c>
      <c r="AW1352">
        <v>29.88</v>
      </c>
      <c r="AX1352">
        <v>29.88</v>
      </c>
      <c r="AY1352">
        <v>0.17</v>
      </c>
      <c r="AZ1352">
        <v>0</v>
      </c>
      <c r="BA1352">
        <v>1493.7775914223464</v>
      </c>
    </row>
    <row r="1353" spans="1:53" x14ac:dyDescent="0.25">
      <c r="A1353">
        <v>3546</v>
      </c>
      <c r="B1353" t="s">
        <v>1746</v>
      </c>
      <c r="C1353">
        <v>0</v>
      </c>
      <c r="D1353">
        <v>1.58</v>
      </c>
      <c r="E1353">
        <v>0</v>
      </c>
      <c r="F1353">
        <v>0</v>
      </c>
      <c r="G1353">
        <v>0</v>
      </c>
      <c r="H1353">
        <v>0.03</v>
      </c>
      <c r="I1353">
        <v>0</v>
      </c>
      <c r="J1353">
        <v>2</v>
      </c>
      <c r="K1353">
        <v>0.03</v>
      </c>
      <c r="L1353">
        <v>-1</v>
      </c>
      <c r="M1353">
        <v>-1</v>
      </c>
      <c r="N1353">
        <v>0.67</v>
      </c>
      <c r="O1353">
        <v>3.58</v>
      </c>
      <c r="P1353">
        <v>0.03</v>
      </c>
      <c r="Q1353">
        <v>0.28000000000000003</v>
      </c>
      <c r="R1353">
        <v>0.05</v>
      </c>
      <c r="S1353">
        <v>0.32</v>
      </c>
      <c r="T1353">
        <v>0.23</v>
      </c>
      <c r="U1353">
        <v>0</v>
      </c>
      <c r="V1353">
        <v>0</v>
      </c>
      <c r="W1353">
        <v>20.67</v>
      </c>
      <c r="X1353">
        <v>0.6</v>
      </c>
      <c r="Y1353">
        <v>-1</v>
      </c>
      <c r="Z1353">
        <v>-1</v>
      </c>
      <c r="AA1353">
        <v>24.88</v>
      </c>
      <c r="AB1353">
        <v>0.03</v>
      </c>
      <c r="AC1353">
        <v>0.02</v>
      </c>
      <c r="AD1353">
        <v>0.03</v>
      </c>
      <c r="AE1353">
        <v>4.17</v>
      </c>
      <c r="AF1353">
        <v>-1</v>
      </c>
      <c r="AG1353">
        <v>-1</v>
      </c>
      <c r="AH1353">
        <v>-1</v>
      </c>
      <c r="AI1353">
        <v>0</v>
      </c>
      <c r="AJ1353">
        <v>0</v>
      </c>
      <c r="AK1353">
        <v>0.03</v>
      </c>
      <c r="AL1353">
        <v>0.03</v>
      </c>
      <c r="AM1353">
        <v>0.05</v>
      </c>
      <c r="AN1353">
        <v>0.05</v>
      </c>
      <c r="AO1353">
        <v>1.42</v>
      </c>
      <c r="AP1353">
        <v>1.42</v>
      </c>
      <c r="AQ1353">
        <v>22.67</v>
      </c>
      <c r="AR1353">
        <v>0.53</v>
      </c>
      <c r="AS1353">
        <v>0.68</v>
      </c>
      <c r="AT1353">
        <v>-1</v>
      </c>
      <c r="AU1353">
        <v>-1</v>
      </c>
      <c r="AV1353">
        <v>0.05</v>
      </c>
      <c r="AW1353">
        <v>29.88</v>
      </c>
      <c r="AX1353">
        <v>29.88</v>
      </c>
      <c r="AY1353">
        <v>0.17</v>
      </c>
      <c r="AZ1353">
        <v>0</v>
      </c>
      <c r="BA1353">
        <v>1622.8045745304066</v>
      </c>
    </row>
    <row r="1354" spans="1:53" x14ac:dyDescent="0.25">
      <c r="A1354">
        <v>3547</v>
      </c>
      <c r="B1354" t="s">
        <v>1747</v>
      </c>
      <c r="C1354">
        <v>0</v>
      </c>
      <c r="D1354">
        <v>1.58</v>
      </c>
      <c r="E1354">
        <v>0</v>
      </c>
      <c r="F1354">
        <v>0</v>
      </c>
      <c r="G1354">
        <v>0</v>
      </c>
      <c r="H1354">
        <v>0.03</v>
      </c>
      <c r="I1354">
        <v>0</v>
      </c>
      <c r="J1354">
        <v>2</v>
      </c>
      <c r="K1354">
        <v>0.03</v>
      </c>
      <c r="L1354">
        <v>-1</v>
      </c>
      <c r="M1354">
        <v>-1</v>
      </c>
      <c r="N1354">
        <v>0.67</v>
      </c>
      <c r="O1354">
        <v>3.58</v>
      </c>
      <c r="P1354">
        <v>0.03</v>
      </c>
      <c r="Q1354">
        <v>0.28000000000000003</v>
      </c>
      <c r="R1354">
        <v>0.05</v>
      </c>
      <c r="S1354">
        <v>0.32</v>
      </c>
      <c r="T1354">
        <v>0.23</v>
      </c>
      <c r="U1354">
        <v>0</v>
      </c>
      <c r="V1354">
        <v>0</v>
      </c>
      <c r="W1354">
        <v>20.67</v>
      </c>
      <c r="X1354">
        <v>0.6</v>
      </c>
      <c r="Y1354">
        <v>-1</v>
      </c>
      <c r="Z1354">
        <v>-1</v>
      </c>
      <c r="AA1354">
        <v>24.88</v>
      </c>
      <c r="AB1354">
        <v>0.03</v>
      </c>
      <c r="AC1354">
        <v>0.02</v>
      </c>
      <c r="AD1354">
        <v>0.03</v>
      </c>
      <c r="AE1354">
        <v>4.17</v>
      </c>
      <c r="AF1354">
        <v>-1</v>
      </c>
      <c r="AG1354">
        <v>-1</v>
      </c>
      <c r="AH1354">
        <v>-1</v>
      </c>
      <c r="AI1354">
        <v>0</v>
      </c>
      <c r="AJ1354">
        <v>0</v>
      </c>
      <c r="AK1354">
        <v>0.03</v>
      </c>
      <c r="AL1354">
        <v>0.03</v>
      </c>
      <c r="AM1354">
        <v>0.05</v>
      </c>
      <c r="AN1354">
        <v>0.05</v>
      </c>
      <c r="AO1354">
        <v>1.42</v>
      </c>
      <c r="AP1354">
        <v>1.42</v>
      </c>
      <c r="AQ1354">
        <v>22.67</v>
      </c>
      <c r="AR1354">
        <v>0.53</v>
      </c>
      <c r="AS1354">
        <v>0.68</v>
      </c>
      <c r="AT1354">
        <v>-1</v>
      </c>
      <c r="AU1354">
        <v>-1</v>
      </c>
      <c r="AV1354">
        <v>0.05</v>
      </c>
      <c r="AW1354">
        <v>29.88</v>
      </c>
      <c r="AX1354">
        <v>29.88</v>
      </c>
      <c r="AY1354">
        <v>0.17</v>
      </c>
      <c r="AZ1354">
        <v>0</v>
      </c>
      <c r="BA1354">
        <v>1462.5696170656574</v>
      </c>
    </row>
    <row r="1355" spans="1:53" x14ac:dyDescent="0.25">
      <c r="A1355">
        <v>3550</v>
      </c>
      <c r="B1355" t="s">
        <v>1748</v>
      </c>
      <c r="C1355">
        <v>0</v>
      </c>
      <c r="D1355">
        <v>1.58</v>
      </c>
      <c r="E1355">
        <v>0</v>
      </c>
      <c r="F1355">
        <v>0</v>
      </c>
      <c r="G1355">
        <v>0</v>
      </c>
      <c r="H1355">
        <v>0.03</v>
      </c>
      <c r="I1355">
        <v>0</v>
      </c>
      <c r="J1355">
        <v>2</v>
      </c>
      <c r="K1355">
        <v>0.03</v>
      </c>
      <c r="L1355">
        <v>-1</v>
      </c>
      <c r="M1355">
        <v>-1</v>
      </c>
      <c r="N1355">
        <v>0.67</v>
      </c>
      <c r="O1355">
        <v>3.58</v>
      </c>
      <c r="P1355">
        <v>0.03</v>
      </c>
      <c r="Q1355">
        <v>0.28000000000000003</v>
      </c>
      <c r="R1355">
        <v>0.05</v>
      </c>
      <c r="S1355">
        <v>0.32</v>
      </c>
      <c r="T1355">
        <v>0.23</v>
      </c>
      <c r="U1355">
        <v>0</v>
      </c>
      <c r="V1355">
        <v>0</v>
      </c>
      <c r="W1355">
        <v>20.67</v>
      </c>
      <c r="X1355">
        <v>0.6</v>
      </c>
      <c r="Y1355">
        <v>-1</v>
      </c>
      <c r="Z1355">
        <v>-1</v>
      </c>
      <c r="AA1355">
        <v>24.88</v>
      </c>
      <c r="AB1355">
        <v>0.03</v>
      </c>
      <c r="AC1355">
        <v>0.02</v>
      </c>
      <c r="AD1355">
        <v>0.03</v>
      </c>
      <c r="AE1355">
        <v>4.17</v>
      </c>
      <c r="AF1355">
        <v>-1</v>
      </c>
      <c r="AG1355">
        <v>-1</v>
      </c>
      <c r="AH1355">
        <v>-1</v>
      </c>
      <c r="AI1355">
        <v>0</v>
      </c>
      <c r="AJ1355">
        <v>0</v>
      </c>
      <c r="AK1355">
        <v>0.03</v>
      </c>
      <c r="AL1355">
        <v>0.03</v>
      </c>
      <c r="AM1355">
        <v>0.05</v>
      </c>
      <c r="AN1355">
        <v>0.05</v>
      </c>
      <c r="AO1355">
        <v>1.42</v>
      </c>
      <c r="AP1355">
        <v>1.42</v>
      </c>
      <c r="AQ1355">
        <v>22.67</v>
      </c>
      <c r="AR1355">
        <v>0.53</v>
      </c>
      <c r="AS1355">
        <v>0.68</v>
      </c>
      <c r="AT1355">
        <v>-1</v>
      </c>
      <c r="AU1355">
        <v>-1</v>
      </c>
      <c r="AV1355">
        <v>0.05</v>
      </c>
      <c r="AW1355">
        <v>29.88</v>
      </c>
      <c r="AX1355">
        <v>29.88</v>
      </c>
      <c r="AY1355">
        <v>0.17</v>
      </c>
      <c r="AZ1355">
        <v>0</v>
      </c>
      <c r="BA1355">
        <v>1503.8239022025277</v>
      </c>
    </row>
    <row r="1356" spans="1:53" x14ac:dyDescent="0.25">
      <c r="A1356">
        <v>3555</v>
      </c>
      <c r="B1356" t="s">
        <v>1749</v>
      </c>
      <c r="C1356">
        <v>0</v>
      </c>
      <c r="D1356">
        <v>1.58</v>
      </c>
      <c r="E1356">
        <v>0</v>
      </c>
      <c r="F1356">
        <v>0</v>
      </c>
      <c r="G1356">
        <v>0</v>
      </c>
      <c r="H1356">
        <v>0.03</v>
      </c>
      <c r="I1356">
        <v>0</v>
      </c>
      <c r="J1356">
        <v>2</v>
      </c>
      <c r="K1356">
        <v>0.03</v>
      </c>
      <c r="L1356">
        <v>-1</v>
      </c>
      <c r="M1356">
        <v>-1</v>
      </c>
      <c r="N1356">
        <v>0.67</v>
      </c>
      <c r="O1356">
        <v>3.58</v>
      </c>
      <c r="P1356">
        <v>0.03</v>
      </c>
      <c r="Q1356">
        <v>0.28000000000000003</v>
      </c>
      <c r="R1356">
        <v>0.05</v>
      </c>
      <c r="S1356">
        <v>0.32</v>
      </c>
      <c r="T1356">
        <v>0.23</v>
      </c>
      <c r="U1356">
        <v>0</v>
      </c>
      <c r="V1356">
        <v>0</v>
      </c>
      <c r="W1356">
        <v>20.67</v>
      </c>
      <c r="X1356">
        <v>0.6</v>
      </c>
      <c r="Y1356">
        <v>-1</v>
      </c>
      <c r="Z1356">
        <v>-1</v>
      </c>
      <c r="AA1356">
        <v>24.88</v>
      </c>
      <c r="AB1356">
        <v>0.03</v>
      </c>
      <c r="AC1356">
        <v>0.02</v>
      </c>
      <c r="AD1356">
        <v>0.03</v>
      </c>
      <c r="AE1356">
        <v>4.17</v>
      </c>
      <c r="AF1356">
        <v>-1</v>
      </c>
      <c r="AG1356">
        <v>-1</v>
      </c>
      <c r="AH1356">
        <v>-1</v>
      </c>
      <c r="AI1356">
        <v>0</v>
      </c>
      <c r="AJ1356">
        <v>0</v>
      </c>
      <c r="AK1356">
        <v>0.03</v>
      </c>
      <c r="AL1356">
        <v>0.03</v>
      </c>
      <c r="AM1356">
        <v>0.05</v>
      </c>
      <c r="AN1356">
        <v>0.05</v>
      </c>
      <c r="AO1356">
        <v>1.42</v>
      </c>
      <c r="AP1356">
        <v>1.42</v>
      </c>
      <c r="AQ1356">
        <v>22.67</v>
      </c>
      <c r="AR1356">
        <v>0.53</v>
      </c>
      <c r="AS1356">
        <v>0.68</v>
      </c>
      <c r="AT1356">
        <v>-1</v>
      </c>
      <c r="AU1356">
        <v>-1</v>
      </c>
      <c r="AV1356">
        <v>0.05</v>
      </c>
      <c r="AW1356">
        <v>29.88</v>
      </c>
      <c r="AX1356">
        <v>29.88</v>
      </c>
      <c r="AY1356">
        <v>0.17</v>
      </c>
      <c r="AZ1356">
        <v>0</v>
      </c>
      <c r="BA1356">
        <v>1312.322980178033</v>
      </c>
    </row>
    <row r="1357" spans="1:53" x14ac:dyDescent="0.25">
      <c r="A1357">
        <v>3556</v>
      </c>
      <c r="B1357" t="s">
        <v>1750</v>
      </c>
      <c r="C1357">
        <v>0</v>
      </c>
      <c r="D1357">
        <v>1.58</v>
      </c>
      <c r="E1357">
        <v>0</v>
      </c>
      <c r="F1357">
        <v>0</v>
      </c>
      <c r="G1357">
        <v>0</v>
      </c>
      <c r="H1357">
        <v>0.03</v>
      </c>
      <c r="I1357">
        <v>0</v>
      </c>
      <c r="J1357">
        <v>2</v>
      </c>
      <c r="K1357">
        <v>0.03</v>
      </c>
      <c r="L1357">
        <v>-1</v>
      </c>
      <c r="M1357">
        <v>-1</v>
      </c>
      <c r="N1357">
        <v>0.67</v>
      </c>
      <c r="O1357">
        <v>3.58</v>
      </c>
      <c r="P1357">
        <v>0.03</v>
      </c>
      <c r="Q1357">
        <v>0.28000000000000003</v>
      </c>
      <c r="R1357">
        <v>0.05</v>
      </c>
      <c r="S1357">
        <v>0.32</v>
      </c>
      <c r="T1357">
        <v>0.23</v>
      </c>
      <c r="U1357">
        <v>0</v>
      </c>
      <c r="V1357">
        <v>0</v>
      </c>
      <c r="W1357">
        <v>20.67</v>
      </c>
      <c r="X1357">
        <v>0.6</v>
      </c>
      <c r="Y1357">
        <v>-1</v>
      </c>
      <c r="Z1357">
        <v>-1</v>
      </c>
      <c r="AA1357">
        <v>24.88</v>
      </c>
      <c r="AB1357">
        <v>0.03</v>
      </c>
      <c r="AC1357">
        <v>0.02</v>
      </c>
      <c r="AD1357">
        <v>0.03</v>
      </c>
      <c r="AE1357">
        <v>4.17</v>
      </c>
      <c r="AF1357">
        <v>-1</v>
      </c>
      <c r="AG1357">
        <v>-1</v>
      </c>
      <c r="AH1357">
        <v>-1</v>
      </c>
      <c r="AI1357">
        <v>0</v>
      </c>
      <c r="AJ1357">
        <v>0</v>
      </c>
      <c r="AK1357">
        <v>0.03</v>
      </c>
      <c r="AL1357">
        <v>0.03</v>
      </c>
      <c r="AM1357">
        <v>0.05</v>
      </c>
      <c r="AN1357">
        <v>0.05</v>
      </c>
      <c r="AO1357">
        <v>1.42</v>
      </c>
      <c r="AP1357">
        <v>1.42</v>
      </c>
      <c r="AQ1357">
        <v>22.67</v>
      </c>
      <c r="AR1357">
        <v>0.53</v>
      </c>
      <c r="AS1357">
        <v>0.68</v>
      </c>
      <c r="AT1357">
        <v>-1</v>
      </c>
      <c r="AU1357">
        <v>-1</v>
      </c>
      <c r="AV1357">
        <v>0.05</v>
      </c>
      <c r="AW1357">
        <v>29.88</v>
      </c>
      <c r="AX1357">
        <v>29.88</v>
      </c>
      <c r="AY1357">
        <v>0.17</v>
      </c>
      <c r="AZ1357">
        <v>0</v>
      </c>
      <c r="BA1357">
        <v>1541.0090388564156</v>
      </c>
    </row>
    <row r="1358" spans="1:53" x14ac:dyDescent="0.25">
      <c r="A1358">
        <v>3559</v>
      </c>
      <c r="B1358" t="s">
        <v>1751</v>
      </c>
      <c r="C1358">
        <v>0</v>
      </c>
      <c r="D1358">
        <v>1.58</v>
      </c>
      <c r="E1358">
        <v>0</v>
      </c>
      <c r="F1358">
        <v>0</v>
      </c>
      <c r="G1358">
        <v>0</v>
      </c>
      <c r="H1358">
        <v>0.03</v>
      </c>
      <c r="I1358">
        <v>0</v>
      </c>
      <c r="J1358">
        <v>2</v>
      </c>
      <c r="K1358">
        <v>0.03</v>
      </c>
      <c r="L1358">
        <v>-1</v>
      </c>
      <c r="M1358">
        <v>-1</v>
      </c>
      <c r="N1358">
        <v>0.67</v>
      </c>
      <c r="O1358">
        <v>3.58</v>
      </c>
      <c r="P1358">
        <v>0.03</v>
      </c>
      <c r="Q1358">
        <v>0.28000000000000003</v>
      </c>
      <c r="R1358">
        <v>0.05</v>
      </c>
      <c r="S1358">
        <v>0.32</v>
      </c>
      <c r="T1358">
        <v>0.23</v>
      </c>
      <c r="U1358">
        <v>0</v>
      </c>
      <c r="V1358">
        <v>0</v>
      </c>
      <c r="W1358">
        <v>20.67</v>
      </c>
      <c r="X1358">
        <v>0.6</v>
      </c>
      <c r="Y1358">
        <v>-1</v>
      </c>
      <c r="Z1358">
        <v>-1</v>
      </c>
      <c r="AA1358">
        <v>24.88</v>
      </c>
      <c r="AB1358">
        <v>0.03</v>
      </c>
      <c r="AC1358">
        <v>0.02</v>
      </c>
      <c r="AD1358">
        <v>0.03</v>
      </c>
      <c r="AE1358">
        <v>4.17</v>
      </c>
      <c r="AF1358">
        <v>-1</v>
      </c>
      <c r="AG1358">
        <v>-1</v>
      </c>
      <c r="AH1358">
        <v>-1</v>
      </c>
      <c r="AI1358">
        <v>0</v>
      </c>
      <c r="AJ1358">
        <v>0</v>
      </c>
      <c r="AK1358">
        <v>0.03</v>
      </c>
      <c r="AL1358">
        <v>0.03</v>
      </c>
      <c r="AM1358">
        <v>0.05</v>
      </c>
      <c r="AN1358">
        <v>0.05</v>
      </c>
      <c r="AO1358">
        <v>1.42</v>
      </c>
      <c r="AP1358">
        <v>1.42</v>
      </c>
      <c r="AQ1358">
        <v>22.67</v>
      </c>
      <c r="AR1358">
        <v>0.53</v>
      </c>
      <c r="AS1358">
        <v>0.68</v>
      </c>
      <c r="AT1358">
        <v>-1</v>
      </c>
      <c r="AU1358">
        <v>-1</v>
      </c>
      <c r="AV1358">
        <v>0.05</v>
      </c>
      <c r="AW1358">
        <v>29.88</v>
      </c>
      <c r="AX1358">
        <v>29.88</v>
      </c>
      <c r="AY1358">
        <v>0.17</v>
      </c>
      <c r="AZ1358">
        <v>0</v>
      </c>
      <c r="BA1358">
        <v>1399.94638997842</v>
      </c>
    </row>
    <row r="1359" spans="1:53" x14ac:dyDescent="0.25">
      <c r="A1359">
        <v>3560</v>
      </c>
      <c r="B1359" t="s">
        <v>1752</v>
      </c>
      <c r="C1359">
        <v>0</v>
      </c>
      <c r="D1359">
        <v>1.58</v>
      </c>
      <c r="E1359">
        <v>0</v>
      </c>
      <c r="F1359">
        <v>0</v>
      </c>
      <c r="G1359">
        <v>0</v>
      </c>
      <c r="H1359">
        <v>0.03</v>
      </c>
      <c r="I1359">
        <v>0</v>
      </c>
      <c r="J1359">
        <v>2</v>
      </c>
      <c r="K1359">
        <v>0.03</v>
      </c>
      <c r="L1359">
        <v>-1</v>
      </c>
      <c r="M1359">
        <v>-1</v>
      </c>
      <c r="N1359">
        <v>0.67</v>
      </c>
      <c r="O1359">
        <v>3.58</v>
      </c>
      <c r="P1359">
        <v>0.03</v>
      </c>
      <c r="Q1359">
        <v>0.28000000000000003</v>
      </c>
      <c r="R1359">
        <v>0.05</v>
      </c>
      <c r="S1359">
        <v>0.32</v>
      </c>
      <c r="T1359">
        <v>0.23</v>
      </c>
      <c r="U1359">
        <v>0</v>
      </c>
      <c r="V1359">
        <v>0</v>
      </c>
      <c r="W1359">
        <v>20.67</v>
      </c>
      <c r="X1359">
        <v>0.6</v>
      </c>
      <c r="Y1359">
        <v>-1</v>
      </c>
      <c r="Z1359">
        <v>-1</v>
      </c>
      <c r="AA1359">
        <v>24.88</v>
      </c>
      <c r="AB1359">
        <v>0.03</v>
      </c>
      <c r="AC1359">
        <v>0.02</v>
      </c>
      <c r="AD1359">
        <v>0.03</v>
      </c>
      <c r="AE1359">
        <v>4.17</v>
      </c>
      <c r="AF1359">
        <v>-1</v>
      </c>
      <c r="AG1359">
        <v>-1</v>
      </c>
      <c r="AH1359">
        <v>-1</v>
      </c>
      <c r="AI1359">
        <v>0</v>
      </c>
      <c r="AJ1359">
        <v>0</v>
      </c>
      <c r="AK1359">
        <v>0.03</v>
      </c>
      <c r="AL1359">
        <v>0.03</v>
      </c>
      <c r="AM1359">
        <v>0.05</v>
      </c>
      <c r="AN1359">
        <v>0.05</v>
      </c>
      <c r="AO1359">
        <v>1.42</v>
      </c>
      <c r="AP1359">
        <v>1.42</v>
      </c>
      <c r="AQ1359">
        <v>22.67</v>
      </c>
      <c r="AR1359">
        <v>0.53</v>
      </c>
      <c r="AS1359">
        <v>0.68</v>
      </c>
      <c r="AT1359">
        <v>-1</v>
      </c>
      <c r="AU1359">
        <v>-1</v>
      </c>
      <c r="AV1359">
        <v>0.05</v>
      </c>
      <c r="AW1359">
        <v>29.88</v>
      </c>
      <c r="AX1359">
        <v>29.88</v>
      </c>
      <c r="AY1359">
        <v>0.17</v>
      </c>
      <c r="AZ1359">
        <v>0</v>
      </c>
      <c r="BA1359">
        <v>1382.710876492519</v>
      </c>
    </row>
    <row r="1360" spans="1:53" x14ac:dyDescent="0.25">
      <c r="A1360">
        <v>3561</v>
      </c>
      <c r="B1360" t="s">
        <v>477</v>
      </c>
      <c r="C1360">
        <v>0</v>
      </c>
      <c r="D1360">
        <v>1.58</v>
      </c>
      <c r="E1360">
        <v>0</v>
      </c>
      <c r="F1360">
        <v>0</v>
      </c>
      <c r="G1360">
        <v>0</v>
      </c>
      <c r="H1360">
        <v>0.03</v>
      </c>
      <c r="I1360">
        <v>0</v>
      </c>
      <c r="J1360">
        <v>2</v>
      </c>
      <c r="K1360">
        <v>0.03</v>
      </c>
      <c r="L1360">
        <v>-1</v>
      </c>
      <c r="M1360">
        <v>-1</v>
      </c>
      <c r="N1360">
        <v>0.67</v>
      </c>
      <c r="O1360">
        <v>3.58</v>
      </c>
      <c r="P1360">
        <v>0.03</v>
      </c>
      <c r="Q1360">
        <v>0.28000000000000003</v>
      </c>
      <c r="R1360">
        <v>0.05</v>
      </c>
      <c r="S1360">
        <v>0.32</v>
      </c>
      <c r="T1360">
        <v>0.23</v>
      </c>
      <c r="U1360">
        <v>0</v>
      </c>
      <c r="V1360">
        <v>0</v>
      </c>
      <c r="W1360">
        <v>20.67</v>
      </c>
      <c r="X1360">
        <v>0.6</v>
      </c>
      <c r="Y1360">
        <v>-1</v>
      </c>
      <c r="Z1360">
        <v>-1</v>
      </c>
      <c r="AA1360">
        <v>24.88</v>
      </c>
      <c r="AB1360">
        <v>0.03</v>
      </c>
      <c r="AC1360">
        <v>0.02</v>
      </c>
      <c r="AD1360">
        <v>0.03</v>
      </c>
      <c r="AE1360">
        <v>4.17</v>
      </c>
      <c r="AF1360">
        <v>-1</v>
      </c>
      <c r="AG1360">
        <v>-1</v>
      </c>
      <c r="AH1360">
        <v>-1</v>
      </c>
      <c r="AI1360">
        <v>0</v>
      </c>
      <c r="AJ1360">
        <v>0</v>
      </c>
      <c r="AK1360">
        <v>0.03</v>
      </c>
      <c r="AL1360">
        <v>0.03</v>
      </c>
      <c r="AM1360">
        <v>0.05</v>
      </c>
      <c r="AN1360">
        <v>0.05</v>
      </c>
      <c r="AO1360">
        <v>1.42</v>
      </c>
      <c r="AP1360">
        <v>1.42</v>
      </c>
      <c r="AQ1360">
        <v>22.67</v>
      </c>
      <c r="AR1360">
        <v>0.53</v>
      </c>
      <c r="AS1360">
        <v>0.68</v>
      </c>
      <c r="AT1360">
        <v>-1</v>
      </c>
      <c r="AU1360">
        <v>-1</v>
      </c>
      <c r="AV1360">
        <v>0.05</v>
      </c>
      <c r="AW1360">
        <v>29.88</v>
      </c>
      <c r="AX1360">
        <v>29.88</v>
      </c>
      <c r="AY1360">
        <v>0.17</v>
      </c>
      <c r="AZ1360">
        <v>0</v>
      </c>
      <c r="BA1360">
        <v>1459.1865902273166</v>
      </c>
    </row>
    <row r="1361" spans="1:53" x14ac:dyDescent="0.25">
      <c r="A1361">
        <v>3562</v>
      </c>
      <c r="B1361" t="s">
        <v>1753</v>
      </c>
      <c r="C1361">
        <v>0</v>
      </c>
      <c r="D1361">
        <v>1.58</v>
      </c>
      <c r="E1361">
        <v>0</v>
      </c>
      <c r="F1361">
        <v>0</v>
      </c>
      <c r="G1361">
        <v>0</v>
      </c>
      <c r="H1361">
        <v>0.03</v>
      </c>
      <c r="I1361">
        <v>0</v>
      </c>
      <c r="J1361">
        <v>2</v>
      </c>
      <c r="K1361">
        <v>0.03</v>
      </c>
      <c r="L1361">
        <v>-1</v>
      </c>
      <c r="M1361">
        <v>-1</v>
      </c>
      <c r="N1361">
        <v>0.67</v>
      </c>
      <c r="O1361">
        <v>3.58</v>
      </c>
      <c r="P1361">
        <v>0.03</v>
      </c>
      <c r="Q1361">
        <v>0.28000000000000003</v>
      </c>
      <c r="R1361">
        <v>0.05</v>
      </c>
      <c r="S1361">
        <v>0.32</v>
      </c>
      <c r="T1361">
        <v>0.23</v>
      </c>
      <c r="U1361">
        <v>0</v>
      </c>
      <c r="V1361">
        <v>0</v>
      </c>
      <c r="W1361">
        <v>20.67</v>
      </c>
      <c r="X1361">
        <v>0.6</v>
      </c>
      <c r="Y1361">
        <v>-1</v>
      </c>
      <c r="Z1361">
        <v>-1</v>
      </c>
      <c r="AA1361">
        <v>24.88</v>
      </c>
      <c r="AB1361">
        <v>0.03</v>
      </c>
      <c r="AC1361">
        <v>0.02</v>
      </c>
      <c r="AD1361">
        <v>0.03</v>
      </c>
      <c r="AE1361">
        <v>4.17</v>
      </c>
      <c r="AF1361">
        <v>-1</v>
      </c>
      <c r="AG1361">
        <v>-1</v>
      </c>
      <c r="AH1361">
        <v>-1</v>
      </c>
      <c r="AI1361">
        <v>0</v>
      </c>
      <c r="AJ1361">
        <v>0</v>
      </c>
      <c r="AK1361">
        <v>0.03</v>
      </c>
      <c r="AL1361">
        <v>0.03</v>
      </c>
      <c r="AM1361">
        <v>0.05</v>
      </c>
      <c r="AN1361">
        <v>0.05</v>
      </c>
      <c r="AO1361">
        <v>1.42</v>
      </c>
      <c r="AP1361">
        <v>1.42</v>
      </c>
      <c r="AQ1361">
        <v>22.67</v>
      </c>
      <c r="AR1361">
        <v>0.53</v>
      </c>
      <c r="AS1361">
        <v>0.68</v>
      </c>
      <c r="AT1361">
        <v>-1</v>
      </c>
      <c r="AU1361">
        <v>-1</v>
      </c>
      <c r="AV1361">
        <v>0.05</v>
      </c>
      <c r="AW1361">
        <v>29.88</v>
      </c>
      <c r="AX1361">
        <v>29.88</v>
      </c>
      <c r="AY1361">
        <v>0.17</v>
      </c>
      <c r="AZ1361">
        <v>0</v>
      </c>
      <c r="BA1361">
        <v>1390.675555824597</v>
      </c>
    </row>
    <row r="1362" spans="1:53" x14ac:dyDescent="0.25">
      <c r="A1362">
        <v>3566</v>
      </c>
      <c r="B1362" t="s">
        <v>1754</v>
      </c>
      <c r="C1362">
        <v>0</v>
      </c>
      <c r="D1362">
        <v>1.58</v>
      </c>
      <c r="E1362">
        <v>0</v>
      </c>
      <c r="F1362">
        <v>0</v>
      </c>
      <c r="G1362">
        <v>0</v>
      </c>
      <c r="H1362">
        <v>0.03</v>
      </c>
      <c r="I1362">
        <v>0</v>
      </c>
      <c r="J1362">
        <v>2</v>
      </c>
      <c r="K1362">
        <v>0.03</v>
      </c>
      <c r="L1362">
        <v>-1</v>
      </c>
      <c r="M1362">
        <v>-1</v>
      </c>
      <c r="N1362">
        <v>0.67</v>
      </c>
      <c r="O1362">
        <v>3.58</v>
      </c>
      <c r="P1362">
        <v>0.03</v>
      </c>
      <c r="Q1362">
        <v>0.28000000000000003</v>
      </c>
      <c r="R1362">
        <v>0.05</v>
      </c>
      <c r="S1362">
        <v>0.32</v>
      </c>
      <c r="T1362">
        <v>0.23</v>
      </c>
      <c r="U1362">
        <v>0</v>
      </c>
      <c r="V1362">
        <v>0</v>
      </c>
      <c r="W1362">
        <v>20.67</v>
      </c>
      <c r="X1362">
        <v>0.6</v>
      </c>
      <c r="Y1362">
        <v>-1</v>
      </c>
      <c r="Z1362">
        <v>-1</v>
      </c>
      <c r="AA1362">
        <v>24.88</v>
      </c>
      <c r="AB1362">
        <v>0.03</v>
      </c>
      <c r="AC1362">
        <v>0.02</v>
      </c>
      <c r="AD1362">
        <v>0.03</v>
      </c>
      <c r="AE1362">
        <v>4.17</v>
      </c>
      <c r="AF1362">
        <v>-1</v>
      </c>
      <c r="AG1362">
        <v>-1</v>
      </c>
      <c r="AH1362">
        <v>-1</v>
      </c>
      <c r="AI1362">
        <v>0</v>
      </c>
      <c r="AJ1362">
        <v>0</v>
      </c>
      <c r="AK1362">
        <v>0.03</v>
      </c>
      <c r="AL1362">
        <v>0.03</v>
      </c>
      <c r="AM1362">
        <v>0.05</v>
      </c>
      <c r="AN1362">
        <v>0.05</v>
      </c>
      <c r="AO1362">
        <v>1.42</v>
      </c>
      <c r="AP1362">
        <v>1.42</v>
      </c>
      <c r="AQ1362">
        <v>22.67</v>
      </c>
      <c r="AR1362">
        <v>0.53</v>
      </c>
      <c r="AS1362">
        <v>0.68</v>
      </c>
      <c r="AT1362">
        <v>-1</v>
      </c>
      <c r="AU1362">
        <v>-1</v>
      </c>
      <c r="AV1362">
        <v>0.05</v>
      </c>
      <c r="AW1362">
        <v>29.88</v>
      </c>
      <c r="AX1362">
        <v>29.88</v>
      </c>
      <c r="AY1362">
        <v>0.17</v>
      </c>
      <c r="AZ1362">
        <v>0</v>
      </c>
      <c r="BA1362">
        <v>1333.9899720644414</v>
      </c>
    </row>
    <row r="1363" spans="1:53" x14ac:dyDescent="0.25">
      <c r="A1363">
        <v>3568</v>
      </c>
      <c r="B1363" t="s">
        <v>1528</v>
      </c>
      <c r="C1363">
        <v>0</v>
      </c>
      <c r="D1363">
        <v>1.58</v>
      </c>
      <c r="E1363">
        <v>0</v>
      </c>
      <c r="F1363">
        <v>0</v>
      </c>
      <c r="G1363">
        <v>0</v>
      </c>
      <c r="H1363">
        <v>0.03</v>
      </c>
      <c r="I1363">
        <v>0</v>
      </c>
      <c r="J1363">
        <v>2</v>
      </c>
      <c r="K1363">
        <v>0.03</v>
      </c>
      <c r="L1363">
        <v>-1</v>
      </c>
      <c r="M1363">
        <v>-1</v>
      </c>
      <c r="N1363">
        <v>0.67</v>
      </c>
      <c r="O1363">
        <v>3.58</v>
      </c>
      <c r="P1363">
        <v>0.03</v>
      </c>
      <c r="Q1363">
        <v>0.28000000000000003</v>
      </c>
      <c r="R1363">
        <v>0.05</v>
      </c>
      <c r="S1363">
        <v>0.32</v>
      </c>
      <c r="T1363">
        <v>0.23</v>
      </c>
      <c r="U1363">
        <v>0</v>
      </c>
      <c r="V1363">
        <v>0</v>
      </c>
      <c r="W1363">
        <v>20.67</v>
      </c>
      <c r="X1363">
        <v>0.6</v>
      </c>
      <c r="Y1363">
        <v>-1</v>
      </c>
      <c r="Z1363">
        <v>-1</v>
      </c>
      <c r="AA1363">
        <v>24.88</v>
      </c>
      <c r="AB1363">
        <v>0.03</v>
      </c>
      <c r="AC1363">
        <v>0.02</v>
      </c>
      <c r="AD1363">
        <v>0.03</v>
      </c>
      <c r="AE1363">
        <v>4.17</v>
      </c>
      <c r="AF1363">
        <v>-1</v>
      </c>
      <c r="AG1363">
        <v>-1</v>
      </c>
      <c r="AH1363">
        <v>-1</v>
      </c>
      <c r="AI1363">
        <v>0</v>
      </c>
      <c r="AJ1363">
        <v>0</v>
      </c>
      <c r="AK1363">
        <v>0.03</v>
      </c>
      <c r="AL1363">
        <v>0.03</v>
      </c>
      <c r="AM1363">
        <v>0.05</v>
      </c>
      <c r="AN1363">
        <v>0.05</v>
      </c>
      <c r="AO1363">
        <v>1.42</v>
      </c>
      <c r="AP1363">
        <v>1.42</v>
      </c>
      <c r="AQ1363">
        <v>22.67</v>
      </c>
      <c r="AR1363">
        <v>0.53</v>
      </c>
      <c r="AS1363">
        <v>0.68</v>
      </c>
      <c r="AT1363">
        <v>-1</v>
      </c>
      <c r="AU1363">
        <v>-1</v>
      </c>
      <c r="AV1363">
        <v>0.05</v>
      </c>
      <c r="AW1363">
        <v>29.88</v>
      </c>
      <c r="AX1363">
        <v>29.88</v>
      </c>
      <c r="AY1363">
        <v>0.17</v>
      </c>
      <c r="AZ1363">
        <v>0</v>
      </c>
      <c r="BA1363">
        <v>1457.9213691019163</v>
      </c>
    </row>
    <row r="1364" spans="1:53" x14ac:dyDescent="0.25">
      <c r="A1364">
        <v>3570</v>
      </c>
      <c r="B1364" t="s">
        <v>1755</v>
      </c>
      <c r="C1364">
        <v>0</v>
      </c>
      <c r="D1364">
        <v>1.58</v>
      </c>
      <c r="E1364">
        <v>0</v>
      </c>
      <c r="F1364">
        <v>0</v>
      </c>
      <c r="G1364">
        <v>0</v>
      </c>
      <c r="H1364">
        <v>0.03</v>
      </c>
      <c r="I1364">
        <v>0</v>
      </c>
      <c r="J1364">
        <v>2</v>
      </c>
      <c r="K1364">
        <v>0.03</v>
      </c>
      <c r="L1364">
        <v>-1</v>
      </c>
      <c r="M1364">
        <v>-1</v>
      </c>
      <c r="N1364">
        <v>0.67</v>
      </c>
      <c r="O1364">
        <v>3.58</v>
      </c>
      <c r="P1364">
        <v>0.03</v>
      </c>
      <c r="Q1364">
        <v>0.28000000000000003</v>
      </c>
      <c r="R1364">
        <v>0.05</v>
      </c>
      <c r="S1364">
        <v>0.32</v>
      </c>
      <c r="T1364">
        <v>0.23</v>
      </c>
      <c r="U1364">
        <v>0</v>
      </c>
      <c r="V1364">
        <v>0</v>
      </c>
      <c r="W1364">
        <v>20.67</v>
      </c>
      <c r="X1364">
        <v>0.6</v>
      </c>
      <c r="Y1364">
        <v>-1</v>
      </c>
      <c r="Z1364">
        <v>-1</v>
      </c>
      <c r="AA1364">
        <v>24.88</v>
      </c>
      <c r="AB1364">
        <v>0.03</v>
      </c>
      <c r="AC1364">
        <v>0.02</v>
      </c>
      <c r="AD1364">
        <v>0.03</v>
      </c>
      <c r="AE1364">
        <v>4.17</v>
      </c>
      <c r="AF1364">
        <v>-1</v>
      </c>
      <c r="AG1364">
        <v>-1</v>
      </c>
      <c r="AH1364">
        <v>-1</v>
      </c>
      <c r="AI1364">
        <v>0</v>
      </c>
      <c r="AJ1364">
        <v>0</v>
      </c>
      <c r="AK1364">
        <v>0.03</v>
      </c>
      <c r="AL1364">
        <v>0.03</v>
      </c>
      <c r="AM1364">
        <v>0.05</v>
      </c>
      <c r="AN1364">
        <v>0.05</v>
      </c>
      <c r="AO1364">
        <v>1.42</v>
      </c>
      <c r="AP1364">
        <v>1.42</v>
      </c>
      <c r="AQ1364">
        <v>22.67</v>
      </c>
      <c r="AR1364">
        <v>0.53</v>
      </c>
      <c r="AS1364">
        <v>0.68</v>
      </c>
      <c r="AT1364">
        <v>-1</v>
      </c>
      <c r="AU1364">
        <v>-1</v>
      </c>
      <c r="AV1364">
        <v>0.05</v>
      </c>
      <c r="AW1364">
        <v>29.88</v>
      </c>
      <c r="AX1364">
        <v>29.88</v>
      </c>
      <c r="AY1364">
        <v>0.17</v>
      </c>
      <c r="AZ1364">
        <v>0</v>
      </c>
      <c r="BA1364">
        <v>1463.3980875729865</v>
      </c>
    </row>
    <row r="1365" spans="1:53" x14ac:dyDescent="0.25">
      <c r="A1365">
        <v>3571</v>
      </c>
      <c r="B1365" t="s">
        <v>1756</v>
      </c>
      <c r="C1365">
        <v>0</v>
      </c>
      <c r="D1365">
        <v>1.58</v>
      </c>
      <c r="E1365">
        <v>0</v>
      </c>
      <c r="F1365">
        <v>0</v>
      </c>
      <c r="G1365">
        <v>0</v>
      </c>
      <c r="H1365">
        <v>0.03</v>
      </c>
      <c r="I1365">
        <v>0</v>
      </c>
      <c r="J1365">
        <v>2</v>
      </c>
      <c r="K1365">
        <v>0.03</v>
      </c>
      <c r="L1365">
        <v>-1</v>
      </c>
      <c r="M1365">
        <v>-1</v>
      </c>
      <c r="N1365">
        <v>0.67</v>
      </c>
      <c r="O1365">
        <v>3.58</v>
      </c>
      <c r="P1365">
        <v>0.03</v>
      </c>
      <c r="Q1365">
        <v>0.28000000000000003</v>
      </c>
      <c r="R1365">
        <v>0.05</v>
      </c>
      <c r="S1365">
        <v>0.32</v>
      </c>
      <c r="T1365">
        <v>0.23</v>
      </c>
      <c r="U1365">
        <v>0</v>
      </c>
      <c r="V1365">
        <v>0</v>
      </c>
      <c r="W1365">
        <v>20.67</v>
      </c>
      <c r="X1365">
        <v>0.6</v>
      </c>
      <c r="Y1365">
        <v>-1</v>
      </c>
      <c r="Z1365">
        <v>-1</v>
      </c>
      <c r="AA1365">
        <v>24.88</v>
      </c>
      <c r="AB1365">
        <v>0.03</v>
      </c>
      <c r="AC1365">
        <v>0.02</v>
      </c>
      <c r="AD1365">
        <v>0.03</v>
      </c>
      <c r="AE1365">
        <v>4.17</v>
      </c>
      <c r="AF1365">
        <v>-1</v>
      </c>
      <c r="AG1365">
        <v>-1</v>
      </c>
      <c r="AH1365">
        <v>-1</v>
      </c>
      <c r="AI1365">
        <v>0</v>
      </c>
      <c r="AJ1365">
        <v>0</v>
      </c>
      <c r="AK1365">
        <v>0.03</v>
      </c>
      <c r="AL1365">
        <v>0.03</v>
      </c>
      <c r="AM1365">
        <v>0.05</v>
      </c>
      <c r="AN1365">
        <v>0.05</v>
      </c>
      <c r="AO1365">
        <v>1.42</v>
      </c>
      <c r="AP1365">
        <v>1.42</v>
      </c>
      <c r="AQ1365">
        <v>22.67</v>
      </c>
      <c r="AR1365">
        <v>0.53</v>
      </c>
      <c r="AS1365">
        <v>0.68</v>
      </c>
      <c r="AT1365">
        <v>-1</v>
      </c>
      <c r="AU1365">
        <v>-1</v>
      </c>
      <c r="AV1365">
        <v>0.05</v>
      </c>
      <c r="AW1365">
        <v>29.88</v>
      </c>
      <c r="AX1365">
        <v>29.88</v>
      </c>
      <c r="AY1365">
        <v>0.17</v>
      </c>
      <c r="AZ1365">
        <v>0</v>
      </c>
      <c r="BA1365">
        <v>1359.5285815391767</v>
      </c>
    </row>
    <row r="1366" spans="1:53" x14ac:dyDescent="0.25">
      <c r="A1366">
        <v>3572</v>
      </c>
      <c r="B1366" t="s">
        <v>1757</v>
      </c>
      <c r="C1366">
        <v>0</v>
      </c>
      <c r="D1366">
        <v>1.58</v>
      </c>
      <c r="E1366">
        <v>0</v>
      </c>
      <c r="F1366">
        <v>0</v>
      </c>
      <c r="G1366">
        <v>0</v>
      </c>
      <c r="H1366">
        <v>0.03</v>
      </c>
      <c r="I1366">
        <v>0</v>
      </c>
      <c r="J1366">
        <v>2</v>
      </c>
      <c r="K1366">
        <v>0.03</v>
      </c>
      <c r="L1366">
        <v>-1</v>
      </c>
      <c r="M1366">
        <v>-1</v>
      </c>
      <c r="N1366">
        <v>0.67</v>
      </c>
      <c r="O1366">
        <v>3.58</v>
      </c>
      <c r="P1366">
        <v>0.03</v>
      </c>
      <c r="Q1366">
        <v>0.28000000000000003</v>
      </c>
      <c r="R1366">
        <v>0.05</v>
      </c>
      <c r="S1366">
        <v>0.32</v>
      </c>
      <c r="T1366">
        <v>0.23</v>
      </c>
      <c r="U1366">
        <v>0</v>
      </c>
      <c r="V1366">
        <v>0</v>
      </c>
      <c r="W1366">
        <v>20.67</v>
      </c>
      <c r="X1366">
        <v>0.6</v>
      </c>
      <c r="Y1366">
        <v>-1</v>
      </c>
      <c r="Z1366">
        <v>-1</v>
      </c>
      <c r="AA1366">
        <v>24.88</v>
      </c>
      <c r="AB1366">
        <v>0.03</v>
      </c>
      <c r="AC1366">
        <v>0.02</v>
      </c>
      <c r="AD1366">
        <v>0.03</v>
      </c>
      <c r="AE1366">
        <v>4.17</v>
      </c>
      <c r="AF1366">
        <v>-1</v>
      </c>
      <c r="AG1366">
        <v>-1</v>
      </c>
      <c r="AH1366">
        <v>-1</v>
      </c>
      <c r="AI1366">
        <v>0</v>
      </c>
      <c r="AJ1366">
        <v>0</v>
      </c>
      <c r="AK1366">
        <v>0.03</v>
      </c>
      <c r="AL1366">
        <v>0.03</v>
      </c>
      <c r="AM1366">
        <v>0.05</v>
      </c>
      <c r="AN1366">
        <v>0.05</v>
      </c>
      <c r="AO1366">
        <v>1.42</v>
      </c>
      <c r="AP1366">
        <v>1.42</v>
      </c>
      <c r="AQ1366">
        <v>22.67</v>
      </c>
      <c r="AR1366">
        <v>0.53</v>
      </c>
      <c r="AS1366">
        <v>0.68</v>
      </c>
      <c r="AT1366">
        <v>-1</v>
      </c>
      <c r="AU1366">
        <v>-1</v>
      </c>
      <c r="AV1366">
        <v>0.05</v>
      </c>
      <c r="AW1366">
        <v>29.88</v>
      </c>
      <c r="AX1366">
        <v>29.88</v>
      </c>
      <c r="AY1366">
        <v>0.17</v>
      </c>
      <c r="AZ1366">
        <v>0</v>
      </c>
      <c r="BA1366">
        <v>1519.6412940571306</v>
      </c>
    </row>
    <row r="1367" spans="1:53" x14ac:dyDescent="0.25">
      <c r="A1367">
        <v>3573</v>
      </c>
      <c r="B1367" t="s">
        <v>1758</v>
      </c>
      <c r="C1367">
        <v>0</v>
      </c>
      <c r="D1367">
        <v>1.58</v>
      </c>
      <c r="E1367">
        <v>0</v>
      </c>
      <c r="F1367">
        <v>0</v>
      </c>
      <c r="G1367">
        <v>0</v>
      </c>
      <c r="H1367">
        <v>0.03</v>
      </c>
      <c r="I1367">
        <v>0</v>
      </c>
      <c r="J1367">
        <v>2</v>
      </c>
      <c r="K1367">
        <v>0.03</v>
      </c>
      <c r="L1367">
        <v>-1</v>
      </c>
      <c r="M1367">
        <v>-1</v>
      </c>
      <c r="N1367">
        <v>0.67</v>
      </c>
      <c r="O1367">
        <v>3.58</v>
      </c>
      <c r="P1367">
        <v>0.03</v>
      </c>
      <c r="Q1367">
        <v>0.28000000000000003</v>
      </c>
      <c r="R1367">
        <v>0.05</v>
      </c>
      <c r="S1367">
        <v>0.32</v>
      </c>
      <c r="T1367">
        <v>0.23</v>
      </c>
      <c r="U1367">
        <v>0</v>
      </c>
      <c r="V1367">
        <v>0</v>
      </c>
      <c r="W1367">
        <v>20.67</v>
      </c>
      <c r="X1367">
        <v>0.6</v>
      </c>
      <c r="Y1367">
        <v>-1</v>
      </c>
      <c r="Z1367">
        <v>-1</v>
      </c>
      <c r="AA1367">
        <v>24.88</v>
      </c>
      <c r="AB1367">
        <v>0.03</v>
      </c>
      <c r="AC1367">
        <v>0.02</v>
      </c>
      <c r="AD1367">
        <v>0.03</v>
      </c>
      <c r="AE1367">
        <v>4.17</v>
      </c>
      <c r="AF1367">
        <v>-1</v>
      </c>
      <c r="AG1367">
        <v>-1</v>
      </c>
      <c r="AH1367">
        <v>-1</v>
      </c>
      <c r="AI1367">
        <v>0</v>
      </c>
      <c r="AJ1367">
        <v>0</v>
      </c>
      <c r="AK1367">
        <v>0.03</v>
      </c>
      <c r="AL1367">
        <v>0.03</v>
      </c>
      <c r="AM1367">
        <v>0.05</v>
      </c>
      <c r="AN1367">
        <v>0.05</v>
      </c>
      <c r="AO1367">
        <v>1.42</v>
      </c>
      <c r="AP1367">
        <v>1.42</v>
      </c>
      <c r="AQ1367">
        <v>22.67</v>
      </c>
      <c r="AR1367">
        <v>0.53</v>
      </c>
      <c r="AS1367">
        <v>0.68</v>
      </c>
      <c r="AT1367">
        <v>-1</v>
      </c>
      <c r="AU1367">
        <v>-1</v>
      </c>
      <c r="AV1367">
        <v>0.05</v>
      </c>
      <c r="AW1367">
        <v>29.88</v>
      </c>
      <c r="AX1367">
        <v>29.88</v>
      </c>
      <c r="AY1367">
        <v>0.17</v>
      </c>
      <c r="AZ1367">
        <v>0</v>
      </c>
      <c r="BA1367">
        <v>1391.0123816240721</v>
      </c>
    </row>
    <row r="1368" spans="1:53" x14ac:dyDescent="0.25">
      <c r="A1368">
        <v>3574</v>
      </c>
      <c r="B1368" t="s">
        <v>1759</v>
      </c>
      <c r="C1368">
        <v>0</v>
      </c>
      <c r="D1368">
        <v>1.58</v>
      </c>
      <c r="E1368">
        <v>0</v>
      </c>
      <c r="F1368">
        <v>0</v>
      </c>
      <c r="G1368">
        <v>0</v>
      </c>
      <c r="H1368">
        <v>0.03</v>
      </c>
      <c r="I1368">
        <v>0</v>
      </c>
      <c r="J1368">
        <v>2</v>
      </c>
      <c r="K1368">
        <v>0.03</v>
      </c>
      <c r="L1368">
        <v>-1</v>
      </c>
      <c r="M1368">
        <v>-1</v>
      </c>
      <c r="N1368">
        <v>0.67</v>
      </c>
      <c r="O1368">
        <v>3.58</v>
      </c>
      <c r="P1368">
        <v>0.03</v>
      </c>
      <c r="Q1368">
        <v>0.28000000000000003</v>
      </c>
      <c r="R1368">
        <v>0.05</v>
      </c>
      <c r="S1368">
        <v>0.32</v>
      </c>
      <c r="T1368">
        <v>0.23</v>
      </c>
      <c r="U1368">
        <v>0</v>
      </c>
      <c r="V1368">
        <v>0</v>
      </c>
      <c r="W1368">
        <v>20.67</v>
      </c>
      <c r="X1368">
        <v>0.6</v>
      </c>
      <c r="Y1368">
        <v>-1</v>
      </c>
      <c r="Z1368">
        <v>-1</v>
      </c>
      <c r="AA1368">
        <v>24.88</v>
      </c>
      <c r="AB1368">
        <v>0.03</v>
      </c>
      <c r="AC1368">
        <v>0.02</v>
      </c>
      <c r="AD1368">
        <v>0.03</v>
      </c>
      <c r="AE1368">
        <v>4.17</v>
      </c>
      <c r="AF1368">
        <v>-1</v>
      </c>
      <c r="AG1368">
        <v>-1</v>
      </c>
      <c r="AH1368">
        <v>-1</v>
      </c>
      <c r="AI1368">
        <v>0</v>
      </c>
      <c r="AJ1368">
        <v>0</v>
      </c>
      <c r="AK1368">
        <v>0.03</v>
      </c>
      <c r="AL1368">
        <v>0.03</v>
      </c>
      <c r="AM1368">
        <v>0.05</v>
      </c>
      <c r="AN1368">
        <v>0.05</v>
      </c>
      <c r="AO1368">
        <v>1.42</v>
      </c>
      <c r="AP1368">
        <v>1.42</v>
      </c>
      <c r="AQ1368">
        <v>22.67</v>
      </c>
      <c r="AR1368">
        <v>0.53</v>
      </c>
      <c r="AS1368">
        <v>0.68</v>
      </c>
      <c r="AT1368">
        <v>-1</v>
      </c>
      <c r="AU1368">
        <v>-1</v>
      </c>
      <c r="AV1368">
        <v>0.05</v>
      </c>
      <c r="AW1368">
        <v>29.88</v>
      </c>
      <c r="AX1368">
        <v>29.88</v>
      </c>
      <c r="AY1368">
        <v>0.17</v>
      </c>
      <c r="AZ1368">
        <v>0</v>
      </c>
      <c r="BA1368">
        <v>1493.5993672231816</v>
      </c>
    </row>
    <row r="1369" spans="1:53" x14ac:dyDescent="0.25">
      <c r="A1369">
        <v>3575</v>
      </c>
      <c r="B1369" t="s">
        <v>1760</v>
      </c>
      <c r="C1369">
        <v>0</v>
      </c>
      <c r="D1369">
        <v>1.58</v>
      </c>
      <c r="E1369">
        <v>0</v>
      </c>
      <c r="F1369">
        <v>0</v>
      </c>
      <c r="G1369">
        <v>0</v>
      </c>
      <c r="H1369">
        <v>0.03</v>
      </c>
      <c r="I1369">
        <v>0</v>
      </c>
      <c r="J1369">
        <v>2</v>
      </c>
      <c r="K1369">
        <v>0.03</v>
      </c>
      <c r="L1369">
        <v>-1</v>
      </c>
      <c r="M1369">
        <v>-1</v>
      </c>
      <c r="N1369">
        <v>0.67</v>
      </c>
      <c r="O1369">
        <v>3.58</v>
      </c>
      <c r="P1369">
        <v>0.03</v>
      </c>
      <c r="Q1369">
        <v>0.28000000000000003</v>
      </c>
      <c r="R1369">
        <v>0.05</v>
      </c>
      <c r="S1369">
        <v>0.32</v>
      </c>
      <c r="T1369">
        <v>0.23</v>
      </c>
      <c r="U1369">
        <v>0</v>
      </c>
      <c r="V1369">
        <v>0</v>
      </c>
      <c r="W1369">
        <v>20.67</v>
      </c>
      <c r="X1369">
        <v>0.6</v>
      </c>
      <c r="Y1369">
        <v>-1</v>
      </c>
      <c r="Z1369">
        <v>-1</v>
      </c>
      <c r="AA1369">
        <v>24.88</v>
      </c>
      <c r="AB1369">
        <v>0.03</v>
      </c>
      <c r="AC1369">
        <v>0.02</v>
      </c>
      <c r="AD1369">
        <v>0.03</v>
      </c>
      <c r="AE1369">
        <v>4.17</v>
      </c>
      <c r="AF1369">
        <v>-1</v>
      </c>
      <c r="AG1369">
        <v>-1</v>
      </c>
      <c r="AH1369">
        <v>-1</v>
      </c>
      <c r="AI1369">
        <v>0</v>
      </c>
      <c r="AJ1369">
        <v>0</v>
      </c>
      <c r="AK1369">
        <v>0.03</v>
      </c>
      <c r="AL1369">
        <v>0.03</v>
      </c>
      <c r="AM1369">
        <v>0.05</v>
      </c>
      <c r="AN1369">
        <v>0.05</v>
      </c>
      <c r="AO1369">
        <v>1.42</v>
      </c>
      <c r="AP1369">
        <v>1.42</v>
      </c>
      <c r="AQ1369">
        <v>22.67</v>
      </c>
      <c r="AR1369">
        <v>0.53</v>
      </c>
      <c r="AS1369">
        <v>0.68</v>
      </c>
      <c r="AT1369">
        <v>-1</v>
      </c>
      <c r="AU1369">
        <v>-1</v>
      </c>
      <c r="AV1369">
        <v>0.05</v>
      </c>
      <c r="AW1369">
        <v>29.88</v>
      </c>
      <c r="AX1369">
        <v>29.88</v>
      </c>
      <c r="AY1369">
        <v>0.17</v>
      </c>
      <c r="AZ1369">
        <v>0</v>
      </c>
      <c r="BA1369">
        <v>1344.6698333651116</v>
      </c>
    </row>
    <row r="1370" spans="1:53" x14ac:dyDescent="0.25">
      <c r="A1370">
        <v>3577</v>
      </c>
      <c r="B1370" t="s">
        <v>1761</v>
      </c>
      <c r="C1370">
        <v>0</v>
      </c>
      <c r="D1370">
        <v>1.58</v>
      </c>
      <c r="E1370">
        <v>0</v>
      </c>
      <c r="F1370">
        <v>0</v>
      </c>
      <c r="G1370">
        <v>0</v>
      </c>
      <c r="H1370">
        <v>0.03</v>
      </c>
      <c r="I1370">
        <v>0</v>
      </c>
      <c r="J1370">
        <v>2</v>
      </c>
      <c r="K1370">
        <v>0.03</v>
      </c>
      <c r="L1370">
        <v>-1</v>
      </c>
      <c r="M1370">
        <v>-1</v>
      </c>
      <c r="N1370">
        <v>0.67</v>
      </c>
      <c r="O1370">
        <v>3.58</v>
      </c>
      <c r="P1370">
        <v>0.03</v>
      </c>
      <c r="Q1370">
        <v>0.28000000000000003</v>
      </c>
      <c r="R1370">
        <v>0.05</v>
      </c>
      <c r="S1370">
        <v>0.32</v>
      </c>
      <c r="T1370">
        <v>0.23</v>
      </c>
      <c r="U1370">
        <v>0</v>
      </c>
      <c r="V1370">
        <v>0</v>
      </c>
      <c r="W1370">
        <v>20.67</v>
      </c>
      <c r="X1370">
        <v>0.6</v>
      </c>
      <c r="Y1370">
        <v>-1</v>
      </c>
      <c r="Z1370">
        <v>-1</v>
      </c>
      <c r="AA1370">
        <v>24.88</v>
      </c>
      <c r="AB1370">
        <v>0.03</v>
      </c>
      <c r="AC1370">
        <v>0.02</v>
      </c>
      <c r="AD1370">
        <v>0.03</v>
      </c>
      <c r="AE1370">
        <v>4.17</v>
      </c>
      <c r="AF1370">
        <v>-1</v>
      </c>
      <c r="AG1370">
        <v>-1</v>
      </c>
      <c r="AH1370">
        <v>-1</v>
      </c>
      <c r="AI1370">
        <v>0</v>
      </c>
      <c r="AJ1370">
        <v>0</v>
      </c>
      <c r="AK1370">
        <v>0.03</v>
      </c>
      <c r="AL1370">
        <v>0.03</v>
      </c>
      <c r="AM1370">
        <v>0.05</v>
      </c>
      <c r="AN1370">
        <v>0.05</v>
      </c>
      <c r="AO1370">
        <v>1.42</v>
      </c>
      <c r="AP1370">
        <v>1.42</v>
      </c>
      <c r="AQ1370">
        <v>22.67</v>
      </c>
      <c r="AR1370">
        <v>0.53</v>
      </c>
      <c r="AS1370">
        <v>0.68</v>
      </c>
      <c r="AT1370">
        <v>-1</v>
      </c>
      <c r="AU1370">
        <v>-1</v>
      </c>
      <c r="AV1370">
        <v>0.05</v>
      </c>
      <c r="AW1370">
        <v>29.88</v>
      </c>
      <c r="AX1370">
        <v>29.88</v>
      </c>
      <c r="AY1370">
        <v>0.17</v>
      </c>
      <c r="AZ1370">
        <v>0</v>
      </c>
      <c r="BA1370">
        <v>1345.2026073427912</v>
      </c>
    </row>
    <row r="1371" spans="1:53" x14ac:dyDescent="0.25">
      <c r="A1371">
        <v>3581</v>
      </c>
      <c r="B1371" t="s">
        <v>1762</v>
      </c>
      <c r="C1371">
        <v>0</v>
      </c>
      <c r="D1371">
        <v>1.58</v>
      </c>
      <c r="E1371">
        <v>0</v>
      </c>
      <c r="F1371">
        <v>0</v>
      </c>
      <c r="G1371">
        <v>0</v>
      </c>
      <c r="H1371">
        <v>0.03</v>
      </c>
      <c r="I1371">
        <v>0</v>
      </c>
      <c r="J1371">
        <v>2</v>
      </c>
      <c r="K1371">
        <v>0.03</v>
      </c>
      <c r="L1371">
        <v>-1</v>
      </c>
      <c r="M1371">
        <v>-1</v>
      </c>
      <c r="N1371">
        <v>0.67</v>
      </c>
      <c r="O1371">
        <v>3.58</v>
      </c>
      <c r="P1371">
        <v>0.03</v>
      </c>
      <c r="Q1371">
        <v>0.28000000000000003</v>
      </c>
      <c r="R1371">
        <v>0.05</v>
      </c>
      <c r="S1371">
        <v>0.32</v>
      </c>
      <c r="T1371">
        <v>0.23</v>
      </c>
      <c r="U1371">
        <v>0</v>
      </c>
      <c r="V1371">
        <v>0</v>
      </c>
      <c r="W1371">
        <v>20.67</v>
      </c>
      <c r="X1371">
        <v>0.6</v>
      </c>
      <c r="Y1371">
        <v>-1</v>
      </c>
      <c r="Z1371">
        <v>-1</v>
      </c>
      <c r="AA1371">
        <v>24.88</v>
      </c>
      <c r="AB1371">
        <v>0.03</v>
      </c>
      <c r="AC1371">
        <v>0.02</v>
      </c>
      <c r="AD1371">
        <v>0.03</v>
      </c>
      <c r="AE1371">
        <v>4.17</v>
      </c>
      <c r="AF1371">
        <v>-1</v>
      </c>
      <c r="AG1371">
        <v>-1</v>
      </c>
      <c r="AH1371">
        <v>-1</v>
      </c>
      <c r="AI1371">
        <v>0</v>
      </c>
      <c r="AJ1371">
        <v>0</v>
      </c>
      <c r="AK1371">
        <v>0.03</v>
      </c>
      <c r="AL1371">
        <v>0.03</v>
      </c>
      <c r="AM1371">
        <v>0.05</v>
      </c>
      <c r="AN1371">
        <v>0.05</v>
      </c>
      <c r="AO1371">
        <v>1.42</v>
      </c>
      <c r="AP1371">
        <v>1.42</v>
      </c>
      <c r="AQ1371">
        <v>22.67</v>
      </c>
      <c r="AR1371">
        <v>0.53</v>
      </c>
      <c r="AS1371">
        <v>0.68</v>
      </c>
      <c r="AT1371">
        <v>-1</v>
      </c>
      <c r="AU1371">
        <v>-1</v>
      </c>
      <c r="AV1371">
        <v>0.05</v>
      </c>
      <c r="AW1371">
        <v>29.88</v>
      </c>
      <c r="AX1371">
        <v>29.88</v>
      </c>
      <c r="AY1371">
        <v>0.17</v>
      </c>
      <c r="AZ1371">
        <v>0</v>
      </c>
      <c r="BA1371">
        <v>1478.7393525779353</v>
      </c>
    </row>
    <row r="1372" spans="1:53" x14ac:dyDescent="0.25">
      <c r="A1372">
        <v>3588</v>
      </c>
      <c r="B1372" t="s">
        <v>1763</v>
      </c>
      <c r="C1372">
        <v>0</v>
      </c>
      <c r="D1372">
        <v>1.58</v>
      </c>
      <c r="E1372">
        <v>0</v>
      </c>
      <c r="F1372">
        <v>0</v>
      </c>
      <c r="G1372">
        <v>0</v>
      </c>
      <c r="H1372">
        <v>0.03</v>
      </c>
      <c r="I1372">
        <v>0</v>
      </c>
      <c r="J1372">
        <v>2</v>
      </c>
      <c r="K1372">
        <v>0.03</v>
      </c>
      <c r="L1372">
        <v>-1</v>
      </c>
      <c r="M1372">
        <v>-1</v>
      </c>
      <c r="N1372">
        <v>0.67</v>
      </c>
      <c r="O1372">
        <v>3.58</v>
      </c>
      <c r="P1372">
        <v>0.03</v>
      </c>
      <c r="Q1372">
        <v>0.28000000000000003</v>
      </c>
      <c r="R1372">
        <v>0.05</v>
      </c>
      <c r="S1372">
        <v>0.32</v>
      </c>
      <c r="T1372">
        <v>0.23</v>
      </c>
      <c r="U1372">
        <v>0</v>
      </c>
      <c r="V1372">
        <v>0</v>
      </c>
      <c r="W1372">
        <v>20.67</v>
      </c>
      <c r="X1372">
        <v>0.6</v>
      </c>
      <c r="Y1372">
        <v>-1</v>
      </c>
      <c r="Z1372">
        <v>-1</v>
      </c>
      <c r="AA1372">
        <v>24.88</v>
      </c>
      <c r="AB1372">
        <v>0.03</v>
      </c>
      <c r="AC1372">
        <v>0.02</v>
      </c>
      <c r="AD1372">
        <v>0.03</v>
      </c>
      <c r="AE1372">
        <v>4.17</v>
      </c>
      <c r="AF1372">
        <v>-1</v>
      </c>
      <c r="AG1372">
        <v>-1</v>
      </c>
      <c r="AH1372">
        <v>-1</v>
      </c>
      <c r="AI1372">
        <v>0</v>
      </c>
      <c r="AJ1372">
        <v>0</v>
      </c>
      <c r="AK1372">
        <v>0.03</v>
      </c>
      <c r="AL1372">
        <v>0.03</v>
      </c>
      <c r="AM1372">
        <v>0.05</v>
      </c>
      <c r="AN1372">
        <v>0.05</v>
      </c>
      <c r="AO1372">
        <v>1.42</v>
      </c>
      <c r="AP1372">
        <v>1.42</v>
      </c>
      <c r="AQ1372">
        <v>22.67</v>
      </c>
      <c r="AR1372">
        <v>0.53</v>
      </c>
      <c r="AS1372">
        <v>0.68</v>
      </c>
      <c r="AT1372">
        <v>-1</v>
      </c>
      <c r="AU1372">
        <v>-1</v>
      </c>
      <c r="AV1372">
        <v>0.05</v>
      </c>
      <c r="AW1372">
        <v>29.88</v>
      </c>
      <c r="AX1372">
        <v>29.88</v>
      </c>
      <c r="AY1372">
        <v>0.17</v>
      </c>
      <c r="AZ1372">
        <v>0</v>
      </c>
      <c r="BA1372">
        <v>1473.2313476160341</v>
      </c>
    </row>
    <row r="1373" spans="1:53" x14ac:dyDescent="0.25">
      <c r="A1373">
        <v>3591</v>
      </c>
      <c r="B1373" t="s">
        <v>1764</v>
      </c>
      <c r="C1373">
        <v>0</v>
      </c>
      <c r="D1373">
        <v>1.58</v>
      </c>
      <c r="E1373">
        <v>0</v>
      </c>
      <c r="F1373">
        <v>0</v>
      </c>
      <c r="G1373">
        <v>0</v>
      </c>
      <c r="H1373">
        <v>0.03</v>
      </c>
      <c r="I1373">
        <v>0</v>
      </c>
      <c r="J1373">
        <v>2</v>
      </c>
      <c r="K1373">
        <v>0.03</v>
      </c>
      <c r="L1373">
        <v>-1</v>
      </c>
      <c r="M1373">
        <v>-1</v>
      </c>
      <c r="N1373">
        <v>0.67</v>
      </c>
      <c r="O1373">
        <v>3.58</v>
      </c>
      <c r="P1373">
        <v>0.03</v>
      </c>
      <c r="Q1373">
        <v>0.28000000000000003</v>
      </c>
      <c r="R1373">
        <v>0.05</v>
      </c>
      <c r="S1373">
        <v>0.32</v>
      </c>
      <c r="T1373">
        <v>0.23</v>
      </c>
      <c r="U1373">
        <v>0</v>
      </c>
      <c r="V1373">
        <v>0</v>
      </c>
      <c r="W1373">
        <v>20.67</v>
      </c>
      <c r="X1373">
        <v>0.6</v>
      </c>
      <c r="Y1373">
        <v>-1</v>
      </c>
      <c r="Z1373">
        <v>-1</v>
      </c>
      <c r="AA1373">
        <v>24.88</v>
      </c>
      <c r="AB1373">
        <v>0.03</v>
      </c>
      <c r="AC1373">
        <v>0.02</v>
      </c>
      <c r="AD1373">
        <v>0.03</v>
      </c>
      <c r="AE1373">
        <v>4.17</v>
      </c>
      <c r="AF1373">
        <v>-1</v>
      </c>
      <c r="AG1373">
        <v>-1</v>
      </c>
      <c r="AH1373">
        <v>-1</v>
      </c>
      <c r="AI1373">
        <v>0</v>
      </c>
      <c r="AJ1373">
        <v>0</v>
      </c>
      <c r="AK1373">
        <v>0.03</v>
      </c>
      <c r="AL1373">
        <v>0.03</v>
      </c>
      <c r="AM1373">
        <v>0.05</v>
      </c>
      <c r="AN1373">
        <v>0.05</v>
      </c>
      <c r="AO1373">
        <v>1.42</v>
      </c>
      <c r="AP1373">
        <v>1.42</v>
      </c>
      <c r="AQ1373">
        <v>22.67</v>
      </c>
      <c r="AR1373">
        <v>0.53</v>
      </c>
      <c r="AS1373">
        <v>0.68</v>
      </c>
      <c r="AT1373">
        <v>-1</v>
      </c>
      <c r="AU1373">
        <v>-1</v>
      </c>
      <c r="AV1373">
        <v>0.05</v>
      </c>
      <c r="AW1373">
        <v>29.88</v>
      </c>
      <c r="AX1373">
        <v>29.88</v>
      </c>
      <c r="AY1373">
        <v>0.17</v>
      </c>
      <c r="AZ1373">
        <v>0</v>
      </c>
      <c r="BA1373">
        <v>1482.6008298006029</v>
      </c>
    </row>
    <row r="1374" spans="1:53" x14ac:dyDescent="0.25">
      <c r="A1374">
        <v>3593</v>
      </c>
      <c r="B1374" t="s">
        <v>1765</v>
      </c>
      <c r="C1374">
        <v>0</v>
      </c>
      <c r="D1374">
        <v>1.58</v>
      </c>
      <c r="E1374">
        <v>0</v>
      </c>
      <c r="F1374">
        <v>0</v>
      </c>
      <c r="G1374">
        <v>0</v>
      </c>
      <c r="H1374">
        <v>0.03</v>
      </c>
      <c r="I1374">
        <v>0</v>
      </c>
      <c r="J1374">
        <v>2</v>
      </c>
      <c r="K1374">
        <v>0.03</v>
      </c>
      <c r="L1374">
        <v>-1</v>
      </c>
      <c r="M1374">
        <v>-1</v>
      </c>
      <c r="N1374">
        <v>0.67</v>
      </c>
      <c r="O1374">
        <v>3.58</v>
      </c>
      <c r="P1374">
        <v>0.03</v>
      </c>
      <c r="Q1374">
        <v>0.28000000000000003</v>
      </c>
      <c r="R1374">
        <v>0.05</v>
      </c>
      <c r="S1374">
        <v>0.32</v>
      </c>
      <c r="T1374">
        <v>0.23</v>
      </c>
      <c r="U1374">
        <v>0</v>
      </c>
      <c r="V1374">
        <v>0</v>
      </c>
      <c r="W1374">
        <v>20.67</v>
      </c>
      <c r="X1374">
        <v>0.6</v>
      </c>
      <c r="Y1374">
        <v>-1</v>
      </c>
      <c r="Z1374">
        <v>-1</v>
      </c>
      <c r="AA1374">
        <v>24.88</v>
      </c>
      <c r="AB1374">
        <v>0.03</v>
      </c>
      <c r="AC1374">
        <v>0.02</v>
      </c>
      <c r="AD1374">
        <v>0.03</v>
      </c>
      <c r="AE1374">
        <v>4.17</v>
      </c>
      <c r="AF1374">
        <v>-1</v>
      </c>
      <c r="AG1374">
        <v>-1</v>
      </c>
      <c r="AH1374">
        <v>-1</v>
      </c>
      <c r="AI1374">
        <v>0</v>
      </c>
      <c r="AJ1374">
        <v>0</v>
      </c>
      <c r="AK1374">
        <v>0.03</v>
      </c>
      <c r="AL1374">
        <v>0.03</v>
      </c>
      <c r="AM1374">
        <v>0.05</v>
      </c>
      <c r="AN1374">
        <v>0.05</v>
      </c>
      <c r="AO1374">
        <v>1.42</v>
      </c>
      <c r="AP1374">
        <v>1.42</v>
      </c>
      <c r="AQ1374">
        <v>22.67</v>
      </c>
      <c r="AR1374">
        <v>0.53</v>
      </c>
      <c r="AS1374">
        <v>0.68</v>
      </c>
      <c r="AT1374">
        <v>-1</v>
      </c>
      <c r="AU1374">
        <v>-1</v>
      </c>
      <c r="AV1374">
        <v>0.05</v>
      </c>
      <c r="AW1374">
        <v>29.88</v>
      </c>
      <c r="AX1374">
        <v>29.88</v>
      </c>
      <c r="AY1374">
        <v>0.17</v>
      </c>
      <c r="AZ1374">
        <v>0</v>
      </c>
      <c r="BA1374">
        <v>1495.441261009722</v>
      </c>
    </row>
    <row r="1375" spans="1:53" x14ac:dyDescent="0.25">
      <c r="A1375">
        <v>3596</v>
      </c>
      <c r="B1375" t="s">
        <v>1766</v>
      </c>
      <c r="C1375">
        <v>0</v>
      </c>
      <c r="D1375">
        <v>1.58</v>
      </c>
      <c r="E1375">
        <v>0</v>
      </c>
      <c r="F1375">
        <v>0</v>
      </c>
      <c r="G1375">
        <v>0</v>
      </c>
      <c r="H1375">
        <v>0.03</v>
      </c>
      <c r="I1375">
        <v>0</v>
      </c>
      <c r="J1375">
        <v>2</v>
      </c>
      <c r="K1375">
        <v>0.03</v>
      </c>
      <c r="L1375">
        <v>-1</v>
      </c>
      <c r="M1375">
        <v>-1</v>
      </c>
      <c r="N1375">
        <v>0.67</v>
      </c>
      <c r="O1375">
        <v>3.58</v>
      </c>
      <c r="P1375">
        <v>0.03</v>
      </c>
      <c r="Q1375">
        <v>0.28000000000000003</v>
      </c>
      <c r="R1375">
        <v>0.05</v>
      </c>
      <c r="S1375">
        <v>0.32</v>
      </c>
      <c r="T1375">
        <v>0.23</v>
      </c>
      <c r="U1375">
        <v>0</v>
      </c>
      <c r="V1375">
        <v>0</v>
      </c>
      <c r="W1375">
        <v>20.67</v>
      </c>
      <c r="X1375">
        <v>0.6</v>
      </c>
      <c r="Y1375">
        <v>-1</v>
      </c>
      <c r="Z1375">
        <v>-1</v>
      </c>
      <c r="AA1375">
        <v>24.88</v>
      </c>
      <c r="AB1375">
        <v>0.03</v>
      </c>
      <c r="AC1375">
        <v>0.02</v>
      </c>
      <c r="AD1375">
        <v>0.03</v>
      </c>
      <c r="AE1375">
        <v>4.17</v>
      </c>
      <c r="AF1375">
        <v>-1</v>
      </c>
      <c r="AG1375">
        <v>-1</v>
      </c>
      <c r="AH1375">
        <v>-1</v>
      </c>
      <c r="AI1375">
        <v>0</v>
      </c>
      <c r="AJ1375">
        <v>0</v>
      </c>
      <c r="AK1375">
        <v>0.03</v>
      </c>
      <c r="AL1375">
        <v>0.03</v>
      </c>
      <c r="AM1375">
        <v>0.05</v>
      </c>
      <c r="AN1375">
        <v>0.05</v>
      </c>
      <c r="AO1375">
        <v>1.42</v>
      </c>
      <c r="AP1375">
        <v>1.42</v>
      </c>
      <c r="AQ1375">
        <v>22.67</v>
      </c>
      <c r="AR1375">
        <v>0.53</v>
      </c>
      <c r="AS1375">
        <v>0.68</v>
      </c>
      <c r="AT1375">
        <v>-1</v>
      </c>
      <c r="AU1375">
        <v>-1</v>
      </c>
      <c r="AV1375">
        <v>0.05</v>
      </c>
      <c r="AW1375">
        <v>29.88</v>
      </c>
      <c r="AX1375">
        <v>29.88</v>
      </c>
      <c r="AY1375">
        <v>0.17</v>
      </c>
      <c r="AZ1375">
        <v>0</v>
      </c>
      <c r="BA1375">
        <v>1425.3642215216578</v>
      </c>
    </row>
    <row r="1376" spans="1:53" x14ac:dyDescent="0.25">
      <c r="A1376">
        <v>3597</v>
      </c>
      <c r="B1376" t="s">
        <v>1767</v>
      </c>
      <c r="C1376">
        <v>0</v>
      </c>
      <c r="D1376">
        <v>1.58</v>
      </c>
      <c r="E1376">
        <v>0</v>
      </c>
      <c r="F1376">
        <v>0</v>
      </c>
      <c r="G1376">
        <v>0</v>
      </c>
      <c r="H1376">
        <v>0.03</v>
      </c>
      <c r="I1376">
        <v>0</v>
      </c>
      <c r="J1376">
        <v>2</v>
      </c>
      <c r="K1376">
        <v>0.03</v>
      </c>
      <c r="L1376">
        <v>-1</v>
      </c>
      <c r="M1376">
        <v>-1</v>
      </c>
      <c r="N1376">
        <v>0.67</v>
      </c>
      <c r="O1376">
        <v>3.58</v>
      </c>
      <c r="P1376">
        <v>0.03</v>
      </c>
      <c r="Q1376">
        <v>0.28000000000000003</v>
      </c>
      <c r="R1376">
        <v>0.05</v>
      </c>
      <c r="S1376">
        <v>0.32</v>
      </c>
      <c r="T1376">
        <v>0.23</v>
      </c>
      <c r="U1376">
        <v>0</v>
      </c>
      <c r="V1376">
        <v>0</v>
      </c>
      <c r="W1376">
        <v>20.67</v>
      </c>
      <c r="X1376">
        <v>0.6</v>
      </c>
      <c r="Y1376">
        <v>-1</v>
      </c>
      <c r="Z1376">
        <v>-1</v>
      </c>
      <c r="AA1376">
        <v>24.88</v>
      </c>
      <c r="AB1376">
        <v>0.03</v>
      </c>
      <c r="AC1376">
        <v>0.02</v>
      </c>
      <c r="AD1376">
        <v>0.03</v>
      </c>
      <c r="AE1376">
        <v>4.17</v>
      </c>
      <c r="AF1376">
        <v>-1</v>
      </c>
      <c r="AG1376">
        <v>-1</v>
      </c>
      <c r="AH1376">
        <v>-1</v>
      </c>
      <c r="AI1376">
        <v>0</v>
      </c>
      <c r="AJ1376">
        <v>0</v>
      </c>
      <c r="AK1376">
        <v>0.03</v>
      </c>
      <c r="AL1376">
        <v>0.03</v>
      </c>
      <c r="AM1376">
        <v>0.05</v>
      </c>
      <c r="AN1376">
        <v>0.05</v>
      </c>
      <c r="AO1376">
        <v>1.42</v>
      </c>
      <c r="AP1376">
        <v>1.42</v>
      </c>
      <c r="AQ1376">
        <v>22.67</v>
      </c>
      <c r="AR1376">
        <v>0.53</v>
      </c>
      <c r="AS1376">
        <v>0.68</v>
      </c>
      <c r="AT1376">
        <v>-1</v>
      </c>
      <c r="AU1376">
        <v>-1</v>
      </c>
      <c r="AV1376">
        <v>0.05</v>
      </c>
      <c r="AW1376">
        <v>29.88</v>
      </c>
      <c r="AX1376">
        <v>29.88</v>
      </c>
      <c r="AY1376">
        <v>0.17</v>
      </c>
      <c r="AZ1376">
        <v>0</v>
      </c>
      <c r="BA1376">
        <v>1359.9111943997582</v>
      </c>
    </row>
    <row r="1377" spans="1:53" x14ac:dyDescent="0.25">
      <c r="A1377">
        <v>3598</v>
      </c>
      <c r="B1377" t="s">
        <v>1768</v>
      </c>
      <c r="C1377">
        <v>0</v>
      </c>
      <c r="D1377">
        <v>1.58</v>
      </c>
      <c r="E1377">
        <v>0</v>
      </c>
      <c r="F1377">
        <v>0</v>
      </c>
      <c r="G1377">
        <v>0</v>
      </c>
      <c r="H1377">
        <v>0.03</v>
      </c>
      <c r="I1377">
        <v>0</v>
      </c>
      <c r="J1377">
        <v>2</v>
      </c>
      <c r="K1377">
        <v>0.03</v>
      </c>
      <c r="L1377">
        <v>-1</v>
      </c>
      <c r="M1377">
        <v>-1</v>
      </c>
      <c r="N1377">
        <v>0.67</v>
      </c>
      <c r="O1377">
        <v>3.58</v>
      </c>
      <c r="P1377">
        <v>0.03</v>
      </c>
      <c r="Q1377">
        <v>0.28000000000000003</v>
      </c>
      <c r="R1377">
        <v>0.05</v>
      </c>
      <c r="S1377">
        <v>0.32</v>
      </c>
      <c r="T1377">
        <v>0.23</v>
      </c>
      <c r="U1377">
        <v>0</v>
      </c>
      <c r="V1377">
        <v>0</v>
      </c>
      <c r="W1377">
        <v>20.67</v>
      </c>
      <c r="X1377">
        <v>0.6</v>
      </c>
      <c r="Y1377">
        <v>-1</v>
      </c>
      <c r="Z1377">
        <v>-1</v>
      </c>
      <c r="AA1377">
        <v>24.88</v>
      </c>
      <c r="AB1377">
        <v>0.03</v>
      </c>
      <c r="AC1377">
        <v>0.02</v>
      </c>
      <c r="AD1377">
        <v>0.03</v>
      </c>
      <c r="AE1377">
        <v>4.17</v>
      </c>
      <c r="AF1377">
        <v>-1</v>
      </c>
      <c r="AG1377">
        <v>-1</v>
      </c>
      <c r="AH1377">
        <v>-1</v>
      </c>
      <c r="AI1377">
        <v>0</v>
      </c>
      <c r="AJ1377">
        <v>0</v>
      </c>
      <c r="AK1377">
        <v>0.03</v>
      </c>
      <c r="AL1377">
        <v>0.03</v>
      </c>
      <c r="AM1377">
        <v>0.05</v>
      </c>
      <c r="AN1377">
        <v>0.05</v>
      </c>
      <c r="AO1377">
        <v>1.42</v>
      </c>
      <c r="AP1377">
        <v>1.42</v>
      </c>
      <c r="AQ1377">
        <v>22.67</v>
      </c>
      <c r="AR1377">
        <v>0.53</v>
      </c>
      <c r="AS1377">
        <v>0.68</v>
      </c>
      <c r="AT1377">
        <v>-1</v>
      </c>
      <c r="AU1377">
        <v>-1</v>
      </c>
      <c r="AV1377">
        <v>0.05</v>
      </c>
      <c r="AW1377">
        <v>29.88</v>
      </c>
      <c r="AX1377">
        <v>29.88</v>
      </c>
      <c r="AY1377">
        <v>0.17</v>
      </c>
      <c r="AZ1377">
        <v>0</v>
      </c>
      <c r="BA1377">
        <v>1429.1390628087847</v>
      </c>
    </row>
    <row r="1378" spans="1:53" x14ac:dyDescent="0.25">
      <c r="A1378">
        <v>3602</v>
      </c>
      <c r="B1378" t="s">
        <v>1769</v>
      </c>
      <c r="C1378">
        <v>0</v>
      </c>
      <c r="D1378">
        <v>1.58</v>
      </c>
      <c r="E1378">
        <v>0</v>
      </c>
      <c r="F1378">
        <v>0</v>
      </c>
      <c r="G1378">
        <v>0</v>
      </c>
      <c r="H1378">
        <v>0.03</v>
      </c>
      <c r="I1378">
        <v>0</v>
      </c>
      <c r="J1378">
        <v>2</v>
      </c>
      <c r="K1378">
        <v>0.03</v>
      </c>
      <c r="L1378">
        <v>-1</v>
      </c>
      <c r="M1378">
        <v>-1</v>
      </c>
      <c r="N1378">
        <v>0.67</v>
      </c>
      <c r="O1378">
        <v>3.58</v>
      </c>
      <c r="P1378">
        <v>0.03</v>
      </c>
      <c r="Q1378">
        <v>0.28000000000000003</v>
      </c>
      <c r="R1378">
        <v>0.05</v>
      </c>
      <c r="S1378">
        <v>0.32</v>
      </c>
      <c r="T1378">
        <v>0.23</v>
      </c>
      <c r="U1378">
        <v>0</v>
      </c>
      <c r="V1378">
        <v>0</v>
      </c>
      <c r="W1378">
        <v>20.67</v>
      </c>
      <c r="X1378">
        <v>0.6</v>
      </c>
      <c r="Y1378">
        <v>-1</v>
      </c>
      <c r="Z1378">
        <v>-1</v>
      </c>
      <c r="AA1378">
        <v>24.88</v>
      </c>
      <c r="AB1378">
        <v>0.03</v>
      </c>
      <c r="AC1378">
        <v>0.02</v>
      </c>
      <c r="AD1378">
        <v>0.03</v>
      </c>
      <c r="AE1378">
        <v>4.17</v>
      </c>
      <c r="AF1378">
        <v>-1</v>
      </c>
      <c r="AG1378">
        <v>-1</v>
      </c>
      <c r="AH1378">
        <v>-1</v>
      </c>
      <c r="AI1378">
        <v>0</v>
      </c>
      <c r="AJ1378">
        <v>0</v>
      </c>
      <c r="AK1378">
        <v>0.03</v>
      </c>
      <c r="AL1378">
        <v>0.03</v>
      </c>
      <c r="AM1378">
        <v>0.05</v>
      </c>
      <c r="AN1378">
        <v>0.05</v>
      </c>
      <c r="AO1378">
        <v>1.42</v>
      </c>
      <c r="AP1378">
        <v>1.42</v>
      </c>
      <c r="AQ1378">
        <v>22.67</v>
      </c>
      <c r="AR1378">
        <v>0.53</v>
      </c>
      <c r="AS1378">
        <v>0.68</v>
      </c>
      <c r="AT1378">
        <v>-1</v>
      </c>
      <c r="AU1378">
        <v>-1</v>
      </c>
      <c r="AV1378">
        <v>0.05</v>
      </c>
      <c r="AW1378">
        <v>29.88</v>
      </c>
      <c r="AX1378">
        <v>29.88</v>
      </c>
      <c r="AY1378">
        <v>0.17</v>
      </c>
      <c r="AZ1378">
        <v>0</v>
      </c>
      <c r="BA1378">
        <v>1523.1567973074566</v>
      </c>
    </row>
    <row r="1379" spans="1:53" x14ac:dyDescent="0.25">
      <c r="A1379">
        <v>3603</v>
      </c>
      <c r="B1379" t="s">
        <v>1770</v>
      </c>
      <c r="C1379">
        <v>0</v>
      </c>
      <c r="D1379">
        <v>1.58</v>
      </c>
      <c r="E1379">
        <v>0</v>
      </c>
      <c r="F1379">
        <v>0</v>
      </c>
      <c r="G1379">
        <v>0</v>
      </c>
      <c r="H1379">
        <v>0.03</v>
      </c>
      <c r="I1379">
        <v>0</v>
      </c>
      <c r="J1379">
        <v>2</v>
      </c>
      <c r="K1379">
        <v>0.03</v>
      </c>
      <c r="L1379">
        <v>-1</v>
      </c>
      <c r="M1379">
        <v>-1</v>
      </c>
      <c r="N1379">
        <v>0.67</v>
      </c>
      <c r="O1379">
        <v>3.58</v>
      </c>
      <c r="P1379">
        <v>0.03</v>
      </c>
      <c r="Q1379">
        <v>0.28000000000000003</v>
      </c>
      <c r="R1379">
        <v>0.05</v>
      </c>
      <c r="S1379">
        <v>0.32</v>
      </c>
      <c r="T1379">
        <v>0.23</v>
      </c>
      <c r="U1379">
        <v>0</v>
      </c>
      <c r="V1379">
        <v>0</v>
      </c>
      <c r="W1379">
        <v>20.67</v>
      </c>
      <c r="X1379">
        <v>0.6</v>
      </c>
      <c r="Y1379">
        <v>-1</v>
      </c>
      <c r="Z1379">
        <v>-1</v>
      </c>
      <c r="AA1379">
        <v>24.88</v>
      </c>
      <c r="AB1379">
        <v>0.03</v>
      </c>
      <c r="AC1379">
        <v>0.02</v>
      </c>
      <c r="AD1379">
        <v>0.03</v>
      </c>
      <c r="AE1379">
        <v>4.17</v>
      </c>
      <c r="AF1379">
        <v>-1</v>
      </c>
      <c r="AG1379">
        <v>-1</v>
      </c>
      <c r="AH1379">
        <v>-1</v>
      </c>
      <c r="AI1379">
        <v>0</v>
      </c>
      <c r="AJ1379">
        <v>0</v>
      </c>
      <c r="AK1379">
        <v>0.03</v>
      </c>
      <c r="AL1379">
        <v>0.03</v>
      </c>
      <c r="AM1379">
        <v>0.05</v>
      </c>
      <c r="AN1379">
        <v>0.05</v>
      </c>
      <c r="AO1379">
        <v>1.42</v>
      </c>
      <c r="AP1379">
        <v>1.42</v>
      </c>
      <c r="AQ1379">
        <v>22.67</v>
      </c>
      <c r="AR1379">
        <v>0.53</v>
      </c>
      <c r="AS1379">
        <v>0.68</v>
      </c>
      <c r="AT1379">
        <v>-1</v>
      </c>
      <c r="AU1379">
        <v>-1</v>
      </c>
      <c r="AV1379">
        <v>0.05</v>
      </c>
      <c r="AW1379">
        <v>29.88</v>
      </c>
      <c r="AX1379">
        <v>29.88</v>
      </c>
      <c r="AY1379">
        <v>0.17</v>
      </c>
      <c r="AZ1379">
        <v>0</v>
      </c>
      <c r="BA1379">
        <v>1422.6936517980917</v>
      </c>
    </row>
    <row r="1380" spans="1:53" x14ac:dyDescent="0.25">
      <c r="A1380">
        <v>3604</v>
      </c>
      <c r="B1380" t="s">
        <v>1771</v>
      </c>
      <c r="C1380">
        <v>0</v>
      </c>
      <c r="D1380">
        <v>1.58</v>
      </c>
      <c r="E1380">
        <v>0</v>
      </c>
      <c r="F1380">
        <v>0</v>
      </c>
      <c r="G1380">
        <v>0</v>
      </c>
      <c r="H1380">
        <v>0.03</v>
      </c>
      <c r="I1380">
        <v>0</v>
      </c>
      <c r="J1380">
        <v>2</v>
      </c>
      <c r="K1380">
        <v>0.03</v>
      </c>
      <c r="L1380">
        <v>-1</v>
      </c>
      <c r="M1380">
        <v>-1</v>
      </c>
      <c r="N1380">
        <v>0.67</v>
      </c>
      <c r="O1380">
        <v>3.58</v>
      </c>
      <c r="P1380">
        <v>0.03</v>
      </c>
      <c r="Q1380">
        <v>0.28000000000000003</v>
      </c>
      <c r="R1380">
        <v>0.05</v>
      </c>
      <c r="S1380">
        <v>0.32</v>
      </c>
      <c r="T1380">
        <v>0.23</v>
      </c>
      <c r="U1380">
        <v>0</v>
      </c>
      <c r="V1380">
        <v>0</v>
      </c>
      <c r="W1380">
        <v>20.67</v>
      </c>
      <c r="X1380">
        <v>0.6</v>
      </c>
      <c r="Y1380">
        <v>-1</v>
      </c>
      <c r="Z1380">
        <v>-1</v>
      </c>
      <c r="AA1380">
        <v>24.88</v>
      </c>
      <c r="AB1380">
        <v>0.03</v>
      </c>
      <c r="AC1380">
        <v>0.02</v>
      </c>
      <c r="AD1380">
        <v>0.03</v>
      </c>
      <c r="AE1380">
        <v>4.17</v>
      </c>
      <c r="AF1380">
        <v>-1</v>
      </c>
      <c r="AG1380">
        <v>-1</v>
      </c>
      <c r="AH1380">
        <v>-1</v>
      </c>
      <c r="AI1380">
        <v>0</v>
      </c>
      <c r="AJ1380">
        <v>0</v>
      </c>
      <c r="AK1380">
        <v>0.03</v>
      </c>
      <c r="AL1380">
        <v>0.03</v>
      </c>
      <c r="AM1380">
        <v>0.05</v>
      </c>
      <c r="AN1380">
        <v>0.05</v>
      </c>
      <c r="AO1380">
        <v>1.42</v>
      </c>
      <c r="AP1380">
        <v>1.42</v>
      </c>
      <c r="AQ1380">
        <v>22.67</v>
      </c>
      <c r="AR1380">
        <v>0.53</v>
      </c>
      <c r="AS1380">
        <v>0.68</v>
      </c>
      <c r="AT1380">
        <v>-1</v>
      </c>
      <c r="AU1380">
        <v>-1</v>
      </c>
      <c r="AV1380">
        <v>0.05</v>
      </c>
      <c r="AW1380">
        <v>29.88</v>
      </c>
      <c r="AX1380">
        <v>29.88</v>
      </c>
      <c r="AY1380">
        <v>0.17</v>
      </c>
      <c r="AZ1380">
        <v>0</v>
      </c>
      <c r="BA1380">
        <v>1559.8885735734796</v>
      </c>
    </row>
    <row r="1381" spans="1:53" x14ac:dyDescent="0.25">
      <c r="A1381">
        <v>3606</v>
      </c>
      <c r="B1381" t="s">
        <v>1772</v>
      </c>
      <c r="C1381">
        <v>0</v>
      </c>
      <c r="D1381">
        <v>1.58</v>
      </c>
      <c r="E1381">
        <v>0</v>
      </c>
      <c r="F1381">
        <v>0</v>
      </c>
      <c r="G1381">
        <v>0</v>
      </c>
      <c r="H1381">
        <v>0.03</v>
      </c>
      <c r="I1381">
        <v>0</v>
      </c>
      <c r="J1381">
        <v>2</v>
      </c>
      <c r="K1381">
        <v>0.03</v>
      </c>
      <c r="L1381">
        <v>-1</v>
      </c>
      <c r="M1381">
        <v>-1</v>
      </c>
      <c r="N1381">
        <v>0.67</v>
      </c>
      <c r="O1381">
        <v>3.58</v>
      </c>
      <c r="P1381">
        <v>0.03</v>
      </c>
      <c r="Q1381">
        <v>0.28000000000000003</v>
      </c>
      <c r="R1381">
        <v>0.05</v>
      </c>
      <c r="S1381">
        <v>0.32</v>
      </c>
      <c r="T1381">
        <v>0.23</v>
      </c>
      <c r="U1381">
        <v>0</v>
      </c>
      <c r="V1381">
        <v>0</v>
      </c>
      <c r="W1381">
        <v>20.67</v>
      </c>
      <c r="X1381">
        <v>0.6</v>
      </c>
      <c r="Y1381">
        <v>-1</v>
      </c>
      <c r="Z1381">
        <v>-1</v>
      </c>
      <c r="AA1381">
        <v>24.88</v>
      </c>
      <c r="AB1381">
        <v>0.03</v>
      </c>
      <c r="AC1381">
        <v>0.02</v>
      </c>
      <c r="AD1381">
        <v>0.03</v>
      </c>
      <c r="AE1381">
        <v>4.17</v>
      </c>
      <c r="AF1381">
        <v>-1</v>
      </c>
      <c r="AG1381">
        <v>-1</v>
      </c>
      <c r="AH1381">
        <v>-1</v>
      </c>
      <c r="AI1381">
        <v>0</v>
      </c>
      <c r="AJ1381">
        <v>0</v>
      </c>
      <c r="AK1381">
        <v>0.03</v>
      </c>
      <c r="AL1381">
        <v>0.03</v>
      </c>
      <c r="AM1381">
        <v>0.05</v>
      </c>
      <c r="AN1381">
        <v>0.05</v>
      </c>
      <c r="AO1381">
        <v>1.42</v>
      </c>
      <c r="AP1381">
        <v>1.42</v>
      </c>
      <c r="AQ1381">
        <v>22.67</v>
      </c>
      <c r="AR1381">
        <v>0.53</v>
      </c>
      <c r="AS1381">
        <v>0.68</v>
      </c>
      <c r="AT1381">
        <v>-1</v>
      </c>
      <c r="AU1381">
        <v>-1</v>
      </c>
      <c r="AV1381">
        <v>0.05</v>
      </c>
      <c r="AW1381">
        <v>29.88</v>
      </c>
      <c r="AX1381">
        <v>29.88</v>
      </c>
      <c r="AY1381">
        <v>0.17</v>
      </c>
      <c r="AZ1381">
        <v>0</v>
      </c>
      <c r="BA1381">
        <v>1421.9350681893818</v>
      </c>
    </row>
    <row r="1382" spans="1:53" x14ac:dyDescent="0.25">
      <c r="A1382">
        <v>3609</v>
      </c>
      <c r="B1382" t="s">
        <v>1773</v>
      </c>
      <c r="C1382">
        <v>0</v>
      </c>
      <c r="D1382">
        <v>1.58</v>
      </c>
      <c r="E1382">
        <v>0</v>
      </c>
      <c r="F1382">
        <v>0</v>
      </c>
      <c r="G1382">
        <v>0</v>
      </c>
      <c r="H1382">
        <v>0.03</v>
      </c>
      <c r="I1382">
        <v>0</v>
      </c>
      <c r="J1382">
        <v>2</v>
      </c>
      <c r="K1382">
        <v>0.03</v>
      </c>
      <c r="L1382">
        <v>-1</v>
      </c>
      <c r="M1382">
        <v>-1</v>
      </c>
      <c r="N1382">
        <v>0.67</v>
      </c>
      <c r="O1382">
        <v>3.58</v>
      </c>
      <c r="P1382">
        <v>0.03</v>
      </c>
      <c r="Q1382">
        <v>0.28000000000000003</v>
      </c>
      <c r="R1382">
        <v>0.05</v>
      </c>
      <c r="S1382">
        <v>0.32</v>
      </c>
      <c r="T1382">
        <v>0.23</v>
      </c>
      <c r="U1382">
        <v>0</v>
      </c>
      <c r="V1382">
        <v>0</v>
      </c>
      <c r="W1382">
        <v>20.67</v>
      </c>
      <c r="X1382">
        <v>0.6</v>
      </c>
      <c r="Y1382">
        <v>-1</v>
      </c>
      <c r="Z1382">
        <v>-1</v>
      </c>
      <c r="AA1382">
        <v>24.88</v>
      </c>
      <c r="AB1382">
        <v>0.03</v>
      </c>
      <c r="AC1382">
        <v>0.02</v>
      </c>
      <c r="AD1382">
        <v>0.03</v>
      </c>
      <c r="AE1382">
        <v>4.17</v>
      </c>
      <c r="AF1382">
        <v>-1</v>
      </c>
      <c r="AG1382">
        <v>-1</v>
      </c>
      <c r="AH1382">
        <v>-1</v>
      </c>
      <c r="AI1382">
        <v>0</v>
      </c>
      <c r="AJ1382">
        <v>0</v>
      </c>
      <c r="AK1382">
        <v>0.03</v>
      </c>
      <c r="AL1382">
        <v>0.03</v>
      </c>
      <c r="AM1382">
        <v>0.05</v>
      </c>
      <c r="AN1382">
        <v>0.05</v>
      </c>
      <c r="AO1382">
        <v>1.42</v>
      </c>
      <c r="AP1382">
        <v>1.42</v>
      </c>
      <c r="AQ1382">
        <v>22.67</v>
      </c>
      <c r="AR1382">
        <v>0.53</v>
      </c>
      <c r="AS1382">
        <v>0.68</v>
      </c>
      <c r="AT1382">
        <v>-1</v>
      </c>
      <c r="AU1382">
        <v>-1</v>
      </c>
      <c r="AV1382">
        <v>0.05</v>
      </c>
      <c r="AW1382">
        <v>29.88</v>
      </c>
      <c r="AX1382">
        <v>29.88</v>
      </c>
      <c r="AY1382">
        <v>0.17</v>
      </c>
      <c r="AZ1382">
        <v>0</v>
      </c>
      <c r="BA1382">
        <v>1419.9368121641428</v>
      </c>
    </row>
    <row r="1383" spans="1:53" x14ac:dyDescent="0.25">
      <c r="A1383">
        <v>3610</v>
      </c>
      <c r="B1383" t="s">
        <v>1774</v>
      </c>
      <c r="C1383">
        <v>0</v>
      </c>
      <c r="D1383">
        <v>1.58</v>
      </c>
      <c r="E1383">
        <v>0</v>
      </c>
      <c r="F1383">
        <v>0</v>
      </c>
      <c r="G1383">
        <v>0</v>
      </c>
      <c r="H1383">
        <v>0.03</v>
      </c>
      <c r="I1383">
        <v>0</v>
      </c>
      <c r="J1383">
        <v>2</v>
      </c>
      <c r="K1383">
        <v>0.03</v>
      </c>
      <c r="L1383">
        <v>-1</v>
      </c>
      <c r="M1383">
        <v>-1</v>
      </c>
      <c r="N1383">
        <v>0.67</v>
      </c>
      <c r="O1383">
        <v>3.58</v>
      </c>
      <c r="P1383">
        <v>0.03</v>
      </c>
      <c r="Q1383">
        <v>0.28000000000000003</v>
      </c>
      <c r="R1383">
        <v>0.05</v>
      </c>
      <c r="S1383">
        <v>0.32</v>
      </c>
      <c r="T1383">
        <v>0.23</v>
      </c>
      <c r="U1383">
        <v>0</v>
      </c>
      <c r="V1383">
        <v>0</v>
      </c>
      <c r="W1383">
        <v>20.67</v>
      </c>
      <c r="X1383">
        <v>0.6</v>
      </c>
      <c r="Y1383">
        <v>-1</v>
      </c>
      <c r="Z1383">
        <v>-1</v>
      </c>
      <c r="AA1383">
        <v>24.88</v>
      </c>
      <c r="AB1383">
        <v>0.03</v>
      </c>
      <c r="AC1383">
        <v>0.02</v>
      </c>
      <c r="AD1383">
        <v>0.03</v>
      </c>
      <c r="AE1383">
        <v>4.17</v>
      </c>
      <c r="AF1383">
        <v>-1</v>
      </c>
      <c r="AG1383">
        <v>-1</v>
      </c>
      <c r="AH1383">
        <v>-1</v>
      </c>
      <c r="AI1383">
        <v>0</v>
      </c>
      <c r="AJ1383">
        <v>0</v>
      </c>
      <c r="AK1383">
        <v>0.03</v>
      </c>
      <c r="AL1383">
        <v>0.03</v>
      </c>
      <c r="AM1383">
        <v>0.05</v>
      </c>
      <c r="AN1383">
        <v>0.05</v>
      </c>
      <c r="AO1383">
        <v>1.42</v>
      </c>
      <c r="AP1383">
        <v>1.42</v>
      </c>
      <c r="AQ1383">
        <v>22.67</v>
      </c>
      <c r="AR1383">
        <v>0.53</v>
      </c>
      <c r="AS1383">
        <v>0.68</v>
      </c>
      <c r="AT1383">
        <v>-1</v>
      </c>
      <c r="AU1383">
        <v>-1</v>
      </c>
      <c r="AV1383">
        <v>0.05</v>
      </c>
      <c r="AW1383">
        <v>29.88</v>
      </c>
      <c r="AX1383">
        <v>29.88</v>
      </c>
      <c r="AY1383">
        <v>0.17</v>
      </c>
      <c r="AZ1383">
        <v>0</v>
      </c>
      <c r="BA1383">
        <v>1430.6845752670361</v>
      </c>
    </row>
    <row r="1384" spans="1:53" x14ac:dyDescent="0.25">
      <c r="A1384">
        <v>3612</v>
      </c>
      <c r="B1384" t="s">
        <v>1775</v>
      </c>
      <c r="C1384">
        <v>0</v>
      </c>
      <c r="D1384">
        <v>1.58</v>
      </c>
      <c r="E1384">
        <v>0</v>
      </c>
      <c r="F1384">
        <v>0</v>
      </c>
      <c r="G1384">
        <v>0</v>
      </c>
      <c r="H1384">
        <v>0.03</v>
      </c>
      <c r="I1384">
        <v>0</v>
      </c>
      <c r="J1384">
        <v>2</v>
      </c>
      <c r="K1384">
        <v>0.03</v>
      </c>
      <c r="L1384">
        <v>-1</v>
      </c>
      <c r="M1384">
        <v>-1</v>
      </c>
      <c r="N1384">
        <v>0.67</v>
      </c>
      <c r="O1384">
        <v>3.58</v>
      </c>
      <c r="P1384">
        <v>0.03</v>
      </c>
      <c r="Q1384">
        <v>0.28000000000000003</v>
      </c>
      <c r="R1384">
        <v>0.05</v>
      </c>
      <c r="S1384">
        <v>0.32</v>
      </c>
      <c r="T1384">
        <v>0.23</v>
      </c>
      <c r="U1384">
        <v>0</v>
      </c>
      <c r="V1384">
        <v>0</v>
      </c>
      <c r="W1384">
        <v>20.67</v>
      </c>
      <c r="X1384">
        <v>0.6</v>
      </c>
      <c r="Y1384">
        <v>-1</v>
      </c>
      <c r="Z1384">
        <v>-1</v>
      </c>
      <c r="AA1384">
        <v>24.88</v>
      </c>
      <c r="AB1384">
        <v>0.03</v>
      </c>
      <c r="AC1384">
        <v>0.02</v>
      </c>
      <c r="AD1384">
        <v>0.03</v>
      </c>
      <c r="AE1384">
        <v>4.17</v>
      </c>
      <c r="AF1384">
        <v>-1</v>
      </c>
      <c r="AG1384">
        <v>-1</v>
      </c>
      <c r="AH1384">
        <v>-1</v>
      </c>
      <c r="AI1384">
        <v>0</v>
      </c>
      <c r="AJ1384">
        <v>0</v>
      </c>
      <c r="AK1384">
        <v>0.03</v>
      </c>
      <c r="AL1384">
        <v>0.03</v>
      </c>
      <c r="AM1384">
        <v>0.05</v>
      </c>
      <c r="AN1384">
        <v>0.05</v>
      </c>
      <c r="AO1384">
        <v>1.42</v>
      </c>
      <c r="AP1384">
        <v>1.42</v>
      </c>
      <c r="AQ1384">
        <v>22.67</v>
      </c>
      <c r="AR1384">
        <v>0.53</v>
      </c>
      <c r="AS1384">
        <v>0.68</v>
      </c>
      <c r="AT1384">
        <v>-1</v>
      </c>
      <c r="AU1384">
        <v>-1</v>
      </c>
      <c r="AV1384">
        <v>0.05</v>
      </c>
      <c r="AW1384">
        <v>29.88</v>
      </c>
      <c r="AX1384">
        <v>29.88</v>
      </c>
      <c r="AY1384">
        <v>0.17</v>
      </c>
      <c r="AZ1384">
        <v>0</v>
      </c>
      <c r="BA1384">
        <v>1513.2286319271609</v>
      </c>
    </row>
    <row r="1385" spans="1:53" x14ac:dyDescent="0.25">
      <c r="A1385">
        <v>3615</v>
      </c>
      <c r="B1385" t="s">
        <v>1776</v>
      </c>
      <c r="C1385">
        <v>0</v>
      </c>
      <c r="D1385">
        <v>1.58</v>
      </c>
      <c r="E1385">
        <v>0</v>
      </c>
      <c r="F1385">
        <v>0</v>
      </c>
      <c r="G1385">
        <v>0</v>
      </c>
      <c r="H1385">
        <v>0.03</v>
      </c>
      <c r="I1385">
        <v>0</v>
      </c>
      <c r="J1385">
        <v>2</v>
      </c>
      <c r="K1385">
        <v>0.03</v>
      </c>
      <c r="L1385">
        <v>-1</v>
      </c>
      <c r="M1385">
        <v>-1</v>
      </c>
      <c r="N1385">
        <v>0.67</v>
      </c>
      <c r="O1385">
        <v>3.58</v>
      </c>
      <c r="P1385">
        <v>0.03</v>
      </c>
      <c r="Q1385">
        <v>0.28000000000000003</v>
      </c>
      <c r="R1385">
        <v>0.05</v>
      </c>
      <c r="S1385">
        <v>0.32</v>
      </c>
      <c r="T1385">
        <v>0.23</v>
      </c>
      <c r="U1385">
        <v>0</v>
      </c>
      <c r="V1385">
        <v>0</v>
      </c>
      <c r="W1385">
        <v>20.67</v>
      </c>
      <c r="X1385">
        <v>0.6</v>
      </c>
      <c r="Y1385">
        <v>-1</v>
      </c>
      <c r="Z1385">
        <v>-1</v>
      </c>
      <c r="AA1385">
        <v>24.88</v>
      </c>
      <c r="AB1385">
        <v>0.03</v>
      </c>
      <c r="AC1385">
        <v>0.02</v>
      </c>
      <c r="AD1385">
        <v>0.03</v>
      </c>
      <c r="AE1385">
        <v>4.17</v>
      </c>
      <c r="AF1385">
        <v>-1</v>
      </c>
      <c r="AG1385">
        <v>-1</v>
      </c>
      <c r="AH1385">
        <v>-1</v>
      </c>
      <c r="AI1385">
        <v>0</v>
      </c>
      <c r="AJ1385">
        <v>0</v>
      </c>
      <c r="AK1385">
        <v>0.03</v>
      </c>
      <c r="AL1385">
        <v>0.03</v>
      </c>
      <c r="AM1385">
        <v>0.05</v>
      </c>
      <c r="AN1385">
        <v>0.05</v>
      </c>
      <c r="AO1385">
        <v>1.42</v>
      </c>
      <c r="AP1385">
        <v>1.42</v>
      </c>
      <c r="AQ1385">
        <v>22.67</v>
      </c>
      <c r="AR1385">
        <v>0.53</v>
      </c>
      <c r="AS1385">
        <v>0.68</v>
      </c>
      <c r="AT1385">
        <v>-1</v>
      </c>
      <c r="AU1385">
        <v>-1</v>
      </c>
      <c r="AV1385">
        <v>0.05</v>
      </c>
      <c r="AW1385">
        <v>29.88</v>
      </c>
      <c r="AX1385">
        <v>29.88</v>
      </c>
      <c r="AY1385">
        <v>0.17</v>
      </c>
      <c r="AZ1385">
        <v>0</v>
      </c>
      <c r="BA1385">
        <v>1369.8426511414477</v>
      </c>
    </row>
    <row r="1386" spans="1:53" x14ac:dyDescent="0.25">
      <c r="A1386">
        <v>3616</v>
      </c>
      <c r="B1386" t="s">
        <v>1777</v>
      </c>
      <c r="C1386">
        <v>0</v>
      </c>
      <c r="D1386">
        <v>1.58</v>
      </c>
      <c r="E1386">
        <v>0</v>
      </c>
      <c r="F1386">
        <v>0</v>
      </c>
      <c r="G1386">
        <v>0</v>
      </c>
      <c r="H1386">
        <v>0.03</v>
      </c>
      <c r="I1386">
        <v>0</v>
      </c>
      <c r="J1386">
        <v>2</v>
      </c>
      <c r="K1386">
        <v>0.03</v>
      </c>
      <c r="L1386">
        <v>-1</v>
      </c>
      <c r="M1386">
        <v>-1</v>
      </c>
      <c r="N1386">
        <v>0.67</v>
      </c>
      <c r="O1386">
        <v>3.58</v>
      </c>
      <c r="P1386">
        <v>0.03</v>
      </c>
      <c r="Q1386">
        <v>0.28000000000000003</v>
      </c>
      <c r="R1386">
        <v>0.05</v>
      </c>
      <c r="S1386">
        <v>0.32</v>
      </c>
      <c r="T1386">
        <v>0.23</v>
      </c>
      <c r="U1386">
        <v>0</v>
      </c>
      <c r="V1386">
        <v>0</v>
      </c>
      <c r="W1386">
        <v>20.67</v>
      </c>
      <c r="X1386">
        <v>0.6</v>
      </c>
      <c r="Y1386">
        <v>-1</v>
      </c>
      <c r="Z1386">
        <v>-1</v>
      </c>
      <c r="AA1386">
        <v>24.88</v>
      </c>
      <c r="AB1386">
        <v>0.03</v>
      </c>
      <c r="AC1386">
        <v>0.02</v>
      </c>
      <c r="AD1386">
        <v>0.03</v>
      </c>
      <c r="AE1386">
        <v>4.17</v>
      </c>
      <c r="AF1386">
        <v>-1</v>
      </c>
      <c r="AG1386">
        <v>-1</v>
      </c>
      <c r="AH1386">
        <v>-1</v>
      </c>
      <c r="AI1386">
        <v>0</v>
      </c>
      <c r="AJ1386">
        <v>0</v>
      </c>
      <c r="AK1386">
        <v>0.03</v>
      </c>
      <c r="AL1386">
        <v>0.03</v>
      </c>
      <c r="AM1386">
        <v>0.05</v>
      </c>
      <c r="AN1386">
        <v>0.05</v>
      </c>
      <c r="AO1386">
        <v>1.42</v>
      </c>
      <c r="AP1386">
        <v>1.42</v>
      </c>
      <c r="AQ1386">
        <v>22.67</v>
      </c>
      <c r="AR1386">
        <v>0.53</v>
      </c>
      <c r="AS1386">
        <v>0.68</v>
      </c>
      <c r="AT1386">
        <v>-1</v>
      </c>
      <c r="AU1386">
        <v>-1</v>
      </c>
      <c r="AV1386">
        <v>0.05</v>
      </c>
      <c r="AW1386">
        <v>29.88</v>
      </c>
      <c r="AX1386">
        <v>29.88</v>
      </c>
      <c r="AY1386">
        <v>0.17</v>
      </c>
      <c r="AZ1386">
        <v>0</v>
      </c>
      <c r="BA1386">
        <v>1447.7120457805854</v>
      </c>
    </row>
    <row r="1387" spans="1:53" x14ac:dyDescent="0.25">
      <c r="A1387">
        <v>3617</v>
      </c>
      <c r="B1387" t="s">
        <v>1778</v>
      </c>
      <c r="C1387">
        <v>0</v>
      </c>
      <c r="D1387">
        <v>1.58</v>
      </c>
      <c r="E1387">
        <v>0</v>
      </c>
      <c r="F1387">
        <v>0</v>
      </c>
      <c r="G1387">
        <v>0</v>
      </c>
      <c r="H1387">
        <v>0.03</v>
      </c>
      <c r="I1387">
        <v>0</v>
      </c>
      <c r="J1387">
        <v>2</v>
      </c>
      <c r="K1387">
        <v>0.03</v>
      </c>
      <c r="L1387">
        <v>-1</v>
      </c>
      <c r="M1387">
        <v>-1</v>
      </c>
      <c r="N1387">
        <v>0.67</v>
      </c>
      <c r="O1387">
        <v>3.58</v>
      </c>
      <c r="P1387">
        <v>0.03</v>
      </c>
      <c r="Q1387">
        <v>0.28000000000000003</v>
      </c>
      <c r="R1387">
        <v>0.05</v>
      </c>
      <c r="S1387">
        <v>0.32</v>
      </c>
      <c r="T1387">
        <v>0.23</v>
      </c>
      <c r="U1387">
        <v>0</v>
      </c>
      <c r="V1387">
        <v>0</v>
      </c>
      <c r="W1387">
        <v>20.67</v>
      </c>
      <c r="X1387">
        <v>0.6</v>
      </c>
      <c r="Y1387">
        <v>-1</v>
      </c>
      <c r="Z1387">
        <v>-1</v>
      </c>
      <c r="AA1387">
        <v>24.88</v>
      </c>
      <c r="AB1387">
        <v>0.03</v>
      </c>
      <c r="AC1387">
        <v>0.02</v>
      </c>
      <c r="AD1387">
        <v>0.03</v>
      </c>
      <c r="AE1387">
        <v>4.17</v>
      </c>
      <c r="AF1387">
        <v>-1</v>
      </c>
      <c r="AG1387">
        <v>-1</v>
      </c>
      <c r="AH1387">
        <v>-1</v>
      </c>
      <c r="AI1387">
        <v>0</v>
      </c>
      <c r="AJ1387">
        <v>0</v>
      </c>
      <c r="AK1387">
        <v>0.03</v>
      </c>
      <c r="AL1387">
        <v>0.03</v>
      </c>
      <c r="AM1387">
        <v>0.05</v>
      </c>
      <c r="AN1387">
        <v>0.05</v>
      </c>
      <c r="AO1387">
        <v>1.42</v>
      </c>
      <c r="AP1387">
        <v>1.42</v>
      </c>
      <c r="AQ1387">
        <v>22.67</v>
      </c>
      <c r="AR1387">
        <v>0.53</v>
      </c>
      <c r="AS1387">
        <v>0.68</v>
      </c>
      <c r="AT1387">
        <v>-1</v>
      </c>
      <c r="AU1387">
        <v>-1</v>
      </c>
      <c r="AV1387">
        <v>0.05</v>
      </c>
      <c r="AW1387">
        <v>29.88</v>
      </c>
      <c r="AX1387">
        <v>29.88</v>
      </c>
      <c r="AY1387">
        <v>0.17</v>
      </c>
      <c r="AZ1387">
        <v>0</v>
      </c>
      <c r="BA1387">
        <v>1454.9528286890634</v>
      </c>
    </row>
    <row r="1388" spans="1:53" x14ac:dyDescent="0.25">
      <c r="A1388">
        <v>3618</v>
      </c>
      <c r="B1388" t="s">
        <v>1779</v>
      </c>
      <c r="C1388">
        <v>0</v>
      </c>
      <c r="D1388">
        <v>1.58</v>
      </c>
      <c r="E1388">
        <v>0</v>
      </c>
      <c r="F1388">
        <v>0</v>
      </c>
      <c r="G1388">
        <v>0</v>
      </c>
      <c r="H1388">
        <v>0.03</v>
      </c>
      <c r="I1388">
        <v>0</v>
      </c>
      <c r="J1388">
        <v>2</v>
      </c>
      <c r="K1388">
        <v>0.03</v>
      </c>
      <c r="L1388">
        <v>-1</v>
      </c>
      <c r="M1388">
        <v>-1</v>
      </c>
      <c r="N1388">
        <v>0.67</v>
      </c>
      <c r="O1388">
        <v>3.58</v>
      </c>
      <c r="P1388">
        <v>0.03</v>
      </c>
      <c r="Q1388">
        <v>0.28000000000000003</v>
      </c>
      <c r="R1388">
        <v>0.05</v>
      </c>
      <c r="S1388">
        <v>0.32</v>
      </c>
      <c r="T1388">
        <v>0.23</v>
      </c>
      <c r="U1388">
        <v>0</v>
      </c>
      <c r="V1388">
        <v>0</v>
      </c>
      <c r="W1388">
        <v>20.67</v>
      </c>
      <c r="X1388">
        <v>0.6</v>
      </c>
      <c r="Y1388">
        <v>-1</v>
      </c>
      <c r="Z1388">
        <v>-1</v>
      </c>
      <c r="AA1388">
        <v>24.88</v>
      </c>
      <c r="AB1388">
        <v>0.03</v>
      </c>
      <c r="AC1388">
        <v>0.02</v>
      </c>
      <c r="AD1388">
        <v>0.03</v>
      </c>
      <c r="AE1388">
        <v>4.17</v>
      </c>
      <c r="AF1388">
        <v>-1</v>
      </c>
      <c r="AG1388">
        <v>-1</v>
      </c>
      <c r="AH1388">
        <v>-1</v>
      </c>
      <c r="AI1388">
        <v>0</v>
      </c>
      <c r="AJ1388">
        <v>0</v>
      </c>
      <c r="AK1388">
        <v>0.03</v>
      </c>
      <c r="AL1388">
        <v>0.03</v>
      </c>
      <c r="AM1388">
        <v>0.05</v>
      </c>
      <c r="AN1388">
        <v>0.05</v>
      </c>
      <c r="AO1388">
        <v>1.42</v>
      </c>
      <c r="AP1388">
        <v>1.42</v>
      </c>
      <c r="AQ1388">
        <v>22.67</v>
      </c>
      <c r="AR1388">
        <v>0.53</v>
      </c>
      <c r="AS1388">
        <v>0.68</v>
      </c>
      <c r="AT1388">
        <v>-1</v>
      </c>
      <c r="AU1388">
        <v>-1</v>
      </c>
      <c r="AV1388">
        <v>0.05</v>
      </c>
      <c r="AW1388">
        <v>29.88</v>
      </c>
      <c r="AX1388">
        <v>29.88</v>
      </c>
      <c r="AY1388">
        <v>0.17</v>
      </c>
      <c r="AZ1388">
        <v>0</v>
      </c>
      <c r="BA1388">
        <v>1530.6604775946023</v>
      </c>
    </row>
    <row r="1389" spans="1:53" x14ac:dyDescent="0.25">
      <c r="A1389">
        <v>3619</v>
      </c>
      <c r="B1389" t="s">
        <v>1780</v>
      </c>
      <c r="C1389">
        <v>0</v>
      </c>
      <c r="D1389">
        <v>1.58</v>
      </c>
      <c r="E1389">
        <v>0</v>
      </c>
      <c r="F1389">
        <v>0</v>
      </c>
      <c r="G1389">
        <v>0</v>
      </c>
      <c r="H1389">
        <v>0.03</v>
      </c>
      <c r="I1389">
        <v>0</v>
      </c>
      <c r="J1389">
        <v>2</v>
      </c>
      <c r="K1389">
        <v>0.03</v>
      </c>
      <c r="L1389">
        <v>-1</v>
      </c>
      <c r="M1389">
        <v>-1</v>
      </c>
      <c r="N1389">
        <v>0.67</v>
      </c>
      <c r="O1389">
        <v>3.58</v>
      </c>
      <c r="P1389">
        <v>0.03</v>
      </c>
      <c r="Q1389">
        <v>0.28000000000000003</v>
      </c>
      <c r="R1389">
        <v>0.05</v>
      </c>
      <c r="S1389">
        <v>0.32</v>
      </c>
      <c r="T1389">
        <v>0.23</v>
      </c>
      <c r="U1389">
        <v>0</v>
      </c>
      <c r="V1389">
        <v>0</v>
      </c>
      <c r="W1389">
        <v>20.67</v>
      </c>
      <c r="X1389">
        <v>0.6</v>
      </c>
      <c r="Y1389">
        <v>-1</v>
      </c>
      <c r="Z1389">
        <v>-1</v>
      </c>
      <c r="AA1389">
        <v>24.88</v>
      </c>
      <c r="AB1389">
        <v>0.03</v>
      </c>
      <c r="AC1389">
        <v>0.02</v>
      </c>
      <c r="AD1389">
        <v>0.03</v>
      </c>
      <c r="AE1389">
        <v>4.17</v>
      </c>
      <c r="AF1389">
        <v>-1</v>
      </c>
      <c r="AG1389">
        <v>-1</v>
      </c>
      <c r="AH1389">
        <v>-1</v>
      </c>
      <c r="AI1389">
        <v>0</v>
      </c>
      <c r="AJ1389">
        <v>0</v>
      </c>
      <c r="AK1389">
        <v>0.03</v>
      </c>
      <c r="AL1389">
        <v>0.03</v>
      </c>
      <c r="AM1389">
        <v>0.05</v>
      </c>
      <c r="AN1389">
        <v>0.05</v>
      </c>
      <c r="AO1389">
        <v>1.42</v>
      </c>
      <c r="AP1389">
        <v>1.42</v>
      </c>
      <c r="AQ1389">
        <v>22.67</v>
      </c>
      <c r="AR1389">
        <v>0.53</v>
      </c>
      <c r="AS1389">
        <v>0.68</v>
      </c>
      <c r="AT1389">
        <v>-1</v>
      </c>
      <c r="AU1389">
        <v>-1</v>
      </c>
      <c r="AV1389">
        <v>0.05</v>
      </c>
      <c r="AW1389">
        <v>29.88</v>
      </c>
      <c r="AX1389">
        <v>29.88</v>
      </c>
      <c r="AY1389">
        <v>0.17</v>
      </c>
      <c r="AZ1389">
        <v>0</v>
      </c>
      <c r="BA1389">
        <v>1371.3547926075412</v>
      </c>
    </row>
    <row r="1390" spans="1:53" x14ac:dyDescent="0.25">
      <c r="A1390">
        <v>3620</v>
      </c>
      <c r="B1390" t="s">
        <v>1781</v>
      </c>
      <c r="C1390">
        <v>0</v>
      </c>
      <c r="D1390">
        <v>1.58</v>
      </c>
      <c r="E1390">
        <v>0</v>
      </c>
      <c r="F1390">
        <v>0</v>
      </c>
      <c r="G1390">
        <v>0</v>
      </c>
      <c r="H1390">
        <v>0.03</v>
      </c>
      <c r="I1390">
        <v>0</v>
      </c>
      <c r="J1390">
        <v>2</v>
      </c>
      <c r="K1390">
        <v>0.03</v>
      </c>
      <c r="L1390">
        <v>-1</v>
      </c>
      <c r="M1390">
        <v>-1</v>
      </c>
      <c r="N1390">
        <v>0.67</v>
      </c>
      <c r="O1390">
        <v>3.58</v>
      </c>
      <c r="P1390">
        <v>0.03</v>
      </c>
      <c r="Q1390">
        <v>0.28000000000000003</v>
      </c>
      <c r="R1390">
        <v>0.05</v>
      </c>
      <c r="S1390">
        <v>0.32</v>
      </c>
      <c r="T1390">
        <v>0.23</v>
      </c>
      <c r="U1390">
        <v>0</v>
      </c>
      <c r="V1390">
        <v>0</v>
      </c>
      <c r="W1390">
        <v>20.67</v>
      </c>
      <c r="X1390">
        <v>0.6</v>
      </c>
      <c r="Y1390">
        <v>-1</v>
      </c>
      <c r="Z1390">
        <v>-1</v>
      </c>
      <c r="AA1390">
        <v>24.88</v>
      </c>
      <c r="AB1390">
        <v>0.03</v>
      </c>
      <c r="AC1390">
        <v>0.02</v>
      </c>
      <c r="AD1390">
        <v>0.03</v>
      </c>
      <c r="AE1390">
        <v>4.17</v>
      </c>
      <c r="AF1390">
        <v>-1</v>
      </c>
      <c r="AG1390">
        <v>-1</v>
      </c>
      <c r="AH1390">
        <v>-1</v>
      </c>
      <c r="AI1390">
        <v>0</v>
      </c>
      <c r="AJ1390">
        <v>0</v>
      </c>
      <c r="AK1390">
        <v>0.03</v>
      </c>
      <c r="AL1390">
        <v>0.03</v>
      </c>
      <c r="AM1390">
        <v>0.05</v>
      </c>
      <c r="AN1390">
        <v>0.05</v>
      </c>
      <c r="AO1390">
        <v>1.42</v>
      </c>
      <c r="AP1390">
        <v>1.42</v>
      </c>
      <c r="AQ1390">
        <v>22.67</v>
      </c>
      <c r="AR1390">
        <v>0.53</v>
      </c>
      <c r="AS1390">
        <v>0.68</v>
      </c>
      <c r="AT1390">
        <v>-1</v>
      </c>
      <c r="AU1390">
        <v>-1</v>
      </c>
      <c r="AV1390">
        <v>0.05</v>
      </c>
      <c r="AW1390">
        <v>29.88</v>
      </c>
      <c r="AX1390">
        <v>29.88</v>
      </c>
      <c r="AY1390">
        <v>0.17</v>
      </c>
      <c r="AZ1390">
        <v>0</v>
      </c>
      <c r="BA1390">
        <v>1696.9633625485144</v>
      </c>
    </row>
    <row r="1391" spans="1:53" x14ac:dyDescent="0.25">
      <c r="A1391">
        <v>3623</v>
      </c>
      <c r="B1391" t="s">
        <v>1782</v>
      </c>
      <c r="C1391">
        <v>0</v>
      </c>
      <c r="D1391">
        <v>1.58</v>
      </c>
      <c r="E1391">
        <v>0</v>
      </c>
      <c r="F1391">
        <v>0</v>
      </c>
      <c r="G1391">
        <v>0</v>
      </c>
      <c r="H1391">
        <v>0.03</v>
      </c>
      <c r="I1391">
        <v>0</v>
      </c>
      <c r="J1391">
        <v>2</v>
      </c>
      <c r="K1391">
        <v>0.03</v>
      </c>
      <c r="L1391">
        <v>-1</v>
      </c>
      <c r="M1391">
        <v>-1</v>
      </c>
      <c r="N1391">
        <v>0.67</v>
      </c>
      <c r="O1391">
        <v>3.58</v>
      </c>
      <c r="P1391">
        <v>0.03</v>
      </c>
      <c r="Q1391">
        <v>0.28000000000000003</v>
      </c>
      <c r="R1391">
        <v>0.05</v>
      </c>
      <c r="S1391">
        <v>0.32</v>
      </c>
      <c r="T1391">
        <v>0.23</v>
      </c>
      <c r="U1391">
        <v>0</v>
      </c>
      <c r="V1391">
        <v>0</v>
      </c>
      <c r="W1391">
        <v>20.67</v>
      </c>
      <c r="X1391">
        <v>0.6</v>
      </c>
      <c r="Y1391">
        <v>-1</v>
      </c>
      <c r="Z1391">
        <v>-1</v>
      </c>
      <c r="AA1391">
        <v>24.88</v>
      </c>
      <c r="AB1391">
        <v>0.03</v>
      </c>
      <c r="AC1391">
        <v>0.02</v>
      </c>
      <c r="AD1391">
        <v>0.03</v>
      </c>
      <c r="AE1391">
        <v>4.17</v>
      </c>
      <c r="AF1391">
        <v>-1</v>
      </c>
      <c r="AG1391">
        <v>-1</v>
      </c>
      <c r="AH1391">
        <v>-1</v>
      </c>
      <c r="AI1391">
        <v>0</v>
      </c>
      <c r="AJ1391">
        <v>0</v>
      </c>
      <c r="AK1391">
        <v>0.03</v>
      </c>
      <c r="AL1391">
        <v>0.03</v>
      </c>
      <c r="AM1391">
        <v>0.05</v>
      </c>
      <c r="AN1391">
        <v>0.05</v>
      </c>
      <c r="AO1391">
        <v>1.42</v>
      </c>
      <c r="AP1391">
        <v>1.42</v>
      </c>
      <c r="AQ1391">
        <v>22.67</v>
      </c>
      <c r="AR1391">
        <v>0.53</v>
      </c>
      <c r="AS1391">
        <v>0.68</v>
      </c>
      <c r="AT1391">
        <v>-1</v>
      </c>
      <c r="AU1391">
        <v>-1</v>
      </c>
      <c r="AV1391">
        <v>0.05</v>
      </c>
      <c r="AW1391">
        <v>29.88</v>
      </c>
      <c r="AX1391">
        <v>29.88</v>
      </c>
      <c r="AY1391">
        <v>0.17</v>
      </c>
      <c r="AZ1391">
        <v>0</v>
      </c>
      <c r="BA1391">
        <v>1409.5741528740705</v>
      </c>
    </row>
    <row r="1392" spans="1:53" x14ac:dyDescent="0.25">
      <c r="A1392">
        <v>3624</v>
      </c>
      <c r="B1392" t="s">
        <v>1783</v>
      </c>
      <c r="C1392">
        <v>0</v>
      </c>
      <c r="D1392">
        <v>1.58</v>
      </c>
      <c r="E1392">
        <v>0</v>
      </c>
      <c r="F1392">
        <v>0</v>
      </c>
      <c r="G1392">
        <v>0</v>
      </c>
      <c r="H1392">
        <v>0.03</v>
      </c>
      <c r="I1392">
        <v>0</v>
      </c>
      <c r="J1392">
        <v>2</v>
      </c>
      <c r="K1392">
        <v>0.03</v>
      </c>
      <c r="L1392">
        <v>-1</v>
      </c>
      <c r="M1392">
        <v>-1</v>
      </c>
      <c r="N1392">
        <v>0.67</v>
      </c>
      <c r="O1392">
        <v>3.58</v>
      </c>
      <c r="P1392">
        <v>0.03</v>
      </c>
      <c r="Q1392">
        <v>0.28000000000000003</v>
      </c>
      <c r="R1392">
        <v>0.05</v>
      </c>
      <c r="S1392">
        <v>0.32</v>
      </c>
      <c r="T1392">
        <v>0.23</v>
      </c>
      <c r="U1392">
        <v>0</v>
      </c>
      <c r="V1392">
        <v>0</v>
      </c>
      <c r="W1392">
        <v>20.67</v>
      </c>
      <c r="X1392">
        <v>0.6</v>
      </c>
      <c r="Y1392">
        <v>-1</v>
      </c>
      <c r="Z1392">
        <v>-1</v>
      </c>
      <c r="AA1392">
        <v>24.88</v>
      </c>
      <c r="AB1392">
        <v>0.03</v>
      </c>
      <c r="AC1392">
        <v>0.02</v>
      </c>
      <c r="AD1392">
        <v>0.03</v>
      </c>
      <c r="AE1392">
        <v>4.17</v>
      </c>
      <c r="AF1392">
        <v>-1</v>
      </c>
      <c r="AG1392">
        <v>-1</v>
      </c>
      <c r="AH1392">
        <v>-1</v>
      </c>
      <c r="AI1392">
        <v>0</v>
      </c>
      <c r="AJ1392">
        <v>0</v>
      </c>
      <c r="AK1392">
        <v>0.03</v>
      </c>
      <c r="AL1392">
        <v>0.03</v>
      </c>
      <c r="AM1392">
        <v>0.05</v>
      </c>
      <c r="AN1392">
        <v>0.05</v>
      </c>
      <c r="AO1392">
        <v>1.42</v>
      </c>
      <c r="AP1392">
        <v>1.42</v>
      </c>
      <c r="AQ1392">
        <v>22.67</v>
      </c>
      <c r="AR1392">
        <v>0.53</v>
      </c>
      <c r="AS1392">
        <v>0.68</v>
      </c>
      <c r="AT1392">
        <v>-1</v>
      </c>
      <c r="AU1392">
        <v>-1</v>
      </c>
      <c r="AV1392">
        <v>0.05</v>
      </c>
      <c r="AW1392">
        <v>29.88</v>
      </c>
      <c r="AX1392">
        <v>29.88</v>
      </c>
      <c r="AY1392">
        <v>0.17</v>
      </c>
      <c r="AZ1392">
        <v>0</v>
      </c>
      <c r="BA1392">
        <v>1441.828706447805</v>
      </c>
    </row>
    <row r="1393" spans="1:53" x14ac:dyDescent="0.25">
      <c r="A1393">
        <v>3627</v>
      </c>
      <c r="B1393" t="s">
        <v>1784</v>
      </c>
      <c r="C1393">
        <v>0</v>
      </c>
      <c r="D1393">
        <v>1.58</v>
      </c>
      <c r="E1393">
        <v>0</v>
      </c>
      <c r="F1393">
        <v>0</v>
      </c>
      <c r="G1393">
        <v>0</v>
      </c>
      <c r="H1393">
        <v>0.03</v>
      </c>
      <c r="I1393">
        <v>0</v>
      </c>
      <c r="J1393">
        <v>2</v>
      </c>
      <c r="K1393">
        <v>0.03</v>
      </c>
      <c r="L1393">
        <v>-1</v>
      </c>
      <c r="M1393">
        <v>-1</v>
      </c>
      <c r="N1393">
        <v>0.67</v>
      </c>
      <c r="O1393">
        <v>3.58</v>
      </c>
      <c r="P1393">
        <v>0.03</v>
      </c>
      <c r="Q1393">
        <v>0.28000000000000003</v>
      </c>
      <c r="R1393">
        <v>0.05</v>
      </c>
      <c r="S1393">
        <v>0.32</v>
      </c>
      <c r="T1393">
        <v>0.23</v>
      </c>
      <c r="U1393">
        <v>0</v>
      </c>
      <c r="V1393">
        <v>0</v>
      </c>
      <c r="W1393">
        <v>20.67</v>
      </c>
      <c r="X1393">
        <v>0.6</v>
      </c>
      <c r="Y1393">
        <v>-1</v>
      </c>
      <c r="Z1393">
        <v>-1</v>
      </c>
      <c r="AA1393">
        <v>24.88</v>
      </c>
      <c r="AB1393">
        <v>0.03</v>
      </c>
      <c r="AC1393">
        <v>0.02</v>
      </c>
      <c r="AD1393">
        <v>0.03</v>
      </c>
      <c r="AE1393">
        <v>4.17</v>
      </c>
      <c r="AF1393">
        <v>-1</v>
      </c>
      <c r="AG1393">
        <v>-1</v>
      </c>
      <c r="AH1393">
        <v>-1</v>
      </c>
      <c r="AI1393">
        <v>0</v>
      </c>
      <c r="AJ1393">
        <v>0</v>
      </c>
      <c r="AK1393">
        <v>0.03</v>
      </c>
      <c r="AL1393">
        <v>0.03</v>
      </c>
      <c r="AM1393">
        <v>0.05</v>
      </c>
      <c r="AN1393">
        <v>0.05</v>
      </c>
      <c r="AO1393">
        <v>1.42</v>
      </c>
      <c r="AP1393">
        <v>1.42</v>
      </c>
      <c r="AQ1393">
        <v>22.67</v>
      </c>
      <c r="AR1393">
        <v>0.53</v>
      </c>
      <c r="AS1393">
        <v>0.68</v>
      </c>
      <c r="AT1393">
        <v>-1</v>
      </c>
      <c r="AU1393">
        <v>-1</v>
      </c>
      <c r="AV1393">
        <v>0.05</v>
      </c>
      <c r="AW1393">
        <v>29.88</v>
      </c>
      <c r="AX1393">
        <v>29.88</v>
      </c>
      <c r="AY1393">
        <v>0.17</v>
      </c>
      <c r="AZ1393">
        <v>0</v>
      </c>
      <c r="BA1393">
        <v>1447.9025526398486</v>
      </c>
    </row>
    <row r="1394" spans="1:53" x14ac:dyDescent="0.25">
      <c r="A1394">
        <v>3630</v>
      </c>
      <c r="B1394" t="s">
        <v>1785</v>
      </c>
      <c r="C1394">
        <v>0</v>
      </c>
      <c r="D1394">
        <v>1.58</v>
      </c>
      <c r="E1394">
        <v>0</v>
      </c>
      <c r="F1394">
        <v>0</v>
      </c>
      <c r="G1394">
        <v>0</v>
      </c>
      <c r="H1394">
        <v>0.03</v>
      </c>
      <c r="I1394">
        <v>0</v>
      </c>
      <c r="J1394">
        <v>2</v>
      </c>
      <c r="K1394">
        <v>0.03</v>
      </c>
      <c r="L1394">
        <v>-1</v>
      </c>
      <c r="M1394">
        <v>-1</v>
      </c>
      <c r="N1394">
        <v>0.67</v>
      </c>
      <c r="O1394">
        <v>3.58</v>
      </c>
      <c r="P1394">
        <v>0.03</v>
      </c>
      <c r="Q1394">
        <v>0.28000000000000003</v>
      </c>
      <c r="R1394">
        <v>0.05</v>
      </c>
      <c r="S1394">
        <v>0.32</v>
      </c>
      <c r="T1394">
        <v>0.23</v>
      </c>
      <c r="U1394">
        <v>0</v>
      </c>
      <c r="V1394">
        <v>0</v>
      </c>
      <c r="W1394">
        <v>20.67</v>
      </c>
      <c r="X1394">
        <v>0.6</v>
      </c>
      <c r="Y1394">
        <v>-1</v>
      </c>
      <c r="Z1394">
        <v>-1</v>
      </c>
      <c r="AA1394">
        <v>24.88</v>
      </c>
      <c r="AB1394">
        <v>0.03</v>
      </c>
      <c r="AC1394">
        <v>0.02</v>
      </c>
      <c r="AD1394">
        <v>0.03</v>
      </c>
      <c r="AE1394">
        <v>4.17</v>
      </c>
      <c r="AF1394">
        <v>-1</v>
      </c>
      <c r="AG1394">
        <v>-1</v>
      </c>
      <c r="AH1394">
        <v>-1</v>
      </c>
      <c r="AI1394">
        <v>0</v>
      </c>
      <c r="AJ1394">
        <v>0</v>
      </c>
      <c r="AK1394">
        <v>0.03</v>
      </c>
      <c r="AL1394">
        <v>0.03</v>
      </c>
      <c r="AM1394">
        <v>0.05</v>
      </c>
      <c r="AN1394">
        <v>0.05</v>
      </c>
      <c r="AO1394">
        <v>1.42</v>
      </c>
      <c r="AP1394">
        <v>1.42</v>
      </c>
      <c r="AQ1394">
        <v>22.67</v>
      </c>
      <c r="AR1394">
        <v>0.53</v>
      </c>
      <c r="AS1394">
        <v>0.68</v>
      </c>
      <c r="AT1394">
        <v>-1</v>
      </c>
      <c r="AU1394">
        <v>-1</v>
      </c>
      <c r="AV1394">
        <v>0.05</v>
      </c>
      <c r="AW1394">
        <v>29.88</v>
      </c>
      <c r="AX1394">
        <v>29.88</v>
      </c>
      <c r="AY1394">
        <v>0.17</v>
      </c>
      <c r="AZ1394">
        <v>0</v>
      </c>
      <c r="BA1394">
        <v>1471.3039155369474</v>
      </c>
    </row>
    <row r="1395" spans="1:53" x14ac:dyDescent="0.25">
      <c r="A1395">
        <v>3632</v>
      </c>
      <c r="B1395" t="s">
        <v>1786</v>
      </c>
      <c r="C1395">
        <v>0</v>
      </c>
      <c r="D1395">
        <v>1.58</v>
      </c>
      <c r="E1395">
        <v>0</v>
      </c>
      <c r="F1395">
        <v>0</v>
      </c>
      <c r="G1395">
        <v>0</v>
      </c>
      <c r="H1395">
        <v>0.03</v>
      </c>
      <c r="I1395">
        <v>0</v>
      </c>
      <c r="J1395">
        <v>2</v>
      </c>
      <c r="K1395">
        <v>0.03</v>
      </c>
      <c r="L1395">
        <v>-1</v>
      </c>
      <c r="M1395">
        <v>-1</v>
      </c>
      <c r="N1395">
        <v>0.67</v>
      </c>
      <c r="O1395">
        <v>3.58</v>
      </c>
      <c r="P1395">
        <v>0.03</v>
      </c>
      <c r="Q1395">
        <v>0.28000000000000003</v>
      </c>
      <c r="R1395">
        <v>0.05</v>
      </c>
      <c r="S1395">
        <v>0.32</v>
      </c>
      <c r="T1395">
        <v>0.23</v>
      </c>
      <c r="U1395">
        <v>0</v>
      </c>
      <c r="V1395">
        <v>0</v>
      </c>
      <c r="W1395">
        <v>20.67</v>
      </c>
      <c r="X1395">
        <v>0.6</v>
      </c>
      <c r="Y1395">
        <v>-1</v>
      </c>
      <c r="Z1395">
        <v>-1</v>
      </c>
      <c r="AA1395">
        <v>24.88</v>
      </c>
      <c r="AB1395">
        <v>0.03</v>
      </c>
      <c r="AC1395">
        <v>0.02</v>
      </c>
      <c r="AD1395">
        <v>0.03</v>
      </c>
      <c r="AE1395">
        <v>4.17</v>
      </c>
      <c r="AF1395">
        <v>-1</v>
      </c>
      <c r="AG1395">
        <v>-1</v>
      </c>
      <c r="AH1395">
        <v>-1</v>
      </c>
      <c r="AI1395">
        <v>0</v>
      </c>
      <c r="AJ1395">
        <v>0</v>
      </c>
      <c r="AK1395">
        <v>0.03</v>
      </c>
      <c r="AL1395">
        <v>0.03</v>
      </c>
      <c r="AM1395">
        <v>0.05</v>
      </c>
      <c r="AN1395">
        <v>0.05</v>
      </c>
      <c r="AO1395">
        <v>1.42</v>
      </c>
      <c r="AP1395">
        <v>1.42</v>
      </c>
      <c r="AQ1395">
        <v>22.67</v>
      </c>
      <c r="AR1395">
        <v>0.53</v>
      </c>
      <c r="AS1395">
        <v>0.68</v>
      </c>
      <c r="AT1395">
        <v>-1</v>
      </c>
      <c r="AU1395">
        <v>-1</v>
      </c>
      <c r="AV1395">
        <v>0.05</v>
      </c>
      <c r="AW1395">
        <v>29.88</v>
      </c>
      <c r="AX1395">
        <v>29.88</v>
      </c>
      <c r="AY1395">
        <v>0.17</v>
      </c>
      <c r="AZ1395">
        <v>0</v>
      </c>
      <c r="BA1395">
        <v>1379.5310225144062</v>
      </c>
    </row>
    <row r="1396" spans="1:53" x14ac:dyDescent="0.25">
      <c r="A1396">
        <v>3633</v>
      </c>
      <c r="B1396" t="s">
        <v>1787</v>
      </c>
      <c r="C1396">
        <v>0</v>
      </c>
      <c r="D1396">
        <v>1.58</v>
      </c>
      <c r="E1396">
        <v>0</v>
      </c>
      <c r="F1396">
        <v>0</v>
      </c>
      <c r="G1396">
        <v>0</v>
      </c>
      <c r="H1396">
        <v>0.03</v>
      </c>
      <c r="I1396">
        <v>0</v>
      </c>
      <c r="J1396">
        <v>2</v>
      </c>
      <c r="K1396">
        <v>0.03</v>
      </c>
      <c r="L1396">
        <v>-1</v>
      </c>
      <c r="M1396">
        <v>-1</v>
      </c>
      <c r="N1396">
        <v>0.67</v>
      </c>
      <c r="O1396">
        <v>3.58</v>
      </c>
      <c r="P1396">
        <v>0.03</v>
      </c>
      <c r="Q1396">
        <v>0.28000000000000003</v>
      </c>
      <c r="R1396">
        <v>0.05</v>
      </c>
      <c r="S1396">
        <v>0.32</v>
      </c>
      <c r="T1396">
        <v>0.23</v>
      </c>
      <c r="U1396">
        <v>0</v>
      </c>
      <c r="V1396">
        <v>0</v>
      </c>
      <c r="W1396">
        <v>20.67</v>
      </c>
      <c r="X1396">
        <v>0.6</v>
      </c>
      <c r="Y1396">
        <v>-1</v>
      </c>
      <c r="Z1396">
        <v>-1</v>
      </c>
      <c r="AA1396">
        <v>24.88</v>
      </c>
      <c r="AB1396">
        <v>0.03</v>
      </c>
      <c r="AC1396">
        <v>0.02</v>
      </c>
      <c r="AD1396">
        <v>0.03</v>
      </c>
      <c r="AE1396">
        <v>4.17</v>
      </c>
      <c r="AF1396">
        <v>-1</v>
      </c>
      <c r="AG1396">
        <v>-1</v>
      </c>
      <c r="AH1396">
        <v>-1</v>
      </c>
      <c r="AI1396">
        <v>0</v>
      </c>
      <c r="AJ1396">
        <v>0</v>
      </c>
      <c r="AK1396">
        <v>0.03</v>
      </c>
      <c r="AL1396">
        <v>0.03</v>
      </c>
      <c r="AM1396">
        <v>0.05</v>
      </c>
      <c r="AN1396">
        <v>0.05</v>
      </c>
      <c r="AO1396">
        <v>1.42</v>
      </c>
      <c r="AP1396">
        <v>1.42</v>
      </c>
      <c r="AQ1396">
        <v>22.67</v>
      </c>
      <c r="AR1396">
        <v>0.53</v>
      </c>
      <c r="AS1396">
        <v>0.68</v>
      </c>
      <c r="AT1396">
        <v>-1</v>
      </c>
      <c r="AU1396">
        <v>-1</v>
      </c>
      <c r="AV1396">
        <v>0.05</v>
      </c>
      <c r="AW1396">
        <v>29.88</v>
      </c>
      <c r="AX1396">
        <v>29.88</v>
      </c>
      <c r="AY1396">
        <v>0.17</v>
      </c>
      <c r="AZ1396">
        <v>0</v>
      </c>
      <c r="BA1396">
        <v>1495.6502822065856</v>
      </c>
    </row>
    <row r="1397" spans="1:53" x14ac:dyDescent="0.25">
      <c r="A1397">
        <v>3634</v>
      </c>
      <c r="B1397" t="s">
        <v>1788</v>
      </c>
      <c r="C1397">
        <v>0</v>
      </c>
      <c r="D1397">
        <v>1.58</v>
      </c>
      <c r="E1397">
        <v>0</v>
      </c>
      <c r="F1397">
        <v>0</v>
      </c>
      <c r="G1397">
        <v>0</v>
      </c>
      <c r="H1397">
        <v>0.03</v>
      </c>
      <c r="I1397">
        <v>0</v>
      </c>
      <c r="J1397">
        <v>2</v>
      </c>
      <c r="K1397">
        <v>0.03</v>
      </c>
      <c r="L1397">
        <v>-1</v>
      </c>
      <c r="M1397">
        <v>-1</v>
      </c>
      <c r="N1397">
        <v>0.67</v>
      </c>
      <c r="O1397">
        <v>3.58</v>
      </c>
      <c r="P1397">
        <v>0.03</v>
      </c>
      <c r="Q1397">
        <v>0.28000000000000003</v>
      </c>
      <c r="R1397">
        <v>0.05</v>
      </c>
      <c r="S1397">
        <v>0.32</v>
      </c>
      <c r="T1397">
        <v>0.23</v>
      </c>
      <c r="U1397">
        <v>0</v>
      </c>
      <c r="V1397">
        <v>0</v>
      </c>
      <c r="W1397">
        <v>20.67</v>
      </c>
      <c r="X1397">
        <v>0.6</v>
      </c>
      <c r="Y1397">
        <v>-1</v>
      </c>
      <c r="Z1397">
        <v>-1</v>
      </c>
      <c r="AA1397">
        <v>24.88</v>
      </c>
      <c r="AB1397">
        <v>0.03</v>
      </c>
      <c r="AC1397">
        <v>0.02</v>
      </c>
      <c r="AD1397">
        <v>0.03</v>
      </c>
      <c r="AE1397">
        <v>4.17</v>
      </c>
      <c r="AF1397">
        <v>-1</v>
      </c>
      <c r="AG1397">
        <v>-1</v>
      </c>
      <c r="AH1397">
        <v>-1</v>
      </c>
      <c r="AI1397">
        <v>0</v>
      </c>
      <c r="AJ1397">
        <v>0</v>
      </c>
      <c r="AK1397">
        <v>0.03</v>
      </c>
      <c r="AL1397">
        <v>0.03</v>
      </c>
      <c r="AM1397">
        <v>0.05</v>
      </c>
      <c r="AN1397">
        <v>0.05</v>
      </c>
      <c r="AO1397">
        <v>1.42</v>
      </c>
      <c r="AP1397">
        <v>1.42</v>
      </c>
      <c r="AQ1397">
        <v>22.67</v>
      </c>
      <c r="AR1397">
        <v>0.53</v>
      </c>
      <c r="AS1397">
        <v>0.68</v>
      </c>
      <c r="AT1397">
        <v>-1</v>
      </c>
      <c r="AU1397">
        <v>-1</v>
      </c>
      <c r="AV1397">
        <v>0.05</v>
      </c>
      <c r="AW1397">
        <v>29.88</v>
      </c>
      <c r="AX1397">
        <v>29.88</v>
      </c>
      <c r="AY1397">
        <v>0.17</v>
      </c>
      <c r="AZ1397">
        <v>0</v>
      </c>
      <c r="BA1397">
        <v>1436.0633463891925</v>
      </c>
    </row>
    <row r="1398" spans="1:53" x14ac:dyDescent="0.25">
      <c r="A1398">
        <v>3635</v>
      </c>
      <c r="B1398" t="s">
        <v>1789</v>
      </c>
      <c r="C1398">
        <v>0</v>
      </c>
      <c r="D1398">
        <v>1.58</v>
      </c>
      <c r="E1398">
        <v>0</v>
      </c>
      <c r="F1398">
        <v>0</v>
      </c>
      <c r="G1398">
        <v>0</v>
      </c>
      <c r="H1398">
        <v>0.03</v>
      </c>
      <c r="I1398">
        <v>0</v>
      </c>
      <c r="J1398">
        <v>2</v>
      </c>
      <c r="K1398">
        <v>0.03</v>
      </c>
      <c r="L1398">
        <v>-1</v>
      </c>
      <c r="M1398">
        <v>-1</v>
      </c>
      <c r="N1398">
        <v>0.67</v>
      </c>
      <c r="O1398">
        <v>3.58</v>
      </c>
      <c r="P1398">
        <v>0.03</v>
      </c>
      <c r="Q1398">
        <v>0.28000000000000003</v>
      </c>
      <c r="R1398">
        <v>0.05</v>
      </c>
      <c r="S1398">
        <v>0.32</v>
      </c>
      <c r="T1398">
        <v>0.23</v>
      </c>
      <c r="U1398">
        <v>0</v>
      </c>
      <c r="V1398">
        <v>0</v>
      </c>
      <c r="W1398">
        <v>20.67</v>
      </c>
      <c r="X1398">
        <v>0.6</v>
      </c>
      <c r="Y1398">
        <v>-1</v>
      </c>
      <c r="Z1398">
        <v>-1</v>
      </c>
      <c r="AA1398">
        <v>24.88</v>
      </c>
      <c r="AB1398">
        <v>0.03</v>
      </c>
      <c r="AC1398">
        <v>0.02</v>
      </c>
      <c r="AD1398">
        <v>0.03</v>
      </c>
      <c r="AE1398">
        <v>4.17</v>
      </c>
      <c r="AF1398">
        <v>-1</v>
      </c>
      <c r="AG1398">
        <v>-1</v>
      </c>
      <c r="AH1398">
        <v>-1</v>
      </c>
      <c r="AI1398">
        <v>0</v>
      </c>
      <c r="AJ1398">
        <v>0</v>
      </c>
      <c r="AK1398">
        <v>0.03</v>
      </c>
      <c r="AL1398">
        <v>0.03</v>
      </c>
      <c r="AM1398">
        <v>0.05</v>
      </c>
      <c r="AN1398">
        <v>0.05</v>
      </c>
      <c r="AO1398">
        <v>1.42</v>
      </c>
      <c r="AP1398">
        <v>1.42</v>
      </c>
      <c r="AQ1398">
        <v>22.67</v>
      </c>
      <c r="AR1398">
        <v>0.53</v>
      </c>
      <c r="AS1398">
        <v>0.68</v>
      </c>
      <c r="AT1398">
        <v>-1</v>
      </c>
      <c r="AU1398">
        <v>-1</v>
      </c>
      <c r="AV1398">
        <v>0.05</v>
      </c>
      <c r="AW1398">
        <v>29.88</v>
      </c>
      <c r="AX1398">
        <v>29.88</v>
      </c>
      <c r="AY1398">
        <v>0.17</v>
      </c>
      <c r="AZ1398">
        <v>0</v>
      </c>
      <c r="BA1398">
        <v>1454.5507284642704</v>
      </c>
    </row>
    <row r="1399" spans="1:53" x14ac:dyDescent="0.25">
      <c r="A1399">
        <v>3636</v>
      </c>
      <c r="B1399" t="s">
        <v>1790</v>
      </c>
      <c r="C1399">
        <v>0</v>
      </c>
      <c r="D1399">
        <v>1.58</v>
      </c>
      <c r="E1399">
        <v>0</v>
      </c>
      <c r="F1399">
        <v>0</v>
      </c>
      <c r="G1399">
        <v>0</v>
      </c>
      <c r="H1399">
        <v>0.03</v>
      </c>
      <c r="I1399">
        <v>0</v>
      </c>
      <c r="J1399">
        <v>2</v>
      </c>
      <c r="K1399">
        <v>0.03</v>
      </c>
      <c r="L1399">
        <v>-1</v>
      </c>
      <c r="M1399">
        <v>-1</v>
      </c>
      <c r="N1399">
        <v>0.67</v>
      </c>
      <c r="O1399">
        <v>3.58</v>
      </c>
      <c r="P1399">
        <v>0.03</v>
      </c>
      <c r="Q1399">
        <v>0.28000000000000003</v>
      </c>
      <c r="R1399">
        <v>0.05</v>
      </c>
      <c r="S1399">
        <v>0.32</v>
      </c>
      <c r="T1399">
        <v>0.23</v>
      </c>
      <c r="U1399">
        <v>0</v>
      </c>
      <c r="V1399">
        <v>0</v>
      </c>
      <c r="W1399">
        <v>20.67</v>
      </c>
      <c r="X1399">
        <v>0.6</v>
      </c>
      <c r="Y1399">
        <v>-1</v>
      </c>
      <c r="Z1399">
        <v>-1</v>
      </c>
      <c r="AA1399">
        <v>24.88</v>
      </c>
      <c r="AB1399">
        <v>0.03</v>
      </c>
      <c r="AC1399">
        <v>0.02</v>
      </c>
      <c r="AD1399">
        <v>0.03</v>
      </c>
      <c r="AE1399">
        <v>4.17</v>
      </c>
      <c r="AF1399">
        <v>-1</v>
      </c>
      <c r="AG1399">
        <v>-1</v>
      </c>
      <c r="AH1399">
        <v>-1</v>
      </c>
      <c r="AI1399">
        <v>0</v>
      </c>
      <c r="AJ1399">
        <v>0</v>
      </c>
      <c r="AK1399">
        <v>0.03</v>
      </c>
      <c r="AL1399">
        <v>0.03</v>
      </c>
      <c r="AM1399">
        <v>0.05</v>
      </c>
      <c r="AN1399">
        <v>0.05</v>
      </c>
      <c r="AO1399">
        <v>1.42</v>
      </c>
      <c r="AP1399">
        <v>1.42</v>
      </c>
      <c r="AQ1399">
        <v>22.67</v>
      </c>
      <c r="AR1399">
        <v>0.53</v>
      </c>
      <c r="AS1399">
        <v>0.68</v>
      </c>
      <c r="AT1399">
        <v>-1</v>
      </c>
      <c r="AU1399">
        <v>-1</v>
      </c>
      <c r="AV1399">
        <v>0.05</v>
      </c>
      <c r="AW1399">
        <v>29.88</v>
      </c>
      <c r="AX1399">
        <v>29.88</v>
      </c>
      <c r="AY1399">
        <v>0.17</v>
      </c>
      <c r="AZ1399">
        <v>0</v>
      </c>
      <c r="BA1399">
        <v>1402.2399548932297</v>
      </c>
    </row>
    <row r="1400" spans="1:53" x14ac:dyDescent="0.25">
      <c r="A1400">
        <v>3637</v>
      </c>
      <c r="B1400" t="s">
        <v>1791</v>
      </c>
      <c r="C1400">
        <v>0</v>
      </c>
      <c r="D1400">
        <v>1.58</v>
      </c>
      <c r="E1400">
        <v>0</v>
      </c>
      <c r="F1400">
        <v>0</v>
      </c>
      <c r="G1400">
        <v>0</v>
      </c>
      <c r="H1400">
        <v>0.03</v>
      </c>
      <c r="I1400">
        <v>0</v>
      </c>
      <c r="J1400">
        <v>2</v>
      </c>
      <c r="K1400">
        <v>0.03</v>
      </c>
      <c r="L1400">
        <v>-1</v>
      </c>
      <c r="M1400">
        <v>-1</v>
      </c>
      <c r="N1400">
        <v>0.67</v>
      </c>
      <c r="O1400">
        <v>3.58</v>
      </c>
      <c r="P1400">
        <v>0.03</v>
      </c>
      <c r="Q1400">
        <v>0.28000000000000003</v>
      </c>
      <c r="R1400">
        <v>0.05</v>
      </c>
      <c r="S1400">
        <v>0.32</v>
      </c>
      <c r="T1400">
        <v>0.23</v>
      </c>
      <c r="U1400">
        <v>0</v>
      </c>
      <c r="V1400">
        <v>0</v>
      </c>
      <c r="W1400">
        <v>20.67</v>
      </c>
      <c r="X1400">
        <v>0.6</v>
      </c>
      <c r="Y1400">
        <v>-1</v>
      </c>
      <c r="Z1400">
        <v>-1</v>
      </c>
      <c r="AA1400">
        <v>24.88</v>
      </c>
      <c r="AB1400">
        <v>0.03</v>
      </c>
      <c r="AC1400">
        <v>0.02</v>
      </c>
      <c r="AD1400">
        <v>0.03</v>
      </c>
      <c r="AE1400">
        <v>4.17</v>
      </c>
      <c r="AF1400">
        <v>-1</v>
      </c>
      <c r="AG1400">
        <v>-1</v>
      </c>
      <c r="AH1400">
        <v>-1</v>
      </c>
      <c r="AI1400">
        <v>0</v>
      </c>
      <c r="AJ1400">
        <v>0</v>
      </c>
      <c r="AK1400">
        <v>0.03</v>
      </c>
      <c r="AL1400">
        <v>0.03</v>
      </c>
      <c r="AM1400">
        <v>0.05</v>
      </c>
      <c r="AN1400">
        <v>0.05</v>
      </c>
      <c r="AO1400">
        <v>1.42</v>
      </c>
      <c r="AP1400">
        <v>1.42</v>
      </c>
      <c r="AQ1400">
        <v>22.67</v>
      </c>
      <c r="AR1400">
        <v>0.53</v>
      </c>
      <c r="AS1400">
        <v>0.68</v>
      </c>
      <c r="AT1400">
        <v>-1</v>
      </c>
      <c r="AU1400">
        <v>-1</v>
      </c>
      <c r="AV1400">
        <v>0.05</v>
      </c>
      <c r="AW1400">
        <v>29.88</v>
      </c>
      <c r="AX1400">
        <v>29.88</v>
      </c>
      <c r="AY1400">
        <v>0.17</v>
      </c>
      <c r="AZ1400">
        <v>0</v>
      </c>
      <c r="BA1400">
        <v>1513.3434033073979</v>
      </c>
    </row>
    <row r="1401" spans="1:53" x14ac:dyDescent="0.25">
      <c r="A1401">
        <v>3641</v>
      </c>
      <c r="B1401" t="s">
        <v>1792</v>
      </c>
      <c r="C1401">
        <v>0</v>
      </c>
      <c r="D1401">
        <v>1.58</v>
      </c>
      <c r="E1401">
        <v>0</v>
      </c>
      <c r="F1401">
        <v>0</v>
      </c>
      <c r="G1401">
        <v>0</v>
      </c>
      <c r="H1401">
        <v>0.03</v>
      </c>
      <c r="I1401">
        <v>0</v>
      </c>
      <c r="J1401">
        <v>2</v>
      </c>
      <c r="K1401">
        <v>0.03</v>
      </c>
      <c r="L1401">
        <v>-1</v>
      </c>
      <c r="M1401">
        <v>-1</v>
      </c>
      <c r="N1401">
        <v>0.67</v>
      </c>
      <c r="O1401">
        <v>3.58</v>
      </c>
      <c r="P1401">
        <v>0.03</v>
      </c>
      <c r="Q1401">
        <v>0.28000000000000003</v>
      </c>
      <c r="R1401">
        <v>0.05</v>
      </c>
      <c r="S1401">
        <v>0.32</v>
      </c>
      <c r="T1401">
        <v>0.23</v>
      </c>
      <c r="U1401">
        <v>0</v>
      </c>
      <c r="V1401">
        <v>0</v>
      </c>
      <c r="W1401">
        <v>20.67</v>
      </c>
      <c r="X1401">
        <v>0.6</v>
      </c>
      <c r="Y1401">
        <v>-1</v>
      </c>
      <c r="Z1401">
        <v>-1</v>
      </c>
      <c r="AA1401">
        <v>24.88</v>
      </c>
      <c r="AB1401">
        <v>0.03</v>
      </c>
      <c r="AC1401">
        <v>0.02</v>
      </c>
      <c r="AD1401">
        <v>0.03</v>
      </c>
      <c r="AE1401">
        <v>4.17</v>
      </c>
      <c r="AF1401">
        <v>-1</v>
      </c>
      <c r="AG1401">
        <v>-1</v>
      </c>
      <c r="AH1401">
        <v>-1</v>
      </c>
      <c r="AI1401">
        <v>0</v>
      </c>
      <c r="AJ1401">
        <v>0</v>
      </c>
      <c r="AK1401">
        <v>0.03</v>
      </c>
      <c r="AL1401">
        <v>0.03</v>
      </c>
      <c r="AM1401">
        <v>0.05</v>
      </c>
      <c r="AN1401">
        <v>0.05</v>
      </c>
      <c r="AO1401">
        <v>1.42</v>
      </c>
      <c r="AP1401">
        <v>1.42</v>
      </c>
      <c r="AQ1401">
        <v>22.67</v>
      </c>
      <c r="AR1401">
        <v>0.53</v>
      </c>
      <c r="AS1401">
        <v>0.68</v>
      </c>
      <c r="AT1401">
        <v>-1</v>
      </c>
      <c r="AU1401">
        <v>-1</v>
      </c>
      <c r="AV1401">
        <v>0.05</v>
      </c>
      <c r="AW1401">
        <v>29.88</v>
      </c>
      <c r="AX1401">
        <v>29.88</v>
      </c>
      <c r="AY1401">
        <v>0.17</v>
      </c>
      <c r="AZ1401">
        <v>0</v>
      </c>
      <c r="BA1401">
        <v>1642.9298357725011</v>
      </c>
    </row>
    <row r="1402" spans="1:53" x14ac:dyDescent="0.25">
      <c r="A1402">
        <v>3646</v>
      </c>
      <c r="B1402" t="s">
        <v>1793</v>
      </c>
      <c r="C1402">
        <v>0</v>
      </c>
      <c r="D1402">
        <v>1.58</v>
      </c>
      <c r="E1402">
        <v>0</v>
      </c>
      <c r="F1402">
        <v>0</v>
      </c>
      <c r="G1402">
        <v>0</v>
      </c>
      <c r="H1402">
        <v>0.03</v>
      </c>
      <c r="I1402">
        <v>0</v>
      </c>
      <c r="J1402">
        <v>2</v>
      </c>
      <c r="K1402">
        <v>0.03</v>
      </c>
      <c r="L1402">
        <v>-1</v>
      </c>
      <c r="M1402">
        <v>-1</v>
      </c>
      <c r="N1402">
        <v>0.67</v>
      </c>
      <c r="O1402">
        <v>3.58</v>
      </c>
      <c r="P1402">
        <v>0.03</v>
      </c>
      <c r="Q1402">
        <v>0.28000000000000003</v>
      </c>
      <c r="R1402">
        <v>0.05</v>
      </c>
      <c r="S1402">
        <v>0.32</v>
      </c>
      <c r="T1402">
        <v>0.23</v>
      </c>
      <c r="U1402">
        <v>0</v>
      </c>
      <c r="V1402">
        <v>0</v>
      </c>
      <c r="W1402">
        <v>20.67</v>
      </c>
      <c r="X1402">
        <v>0.6</v>
      </c>
      <c r="Y1402">
        <v>-1</v>
      </c>
      <c r="Z1402">
        <v>-1</v>
      </c>
      <c r="AA1402">
        <v>24.88</v>
      </c>
      <c r="AB1402">
        <v>0.03</v>
      </c>
      <c r="AC1402">
        <v>0.02</v>
      </c>
      <c r="AD1402">
        <v>0.03</v>
      </c>
      <c r="AE1402">
        <v>4.17</v>
      </c>
      <c r="AF1402">
        <v>-1</v>
      </c>
      <c r="AG1402">
        <v>-1</v>
      </c>
      <c r="AH1402">
        <v>-1</v>
      </c>
      <c r="AI1402">
        <v>0</v>
      </c>
      <c r="AJ1402">
        <v>0</v>
      </c>
      <c r="AK1402">
        <v>0.03</v>
      </c>
      <c r="AL1402">
        <v>0.03</v>
      </c>
      <c r="AM1402">
        <v>0.05</v>
      </c>
      <c r="AN1402">
        <v>0.05</v>
      </c>
      <c r="AO1402">
        <v>1.42</v>
      </c>
      <c r="AP1402">
        <v>1.42</v>
      </c>
      <c r="AQ1402">
        <v>22.67</v>
      </c>
      <c r="AR1402">
        <v>0.53</v>
      </c>
      <c r="AS1402">
        <v>0.68</v>
      </c>
      <c r="AT1402">
        <v>-1</v>
      </c>
      <c r="AU1402">
        <v>-1</v>
      </c>
      <c r="AV1402">
        <v>0.05</v>
      </c>
      <c r="AW1402">
        <v>29.88</v>
      </c>
      <c r="AX1402">
        <v>29.88</v>
      </c>
      <c r="AY1402">
        <v>0.17</v>
      </c>
      <c r="AZ1402">
        <v>0</v>
      </c>
      <c r="BA1402">
        <v>1372.753502507278</v>
      </c>
    </row>
    <row r="1403" spans="1:53" x14ac:dyDescent="0.25">
      <c r="A1403">
        <v>3647</v>
      </c>
      <c r="B1403" t="s">
        <v>1794</v>
      </c>
      <c r="C1403">
        <v>0</v>
      </c>
      <c r="D1403">
        <v>1.58</v>
      </c>
      <c r="E1403">
        <v>0</v>
      </c>
      <c r="F1403">
        <v>0</v>
      </c>
      <c r="G1403">
        <v>0</v>
      </c>
      <c r="H1403">
        <v>0.03</v>
      </c>
      <c r="I1403">
        <v>0</v>
      </c>
      <c r="J1403">
        <v>2</v>
      </c>
      <c r="K1403">
        <v>0.03</v>
      </c>
      <c r="L1403">
        <v>-1</v>
      </c>
      <c r="M1403">
        <v>-1</v>
      </c>
      <c r="N1403">
        <v>0.67</v>
      </c>
      <c r="O1403">
        <v>3.58</v>
      </c>
      <c r="P1403">
        <v>0.03</v>
      </c>
      <c r="Q1403">
        <v>0.28000000000000003</v>
      </c>
      <c r="R1403">
        <v>0.05</v>
      </c>
      <c r="S1403">
        <v>0.32</v>
      </c>
      <c r="T1403">
        <v>0.23</v>
      </c>
      <c r="U1403">
        <v>0</v>
      </c>
      <c r="V1403">
        <v>0</v>
      </c>
      <c r="W1403">
        <v>20.67</v>
      </c>
      <c r="X1403">
        <v>0.6</v>
      </c>
      <c r="Y1403">
        <v>-1</v>
      </c>
      <c r="Z1403">
        <v>-1</v>
      </c>
      <c r="AA1403">
        <v>24.88</v>
      </c>
      <c r="AB1403">
        <v>0.03</v>
      </c>
      <c r="AC1403">
        <v>0.02</v>
      </c>
      <c r="AD1403">
        <v>0.03</v>
      </c>
      <c r="AE1403">
        <v>4.17</v>
      </c>
      <c r="AF1403">
        <v>-1</v>
      </c>
      <c r="AG1403">
        <v>-1</v>
      </c>
      <c r="AH1403">
        <v>-1</v>
      </c>
      <c r="AI1403">
        <v>0</v>
      </c>
      <c r="AJ1403">
        <v>0</v>
      </c>
      <c r="AK1403">
        <v>0.03</v>
      </c>
      <c r="AL1403">
        <v>0.03</v>
      </c>
      <c r="AM1403">
        <v>0.05</v>
      </c>
      <c r="AN1403">
        <v>0.05</v>
      </c>
      <c r="AO1403">
        <v>1.42</v>
      </c>
      <c r="AP1403">
        <v>1.42</v>
      </c>
      <c r="AQ1403">
        <v>22.67</v>
      </c>
      <c r="AR1403">
        <v>0.53</v>
      </c>
      <c r="AS1403">
        <v>0.68</v>
      </c>
      <c r="AT1403">
        <v>-1</v>
      </c>
      <c r="AU1403">
        <v>-1</v>
      </c>
      <c r="AV1403">
        <v>0.05</v>
      </c>
      <c r="AW1403">
        <v>29.88</v>
      </c>
      <c r="AX1403">
        <v>29.88</v>
      </c>
      <c r="AY1403">
        <v>0.17</v>
      </c>
      <c r="AZ1403">
        <v>0</v>
      </c>
      <c r="BA1403">
        <v>1485.2573402925614</v>
      </c>
    </row>
    <row r="1404" spans="1:53" x14ac:dyDescent="0.25">
      <c r="A1404">
        <v>3648</v>
      </c>
      <c r="B1404" t="s">
        <v>1795</v>
      </c>
      <c r="C1404">
        <v>0</v>
      </c>
      <c r="D1404">
        <v>1.58</v>
      </c>
      <c r="E1404">
        <v>0</v>
      </c>
      <c r="F1404">
        <v>0</v>
      </c>
      <c r="G1404">
        <v>0</v>
      </c>
      <c r="H1404">
        <v>0.03</v>
      </c>
      <c r="I1404">
        <v>0</v>
      </c>
      <c r="J1404">
        <v>2</v>
      </c>
      <c r="K1404">
        <v>0.03</v>
      </c>
      <c r="L1404">
        <v>-1</v>
      </c>
      <c r="M1404">
        <v>-1</v>
      </c>
      <c r="N1404">
        <v>0.67</v>
      </c>
      <c r="O1404">
        <v>3.58</v>
      </c>
      <c r="P1404">
        <v>0.03</v>
      </c>
      <c r="Q1404">
        <v>0.28000000000000003</v>
      </c>
      <c r="R1404">
        <v>0.05</v>
      </c>
      <c r="S1404">
        <v>0.32</v>
      </c>
      <c r="T1404">
        <v>0.23</v>
      </c>
      <c r="U1404">
        <v>0</v>
      </c>
      <c r="V1404">
        <v>0</v>
      </c>
      <c r="W1404">
        <v>20.67</v>
      </c>
      <c r="X1404">
        <v>0.6</v>
      </c>
      <c r="Y1404">
        <v>-1</v>
      </c>
      <c r="Z1404">
        <v>-1</v>
      </c>
      <c r="AA1404">
        <v>24.88</v>
      </c>
      <c r="AB1404">
        <v>0.03</v>
      </c>
      <c r="AC1404">
        <v>0.02</v>
      </c>
      <c r="AD1404">
        <v>0.03</v>
      </c>
      <c r="AE1404">
        <v>4.17</v>
      </c>
      <c r="AF1404">
        <v>-1</v>
      </c>
      <c r="AG1404">
        <v>-1</v>
      </c>
      <c r="AH1404">
        <v>-1</v>
      </c>
      <c r="AI1404">
        <v>0</v>
      </c>
      <c r="AJ1404">
        <v>0</v>
      </c>
      <c r="AK1404">
        <v>0.03</v>
      </c>
      <c r="AL1404">
        <v>0.03</v>
      </c>
      <c r="AM1404">
        <v>0.05</v>
      </c>
      <c r="AN1404">
        <v>0.05</v>
      </c>
      <c r="AO1404">
        <v>1.42</v>
      </c>
      <c r="AP1404">
        <v>1.42</v>
      </c>
      <c r="AQ1404">
        <v>22.67</v>
      </c>
      <c r="AR1404">
        <v>0.53</v>
      </c>
      <c r="AS1404">
        <v>0.68</v>
      </c>
      <c r="AT1404">
        <v>-1</v>
      </c>
      <c r="AU1404">
        <v>-1</v>
      </c>
      <c r="AV1404">
        <v>0.05</v>
      </c>
      <c r="AW1404">
        <v>29.88</v>
      </c>
      <c r="AX1404">
        <v>29.88</v>
      </c>
      <c r="AY1404">
        <v>0.17</v>
      </c>
      <c r="AZ1404">
        <v>0</v>
      </c>
      <c r="BA1404">
        <v>1367.3226903915995</v>
      </c>
    </row>
    <row r="1405" spans="1:53" x14ac:dyDescent="0.25">
      <c r="A1405">
        <v>3650</v>
      </c>
      <c r="B1405" t="s">
        <v>1796</v>
      </c>
      <c r="C1405">
        <v>0</v>
      </c>
      <c r="D1405">
        <v>1.58</v>
      </c>
      <c r="E1405">
        <v>0</v>
      </c>
      <c r="F1405">
        <v>0</v>
      </c>
      <c r="G1405">
        <v>0</v>
      </c>
      <c r="H1405">
        <v>0.03</v>
      </c>
      <c r="I1405">
        <v>0</v>
      </c>
      <c r="J1405">
        <v>2</v>
      </c>
      <c r="K1405">
        <v>0.03</v>
      </c>
      <c r="L1405">
        <v>-1</v>
      </c>
      <c r="M1405">
        <v>-1</v>
      </c>
      <c r="N1405">
        <v>0.67</v>
      </c>
      <c r="O1405">
        <v>3.58</v>
      </c>
      <c r="P1405">
        <v>0.03</v>
      </c>
      <c r="Q1405">
        <v>0.28000000000000003</v>
      </c>
      <c r="R1405">
        <v>0.05</v>
      </c>
      <c r="S1405">
        <v>0.32</v>
      </c>
      <c r="T1405">
        <v>0.23</v>
      </c>
      <c r="U1405">
        <v>0</v>
      </c>
      <c r="V1405">
        <v>0</v>
      </c>
      <c r="W1405">
        <v>20.67</v>
      </c>
      <c r="X1405">
        <v>0.6</v>
      </c>
      <c r="Y1405">
        <v>-1</v>
      </c>
      <c r="Z1405">
        <v>-1</v>
      </c>
      <c r="AA1405">
        <v>24.88</v>
      </c>
      <c r="AB1405">
        <v>0.03</v>
      </c>
      <c r="AC1405">
        <v>0.02</v>
      </c>
      <c r="AD1405">
        <v>0.03</v>
      </c>
      <c r="AE1405">
        <v>4.17</v>
      </c>
      <c r="AF1405">
        <v>-1</v>
      </c>
      <c r="AG1405">
        <v>-1</v>
      </c>
      <c r="AH1405">
        <v>-1</v>
      </c>
      <c r="AI1405">
        <v>0</v>
      </c>
      <c r="AJ1405">
        <v>0</v>
      </c>
      <c r="AK1405">
        <v>0.03</v>
      </c>
      <c r="AL1405">
        <v>0.03</v>
      </c>
      <c r="AM1405">
        <v>0.05</v>
      </c>
      <c r="AN1405">
        <v>0.05</v>
      </c>
      <c r="AO1405">
        <v>1.42</v>
      </c>
      <c r="AP1405">
        <v>1.42</v>
      </c>
      <c r="AQ1405">
        <v>22.67</v>
      </c>
      <c r="AR1405">
        <v>0.53</v>
      </c>
      <c r="AS1405">
        <v>0.68</v>
      </c>
      <c r="AT1405">
        <v>-1</v>
      </c>
      <c r="AU1405">
        <v>-1</v>
      </c>
      <c r="AV1405">
        <v>0.05</v>
      </c>
      <c r="AW1405">
        <v>29.88</v>
      </c>
      <c r="AX1405">
        <v>29.88</v>
      </c>
      <c r="AY1405">
        <v>0.17</v>
      </c>
      <c r="AZ1405">
        <v>0</v>
      </c>
      <c r="BA1405">
        <v>1482.8897307032091</v>
      </c>
    </row>
    <row r="1406" spans="1:53" x14ac:dyDescent="0.25">
      <c r="A1406">
        <v>3651</v>
      </c>
      <c r="B1406" t="s">
        <v>1797</v>
      </c>
      <c r="C1406">
        <v>0</v>
      </c>
      <c r="D1406">
        <v>1.58</v>
      </c>
      <c r="E1406">
        <v>0</v>
      </c>
      <c r="F1406">
        <v>0</v>
      </c>
      <c r="G1406">
        <v>0</v>
      </c>
      <c r="H1406">
        <v>0.03</v>
      </c>
      <c r="I1406">
        <v>0</v>
      </c>
      <c r="J1406">
        <v>2</v>
      </c>
      <c r="K1406">
        <v>0.03</v>
      </c>
      <c r="L1406">
        <v>-1</v>
      </c>
      <c r="M1406">
        <v>-1</v>
      </c>
      <c r="N1406">
        <v>0.67</v>
      </c>
      <c r="O1406">
        <v>3.58</v>
      </c>
      <c r="P1406">
        <v>0.03</v>
      </c>
      <c r="Q1406">
        <v>0.28000000000000003</v>
      </c>
      <c r="R1406">
        <v>0.05</v>
      </c>
      <c r="S1406">
        <v>0.32</v>
      </c>
      <c r="T1406">
        <v>0.23</v>
      </c>
      <c r="U1406">
        <v>0</v>
      </c>
      <c r="V1406">
        <v>0</v>
      </c>
      <c r="W1406">
        <v>20.67</v>
      </c>
      <c r="X1406">
        <v>0.6</v>
      </c>
      <c r="Y1406">
        <v>-1</v>
      </c>
      <c r="Z1406">
        <v>-1</v>
      </c>
      <c r="AA1406">
        <v>24.88</v>
      </c>
      <c r="AB1406">
        <v>0.03</v>
      </c>
      <c r="AC1406">
        <v>0.02</v>
      </c>
      <c r="AD1406">
        <v>0.03</v>
      </c>
      <c r="AE1406">
        <v>4.17</v>
      </c>
      <c r="AF1406">
        <v>-1</v>
      </c>
      <c r="AG1406">
        <v>-1</v>
      </c>
      <c r="AH1406">
        <v>-1</v>
      </c>
      <c r="AI1406">
        <v>0</v>
      </c>
      <c r="AJ1406">
        <v>0</v>
      </c>
      <c r="AK1406">
        <v>0.03</v>
      </c>
      <c r="AL1406">
        <v>0.03</v>
      </c>
      <c r="AM1406">
        <v>0.05</v>
      </c>
      <c r="AN1406">
        <v>0.05</v>
      </c>
      <c r="AO1406">
        <v>1.42</v>
      </c>
      <c r="AP1406">
        <v>1.42</v>
      </c>
      <c r="AQ1406">
        <v>22.67</v>
      </c>
      <c r="AR1406">
        <v>0.53</v>
      </c>
      <c r="AS1406">
        <v>0.68</v>
      </c>
      <c r="AT1406">
        <v>-1</v>
      </c>
      <c r="AU1406">
        <v>-1</v>
      </c>
      <c r="AV1406">
        <v>0.05</v>
      </c>
      <c r="AW1406">
        <v>29.88</v>
      </c>
      <c r="AX1406">
        <v>29.88</v>
      </c>
      <c r="AY1406">
        <v>0.17</v>
      </c>
      <c r="AZ1406">
        <v>0</v>
      </c>
      <c r="BA1406">
        <v>1350</v>
      </c>
    </row>
    <row r="1407" spans="1:53" x14ac:dyDescent="0.25">
      <c r="A1407">
        <v>3653</v>
      </c>
      <c r="B1407" t="s">
        <v>1798</v>
      </c>
      <c r="C1407">
        <v>0</v>
      </c>
      <c r="D1407">
        <v>1.58</v>
      </c>
      <c r="E1407">
        <v>0</v>
      </c>
      <c r="F1407">
        <v>0</v>
      </c>
      <c r="G1407">
        <v>0</v>
      </c>
      <c r="H1407">
        <v>0.03</v>
      </c>
      <c r="I1407">
        <v>0</v>
      </c>
      <c r="J1407">
        <v>2</v>
      </c>
      <c r="K1407">
        <v>0.03</v>
      </c>
      <c r="L1407">
        <v>-1</v>
      </c>
      <c r="M1407">
        <v>-1</v>
      </c>
      <c r="N1407">
        <v>0.67</v>
      </c>
      <c r="O1407">
        <v>3.58</v>
      </c>
      <c r="P1407">
        <v>0.03</v>
      </c>
      <c r="Q1407">
        <v>0.28000000000000003</v>
      </c>
      <c r="R1407">
        <v>0.05</v>
      </c>
      <c r="S1407">
        <v>0.32</v>
      </c>
      <c r="T1407">
        <v>0.23</v>
      </c>
      <c r="U1407">
        <v>0</v>
      </c>
      <c r="V1407">
        <v>0</v>
      </c>
      <c r="W1407">
        <v>20.67</v>
      </c>
      <c r="X1407">
        <v>0.6</v>
      </c>
      <c r="Y1407">
        <v>-1</v>
      </c>
      <c r="Z1407">
        <v>-1</v>
      </c>
      <c r="AA1407">
        <v>24.88</v>
      </c>
      <c r="AB1407">
        <v>0.03</v>
      </c>
      <c r="AC1407">
        <v>0.02</v>
      </c>
      <c r="AD1407">
        <v>0.03</v>
      </c>
      <c r="AE1407">
        <v>4.17</v>
      </c>
      <c r="AF1407">
        <v>-1</v>
      </c>
      <c r="AG1407">
        <v>-1</v>
      </c>
      <c r="AH1407">
        <v>-1</v>
      </c>
      <c r="AI1407">
        <v>0</v>
      </c>
      <c r="AJ1407">
        <v>0</v>
      </c>
      <c r="AK1407">
        <v>0.03</v>
      </c>
      <c r="AL1407">
        <v>0.03</v>
      </c>
      <c r="AM1407">
        <v>0.05</v>
      </c>
      <c r="AN1407">
        <v>0.05</v>
      </c>
      <c r="AO1407">
        <v>1.42</v>
      </c>
      <c r="AP1407">
        <v>1.42</v>
      </c>
      <c r="AQ1407">
        <v>22.67</v>
      </c>
      <c r="AR1407">
        <v>0.53</v>
      </c>
      <c r="AS1407">
        <v>0.68</v>
      </c>
      <c r="AT1407">
        <v>-1</v>
      </c>
      <c r="AU1407">
        <v>-1</v>
      </c>
      <c r="AV1407">
        <v>0.05</v>
      </c>
      <c r="AW1407">
        <v>29.88</v>
      </c>
      <c r="AX1407">
        <v>29.88</v>
      </c>
      <c r="AY1407">
        <v>0.17</v>
      </c>
      <c r="AZ1407">
        <v>0</v>
      </c>
      <c r="BA1407">
        <v>1519.9040553734123</v>
      </c>
    </row>
    <row r="1408" spans="1:53" x14ac:dyDescent="0.25">
      <c r="A1408">
        <v>3654</v>
      </c>
      <c r="B1408" t="s">
        <v>1799</v>
      </c>
      <c r="C1408">
        <v>0</v>
      </c>
      <c r="D1408">
        <v>1.58</v>
      </c>
      <c r="E1408">
        <v>0</v>
      </c>
      <c r="F1408">
        <v>0</v>
      </c>
      <c r="G1408">
        <v>0</v>
      </c>
      <c r="H1408">
        <v>0.03</v>
      </c>
      <c r="I1408">
        <v>0</v>
      </c>
      <c r="J1408">
        <v>2</v>
      </c>
      <c r="K1408">
        <v>0.03</v>
      </c>
      <c r="L1408">
        <v>-1</v>
      </c>
      <c r="M1408">
        <v>-1</v>
      </c>
      <c r="N1408">
        <v>0.67</v>
      </c>
      <c r="O1408">
        <v>3.58</v>
      </c>
      <c r="P1408">
        <v>0.03</v>
      </c>
      <c r="Q1408">
        <v>0.28000000000000003</v>
      </c>
      <c r="R1408">
        <v>0.05</v>
      </c>
      <c r="S1408">
        <v>0.32</v>
      </c>
      <c r="T1408">
        <v>0.23</v>
      </c>
      <c r="U1408">
        <v>0</v>
      </c>
      <c r="V1408">
        <v>0</v>
      </c>
      <c r="W1408">
        <v>20.67</v>
      </c>
      <c r="X1408">
        <v>0.6</v>
      </c>
      <c r="Y1408">
        <v>-1</v>
      </c>
      <c r="Z1408">
        <v>-1</v>
      </c>
      <c r="AA1408">
        <v>24.88</v>
      </c>
      <c r="AB1408">
        <v>0.03</v>
      </c>
      <c r="AC1408">
        <v>0.02</v>
      </c>
      <c r="AD1408">
        <v>0.03</v>
      </c>
      <c r="AE1408">
        <v>4.17</v>
      </c>
      <c r="AF1408">
        <v>-1</v>
      </c>
      <c r="AG1408">
        <v>-1</v>
      </c>
      <c r="AH1408">
        <v>-1</v>
      </c>
      <c r="AI1408">
        <v>0</v>
      </c>
      <c r="AJ1408">
        <v>0</v>
      </c>
      <c r="AK1408">
        <v>0.03</v>
      </c>
      <c r="AL1408">
        <v>0.03</v>
      </c>
      <c r="AM1408">
        <v>0.05</v>
      </c>
      <c r="AN1408">
        <v>0.05</v>
      </c>
      <c r="AO1408">
        <v>1.42</v>
      </c>
      <c r="AP1408">
        <v>1.42</v>
      </c>
      <c r="AQ1408">
        <v>22.67</v>
      </c>
      <c r="AR1408">
        <v>0.53</v>
      </c>
      <c r="AS1408">
        <v>0.68</v>
      </c>
      <c r="AT1408">
        <v>-1</v>
      </c>
      <c r="AU1408">
        <v>-1</v>
      </c>
      <c r="AV1408">
        <v>0.05</v>
      </c>
      <c r="AW1408">
        <v>29.88</v>
      </c>
      <c r="AX1408">
        <v>29.88</v>
      </c>
      <c r="AY1408">
        <v>0.17</v>
      </c>
      <c r="AZ1408">
        <v>0</v>
      </c>
      <c r="BA1408">
        <v>1468.6465656751111</v>
      </c>
    </row>
    <row r="1409" spans="1:53" x14ac:dyDescent="0.25">
      <c r="A1409">
        <v>3655</v>
      </c>
      <c r="B1409" t="s">
        <v>1800</v>
      </c>
      <c r="C1409">
        <v>0</v>
      </c>
      <c r="D1409">
        <v>1.58</v>
      </c>
      <c r="E1409">
        <v>0</v>
      </c>
      <c r="F1409">
        <v>0</v>
      </c>
      <c r="G1409">
        <v>0</v>
      </c>
      <c r="H1409">
        <v>0.03</v>
      </c>
      <c r="I1409">
        <v>0</v>
      </c>
      <c r="J1409">
        <v>2</v>
      </c>
      <c r="K1409">
        <v>0.03</v>
      </c>
      <c r="L1409">
        <v>-1</v>
      </c>
      <c r="M1409">
        <v>-1</v>
      </c>
      <c r="N1409">
        <v>0.67</v>
      </c>
      <c r="O1409">
        <v>3.58</v>
      </c>
      <c r="P1409">
        <v>0.03</v>
      </c>
      <c r="Q1409">
        <v>0.28000000000000003</v>
      </c>
      <c r="R1409">
        <v>0.05</v>
      </c>
      <c r="S1409">
        <v>0.32</v>
      </c>
      <c r="T1409">
        <v>0.23</v>
      </c>
      <c r="U1409">
        <v>0</v>
      </c>
      <c r="V1409">
        <v>0</v>
      </c>
      <c r="W1409">
        <v>20.67</v>
      </c>
      <c r="X1409">
        <v>0.6</v>
      </c>
      <c r="Y1409">
        <v>-1</v>
      </c>
      <c r="Z1409">
        <v>-1</v>
      </c>
      <c r="AA1409">
        <v>24.88</v>
      </c>
      <c r="AB1409">
        <v>0.03</v>
      </c>
      <c r="AC1409">
        <v>0.02</v>
      </c>
      <c r="AD1409">
        <v>0.03</v>
      </c>
      <c r="AE1409">
        <v>4.17</v>
      </c>
      <c r="AF1409">
        <v>-1</v>
      </c>
      <c r="AG1409">
        <v>-1</v>
      </c>
      <c r="AH1409">
        <v>-1</v>
      </c>
      <c r="AI1409">
        <v>0</v>
      </c>
      <c r="AJ1409">
        <v>0</v>
      </c>
      <c r="AK1409">
        <v>0.03</v>
      </c>
      <c r="AL1409">
        <v>0.03</v>
      </c>
      <c r="AM1409">
        <v>0.05</v>
      </c>
      <c r="AN1409">
        <v>0.05</v>
      </c>
      <c r="AO1409">
        <v>1.42</v>
      </c>
      <c r="AP1409">
        <v>1.42</v>
      </c>
      <c r="AQ1409">
        <v>22.67</v>
      </c>
      <c r="AR1409">
        <v>0.53</v>
      </c>
      <c r="AS1409">
        <v>0.68</v>
      </c>
      <c r="AT1409">
        <v>-1</v>
      </c>
      <c r="AU1409">
        <v>-1</v>
      </c>
      <c r="AV1409">
        <v>0.05</v>
      </c>
      <c r="AW1409">
        <v>29.88</v>
      </c>
      <c r="AX1409">
        <v>29.88</v>
      </c>
      <c r="AY1409">
        <v>0.17</v>
      </c>
      <c r="AZ1409">
        <v>0</v>
      </c>
      <c r="BA1409">
        <v>1490.4654852632616</v>
      </c>
    </row>
    <row r="1410" spans="1:53" x14ac:dyDescent="0.25">
      <c r="A1410">
        <v>3656</v>
      </c>
      <c r="B1410" t="s">
        <v>1801</v>
      </c>
      <c r="C1410">
        <v>0</v>
      </c>
      <c r="D1410">
        <v>1.58</v>
      </c>
      <c r="E1410">
        <v>0</v>
      </c>
      <c r="F1410">
        <v>0</v>
      </c>
      <c r="G1410">
        <v>0</v>
      </c>
      <c r="H1410">
        <v>0.03</v>
      </c>
      <c r="I1410">
        <v>0</v>
      </c>
      <c r="J1410">
        <v>2</v>
      </c>
      <c r="K1410">
        <v>0.03</v>
      </c>
      <c r="L1410">
        <v>-1</v>
      </c>
      <c r="M1410">
        <v>-1</v>
      </c>
      <c r="N1410">
        <v>0.67</v>
      </c>
      <c r="O1410">
        <v>3.58</v>
      </c>
      <c r="P1410">
        <v>0.03</v>
      </c>
      <c r="Q1410">
        <v>0.28000000000000003</v>
      </c>
      <c r="R1410">
        <v>0.05</v>
      </c>
      <c r="S1410">
        <v>0.32</v>
      </c>
      <c r="T1410">
        <v>0.23</v>
      </c>
      <c r="U1410">
        <v>0</v>
      </c>
      <c r="V1410">
        <v>0</v>
      </c>
      <c r="W1410">
        <v>20.67</v>
      </c>
      <c r="X1410">
        <v>0.6</v>
      </c>
      <c r="Y1410">
        <v>-1</v>
      </c>
      <c r="Z1410">
        <v>-1</v>
      </c>
      <c r="AA1410">
        <v>24.88</v>
      </c>
      <c r="AB1410">
        <v>0.03</v>
      </c>
      <c r="AC1410">
        <v>0.02</v>
      </c>
      <c r="AD1410">
        <v>0.03</v>
      </c>
      <c r="AE1410">
        <v>4.17</v>
      </c>
      <c r="AF1410">
        <v>-1</v>
      </c>
      <c r="AG1410">
        <v>-1</v>
      </c>
      <c r="AH1410">
        <v>-1</v>
      </c>
      <c r="AI1410">
        <v>0</v>
      </c>
      <c r="AJ1410">
        <v>0</v>
      </c>
      <c r="AK1410">
        <v>0.03</v>
      </c>
      <c r="AL1410">
        <v>0.03</v>
      </c>
      <c r="AM1410">
        <v>0.05</v>
      </c>
      <c r="AN1410">
        <v>0.05</v>
      </c>
      <c r="AO1410">
        <v>1.42</v>
      </c>
      <c r="AP1410">
        <v>1.42</v>
      </c>
      <c r="AQ1410">
        <v>22.67</v>
      </c>
      <c r="AR1410">
        <v>0.53</v>
      </c>
      <c r="AS1410">
        <v>0.68</v>
      </c>
      <c r="AT1410">
        <v>-1</v>
      </c>
      <c r="AU1410">
        <v>-1</v>
      </c>
      <c r="AV1410">
        <v>0.05</v>
      </c>
      <c r="AW1410">
        <v>29.88</v>
      </c>
      <c r="AX1410">
        <v>29.88</v>
      </c>
      <c r="AY1410">
        <v>0.17</v>
      </c>
      <c r="AZ1410">
        <v>0</v>
      </c>
      <c r="BA1410">
        <v>1535.1462580945972</v>
      </c>
    </row>
    <row r="1411" spans="1:53" x14ac:dyDescent="0.25">
      <c r="A1411">
        <v>3658</v>
      </c>
      <c r="B1411" t="s">
        <v>1802</v>
      </c>
      <c r="C1411">
        <v>0</v>
      </c>
      <c r="D1411">
        <v>1.58</v>
      </c>
      <c r="E1411">
        <v>0</v>
      </c>
      <c r="F1411">
        <v>0</v>
      </c>
      <c r="G1411">
        <v>0</v>
      </c>
      <c r="H1411">
        <v>0.03</v>
      </c>
      <c r="I1411">
        <v>0</v>
      </c>
      <c r="J1411">
        <v>2</v>
      </c>
      <c r="K1411">
        <v>0.03</v>
      </c>
      <c r="L1411">
        <v>-1</v>
      </c>
      <c r="M1411">
        <v>-1</v>
      </c>
      <c r="N1411">
        <v>0.67</v>
      </c>
      <c r="O1411">
        <v>3.58</v>
      </c>
      <c r="P1411">
        <v>0.03</v>
      </c>
      <c r="Q1411">
        <v>0.28000000000000003</v>
      </c>
      <c r="R1411">
        <v>0.05</v>
      </c>
      <c r="S1411">
        <v>0.32</v>
      </c>
      <c r="T1411">
        <v>0.23</v>
      </c>
      <c r="U1411">
        <v>0</v>
      </c>
      <c r="V1411">
        <v>0</v>
      </c>
      <c r="W1411">
        <v>20.67</v>
      </c>
      <c r="X1411">
        <v>0.6</v>
      </c>
      <c r="Y1411">
        <v>-1</v>
      </c>
      <c r="Z1411">
        <v>-1</v>
      </c>
      <c r="AA1411">
        <v>24.88</v>
      </c>
      <c r="AB1411">
        <v>0.03</v>
      </c>
      <c r="AC1411">
        <v>0.02</v>
      </c>
      <c r="AD1411">
        <v>0.03</v>
      </c>
      <c r="AE1411">
        <v>4.17</v>
      </c>
      <c r="AF1411">
        <v>-1</v>
      </c>
      <c r="AG1411">
        <v>-1</v>
      </c>
      <c r="AH1411">
        <v>-1</v>
      </c>
      <c r="AI1411">
        <v>0</v>
      </c>
      <c r="AJ1411">
        <v>0</v>
      </c>
      <c r="AK1411">
        <v>0.03</v>
      </c>
      <c r="AL1411">
        <v>0.03</v>
      </c>
      <c r="AM1411">
        <v>0.05</v>
      </c>
      <c r="AN1411">
        <v>0.05</v>
      </c>
      <c r="AO1411">
        <v>1.42</v>
      </c>
      <c r="AP1411">
        <v>1.42</v>
      </c>
      <c r="AQ1411">
        <v>22.67</v>
      </c>
      <c r="AR1411">
        <v>0.53</v>
      </c>
      <c r="AS1411">
        <v>0.68</v>
      </c>
      <c r="AT1411">
        <v>-1</v>
      </c>
      <c r="AU1411">
        <v>-1</v>
      </c>
      <c r="AV1411">
        <v>0.05</v>
      </c>
      <c r="AW1411">
        <v>29.88</v>
      </c>
      <c r="AX1411">
        <v>29.88</v>
      </c>
      <c r="AY1411">
        <v>0.17</v>
      </c>
      <c r="AZ1411">
        <v>0</v>
      </c>
      <c r="BA1411">
        <v>1463.2438780431889</v>
      </c>
    </row>
    <row r="1412" spans="1:53" x14ac:dyDescent="0.25">
      <c r="A1412">
        <v>3660</v>
      </c>
      <c r="B1412" t="s">
        <v>1803</v>
      </c>
      <c r="C1412">
        <v>0</v>
      </c>
      <c r="D1412">
        <v>1.58</v>
      </c>
      <c r="E1412">
        <v>0</v>
      </c>
      <c r="F1412">
        <v>0</v>
      </c>
      <c r="G1412">
        <v>0</v>
      </c>
      <c r="H1412">
        <v>0.03</v>
      </c>
      <c r="I1412">
        <v>0</v>
      </c>
      <c r="J1412">
        <v>2</v>
      </c>
      <c r="K1412">
        <v>0.03</v>
      </c>
      <c r="L1412">
        <v>-1</v>
      </c>
      <c r="M1412">
        <v>-1</v>
      </c>
      <c r="N1412">
        <v>0.67</v>
      </c>
      <c r="O1412">
        <v>3.58</v>
      </c>
      <c r="P1412">
        <v>0.03</v>
      </c>
      <c r="Q1412">
        <v>0.28000000000000003</v>
      </c>
      <c r="R1412">
        <v>0.05</v>
      </c>
      <c r="S1412">
        <v>0.32</v>
      </c>
      <c r="T1412">
        <v>0.23</v>
      </c>
      <c r="U1412">
        <v>0</v>
      </c>
      <c r="V1412">
        <v>0</v>
      </c>
      <c r="W1412">
        <v>20.67</v>
      </c>
      <c r="X1412">
        <v>0.6</v>
      </c>
      <c r="Y1412">
        <v>-1</v>
      </c>
      <c r="Z1412">
        <v>-1</v>
      </c>
      <c r="AA1412">
        <v>24.88</v>
      </c>
      <c r="AB1412">
        <v>0.03</v>
      </c>
      <c r="AC1412">
        <v>0.02</v>
      </c>
      <c r="AD1412">
        <v>0.03</v>
      </c>
      <c r="AE1412">
        <v>4.17</v>
      </c>
      <c r="AF1412">
        <v>-1</v>
      </c>
      <c r="AG1412">
        <v>-1</v>
      </c>
      <c r="AH1412">
        <v>-1</v>
      </c>
      <c r="AI1412">
        <v>0</v>
      </c>
      <c r="AJ1412">
        <v>0</v>
      </c>
      <c r="AK1412">
        <v>0.03</v>
      </c>
      <c r="AL1412">
        <v>0.03</v>
      </c>
      <c r="AM1412">
        <v>0.05</v>
      </c>
      <c r="AN1412">
        <v>0.05</v>
      </c>
      <c r="AO1412">
        <v>1.42</v>
      </c>
      <c r="AP1412">
        <v>1.42</v>
      </c>
      <c r="AQ1412">
        <v>22.67</v>
      </c>
      <c r="AR1412">
        <v>0.53</v>
      </c>
      <c r="AS1412">
        <v>0.68</v>
      </c>
      <c r="AT1412">
        <v>-1</v>
      </c>
      <c r="AU1412">
        <v>-1</v>
      </c>
      <c r="AV1412">
        <v>0.05</v>
      </c>
      <c r="AW1412">
        <v>29.88</v>
      </c>
      <c r="AX1412">
        <v>29.88</v>
      </c>
      <c r="AY1412">
        <v>0.17</v>
      </c>
      <c r="AZ1412">
        <v>0</v>
      </c>
      <c r="BA1412">
        <v>1488.7481512180482</v>
      </c>
    </row>
    <row r="1413" spans="1:53" x14ac:dyDescent="0.25">
      <c r="A1413">
        <v>3661</v>
      </c>
      <c r="B1413" t="s">
        <v>1804</v>
      </c>
      <c r="C1413">
        <v>0</v>
      </c>
      <c r="D1413">
        <v>1.58</v>
      </c>
      <c r="E1413">
        <v>0</v>
      </c>
      <c r="F1413">
        <v>0</v>
      </c>
      <c r="G1413">
        <v>0</v>
      </c>
      <c r="H1413">
        <v>0.03</v>
      </c>
      <c r="I1413">
        <v>0</v>
      </c>
      <c r="J1413">
        <v>2</v>
      </c>
      <c r="K1413">
        <v>0.03</v>
      </c>
      <c r="L1413">
        <v>-1</v>
      </c>
      <c r="M1413">
        <v>-1</v>
      </c>
      <c r="N1413">
        <v>0.67</v>
      </c>
      <c r="O1413">
        <v>3.58</v>
      </c>
      <c r="P1413">
        <v>0.03</v>
      </c>
      <c r="Q1413">
        <v>0.28000000000000003</v>
      </c>
      <c r="R1413">
        <v>0.05</v>
      </c>
      <c r="S1413">
        <v>0.32</v>
      </c>
      <c r="T1413">
        <v>0.23</v>
      </c>
      <c r="U1413">
        <v>0</v>
      </c>
      <c r="V1413">
        <v>0</v>
      </c>
      <c r="W1413">
        <v>20.67</v>
      </c>
      <c r="X1413">
        <v>0.6</v>
      </c>
      <c r="Y1413">
        <v>-1</v>
      </c>
      <c r="Z1413">
        <v>-1</v>
      </c>
      <c r="AA1413">
        <v>24.88</v>
      </c>
      <c r="AB1413">
        <v>0.03</v>
      </c>
      <c r="AC1413">
        <v>0.02</v>
      </c>
      <c r="AD1413">
        <v>0.03</v>
      </c>
      <c r="AE1413">
        <v>4.17</v>
      </c>
      <c r="AF1413">
        <v>-1</v>
      </c>
      <c r="AG1413">
        <v>-1</v>
      </c>
      <c r="AH1413">
        <v>-1</v>
      </c>
      <c r="AI1413">
        <v>0</v>
      </c>
      <c r="AJ1413">
        <v>0</v>
      </c>
      <c r="AK1413">
        <v>0.03</v>
      </c>
      <c r="AL1413">
        <v>0.03</v>
      </c>
      <c r="AM1413">
        <v>0.05</v>
      </c>
      <c r="AN1413">
        <v>0.05</v>
      </c>
      <c r="AO1413">
        <v>1.42</v>
      </c>
      <c r="AP1413">
        <v>1.42</v>
      </c>
      <c r="AQ1413">
        <v>22.67</v>
      </c>
      <c r="AR1413">
        <v>0.53</v>
      </c>
      <c r="AS1413">
        <v>0.68</v>
      </c>
      <c r="AT1413">
        <v>-1</v>
      </c>
      <c r="AU1413">
        <v>-1</v>
      </c>
      <c r="AV1413">
        <v>0.05</v>
      </c>
      <c r="AW1413">
        <v>29.88</v>
      </c>
      <c r="AX1413">
        <v>29.88</v>
      </c>
      <c r="AY1413">
        <v>0.17</v>
      </c>
      <c r="AZ1413">
        <v>0</v>
      </c>
      <c r="BA1413">
        <v>1401.5802157909177</v>
      </c>
    </row>
    <row r="1414" spans="1:53" x14ac:dyDescent="0.25">
      <c r="A1414">
        <v>3663</v>
      </c>
      <c r="B1414" t="s">
        <v>1805</v>
      </c>
      <c r="C1414">
        <v>0</v>
      </c>
      <c r="D1414">
        <v>1.58</v>
      </c>
      <c r="E1414">
        <v>0</v>
      </c>
      <c r="F1414">
        <v>0</v>
      </c>
      <c r="G1414">
        <v>0</v>
      </c>
      <c r="H1414">
        <v>0.03</v>
      </c>
      <c r="I1414">
        <v>0</v>
      </c>
      <c r="J1414">
        <v>2</v>
      </c>
      <c r="K1414">
        <v>0.03</v>
      </c>
      <c r="L1414">
        <v>-1</v>
      </c>
      <c r="M1414">
        <v>-1</v>
      </c>
      <c r="N1414">
        <v>0.67</v>
      </c>
      <c r="O1414">
        <v>3.58</v>
      </c>
      <c r="P1414">
        <v>0.03</v>
      </c>
      <c r="Q1414">
        <v>0.28000000000000003</v>
      </c>
      <c r="R1414">
        <v>0.05</v>
      </c>
      <c r="S1414">
        <v>0.32</v>
      </c>
      <c r="T1414">
        <v>0.23</v>
      </c>
      <c r="U1414">
        <v>0</v>
      </c>
      <c r="V1414">
        <v>0</v>
      </c>
      <c r="W1414">
        <v>20.67</v>
      </c>
      <c r="X1414">
        <v>0.6</v>
      </c>
      <c r="Y1414">
        <v>-1</v>
      </c>
      <c r="Z1414">
        <v>-1</v>
      </c>
      <c r="AA1414">
        <v>24.88</v>
      </c>
      <c r="AB1414">
        <v>0.03</v>
      </c>
      <c r="AC1414">
        <v>0.02</v>
      </c>
      <c r="AD1414">
        <v>0.03</v>
      </c>
      <c r="AE1414">
        <v>4.17</v>
      </c>
      <c r="AF1414">
        <v>-1</v>
      </c>
      <c r="AG1414">
        <v>-1</v>
      </c>
      <c r="AH1414">
        <v>-1</v>
      </c>
      <c r="AI1414">
        <v>0</v>
      </c>
      <c r="AJ1414">
        <v>0</v>
      </c>
      <c r="AK1414">
        <v>0.03</v>
      </c>
      <c r="AL1414">
        <v>0.03</v>
      </c>
      <c r="AM1414">
        <v>0.05</v>
      </c>
      <c r="AN1414">
        <v>0.05</v>
      </c>
      <c r="AO1414">
        <v>1.42</v>
      </c>
      <c r="AP1414">
        <v>1.42</v>
      </c>
      <c r="AQ1414">
        <v>22.67</v>
      </c>
      <c r="AR1414">
        <v>0.53</v>
      </c>
      <c r="AS1414">
        <v>0.68</v>
      </c>
      <c r="AT1414">
        <v>-1</v>
      </c>
      <c r="AU1414">
        <v>-1</v>
      </c>
      <c r="AV1414">
        <v>0.05</v>
      </c>
      <c r="AW1414">
        <v>29.88</v>
      </c>
      <c r="AX1414">
        <v>29.88</v>
      </c>
      <c r="AY1414">
        <v>0.17</v>
      </c>
      <c r="AZ1414">
        <v>0</v>
      </c>
      <c r="BA1414">
        <v>1545.5587741026288</v>
      </c>
    </row>
    <row r="1415" spans="1:53" x14ac:dyDescent="0.25">
      <c r="A1415">
        <v>3666</v>
      </c>
      <c r="B1415" t="s">
        <v>1806</v>
      </c>
      <c r="C1415">
        <v>0</v>
      </c>
      <c r="D1415">
        <v>1.58</v>
      </c>
      <c r="E1415">
        <v>0</v>
      </c>
      <c r="F1415">
        <v>0</v>
      </c>
      <c r="G1415">
        <v>0</v>
      </c>
      <c r="H1415">
        <v>0.03</v>
      </c>
      <c r="I1415">
        <v>0</v>
      </c>
      <c r="J1415">
        <v>2</v>
      </c>
      <c r="K1415">
        <v>0.03</v>
      </c>
      <c r="L1415">
        <v>-1</v>
      </c>
      <c r="M1415">
        <v>-1</v>
      </c>
      <c r="N1415">
        <v>0.67</v>
      </c>
      <c r="O1415">
        <v>3.58</v>
      </c>
      <c r="P1415">
        <v>0.03</v>
      </c>
      <c r="Q1415">
        <v>0.28000000000000003</v>
      </c>
      <c r="R1415">
        <v>0.05</v>
      </c>
      <c r="S1415">
        <v>0.32</v>
      </c>
      <c r="T1415">
        <v>0.23</v>
      </c>
      <c r="U1415">
        <v>0</v>
      </c>
      <c r="V1415">
        <v>0</v>
      </c>
      <c r="W1415">
        <v>20.67</v>
      </c>
      <c r="X1415">
        <v>0.6</v>
      </c>
      <c r="Y1415">
        <v>-1</v>
      </c>
      <c r="Z1415">
        <v>-1</v>
      </c>
      <c r="AA1415">
        <v>24.88</v>
      </c>
      <c r="AB1415">
        <v>0.03</v>
      </c>
      <c r="AC1415">
        <v>0.02</v>
      </c>
      <c r="AD1415">
        <v>0.03</v>
      </c>
      <c r="AE1415">
        <v>4.17</v>
      </c>
      <c r="AF1415">
        <v>-1</v>
      </c>
      <c r="AG1415">
        <v>-1</v>
      </c>
      <c r="AH1415">
        <v>-1</v>
      </c>
      <c r="AI1415">
        <v>0</v>
      </c>
      <c r="AJ1415">
        <v>0</v>
      </c>
      <c r="AK1415">
        <v>0.03</v>
      </c>
      <c r="AL1415">
        <v>0.03</v>
      </c>
      <c r="AM1415">
        <v>0.05</v>
      </c>
      <c r="AN1415">
        <v>0.05</v>
      </c>
      <c r="AO1415">
        <v>1.42</v>
      </c>
      <c r="AP1415">
        <v>1.42</v>
      </c>
      <c r="AQ1415">
        <v>22.67</v>
      </c>
      <c r="AR1415">
        <v>0.53</v>
      </c>
      <c r="AS1415">
        <v>0.68</v>
      </c>
      <c r="AT1415">
        <v>-1</v>
      </c>
      <c r="AU1415">
        <v>-1</v>
      </c>
      <c r="AV1415">
        <v>0.05</v>
      </c>
      <c r="AW1415">
        <v>29.88</v>
      </c>
      <c r="AX1415">
        <v>29.88</v>
      </c>
      <c r="AY1415">
        <v>0.17</v>
      </c>
      <c r="AZ1415">
        <v>0</v>
      </c>
      <c r="BA1415">
        <v>1470.0967112666617</v>
      </c>
    </row>
    <row r="1416" spans="1:53" x14ac:dyDescent="0.25">
      <c r="A1416">
        <v>3667</v>
      </c>
      <c r="B1416" t="s">
        <v>1807</v>
      </c>
      <c r="C1416">
        <v>0</v>
      </c>
      <c r="D1416">
        <v>1.58</v>
      </c>
      <c r="E1416">
        <v>0</v>
      </c>
      <c r="F1416">
        <v>0</v>
      </c>
      <c r="G1416">
        <v>0</v>
      </c>
      <c r="H1416">
        <v>0.03</v>
      </c>
      <c r="I1416">
        <v>0</v>
      </c>
      <c r="J1416">
        <v>2</v>
      </c>
      <c r="K1416">
        <v>0.03</v>
      </c>
      <c r="L1416">
        <v>-1</v>
      </c>
      <c r="M1416">
        <v>-1</v>
      </c>
      <c r="N1416">
        <v>0.67</v>
      </c>
      <c r="O1416">
        <v>3.58</v>
      </c>
      <c r="P1416">
        <v>0.03</v>
      </c>
      <c r="Q1416">
        <v>0.28000000000000003</v>
      </c>
      <c r="R1416">
        <v>0.05</v>
      </c>
      <c r="S1416">
        <v>0.32</v>
      </c>
      <c r="T1416">
        <v>0.23</v>
      </c>
      <c r="U1416">
        <v>0</v>
      </c>
      <c r="V1416">
        <v>0</v>
      </c>
      <c r="W1416">
        <v>20.67</v>
      </c>
      <c r="X1416">
        <v>0.6</v>
      </c>
      <c r="Y1416">
        <v>-1</v>
      </c>
      <c r="Z1416">
        <v>-1</v>
      </c>
      <c r="AA1416">
        <v>24.88</v>
      </c>
      <c r="AB1416">
        <v>0.03</v>
      </c>
      <c r="AC1416">
        <v>0.02</v>
      </c>
      <c r="AD1416">
        <v>0.03</v>
      </c>
      <c r="AE1416">
        <v>4.17</v>
      </c>
      <c r="AF1416">
        <v>-1</v>
      </c>
      <c r="AG1416">
        <v>-1</v>
      </c>
      <c r="AH1416">
        <v>-1</v>
      </c>
      <c r="AI1416">
        <v>0</v>
      </c>
      <c r="AJ1416">
        <v>0</v>
      </c>
      <c r="AK1416">
        <v>0.03</v>
      </c>
      <c r="AL1416">
        <v>0.03</v>
      </c>
      <c r="AM1416">
        <v>0.05</v>
      </c>
      <c r="AN1416">
        <v>0.05</v>
      </c>
      <c r="AO1416">
        <v>1.42</v>
      </c>
      <c r="AP1416">
        <v>1.42</v>
      </c>
      <c r="AQ1416">
        <v>22.67</v>
      </c>
      <c r="AR1416">
        <v>0.53</v>
      </c>
      <c r="AS1416">
        <v>0.68</v>
      </c>
      <c r="AT1416">
        <v>-1</v>
      </c>
      <c r="AU1416">
        <v>-1</v>
      </c>
      <c r="AV1416">
        <v>0.05</v>
      </c>
      <c r="AW1416">
        <v>29.88</v>
      </c>
      <c r="AX1416">
        <v>29.88</v>
      </c>
      <c r="AY1416">
        <v>0.17</v>
      </c>
      <c r="AZ1416">
        <v>0</v>
      </c>
      <c r="BA1416">
        <v>1458.8892392852945</v>
      </c>
    </row>
    <row r="1417" spans="1:53" x14ac:dyDescent="0.25">
      <c r="A1417">
        <v>3668</v>
      </c>
      <c r="B1417" t="s">
        <v>1808</v>
      </c>
      <c r="C1417">
        <v>0</v>
      </c>
      <c r="D1417">
        <v>1.58</v>
      </c>
      <c r="E1417">
        <v>0</v>
      </c>
      <c r="F1417">
        <v>0</v>
      </c>
      <c r="G1417">
        <v>0</v>
      </c>
      <c r="H1417">
        <v>0.03</v>
      </c>
      <c r="I1417">
        <v>0</v>
      </c>
      <c r="J1417">
        <v>2</v>
      </c>
      <c r="K1417">
        <v>0.03</v>
      </c>
      <c r="L1417">
        <v>-1</v>
      </c>
      <c r="M1417">
        <v>-1</v>
      </c>
      <c r="N1417">
        <v>0.67</v>
      </c>
      <c r="O1417">
        <v>3.58</v>
      </c>
      <c r="P1417">
        <v>0.03</v>
      </c>
      <c r="Q1417">
        <v>0.28000000000000003</v>
      </c>
      <c r="R1417">
        <v>0.05</v>
      </c>
      <c r="S1417">
        <v>0.32</v>
      </c>
      <c r="T1417">
        <v>0.23</v>
      </c>
      <c r="U1417">
        <v>0</v>
      </c>
      <c r="V1417">
        <v>0</v>
      </c>
      <c r="W1417">
        <v>20.67</v>
      </c>
      <c r="X1417">
        <v>0.6</v>
      </c>
      <c r="Y1417">
        <v>-1</v>
      </c>
      <c r="Z1417">
        <v>-1</v>
      </c>
      <c r="AA1417">
        <v>24.88</v>
      </c>
      <c r="AB1417">
        <v>0.03</v>
      </c>
      <c r="AC1417">
        <v>0.02</v>
      </c>
      <c r="AD1417">
        <v>0.03</v>
      </c>
      <c r="AE1417">
        <v>4.17</v>
      </c>
      <c r="AF1417">
        <v>-1</v>
      </c>
      <c r="AG1417">
        <v>-1</v>
      </c>
      <c r="AH1417">
        <v>-1</v>
      </c>
      <c r="AI1417">
        <v>0</v>
      </c>
      <c r="AJ1417">
        <v>0</v>
      </c>
      <c r="AK1417">
        <v>0.03</v>
      </c>
      <c r="AL1417">
        <v>0.03</v>
      </c>
      <c r="AM1417">
        <v>0.05</v>
      </c>
      <c r="AN1417">
        <v>0.05</v>
      </c>
      <c r="AO1417">
        <v>1.42</v>
      </c>
      <c r="AP1417">
        <v>1.42</v>
      </c>
      <c r="AQ1417">
        <v>22.67</v>
      </c>
      <c r="AR1417">
        <v>0.53</v>
      </c>
      <c r="AS1417">
        <v>0.68</v>
      </c>
      <c r="AT1417">
        <v>-1</v>
      </c>
      <c r="AU1417">
        <v>-1</v>
      </c>
      <c r="AV1417">
        <v>0.05</v>
      </c>
      <c r="AW1417">
        <v>29.88</v>
      </c>
      <c r="AX1417">
        <v>29.88</v>
      </c>
      <c r="AY1417">
        <v>0.17</v>
      </c>
      <c r="AZ1417">
        <v>0</v>
      </c>
      <c r="BA1417">
        <v>1498.7271849741492</v>
      </c>
    </row>
    <row r="1418" spans="1:53" x14ac:dyDescent="0.25">
      <c r="A1418">
        <v>3669</v>
      </c>
      <c r="B1418" t="s">
        <v>1541</v>
      </c>
      <c r="C1418">
        <v>0</v>
      </c>
      <c r="D1418">
        <v>1.58</v>
      </c>
      <c r="E1418">
        <v>0</v>
      </c>
      <c r="F1418">
        <v>0</v>
      </c>
      <c r="G1418">
        <v>0</v>
      </c>
      <c r="H1418">
        <v>0.03</v>
      </c>
      <c r="I1418">
        <v>0</v>
      </c>
      <c r="J1418">
        <v>2</v>
      </c>
      <c r="K1418">
        <v>0.03</v>
      </c>
      <c r="L1418">
        <v>-1</v>
      </c>
      <c r="M1418">
        <v>-1</v>
      </c>
      <c r="N1418">
        <v>0.67</v>
      </c>
      <c r="O1418">
        <v>3.58</v>
      </c>
      <c r="P1418">
        <v>0.03</v>
      </c>
      <c r="Q1418">
        <v>0.28000000000000003</v>
      </c>
      <c r="R1418">
        <v>0.05</v>
      </c>
      <c r="S1418">
        <v>0.32</v>
      </c>
      <c r="T1418">
        <v>0.23</v>
      </c>
      <c r="U1418">
        <v>0</v>
      </c>
      <c r="V1418">
        <v>0</v>
      </c>
      <c r="W1418">
        <v>20.67</v>
      </c>
      <c r="X1418">
        <v>0.6</v>
      </c>
      <c r="Y1418">
        <v>-1</v>
      </c>
      <c r="Z1418">
        <v>-1</v>
      </c>
      <c r="AA1418">
        <v>24.88</v>
      </c>
      <c r="AB1418">
        <v>0.03</v>
      </c>
      <c r="AC1418">
        <v>0.02</v>
      </c>
      <c r="AD1418">
        <v>0.03</v>
      </c>
      <c r="AE1418">
        <v>4.17</v>
      </c>
      <c r="AF1418">
        <v>-1</v>
      </c>
      <c r="AG1418">
        <v>-1</v>
      </c>
      <c r="AH1418">
        <v>-1</v>
      </c>
      <c r="AI1418">
        <v>0</v>
      </c>
      <c r="AJ1418">
        <v>0</v>
      </c>
      <c r="AK1418">
        <v>0.03</v>
      </c>
      <c r="AL1418">
        <v>0.03</v>
      </c>
      <c r="AM1418">
        <v>0.05</v>
      </c>
      <c r="AN1418">
        <v>0.05</v>
      </c>
      <c r="AO1418">
        <v>1.42</v>
      </c>
      <c r="AP1418">
        <v>1.42</v>
      </c>
      <c r="AQ1418">
        <v>22.67</v>
      </c>
      <c r="AR1418">
        <v>0.53</v>
      </c>
      <c r="AS1418">
        <v>0.68</v>
      </c>
      <c r="AT1418">
        <v>-1</v>
      </c>
      <c r="AU1418">
        <v>-1</v>
      </c>
      <c r="AV1418">
        <v>0.05</v>
      </c>
      <c r="AW1418">
        <v>29.88</v>
      </c>
      <c r="AX1418">
        <v>29.88</v>
      </c>
      <c r="AY1418">
        <v>0.17</v>
      </c>
      <c r="AZ1418">
        <v>0</v>
      </c>
      <c r="BA1418">
        <v>1513.3810557201584</v>
      </c>
    </row>
    <row r="1419" spans="1:53" x14ac:dyDescent="0.25">
      <c r="A1419">
        <v>3673</v>
      </c>
      <c r="B1419" t="s">
        <v>1809</v>
      </c>
      <c r="C1419">
        <v>0</v>
      </c>
      <c r="D1419">
        <v>1.58</v>
      </c>
      <c r="E1419">
        <v>0</v>
      </c>
      <c r="F1419">
        <v>0</v>
      </c>
      <c r="G1419">
        <v>0</v>
      </c>
      <c r="H1419">
        <v>0.03</v>
      </c>
      <c r="I1419">
        <v>0</v>
      </c>
      <c r="J1419">
        <v>2</v>
      </c>
      <c r="K1419">
        <v>0.03</v>
      </c>
      <c r="L1419">
        <v>-1</v>
      </c>
      <c r="M1419">
        <v>-1</v>
      </c>
      <c r="N1419">
        <v>0.67</v>
      </c>
      <c r="O1419">
        <v>3.58</v>
      </c>
      <c r="P1419">
        <v>0.03</v>
      </c>
      <c r="Q1419">
        <v>0.28000000000000003</v>
      </c>
      <c r="R1419">
        <v>0.05</v>
      </c>
      <c r="S1419">
        <v>0.32</v>
      </c>
      <c r="T1419">
        <v>0.23</v>
      </c>
      <c r="U1419">
        <v>0</v>
      </c>
      <c r="V1419">
        <v>0</v>
      </c>
      <c r="W1419">
        <v>20.67</v>
      </c>
      <c r="X1419">
        <v>0.6</v>
      </c>
      <c r="Y1419">
        <v>-1</v>
      </c>
      <c r="Z1419">
        <v>-1</v>
      </c>
      <c r="AA1419">
        <v>24.88</v>
      </c>
      <c r="AB1419">
        <v>0.03</v>
      </c>
      <c r="AC1419">
        <v>0.02</v>
      </c>
      <c r="AD1419">
        <v>0.03</v>
      </c>
      <c r="AE1419">
        <v>4.17</v>
      </c>
      <c r="AF1419">
        <v>-1</v>
      </c>
      <c r="AG1419">
        <v>-1</v>
      </c>
      <c r="AH1419">
        <v>-1</v>
      </c>
      <c r="AI1419">
        <v>0</v>
      </c>
      <c r="AJ1419">
        <v>0</v>
      </c>
      <c r="AK1419">
        <v>0.03</v>
      </c>
      <c r="AL1419">
        <v>0.03</v>
      </c>
      <c r="AM1419">
        <v>0.05</v>
      </c>
      <c r="AN1419">
        <v>0.05</v>
      </c>
      <c r="AO1419">
        <v>1.42</v>
      </c>
      <c r="AP1419">
        <v>1.42</v>
      </c>
      <c r="AQ1419">
        <v>22.67</v>
      </c>
      <c r="AR1419">
        <v>0.53</v>
      </c>
      <c r="AS1419">
        <v>0.68</v>
      </c>
      <c r="AT1419">
        <v>-1</v>
      </c>
      <c r="AU1419">
        <v>-1</v>
      </c>
      <c r="AV1419">
        <v>0.05</v>
      </c>
      <c r="AW1419">
        <v>29.88</v>
      </c>
      <c r="AX1419">
        <v>29.88</v>
      </c>
      <c r="AY1419">
        <v>0.17</v>
      </c>
      <c r="AZ1419">
        <v>0</v>
      </c>
      <c r="BA1419">
        <v>1390.0954124877401</v>
      </c>
    </row>
    <row r="1420" spans="1:53" x14ac:dyDescent="0.25">
      <c r="A1420">
        <v>3674</v>
      </c>
      <c r="B1420" t="s">
        <v>1810</v>
      </c>
      <c r="C1420">
        <v>0</v>
      </c>
      <c r="D1420">
        <v>1.58</v>
      </c>
      <c r="E1420">
        <v>0</v>
      </c>
      <c r="F1420">
        <v>0</v>
      </c>
      <c r="G1420">
        <v>0</v>
      </c>
      <c r="H1420">
        <v>0.03</v>
      </c>
      <c r="I1420">
        <v>0</v>
      </c>
      <c r="J1420">
        <v>2</v>
      </c>
      <c r="K1420">
        <v>0.03</v>
      </c>
      <c r="L1420">
        <v>-1</v>
      </c>
      <c r="M1420">
        <v>-1</v>
      </c>
      <c r="N1420">
        <v>0.67</v>
      </c>
      <c r="O1420">
        <v>3.58</v>
      </c>
      <c r="P1420">
        <v>0.03</v>
      </c>
      <c r="Q1420">
        <v>0.28000000000000003</v>
      </c>
      <c r="R1420">
        <v>0.05</v>
      </c>
      <c r="S1420">
        <v>0.32</v>
      </c>
      <c r="T1420">
        <v>0.23</v>
      </c>
      <c r="U1420">
        <v>0</v>
      </c>
      <c r="V1420">
        <v>0</v>
      </c>
      <c r="W1420">
        <v>20.67</v>
      </c>
      <c r="X1420">
        <v>0.6</v>
      </c>
      <c r="Y1420">
        <v>-1</v>
      </c>
      <c r="Z1420">
        <v>-1</v>
      </c>
      <c r="AA1420">
        <v>24.88</v>
      </c>
      <c r="AB1420">
        <v>0.03</v>
      </c>
      <c r="AC1420">
        <v>0.02</v>
      </c>
      <c r="AD1420">
        <v>0.03</v>
      </c>
      <c r="AE1420">
        <v>4.17</v>
      </c>
      <c r="AF1420">
        <v>-1</v>
      </c>
      <c r="AG1420">
        <v>-1</v>
      </c>
      <c r="AH1420">
        <v>-1</v>
      </c>
      <c r="AI1420">
        <v>0</v>
      </c>
      <c r="AJ1420">
        <v>0</v>
      </c>
      <c r="AK1420">
        <v>0.03</v>
      </c>
      <c r="AL1420">
        <v>0.03</v>
      </c>
      <c r="AM1420">
        <v>0.05</v>
      </c>
      <c r="AN1420">
        <v>0.05</v>
      </c>
      <c r="AO1420">
        <v>1.42</v>
      </c>
      <c r="AP1420">
        <v>1.42</v>
      </c>
      <c r="AQ1420">
        <v>22.67</v>
      </c>
      <c r="AR1420">
        <v>0.53</v>
      </c>
      <c r="AS1420">
        <v>0.68</v>
      </c>
      <c r="AT1420">
        <v>-1</v>
      </c>
      <c r="AU1420">
        <v>-1</v>
      </c>
      <c r="AV1420">
        <v>0.05</v>
      </c>
      <c r="AW1420">
        <v>29.88</v>
      </c>
      <c r="AX1420">
        <v>29.88</v>
      </c>
      <c r="AY1420">
        <v>0.17</v>
      </c>
      <c r="AZ1420">
        <v>0</v>
      </c>
      <c r="BA1420">
        <v>1528.8344867946653</v>
      </c>
    </row>
    <row r="1421" spans="1:53" x14ac:dyDescent="0.25">
      <c r="A1421">
        <v>3676</v>
      </c>
      <c r="B1421" t="s">
        <v>1298</v>
      </c>
      <c r="C1421">
        <v>0</v>
      </c>
      <c r="D1421">
        <v>1.58</v>
      </c>
      <c r="E1421">
        <v>0</v>
      </c>
      <c r="F1421">
        <v>0</v>
      </c>
      <c r="G1421">
        <v>0</v>
      </c>
      <c r="H1421">
        <v>0.03</v>
      </c>
      <c r="I1421">
        <v>0</v>
      </c>
      <c r="J1421">
        <v>2</v>
      </c>
      <c r="K1421">
        <v>0.03</v>
      </c>
      <c r="L1421">
        <v>-1</v>
      </c>
      <c r="M1421">
        <v>-1</v>
      </c>
      <c r="N1421">
        <v>0.67</v>
      </c>
      <c r="O1421">
        <v>3.58</v>
      </c>
      <c r="P1421">
        <v>0.03</v>
      </c>
      <c r="Q1421">
        <v>0.28000000000000003</v>
      </c>
      <c r="R1421">
        <v>0.05</v>
      </c>
      <c r="S1421">
        <v>0.32</v>
      </c>
      <c r="T1421">
        <v>0.23</v>
      </c>
      <c r="U1421">
        <v>0</v>
      </c>
      <c r="V1421">
        <v>0</v>
      </c>
      <c r="W1421">
        <v>20.67</v>
      </c>
      <c r="X1421">
        <v>0.6</v>
      </c>
      <c r="Y1421">
        <v>-1</v>
      </c>
      <c r="Z1421">
        <v>-1</v>
      </c>
      <c r="AA1421">
        <v>24.88</v>
      </c>
      <c r="AB1421">
        <v>0.03</v>
      </c>
      <c r="AC1421">
        <v>0.02</v>
      </c>
      <c r="AD1421">
        <v>0.03</v>
      </c>
      <c r="AE1421">
        <v>4.17</v>
      </c>
      <c r="AF1421">
        <v>-1</v>
      </c>
      <c r="AG1421">
        <v>-1</v>
      </c>
      <c r="AH1421">
        <v>-1</v>
      </c>
      <c r="AI1421">
        <v>0</v>
      </c>
      <c r="AJ1421">
        <v>0</v>
      </c>
      <c r="AK1421">
        <v>0.03</v>
      </c>
      <c r="AL1421">
        <v>0.03</v>
      </c>
      <c r="AM1421">
        <v>0.05</v>
      </c>
      <c r="AN1421">
        <v>0.05</v>
      </c>
      <c r="AO1421">
        <v>1.42</v>
      </c>
      <c r="AP1421">
        <v>1.42</v>
      </c>
      <c r="AQ1421">
        <v>22.67</v>
      </c>
      <c r="AR1421">
        <v>0.53</v>
      </c>
      <c r="AS1421">
        <v>0.68</v>
      </c>
      <c r="AT1421">
        <v>-1</v>
      </c>
      <c r="AU1421">
        <v>-1</v>
      </c>
      <c r="AV1421">
        <v>0.05</v>
      </c>
      <c r="AW1421">
        <v>29.88</v>
      </c>
      <c r="AX1421">
        <v>29.88</v>
      </c>
      <c r="AY1421">
        <v>0.17</v>
      </c>
      <c r="AZ1421">
        <v>0</v>
      </c>
      <c r="BA1421">
        <v>1470.4087245298256</v>
      </c>
    </row>
    <row r="1422" spans="1:53" x14ac:dyDescent="0.25">
      <c r="A1422">
        <v>3679</v>
      </c>
      <c r="B1422" t="s">
        <v>1811</v>
      </c>
      <c r="C1422">
        <v>0</v>
      </c>
      <c r="D1422">
        <v>1.58</v>
      </c>
      <c r="E1422">
        <v>0</v>
      </c>
      <c r="F1422">
        <v>0</v>
      </c>
      <c r="G1422">
        <v>0</v>
      </c>
      <c r="H1422">
        <v>0.03</v>
      </c>
      <c r="I1422">
        <v>0</v>
      </c>
      <c r="J1422">
        <v>2</v>
      </c>
      <c r="K1422">
        <v>0.03</v>
      </c>
      <c r="L1422">
        <v>-1</v>
      </c>
      <c r="M1422">
        <v>-1</v>
      </c>
      <c r="N1422">
        <v>0.67</v>
      </c>
      <c r="O1422">
        <v>3.58</v>
      </c>
      <c r="P1422">
        <v>0.03</v>
      </c>
      <c r="Q1422">
        <v>0.28000000000000003</v>
      </c>
      <c r="R1422">
        <v>0.05</v>
      </c>
      <c r="S1422">
        <v>0.32</v>
      </c>
      <c r="T1422">
        <v>0.23</v>
      </c>
      <c r="U1422">
        <v>0</v>
      </c>
      <c r="V1422">
        <v>0</v>
      </c>
      <c r="W1422">
        <v>20.67</v>
      </c>
      <c r="X1422">
        <v>0.6</v>
      </c>
      <c r="Y1422">
        <v>-1</v>
      </c>
      <c r="Z1422">
        <v>-1</v>
      </c>
      <c r="AA1422">
        <v>24.88</v>
      </c>
      <c r="AB1422">
        <v>0.03</v>
      </c>
      <c r="AC1422">
        <v>0.02</v>
      </c>
      <c r="AD1422">
        <v>0.03</v>
      </c>
      <c r="AE1422">
        <v>4.17</v>
      </c>
      <c r="AF1422">
        <v>-1</v>
      </c>
      <c r="AG1422">
        <v>-1</v>
      </c>
      <c r="AH1422">
        <v>-1</v>
      </c>
      <c r="AI1422">
        <v>0</v>
      </c>
      <c r="AJ1422">
        <v>0</v>
      </c>
      <c r="AK1422">
        <v>0.03</v>
      </c>
      <c r="AL1422">
        <v>0.03</v>
      </c>
      <c r="AM1422">
        <v>0.05</v>
      </c>
      <c r="AN1422">
        <v>0.05</v>
      </c>
      <c r="AO1422">
        <v>1.42</v>
      </c>
      <c r="AP1422">
        <v>1.42</v>
      </c>
      <c r="AQ1422">
        <v>22.67</v>
      </c>
      <c r="AR1422">
        <v>0.53</v>
      </c>
      <c r="AS1422">
        <v>0.68</v>
      </c>
      <c r="AT1422">
        <v>-1</v>
      </c>
      <c r="AU1422">
        <v>-1</v>
      </c>
      <c r="AV1422">
        <v>0.05</v>
      </c>
      <c r="AW1422">
        <v>29.88</v>
      </c>
      <c r="AX1422">
        <v>29.88</v>
      </c>
      <c r="AY1422">
        <v>0.17</v>
      </c>
      <c r="AZ1422">
        <v>0</v>
      </c>
      <c r="BA1422">
        <v>1447.8767626323568</v>
      </c>
    </row>
    <row r="1423" spans="1:53" x14ac:dyDescent="0.25">
      <c r="A1423">
        <v>3680</v>
      </c>
      <c r="B1423" t="s">
        <v>1812</v>
      </c>
      <c r="C1423">
        <v>0</v>
      </c>
      <c r="D1423">
        <v>1.58</v>
      </c>
      <c r="E1423">
        <v>0</v>
      </c>
      <c r="F1423">
        <v>0</v>
      </c>
      <c r="G1423">
        <v>0</v>
      </c>
      <c r="H1423">
        <v>0.03</v>
      </c>
      <c r="I1423">
        <v>0</v>
      </c>
      <c r="J1423">
        <v>2</v>
      </c>
      <c r="K1423">
        <v>0.03</v>
      </c>
      <c r="L1423">
        <v>-1</v>
      </c>
      <c r="M1423">
        <v>-1</v>
      </c>
      <c r="N1423">
        <v>0.67</v>
      </c>
      <c r="O1423">
        <v>3.58</v>
      </c>
      <c r="P1423">
        <v>0.03</v>
      </c>
      <c r="Q1423">
        <v>0.28000000000000003</v>
      </c>
      <c r="R1423">
        <v>0.05</v>
      </c>
      <c r="S1423">
        <v>0.32</v>
      </c>
      <c r="T1423">
        <v>0.23</v>
      </c>
      <c r="U1423">
        <v>0</v>
      </c>
      <c r="V1423">
        <v>0</v>
      </c>
      <c r="W1423">
        <v>20.67</v>
      </c>
      <c r="X1423">
        <v>0.6</v>
      </c>
      <c r="Y1423">
        <v>-1</v>
      </c>
      <c r="Z1423">
        <v>-1</v>
      </c>
      <c r="AA1423">
        <v>24.88</v>
      </c>
      <c r="AB1423">
        <v>0.03</v>
      </c>
      <c r="AC1423">
        <v>0.02</v>
      </c>
      <c r="AD1423">
        <v>0.03</v>
      </c>
      <c r="AE1423">
        <v>4.17</v>
      </c>
      <c r="AF1423">
        <v>-1</v>
      </c>
      <c r="AG1423">
        <v>-1</v>
      </c>
      <c r="AH1423">
        <v>-1</v>
      </c>
      <c r="AI1423">
        <v>0</v>
      </c>
      <c r="AJ1423">
        <v>0</v>
      </c>
      <c r="AK1423">
        <v>0.03</v>
      </c>
      <c r="AL1423">
        <v>0.03</v>
      </c>
      <c r="AM1423">
        <v>0.05</v>
      </c>
      <c r="AN1423">
        <v>0.05</v>
      </c>
      <c r="AO1423">
        <v>1.42</v>
      </c>
      <c r="AP1423">
        <v>1.42</v>
      </c>
      <c r="AQ1423">
        <v>22.67</v>
      </c>
      <c r="AR1423">
        <v>0.53</v>
      </c>
      <c r="AS1423">
        <v>0.68</v>
      </c>
      <c r="AT1423">
        <v>-1</v>
      </c>
      <c r="AU1423">
        <v>-1</v>
      </c>
      <c r="AV1423">
        <v>0.05</v>
      </c>
      <c r="AW1423">
        <v>29.88</v>
      </c>
      <c r="AX1423">
        <v>29.88</v>
      </c>
      <c r="AY1423">
        <v>0.17</v>
      </c>
      <c r="AZ1423">
        <v>0</v>
      </c>
      <c r="BA1423">
        <v>1358.8107313109215</v>
      </c>
    </row>
    <row r="1424" spans="1:53" x14ac:dyDescent="0.25">
      <c r="A1424">
        <v>3683</v>
      </c>
      <c r="B1424" t="s">
        <v>1813</v>
      </c>
      <c r="C1424">
        <v>0</v>
      </c>
      <c r="D1424">
        <v>1.58</v>
      </c>
      <c r="E1424">
        <v>0</v>
      </c>
      <c r="F1424">
        <v>0</v>
      </c>
      <c r="G1424">
        <v>0</v>
      </c>
      <c r="H1424">
        <v>0.03</v>
      </c>
      <c r="I1424">
        <v>0</v>
      </c>
      <c r="J1424">
        <v>2</v>
      </c>
      <c r="K1424">
        <v>0.03</v>
      </c>
      <c r="L1424">
        <v>-1</v>
      </c>
      <c r="M1424">
        <v>-1</v>
      </c>
      <c r="N1424">
        <v>0.67</v>
      </c>
      <c r="O1424">
        <v>3.58</v>
      </c>
      <c r="P1424">
        <v>0.03</v>
      </c>
      <c r="Q1424">
        <v>0.28000000000000003</v>
      </c>
      <c r="R1424">
        <v>0.05</v>
      </c>
      <c r="S1424">
        <v>0.32</v>
      </c>
      <c r="T1424">
        <v>0.23</v>
      </c>
      <c r="U1424">
        <v>0</v>
      </c>
      <c r="V1424">
        <v>0</v>
      </c>
      <c r="W1424">
        <v>20.67</v>
      </c>
      <c r="X1424">
        <v>0.6</v>
      </c>
      <c r="Y1424">
        <v>-1</v>
      </c>
      <c r="Z1424">
        <v>-1</v>
      </c>
      <c r="AA1424">
        <v>24.88</v>
      </c>
      <c r="AB1424">
        <v>0.03</v>
      </c>
      <c r="AC1424">
        <v>0.02</v>
      </c>
      <c r="AD1424">
        <v>0.03</v>
      </c>
      <c r="AE1424">
        <v>4.17</v>
      </c>
      <c r="AF1424">
        <v>-1</v>
      </c>
      <c r="AG1424">
        <v>-1</v>
      </c>
      <c r="AH1424">
        <v>-1</v>
      </c>
      <c r="AI1424">
        <v>0</v>
      </c>
      <c r="AJ1424">
        <v>0</v>
      </c>
      <c r="AK1424">
        <v>0.03</v>
      </c>
      <c r="AL1424">
        <v>0.03</v>
      </c>
      <c r="AM1424">
        <v>0.05</v>
      </c>
      <c r="AN1424">
        <v>0.05</v>
      </c>
      <c r="AO1424">
        <v>1.42</v>
      </c>
      <c r="AP1424">
        <v>1.42</v>
      </c>
      <c r="AQ1424">
        <v>22.67</v>
      </c>
      <c r="AR1424">
        <v>0.53</v>
      </c>
      <c r="AS1424">
        <v>0.68</v>
      </c>
      <c r="AT1424">
        <v>-1</v>
      </c>
      <c r="AU1424">
        <v>-1</v>
      </c>
      <c r="AV1424">
        <v>0.05</v>
      </c>
      <c r="AW1424">
        <v>29.88</v>
      </c>
      <c r="AX1424">
        <v>29.88</v>
      </c>
      <c r="AY1424">
        <v>0.17</v>
      </c>
      <c r="AZ1424">
        <v>0</v>
      </c>
      <c r="BA1424">
        <v>1650.0351602640208</v>
      </c>
    </row>
    <row r="1425" spans="1:53" x14ac:dyDescent="0.25">
      <c r="A1425">
        <v>3684</v>
      </c>
      <c r="B1425" t="s">
        <v>1061</v>
      </c>
      <c r="C1425">
        <v>0</v>
      </c>
      <c r="D1425">
        <v>1.58</v>
      </c>
      <c r="E1425">
        <v>0</v>
      </c>
      <c r="F1425">
        <v>0</v>
      </c>
      <c r="G1425">
        <v>0</v>
      </c>
      <c r="H1425">
        <v>0.03</v>
      </c>
      <c r="I1425">
        <v>0</v>
      </c>
      <c r="J1425">
        <v>2</v>
      </c>
      <c r="K1425">
        <v>0.03</v>
      </c>
      <c r="L1425">
        <v>-1</v>
      </c>
      <c r="M1425">
        <v>-1</v>
      </c>
      <c r="N1425">
        <v>0.67</v>
      </c>
      <c r="O1425">
        <v>3.58</v>
      </c>
      <c r="P1425">
        <v>0.03</v>
      </c>
      <c r="Q1425">
        <v>0.28000000000000003</v>
      </c>
      <c r="R1425">
        <v>0.05</v>
      </c>
      <c r="S1425">
        <v>0.32</v>
      </c>
      <c r="T1425">
        <v>0.23</v>
      </c>
      <c r="U1425">
        <v>0</v>
      </c>
      <c r="V1425">
        <v>0</v>
      </c>
      <c r="W1425">
        <v>20.67</v>
      </c>
      <c r="X1425">
        <v>0.6</v>
      </c>
      <c r="Y1425">
        <v>-1</v>
      </c>
      <c r="Z1425">
        <v>-1</v>
      </c>
      <c r="AA1425">
        <v>24.88</v>
      </c>
      <c r="AB1425">
        <v>0.03</v>
      </c>
      <c r="AC1425">
        <v>0.02</v>
      </c>
      <c r="AD1425">
        <v>0.03</v>
      </c>
      <c r="AE1425">
        <v>4.17</v>
      </c>
      <c r="AF1425">
        <v>-1</v>
      </c>
      <c r="AG1425">
        <v>-1</v>
      </c>
      <c r="AH1425">
        <v>-1</v>
      </c>
      <c r="AI1425">
        <v>0</v>
      </c>
      <c r="AJ1425">
        <v>0</v>
      </c>
      <c r="AK1425">
        <v>0.03</v>
      </c>
      <c r="AL1425">
        <v>0.03</v>
      </c>
      <c r="AM1425">
        <v>0.05</v>
      </c>
      <c r="AN1425">
        <v>0.05</v>
      </c>
      <c r="AO1425">
        <v>1.42</v>
      </c>
      <c r="AP1425">
        <v>1.42</v>
      </c>
      <c r="AQ1425">
        <v>22.67</v>
      </c>
      <c r="AR1425">
        <v>0.53</v>
      </c>
      <c r="AS1425">
        <v>0.68</v>
      </c>
      <c r="AT1425">
        <v>-1</v>
      </c>
      <c r="AU1425">
        <v>-1</v>
      </c>
      <c r="AV1425">
        <v>0.05</v>
      </c>
      <c r="AW1425">
        <v>29.88</v>
      </c>
      <c r="AX1425">
        <v>29.88</v>
      </c>
      <c r="AY1425">
        <v>0.17</v>
      </c>
      <c r="AZ1425">
        <v>0</v>
      </c>
      <c r="BA1425">
        <v>1479.5629812958573</v>
      </c>
    </row>
    <row r="1426" spans="1:53" x14ac:dyDescent="0.25">
      <c r="A1426">
        <v>3688</v>
      </c>
      <c r="B1426" t="s">
        <v>1814</v>
      </c>
      <c r="C1426">
        <v>0</v>
      </c>
      <c r="D1426">
        <v>1.58</v>
      </c>
      <c r="E1426">
        <v>0</v>
      </c>
      <c r="F1426">
        <v>0</v>
      </c>
      <c r="G1426">
        <v>0</v>
      </c>
      <c r="H1426">
        <v>0.03</v>
      </c>
      <c r="I1426">
        <v>0</v>
      </c>
      <c r="J1426">
        <v>2</v>
      </c>
      <c r="K1426">
        <v>0.03</v>
      </c>
      <c r="L1426">
        <v>-1</v>
      </c>
      <c r="M1426">
        <v>-1</v>
      </c>
      <c r="N1426">
        <v>0.67</v>
      </c>
      <c r="O1426">
        <v>3.58</v>
      </c>
      <c r="P1426">
        <v>0.03</v>
      </c>
      <c r="Q1426">
        <v>0.28000000000000003</v>
      </c>
      <c r="R1426">
        <v>0.05</v>
      </c>
      <c r="S1426">
        <v>0.32</v>
      </c>
      <c r="T1426">
        <v>0.23</v>
      </c>
      <c r="U1426">
        <v>0</v>
      </c>
      <c r="V1426">
        <v>0</v>
      </c>
      <c r="W1426">
        <v>20.67</v>
      </c>
      <c r="X1426">
        <v>0.6</v>
      </c>
      <c r="Y1426">
        <v>-1</v>
      </c>
      <c r="Z1426">
        <v>-1</v>
      </c>
      <c r="AA1426">
        <v>24.88</v>
      </c>
      <c r="AB1426">
        <v>0.03</v>
      </c>
      <c r="AC1426">
        <v>0.02</v>
      </c>
      <c r="AD1426">
        <v>0.03</v>
      </c>
      <c r="AE1426">
        <v>4.17</v>
      </c>
      <c r="AF1426">
        <v>-1</v>
      </c>
      <c r="AG1426">
        <v>-1</v>
      </c>
      <c r="AH1426">
        <v>-1</v>
      </c>
      <c r="AI1426">
        <v>0</v>
      </c>
      <c r="AJ1426">
        <v>0</v>
      </c>
      <c r="AK1426">
        <v>0.03</v>
      </c>
      <c r="AL1426">
        <v>0.03</v>
      </c>
      <c r="AM1426">
        <v>0.05</v>
      </c>
      <c r="AN1426">
        <v>0.05</v>
      </c>
      <c r="AO1426">
        <v>1.42</v>
      </c>
      <c r="AP1426">
        <v>1.42</v>
      </c>
      <c r="AQ1426">
        <v>22.67</v>
      </c>
      <c r="AR1426">
        <v>0.53</v>
      </c>
      <c r="AS1426">
        <v>0.68</v>
      </c>
      <c r="AT1426">
        <v>-1</v>
      </c>
      <c r="AU1426">
        <v>-1</v>
      </c>
      <c r="AV1426">
        <v>0.05</v>
      </c>
      <c r="AW1426">
        <v>29.88</v>
      </c>
      <c r="AX1426">
        <v>29.88</v>
      </c>
      <c r="AY1426">
        <v>0.17</v>
      </c>
      <c r="AZ1426">
        <v>0</v>
      </c>
      <c r="BA1426">
        <v>1557.059233091707</v>
      </c>
    </row>
    <row r="1427" spans="1:53" x14ac:dyDescent="0.25">
      <c r="A1427">
        <v>3691</v>
      </c>
      <c r="B1427" t="s">
        <v>477</v>
      </c>
      <c r="C1427">
        <v>0</v>
      </c>
      <c r="D1427">
        <v>1.58</v>
      </c>
      <c r="E1427">
        <v>0</v>
      </c>
      <c r="F1427">
        <v>0</v>
      </c>
      <c r="G1427">
        <v>0</v>
      </c>
      <c r="H1427">
        <v>0.03</v>
      </c>
      <c r="I1427">
        <v>0</v>
      </c>
      <c r="J1427">
        <v>2</v>
      </c>
      <c r="K1427">
        <v>0.03</v>
      </c>
      <c r="L1427">
        <v>-1</v>
      </c>
      <c r="M1427">
        <v>-1</v>
      </c>
      <c r="N1427">
        <v>0.67</v>
      </c>
      <c r="O1427">
        <v>3.58</v>
      </c>
      <c r="P1427">
        <v>0.03</v>
      </c>
      <c r="Q1427">
        <v>0.28000000000000003</v>
      </c>
      <c r="R1427">
        <v>0.05</v>
      </c>
      <c r="S1427">
        <v>0.32</v>
      </c>
      <c r="T1427">
        <v>0.23</v>
      </c>
      <c r="U1427">
        <v>0</v>
      </c>
      <c r="V1427">
        <v>0</v>
      </c>
      <c r="W1427">
        <v>20.67</v>
      </c>
      <c r="X1427">
        <v>0.6</v>
      </c>
      <c r="Y1427">
        <v>-1</v>
      </c>
      <c r="Z1427">
        <v>-1</v>
      </c>
      <c r="AA1427">
        <v>24.88</v>
      </c>
      <c r="AB1427">
        <v>0.03</v>
      </c>
      <c r="AC1427">
        <v>0.02</v>
      </c>
      <c r="AD1427">
        <v>0.03</v>
      </c>
      <c r="AE1427">
        <v>4.17</v>
      </c>
      <c r="AF1427">
        <v>-1</v>
      </c>
      <c r="AG1427">
        <v>-1</v>
      </c>
      <c r="AH1427">
        <v>-1</v>
      </c>
      <c r="AI1427">
        <v>0</v>
      </c>
      <c r="AJ1427">
        <v>0</v>
      </c>
      <c r="AK1427">
        <v>0.03</v>
      </c>
      <c r="AL1427">
        <v>0.03</v>
      </c>
      <c r="AM1427">
        <v>0.05</v>
      </c>
      <c r="AN1427">
        <v>0.05</v>
      </c>
      <c r="AO1427">
        <v>1.42</v>
      </c>
      <c r="AP1427">
        <v>1.42</v>
      </c>
      <c r="AQ1427">
        <v>22.67</v>
      </c>
      <c r="AR1427">
        <v>0.53</v>
      </c>
      <c r="AS1427">
        <v>0.68</v>
      </c>
      <c r="AT1427">
        <v>-1</v>
      </c>
      <c r="AU1427">
        <v>-1</v>
      </c>
      <c r="AV1427">
        <v>0.05</v>
      </c>
      <c r="AW1427">
        <v>29.88</v>
      </c>
      <c r="AX1427">
        <v>29.88</v>
      </c>
      <c r="AY1427">
        <v>0.17</v>
      </c>
      <c r="AZ1427">
        <v>0</v>
      </c>
      <c r="BA1427">
        <v>1430.7814327244023</v>
      </c>
    </row>
    <row r="1428" spans="1:53" x14ac:dyDescent="0.25">
      <c r="A1428">
        <v>3692</v>
      </c>
      <c r="B1428" t="s">
        <v>1815</v>
      </c>
      <c r="C1428">
        <v>0</v>
      </c>
      <c r="D1428">
        <v>1.58</v>
      </c>
      <c r="E1428">
        <v>0</v>
      </c>
      <c r="F1428">
        <v>0</v>
      </c>
      <c r="G1428">
        <v>0</v>
      </c>
      <c r="H1428">
        <v>0.03</v>
      </c>
      <c r="I1428">
        <v>0</v>
      </c>
      <c r="J1428">
        <v>2</v>
      </c>
      <c r="K1428">
        <v>0.03</v>
      </c>
      <c r="L1428">
        <v>-1</v>
      </c>
      <c r="M1428">
        <v>-1</v>
      </c>
      <c r="N1428">
        <v>0.67</v>
      </c>
      <c r="O1428">
        <v>3.58</v>
      </c>
      <c r="P1428">
        <v>0.03</v>
      </c>
      <c r="Q1428">
        <v>0.28000000000000003</v>
      </c>
      <c r="R1428">
        <v>0.05</v>
      </c>
      <c r="S1428">
        <v>0.32</v>
      </c>
      <c r="T1428">
        <v>0.23</v>
      </c>
      <c r="U1428">
        <v>0</v>
      </c>
      <c r="V1428">
        <v>0</v>
      </c>
      <c r="W1428">
        <v>20.67</v>
      </c>
      <c r="X1428">
        <v>0.6</v>
      </c>
      <c r="Y1428">
        <v>-1</v>
      </c>
      <c r="Z1428">
        <v>-1</v>
      </c>
      <c r="AA1428">
        <v>24.88</v>
      </c>
      <c r="AB1428">
        <v>0.03</v>
      </c>
      <c r="AC1428">
        <v>0.02</v>
      </c>
      <c r="AD1428">
        <v>0.03</v>
      </c>
      <c r="AE1428">
        <v>4.17</v>
      </c>
      <c r="AF1428">
        <v>-1</v>
      </c>
      <c r="AG1428">
        <v>-1</v>
      </c>
      <c r="AH1428">
        <v>-1</v>
      </c>
      <c r="AI1428">
        <v>0</v>
      </c>
      <c r="AJ1428">
        <v>0</v>
      </c>
      <c r="AK1428">
        <v>0.03</v>
      </c>
      <c r="AL1428">
        <v>0.03</v>
      </c>
      <c r="AM1428">
        <v>0.05</v>
      </c>
      <c r="AN1428">
        <v>0.05</v>
      </c>
      <c r="AO1428">
        <v>1.42</v>
      </c>
      <c r="AP1428">
        <v>1.42</v>
      </c>
      <c r="AQ1428">
        <v>22.67</v>
      </c>
      <c r="AR1428">
        <v>0.53</v>
      </c>
      <c r="AS1428">
        <v>0.68</v>
      </c>
      <c r="AT1428">
        <v>-1</v>
      </c>
      <c r="AU1428">
        <v>-1</v>
      </c>
      <c r="AV1428">
        <v>0.05</v>
      </c>
      <c r="AW1428">
        <v>29.88</v>
      </c>
      <c r="AX1428">
        <v>29.88</v>
      </c>
      <c r="AY1428">
        <v>0.17</v>
      </c>
      <c r="AZ1428">
        <v>0</v>
      </c>
      <c r="BA1428">
        <v>1408.3365184633763</v>
      </c>
    </row>
    <row r="1429" spans="1:53" x14ac:dyDescent="0.25">
      <c r="A1429">
        <v>3693</v>
      </c>
      <c r="B1429" t="s">
        <v>1816</v>
      </c>
      <c r="C1429">
        <v>0</v>
      </c>
      <c r="D1429">
        <v>1.58</v>
      </c>
      <c r="E1429">
        <v>0</v>
      </c>
      <c r="F1429">
        <v>0</v>
      </c>
      <c r="G1429">
        <v>0</v>
      </c>
      <c r="H1429">
        <v>0.03</v>
      </c>
      <c r="I1429">
        <v>0</v>
      </c>
      <c r="J1429">
        <v>2</v>
      </c>
      <c r="K1429">
        <v>0.03</v>
      </c>
      <c r="L1429">
        <v>-1</v>
      </c>
      <c r="M1429">
        <v>-1</v>
      </c>
      <c r="N1429">
        <v>0.67</v>
      </c>
      <c r="O1429">
        <v>3.58</v>
      </c>
      <c r="P1429">
        <v>0.03</v>
      </c>
      <c r="Q1429">
        <v>0.28000000000000003</v>
      </c>
      <c r="R1429">
        <v>0.05</v>
      </c>
      <c r="S1429">
        <v>0.32</v>
      </c>
      <c r="T1429">
        <v>0.23</v>
      </c>
      <c r="U1429">
        <v>0</v>
      </c>
      <c r="V1429">
        <v>0</v>
      </c>
      <c r="W1429">
        <v>20.67</v>
      </c>
      <c r="X1429">
        <v>0.6</v>
      </c>
      <c r="Y1429">
        <v>-1</v>
      </c>
      <c r="Z1429">
        <v>-1</v>
      </c>
      <c r="AA1429">
        <v>24.88</v>
      </c>
      <c r="AB1429">
        <v>0.03</v>
      </c>
      <c r="AC1429">
        <v>0.02</v>
      </c>
      <c r="AD1429">
        <v>0.03</v>
      </c>
      <c r="AE1429">
        <v>4.17</v>
      </c>
      <c r="AF1429">
        <v>-1</v>
      </c>
      <c r="AG1429">
        <v>-1</v>
      </c>
      <c r="AH1429">
        <v>-1</v>
      </c>
      <c r="AI1429">
        <v>0</v>
      </c>
      <c r="AJ1429">
        <v>0</v>
      </c>
      <c r="AK1429">
        <v>0.03</v>
      </c>
      <c r="AL1429">
        <v>0.03</v>
      </c>
      <c r="AM1429">
        <v>0.05</v>
      </c>
      <c r="AN1429">
        <v>0.05</v>
      </c>
      <c r="AO1429">
        <v>1.42</v>
      </c>
      <c r="AP1429">
        <v>1.42</v>
      </c>
      <c r="AQ1429">
        <v>22.67</v>
      </c>
      <c r="AR1429">
        <v>0.53</v>
      </c>
      <c r="AS1429">
        <v>0.68</v>
      </c>
      <c r="AT1429">
        <v>-1</v>
      </c>
      <c r="AU1429">
        <v>-1</v>
      </c>
      <c r="AV1429">
        <v>0.05</v>
      </c>
      <c r="AW1429">
        <v>29.88</v>
      </c>
      <c r="AX1429">
        <v>29.88</v>
      </c>
      <c r="AY1429">
        <v>0.17</v>
      </c>
      <c r="AZ1429">
        <v>0</v>
      </c>
      <c r="BA1429">
        <v>1402.0620205311845</v>
      </c>
    </row>
    <row r="1430" spans="1:53" x14ac:dyDescent="0.25">
      <c r="A1430">
        <v>3694</v>
      </c>
      <c r="B1430" t="s">
        <v>1817</v>
      </c>
      <c r="C1430">
        <v>0</v>
      </c>
      <c r="D1430">
        <v>1.58</v>
      </c>
      <c r="E1430">
        <v>0</v>
      </c>
      <c r="F1430">
        <v>0</v>
      </c>
      <c r="G1430">
        <v>0</v>
      </c>
      <c r="H1430">
        <v>0.03</v>
      </c>
      <c r="I1430">
        <v>0</v>
      </c>
      <c r="J1430">
        <v>2</v>
      </c>
      <c r="K1430">
        <v>0.03</v>
      </c>
      <c r="L1430">
        <v>-1</v>
      </c>
      <c r="M1430">
        <v>-1</v>
      </c>
      <c r="N1430">
        <v>0.67</v>
      </c>
      <c r="O1430">
        <v>3.58</v>
      </c>
      <c r="P1430">
        <v>0.03</v>
      </c>
      <c r="Q1430">
        <v>0.28000000000000003</v>
      </c>
      <c r="R1430">
        <v>0.05</v>
      </c>
      <c r="S1430">
        <v>0.32</v>
      </c>
      <c r="T1430">
        <v>0.23</v>
      </c>
      <c r="U1430">
        <v>0</v>
      </c>
      <c r="V1430">
        <v>0</v>
      </c>
      <c r="W1430">
        <v>20.67</v>
      </c>
      <c r="X1430">
        <v>0.6</v>
      </c>
      <c r="Y1430">
        <v>-1</v>
      </c>
      <c r="Z1430">
        <v>-1</v>
      </c>
      <c r="AA1430">
        <v>24.88</v>
      </c>
      <c r="AB1430">
        <v>0.03</v>
      </c>
      <c r="AC1430">
        <v>0.02</v>
      </c>
      <c r="AD1430">
        <v>0.03</v>
      </c>
      <c r="AE1430">
        <v>4.17</v>
      </c>
      <c r="AF1430">
        <v>-1</v>
      </c>
      <c r="AG1430">
        <v>-1</v>
      </c>
      <c r="AH1430">
        <v>-1</v>
      </c>
      <c r="AI1430">
        <v>0</v>
      </c>
      <c r="AJ1430">
        <v>0</v>
      </c>
      <c r="AK1430">
        <v>0.03</v>
      </c>
      <c r="AL1430">
        <v>0.03</v>
      </c>
      <c r="AM1430">
        <v>0.05</v>
      </c>
      <c r="AN1430">
        <v>0.05</v>
      </c>
      <c r="AO1430">
        <v>1.42</v>
      </c>
      <c r="AP1430">
        <v>1.42</v>
      </c>
      <c r="AQ1430">
        <v>22.67</v>
      </c>
      <c r="AR1430">
        <v>0.53</v>
      </c>
      <c r="AS1430">
        <v>0.68</v>
      </c>
      <c r="AT1430">
        <v>-1</v>
      </c>
      <c r="AU1430">
        <v>-1</v>
      </c>
      <c r="AV1430">
        <v>0.05</v>
      </c>
      <c r="AW1430">
        <v>29.88</v>
      </c>
      <c r="AX1430">
        <v>29.88</v>
      </c>
      <c r="AY1430">
        <v>0.17</v>
      </c>
      <c r="AZ1430">
        <v>0</v>
      </c>
      <c r="BA1430">
        <v>1407.4162219416019</v>
      </c>
    </row>
    <row r="1431" spans="1:53" x14ac:dyDescent="0.25">
      <c r="A1431">
        <v>3695</v>
      </c>
      <c r="B1431" t="s">
        <v>1818</v>
      </c>
      <c r="C1431">
        <v>0</v>
      </c>
      <c r="D1431">
        <v>1.58</v>
      </c>
      <c r="E1431">
        <v>0</v>
      </c>
      <c r="F1431">
        <v>0</v>
      </c>
      <c r="G1431">
        <v>0</v>
      </c>
      <c r="H1431">
        <v>0.03</v>
      </c>
      <c r="I1431">
        <v>0</v>
      </c>
      <c r="J1431">
        <v>2</v>
      </c>
      <c r="K1431">
        <v>0.03</v>
      </c>
      <c r="L1431">
        <v>-1</v>
      </c>
      <c r="M1431">
        <v>-1</v>
      </c>
      <c r="N1431">
        <v>0.67</v>
      </c>
      <c r="O1431">
        <v>3.58</v>
      </c>
      <c r="P1431">
        <v>0.03</v>
      </c>
      <c r="Q1431">
        <v>0.28000000000000003</v>
      </c>
      <c r="R1431">
        <v>0.05</v>
      </c>
      <c r="S1431">
        <v>0.32</v>
      </c>
      <c r="T1431">
        <v>0.23</v>
      </c>
      <c r="U1431">
        <v>0</v>
      </c>
      <c r="V1431">
        <v>0</v>
      </c>
      <c r="W1431">
        <v>20.67</v>
      </c>
      <c r="X1431">
        <v>0.6</v>
      </c>
      <c r="Y1431">
        <v>-1</v>
      </c>
      <c r="Z1431">
        <v>-1</v>
      </c>
      <c r="AA1431">
        <v>24.88</v>
      </c>
      <c r="AB1431">
        <v>0.03</v>
      </c>
      <c r="AC1431">
        <v>0.02</v>
      </c>
      <c r="AD1431">
        <v>0.03</v>
      </c>
      <c r="AE1431">
        <v>4.17</v>
      </c>
      <c r="AF1431">
        <v>-1</v>
      </c>
      <c r="AG1431">
        <v>-1</v>
      </c>
      <c r="AH1431">
        <v>-1</v>
      </c>
      <c r="AI1431">
        <v>0</v>
      </c>
      <c r="AJ1431">
        <v>0</v>
      </c>
      <c r="AK1431">
        <v>0.03</v>
      </c>
      <c r="AL1431">
        <v>0.03</v>
      </c>
      <c r="AM1431">
        <v>0.05</v>
      </c>
      <c r="AN1431">
        <v>0.05</v>
      </c>
      <c r="AO1431">
        <v>1.42</v>
      </c>
      <c r="AP1431">
        <v>1.42</v>
      </c>
      <c r="AQ1431">
        <v>22.67</v>
      </c>
      <c r="AR1431">
        <v>0.53</v>
      </c>
      <c r="AS1431">
        <v>0.68</v>
      </c>
      <c r="AT1431">
        <v>-1</v>
      </c>
      <c r="AU1431">
        <v>-1</v>
      </c>
      <c r="AV1431">
        <v>0.05</v>
      </c>
      <c r="AW1431">
        <v>29.88</v>
      </c>
      <c r="AX1431">
        <v>29.88</v>
      </c>
      <c r="AY1431">
        <v>0.17</v>
      </c>
      <c r="AZ1431">
        <v>0</v>
      </c>
      <c r="BA1431">
        <v>1423.7570002251118</v>
      </c>
    </row>
    <row r="1432" spans="1:53" x14ac:dyDescent="0.25">
      <c r="A1432">
        <v>3700</v>
      </c>
      <c r="B1432" t="s">
        <v>1819</v>
      </c>
      <c r="C1432">
        <v>0</v>
      </c>
      <c r="D1432">
        <v>1.58</v>
      </c>
      <c r="E1432">
        <v>0</v>
      </c>
      <c r="F1432">
        <v>0</v>
      </c>
      <c r="G1432">
        <v>0</v>
      </c>
      <c r="H1432">
        <v>0.03</v>
      </c>
      <c r="I1432">
        <v>0</v>
      </c>
      <c r="J1432">
        <v>2</v>
      </c>
      <c r="K1432">
        <v>0.03</v>
      </c>
      <c r="L1432">
        <v>-1</v>
      </c>
      <c r="M1432">
        <v>-1</v>
      </c>
      <c r="N1432">
        <v>0.67</v>
      </c>
      <c r="O1432">
        <v>3.58</v>
      </c>
      <c r="P1432">
        <v>0.03</v>
      </c>
      <c r="Q1432">
        <v>0.28000000000000003</v>
      </c>
      <c r="R1432">
        <v>0.05</v>
      </c>
      <c r="S1432">
        <v>0.32</v>
      </c>
      <c r="T1432">
        <v>0.23</v>
      </c>
      <c r="U1432">
        <v>0</v>
      </c>
      <c r="V1432">
        <v>0</v>
      </c>
      <c r="W1432">
        <v>20.67</v>
      </c>
      <c r="X1432">
        <v>0.6</v>
      </c>
      <c r="Y1432">
        <v>-1</v>
      </c>
      <c r="Z1432">
        <v>-1</v>
      </c>
      <c r="AA1432">
        <v>24.88</v>
      </c>
      <c r="AB1432">
        <v>0.03</v>
      </c>
      <c r="AC1432">
        <v>0.02</v>
      </c>
      <c r="AD1432">
        <v>0.03</v>
      </c>
      <c r="AE1432">
        <v>4.17</v>
      </c>
      <c r="AF1432">
        <v>-1</v>
      </c>
      <c r="AG1432">
        <v>-1</v>
      </c>
      <c r="AH1432">
        <v>-1</v>
      </c>
      <c r="AI1432">
        <v>0</v>
      </c>
      <c r="AJ1432">
        <v>0</v>
      </c>
      <c r="AK1432">
        <v>0.03</v>
      </c>
      <c r="AL1432">
        <v>0.03</v>
      </c>
      <c r="AM1432">
        <v>0.05</v>
      </c>
      <c r="AN1432">
        <v>0.05</v>
      </c>
      <c r="AO1432">
        <v>1.42</v>
      </c>
      <c r="AP1432">
        <v>1.42</v>
      </c>
      <c r="AQ1432">
        <v>22.67</v>
      </c>
      <c r="AR1432">
        <v>0.53</v>
      </c>
      <c r="AS1432">
        <v>0.68</v>
      </c>
      <c r="AT1432">
        <v>-1</v>
      </c>
      <c r="AU1432">
        <v>-1</v>
      </c>
      <c r="AV1432">
        <v>0.05</v>
      </c>
      <c r="AW1432">
        <v>29.88</v>
      </c>
      <c r="AX1432">
        <v>29.88</v>
      </c>
      <c r="AY1432">
        <v>0.17</v>
      </c>
      <c r="AZ1432">
        <v>0</v>
      </c>
      <c r="BA1432">
        <v>1421.6769828704198</v>
      </c>
    </row>
    <row r="1433" spans="1:53" x14ac:dyDescent="0.25">
      <c r="A1433">
        <v>3704</v>
      </c>
      <c r="B1433" t="s">
        <v>1820</v>
      </c>
      <c r="C1433">
        <v>0</v>
      </c>
      <c r="D1433">
        <v>1.58</v>
      </c>
      <c r="E1433">
        <v>0</v>
      </c>
      <c r="F1433">
        <v>0</v>
      </c>
      <c r="G1433">
        <v>0</v>
      </c>
      <c r="H1433">
        <v>0.03</v>
      </c>
      <c r="I1433">
        <v>0</v>
      </c>
      <c r="J1433">
        <v>2</v>
      </c>
      <c r="K1433">
        <v>0.03</v>
      </c>
      <c r="L1433">
        <v>-1</v>
      </c>
      <c r="M1433">
        <v>-1</v>
      </c>
      <c r="N1433">
        <v>0.67</v>
      </c>
      <c r="O1433">
        <v>3.58</v>
      </c>
      <c r="P1433">
        <v>0.03</v>
      </c>
      <c r="Q1433">
        <v>0.28000000000000003</v>
      </c>
      <c r="R1433">
        <v>0.05</v>
      </c>
      <c r="S1433">
        <v>0.32</v>
      </c>
      <c r="T1433">
        <v>0.23</v>
      </c>
      <c r="U1433">
        <v>0</v>
      </c>
      <c r="V1433">
        <v>0</v>
      </c>
      <c r="W1433">
        <v>20.67</v>
      </c>
      <c r="X1433">
        <v>0.6</v>
      </c>
      <c r="Y1433">
        <v>-1</v>
      </c>
      <c r="Z1433">
        <v>-1</v>
      </c>
      <c r="AA1433">
        <v>24.88</v>
      </c>
      <c r="AB1433">
        <v>0.03</v>
      </c>
      <c r="AC1433">
        <v>0.02</v>
      </c>
      <c r="AD1433">
        <v>0.03</v>
      </c>
      <c r="AE1433">
        <v>4.17</v>
      </c>
      <c r="AF1433">
        <v>-1</v>
      </c>
      <c r="AG1433">
        <v>-1</v>
      </c>
      <c r="AH1433">
        <v>-1</v>
      </c>
      <c r="AI1433">
        <v>0</v>
      </c>
      <c r="AJ1433">
        <v>0</v>
      </c>
      <c r="AK1433">
        <v>0.03</v>
      </c>
      <c r="AL1433">
        <v>0.03</v>
      </c>
      <c r="AM1433">
        <v>0.05</v>
      </c>
      <c r="AN1433">
        <v>0.05</v>
      </c>
      <c r="AO1433">
        <v>1.42</v>
      </c>
      <c r="AP1433">
        <v>1.42</v>
      </c>
      <c r="AQ1433">
        <v>22.67</v>
      </c>
      <c r="AR1433">
        <v>0.53</v>
      </c>
      <c r="AS1433">
        <v>0.68</v>
      </c>
      <c r="AT1433">
        <v>-1</v>
      </c>
      <c r="AU1433">
        <v>-1</v>
      </c>
      <c r="AV1433">
        <v>0.05</v>
      </c>
      <c r="AW1433">
        <v>29.88</v>
      </c>
      <c r="AX1433">
        <v>29.88</v>
      </c>
      <c r="AY1433">
        <v>0.17</v>
      </c>
      <c r="AZ1433">
        <v>0</v>
      </c>
      <c r="BA1433">
        <v>1394.4240528727739</v>
      </c>
    </row>
    <row r="1434" spans="1:53" x14ac:dyDescent="0.25">
      <c r="A1434">
        <v>3707</v>
      </c>
      <c r="B1434" t="s">
        <v>1821</v>
      </c>
      <c r="C1434">
        <v>0</v>
      </c>
      <c r="D1434">
        <v>1.58</v>
      </c>
      <c r="E1434">
        <v>0</v>
      </c>
      <c r="F1434">
        <v>0</v>
      </c>
      <c r="G1434">
        <v>0</v>
      </c>
      <c r="H1434">
        <v>0.03</v>
      </c>
      <c r="I1434">
        <v>0</v>
      </c>
      <c r="J1434">
        <v>2</v>
      </c>
      <c r="K1434">
        <v>0.03</v>
      </c>
      <c r="L1434">
        <v>-1</v>
      </c>
      <c r="M1434">
        <v>-1</v>
      </c>
      <c r="N1434">
        <v>0.67</v>
      </c>
      <c r="O1434">
        <v>3.58</v>
      </c>
      <c r="P1434">
        <v>0.03</v>
      </c>
      <c r="Q1434">
        <v>0.28000000000000003</v>
      </c>
      <c r="R1434">
        <v>0.05</v>
      </c>
      <c r="S1434">
        <v>0.32</v>
      </c>
      <c r="T1434">
        <v>0.23</v>
      </c>
      <c r="U1434">
        <v>0</v>
      </c>
      <c r="V1434">
        <v>0</v>
      </c>
      <c r="W1434">
        <v>20.67</v>
      </c>
      <c r="X1434">
        <v>0.6</v>
      </c>
      <c r="Y1434">
        <v>-1</v>
      </c>
      <c r="Z1434">
        <v>-1</v>
      </c>
      <c r="AA1434">
        <v>24.88</v>
      </c>
      <c r="AB1434">
        <v>0.03</v>
      </c>
      <c r="AC1434">
        <v>0.02</v>
      </c>
      <c r="AD1434">
        <v>0.03</v>
      </c>
      <c r="AE1434">
        <v>4.17</v>
      </c>
      <c r="AF1434">
        <v>-1</v>
      </c>
      <c r="AG1434">
        <v>-1</v>
      </c>
      <c r="AH1434">
        <v>-1</v>
      </c>
      <c r="AI1434">
        <v>0</v>
      </c>
      <c r="AJ1434">
        <v>0</v>
      </c>
      <c r="AK1434">
        <v>0.03</v>
      </c>
      <c r="AL1434">
        <v>0.03</v>
      </c>
      <c r="AM1434">
        <v>0.05</v>
      </c>
      <c r="AN1434">
        <v>0.05</v>
      </c>
      <c r="AO1434">
        <v>1.42</v>
      </c>
      <c r="AP1434">
        <v>1.42</v>
      </c>
      <c r="AQ1434">
        <v>22.67</v>
      </c>
      <c r="AR1434">
        <v>0.53</v>
      </c>
      <c r="AS1434">
        <v>0.68</v>
      </c>
      <c r="AT1434">
        <v>-1</v>
      </c>
      <c r="AU1434">
        <v>-1</v>
      </c>
      <c r="AV1434">
        <v>0.05</v>
      </c>
      <c r="AW1434">
        <v>29.88</v>
      </c>
      <c r="AX1434">
        <v>29.88</v>
      </c>
      <c r="AY1434">
        <v>0.17</v>
      </c>
      <c r="AZ1434">
        <v>0</v>
      </c>
      <c r="BA1434">
        <v>1443.1569505264588</v>
      </c>
    </row>
    <row r="1435" spans="1:53" x14ac:dyDescent="0.25">
      <c r="A1435">
        <v>3711</v>
      </c>
      <c r="B1435" t="s">
        <v>1822</v>
      </c>
      <c r="C1435">
        <v>0</v>
      </c>
      <c r="D1435">
        <v>1.58</v>
      </c>
      <c r="E1435">
        <v>0</v>
      </c>
      <c r="F1435">
        <v>0</v>
      </c>
      <c r="G1435">
        <v>0</v>
      </c>
      <c r="H1435">
        <v>0.03</v>
      </c>
      <c r="I1435">
        <v>0</v>
      </c>
      <c r="J1435">
        <v>2</v>
      </c>
      <c r="K1435">
        <v>0.03</v>
      </c>
      <c r="L1435">
        <v>-1</v>
      </c>
      <c r="M1435">
        <v>-1</v>
      </c>
      <c r="N1435">
        <v>0.67</v>
      </c>
      <c r="O1435">
        <v>3.58</v>
      </c>
      <c r="P1435">
        <v>0.03</v>
      </c>
      <c r="Q1435">
        <v>0.28000000000000003</v>
      </c>
      <c r="R1435">
        <v>0.05</v>
      </c>
      <c r="S1435">
        <v>0.32</v>
      </c>
      <c r="T1435">
        <v>0.23</v>
      </c>
      <c r="U1435">
        <v>0</v>
      </c>
      <c r="V1435">
        <v>0</v>
      </c>
      <c r="W1435">
        <v>20.67</v>
      </c>
      <c r="X1435">
        <v>0.6</v>
      </c>
      <c r="Y1435">
        <v>-1</v>
      </c>
      <c r="Z1435">
        <v>-1</v>
      </c>
      <c r="AA1435">
        <v>24.88</v>
      </c>
      <c r="AB1435">
        <v>0.03</v>
      </c>
      <c r="AC1435">
        <v>0.02</v>
      </c>
      <c r="AD1435">
        <v>0.03</v>
      </c>
      <c r="AE1435">
        <v>4.17</v>
      </c>
      <c r="AF1435">
        <v>-1</v>
      </c>
      <c r="AG1435">
        <v>-1</v>
      </c>
      <c r="AH1435">
        <v>-1</v>
      </c>
      <c r="AI1435">
        <v>0</v>
      </c>
      <c r="AJ1435">
        <v>0</v>
      </c>
      <c r="AK1435">
        <v>0.03</v>
      </c>
      <c r="AL1435">
        <v>0.03</v>
      </c>
      <c r="AM1435">
        <v>0.05</v>
      </c>
      <c r="AN1435">
        <v>0.05</v>
      </c>
      <c r="AO1435">
        <v>1.42</v>
      </c>
      <c r="AP1435">
        <v>1.42</v>
      </c>
      <c r="AQ1435">
        <v>22.67</v>
      </c>
      <c r="AR1435">
        <v>0.53</v>
      </c>
      <c r="AS1435">
        <v>0.68</v>
      </c>
      <c r="AT1435">
        <v>-1</v>
      </c>
      <c r="AU1435">
        <v>-1</v>
      </c>
      <c r="AV1435">
        <v>0.05</v>
      </c>
      <c r="AW1435">
        <v>29.88</v>
      </c>
      <c r="AX1435">
        <v>29.88</v>
      </c>
      <c r="AY1435">
        <v>0.17</v>
      </c>
      <c r="AZ1435">
        <v>0</v>
      </c>
      <c r="BA1435">
        <v>1498.5979651650746</v>
      </c>
    </row>
    <row r="1436" spans="1:53" x14ac:dyDescent="0.25">
      <c r="A1436">
        <v>3712</v>
      </c>
      <c r="B1436" t="s">
        <v>625</v>
      </c>
      <c r="C1436">
        <v>0</v>
      </c>
      <c r="D1436">
        <v>1.58</v>
      </c>
      <c r="E1436">
        <v>0</v>
      </c>
      <c r="F1436">
        <v>0</v>
      </c>
      <c r="G1436">
        <v>0</v>
      </c>
      <c r="H1436">
        <v>0.03</v>
      </c>
      <c r="I1436">
        <v>0</v>
      </c>
      <c r="J1436">
        <v>2</v>
      </c>
      <c r="K1436">
        <v>0.03</v>
      </c>
      <c r="L1436">
        <v>-1</v>
      </c>
      <c r="M1436">
        <v>-1</v>
      </c>
      <c r="N1436">
        <v>0.67</v>
      </c>
      <c r="O1436">
        <v>3.58</v>
      </c>
      <c r="P1436">
        <v>0.03</v>
      </c>
      <c r="Q1436">
        <v>0.28000000000000003</v>
      </c>
      <c r="R1436">
        <v>0.05</v>
      </c>
      <c r="S1436">
        <v>0.32</v>
      </c>
      <c r="T1436">
        <v>0.23</v>
      </c>
      <c r="U1436">
        <v>0</v>
      </c>
      <c r="V1436">
        <v>0</v>
      </c>
      <c r="W1436">
        <v>20.67</v>
      </c>
      <c r="X1436">
        <v>0.6</v>
      </c>
      <c r="Y1436">
        <v>-1</v>
      </c>
      <c r="Z1436">
        <v>-1</v>
      </c>
      <c r="AA1436">
        <v>24.88</v>
      </c>
      <c r="AB1436">
        <v>0.03</v>
      </c>
      <c r="AC1436">
        <v>0.02</v>
      </c>
      <c r="AD1436">
        <v>0.03</v>
      </c>
      <c r="AE1436">
        <v>4.17</v>
      </c>
      <c r="AF1436">
        <v>-1</v>
      </c>
      <c r="AG1436">
        <v>-1</v>
      </c>
      <c r="AH1436">
        <v>-1</v>
      </c>
      <c r="AI1436">
        <v>0</v>
      </c>
      <c r="AJ1436">
        <v>0</v>
      </c>
      <c r="AK1436">
        <v>0.03</v>
      </c>
      <c r="AL1436">
        <v>0.03</v>
      </c>
      <c r="AM1436">
        <v>0.05</v>
      </c>
      <c r="AN1436">
        <v>0.05</v>
      </c>
      <c r="AO1436">
        <v>1.42</v>
      </c>
      <c r="AP1436">
        <v>1.42</v>
      </c>
      <c r="AQ1436">
        <v>22.67</v>
      </c>
      <c r="AR1436">
        <v>0.53</v>
      </c>
      <c r="AS1436">
        <v>0.68</v>
      </c>
      <c r="AT1436">
        <v>-1</v>
      </c>
      <c r="AU1436">
        <v>-1</v>
      </c>
      <c r="AV1436">
        <v>0.05</v>
      </c>
      <c r="AW1436">
        <v>29.88</v>
      </c>
      <c r="AX1436">
        <v>29.88</v>
      </c>
      <c r="AY1436">
        <v>0.17</v>
      </c>
      <c r="AZ1436">
        <v>0</v>
      </c>
      <c r="BA1436">
        <v>1424.7610016678696</v>
      </c>
    </row>
    <row r="1437" spans="1:53" x14ac:dyDescent="0.25">
      <c r="A1437">
        <v>3714</v>
      </c>
      <c r="B1437" t="s">
        <v>1823</v>
      </c>
      <c r="C1437">
        <v>0</v>
      </c>
      <c r="D1437">
        <v>1.58</v>
      </c>
      <c r="E1437">
        <v>0</v>
      </c>
      <c r="F1437">
        <v>0</v>
      </c>
      <c r="G1437">
        <v>0</v>
      </c>
      <c r="H1437">
        <v>0.03</v>
      </c>
      <c r="I1437">
        <v>0</v>
      </c>
      <c r="J1437">
        <v>2</v>
      </c>
      <c r="K1437">
        <v>0.03</v>
      </c>
      <c r="L1437">
        <v>-1</v>
      </c>
      <c r="M1437">
        <v>-1</v>
      </c>
      <c r="N1437">
        <v>0.67</v>
      </c>
      <c r="O1437">
        <v>3.58</v>
      </c>
      <c r="P1437">
        <v>0.03</v>
      </c>
      <c r="Q1437">
        <v>0.28000000000000003</v>
      </c>
      <c r="R1437">
        <v>0.05</v>
      </c>
      <c r="S1437">
        <v>0.32</v>
      </c>
      <c r="T1437">
        <v>0.23</v>
      </c>
      <c r="U1437">
        <v>0</v>
      </c>
      <c r="V1437">
        <v>0</v>
      </c>
      <c r="W1437">
        <v>20.67</v>
      </c>
      <c r="X1437">
        <v>0.6</v>
      </c>
      <c r="Y1437">
        <v>-1</v>
      </c>
      <c r="Z1437">
        <v>-1</v>
      </c>
      <c r="AA1437">
        <v>24.88</v>
      </c>
      <c r="AB1437">
        <v>0.03</v>
      </c>
      <c r="AC1437">
        <v>0.02</v>
      </c>
      <c r="AD1437">
        <v>0.03</v>
      </c>
      <c r="AE1437">
        <v>4.17</v>
      </c>
      <c r="AF1437">
        <v>-1</v>
      </c>
      <c r="AG1437">
        <v>-1</v>
      </c>
      <c r="AH1437">
        <v>-1</v>
      </c>
      <c r="AI1437">
        <v>0</v>
      </c>
      <c r="AJ1437">
        <v>0</v>
      </c>
      <c r="AK1437">
        <v>0.03</v>
      </c>
      <c r="AL1437">
        <v>0.03</v>
      </c>
      <c r="AM1437">
        <v>0.05</v>
      </c>
      <c r="AN1437">
        <v>0.05</v>
      </c>
      <c r="AO1437">
        <v>1.42</v>
      </c>
      <c r="AP1437">
        <v>1.42</v>
      </c>
      <c r="AQ1437">
        <v>22.67</v>
      </c>
      <c r="AR1437">
        <v>0.53</v>
      </c>
      <c r="AS1437">
        <v>0.68</v>
      </c>
      <c r="AT1437">
        <v>-1</v>
      </c>
      <c r="AU1437">
        <v>-1</v>
      </c>
      <c r="AV1437">
        <v>0.05</v>
      </c>
      <c r="AW1437">
        <v>29.88</v>
      </c>
      <c r="AX1437">
        <v>29.88</v>
      </c>
      <c r="AY1437">
        <v>0.17</v>
      </c>
      <c r="AZ1437">
        <v>0</v>
      </c>
      <c r="BA1437">
        <v>1394.9381743039833</v>
      </c>
    </row>
    <row r="1438" spans="1:53" x14ac:dyDescent="0.25">
      <c r="A1438">
        <v>3719</v>
      </c>
      <c r="B1438" t="s">
        <v>1824</v>
      </c>
      <c r="C1438">
        <v>0</v>
      </c>
      <c r="D1438">
        <v>1.58</v>
      </c>
      <c r="E1438">
        <v>0</v>
      </c>
      <c r="F1438">
        <v>0</v>
      </c>
      <c r="G1438">
        <v>0</v>
      </c>
      <c r="H1438">
        <v>0.03</v>
      </c>
      <c r="I1438">
        <v>0</v>
      </c>
      <c r="J1438">
        <v>2</v>
      </c>
      <c r="K1438">
        <v>0.03</v>
      </c>
      <c r="L1438">
        <v>-1</v>
      </c>
      <c r="M1438">
        <v>-1</v>
      </c>
      <c r="N1438">
        <v>0.67</v>
      </c>
      <c r="O1438">
        <v>3.58</v>
      </c>
      <c r="P1438">
        <v>0.03</v>
      </c>
      <c r="Q1438">
        <v>0.28000000000000003</v>
      </c>
      <c r="R1438">
        <v>0.05</v>
      </c>
      <c r="S1438">
        <v>0.32</v>
      </c>
      <c r="T1438">
        <v>0.23</v>
      </c>
      <c r="U1438">
        <v>0</v>
      </c>
      <c r="V1438">
        <v>0</v>
      </c>
      <c r="W1438">
        <v>20.67</v>
      </c>
      <c r="X1438">
        <v>0.6</v>
      </c>
      <c r="Y1438">
        <v>-1</v>
      </c>
      <c r="Z1438">
        <v>-1</v>
      </c>
      <c r="AA1438">
        <v>24.88</v>
      </c>
      <c r="AB1438">
        <v>0.03</v>
      </c>
      <c r="AC1438">
        <v>0.02</v>
      </c>
      <c r="AD1438">
        <v>0.03</v>
      </c>
      <c r="AE1438">
        <v>4.17</v>
      </c>
      <c r="AF1438">
        <v>-1</v>
      </c>
      <c r="AG1438">
        <v>-1</v>
      </c>
      <c r="AH1438">
        <v>-1</v>
      </c>
      <c r="AI1438">
        <v>0</v>
      </c>
      <c r="AJ1438">
        <v>0</v>
      </c>
      <c r="AK1438">
        <v>0.03</v>
      </c>
      <c r="AL1438">
        <v>0.03</v>
      </c>
      <c r="AM1438">
        <v>0.05</v>
      </c>
      <c r="AN1438">
        <v>0.05</v>
      </c>
      <c r="AO1438">
        <v>1.42</v>
      </c>
      <c r="AP1438">
        <v>1.42</v>
      </c>
      <c r="AQ1438">
        <v>22.67</v>
      </c>
      <c r="AR1438">
        <v>0.53</v>
      </c>
      <c r="AS1438">
        <v>0.68</v>
      </c>
      <c r="AT1438">
        <v>-1</v>
      </c>
      <c r="AU1438">
        <v>-1</v>
      </c>
      <c r="AV1438">
        <v>0.05</v>
      </c>
      <c r="AW1438">
        <v>29.88</v>
      </c>
      <c r="AX1438">
        <v>29.88</v>
      </c>
      <c r="AY1438">
        <v>0.17</v>
      </c>
      <c r="AZ1438">
        <v>0</v>
      </c>
      <c r="BA1438">
        <v>1446.2193171783915</v>
      </c>
    </row>
    <row r="1439" spans="1:53" x14ac:dyDescent="0.25">
      <c r="A1439">
        <v>3721</v>
      </c>
      <c r="B1439" t="s">
        <v>663</v>
      </c>
      <c r="C1439">
        <v>0</v>
      </c>
      <c r="D1439">
        <v>1.58</v>
      </c>
      <c r="E1439">
        <v>0</v>
      </c>
      <c r="F1439">
        <v>0</v>
      </c>
      <c r="G1439">
        <v>0</v>
      </c>
      <c r="H1439">
        <v>0.03</v>
      </c>
      <c r="I1439">
        <v>0</v>
      </c>
      <c r="J1439">
        <v>2</v>
      </c>
      <c r="K1439">
        <v>0.03</v>
      </c>
      <c r="L1439">
        <v>-1</v>
      </c>
      <c r="M1439">
        <v>-1</v>
      </c>
      <c r="N1439">
        <v>0.67</v>
      </c>
      <c r="O1439">
        <v>3.58</v>
      </c>
      <c r="P1439">
        <v>0.03</v>
      </c>
      <c r="Q1439">
        <v>0.28000000000000003</v>
      </c>
      <c r="R1439">
        <v>0.05</v>
      </c>
      <c r="S1439">
        <v>0.32</v>
      </c>
      <c r="T1439">
        <v>0.23</v>
      </c>
      <c r="U1439">
        <v>0</v>
      </c>
      <c r="V1439">
        <v>0</v>
      </c>
      <c r="W1439">
        <v>20.67</v>
      </c>
      <c r="X1439">
        <v>0.6</v>
      </c>
      <c r="Y1439">
        <v>-1</v>
      </c>
      <c r="Z1439">
        <v>-1</v>
      </c>
      <c r="AA1439">
        <v>24.88</v>
      </c>
      <c r="AB1439">
        <v>0.03</v>
      </c>
      <c r="AC1439">
        <v>0.02</v>
      </c>
      <c r="AD1439">
        <v>0.03</v>
      </c>
      <c r="AE1439">
        <v>4.17</v>
      </c>
      <c r="AF1439">
        <v>-1</v>
      </c>
      <c r="AG1439">
        <v>-1</v>
      </c>
      <c r="AH1439">
        <v>-1</v>
      </c>
      <c r="AI1439">
        <v>0</v>
      </c>
      <c r="AJ1439">
        <v>0</v>
      </c>
      <c r="AK1439">
        <v>0.03</v>
      </c>
      <c r="AL1439">
        <v>0.03</v>
      </c>
      <c r="AM1439">
        <v>0.05</v>
      </c>
      <c r="AN1439">
        <v>0.05</v>
      </c>
      <c r="AO1439">
        <v>1.42</v>
      </c>
      <c r="AP1439">
        <v>1.42</v>
      </c>
      <c r="AQ1439">
        <v>22.67</v>
      </c>
      <c r="AR1439">
        <v>0.53</v>
      </c>
      <c r="AS1439">
        <v>0.68</v>
      </c>
      <c r="AT1439">
        <v>-1</v>
      </c>
      <c r="AU1439">
        <v>-1</v>
      </c>
      <c r="AV1439">
        <v>0.05</v>
      </c>
      <c r="AW1439">
        <v>29.88</v>
      </c>
      <c r="AX1439">
        <v>29.88</v>
      </c>
      <c r="AY1439">
        <v>0.17</v>
      </c>
      <c r="AZ1439">
        <v>0</v>
      </c>
      <c r="BA1439">
        <v>1395.053820265606</v>
      </c>
    </row>
    <row r="1440" spans="1:53" x14ac:dyDescent="0.25">
      <c r="A1440">
        <v>3723</v>
      </c>
      <c r="B1440" t="s">
        <v>1825</v>
      </c>
      <c r="C1440">
        <v>0</v>
      </c>
      <c r="D1440">
        <v>1.58</v>
      </c>
      <c r="E1440">
        <v>0</v>
      </c>
      <c r="F1440">
        <v>0</v>
      </c>
      <c r="G1440">
        <v>0</v>
      </c>
      <c r="H1440">
        <v>0.03</v>
      </c>
      <c r="I1440">
        <v>0</v>
      </c>
      <c r="J1440">
        <v>2</v>
      </c>
      <c r="K1440">
        <v>0.03</v>
      </c>
      <c r="L1440">
        <v>-1</v>
      </c>
      <c r="M1440">
        <v>-1</v>
      </c>
      <c r="N1440">
        <v>0.67</v>
      </c>
      <c r="O1440">
        <v>3.58</v>
      </c>
      <c r="P1440">
        <v>0.03</v>
      </c>
      <c r="Q1440">
        <v>0.28000000000000003</v>
      </c>
      <c r="R1440">
        <v>0.05</v>
      </c>
      <c r="S1440">
        <v>0.32</v>
      </c>
      <c r="T1440">
        <v>0.23</v>
      </c>
      <c r="U1440">
        <v>0</v>
      </c>
      <c r="V1440">
        <v>0</v>
      </c>
      <c r="W1440">
        <v>20.67</v>
      </c>
      <c r="X1440">
        <v>0.6</v>
      </c>
      <c r="Y1440">
        <v>-1</v>
      </c>
      <c r="Z1440">
        <v>-1</v>
      </c>
      <c r="AA1440">
        <v>24.88</v>
      </c>
      <c r="AB1440">
        <v>0.03</v>
      </c>
      <c r="AC1440">
        <v>0.02</v>
      </c>
      <c r="AD1440">
        <v>0.03</v>
      </c>
      <c r="AE1440">
        <v>4.17</v>
      </c>
      <c r="AF1440">
        <v>-1</v>
      </c>
      <c r="AG1440">
        <v>-1</v>
      </c>
      <c r="AH1440">
        <v>-1</v>
      </c>
      <c r="AI1440">
        <v>0</v>
      </c>
      <c r="AJ1440">
        <v>0</v>
      </c>
      <c r="AK1440">
        <v>0.03</v>
      </c>
      <c r="AL1440">
        <v>0.03</v>
      </c>
      <c r="AM1440">
        <v>0.05</v>
      </c>
      <c r="AN1440">
        <v>0.05</v>
      </c>
      <c r="AO1440">
        <v>1.42</v>
      </c>
      <c r="AP1440">
        <v>1.42</v>
      </c>
      <c r="AQ1440">
        <v>22.67</v>
      </c>
      <c r="AR1440">
        <v>0.53</v>
      </c>
      <c r="AS1440">
        <v>0.68</v>
      </c>
      <c r="AT1440">
        <v>-1</v>
      </c>
      <c r="AU1440">
        <v>-1</v>
      </c>
      <c r="AV1440">
        <v>0.05</v>
      </c>
      <c r="AW1440">
        <v>29.88</v>
      </c>
      <c r="AX1440">
        <v>29.88</v>
      </c>
      <c r="AY1440">
        <v>0.17</v>
      </c>
      <c r="AZ1440">
        <v>0</v>
      </c>
      <c r="BA1440">
        <v>1432.9650354053265</v>
      </c>
    </row>
    <row r="1441" spans="1:53" x14ac:dyDescent="0.25">
      <c r="A1441">
        <v>3728</v>
      </c>
      <c r="B1441" t="s">
        <v>1826</v>
      </c>
      <c r="C1441">
        <v>0</v>
      </c>
      <c r="D1441">
        <v>1.58</v>
      </c>
      <c r="E1441">
        <v>0</v>
      </c>
      <c r="F1441">
        <v>0</v>
      </c>
      <c r="G1441">
        <v>0</v>
      </c>
      <c r="H1441">
        <v>0.03</v>
      </c>
      <c r="I1441">
        <v>0</v>
      </c>
      <c r="J1441">
        <v>2</v>
      </c>
      <c r="K1441">
        <v>0.03</v>
      </c>
      <c r="L1441">
        <v>-1</v>
      </c>
      <c r="M1441">
        <v>-1</v>
      </c>
      <c r="N1441">
        <v>0.67</v>
      </c>
      <c r="O1441">
        <v>3.58</v>
      </c>
      <c r="P1441">
        <v>0.03</v>
      </c>
      <c r="Q1441">
        <v>0.28000000000000003</v>
      </c>
      <c r="R1441">
        <v>0.05</v>
      </c>
      <c r="S1441">
        <v>0.32</v>
      </c>
      <c r="T1441">
        <v>0.23</v>
      </c>
      <c r="U1441">
        <v>0</v>
      </c>
      <c r="V1441">
        <v>0</v>
      </c>
      <c r="W1441">
        <v>20.67</v>
      </c>
      <c r="X1441">
        <v>0.6</v>
      </c>
      <c r="Y1441">
        <v>-1</v>
      </c>
      <c r="Z1441">
        <v>-1</v>
      </c>
      <c r="AA1441">
        <v>24.88</v>
      </c>
      <c r="AB1441">
        <v>0.03</v>
      </c>
      <c r="AC1441">
        <v>0.02</v>
      </c>
      <c r="AD1441">
        <v>0.03</v>
      </c>
      <c r="AE1441">
        <v>4.17</v>
      </c>
      <c r="AF1441">
        <v>-1</v>
      </c>
      <c r="AG1441">
        <v>-1</v>
      </c>
      <c r="AH1441">
        <v>-1</v>
      </c>
      <c r="AI1441">
        <v>0</v>
      </c>
      <c r="AJ1441">
        <v>0</v>
      </c>
      <c r="AK1441">
        <v>0.03</v>
      </c>
      <c r="AL1441">
        <v>0.03</v>
      </c>
      <c r="AM1441">
        <v>0.05</v>
      </c>
      <c r="AN1441">
        <v>0.05</v>
      </c>
      <c r="AO1441">
        <v>1.42</v>
      </c>
      <c r="AP1441">
        <v>1.42</v>
      </c>
      <c r="AQ1441">
        <v>22.67</v>
      </c>
      <c r="AR1441">
        <v>0.53</v>
      </c>
      <c r="AS1441">
        <v>0.68</v>
      </c>
      <c r="AT1441">
        <v>-1</v>
      </c>
      <c r="AU1441">
        <v>-1</v>
      </c>
      <c r="AV1441">
        <v>0.05</v>
      </c>
      <c r="AW1441">
        <v>29.88</v>
      </c>
      <c r="AX1441">
        <v>29.88</v>
      </c>
      <c r="AY1441">
        <v>0.17</v>
      </c>
      <c r="AZ1441">
        <v>0</v>
      </c>
      <c r="BA1441">
        <v>1375.5626223723916</v>
      </c>
    </row>
    <row r="1442" spans="1:53" x14ac:dyDescent="0.25">
      <c r="A1442">
        <v>3729</v>
      </c>
      <c r="B1442" t="s">
        <v>1827</v>
      </c>
      <c r="C1442">
        <v>0</v>
      </c>
      <c r="D1442">
        <v>1.58</v>
      </c>
      <c r="E1442">
        <v>0</v>
      </c>
      <c r="F1442">
        <v>0</v>
      </c>
      <c r="G1442">
        <v>0</v>
      </c>
      <c r="H1442">
        <v>0.03</v>
      </c>
      <c r="I1442">
        <v>0</v>
      </c>
      <c r="J1442">
        <v>2</v>
      </c>
      <c r="K1442">
        <v>0.03</v>
      </c>
      <c r="L1442">
        <v>-1</v>
      </c>
      <c r="M1442">
        <v>-1</v>
      </c>
      <c r="N1442">
        <v>0.67</v>
      </c>
      <c r="O1442">
        <v>3.58</v>
      </c>
      <c r="P1442">
        <v>0.03</v>
      </c>
      <c r="Q1442">
        <v>0.28000000000000003</v>
      </c>
      <c r="R1442">
        <v>0.05</v>
      </c>
      <c r="S1442">
        <v>0.32</v>
      </c>
      <c r="T1442">
        <v>0.23</v>
      </c>
      <c r="U1442">
        <v>0</v>
      </c>
      <c r="V1442">
        <v>0</v>
      </c>
      <c r="W1442">
        <v>20.67</v>
      </c>
      <c r="X1442">
        <v>0.6</v>
      </c>
      <c r="Y1442">
        <v>-1</v>
      </c>
      <c r="Z1442">
        <v>-1</v>
      </c>
      <c r="AA1442">
        <v>24.88</v>
      </c>
      <c r="AB1442">
        <v>0.03</v>
      </c>
      <c r="AC1442">
        <v>0.02</v>
      </c>
      <c r="AD1442">
        <v>0.03</v>
      </c>
      <c r="AE1442">
        <v>4.17</v>
      </c>
      <c r="AF1442">
        <v>-1</v>
      </c>
      <c r="AG1442">
        <v>-1</v>
      </c>
      <c r="AH1442">
        <v>-1</v>
      </c>
      <c r="AI1442">
        <v>0</v>
      </c>
      <c r="AJ1442">
        <v>0</v>
      </c>
      <c r="AK1442">
        <v>0.03</v>
      </c>
      <c r="AL1442">
        <v>0.03</v>
      </c>
      <c r="AM1442">
        <v>0.05</v>
      </c>
      <c r="AN1442">
        <v>0.05</v>
      </c>
      <c r="AO1442">
        <v>1.42</v>
      </c>
      <c r="AP1442">
        <v>1.42</v>
      </c>
      <c r="AQ1442">
        <v>22.67</v>
      </c>
      <c r="AR1442">
        <v>0.53</v>
      </c>
      <c r="AS1442">
        <v>0.68</v>
      </c>
      <c r="AT1442">
        <v>-1</v>
      </c>
      <c r="AU1442">
        <v>-1</v>
      </c>
      <c r="AV1442">
        <v>0.05</v>
      </c>
      <c r="AW1442">
        <v>29.88</v>
      </c>
      <c r="AX1442">
        <v>29.88</v>
      </c>
      <c r="AY1442">
        <v>0.17</v>
      </c>
      <c r="AZ1442">
        <v>0</v>
      </c>
      <c r="BA1442">
        <v>1474.4053404966651</v>
      </c>
    </row>
    <row r="1443" spans="1:53" x14ac:dyDescent="0.25">
      <c r="A1443">
        <v>3734</v>
      </c>
      <c r="B1443" t="s">
        <v>1828</v>
      </c>
      <c r="C1443">
        <v>0</v>
      </c>
      <c r="D1443">
        <v>1.58</v>
      </c>
      <c r="E1443">
        <v>0</v>
      </c>
      <c r="F1443">
        <v>0</v>
      </c>
      <c r="G1443">
        <v>0</v>
      </c>
      <c r="H1443">
        <v>0.03</v>
      </c>
      <c r="I1443">
        <v>0</v>
      </c>
      <c r="J1443">
        <v>2</v>
      </c>
      <c r="K1443">
        <v>0.03</v>
      </c>
      <c r="L1443">
        <v>-1</v>
      </c>
      <c r="M1443">
        <v>-1</v>
      </c>
      <c r="N1443">
        <v>0.67</v>
      </c>
      <c r="O1443">
        <v>3.58</v>
      </c>
      <c r="P1443">
        <v>0.03</v>
      </c>
      <c r="Q1443">
        <v>0.28000000000000003</v>
      </c>
      <c r="R1443">
        <v>0.05</v>
      </c>
      <c r="S1443">
        <v>0.32</v>
      </c>
      <c r="T1443">
        <v>0.23</v>
      </c>
      <c r="U1443">
        <v>0</v>
      </c>
      <c r="V1443">
        <v>0</v>
      </c>
      <c r="W1443">
        <v>20.67</v>
      </c>
      <c r="X1443">
        <v>0.6</v>
      </c>
      <c r="Y1443">
        <v>-1</v>
      </c>
      <c r="Z1443">
        <v>-1</v>
      </c>
      <c r="AA1443">
        <v>24.88</v>
      </c>
      <c r="AB1443">
        <v>0.03</v>
      </c>
      <c r="AC1443">
        <v>0.02</v>
      </c>
      <c r="AD1443">
        <v>0.03</v>
      </c>
      <c r="AE1443">
        <v>4.17</v>
      </c>
      <c r="AF1443">
        <v>-1</v>
      </c>
      <c r="AG1443">
        <v>-1</v>
      </c>
      <c r="AH1443">
        <v>-1</v>
      </c>
      <c r="AI1443">
        <v>0</v>
      </c>
      <c r="AJ1443">
        <v>0</v>
      </c>
      <c r="AK1443">
        <v>0.03</v>
      </c>
      <c r="AL1443">
        <v>0.03</v>
      </c>
      <c r="AM1443">
        <v>0.05</v>
      </c>
      <c r="AN1443">
        <v>0.05</v>
      </c>
      <c r="AO1443">
        <v>1.42</v>
      </c>
      <c r="AP1443">
        <v>1.42</v>
      </c>
      <c r="AQ1443">
        <v>22.67</v>
      </c>
      <c r="AR1443">
        <v>0.53</v>
      </c>
      <c r="AS1443">
        <v>0.68</v>
      </c>
      <c r="AT1443">
        <v>-1</v>
      </c>
      <c r="AU1443">
        <v>-1</v>
      </c>
      <c r="AV1443">
        <v>0.05</v>
      </c>
      <c r="AW1443">
        <v>29.88</v>
      </c>
      <c r="AX1443">
        <v>29.88</v>
      </c>
      <c r="AY1443">
        <v>0.17</v>
      </c>
      <c r="AZ1443">
        <v>0</v>
      </c>
      <c r="BA1443">
        <v>1500.3089994597908</v>
      </c>
    </row>
    <row r="1444" spans="1:53" x14ac:dyDescent="0.25">
      <c r="A1444">
        <v>3735</v>
      </c>
      <c r="B1444" t="s">
        <v>1829</v>
      </c>
      <c r="C1444">
        <v>0</v>
      </c>
      <c r="D1444">
        <v>1.58</v>
      </c>
      <c r="E1444">
        <v>0</v>
      </c>
      <c r="F1444">
        <v>0</v>
      </c>
      <c r="G1444">
        <v>0</v>
      </c>
      <c r="H1444">
        <v>0.03</v>
      </c>
      <c r="I1444">
        <v>0</v>
      </c>
      <c r="J1444">
        <v>2</v>
      </c>
      <c r="K1444">
        <v>0.03</v>
      </c>
      <c r="L1444">
        <v>-1</v>
      </c>
      <c r="M1444">
        <v>-1</v>
      </c>
      <c r="N1444">
        <v>0.67</v>
      </c>
      <c r="O1444">
        <v>3.58</v>
      </c>
      <c r="P1444">
        <v>0.03</v>
      </c>
      <c r="Q1444">
        <v>0.28000000000000003</v>
      </c>
      <c r="R1444">
        <v>0.05</v>
      </c>
      <c r="S1444">
        <v>0.32</v>
      </c>
      <c r="T1444">
        <v>0.23</v>
      </c>
      <c r="U1444">
        <v>0</v>
      </c>
      <c r="V1444">
        <v>0</v>
      </c>
      <c r="W1444">
        <v>20.67</v>
      </c>
      <c r="X1444">
        <v>0.6</v>
      </c>
      <c r="Y1444">
        <v>-1</v>
      </c>
      <c r="Z1444">
        <v>-1</v>
      </c>
      <c r="AA1444">
        <v>24.88</v>
      </c>
      <c r="AB1444">
        <v>0.03</v>
      </c>
      <c r="AC1444">
        <v>0.02</v>
      </c>
      <c r="AD1444">
        <v>0.03</v>
      </c>
      <c r="AE1444">
        <v>4.17</v>
      </c>
      <c r="AF1444">
        <v>-1</v>
      </c>
      <c r="AG1444">
        <v>-1</v>
      </c>
      <c r="AH1444">
        <v>-1</v>
      </c>
      <c r="AI1444">
        <v>0</v>
      </c>
      <c r="AJ1444">
        <v>0</v>
      </c>
      <c r="AK1444">
        <v>0.03</v>
      </c>
      <c r="AL1444">
        <v>0.03</v>
      </c>
      <c r="AM1444">
        <v>0.05</v>
      </c>
      <c r="AN1444">
        <v>0.05</v>
      </c>
      <c r="AO1444">
        <v>1.42</v>
      </c>
      <c r="AP1444">
        <v>1.42</v>
      </c>
      <c r="AQ1444">
        <v>22.67</v>
      </c>
      <c r="AR1444">
        <v>0.53</v>
      </c>
      <c r="AS1444">
        <v>0.68</v>
      </c>
      <c r="AT1444">
        <v>-1</v>
      </c>
      <c r="AU1444">
        <v>-1</v>
      </c>
      <c r="AV1444">
        <v>0.05</v>
      </c>
      <c r="AW1444">
        <v>29.88</v>
      </c>
      <c r="AX1444">
        <v>29.88</v>
      </c>
      <c r="AY1444">
        <v>0.17</v>
      </c>
      <c r="AZ1444">
        <v>0</v>
      </c>
      <c r="BA1444">
        <v>1396.1811646006965</v>
      </c>
    </row>
    <row r="1445" spans="1:53" x14ac:dyDescent="0.25">
      <c r="A1445">
        <v>3737</v>
      </c>
      <c r="B1445" t="s">
        <v>1830</v>
      </c>
      <c r="C1445">
        <v>0</v>
      </c>
      <c r="D1445">
        <v>1.58</v>
      </c>
      <c r="E1445">
        <v>0</v>
      </c>
      <c r="F1445">
        <v>0</v>
      </c>
      <c r="G1445">
        <v>0</v>
      </c>
      <c r="H1445">
        <v>0.03</v>
      </c>
      <c r="I1445">
        <v>0</v>
      </c>
      <c r="J1445">
        <v>2</v>
      </c>
      <c r="K1445">
        <v>0.03</v>
      </c>
      <c r="L1445">
        <v>-1</v>
      </c>
      <c r="M1445">
        <v>-1</v>
      </c>
      <c r="N1445">
        <v>0.67</v>
      </c>
      <c r="O1445">
        <v>3.58</v>
      </c>
      <c r="P1445">
        <v>0.03</v>
      </c>
      <c r="Q1445">
        <v>0.28000000000000003</v>
      </c>
      <c r="R1445">
        <v>0.05</v>
      </c>
      <c r="S1445">
        <v>0.32</v>
      </c>
      <c r="T1445">
        <v>0.23</v>
      </c>
      <c r="U1445">
        <v>0</v>
      </c>
      <c r="V1445">
        <v>0</v>
      </c>
      <c r="W1445">
        <v>20.67</v>
      </c>
      <c r="X1445">
        <v>0.6</v>
      </c>
      <c r="Y1445">
        <v>-1</v>
      </c>
      <c r="Z1445">
        <v>-1</v>
      </c>
      <c r="AA1445">
        <v>24.88</v>
      </c>
      <c r="AB1445">
        <v>0.03</v>
      </c>
      <c r="AC1445">
        <v>0.02</v>
      </c>
      <c r="AD1445">
        <v>0.03</v>
      </c>
      <c r="AE1445">
        <v>4.17</v>
      </c>
      <c r="AF1445">
        <v>-1</v>
      </c>
      <c r="AG1445">
        <v>-1</v>
      </c>
      <c r="AH1445">
        <v>-1</v>
      </c>
      <c r="AI1445">
        <v>0</v>
      </c>
      <c r="AJ1445">
        <v>0</v>
      </c>
      <c r="AK1445">
        <v>0.03</v>
      </c>
      <c r="AL1445">
        <v>0.03</v>
      </c>
      <c r="AM1445">
        <v>0.05</v>
      </c>
      <c r="AN1445">
        <v>0.05</v>
      </c>
      <c r="AO1445">
        <v>1.42</v>
      </c>
      <c r="AP1445">
        <v>1.42</v>
      </c>
      <c r="AQ1445">
        <v>22.67</v>
      </c>
      <c r="AR1445">
        <v>0.53</v>
      </c>
      <c r="AS1445">
        <v>0.68</v>
      </c>
      <c r="AT1445">
        <v>-1</v>
      </c>
      <c r="AU1445">
        <v>-1</v>
      </c>
      <c r="AV1445">
        <v>0.05</v>
      </c>
      <c r="AW1445">
        <v>29.88</v>
      </c>
      <c r="AX1445">
        <v>29.88</v>
      </c>
      <c r="AY1445">
        <v>0.17</v>
      </c>
      <c r="AZ1445">
        <v>0</v>
      </c>
      <c r="BA1445">
        <v>1393.5177501777666</v>
      </c>
    </row>
    <row r="1446" spans="1:53" x14ac:dyDescent="0.25">
      <c r="A1446">
        <v>3739</v>
      </c>
      <c r="B1446" t="s">
        <v>1831</v>
      </c>
      <c r="C1446">
        <v>0</v>
      </c>
      <c r="D1446">
        <v>1.58</v>
      </c>
      <c r="E1446">
        <v>0</v>
      </c>
      <c r="F1446">
        <v>0</v>
      </c>
      <c r="G1446">
        <v>0</v>
      </c>
      <c r="H1446">
        <v>0.03</v>
      </c>
      <c r="I1446">
        <v>0</v>
      </c>
      <c r="J1446">
        <v>2</v>
      </c>
      <c r="K1446">
        <v>0.03</v>
      </c>
      <c r="L1446">
        <v>-1</v>
      </c>
      <c r="M1446">
        <v>-1</v>
      </c>
      <c r="N1446">
        <v>0.67</v>
      </c>
      <c r="O1446">
        <v>3.58</v>
      </c>
      <c r="P1446">
        <v>0.03</v>
      </c>
      <c r="Q1446">
        <v>0.28000000000000003</v>
      </c>
      <c r="R1446">
        <v>0.05</v>
      </c>
      <c r="S1446">
        <v>0.32</v>
      </c>
      <c r="T1446">
        <v>0.23</v>
      </c>
      <c r="U1446">
        <v>0</v>
      </c>
      <c r="V1446">
        <v>0</v>
      </c>
      <c r="W1446">
        <v>20.67</v>
      </c>
      <c r="X1446">
        <v>0.6</v>
      </c>
      <c r="Y1446">
        <v>-1</v>
      </c>
      <c r="Z1446">
        <v>-1</v>
      </c>
      <c r="AA1446">
        <v>24.88</v>
      </c>
      <c r="AB1446">
        <v>0.03</v>
      </c>
      <c r="AC1446">
        <v>0.02</v>
      </c>
      <c r="AD1446">
        <v>0.03</v>
      </c>
      <c r="AE1446">
        <v>4.17</v>
      </c>
      <c r="AF1446">
        <v>-1</v>
      </c>
      <c r="AG1446">
        <v>-1</v>
      </c>
      <c r="AH1446">
        <v>-1</v>
      </c>
      <c r="AI1446">
        <v>0</v>
      </c>
      <c r="AJ1446">
        <v>0</v>
      </c>
      <c r="AK1446">
        <v>0.03</v>
      </c>
      <c r="AL1446">
        <v>0.03</v>
      </c>
      <c r="AM1446">
        <v>0.05</v>
      </c>
      <c r="AN1446">
        <v>0.05</v>
      </c>
      <c r="AO1446">
        <v>1.42</v>
      </c>
      <c r="AP1446">
        <v>1.42</v>
      </c>
      <c r="AQ1446">
        <v>22.67</v>
      </c>
      <c r="AR1446">
        <v>0.53</v>
      </c>
      <c r="AS1446">
        <v>0.68</v>
      </c>
      <c r="AT1446">
        <v>-1</v>
      </c>
      <c r="AU1446">
        <v>-1</v>
      </c>
      <c r="AV1446">
        <v>0.05</v>
      </c>
      <c r="AW1446">
        <v>29.88</v>
      </c>
      <c r="AX1446">
        <v>29.88</v>
      </c>
      <c r="AY1446">
        <v>0.17</v>
      </c>
      <c r="AZ1446">
        <v>0</v>
      </c>
      <c r="BA1446">
        <v>1413.8072511771629</v>
      </c>
    </row>
    <row r="1447" spans="1:53" x14ac:dyDescent="0.25">
      <c r="A1447">
        <v>3740</v>
      </c>
      <c r="B1447" t="s">
        <v>1832</v>
      </c>
      <c r="C1447">
        <v>0</v>
      </c>
      <c r="D1447">
        <v>1.58</v>
      </c>
      <c r="E1447">
        <v>0</v>
      </c>
      <c r="F1447">
        <v>0</v>
      </c>
      <c r="G1447">
        <v>0</v>
      </c>
      <c r="H1447">
        <v>0.03</v>
      </c>
      <c r="I1447">
        <v>0</v>
      </c>
      <c r="J1447">
        <v>2</v>
      </c>
      <c r="K1447">
        <v>0.03</v>
      </c>
      <c r="L1447">
        <v>-1</v>
      </c>
      <c r="M1447">
        <v>-1</v>
      </c>
      <c r="N1447">
        <v>0.67</v>
      </c>
      <c r="O1447">
        <v>3.58</v>
      </c>
      <c r="P1447">
        <v>0.03</v>
      </c>
      <c r="Q1447">
        <v>0.28000000000000003</v>
      </c>
      <c r="R1447">
        <v>0.05</v>
      </c>
      <c r="S1447">
        <v>0.32</v>
      </c>
      <c r="T1447">
        <v>0.23</v>
      </c>
      <c r="U1447">
        <v>0</v>
      </c>
      <c r="V1447">
        <v>0</v>
      </c>
      <c r="W1447">
        <v>20.67</v>
      </c>
      <c r="X1447">
        <v>0.6</v>
      </c>
      <c r="Y1447">
        <v>-1</v>
      </c>
      <c r="Z1447">
        <v>-1</v>
      </c>
      <c r="AA1447">
        <v>24.88</v>
      </c>
      <c r="AB1447">
        <v>0.03</v>
      </c>
      <c r="AC1447">
        <v>0.02</v>
      </c>
      <c r="AD1447">
        <v>0.03</v>
      </c>
      <c r="AE1447">
        <v>4.17</v>
      </c>
      <c r="AF1447">
        <v>-1</v>
      </c>
      <c r="AG1447">
        <v>-1</v>
      </c>
      <c r="AH1447">
        <v>-1</v>
      </c>
      <c r="AI1447">
        <v>0</v>
      </c>
      <c r="AJ1447">
        <v>0</v>
      </c>
      <c r="AK1447">
        <v>0.03</v>
      </c>
      <c r="AL1447">
        <v>0.03</v>
      </c>
      <c r="AM1447">
        <v>0.05</v>
      </c>
      <c r="AN1447">
        <v>0.05</v>
      </c>
      <c r="AO1447">
        <v>1.42</v>
      </c>
      <c r="AP1447">
        <v>1.42</v>
      </c>
      <c r="AQ1447">
        <v>22.67</v>
      </c>
      <c r="AR1447">
        <v>0.53</v>
      </c>
      <c r="AS1447">
        <v>0.68</v>
      </c>
      <c r="AT1447">
        <v>-1</v>
      </c>
      <c r="AU1447">
        <v>-1</v>
      </c>
      <c r="AV1447">
        <v>0.05</v>
      </c>
      <c r="AW1447">
        <v>29.88</v>
      </c>
      <c r="AX1447">
        <v>29.88</v>
      </c>
      <c r="AY1447">
        <v>0.17</v>
      </c>
      <c r="AZ1447">
        <v>0</v>
      </c>
      <c r="BA1447">
        <v>1458.4801383130598</v>
      </c>
    </row>
    <row r="1448" spans="1:53" x14ac:dyDescent="0.25">
      <c r="A1448">
        <v>3741</v>
      </c>
      <c r="B1448" t="s">
        <v>1833</v>
      </c>
      <c r="C1448">
        <v>0</v>
      </c>
      <c r="D1448">
        <v>1.58</v>
      </c>
      <c r="E1448">
        <v>0</v>
      </c>
      <c r="F1448">
        <v>0</v>
      </c>
      <c r="G1448">
        <v>0</v>
      </c>
      <c r="H1448">
        <v>0.03</v>
      </c>
      <c r="I1448">
        <v>0</v>
      </c>
      <c r="J1448">
        <v>2</v>
      </c>
      <c r="K1448">
        <v>0.03</v>
      </c>
      <c r="L1448">
        <v>-1</v>
      </c>
      <c r="M1448">
        <v>-1</v>
      </c>
      <c r="N1448">
        <v>0.67</v>
      </c>
      <c r="O1448">
        <v>3.58</v>
      </c>
      <c r="P1448">
        <v>0.03</v>
      </c>
      <c r="Q1448">
        <v>0.28000000000000003</v>
      </c>
      <c r="R1448">
        <v>0.05</v>
      </c>
      <c r="S1448">
        <v>0.32</v>
      </c>
      <c r="T1448">
        <v>0.23</v>
      </c>
      <c r="U1448">
        <v>0</v>
      </c>
      <c r="V1448">
        <v>0</v>
      </c>
      <c r="W1448">
        <v>20.67</v>
      </c>
      <c r="X1448">
        <v>0.6</v>
      </c>
      <c r="Y1448">
        <v>-1</v>
      </c>
      <c r="Z1448">
        <v>-1</v>
      </c>
      <c r="AA1448">
        <v>24.88</v>
      </c>
      <c r="AB1448">
        <v>0.03</v>
      </c>
      <c r="AC1448">
        <v>0.02</v>
      </c>
      <c r="AD1448">
        <v>0.03</v>
      </c>
      <c r="AE1448">
        <v>4.17</v>
      </c>
      <c r="AF1448">
        <v>-1</v>
      </c>
      <c r="AG1448">
        <v>-1</v>
      </c>
      <c r="AH1448">
        <v>-1</v>
      </c>
      <c r="AI1448">
        <v>0</v>
      </c>
      <c r="AJ1448">
        <v>0</v>
      </c>
      <c r="AK1448">
        <v>0.03</v>
      </c>
      <c r="AL1448">
        <v>0.03</v>
      </c>
      <c r="AM1448">
        <v>0.05</v>
      </c>
      <c r="AN1448">
        <v>0.05</v>
      </c>
      <c r="AO1448">
        <v>1.42</v>
      </c>
      <c r="AP1448">
        <v>1.42</v>
      </c>
      <c r="AQ1448">
        <v>22.67</v>
      </c>
      <c r="AR1448">
        <v>0.53</v>
      </c>
      <c r="AS1448">
        <v>0.68</v>
      </c>
      <c r="AT1448">
        <v>-1</v>
      </c>
      <c r="AU1448">
        <v>-1</v>
      </c>
      <c r="AV1448">
        <v>0.05</v>
      </c>
      <c r="AW1448">
        <v>29.88</v>
      </c>
      <c r="AX1448">
        <v>29.88</v>
      </c>
      <c r="AY1448">
        <v>0.17</v>
      </c>
      <c r="AZ1448">
        <v>0</v>
      </c>
      <c r="BA1448">
        <v>1478.6663504854855</v>
      </c>
    </row>
    <row r="1449" spans="1:53" x14ac:dyDescent="0.25">
      <c r="A1449">
        <v>3743</v>
      </c>
      <c r="B1449" t="s">
        <v>1834</v>
      </c>
      <c r="C1449">
        <v>0</v>
      </c>
      <c r="D1449">
        <v>1.58</v>
      </c>
      <c r="E1449">
        <v>0</v>
      </c>
      <c r="F1449">
        <v>0</v>
      </c>
      <c r="G1449">
        <v>0</v>
      </c>
      <c r="H1449">
        <v>0.03</v>
      </c>
      <c r="I1449">
        <v>0</v>
      </c>
      <c r="J1449">
        <v>2</v>
      </c>
      <c r="K1449">
        <v>0.03</v>
      </c>
      <c r="L1449">
        <v>-1</v>
      </c>
      <c r="M1449">
        <v>-1</v>
      </c>
      <c r="N1449">
        <v>0.67</v>
      </c>
      <c r="O1449">
        <v>3.58</v>
      </c>
      <c r="P1449">
        <v>0.03</v>
      </c>
      <c r="Q1449">
        <v>0.28000000000000003</v>
      </c>
      <c r="R1449">
        <v>0.05</v>
      </c>
      <c r="S1449">
        <v>0.32</v>
      </c>
      <c r="T1449">
        <v>0.23</v>
      </c>
      <c r="U1449">
        <v>0</v>
      </c>
      <c r="V1449">
        <v>0</v>
      </c>
      <c r="W1449">
        <v>20.67</v>
      </c>
      <c r="X1449">
        <v>0.6</v>
      </c>
      <c r="Y1449">
        <v>-1</v>
      </c>
      <c r="Z1449">
        <v>-1</v>
      </c>
      <c r="AA1449">
        <v>24.88</v>
      </c>
      <c r="AB1449">
        <v>0.03</v>
      </c>
      <c r="AC1449">
        <v>0.02</v>
      </c>
      <c r="AD1449">
        <v>0.03</v>
      </c>
      <c r="AE1449">
        <v>4.17</v>
      </c>
      <c r="AF1449">
        <v>-1</v>
      </c>
      <c r="AG1449">
        <v>-1</v>
      </c>
      <c r="AH1449">
        <v>-1</v>
      </c>
      <c r="AI1449">
        <v>0</v>
      </c>
      <c r="AJ1449">
        <v>0</v>
      </c>
      <c r="AK1449">
        <v>0.03</v>
      </c>
      <c r="AL1449">
        <v>0.03</v>
      </c>
      <c r="AM1449">
        <v>0.05</v>
      </c>
      <c r="AN1449">
        <v>0.05</v>
      </c>
      <c r="AO1449">
        <v>1.42</v>
      </c>
      <c r="AP1449">
        <v>1.42</v>
      </c>
      <c r="AQ1449">
        <v>22.67</v>
      </c>
      <c r="AR1449">
        <v>0.53</v>
      </c>
      <c r="AS1449">
        <v>0.68</v>
      </c>
      <c r="AT1449">
        <v>-1</v>
      </c>
      <c r="AU1449">
        <v>-1</v>
      </c>
      <c r="AV1449">
        <v>0.05</v>
      </c>
      <c r="AW1449">
        <v>29.88</v>
      </c>
      <c r="AX1449">
        <v>29.88</v>
      </c>
      <c r="AY1449">
        <v>0.17</v>
      </c>
      <c r="AZ1449">
        <v>0</v>
      </c>
      <c r="BA1449">
        <v>1455.997256927491</v>
      </c>
    </row>
    <row r="1450" spans="1:53" x14ac:dyDescent="0.25">
      <c r="A1450">
        <v>3745</v>
      </c>
      <c r="B1450" t="s">
        <v>1835</v>
      </c>
      <c r="C1450">
        <v>0</v>
      </c>
      <c r="D1450">
        <v>1.58</v>
      </c>
      <c r="E1450">
        <v>0</v>
      </c>
      <c r="F1450">
        <v>0</v>
      </c>
      <c r="G1450">
        <v>0</v>
      </c>
      <c r="H1450">
        <v>0.03</v>
      </c>
      <c r="I1450">
        <v>0</v>
      </c>
      <c r="J1450">
        <v>2</v>
      </c>
      <c r="K1450">
        <v>0.03</v>
      </c>
      <c r="L1450">
        <v>-1</v>
      </c>
      <c r="M1450">
        <v>-1</v>
      </c>
      <c r="N1450">
        <v>0.67</v>
      </c>
      <c r="O1450">
        <v>3.58</v>
      </c>
      <c r="P1450">
        <v>0.03</v>
      </c>
      <c r="Q1450">
        <v>0.28000000000000003</v>
      </c>
      <c r="R1450">
        <v>0.05</v>
      </c>
      <c r="S1450">
        <v>0.32</v>
      </c>
      <c r="T1450">
        <v>0.23</v>
      </c>
      <c r="U1450">
        <v>0</v>
      </c>
      <c r="V1450">
        <v>0</v>
      </c>
      <c r="W1450">
        <v>20.67</v>
      </c>
      <c r="X1450">
        <v>0.6</v>
      </c>
      <c r="Y1450">
        <v>-1</v>
      </c>
      <c r="Z1450">
        <v>-1</v>
      </c>
      <c r="AA1450">
        <v>24.88</v>
      </c>
      <c r="AB1450">
        <v>0.03</v>
      </c>
      <c r="AC1450">
        <v>0.02</v>
      </c>
      <c r="AD1450">
        <v>0.03</v>
      </c>
      <c r="AE1450">
        <v>4.17</v>
      </c>
      <c r="AF1450">
        <v>-1</v>
      </c>
      <c r="AG1450">
        <v>-1</v>
      </c>
      <c r="AH1450">
        <v>-1</v>
      </c>
      <c r="AI1450">
        <v>0</v>
      </c>
      <c r="AJ1450">
        <v>0</v>
      </c>
      <c r="AK1450">
        <v>0.03</v>
      </c>
      <c r="AL1450">
        <v>0.03</v>
      </c>
      <c r="AM1450">
        <v>0.05</v>
      </c>
      <c r="AN1450">
        <v>0.05</v>
      </c>
      <c r="AO1450">
        <v>1.42</v>
      </c>
      <c r="AP1450">
        <v>1.42</v>
      </c>
      <c r="AQ1450">
        <v>22.67</v>
      </c>
      <c r="AR1450">
        <v>0.53</v>
      </c>
      <c r="AS1450">
        <v>0.68</v>
      </c>
      <c r="AT1450">
        <v>-1</v>
      </c>
      <c r="AU1450">
        <v>-1</v>
      </c>
      <c r="AV1450">
        <v>0.05</v>
      </c>
      <c r="AW1450">
        <v>29.88</v>
      </c>
      <c r="AX1450">
        <v>29.88</v>
      </c>
      <c r="AY1450">
        <v>0.17</v>
      </c>
      <c r="AZ1450">
        <v>0</v>
      </c>
      <c r="BA1450">
        <v>1390.1396736260917</v>
      </c>
    </row>
    <row r="1451" spans="1:53" x14ac:dyDescent="0.25">
      <c r="A1451">
        <v>3748</v>
      </c>
      <c r="B1451" t="s">
        <v>1836</v>
      </c>
      <c r="C1451">
        <v>0</v>
      </c>
      <c r="D1451">
        <v>1.58</v>
      </c>
      <c r="E1451">
        <v>0</v>
      </c>
      <c r="F1451">
        <v>0</v>
      </c>
      <c r="G1451">
        <v>0</v>
      </c>
      <c r="H1451">
        <v>0.03</v>
      </c>
      <c r="I1451">
        <v>0</v>
      </c>
      <c r="J1451">
        <v>2</v>
      </c>
      <c r="K1451">
        <v>0.03</v>
      </c>
      <c r="L1451">
        <v>-1</v>
      </c>
      <c r="M1451">
        <v>-1</v>
      </c>
      <c r="N1451">
        <v>0.67</v>
      </c>
      <c r="O1451">
        <v>3.58</v>
      </c>
      <c r="P1451">
        <v>0.03</v>
      </c>
      <c r="Q1451">
        <v>0.28000000000000003</v>
      </c>
      <c r="R1451">
        <v>0.05</v>
      </c>
      <c r="S1451">
        <v>0.32</v>
      </c>
      <c r="T1451">
        <v>0.23</v>
      </c>
      <c r="U1451">
        <v>0</v>
      </c>
      <c r="V1451">
        <v>0</v>
      </c>
      <c r="W1451">
        <v>20.67</v>
      </c>
      <c r="X1451">
        <v>0.6</v>
      </c>
      <c r="Y1451">
        <v>-1</v>
      </c>
      <c r="Z1451">
        <v>-1</v>
      </c>
      <c r="AA1451">
        <v>24.88</v>
      </c>
      <c r="AB1451">
        <v>0.03</v>
      </c>
      <c r="AC1451">
        <v>0.02</v>
      </c>
      <c r="AD1451">
        <v>0.03</v>
      </c>
      <c r="AE1451">
        <v>4.17</v>
      </c>
      <c r="AF1451">
        <v>-1</v>
      </c>
      <c r="AG1451">
        <v>-1</v>
      </c>
      <c r="AH1451">
        <v>-1</v>
      </c>
      <c r="AI1451">
        <v>0</v>
      </c>
      <c r="AJ1451">
        <v>0</v>
      </c>
      <c r="AK1451">
        <v>0.03</v>
      </c>
      <c r="AL1451">
        <v>0.03</v>
      </c>
      <c r="AM1451">
        <v>0.05</v>
      </c>
      <c r="AN1451">
        <v>0.05</v>
      </c>
      <c r="AO1451">
        <v>1.42</v>
      </c>
      <c r="AP1451">
        <v>1.42</v>
      </c>
      <c r="AQ1451">
        <v>22.67</v>
      </c>
      <c r="AR1451">
        <v>0.53</v>
      </c>
      <c r="AS1451">
        <v>0.68</v>
      </c>
      <c r="AT1451">
        <v>-1</v>
      </c>
      <c r="AU1451">
        <v>-1</v>
      </c>
      <c r="AV1451">
        <v>0.05</v>
      </c>
      <c r="AW1451">
        <v>29.88</v>
      </c>
      <c r="AX1451">
        <v>29.88</v>
      </c>
      <c r="AY1451">
        <v>0.17</v>
      </c>
      <c r="AZ1451">
        <v>0</v>
      </c>
      <c r="BA1451">
        <v>1432.6126602578063</v>
      </c>
    </row>
    <row r="1452" spans="1:53" x14ac:dyDescent="0.25">
      <c r="A1452">
        <v>3749</v>
      </c>
      <c r="B1452" t="s">
        <v>1837</v>
      </c>
      <c r="C1452">
        <v>0</v>
      </c>
      <c r="D1452">
        <v>1.58</v>
      </c>
      <c r="E1452">
        <v>0</v>
      </c>
      <c r="F1452">
        <v>0</v>
      </c>
      <c r="G1452">
        <v>0</v>
      </c>
      <c r="H1452">
        <v>0.03</v>
      </c>
      <c r="I1452">
        <v>0</v>
      </c>
      <c r="J1452">
        <v>2</v>
      </c>
      <c r="K1452">
        <v>0.03</v>
      </c>
      <c r="L1452">
        <v>-1</v>
      </c>
      <c r="M1452">
        <v>-1</v>
      </c>
      <c r="N1452">
        <v>0.67</v>
      </c>
      <c r="O1452">
        <v>3.58</v>
      </c>
      <c r="P1452">
        <v>0.03</v>
      </c>
      <c r="Q1452">
        <v>0.28000000000000003</v>
      </c>
      <c r="R1452">
        <v>0.05</v>
      </c>
      <c r="S1452">
        <v>0.32</v>
      </c>
      <c r="T1452">
        <v>0.23</v>
      </c>
      <c r="U1452">
        <v>0</v>
      </c>
      <c r="V1452">
        <v>0</v>
      </c>
      <c r="W1452">
        <v>20.67</v>
      </c>
      <c r="X1452">
        <v>0.6</v>
      </c>
      <c r="Y1452">
        <v>-1</v>
      </c>
      <c r="Z1452">
        <v>-1</v>
      </c>
      <c r="AA1452">
        <v>24.88</v>
      </c>
      <c r="AB1452">
        <v>0.03</v>
      </c>
      <c r="AC1452">
        <v>0.02</v>
      </c>
      <c r="AD1452">
        <v>0.03</v>
      </c>
      <c r="AE1452">
        <v>4.17</v>
      </c>
      <c r="AF1452">
        <v>-1</v>
      </c>
      <c r="AG1452">
        <v>-1</v>
      </c>
      <c r="AH1452">
        <v>-1</v>
      </c>
      <c r="AI1452">
        <v>0</v>
      </c>
      <c r="AJ1452">
        <v>0</v>
      </c>
      <c r="AK1452">
        <v>0.03</v>
      </c>
      <c r="AL1452">
        <v>0.03</v>
      </c>
      <c r="AM1452">
        <v>0.05</v>
      </c>
      <c r="AN1452">
        <v>0.05</v>
      </c>
      <c r="AO1452">
        <v>1.42</v>
      </c>
      <c r="AP1452">
        <v>1.42</v>
      </c>
      <c r="AQ1452">
        <v>22.67</v>
      </c>
      <c r="AR1452">
        <v>0.53</v>
      </c>
      <c r="AS1452">
        <v>0.68</v>
      </c>
      <c r="AT1452">
        <v>-1</v>
      </c>
      <c r="AU1452">
        <v>-1</v>
      </c>
      <c r="AV1452">
        <v>0.05</v>
      </c>
      <c r="AW1452">
        <v>29.88</v>
      </c>
      <c r="AX1452">
        <v>29.88</v>
      </c>
      <c r="AY1452">
        <v>0.17</v>
      </c>
      <c r="AZ1452">
        <v>0</v>
      </c>
      <c r="BA1452">
        <v>1389.4707795911429</v>
      </c>
    </row>
    <row r="1453" spans="1:53" x14ac:dyDescent="0.25">
      <c r="A1453">
        <v>3750</v>
      </c>
      <c r="B1453" t="s">
        <v>1838</v>
      </c>
      <c r="C1453">
        <v>0</v>
      </c>
      <c r="D1453">
        <v>1.58</v>
      </c>
      <c r="E1453">
        <v>0</v>
      </c>
      <c r="F1453">
        <v>0</v>
      </c>
      <c r="G1453">
        <v>0</v>
      </c>
      <c r="H1453">
        <v>0.03</v>
      </c>
      <c r="I1453">
        <v>0</v>
      </c>
      <c r="J1453">
        <v>2</v>
      </c>
      <c r="K1453">
        <v>0.03</v>
      </c>
      <c r="L1453">
        <v>-1</v>
      </c>
      <c r="M1453">
        <v>-1</v>
      </c>
      <c r="N1453">
        <v>0.67</v>
      </c>
      <c r="O1453">
        <v>3.58</v>
      </c>
      <c r="P1453">
        <v>0.03</v>
      </c>
      <c r="Q1453">
        <v>0.28000000000000003</v>
      </c>
      <c r="R1453">
        <v>0.05</v>
      </c>
      <c r="S1453">
        <v>0.32</v>
      </c>
      <c r="T1453">
        <v>0.23</v>
      </c>
      <c r="U1453">
        <v>0</v>
      </c>
      <c r="V1453">
        <v>0</v>
      </c>
      <c r="W1453">
        <v>20.67</v>
      </c>
      <c r="X1453">
        <v>0.6</v>
      </c>
      <c r="Y1453">
        <v>-1</v>
      </c>
      <c r="Z1453">
        <v>-1</v>
      </c>
      <c r="AA1453">
        <v>24.88</v>
      </c>
      <c r="AB1453">
        <v>0.03</v>
      </c>
      <c r="AC1453">
        <v>0.02</v>
      </c>
      <c r="AD1453">
        <v>0.03</v>
      </c>
      <c r="AE1453">
        <v>4.17</v>
      </c>
      <c r="AF1453">
        <v>-1</v>
      </c>
      <c r="AG1453">
        <v>-1</v>
      </c>
      <c r="AH1453">
        <v>-1</v>
      </c>
      <c r="AI1453">
        <v>0</v>
      </c>
      <c r="AJ1453">
        <v>0</v>
      </c>
      <c r="AK1453">
        <v>0.03</v>
      </c>
      <c r="AL1453">
        <v>0.03</v>
      </c>
      <c r="AM1453">
        <v>0.05</v>
      </c>
      <c r="AN1453">
        <v>0.05</v>
      </c>
      <c r="AO1453">
        <v>1.42</v>
      </c>
      <c r="AP1453">
        <v>1.42</v>
      </c>
      <c r="AQ1453">
        <v>22.67</v>
      </c>
      <c r="AR1453">
        <v>0.53</v>
      </c>
      <c r="AS1453">
        <v>0.68</v>
      </c>
      <c r="AT1453">
        <v>-1</v>
      </c>
      <c r="AU1453">
        <v>-1</v>
      </c>
      <c r="AV1453">
        <v>0.05</v>
      </c>
      <c r="AW1453">
        <v>29.88</v>
      </c>
      <c r="AX1453">
        <v>29.88</v>
      </c>
      <c r="AY1453">
        <v>0.17</v>
      </c>
      <c r="AZ1453">
        <v>0</v>
      </c>
      <c r="BA1453">
        <v>1515.6892647293423</v>
      </c>
    </row>
    <row r="1454" spans="1:53" x14ac:dyDescent="0.25">
      <c r="A1454">
        <v>3751</v>
      </c>
      <c r="B1454" t="s">
        <v>1839</v>
      </c>
      <c r="C1454">
        <v>0</v>
      </c>
      <c r="D1454">
        <v>1.58</v>
      </c>
      <c r="E1454">
        <v>0</v>
      </c>
      <c r="F1454">
        <v>0</v>
      </c>
      <c r="G1454">
        <v>0</v>
      </c>
      <c r="H1454">
        <v>0.03</v>
      </c>
      <c r="I1454">
        <v>0</v>
      </c>
      <c r="J1454">
        <v>2</v>
      </c>
      <c r="K1454">
        <v>0.03</v>
      </c>
      <c r="L1454">
        <v>-1</v>
      </c>
      <c r="M1454">
        <v>-1</v>
      </c>
      <c r="N1454">
        <v>0.67</v>
      </c>
      <c r="O1454">
        <v>3.58</v>
      </c>
      <c r="P1454">
        <v>0.03</v>
      </c>
      <c r="Q1454">
        <v>0.28000000000000003</v>
      </c>
      <c r="R1454">
        <v>0.05</v>
      </c>
      <c r="S1454">
        <v>0.32</v>
      </c>
      <c r="T1454">
        <v>0.23</v>
      </c>
      <c r="U1454">
        <v>0</v>
      </c>
      <c r="V1454">
        <v>0</v>
      </c>
      <c r="W1454">
        <v>20.67</v>
      </c>
      <c r="X1454">
        <v>0.6</v>
      </c>
      <c r="Y1454">
        <v>-1</v>
      </c>
      <c r="Z1454">
        <v>-1</v>
      </c>
      <c r="AA1454">
        <v>24.88</v>
      </c>
      <c r="AB1454">
        <v>0.03</v>
      </c>
      <c r="AC1454">
        <v>0.02</v>
      </c>
      <c r="AD1454">
        <v>0.03</v>
      </c>
      <c r="AE1454">
        <v>4.17</v>
      </c>
      <c r="AF1454">
        <v>-1</v>
      </c>
      <c r="AG1454">
        <v>-1</v>
      </c>
      <c r="AH1454">
        <v>-1</v>
      </c>
      <c r="AI1454">
        <v>0</v>
      </c>
      <c r="AJ1454">
        <v>0</v>
      </c>
      <c r="AK1454">
        <v>0.03</v>
      </c>
      <c r="AL1454">
        <v>0.03</v>
      </c>
      <c r="AM1454">
        <v>0.05</v>
      </c>
      <c r="AN1454">
        <v>0.05</v>
      </c>
      <c r="AO1454">
        <v>1.42</v>
      </c>
      <c r="AP1454">
        <v>1.42</v>
      </c>
      <c r="AQ1454">
        <v>22.67</v>
      </c>
      <c r="AR1454">
        <v>0.53</v>
      </c>
      <c r="AS1454">
        <v>0.68</v>
      </c>
      <c r="AT1454">
        <v>-1</v>
      </c>
      <c r="AU1454">
        <v>-1</v>
      </c>
      <c r="AV1454">
        <v>0.05</v>
      </c>
      <c r="AW1454">
        <v>29.88</v>
      </c>
      <c r="AX1454">
        <v>29.88</v>
      </c>
      <c r="AY1454">
        <v>0.17</v>
      </c>
      <c r="AZ1454">
        <v>0</v>
      </c>
      <c r="BA1454">
        <v>1458.4628613607504</v>
      </c>
    </row>
    <row r="1455" spans="1:53" x14ac:dyDescent="0.25">
      <c r="A1455">
        <v>3753</v>
      </c>
      <c r="B1455" t="s">
        <v>1840</v>
      </c>
      <c r="C1455">
        <v>0</v>
      </c>
      <c r="D1455">
        <v>1.58</v>
      </c>
      <c r="E1455">
        <v>0</v>
      </c>
      <c r="F1455">
        <v>0</v>
      </c>
      <c r="G1455">
        <v>0</v>
      </c>
      <c r="H1455">
        <v>0.03</v>
      </c>
      <c r="I1455">
        <v>0</v>
      </c>
      <c r="J1455">
        <v>2</v>
      </c>
      <c r="K1455">
        <v>0.03</v>
      </c>
      <c r="L1455">
        <v>-1</v>
      </c>
      <c r="M1455">
        <v>-1</v>
      </c>
      <c r="N1455">
        <v>0.67</v>
      </c>
      <c r="O1455">
        <v>3.58</v>
      </c>
      <c r="P1455">
        <v>0.03</v>
      </c>
      <c r="Q1455">
        <v>0.28000000000000003</v>
      </c>
      <c r="R1455">
        <v>0.05</v>
      </c>
      <c r="S1455">
        <v>0.32</v>
      </c>
      <c r="T1455">
        <v>0.23</v>
      </c>
      <c r="U1455">
        <v>0</v>
      </c>
      <c r="V1455">
        <v>0</v>
      </c>
      <c r="W1455">
        <v>20.67</v>
      </c>
      <c r="X1455">
        <v>0.6</v>
      </c>
      <c r="Y1455">
        <v>-1</v>
      </c>
      <c r="Z1455">
        <v>-1</v>
      </c>
      <c r="AA1455">
        <v>24.88</v>
      </c>
      <c r="AB1455">
        <v>0.03</v>
      </c>
      <c r="AC1455">
        <v>0.02</v>
      </c>
      <c r="AD1455">
        <v>0.03</v>
      </c>
      <c r="AE1455">
        <v>4.17</v>
      </c>
      <c r="AF1455">
        <v>-1</v>
      </c>
      <c r="AG1455">
        <v>-1</v>
      </c>
      <c r="AH1455">
        <v>-1</v>
      </c>
      <c r="AI1455">
        <v>0</v>
      </c>
      <c r="AJ1455">
        <v>0</v>
      </c>
      <c r="AK1455">
        <v>0.03</v>
      </c>
      <c r="AL1455">
        <v>0.03</v>
      </c>
      <c r="AM1455">
        <v>0.05</v>
      </c>
      <c r="AN1455">
        <v>0.05</v>
      </c>
      <c r="AO1455">
        <v>1.42</v>
      </c>
      <c r="AP1455">
        <v>1.42</v>
      </c>
      <c r="AQ1455">
        <v>22.67</v>
      </c>
      <c r="AR1455">
        <v>0.53</v>
      </c>
      <c r="AS1455">
        <v>0.68</v>
      </c>
      <c r="AT1455">
        <v>-1</v>
      </c>
      <c r="AU1455">
        <v>-1</v>
      </c>
      <c r="AV1455">
        <v>0.05</v>
      </c>
      <c r="AW1455">
        <v>29.88</v>
      </c>
      <c r="AX1455">
        <v>29.88</v>
      </c>
      <c r="AY1455">
        <v>0.17</v>
      </c>
      <c r="AZ1455">
        <v>0</v>
      </c>
      <c r="BA1455">
        <v>1469.0300973411011</v>
      </c>
    </row>
    <row r="1456" spans="1:53" x14ac:dyDescent="0.25">
      <c r="A1456">
        <v>3754</v>
      </c>
      <c r="B1456" t="s">
        <v>1841</v>
      </c>
      <c r="C1456">
        <v>0</v>
      </c>
      <c r="D1456">
        <v>1.58</v>
      </c>
      <c r="E1456">
        <v>0</v>
      </c>
      <c r="F1456">
        <v>0</v>
      </c>
      <c r="G1456">
        <v>0</v>
      </c>
      <c r="H1456">
        <v>0.03</v>
      </c>
      <c r="I1456">
        <v>0</v>
      </c>
      <c r="J1456">
        <v>2</v>
      </c>
      <c r="K1456">
        <v>0.03</v>
      </c>
      <c r="L1456">
        <v>-1</v>
      </c>
      <c r="M1456">
        <v>-1</v>
      </c>
      <c r="N1456">
        <v>0.67</v>
      </c>
      <c r="O1456">
        <v>3.58</v>
      </c>
      <c r="P1456">
        <v>0.03</v>
      </c>
      <c r="Q1456">
        <v>0.28000000000000003</v>
      </c>
      <c r="R1456">
        <v>0.05</v>
      </c>
      <c r="S1456">
        <v>0.32</v>
      </c>
      <c r="T1456">
        <v>0.23</v>
      </c>
      <c r="U1456">
        <v>0</v>
      </c>
      <c r="V1456">
        <v>0</v>
      </c>
      <c r="W1456">
        <v>20.67</v>
      </c>
      <c r="X1456">
        <v>0.6</v>
      </c>
      <c r="Y1456">
        <v>-1</v>
      </c>
      <c r="Z1456">
        <v>-1</v>
      </c>
      <c r="AA1456">
        <v>24.88</v>
      </c>
      <c r="AB1456">
        <v>0.03</v>
      </c>
      <c r="AC1456">
        <v>0.02</v>
      </c>
      <c r="AD1456">
        <v>0.03</v>
      </c>
      <c r="AE1456">
        <v>4.17</v>
      </c>
      <c r="AF1456">
        <v>-1</v>
      </c>
      <c r="AG1456">
        <v>-1</v>
      </c>
      <c r="AH1456">
        <v>-1</v>
      </c>
      <c r="AI1456">
        <v>0</v>
      </c>
      <c r="AJ1456">
        <v>0</v>
      </c>
      <c r="AK1456">
        <v>0.03</v>
      </c>
      <c r="AL1456">
        <v>0.03</v>
      </c>
      <c r="AM1456">
        <v>0.05</v>
      </c>
      <c r="AN1456">
        <v>0.05</v>
      </c>
      <c r="AO1456">
        <v>1.42</v>
      </c>
      <c r="AP1456">
        <v>1.42</v>
      </c>
      <c r="AQ1456">
        <v>22.67</v>
      </c>
      <c r="AR1456">
        <v>0.53</v>
      </c>
      <c r="AS1456">
        <v>0.68</v>
      </c>
      <c r="AT1456">
        <v>-1</v>
      </c>
      <c r="AU1456">
        <v>-1</v>
      </c>
      <c r="AV1456">
        <v>0.05</v>
      </c>
      <c r="AW1456">
        <v>29.88</v>
      </c>
      <c r="AX1456">
        <v>29.88</v>
      </c>
      <c r="AY1456">
        <v>0.17</v>
      </c>
      <c r="AZ1456">
        <v>0</v>
      </c>
      <c r="BA1456">
        <v>1434.2910216560476</v>
      </c>
    </row>
    <row r="1457" spans="1:53" x14ac:dyDescent="0.25">
      <c r="A1457">
        <v>3755</v>
      </c>
      <c r="B1457" t="s">
        <v>1241</v>
      </c>
      <c r="C1457">
        <v>0</v>
      </c>
      <c r="D1457">
        <v>1.58</v>
      </c>
      <c r="E1457">
        <v>0</v>
      </c>
      <c r="F1457">
        <v>0</v>
      </c>
      <c r="G1457">
        <v>0</v>
      </c>
      <c r="H1457">
        <v>0.03</v>
      </c>
      <c r="I1457">
        <v>0</v>
      </c>
      <c r="J1457">
        <v>2</v>
      </c>
      <c r="K1457">
        <v>0.03</v>
      </c>
      <c r="L1457">
        <v>-1</v>
      </c>
      <c r="M1457">
        <v>-1</v>
      </c>
      <c r="N1457">
        <v>0.67</v>
      </c>
      <c r="O1457">
        <v>3.58</v>
      </c>
      <c r="P1457">
        <v>0.03</v>
      </c>
      <c r="Q1457">
        <v>0.28000000000000003</v>
      </c>
      <c r="R1457">
        <v>0.05</v>
      </c>
      <c r="S1457">
        <v>0.32</v>
      </c>
      <c r="T1457">
        <v>0.23</v>
      </c>
      <c r="U1457">
        <v>0</v>
      </c>
      <c r="V1457">
        <v>0</v>
      </c>
      <c r="W1457">
        <v>20.67</v>
      </c>
      <c r="X1457">
        <v>0.6</v>
      </c>
      <c r="Y1457">
        <v>-1</v>
      </c>
      <c r="Z1457">
        <v>-1</v>
      </c>
      <c r="AA1457">
        <v>24.88</v>
      </c>
      <c r="AB1457">
        <v>0.03</v>
      </c>
      <c r="AC1457">
        <v>0.02</v>
      </c>
      <c r="AD1457">
        <v>0.03</v>
      </c>
      <c r="AE1457">
        <v>4.17</v>
      </c>
      <c r="AF1457">
        <v>-1</v>
      </c>
      <c r="AG1457">
        <v>-1</v>
      </c>
      <c r="AH1457">
        <v>-1</v>
      </c>
      <c r="AI1457">
        <v>0</v>
      </c>
      <c r="AJ1457">
        <v>0</v>
      </c>
      <c r="AK1457">
        <v>0.03</v>
      </c>
      <c r="AL1457">
        <v>0.03</v>
      </c>
      <c r="AM1457">
        <v>0.05</v>
      </c>
      <c r="AN1457">
        <v>0.05</v>
      </c>
      <c r="AO1457">
        <v>1.42</v>
      </c>
      <c r="AP1457">
        <v>1.42</v>
      </c>
      <c r="AQ1457">
        <v>22.67</v>
      </c>
      <c r="AR1457">
        <v>0.53</v>
      </c>
      <c r="AS1457">
        <v>0.68</v>
      </c>
      <c r="AT1457">
        <v>-1</v>
      </c>
      <c r="AU1457">
        <v>-1</v>
      </c>
      <c r="AV1457">
        <v>0.05</v>
      </c>
      <c r="AW1457">
        <v>29.88</v>
      </c>
      <c r="AX1457">
        <v>29.88</v>
      </c>
      <c r="AY1457">
        <v>0.17</v>
      </c>
      <c r="AZ1457">
        <v>0</v>
      </c>
      <c r="BA1457">
        <v>1430.4771156771619</v>
      </c>
    </row>
    <row r="1458" spans="1:53" x14ac:dyDescent="0.25">
      <c r="A1458">
        <v>3756</v>
      </c>
      <c r="B1458" t="s">
        <v>1842</v>
      </c>
      <c r="C1458">
        <v>0</v>
      </c>
      <c r="D1458">
        <v>1.58</v>
      </c>
      <c r="E1458">
        <v>0</v>
      </c>
      <c r="F1458">
        <v>0</v>
      </c>
      <c r="G1458">
        <v>0</v>
      </c>
      <c r="H1458">
        <v>0.03</v>
      </c>
      <c r="I1458">
        <v>0</v>
      </c>
      <c r="J1458">
        <v>2</v>
      </c>
      <c r="K1458">
        <v>0.03</v>
      </c>
      <c r="L1458">
        <v>-1</v>
      </c>
      <c r="M1458">
        <v>-1</v>
      </c>
      <c r="N1458">
        <v>0.67</v>
      </c>
      <c r="O1458">
        <v>3.58</v>
      </c>
      <c r="P1458">
        <v>0.03</v>
      </c>
      <c r="Q1458">
        <v>0.28000000000000003</v>
      </c>
      <c r="R1458">
        <v>0.05</v>
      </c>
      <c r="S1458">
        <v>0.32</v>
      </c>
      <c r="T1458">
        <v>0.23</v>
      </c>
      <c r="U1458">
        <v>0</v>
      </c>
      <c r="V1458">
        <v>0</v>
      </c>
      <c r="W1458">
        <v>20.67</v>
      </c>
      <c r="X1458">
        <v>0.6</v>
      </c>
      <c r="Y1458">
        <v>-1</v>
      </c>
      <c r="Z1458">
        <v>-1</v>
      </c>
      <c r="AA1458">
        <v>24.88</v>
      </c>
      <c r="AB1458">
        <v>0.03</v>
      </c>
      <c r="AC1458">
        <v>0.02</v>
      </c>
      <c r="AD1458">
        <v>0.03</v>
      </c>
      <c r="AE1458">
        <v>4.17</v>
      </c>
      <c r="AF1458">
        <v>-1</v>
      </c>
      <c r="AG1458">
        <v>-1</v>
      </c>
      <c r="AH1458">
        <v>-1</v>
      </c>
      <c r="AI1458">
        <v>0</v>
      </c>
      <c r="AJ1458">
        <v>0</v>
      </c>
      <c r="AK1458">
        <v>0.03</v>
      </c>
      <c r="AL1458">
        <v>0.03</v>
      </c>
      <c r="AM1458">
        <v>0.05</v>
      </c>
      <c r="AN1458">
        <v>0.05</v>
      </c>
      <c r="AO1458">
        <v>1.42</v>
      </c>
      <c r="AP1458">
        <v>1.42</v>
      </c>
      <c r="AQ1458">
        <v>22.67</v>
      </c>
      <c r="AR1458">
        <v>0.53</v>
      </c>
      <c r="AS1458">
        <v>0.68</v>
      </c>
      <c r="AT1458">
        <v>-1</v>
      </c>
      <c r="AU1458">
        <v>-1</v>
      </c>
      <c r="AV1458">
        <v>0.05</v>
      </c>
      <c r="AW1458">
        <v>29.88</v>
      </c>
      <c r="AX1458">
        <v>29.88</v>
      </c>
      <c r="AY1458">
        <v>0.17</v>
      </c>
      <c r="AZ1458">
        <v>0</v>
      </c>
      <c r="BA1458">
        <v>1333.6916734396541</v>
      </c>
    </row>
    <row r="1459" spans="1:53" x14ac:dyDescent="0.25">
      <c r="A1459">
        <v>3759</v>
      </c>
      <c r="B1459" t="s">
        <v>1843</v>
      </c>
      <c r="C1459">
        <v>0</v>
      </c>
      <c r="D1459">
        <v>1.58</v>
      </c>
      <c r="E1459">
        <v>0</v>
      </c>
      <c r="F1459">
        <v>0</v>
      </c>
      <c r="G1459">
        <v>0</v>
      </c>
      <c r="H1459">
        <v>0.03</v>
      </c>
      <c r="I1459">
        <v>0</v>
      </c>
      <c r="J1459">
        <v>2</v>
      </c>
      <c r="K1459">
        <v>0.03</v>
      </c>
      <c r="L1459">
        <v>-1</v>
      </c>
      <c r="M1459">
        <v>-1</v>
      </c>
      <c r="N1459">
        <v>0.67</v>
      </c>
      <c r="O1459">
        <v>3.58</v>
      </c>
      <c r="P1459">
        <v>0.03</v>
      </c>
      <c r="Q1459">
        <v>0.28000000000000003</v>
      </c>
      <c r="R1459">
        <v>0.05</v>
      </c>
      <c r="S1459">
        <v>0.32</v>
      </c>
      <c r="T1459">
        <v>0.23</v>
      </c>
      <c r="U1459">
        <v>0</v>
      </c>
      <c r="V1459">
        <v>0</v>
      </c>
      <c r="W1459">
        <v>20.67</v>
      </c>
      <c r="X1459">
        <v>0.6</v>
      </c>
      <c r="Y1459">
        <v>-1</v>
      </c>
      <c r="Z1459">
        <v>-1</v>
      </c>
      <c r="AA1459">
        <v>24.88</v>
      </c>
      <c r="AB1459">
        <v>0.03</v>
      </c>
      <c r="AC1459">
        <v>0.02</v>
      </c>
      <c r="AD1459">
        <v>0.03</v>
      </c>
      <c r="AE1459">
        <v>4.17</v>
      </c>
      <c r="AF1459">
        <v>-1</v>
      </c>
      <c r="AG1459">
        <v>-1</v>
      </c>
      <c r="AH1459">
        <v>-1</v>
      </c>
      <c r="AI1459">
        <v>0</v>
      </c>
      <c r="AJ1459">
        <v>0</v>
      </c>
      <c r="AK1459">
        <v>0.03</v>
      </c>
      <c r="AL1459">
        <v>0.03</v>
      </c>
      <c r="AM1459">
        <v>0.05</v>
      </c>
      <c r="AN1459">
        <v>0.05</v>
      </c>
      <c r="AO1459">
        <v>1.42</v>
      </c>
      <c r="AP1459">
        <v>1.42</v>
      </c>
      <c r="AQ1459">
        <v>22.67</v>
      </c>
      <c r="AR1459">
        <v>0.53</v>
      </c>
      <c r="AS1459">
        <v>0.68</v>
      </c>
      <c r="AT1459">
        <v>-1</v>
      </c>
      <c r="AU1459">
        <v>-1</v>
      </c>
      <c r="AV1459">
        <v>0.05</v>
      </c>
      <c r="AW1459">
        <v>29.88</v>
      </c>
      <c r="AX1459">
        <v>29.88</v>
      </c>
      <c r="AY1459">
        <v>0.17</v>
      </c>
      <c r="AZ1459">
        <v>0</v>
      </c>
      <c r="BA1459">
        <v>1418.2306313069537</v>
      </c>
    </row>
    <row r="1460" spans="1:53" x14ac:dyDescent="0.25">
      <c r="A1460">
        <v>3760</v>
      </c>
      <c r="B1460" t="s">
        <v>1844</v>
      </c>
      <c r="C1460">
        <v>0</v>
      </c>
      <c r="D1460">
        <v>1.58</v>
      </c>
      <c r="E1460">
        <v>0</v>
      </c>
      <c r="F1460">
        <v>0</v>
      </c>
      <c r="G1460">
        <v>0</v>
      </c>
      <c r="H1460">
        <v>0.03</v>
      </c>
      <c r="I1460">
        <v>0</v>
      </c>
      <c r="J1460">
        <v>2</v>
      </c>
      <c r="K1460">
        <v>0.03</v>
      </c>
      <c r="L1460">
        <v>-1</v>
      </c>
      <c r="M1460">
        <v>-1</v>
      </c>
      <c r="N1460">
        <v>0.67</v>
      </c>
      <c r="O1460">
        <v>3.58</v>
      </c>
      <c r="P1460">
        <v>0.03</v>
      </c>
      <c r="Q1460">
        <v>0.28000000000000003</v>
      </c>
      <c r="R1460">
        <v>0.05</v>
      </c>
      <c r="S1460">
        <v>0.32</v>
      </c>
      <c r="T1460">
        <v>0.23</v>
      </c>
      <c r="U1460">
        <v>0</v>
      </c>
      <c r="V1460">
        <v>0</v>
      </c>
      <c r="W1460">
        <v>20.67</v>
      </c>
      <c r="X1460">
        <v>0.6</v>
      </c>
      <c r="Y1460">
        <v>-1</v>
      </c>
      <c r="Z1460">
        <v>-1</v>
      </c>
      <c r="AA1460">
        <v>24.88</v>
      </c>
      <c r="AB1460">
        <v>0.03</v>
      </c>
      <c r="AC1460">
        <v>0.02</v>
      </c>
      <c r="AD1460">
        <v>0.03</v>
      </c>
      <c r="AE1460">
        <v>4.17</v>
      </c>
      <c r="AF1460">
        <v>-1</v>
      </c>
      <c r="AG1460">
        <v>-1</v>
      </c>
      <c r="AH1460">
        <v>-1</v>
      </c>
      <c r="AI1460">
        <v>0</v>
      </c>
      <c r="AJ1460">
        <v>0</v>
      </c>
      <c r="AK1460">
        <v>0.03</v>
      </c>
      <c r="AL1460">
        <v>0.03</v>
      </c>
      <c r="AM1460">
        <v>0.05</v>
      </c>
      <c r="AN1460">
        <v>0.05</v>
      </c>
      <c r="AO1460">
        <v>1.42</v>
      </c>
      <c r="AP1460">
        <v>1.42</v>
      </c>
      <c r="AQ1460">
        <v>22.67</v>
      </c>
      <c r="AR1460">
        <v>0.53</v>
      </c>
      <c r="AS1460">
        <v>0.68</v>
      </c>
      <c r="AT1460">
        <v>-1</v>
      </c>
      <c r="AU1460">
        <v>-1</v>
      </c>
      <c r="AV1460">
        <v>0.05</v>
      </c>
      <c r="AW1460">
        <v>29.88</v>
      </c>
      <c r="AX1460">
        <v>29.88</v>
      </c>
      <c r="AY1460">
        <v>0.17</v>
      </c>
      <c r="AZ1460">
        <v>0</v>
      </c>
      <c r="BA1460">
        <v>1416.9624506763084</v>
      </c>
    </row>
    <row r="1461" spans="1:53" x14ac:dyDescent="0.25">
      <c r="A1461">
        <v>3767</v>
      </c>
      <c r="B1461" t="s">
        <v>1845</v>
      </c>
      <c r="C1461">
        <v>0</v>
      </c>
      <c r="D1461">
        <v>1.58</v>
      </c>
      <c r="E1461">
        <v>0</v>
      </c>
      <c r="F1461">
        <v>0</v>
      </c>
      <c r="G1461">
        <v>0</v>
      </c>
      <c r="H1461">
        <v>0.03</v>
      </c>
      <c r="I1461">
        <v>0</v>
      </c>
      <c r="J1461">
        <v>2</v>
      </c>
      <c r="K1461">
        <v>0.03</v>
      </c>
      <c r="L1461">
        <v>-1</v>
      </c>
      <c r="M1461">
        <v>-1</v>
      </c>
      <c r="N1461">
        <v>0.67</v>
      </c>
      <c r="O1461">
        <v>3.58</v>
      </c>
      <c r="P1461">
        <v>0.03</v>
      </c>
      <c r="Q1461">
        <v>0.28000000000000003</v>
      </c>
      <c r="R1461">
        <v>0.05</v>
      </c>
      <c r="S1461">
        <v>0.32</v>
      </c>
      <c r="T1461">
        <v>0.23</v>
      </c>
      <c r="U1461">
        <v>0</v>
      </c>
      <c r="V1461">
        <v>0</v>
      </c>
      <c r="W1461">
        <v>20.67</v>
      </c>
      <c r="X1461">
        <v>0.6</v>
      </c>
      <c r="Y1461">
        <v>-1</v>
      </c>
      <c r="Z1461">
        <v>-1</v>
      </c>
      <c r="AA1461">
        <v>24.88</v>
      </c>
      <c r="AB1461">
        <v>0.03</v>
      </c>
      <c r="AC1461">
        <v>0.02</v>
      </c>
      <c r="AD1461">
        <v>0.03</v>
      </c>
      <c r="AE1461">
        <v>4.17</v>
      </c>
      <c r="AF1461">
        <v>-1</v>
      </c>
      <c r="AG1461">
        <v>-1</v>
      </c>
      <c r="AH1461">
        <v>-1</v>
      </c>
      <c r="AI1461">
        <v>0</v>
      </c>
      <c r="AJ1461">
        <v>0</v>
      </c>
      <c r="AK1461">
        <v>0.03</v>
      </c>
      <c r="AL1461">
        <v>0.03</v>
      </c>
      <c r="AM1461">
        <v>0.05</v>
      </c>
      <c r="AN1461">
        <v>0.05</v>
      </c>
      <c r="AO1461">
        <v>1.42</v>
      </c>
      <c r="AP1461">
        <v>1.42</v>
      </c>
      <c r="AQ1461">
        <v>22.67</v>
      </c>
      <c r="AR1461">
        <v>0.53</v>
      </c>
      <c r="AS1461">
        <v>0.68</v>
      </c>
      <c r="AT1461">
        <v>-1</v>
      </c>
      <c r="AU1461">
        <v>-1</v>
      </c>
      <c r="AV1461">
        <v>0.05</v>
      </c>
      <c r="AW1461">
        <v>29.88</v>
      </c>
      <c r="AX1461">
        <v>29.88</v>
      </c>
      <c r="AY1461">
        <v>0.17</v>
      </c>
      <c r="AZ1461">
        <v>0</v>
      </c>
      <c r="BA1461">
        <v>1404.9022254383876</v>
      </c>
    </row>
    <row r="1462" spans="1:53" x14ac:dyDescent="0.25">
      <c r="A1462">
        <v>3770</v>
      </c>
      <c r="B1462" t="s">
        <v>1846</v>
      </c>
      <c r="C1462">
        <v>0</v>
      </c>
      <c r="D1462">
        <v>1.58</v>
      </c>
      <c r="E1462">
        <v>0</v>
      </c>
      <c r="F1462">
        <v>0</v>
      </c>
      <c r="G1462">
        <v>0</v>
      </c>
      <c r="H1462">
        <v>0.03</v>
      </c>
      <c r="I1462">
        <v>0</v>
      </c>
      <c r="J1462">
        <v>2</v>
      </c>
      <c r="K1462">
        <v>0.03</v>
      </c>
      <c r="L1462">
        <v>-1</v>
      </c>
      <c r="M1462">
        <v>-1</v>
      </c>
      <c r="N1462">
        <v>0.67</v>
      </c>
      <c r="O1462">
        <v>3.58</v>
      </c>
      <c r="P1462">
        <v>0.03</v>
      </c>
      <c r="Q1462">
        <v>0.28000000000000003</v>
      </c>
      <c r="R1462">
        <v>0.05</v>
      </c>
      <c r="S1462">
        <v>0.32</v>
      </c>
      <c r="T1462">
        <v>0.23</v>
      </c>
      <c r="U1462">
        <v>0</v>
      </c>
      <c r="V1462">
        <v>0</v>
      </c>
      <c r="W1462">
        <v>20.67</v>
      </c>
      <c r="X1462">
        <v>0.6</v>
      </c>
      <c r="Y1462">
        <v>-1</v>
      </c>
      <c r="Z1462">
        <v>-1</v>
      </c>
      <c r="AA1462">
        <v>24.88</v>
      </c>
      <c r="AB1462">
        <v>0.03</v>
      </c>
      <c r="AC1462">
        <v>0.02</v>
      </c>
      <c r="AD1462">
        <v>0.03</v>
      </c>
      <c r="AE1462">
        <v>4.17</v>
      </c>
      <c r="AF1462">
        <v>-1</v>
      </c>
      <c r="AG1462">
        <v>-1</v>
      </c>
      <c r="AH1462">
        <v>-1</v>
      </c>
      <c r="AI1462">
        <v>0</v>
      </c>
      <c r="AJ1462">
        <v>0</v>
      </c>
      <c r="AK1462">
        <v>0.03</v>
      </c>
      <c r="AL1462">
        <v>0.03</v>
      </c>
      <c r="AM1462">
        <v>0.05</v>
      </c>
      <c r="AN1462">
        <v>0.05</v>
      </c>
      <c r="AO1462">
        <v>1.42</v>
      </c>
      <c r="AP1462">
        <v>1.42</v>
      </c>
      <c r="AQ1462">
        <v>22.67</v>
      </c>
      <c r="AR1462">
        <v>0.53</v>
      </c>
      <c r="AS1462">
        <v>0.68</v>
      </c>
      <c r="AT1462">
        <v>-1</v>
      </c>
      <c r="AU1462">
        <v>-1</v>
      </c>
      <c r="AV1462">
        <v>0.05</v>
      </c>
      <c r="AW1462">
        <v>29.88</v>
      </c>
      <c r="AX1462">
        <v>29.88</v>
      </c>
      <c r="AY1462">
        <v>0.17</v>
      </c>
      <c r="AZ1462">
        <v>0</v>
      </c>
      <c r="BA1462">
        <v>1502.5958643775587</v>
      </c>
    </row>
    <row r="1463" spans="1:53" x14ac:dyDescent="0.25">
      <c r="A1463">
        <v>3773</v>
      </c>
      <c r="B1463" t="s">
        <v>1847</v>
      </c>
      <c r="C1463">
        <v>0</v>
      </c>
      <c r="D1463">
        <v>1.58</v>
      </c>
      <c r="E1463">
        <v>0</v>
      </c>
      <c r="F1463">
        <v>0</v>
      </c>
      <c r="G1463">
        <v>0</v>
      </c>
      <c r="H1463">
        <v>0.03</v>
      </c>
      <c r="I1463">
        <v>0</v>
      </c>
      <c r="J1463">
        <v>2</v>
      </c>
      <c r="K1463">
        <v>0.03</v>
      </c>
      <c r="L1463">
        <v>-1</v>
      </c>
      <c r="M1463">
        <v>-1</v>
      </c>
      <c r="N1463">
        <v>0.67</v>
      </c>
      <c r="O1463">
        <v>3.58</v>
      </c>
      <c r="P1463">
        <v>0.03</v>
      </c>
      <c r="Q1463">
        <v>0.28000000000000003</v>
      </c>
      <c r="R1463">
        <v>0.05</v>
      </c>
      <c r="S1463">
        <v>0.32</v>
      </c>
      <c r="T1463">
        <v>0.23</v>
      </c>
      <c r="U1463">
        <v>0</v>
      </c>
      <c r="V1463">
        <v>0</v>
      </c>
      <c r="W1463">
        <v>20.67</v>
      </c>
      <c r="X1463">
        <v>0.6</v>
      </c>
      <c r="Y1463">
        <v>-1</v>
      </c>
      <c r="Z1463">
        <v>-1</v>
      </c>
      <c r="AA1463">
        <v>24.88</v>
      </c>
      <c r="AB1463">
        <v>0.03</v>
      </c>
      <c r="AC1463">
        <v>0.02</v>
      </c>
      <c r="AD1463">
        <v>0.03</v>
      </c>
      <c r="AE1463">
        <v>4.17</v>
      </c>
      <c r="AF1463">
        <v>-1</v>
      </c>
      <c r="AG1463">
        <v>-1</v>
      </c>
      <c r="AH1463">
        <v>-1</v>
      </c>
      <c r="AI1463">
        <v>0</v>
      </c>
      <c r="AJ1463">
        <v>0</v>
      </c>
      <c r="AK1463">
        <v>0.03</v>
      </c>
      <c r="AL1463">
        <v>0.03</v>
      </c>
      <c r="AM1463">
        <v>0.05</v>
      </c>
      <c r="AN1463">
        <v>0.05</v>
      </c>
      <c r="AO1463">
        <v>1.42</v>
      </c>
      <c r="AP1463">
        <v>1.42</v>
      </c>
      <c r="AQ1463">
        <v>22.67</v>
      </c>
      <c r="AR1463">
        <v>0.53</v>
      </c>
      <c r="AS1463">
        <v>0.68</v>
      </c>
      <c r="AT1463">
        <v>-1</v>
      </c>
      <c r="AU1463">
        <v>-1</v>
      </c>
      <c r="AV1463">
        <v>0.05</v>
      </c>
      <c r="AW1463">
        <v>29.88</v>
      </c>
      <c r="AX1463">
        <v>29.88</v>
      </c>
      <c r="AY1463">
        <v>0.17</v>
      </c>
      <c r="AZ1463">
        <v>0</v>
      </c>
      <c r="BA1463">
        <v>1407.0238287137893</v>
      </c>
    </row>
    <row r="1464" spans="1:53" x14ac:dyDescent="0.25">
      <c r="A1464">
        <v>3777</v>
      </c>
      <c r="B1464" t="s">
        <v>1848</v>
      </c>
      <c r="C1464">
        <v>0</v>
      </c>
      <c r="D1464">
        <v>1.58</v>
      </c>
      <c r="E1464">
        <v>0</v>
      </c>
      <c r="F1464">
        <v>0</v>
      </c>
      <c r="G1464">
        <v>0</v>
      </c>
      <c r="H1464">
        <v>0.03</v>
      </c>
      <c r="I1464">
        <v>0</v>
      </c>
      <c r="J1464">
        <v>2</v>
      </c>
      <c r="K1464">
        <v>0.03</v>
      </c>
      <c r="L1464">
        <v>-1</v>
      </c>
      <c r="M1464">
        <v>-1</v>
      </c>
      <c r="N1464">
        <v>0.67</v>
      </c>
      <c r="O1464">
        <v>3.58</v>
      </c>
      <c r="P1464">
        <v>0.03</v>
      </c>
      <c r="Q1464">
        <v>0.28000000000000003</v>
      </c>
      <c r="R1464">
        <v>0.05</v>
      </c>
      <c r="S1464">
        <v>0.32</v>
      </c>
      <c r="T1464">
        <v>0.23</v>
      </c>
      <c r="U1464">
        <v>0</v>
      </c>
      <c r="V1464">
        <v>0</v>
      </c>
      <c r="W1464">
        <v>20.67</v>
      </c>
      <c r="X1464">
        <v>0.6</v>
      </c>
      <c r="Y1464">
        <v>-1</v>
      </c>
      <c r="Z1464">
        <v>-1</v>
      </c>
      <c r="AA1464">
        <v>24.88</v>
      </c>
      <c r="AB1464">
        <v>0.03</v>
      </c>
      <c r="AC1464">
        <v>0.02</v>
      </c>
      <c r="AD1464">
        <v>0.03</v>
      </c>
      <c r="AE1464">
        <v>4.17</v>
      </c>
      <c r="AF1464">
        <v>-1</v>
      </c>
      <c r="AG1464">
        <v>-1</v>
      </c>
      <c r="AH1464">
        <v>-1</v>
      </c>
      <c r="AI1464">
        <v>0</v>
      </c>
      <c r="AJ1464">
        <v>0</v>
      </c>
      <c r="AK1464">
        <v>0.03</v>
      </c>
      <c r="AL1464">
        <v>0.03</v>
      </c>
      <c r="AM1464">
        <v>0.05</v>
      </c>
      <c r="AN1464">
        <v>0.05</v>
      </c>
      <c r="AO1464">
        <v>1.42</v>
      </c>
      <c r="AP1464">
        <v>1.42</v>
      </c>
      <c r="AQ1464">
        <v>22.67</v>
      </c>
      <c r="AR1464">
        <v>0.53</v>
      </c>
      <c r="AS1464">
        <v>0.68</v>
      </c>
      <c r="AT1464">
        <v>-1</v>
      </c>
      <c r="AU1464">
        <v>-1</v>
      </c>
      <c r="AV1464">
        <v>0.05</v>
      </c>
      <c r="AW1464">
        <v>29.88</v>
      </c>
      <c r="AX1464">
        <v>29.88</v>
      </c>
      <c r="AY1464">
        <v>0.17</v>
      </c>
      <c r="AZ1464">
        <v>0</v>
      </c>
      <c r="BA1464">
        <v>1430.8312965977384</v>
      </c>
    </row>
    <row r="1465" spans="1:53" x14ac:dyDescent="0.25">
      <c r="A1465">
        <v>3780</v>
      </c>
      <c r="B1465" t="s">
        <v>1849</v>
      </c>
      <c r="C1465">
        <v>0</v>
      </c>
      <c r="D1465">
        <v>1.58</v>
      </c>
      <c r="E1465">
        <v>0</v>
      </c>
      <c r="F1465">
        <v>0</v>
      </c>
      <c r="G1465">
        <v>0</v>
      </c>
      <c r="H1465">
        <v>0.03</v>
      </c>
      <c r="I1465">
        <v>0</v>
      </c>
      <c r="J1465">
        <v>2</v>
      </c>
      <c r="K1465">
        <v>0.03</v>
      </c>
      <c r="L1465">
        <v>-1</v>
      </c>
      <c r="M1465">
        <v>-1</v>
      </c>
      <c r="N1465">
        <v>0.67</v>
      </c>
      <c r="O1465">
        <v>3.58</v>
      </c>
      <c r="P1465">
        <v>0.03</v>
      </c>
      <c r="Q1465">
        <v>0.28000000000000003</v>
      </c>
      <c r="R1465">
        <v>0.05</v>
      </c>
      <c r="S1465">
        <v>0.32</v>
      </c>
      <c r="T1465">
        <v>0.23</v>
      </c>
      <c r="U1465">
        <v>0</v>
      </c>
      <c r="V1465">
        <v>0</v>
      </c>
      <c r="W1465">
        <v>20.67</v>
      </c>
      <c r="X1465">
        <v>0.6</v>
      </c>
      <c r="Y1465">
        <v>-1</v>
      </c>
      <c r="Z1465">
        <v>-1</v>
      </c>
      <c r="AA1465">
        <v>24.88</v>
      </c>
      <c r="AB1465">
        <v>0.03</v>
      </c>
      <c r="AC1465">
        <v>0.02</v>
      </c>
      <c r="AD1465">
        <v>0.03</v>
      </c>
      <c r="AE1465">
        <v>4.17</v>
      </c>
      <c r="AF1465">
        <v>-1</v>
      </c>
      <c r="AG1465">
        <v>-1</v>
      </c>
      <c r="AH1465">
        <v>-1</v>
      </c>
      <c r="AI1465">
        <v>0</v>
      </c>
      <c r="AJ1465">
        <v>0</v>
      </c>
      <c r="AK1465">
        <v>0.03</v>
      </c>
      <c r="AL1465">
        <v>0.03</v>
      </c>
      <c r="AM1465">
        <v>0.05</v>
      </c>
      <c r="AN1465">
        <v>0.05</v>
      </c>
      <c r="AO1465">
        <v>1.42</v>
      </c>
      <c r="AP1465">
        <v>1.42</v>
      </c>
      <c r="AQ1465">
        <v>22.67</v>
      </c>
      <c r="AR1465">
        <v>0.53</v>
      </c>
      <c r="AS1465">
        <v>0.68</v>
      </c>
      <c r="AT1465">
        <v>-1</v>
      </c>
      <c r="AU1465">
        <v>-1</v>
      </c>
      <c r="AV1465">
        <v>0.05</v>
      </c>
      <c r="AW1465">
        <v>29.88</v>
      </c>
      <c r="AX1465">
        <v>29.88</v>
      </c>
      <c r="AY1465">
        <v>0.17</v>
      </c>
      <c r="AZ1465">
        <v>0</v>
      </c>
      <c r="BA1465">
        <v>1402.0264202958169</v>
      </c>
    </row>
    <row r="1466" spans="1:53" x14ac:dyDescent="0.25">
      <c r="A1466">
        <v>3781</v>
      </c>
      <c r="B1466" t="s">
        <v>1850</v>
      </c>
      <c r="C1466">
        <v>0</v>
      </c>
      <c r="D1466">
        <v>1.58</v>
      </c>
      <c r="E1466">
        <v>0</v>
      </c>
      <c r="F1466">
        <v>0</v>
      </c>
      <c r="G1466">
        <v>0</v>
      </c>
      <c r="H1466">
        <v>0.03</v>
      </c>
      <c r="I1466">
        <v>0</v>
      </c>
      <c r="J1466">
        <v>2</v>
      </c>
      <c r="K1466">
        <v>0.03</v>
      </c>
      <c r="L1466">
        <v>-1</v>
      </c>
      <c r="M1466">
        <v>-1</v>
      </c>
      <c r="N1466">
        <v>0.67</v>
      </c>
      <c r="O1466">
        <v>3.58</v>
      </c>
      <c r="P1466">
        <v>0.03</v>
      </c>
      <c r="Q1466">
        <v>0.28000000000000003</v>
      </c>
      <c r="R1466">
        <v>0.05</v>
      </c>
      <c r="S1466">
        <v>0.32</v>
      </c>
      <c r="T1466">
        <v>0.23</v>
      </c>
      <c r="U1466">
        <v>0</v>
      </c>
      <c r="V1466">
        <v>0</v>
      </c>
      <c r="W1466">
        <v>20.67</v>
      </c>
      <c r="X1466">
        <v>0.6</v>
      </c>
      <c r="Y1466">
        <v>-1</v>
      </c>
      <c r="Z1466">
        <v>-1</v>
      </c>
      <c r="AA1466">
        <v>24.88</v>
      </c>
      <c r="AB1466">
        <v>0.03</v>
      </c>
      <c r="AC1466">
        <v>0.02</v>
      </c>
      <c r="AD1466">
        <v>0.03</v>
      </c>
      <c r="AE1466">
        <v>4.17</v>
      </c>
      <c r="AF1466">
        <v>-1</v>
      </c>
      <c r="AG1466">
        <v>-1</v>
      </c>
      <c r="AH1466">
        <v>-1</v>
      </c>
      <c r="AI1466">
        <v>0</v>
      </c>
      <c r="AJ1466">
        <v>0</v>
      </c>
      <c r="AK1466">
        <v>0.03</v>
      </c>
      <c r="AL1466">
        <v>0.03</v>
      </c>
      <c r="AM1466">
        <v>0.05</v>
      </c>
      <c r="AN1466">
        <v>0.05</v>
      </c>
      <c r="AO1466">
        <v>1.42</v>
      </c>
      <c r="AP1466">
        <v>1.42</v>
      </c>
      <c r="AQ1466">
        <v>22.67</v>
      </c>
      <c r="AR1466">
        <v>0.53</v>
      </c>
      <c r="AS1466">
        <v>0.68</v>
      </c>
      <c r="AT1466">
        <v>-1</v>
      </c>
      <c r="AU1466">
        <v>-1</v>
      </c>
      <c r="AV1466">
        <v>0.05</v>
      </c>
      <c r="AW1466">
        <v>29.88</v>
      </c>
      <c r="AX1466">
        <v>29.88</v>
      </c>
      <c r="AY1466">
        <v>0.17</v>
      </c>
      <c r="AZ1466">
        <v>0</v>
      </c>
      <c r="BA1466">
        <v>1413.9280229130372</v>
      </c>
    </row>
    <row r="1467" spans="1:53" x14ac:dyDescent="0.25">
      <c r="A1467">
        <v>3785</v>
      </c>
      <c r="B1467" t="s">
        <v>1851</v>
      </c>
      <c r="C1467">
        <v>0</v>
      </c>
      <c r="D1467">
        <v>1.58</v>
      </c>
      <c r="E1467">
        <v>0</v>
      </c>
      <c r="F1467">
        <v>0</v>
      </c>
      <c r="G1467">
        <v>0</v>
      </c>
      <c r="H1467">
        <v>0.03</v>
      </c>
      <c r="I1467">
        <v>0</v>
      </c>
      <c r="J1467">
        <v>2</v>
      </c>
      <c r="K1467">
        <v>0.03</v>
      </c>
      <c r="L1467">
        <v>-1</v>
      </c>
      <c r="M1467">
        <v>-1</v>
      </c>
      <c r="N1467">
        <v>0.67</v>
      </c>
      <c r="O1467">
        <v>3.58</v>
      </c>
      <c r="P1467">
        <v>0.03</v>
      </c>
      <c r="Q1467">
        <v>0.28000000000000003</v>
      </c>
      <c r="R1467">
        <v>0.05</v>
      </c>
      <c r="S1467">
        <v>0.32</v>
      </c>
      <c r="T1467">
        <v>0.23</v>
      </c>
      <c r="U1467">
        <v>0</v>
      </c>
      <c r="V1467">
        <v>0</v>
      </c>
      <c r="W1467">
        <v>20.67</v>
      </c>
      <c r="X1467">
        <v>0.6</v>
      </c>
      <c r="Y1467">
        <v>-1</v>
      </c>
      <c r="Z1467">
        <v>-1</v>
      </c>
      <c r="AA1467">
        <v>24.88</v>
      </c>
      <c r="AB1467">
        <v>0.03</v>
      </c>
      <c r="AC1467">
        <v>0.02</v>
      </c>
      <c r="AD1467">
        <v>0.03</v>
      </c>
      <c r="AE1467">
        <v>4.17</v>
      </c>
      <c r="AF1467">
        <v>-1</v>
      </c>
      <c r="AG1467">
        <v>-1</v>
      </c>
      <c r="AH1467">
        <v>-1</v>
      </c>
      <c r="AI1467">
        <v>0</v>
      </c>
      <c r="AJ1467">
        <v>0</v>
      </c>
      <c r="AK1467">
        <v>0.03</v>
      </c>
      <c r="AL1467">
        <v>0.03</v>
      </c>
      <c r="AM1467">
        <v>0.05</v>
      </c>
      <c r="AN1467">
        <v>0.05</v>
      </c>
      <c r="AO1467">
        <v>1.42</v>
      </c>
      <c r="AP1467">
        <v>1.42</v>
      </c>
      <c r="AQ1467">
        <v>22.67</v>
      </c>
      <c r="AR1467">
        <v>0.53</v>
      </c>
      <c r="AS1467">
        <v>0.68</v>
      </c>
      <c r="AT1467">
        <v>-1</v>
      </c>
      <c r="AU1467">
        <v>-1</v>
      </c>
      <c r="AV1467">
        <v>0.05</v>
      </c>
      <c r="AW1467">
        <v>29.88</v>
      </c>
      <c r="AX1467">
        <v>29.88</v>
      </c>
      <c r="AY1467">
        <v>0.17</v>
      </c>
      <c r="AZ1467">
        <v>0</v>
      </c>
      <c r="BA1467">
        <v>1448.0466111475364</v>
      </c>
    </row>
    <row r="1468" spans="1:53" x14ac:dyDescent="0.25">
      <c r="A1468">
        <v>3786</v>
      </c>
      <c r="B1468" t="s">
        <v>1852</v>
      </c>
      <c r="C1468">
        <v>0</v>
      </c>
      <c r="D1468">
        <v>1.58</v>
      </c>
      <c r="E1468">
        <v>0</v>
      </c>
      <c r="F1468">
        <v>0</v>
      </c>
      <c r="G1468">
        <v>0</v>
      </c>
      <c r="H1468">
        <v>0.03</v>
      </c>
      <c r="I1468">
        <v>0</v>
      </c>
      <c r="J1468">
        <v>2</v>
      </c>
      <c r="K1468">
        <v>0.03</v>
      </c>
      <c r="L1468">
        <v>-1</v>
      </c>
      <c r="M1468">
        <v>-1</v>
      </c>
      <c r="N1468">
        <v>0.67</v>
      </c>
      <c r="O1468">
        <v>3.58</v>
      </c>
      <c r="P1468">
        <v>0.03</v>
      </c>
      <c r="Q1468">
        <v>0.28000000000000003</v>
      </c>
      <c r="R1468">
        <v>0.05</v>
      </c>
      <c r="S1468">
        <v>0.32</v>
      </c>
      <c r="T1468">
        <v>0.23</v>
      </c>
      <c r="U1468">
        <v>0</v>
      </c>
      <c r="V1468">
        <v>0</v>
      </c>
      <c r="W1468">
        <v>20.67</v>
      </c>
      <c r="X1468">
        <v>0.6</v>
      </c>
      <c r="Y1468">
        <v>-1</v>
      </c>
      <c r="Z1468">
        <v>-1</v>
      </c>
      <c r="AA1468">
        <v>24.88</v>
      </c>
      <c r="AB1468">
        <v>0.03</v>
      </c>
      <c r="AC1468">
        <v>0.02</v>
      </c>
      <c r="AD1468">
        <v>0.03</v>
      </c>
      <c r="AE1468">
        <v>4.17</v>
      </c>
      <c r="AF1468">
        <v>-1</v>
      </c>
      <c r="AG1468">
        <v>-1</v>
      </c>
      <c r="AH1468">
        <v>-1</v>
      </c>
      <c r="AI1468">
        <v>0</v>
      </c>
      <c r="AJ1468">
        <v>0</v>
      </c>
      <c r="AK1468">
        <v>0.03</v>
      </c>
      <c r="AL1468">
        <v>0.03</v>
      </c>
      <c r="AM1468">
        <v>0.05</v>
      </c>
      <c r="AN1468">
        <v>0.05</v>
      </c>
      <c r="AO1468">
        <v>1.42</v>
      </c>
      <c r="AP1468">
        <v>1.42</v>
      </c>
      <c r="AQ1468">
        <v>22.67</v>
      </c>
      <c r="AR1468">
        <v>0.53</v>
      </c>
      <c r="AS1468">
        <v>0.68</v>
      </c>
      <c r="AT1468">
        <v>-1</v>
      </c>
      <c r="AU1468">
        <v>-1</v>
      </c>
      <c r="AV1468">
        <v>0.05</v>
      </c>
      <c r="AW1468">
        <v>29.88</v>
      </c>
      <c r="AX1468">
        <v>29.88</v>
      </c>
      <c r="AY1468">
        <v>0.17</v>
      </c>
      <c r="AZ1468">
        <v>0</v>
      </c>
      <c r="BA1468">
        <v>1438.5435340356901</v>
      </c>
    </row>
    <row r="1469" spans="1:53" x14ac:dyDescent="0.25">
      <c r="A1469">
        <v>3789</v>
      </c>
      <c r="B1469" t="s">
        <v>1853</v>
      </c>
      <c r="C1469">
        <v>0</v>
      </c>
      <c r="D1469">
        <v>1.58</v>
      </c>
      <c r="E1469">
        <v>0</v>
      </c>
      <c r="F1469">
        <v>0</v>
      </c>
      <c r="G1469">
        <v>0</v>
      </c>
      <c r="H1469">
        <v>0.03</v>
      </c>
      <c r="I1469">
        <v>0</v>
      </c>
      <c r="J1469">
        <v>2</v>
      </c>
      <c r="K1469">
        <v>0.03</v>
      </c>
      <c r="L1469">
        <v>-1</v>
      </c>
      <c r="M1469">
        <v>-1</v>
      </c>
      <c r="N1469">
        <v>0.67</v>
      </c>
      <c r="O1469">
        <v>3.58</v>
      </c>
      <c r="P1469">
        <v>0.03</v>
      </c>
      <c r="Q1469">
        <v>0.28000000000000003</v>
      </c>
      <c r="R1469">
        <v>0.05</v>
      </c>
      <c r="S1469">
        <v>0.32</v>
      </c>
      <c r="T1469">
        <v>0.23</v>
      </c>
      <c r="U1469">
        <v>0</v>
      </c>
      <c r="V1469">
        <v>0</v>
      </c>
      <c r="W1469">
        <v>20.67</v>
      </c>
      <c r="X1469">
        <v>0.6</v>
      </c>
      <c r="Y1469">
        <v>-1</v>
      </c>
      <c r="Z1469">
        <v>-1</v>
      </c>
      <c r="AA1469">
        <v>24.88</v>
      </c>
      <c r="AB1469">
        <v>0.03</v>
      </c>
      <c r="AC1469">
        <v>0.02</v>
      </c>
      <c r="AD1469">
        <v>0.03</v>
      </c>
      <c r="AE1469">
        <v>4.17</v>
      </c>
      <c r="AF1469">
        <v>-1</v>
      </c>
      <c r="AG1469">
        <v>-1</v>
      </c>
      <c r="AH1469">
        <v>-1</v>
      </c>
      <c r="AI1469">
        <v>0</v>
      </c>
      <c r="AJ1469">
        <v>0</v>
      </c>
      <c r="AK1469">
        <v>0.03</v>
      </c>
      <c r="AL1469">
        <v>0.03</v>
      </c>
      <c r="AM1469">
        <v>0.05</v>
      </c>
      <c r="AN1469">
        <v>0.05</v>
      </c>
      <c r="AO1469">
        <v>1.42</v>
      </c>
      <c r="AP1469">
        <v>1.42</v>
      </c>
      <c r="AQ1469">
        <v>22.67</v>
      </c>
      <c r="AR1469">
        <v>0.53</v>
      </c>
      <c r="AS1469">
        <v>0.68</v>
      </c>
      <c r="AT1469">
        <v>-1</v>
      </c>
      <c r="AU1469">
        <v>-1</v>
      </c>
      <c r="AV1469">
        <v>0.05</v>
      </c>
      <c r="AW1469">
        <v>29.88</v>
      </c>
      <c r="AX1469">
        <v>29.88</v>
      </c>
      <c r="AY1469">
        <v>0.17</v>
      </c>
      <c r="AZ1469">
        <v>0</v>
      </c>
      <c r="BA1469">
        <v>1381.121564354981</v>
      </c>
    </row>
    <row r="1470" spans="1:53" x14ac:dyDescent="0.25">
      <c r="A1470">
        <v>3792</v>
      </c>
      <c r="B1470" t="s">
        <v>1854</v>
      </c>
      <c r="C1470">
        <v>0</v>
      </c>
      <c r="D1470">
        <v>1.58</v>
      </c>
      <c r="E1470">
        <v>0</v>
      </c>
      <c r="F1470">
        <v>0</v>
      </c>
      <c r="G1470">
        <v>0</v>
      </c>
      <c r="H1470">
        <v>0.03</v>
      </c>
      <c r="I1470">
        <v>0</v>
      </c>
      <c r="J1470">
        <v>2</v>
      </c>
      <c r="K1470">
        <v>0.03</v>
      </c>
      <c r="L1470">
        <v>-1</v>
      </c>
      <c r="M1470">
        <v>-1</v>
      </c>
      <c r="N1470">
        <v>0.67</v>
      </c>
      <c r="O1470">
        <v>3.58</v>
      </c>
      <c r="P1470">
        <v>0.03</v>
      </c>
      <c r="Q1470">
        <v>0.28000000000000003</v>
      </c>
      <c r="R1470">
        <v>0.05</v>
      </c>
      <c r="S1470">
        <v>0.32</v>
      </c>
      <c r="T1470">
        <v>0.23</v>
      </c>
      <c r="U1470">
        <v>0</v>
      </c>
      <c r="V1470">
        <v>0</v>
      </c>
      <c r="W1470">
        <v>20.67</v>
      </c>
      <c r="X1470">
        <v>0.6</v>
      </c>
      <c r="Y1470">
        <v>-1</v>
      </c>
      <c r="Z1470">
        <v>-1</v>
      </c>
      <c r="AA1470">
        <v>24.88</v>
      </c>
      <c r="AB1470">
        <v>0.03</v>
      </c>
      <c r="AC1470">
        <v>0.02</v>
      </c>
      <c r="AD1470">
        <v>0.03</v>
      </c>
      <c r="AE1470">
        <v>4.17</v>
      </c>
      <c r="AF1470">
        <v>-1</v>
      </c>
      <c r="AG1470">
        <v>-1</v>
      </c>
      <c r="AH1470">
        <v>-1</v>
      </c>
      <c r="AI1470">
        <v>0</v>
      </c>
      <c r="AJ1470">
        <v>0</v>
      </c>
      <c r="AK1470">
        <v>0.03</v>
      </c>
      <c r="AL1470">
        <v>0.03</v>
      </c>
      <c r="AM1470">
        <v>0.05</v>
      </c>
      <c r="AN1470">
        <v>0.05</v>
      </c>
      <c r="AO1470">
        <v>1.42</v>
      </c>
      <c r="AP1470">
        <v>1.42</v>
      </c>
      <c r="AQ1470">
        <v>22.67</v>
      </c>
      <c r="AR1470">
        <v>0.53</v>
      </c>
      <c r="AS1470">
        <v>0.68</v>
      </c>
      <c r="AT1470">
        <v>-1</v>
      </c>
      <c r="AU1470">
        <v>-1</v>
      </c>
      <c r="AV1470">
        <v>0.05</v>
      </c>
      <c r="AW1470">
        <v>29.88</v>
      </c>
      <c r="AX1470">
        <v>29.88</v>
      </c>
      <c r="AY1470">
        <v>0.17</v>
      </c>
      <c r="AZ1470">
        <v>0</v>
      </c>
      <c r="BA1470">
        <v>1463.5750451435424</v>
      </c>
    </row>
    <row r="1471" spans="1:53" x14ac:dyDescent="0.25">
      <c r="A1471">
        <v>3793</v>
      </c>
      <c r="B1471" t="s">
        <v>1855</v>
      </c>
      <c r="C1471">
        <v>0</v>
      </c>
      <c r="D1471">
        <v>1.58</v>
      </c>
      <c r="E1471">
        <v>0</v>
      </c>
      <c r="F1471">
        <v>0</v>
      </c>
      <c r="G1471">
        <v>0</v>
      </c>
      <c r="H1471">
        <v>0.03</v>
      </c>
      <c r="I1471">
        <v>0</v>
      </c>
      <c r="J1471">
        <v>2</v>
      </c>
      <c r="K1471">
        <v>0.03</v>
      </c>
      <c r="L1471">
        <v>-1</v>
      </c>
      <c r="M1471">
        <v>-1</v>
      </c>
      <c r="N1471">
        <v>0.67</v>
      </c>
      <c r="O1471">
        <v>3.58</v>
      </c>
      <c r="P1471">
        <v>0.03</v>
      </c>
      <c r="Q1471">
        <v>0.28000000000000003</v>
      </c>
      <c r="R1471">
        <v>0.05</v>
      </c>
      <c r="S1471">
        <v>0.32</v>
      </c>
      <c r="T1471">
        <v>0.23</v>
      </c>
      <c r="U1471">
        <v>0</v>
      </c>
      <c r="V1471">
        <v>0</v>
      </c>
      <c r="W1471">
        <v>20.67</v>
      </c>
      <c r="X1471">
        <v>0.6</v>
      </c>
      <c r="Y1471">
        <v>-1</v>
      </c>
      <c r="Z1471">
        <v>-1</v>
      </c>
      <c r="AA1471">
        <v>24.88</v>
      </c>
      <c r="AB1471">
        <v>0.03</v>
      </c>
      <c r="AC1471">
        <v>0.02</v>
      </c>
      <c r="AD1471">
        <v>0.03</v>
      </c>
      <c r="AE1471">
        <v>4.17</v>
      </c>
      <c r="AF1471">
        <v>-1</v>
      </c>
      <c r="AG1471">
        <v>-1</v>
      </c>
      <c r="AH1471">
        <v>-1</v>
      </c>
      <c r="AI1471">
        <v>0</v>
      </c>
      <c r="AJ1471">
        <v>0</v>
      </c>
      <c r="AK1471">
        <v>0.03</v>
      </c>
      <c r="AL1471">
        <v>0.03</v>
      </c>
      <c r="AM1471">
        <v>0.05</v>
      </c>
      <c r="AN1471">
        <v>0.05</v>
      </c>
      <c r="AO1471">
        <v>1.42</v>
      </c>
      <c r="AP1471">
        <v>1.42</v>
      </c>
      <c r="AQ1471">
        <v>22.67</v>
      </c>
      <c r="AR1471">
        <v>0.53</v>
      </c>
      <c r="AS1471">
        <v>0.68</v>
      </c>
      <c r="AT1471">
        <v>-1</v>
      </c>
      <c r="AU1471">
        <v>-1</v>
      </c>
      <c r="AV1471">
        <v>0.05</v>
      </c>
      <c r="AW1471">
        <v>29.88</v>
      </c>
      <c r="AX1471">
        <v>29.88</v>
      </c>
      <c r="AY1471">
        <v>0.17</v>
      </c>
      <c r="AZ1471">
        <v>0</v>
      </c>
      <c r="BA1471">
        <v>1433.791042735164</v>
      </c>
    </row>
    <row r="1472" spans="1:53" x14ac:dyDescent="0.25">
      <c r="A1472">
        <v>3794</v>
      </c>
      <c r="B1472" t="s">
        <v>1856</v>
      </c>
      <c r="C1472">
        <v>0</v>
      </c>
      <c r="D1472">
        <v>1.58</v>
      </c>
      <c r="E1472">
        <v>0</v>
      </c>
      <c r="F1472">
        <v>0</v>
      </c>
      <c r="G1472">
        <v>0</v>
      </c>
      <c r="H1472">
        <v>0.03</v>
      </c>
      <c r="I1472">
        <v>0</v>
      </c>
      <c r="J1472">
        <v>2</v>
      </c>
      <c r="K1472">
        <v>0.03</v>
      </c>
      <c r="L1472">
        <v>-1</v>
      </c>
      <c r="M1472">
        <v>-1</v>
      </c>
      <c r="N1472">
        <v>0.67</v>
      </c>
      <c r="O1472">
        <v>3.58</v>
      </c>
      <c r="P1472">
        <v>0.03</v>
      </c>
      <c r="Q1472">
        <v>0.28000000000000003</v>
      </c>
      <c r="R1472">
        <v>0.05</v>
      </c>
      <c r="S1472">
        <v>0.32</v>
      </c>
      <c r="T1472">
        <v>0.23</v>
      </c>
      <c r="U1472">
        <v>0</v>
      </c>
      <c r="V1472">
        <v>0</v>
      </c>
      <c r="W1472">
        <v>20.67</v>
      </c>
      <c r="X1472">
        <v>0.6</v>
      </c>
      <c r="Y1472">
        <v>-1</v>
      </c>
      <c r="Z1472">
        <v>-1</v>
      </c>
      <c r="AA1472">
        <v>24.88</v>
      </c>
      <c r="AB1472">
        <v>0.03</v>
      </c>
      <c r="AC1472">
        <v>0.02</v>
      </c>
      <c r="AD1472">
        <v>0.03</v>
      </c>
      <c r="AE1472">
        <v>4.17</v>
      </c>
      <c r="AF1472">
        <v>-1</v>
      </c>
      <c r="AG1472">
        <v>-1</v>
      </c>
      <c r="AH1472">
        <v>-1</v>
      </c>
      <c r="AI1472">
        <v>0</v>
      </c>
      <c r="AJ1472">
        <v>0</v>
      </c>
      <c r="AK1472">
        <v>0.03</v>
      </c>
      <c r="AL1472">
        <v>0.03</v>
      </c>
      <c r="AM1472">
        <v>0.05</v>
      </c>
      <c r="AN1472">
        <v>0.05</v>
      </c>
      <c r="AO1472">
        <v>1.42</v>
      </c>
      <c r="AP1472">
        <v>1.42</v>
      </c>
      <c r="AQ1472">
        <v>22.67</v>
      </c>
      <c r="AR1472">
        <v>0.53</v>
      </c>
      <c r="AS1472">
        <v>0.68</v>
      </c>
      <c r="AT1472">
        <v>-1</v>
      </c>
      <c r="AU1472">
        <v>-1</v>
      </c>
      <c r="AV1472">
        <v>0.05</v>
      </c>
      <c r="AW1472">
        <v>29.88</v>
      </c>
      <c r="AX1472">
        <v>29.88</v>
      </c>
      <c r="AY1472">
        <v>0.17</v>
      </c>
      <c r="AZ1472">
        <v>0</v>
      </c>
      <c r="BA1472">
        <v>1461.9560581169703</v>
      </c>
    </row>
    <row r="1473" spans="1:53" x14ac:dyDescent="0.25">
      <c r="A1473">
        <v>3796</v>
      </c>
      <c r="B1473" t="s">
        <v>1857</v>
      </c>
      <c r="C1473">
        <v>0</v>
      </c>
      <c r="D1473">
        <v>1.58</v>
      </c>
      <c r="E1473">
        <v>0</v>
      </c>
      <c r="F1473">
        <v>0</v>
      </c>
      <c r="G1473">
        <v>0</v>
      </c>
      <c r="H1473">
        <v>0.03</v>
      </c>
      <c r="I1473">
        <v>0</v>
      </c>
      <c r="J1473">
        <v>2</v>
      </c>
      <c r="K1473">
        <v>0.03</v>
      </c>
      <c r="L1473">
        <v>-1</v>
      </c>
      <c r="M1473">
        <v>-1</v>
      </c>
      <c r="N1473">
        <v>0.67</v>
      </c>
      <c r="O1473">
        <v>3.58</v>
      </c>
      <c r="P1473">
        <v>0.03</v>
      </c>
      <c r="Q1473">
        <v>0.28000000000000003</v>
      </c>
      <c r="R1473">
        <v>0.05</v>
      </c>
      <c r="S1473">
        <v>0.32</v>
      </c>
      <c r="T1473">
        <v>0.23</v>
      </c>
      <c r="U1473">
        <v>0</v>
      </c>
      <c r="V1473">
        <v>0</v>
      </c>
      <c r="W1473">
        <v>20.67</v>
      </c>
      <c r="X1473">
        <v>0.6</v>
      </c>
      <c r="Y1473">
        <v>-1</v>
      </c>
      <c r="Z1473">
        <v>-1</v>
      </c>
      <c r="AA1473">
        <v>24.88</v>
      </c>
      <c r="AB1473">
        <v>0.03</v>
      </c>
      <c r="AC1473">
        <v>0.02</v>
      </c>
      <c r="AD1473">
        <v>0.03</v>
      </c>
      <c r="AE1473">
        <v>4.17</v>
      </c>
      <c r="AF1473">
        <v>-1</v>
      </c>
      <c r="AG1473">
        <v>-1</v>
      </c>
      <c r="AH1473">
        <v>-1</v>
      </c>
      <c r="AI1473">
        <v>0</v>
      </c>
      <c r="AJ1473">
        <v>0</v>
      </c>
      <c r="AK1473">
        <v>0.03</v>
      </c>
      <c r="AL1473">
        <v>0.03</v>
      </c>
      <c r="AM1473">
        <v>0.05</v>
      </c>
      <c r="AN1473">
        <v>0.05</v>
      </c>
      <c r="AO1473">
        <v>1.42</v>
      </c>
      <c r="AP1473">
        <v>1.42</v>
      </c>
      <c r="AQ1473">
        <v>22.67</v>
      </c>
      <c r="AR1473">
        <v>0.53</v>
      </c>
      <c r="AS1473">
        <v>0.68</v>
      </c>
      <c r="AT1473">
        <v>-1</v>
      </c>
      <c r="AU1473">
        <v>-1</v>
      </c>
      <c r="AV1473">
        <v>0.05</v>
      </c>
      <c r="AW1473">
        <v>29.88</v>
      </c>
      <c r="AX1473">
        <v>29.88</v>
      </c>
      <c r="AY1473">
        <v>0.17</v>
      </c>
      <c r="AZ1473">
        <v>0</v>
      </c>
      <c r="BA1473">
        <v>1353.126613836253</v>
      </c>
    </row>
    <row r="1474" spans="1:53" x14ac:dyDescent="0.25">
      <c r="A1474">
        <v>3799</v>
      </c>
      <c r="B1474" t="s">
        <v>1858</v>
      </c>
      <c r="C1474">
        <v>0</v>
      </c>
      <c r="D1474">
        <v>1.58</v>
      </c>
      <c r="E1474">
        <v>0</v>
      </c>
      <c r="F1474">
        <v>0</v>
      </c>
      <c r="G1474">
        <v>0</v>
      </c>
      <c r="H1474">
        <v>0.03</v>
      </c>
      <c r="I1474">
        <v>0</v>
      </c>
      <c r="J1474">
        <v>2</v>
      </c>
      <c r="K1474">
        <v>0.03</v>
      </c>
      <c r="L1474">
        <v>-1</v>
      </c>
      <c r="M1474">
        <v>-1</v>
      </c>
      <c r="N1474">
        <v>0.67</v>
      </c>
      <c r="O1474">
        <v>3.58</v>
      </c>
      <c r="P1474">
        <v>0.03</v>
      </c>
      <c r="Q1474">
        <v>0.28000000000000003</v>
      </c>
      <c r="R1474">
        <v>0.05</v>
      </c>
      <c r="S1474">
        <v>0.32</v>
      </c>
      <c r="T1474">
        <v>0.23</v>
      </c>
      <c r="U1474">
        <v>0</v>
      </c>
      <c r="V1474">
        <v>0</v>
      </c>
      <c r="W1474">
        <v>20.67</v>
      </c>
      <c r="X1474">
        <v>0.6</v>
      </c>
      <c r="Y1474">
        <v>-1</v>
      </c>
      <c r="Z1474">
        <v>-1</v>
      </c>
      <c r="AA1474">
        <v>24.88</v>
      </c>
      <c r="AB1474">
        <v>0.03</v>
      </c>
      <c r="AC1474">
        <v>0.02</v>
      </c>
      <c r="AD1474">
        <v>0.03</v>
      </c>
      <c r="AE1474">
        <v>4.17</v>
      </c>
      <c r="AF1474">
        <v>-1</v>
      </c>
      <c r="AG1474">
        <v>-1</v>
      </c>
      <c r="AH1474">
        <v>-1</v>
      </c>
      <c r="AI1474">
        <v>0</v>
      </c>
      <c r="AJ1474">
        <v>0</v>
      </c>
      <c r="AK1474">
        <v>0.03</v>
      </c>
      <c r="AL1474">
        <v>0.03</v>
      </c>
      <c r="AM1474">
        <v>0.05</v>
      </c>
      <c r="AN1474">
        <v>0.05</v>
      </c>
      <c r="AO1474">
        <v>1.42</v>
      </c>
      <c r="AP1474">
        <v>1.42</v>
      </c>
      <c r="AQ1474">
        <v>22.67</v>
      </c>
      <c r="AR1474">
        <v>0.53</v>
      </c>
      <c r="AS1474">
        <v>0.68</v>
      </c>
      <c r="AT1474">
        <v>-1</v>
      </c>
      <c r="AU1474">
        <v>-1</v>
      </c>
      <c r="AV1474">
        <v>0.05</v>
      </c>
      <c r="AW1474">
        <v>29.88</v>
      </c>
      <c r="AX1474">
        <v>29.88</v>
      </c>
      <c r="AY1474">
        <v>0.17</v>
      </c>
      <c r="AZ1474">
        <v>0</v>
      </c>
      <c r="BA1474">
        <v>1415.1773771943647</v>
      </c>
    </row>
    <row r="1475" spans="1:53" x14ac:dyDescent="0.25">
      <c r="A1475">
        <v>3800</v>
      </c>
      <c r="B1475" t="s">
        <v>1859</v>
      </c>
      <c r="C1475">
        <v>0</v>
      </c>
      <c r="D1475">
        <v>1.58</v>
      </c>
      <c r="E1475">
        <v>0</v>
      </c>
      <c r="F1475">
        <v>0</v>
      </c>
      <c r="G1475">
        <v>0</v>
      </c>
      <c r="H1475">
        <v>0.03</v>
      </c>
      <c r="I1475">
        <v>0</v>
      </c>
      <c r="J1475">
        <v>2</v>
      </c>
      <c r="K1475">
        <v>0.03</v>
      </c>
      <c r="L1475">
        <v>-1</v>
      </c>
      <c r="M1475">
        <v>-1</v>
      </c>
      <c r="N1475">
        <v>0.67</v>
      </c>
      <c r="O1475">
        <v>3.58</v>
      </c>
      <c r="P1475">
        <v>0.03</v>
      </c>
      <c r="Q1475">
        <v>0.28000000000000003</v>
      </c>
      <c r="R1475">
        <v>0.05</v>
      </c>
      <c r="S1475">
        <v>0.32</v>
      </c>
      <c r="T1475">
        <v>0.23</v>
      </c>
      <c r="U1475">
        <v>0</v>
      </c>
      <c r="V1475">
        <v>0</v>
      </c>
      <c r="W1475">
        <v>20.67</v>
      </c>
      <c r="X1475">
        <v>0.6</v>
      </c>
      <c r="Y1475">
        <v>-1</v>
      </c>
      <c r="Z1475">
        <v>-1</v>
      </c>
      <c r="AA1475">
        <v>24.88</v>
      </c>
      <c r="AB1475">
        <v>0.03</v>
      </c>
      <c r="AC1475">
        <v>0.02</v>
      </c>
      <c r="AD1475">
        <v>0.03</v>
      </c>
      <c r="AE1475">
        <v>4.17</v>
      </c>
      <c r="AF1475">
        <v>-1</v>
      </c>
      <c r="AG1475">
        <v>-1</v>
      </c>
      <c r="AH1475">
        <v>-1</v>
      </c>
      <c r="AI1475">
        <v>0</v>
      </c>
      <c r="AJ1475">
        <v>0</v>
      </c>
      <c r="AK1475">
        <v>0.03</v>
      </c>
      <c r="AL1475">
        <v>0.03</v>
      </c>
      <c r="AM1475">
        <v>0.05</v>
      </c>
      <c r="AN1475">
        <v>0.05</v>
      </c>
      <c r="AO1475">
        <v>1.42</v>
      </c>
      <c r="AP1475">
        <v>1.42</v>
      </c>
      <c r="AQ1475">
        <v>22.67</v>
      </c>
      <c r="AR1475">
        <v>0.53</v>
      </c>
      <c r="AS1475">
        <v>0.68</v>
      </c>
      <c r="AT1475">
        <v>-1</v>
      </c>
      <c r="AU1475">
        <v>-1</v>
      </c>
      <c r="AV1475">
        <v>0.05</v>
      </c>
      <c r="AW1475">
        <v>29.88</v>
      </c>
      <c r="AX1475">
        <v>29.88</v>
      </c>
      <c r="AY1475">
        <v>0.17</v>
      </c>
      <c r="AZ1475">
        <v>0</v>
      </c>
      <c r="BA1475">
        <v>1390.0136105987576</v>
      </c>
    </row>
    <row r="1476" spans="1:53" x14ac:dyDescent="0.25">
      <c r="A1476">
        <v>3802</v>
      </c>
      <c r="B1476" t="s">
        <v>1860</v>
      </c>
      <c r="C1476">
        <v>0</v>
      </c>
      <c r="D1476">
        <v>1.58</v>
      </c>
      <c r="E1476">
        <v>0</v>
      </c>
      <c r="F1476">
        <v>0</v>
      </c>
      <c r="G1476">
        <v>0</v>
      </c>
      <c r="H1476">
        <v>0.03</v>
      </c>
      <c r="I1476">
        <v>0</v>
      </c>
      <c r="J1476">
        <v>2</v>
      </c>
      <c r="K1476">
        <v>0.03</v>
      </c>
      <c r="L1476">
        <v>-1</v>
      </c>
      <c r="M1476">
        <v>-1</v>
      </c>
      <c r="N1476">
        <v>0.67</v>
      </c>
      <c r="O1476">
        <v>3.58</v>
      </c>
      <c r="P1476">
        <v>0.03</v>
      </c>
      <c r="Q1476">
        <v>0.28000000000000003</v>
      </c>
      <c r="R1476">
        <v>0.05</v>
      </c>
      <c r="S1476">
        <v>0.32</v>
      </c>
      <c r="T1476">
        <v>0.23</v>
      </c>
      <c r="U1476">
        <v>0</v>
      </c>
      <c r="V1476">
        <v>0</v>
      </c>
      <c r="W1476">
        <v>20.67</v>
      </c>
      <c r="X1476">
        <v>0.6</v>
      </c>
      <c r="Y1476">
        <v>-1</v>
      </c>
      <c r="Z1476">
        <v>-1</v>
      </c>
      <c r="AA1476">
        <v>24.88</v>
      </c>
      <c r="AB1476">
        <v>0.03</v>
      </c>
      <c r="AC1476">
        <v>0.02</v>
      </c>
      <c r="AD1476">
        <v>0.03</v>
      </c>
      <c r="AE1476">
        <v>4.17</v>
      </c>
      <c r="AF1476">
        <v>-1</v>
      </c>
      <c r="AG1476">
        <v>-1</v>
      </c>
      <c r="AH1476">
        <v>-1</v>
      </c>
      <c r="AI1476">
        <v>0</v>
      </c>
      <c r="AJ1476">
        <v>0</v>
      </c>
      <c r="AK1476">
        <v>0.03</v>
      </c>
      <c r="AL1476">
        <v>0.03</v>
      </c>
      <c r="AM1476">
        <v>0.05</v>
      </c>
      <c r="AN1476">
        <v>0.05</v>
      </c>
      <c r="AO1476">
        <v>1.42</v>
      </c>
      <c r="AP1476">
        <v>1.42</v>
      </c>
      <c r="AQ1476">
        <v>22.67</v>
      </c>
      <c r="AR1476">
        <v>0.53</v>
      </c>
      <c r="AS1476">
        <v>0.68</v>
      </c>
      <c r="AT1476">
        <v>-1</v>
      </c>
      <c r="AU1476">
        <v>-1</v>
      </c>
      <c r="AV1476">
        <v>0.05</v>
      </c>
      <c r="AW1476">
        <v>29.88</v>
      </c>
      <c r="AX1476">
        <v>29.88</v>
      </c>
      <c r="AY1476">
        <v>0.17</v>
      </c>
      <c r="AZ1476">
        <v>0</v>
      </c>
      <c r="BA1476">
        <v>1567.645077157877</v>
      </c>
    </row>
    <row r="1477" spans="1:53" x14ac:dyDescent="0.25">
      <c r="A1477">
        <v>3807</v>
      </c>
      <c r="B1477" t="s">
        <v>1861</v>
      </c>
      <c r="C1477">
        <v>0</v>
      </c>
      <c r="D1477">
        <v>1.58</v>
      </c>
      <c r="E1477">
        <v>0</v>
      </c>
      <c r="F1477">
        <v>0</v>
      </c>
      <c r="G1477">
        <v>0</v>
      </c>
      <c r="H1477">
        <v>0.03</v>
      </c>
      <c r="I1477">
        <v>0</v>
      </c>
      <c r="J1477">
        <v>2</v>
      </c>
      <c r="K1477">
        <v>0.03</v>
      </c>
      <c r="L1477">
        <v>-1</v>
      </c>
      <c r="M1477">
        <v>-1</v>
      </c>
      <c r="N1477">
        <v>0.67</v>
      </c>
      <c r="O1477">
        <v>3.58</v>
      </c>
      <c r="P1477">
        <v>0.03</v>
      </c>
      <c r="Q1477">
        <v>0.28000000000000003</v>
      </c>
      <c r="R1477">
        <v>0.05</v>
      </c>
      <c r="S1477">
        <v>0.32</v>
      </c>
      <c r="T1477">
        <v>0.23</v>
      </c>
      <c r="U1477">
        <v>0</v>
      </c>
      <c r="V1477">
        <v>0</v>
      </c>
      <c r="W1477">
        <v>20.67</v>
      </c>
      <c r="X1477">
        <v>0.6</v>
      </c>
      <c r="Y1477">
        <v>-1</v>
      </c>
      <c r="Z1477">
        <v>-1</v>
      </c>
      <c r="AA1477">
        <v>24.88</v>
      </c>
      <c r="AB1477">
        <v>0.03</v>
      </c>
      <c r="AC1477">
        <v>0.02</v>
      </c>
      <c r="AD1477">
        <v>0.03</v>
      </c>
      <c r="AE1477">
        <v>4.17</v>
      </c>
      <c r="AF1477">
        <v>-1</v>
      </c>
      <c r="AG1477">
        <v>-1</v>
      </c>
      <c r="AH1477">
        <v>-1</v>
      </c>
      <c r="AI1477">
        <v>0</v>
      </c>
      <c r="AJ1477">
        <v>0</v>
      </c>
      <c r="AK1477">
        <v>0.03</v>
      </c>
      <c r="AL1477">
        <v>0.03</v>
      </c>
      <c r="AM1477">
        <v>0.05</v>
      </c>
      <c r="AN1477">
        <v>0.05</v>
      </c>
      <c r="AO1477">
        <v>1.42</v>
      </c>
      <c r="AP1477">
        <v>1.42</v>
      </c>
      <c r="AQ1477">
        <v>22.67</v>
      </c>
      <c r="AR1477">
        <v>0.53</v>
      </c>
      <c r="AS1477">
        <v>0.68</v>
      </c>
      <c r="AT1477">
        <v>-1</v>
      </c>
      <c r="AU1477">
        <v>-1</v>
      </c>
      <c r="AV1477">
        <v>0.05</v>
      </c>
      <c r="AW1477">
        <v>29.88</v>
      </c>
      <c r="AX1477">
        <v>29.88</v>
      </c>
      <c r="AY1477">
        <v>0.17</v>
      </c>
      <c r="AZ1477">
        <v>0</v>
      </c>
      <c r="BA1477">
        <v>1387.7668705542415</v>
      </c>
    </row>
    <row r="1478" spans="1:53" x14ac:dyDescent="0.25">
      <c r="A1478">
        <v>3812</v>
      </c>
      <c r="B1478" t="s">
        <v>1862</v>
      </c>
      <c r="C1478">
        <v>0</v>
      </c>
      <c r="D1478">
        <v>1.58</v>
      </c>
      <c r="E1478">
        <v>0</v>
      </c>
      <c r="F1478">
        <v>0</v>
      </c>
      <c r="G1478">
        <v>0</v>
      </c>
      <c r="H1478">
        <v>0.03</v>
      </c>
      <c r="I1478">
        <v>0</v>
      </c>
      <c r="J1478">
        <v>2</v>
      </c>
      <c r="K1478">
        <v>0.03</v>
      </c>
      <c r="L1478">
        <v>-1</v>
      </c>
      <c r="M1478">
        <v>-1</v>
      </c>
      <c r="N1478">
        <v>0.67</v>
      </c>
      <c r="O1478">
        <v>3.58</v>
      </c>
      <c r="P1478">
        <v>0.03</v>
      </c>
      <c r="Q1478">
        <v>0.28000000000000003</v>
      </c>
      <c r="R1478">
        <v>0.05</v>
      </c>
      <c r="S1478">
        <v>0.32</v>
      </c>
      <c r="T1478">
        <v>0.23</v>
      </c>
      <c r="U1478">
        <v>0</v>
      </c>
      <c r="V1478">
        <v>0</v>
      </c>
      <c r="W1478">
        <v>20.67</v>
      </c>
      <c r="X1478">
        <v>0.6</v>
      </c>
      <c r="Y1478">
        <v>-1</v>
      </c>
      <c r="Z1478">
        <v>-1</v>
      </c>
      <c r="AA1478">
        <v>24.88</v>
      </c>
      <c r="AB1478">
        <v>0.03</v>
      </c>
      <c r="AC1478">
        <v>0.02</v>
      </c>
      <c r="AD1478">
        <v>0.03</v>
      </c>
      <c r="AE1478">
        <v>4.17</v>
      </c>
      <c r="AF1478">
        <v>-1</v>
      </c>
      <c r="AG1478">
        <v>-1</v>
      </c>
      <c r="AH1478">
        <v>-1</v>
      </c>
      <c r="AI1478">
        <v>0</v>
      </c>
      <c r="AJ1478">
        <v>0</v>
      </c>
      <c r="AK1478">
        <v>0.03</v>
      </c>
      <c r="AL1478">
        <v>0.03</v>
      </c>
      <c r="AM1478">
        <v>0.05</v>
      </c>
      <c r="AN1478">
        <v>0.05</v>
      </c>
      <c r="AO1478">
        <v>1.42</v>
      </c>
      <c r="AP1478">
        <v>1.42</v>
      </c>
      <c r="AQ1478">
        <v>22.67</v>
      </c>
      <c r="AR1478">
        <v>0.53</v>
      </c>
      <c r="AS1478">
        <v>0.68</v>
      </c>
      <c r="AT1478">
        <v>-1</v>
      </c>
      <c r="AU1478">
        <v>-1</v>
      </c>
      <c r="AV1478">
        <v>0.05</v>
      </c>
      <c r="AW1478">
        <v>29.88</v>
      </c>
      <c r="AX1478">
        <v>29.88</v>
      </c>
      <c r="AY1478">
        <v>0.17</v>
      </c>
      <c r="AZ1478">
        <v>0</v>
      </c>
      <c r="BA1478">
        <v>1477.8661099786357</v>
      </c>
    </row>
    <row r="1479" spans="1:53" x14ac:dyDescent="0.25">
      <c r="A1479">
        <v>3814</v>
      </c>
      <c r="B1479" t="s">
        <v>1863</v>
      </c>
      <c r="C1479">
        <v>0</v>
      </c>
      <c r="D1479">
        <v>1.58</v>
      </c>
      <c r="E1479">
        <v>0</v>
      </c>
      <c r="F1479">
        <v>0</v>
      </c>
      <c r="G1479">
        <v>0</v>
      </c>
      <c r="H1479">
        <v>0.03</v>
      </c>
      <c r="I1479">
        <v>0</v>
      </c>
      <c r="J1479">
        <v>2</v>
      </c>
      <c r="K1479">
        <v>0.03</v>
      </c>
      <c r="L1479">
        <v>-1</v>
      </c>
      <c r="M1479">
        <v>-1</v>
      </c>
      <c r="N1479">
        <v>0.67</v>
      </c>
      <c r="O1479">
        <v>3.58</v>
      </c>
      <c r="P1479">
        <v>0.03</v>
      </c>
      <c r="Q1479">
        <v>0.28000000000000003</v>
      </c>
      <c r="R1479">
        <v>0.05</v>
      </c>
      <c r="S1479">
        <v>0.32</v>
      </c>
      <c r="T1479">
        <v>0.23</v>
      </c>
      <c r="U1479">
        <v>0</v>
      </c>
      <c r="V1479">
        <v>0</v>
      </c>
      <c r="W1479">
        <v>20.67</v>
      </c>
      <c r="X1479">
        <v>0.6</v>
      </c>
      <c r="Y1479">
        <v>-1</v>
      </c>
      <c r="Z1479">
        <v>-1</v>
      </c>
      <c r="AA1479">
        <v>24.88</v>
      </c>
      <c r="AB1479">
        <v>0.03</v>
      </c>
      <c r="AC1479">
        <v>0.02</v>
      </c>
      <c r="AD1479">
        <v>0.03</v>
      </c>
      <c r="AE1479">
        <v>4.17</v>
      </c>
      <c r="AF1479">
        <v>-1</v>
      </c>
      <c r="AG1479">
        <v>-1</v>
      </c>
      <c r="AH1479">
        <v>-1</v>
      </c>
      <c r="AI1479">
        <v>0</v>
      </c>
      <c r="AJ1479">
        <v>0</v>
      </c>
      <c r="AK1479">
        <v>0.03</v>
      </c>
      <c r="AL1479">
        <v>0.03</v>
      </c>
      <c r="AM1479">
        <v>0.05</v>
      </c>
      <c r="AN1479">
        <v>0.05</v>
      </c>
      <c r="AO1479">
        <v>1.42</v>
      </c>
      <c r="AP1479">
        <v>1.42</v>
      </c>
      <c r="AQ1479">
        <v>22.67</v>
      </c>
      <c r="AR1479">
        <v>0.53</v>
      </c>
      <c r="AS1479">
        <v>0.68</v>
      </c>
      <c r="AT1479">
        <v>-1</v>
      </c>
      <c r="AU1479">
        <v>-1</v>
      </c>
      <c r="AV1479">
        <v>0.05</v>
      </c>
      <c r="AW1479">
        <v>29.88</v>
      </c>
      <c r="AX1479">
        <v>29.88</v>
      </c>
      <c r="AY1479">
        <v>0.17</v>
      </c>
      <c r="AZ1479">
        <v>0</v>
      </c>
      <c r="BA1479">
        <v>1417.7842524864302</v>
      </c>
    </row>
    <row r="1480" spans="1:53" x14ac:dyDescent="0.25">
      <c r="A1480">
        <v>3815</v>
      </c>
      <c r="B1480" t="s">
        <v>1864</v>
      </c>
      <c r="C1480">
        <v>0</v>
      </c>
      <c r="D1480">
        <v>1.58</v>
      </c>
      <c r="E1480">
        <v>0</v>
      </c>
      <c r="F1480">
        <v>0</v>
      </c>
      <c r="G1480">
        <v>0</v>
      </c>
      <c r="H1480">
        <v>0.03</v>
      </c>
      <c r="I1480">
        <v>0</v>
      </c>
      <c r="J1480">
        <v>2</v>
      </c>
      <c r="K1480">
        <v>0.03</v>
      </c>
      <c r="L1480">
        <v>-1</v>
      </c>
      <c r="M1480">
        <v>-1</v>
      </c>
      <c r="N1480">
        <v>0.67</v>
      </c>
      <c r="O1480">
        <v>3.58</v>
      </c>
      <c r="P1480">
        <v>0.03</v>
      </c>
      <c r="Q1480">
        <v>0.28000000000000003</v>
      </c>
      <c r="R1480">
        <v>0.05</v>
      </c>
      <c r="S1480">
        <v>0.32</v>
      </c>
      <c r="T1480">
        <v>0.23</v>
      </c>
      <c r="U1480">
        <v>0</v>
      </c>
      <c r="V1480">
        <v>0</v>
      </c>
      <c r="W1480">
        <v>20.67</v>
      </c>
      <c r="X1480">
        <v>0.6</v>
      </c>
      <c r="Y1480">
        <v>-1</v>
      </c>
      <c r="Z1480">
        <v>-1</v>
      </c>
      <c r="AA1480">
        <v>24.88</v>
      </c>
      <c r="AB1480">
        <v>0.03</v>
      </c>
      <c r="AC1480">
        <v>0.02</v>
      </c>
      <c r="AD1480">
        <v>0.03</v>
      </c>
      <c r="AE1480">
        <v>4.17</v>
      </c>
      <c r="AF1480">
        <v>-1</v>
      </c>
      <c r="AG1480">
        <v>-1</v>
      </c>
      <c r="AH1480">
        <v>-1</v>
      </c>
      <c r="AI1480">
        <v>0</v>
      </c>
      <c r="AJ1480">
        <v>0</v>
      </c>
      <c r="AK1480">
        <v>0.03</v>
      </c>
      <c r="AL1480">
        <v>0.03</v>
      </c>
      <c r="AM1480">
        <v>0.05</v>
      </c>
      <c r="AN1480">
        <v>0.05</v>
      </c>
      <c r="AO1480">
        <v>1.42</v>
      </c>
      <c r="AP1480">
        <v>1.42</v>
      </c>
      <c r="AQ1480">
        <v>22.67</v>
      </c>
      <c r="AR1480">
        <v>0.53</v>
      </c>
      <c r="AS1480">
        <v>0.68</v>
      </c>
      <c r="AT1480">
        <v>-1</v>
      </c>
      <c r="AU1480">
        <v>-1</v>
      </c>
      <c r="AV1480">
        <v>0.05</v>
      </c>
      <c r="AW1480">
        <v>29.88</v>
      </c>
      <c r="AX1480">
        <v>29.88</v>
      </c>
      <c r="AY1480">
        <v>0.17</v>
      </c>
      <c r="AZ1480">
        <v>0</v>
      </c>
      <c r="BA1480">
        <v>1400.1083996519737</v>
      </c>
    </row>
    <row r="1481" spans="1:53" x14ac:dyDescent="0.25">
      <c r="A1481">
        <v>3821</v>
      </c>
      <c r="B1481" t="s">
        <v>1865</v>
      </c>
      <c r="C1481">
        <v>0</v>
      </c>
      <c r="D1481">
        <v>1.58</v>
      </c>
      <c r="E1481">
        <v>0</v>
      </c>
      <c r="F1481">
        <v>0</v>
      </c>
      <c r="G1481">
        <v>0</v>
      </c>
      <c r="H1481">
        <v>0.03</v>
      </c>
      <c r="I1481">
        <v>0</v>
      </c>
      <c r="J1481">
        <v>2</v>
      </c>
      <c r="K1481">
        <v>0.03</v>
      </c>
      <c r="L1481">
        <v>-1</v>
      </c>
      <c r="M1481">
        <v>-1</v>
      </c>
      <c r="N1481">
        <v>0.67</v>
      </c>
      <c r="O1481">
        <v>3.58</v>
      </c>
      <c r="P1481">
        <v>0.03</v>
      </c>
      <c r="Q1481">
        <v>0.28000000000000003</v>
      </c>
      <c r="R1481">
        <v>0.05</v>
      </c>
      <c r="S1481">
        <v>0.32</v>
      </c>
      <c r="T1481">
        <v>0.23</v>
      </c>
      <c r="U1481">
        <v>0</v>
      </c>
      <c r="V1481">
        <v>0</v>
      </c>
      <c r="W1481">
        <v>20.67</v>
      </c>
      <c r="X1481">
        <v>0.6</v>
      </c>
      <c r="Y1481">
        <v>-1</v>
      </c>
      <c r="Z1481">
        <v>-1</v>
      </c>
      <c r="AA1481">
        <v>24.88</v>
      </c>
      <c r="AB1481">
        <v>0.03</v>
      </c>
      <c r="AC1481">
        <v>0.02</v>
      </c>
      <c r="AD1481">
        <v>0.03</v>
      </c>
      <c r="AE1481">
        <v>4.17</v>
      </c>
      <c r="AF1481">
        <v>-1</v>
      </c>
      <c r="AG1481">
        <v>-1</v>
      </c>
      <c r="AH1481">
        <v>-1</v>
      </c>
      <c r="AI1481">
        <v>0</v>
      </c>
      <c r="AJ1481">
        <v>0</v>
      </c>
      <c r="AK1481">
        <v>0.03</v>
      </c>
      <c r="AL1481">
        <v>0.03</v>
      </c>
      <c r="AM1481">
        <v>0.05</v>
      </c>
      <c r="AN1481">
        <v>0.05</v>
      </c>
      <c r="AO1481">
        <v>1.42</v>
      </c>
      <c r="AP1481">
        <v>1.42</v>
      </c>
      <c r="AQ1481">
        <v>22.67</v>
      </c>
      <c r="AR1481">
        <v>0.53</v>
      </c>
      <c r="AS1481">
        <v>0.68</v>
      </c>
      <c r="AT1481">
        <v>-1</v>
      </c>
      <c r="AU1481">
        <v>-1</v>
      </c>
      <c r="AV1481">
        <v>0.05</v>
      </c>
      <c r="AW1481">
        <v>29.88</v>
      </c>
      <c r="AX1481">
        <v>29.88</v>
      </c>
      <c r="AY1481">
        <v>0.17</v>
      </c>
      <c r="AZ1481">
        <v>0</v>
      </c>
      <c r="BA1481">
        <v>1388.9638618601407</v>
      </c>
    </row>
    <row r="1482" spans="1:53" x14ac:dyDescent="0.25">
      <c r="A1482">
        <v>3822</v>
      </c>
      <c r="B1482" t="s">
        <v>1866</v>
      </c>
      <c r="C1482">
        <v>0</v>
      </c>
      <c r="D1482">
        <v>1.58</v>
      </c>
      <c r="E1482">
        <v>0</v>
      </c>
      <c r="F1482">
        <v>0</v>
      </c>
      <c r="G1482">
        <v>0</v>
      </c>
      <c r="H1482">
        <v>0.03</v>
      </c>
      <c r="I1482">
        <v>0</v>
      </c>
      <c r="J1482">
        <v>2</v>
      </c>
      <c r="K1482">
        <v>0.03</v>
      </c>
      <c r="L1482">
        <v>-1</v>
      </c>
      <c r="M1482">
        <v>-1</v>
      </c>
      <c r="N1482">
        <v>0.67</v>
      </c>
      <c r="O1482">
        <v>3.58</v>
      </c>
      <c r="P1482">
        <v>0.03</v>
      </c>
      <c r="Q1482">
        <v>0.28000000000000003</v>
      </c>
      <c r="R1482">
        <v>0.05</v>
      </c>
      <c r="S1482">
        <v>0.32</v>
      </c>
      <c r="T1482">
        <v>0.23</v>
      </c>
      <c r="U1482">
        <v>0</v>
      </c>
      <c r="V1482">
        <v>0</v>
      </c>
      <c r="W1482">
        <v>20.67</v>
      </c>
      <c r="X1482">
        <v>0.6</v>
      </c>
      <c r="Y1482">
        <v>-1</v>
      </c>
      <c r="Z1482">
        <v>-1</v>
      </c>
      <c r="AA1482">
        <v>24.88</v>
      </c>
      <c r="AB1482">
        <v>0.03</v>
      </c>
      <c r="AC1482">
        <v>0.02</v>
      </c>
      <c r="AD1482">
        <v>0.03</v>
      </c>
      <c r="AE1482">
        <v>4.17</v>
      </c>
      <c r="AF1482">
        <v>-1</v>
      </c>
      <c r="AG1482">
        <v>-1</v>
      </c>
      <c r="AH1482">
        <v>-1</v>
      </c>
      <c r="AI1482">
        <v>0</v>
      </c>
      <c r="AJ1482">
        <v>0</v>
      </c>
      <c r="AK1482">
        <v>0.03</v>
      </c>
      <c r="AL1482">
        <v>0.03</v>
      </c>
      <c r="AM1482">
        <v>0.05</v>
      </c>
      <c r="AN1482">
        <v>0.05</v>
      </c>
      <c r="AO1482">
        <v>1.42</v>
      </c>
      <c r="AP1482">
        <v>1.42</v>
      </c>
      <c r="AQ1482">
        <v>22.67</v>
      </c>
      <c r="AR1482">
        <v>0.53</v>
      </c>
      <c r="AS1482">
        <v>0.68</v>
      </c>
      <c r="AT1482">
        <v>-1</v>
      </c>
      <c r="AU1482">
        <v>-1</v>
      </c>
      <c r="AV1482">
        <v>0.05</v>
      </c>
      <c r="AW1482">
        <v>29.88</v>
      </c>
      <c r="AX1482">
        <v>29.88</v>
      </c>
      <c r="AY1482">
        <v>0.17</v>
      </c>
      <c r="AZ1482">
        <v>0</v>
      </c>
      <c r="BA1482">
        <v>1384.02990854016</v>
      </c>
    </row>
    <row r="1483" spans="1:53" x14ac:dyDescent="0.25">
      <c r="A1483">
        <v>3824</v>
      </c>
      <c r="B1483" t="s">
        <v>1867</v>
      </c>
      <c r="C1483">
        <v>0</v>
      </c>
      <c r="D1483">
        <v>1.58</v>
      </c>
      <c r="E1483">
        <v>0</v>
      </c>
      <c r="F1483">
        <v>0</v>
      </c>
      <c r="G1483">
        <v>0</v>
      </c>
      <c r="H1483">
        <v>0.03</v>
      </c>
      <c r="I1483">
        <v>0</v>
      </c>
      <c r="J1483">
        <v>2</v>
      </c>
      <c r="K1483">
        <v>0.03</v>
      </c>
      <c r="L1483">
        <v>-1</v>
      </c>
      <c r="M1483">
        <v>-1</v>
      </c>
      <c r="N1483">
        <v>0.67</v>
      </c>
      <c r="O1483">
        <v>3.58</v>
      </c>
      <c r="P1483">
        <v>0.03</v>
      </c>
      <c r="Q1483">
        <v>0.28000000000000003</v>
      </c>
      <c r="R1483">
        <v>0.05</v>
      </c>
      <c r="S1483">
        <v>0.32</v>
      </c>
      <c r="T1483">
        <v>0.23</v>
      </c>
      <c r="U1483">
        <v>0</v>
      </c>
      <c r="V1483">
        <v>0</v>
      </c>
      <c r="W1483">
        <v>20.67</v>
      </c>
      <c r="X1483">
        <v>0.6</v>
      </c>
      <c r="Y1483">
        <v>-1</v>
      </c>
      <c r="Z1483">
        <v>-1</v>
      </c>
      <c r="AA1483">
        <v>24.88</v>
      </c>
      <c r="AB1483">
        <v>0.03</v>
      </c>
      <c r="AC1483">
        <v>0.02</v>
      </c>
      <c r="AD1483">
        <v>0.03</v>
      </c>
      <c r="AE1483">
        <v>4.17</v>
      </c>
      <c r="AF1483">
        <v>-1</v>
      </c>
      <c r="AG1483">
        <v>-1</v>
      </c>
      <c r="AH1483">
        <v>-1</v>
      </c>
      <c r="AI1483">
        <v>0</v>
      </c>
      <c r="AJ1483">
        <v>0</v>
      </c>
      <c r="AK1483">
        <v>0.03</v>
      </c>
      <c r="AL1483">
        <v>0.03</v>
      </c>
      <c r="AM1483">
        <v>0.05</v>
      </c>
      <c r="AN1483">
        <v>0.05</v>
      </c>
      <c r="AO1483">
        <v>1.42</v>
      </c>
      <c r="AP1483">
        <v>1.42</v>
      </c>
      <c r="AQ1483">
        <v>22.67</v>
      </c>
      <c r="AR1483">
        <v>0.53</v>
      </c>
      <c r="AS1483">
        <v>0.68</v>
      </c>
      <c r="AT1483">
        <v>-1</v>
      </c>
      <c r="AU1483">
        <v>-1</v>
      </c>
      <c r="AV1483">
        <v>0.05</v>
      </c>
      <c r="AW1483">
        <v>29.88</v>
      </c>
      <c r="AX1483">
        <v>29.88</v>
      </c>
      <c r="AY1483">
        <v>0.17</v>
      </c>
      <c r="AZ1483">
        <v>0</v>
      </c>
      <c r="BA1483">
        <v>1615.3885322353108</v>
      </c>
    </row>
    <row r="1484" spans="1:53" x14ac:dyDescent="0.25">
      <c r="A1484">
        <v>3826</v>
      </c>
      <c r="B1484" t="s">
        <v>1868</v>
      </c>
      <c r="C1484">
        <v>0</v>
      </c>
      <c r="D1484">
        <v>1.58</v>
      </c>
      <c r="E1484">
        <v>0</v>
      </c>
      <c r="F1484">
        <v>0</v>
      </c>
      <c r="G1484">
        <v>0</v>
      </c>
      <c r="H1484">
        <v>0.03</v>
      </c>
      <c r="I1484">
        <v>0</v>
      </c>
      <c r="J1484">
        <v>2</v>
      </c>
      <c r="K1484">
        <v>0.03</v>
      </c>
      <c r="L1484">
        <v>-1</v>
      </c>
      <c r="M1484">
        <v>-1</v>
      </c>
      <c r="N1484">
        <v>0.67</v>
      </c>
      <c r="O1484">
        <v>3.58</v>
      </c>
      <c r="P1484">
        <v>0.03</v>
      </c>
      <c r="Q1484">
        <v>0.28000000000000003</v>
      </c>
      <c r="R1484">
        <v>0.05</v>
      </c>
      <c r="S1484">
        <v>0.32</v>
      </c>
      <c r="T1484">
        <v>0.23</v>
      </c>
      <c r="U1484">
        <v>0</v>
      </c>
      <c r="V1484">
        <v>0</v>
      </c>
      <c r="W1484">
        <v>20.67</v>
      </c>
      <c r="X1484">
        <v>0.6</v>
      </c>
      <c r="Y1484">
        <v>-1</v>
      </c>
      <c r="Z1484">
        <v>-1</v>
      </c>
      <c r="AA1484">
        <v>24.88</v>
      </c>
      <c r="AB1484">
        <v>0.03</v>
      </c>
      <c r="AC1484">
        <v>0.02</v>
      </c>
      <c r="AD1484">
        <v>0.03</v>
      </c>
      <c r="AE1484">
        <v>4.17</v>
      </c>
      <c r="AF1484">
        <v>-1</v>
      </c>
      <c r="AG1484">
        <v>-1</v>
      </c>
      <c r="AH1484">
        <v>-1</v>
      </c>
      <c r="AI1484">
        <v>0</v>
      </c>
      <c r="AJ1484">
        <v>0</v>
      </c>
      <c r="AK1484">
        <v>0.03</v>
      </c>
      <c r="AL1484">
        <v>0.03</v>
      </c>
      <c r="AM1484">
        <v>0.05</v>
      </c>
      <c r="AN1484">
        <v>0.05</v>
      </c>
      <c r="AO1484">
        <v>1.42</v>
      </c>
      <c r="AP1484">
        <v>1.42</v>
      </c>
      <c r="AQ1484">
        <v>22.67</v>
      </c>
      <c r="AR1484">
        <v>0.53</v>
      </c>
      <c r="AS1484">
        <v>0.68</v>
      </c>
      <c r="AT1484">
        <v>-1</v>
      </c>
      <c r="AU1484">
        <v>-1</v>
      </c>
      <c r="AV1484">
        <v>0.05</v>
      </c>
      <c r="AW1484">
        <v>29.88</v>
      </c>
      <c r="AX1484">
        <v>29.88</v>
      </c>
      <c r="AY1484">
        <v>0.17</v>
      </c>
      <c r="AZ1484">
        <v>0</v>
      </c>
      <c r="BA1484">
        <v>1530.6728926360179</v>
      </c>
    </row>
    <row r="1485" spans="1:53" x14ac:dyDescent="0.25">
      <c r="A1485">
        <v>3834</v>
      </c>
      <c r="B1485" t="s">
        <v>1869</v>
      </c>
      <c r="C1485">
        <v>0</v>
      </c>
      <c r="D1485">
        <v>1.58</v>
      </c>
      <c r="E1485">
        <v>0</v>
      </c>
      <c r="F1485">
        <v>0</v>
      </c>
      <c r="G1485">
        <v>0</v>
      </c>
      <c r="H1485">
        <v>0.03</v>
      </c>
      <c r="I1485">
        <v>0</v>
      </c>
      <c r="J1485">
        <v>2</v>
      </c>
      <c r="K1485">
        <v>0.03</v>
      </c>
      <c r="L1485">
        <v>-1</v>
      </c>
      <c r="M1485">
        <v>-1</v>
      </c>
      <c r="N1485">
        <v>0.67</v>
      </c>
      <c r="O1485">
        <v>3.58</v>
      </c>
      <c r="P1485">
        <v>0.03</v>
      </c>
      <c r="Q1485">
        <v>0.28000000000000003</v>
      </c>
      <c r="R1485">
        <v>0.05</v>
      </c>
      <c r="S1485">
        <v>0.32</v>
      </c>
      <c r="T1485">
        <v>0.23</v>
      </c>
      <c r="U1485">
        <v>0</v>
      </c>
      <c r="V1485">
        <v>0</v>
      </c>
      <c r="W1485">
        <v>20.67</v>
      </c>
      <c r="X1485">
        <v>0.6</v>
      </c>
      <c r="Y1485">
        <v>-1</v>
      </c>
      <c r="Z1485">
        <v>-1</v>
      </c>
      <c r="AA1485">
        <v>24.88</v>
      </c>
      <c r="AB1485">
        <v>0.03</v>
      </c>
      <c r="AC1485">
        <v>0.02</v>
      </c>
      <c r="AD1485">
        <v>0.03</v>
      </c>
      <c r="AE1485">
        <v>4.17</v>
      </c>
      <c r="AF1485">
        <v>-1</v>
      </c>
      <c r="AG1485">
        <v>-1</v>
      </c>
      <c r="AH1485">
        <v>-1</v>
      </c>
      <c r="AI1485">
        <v>0</v>
      </c>
      <c r="AJ1485">
        <v>0</v>
      </c>
      <c r="AK1485">
        <v>0.03</v>
      </c>
      <c r="AL1485">
        <v>0.03</v>
      </c>
      <c r="AM1485">
        <v>0.05</v>
      </c>
      <c r="AN1485">
        <v>0.05</v>
      </c>
      <c r="AO1485">
        <v>1.42</v>
      </c>
      <c r="AP1485">
        <v>1.42</v>
      </c>
      <c r="AQ1485">
        <v>22.67</v>
      </c>
      <c r="AR1485">
        <v>0.53</v>
      </c>
      <c r="AS1485">
        <v>0.68</v>
      </c>
      <c r="AT1485">
        <v>-1</v>
      </c>
      <c r="AU1485">
        <v>-1</v>
      </c>
      <c r="AV1485">
        <v>0.05</v>
      </c>
      <c r="AW1485">
        <v>29.88</v>
      </c>
      <c r="AX1485">
        <v>29.88</v>
      </c>
      <c r="AY1485">
        <v>0.17</v>
      </c>
      <c r="AZ1485">
        <v>0</v>
      </c>
      <c r="BA1485">
        <v>1377.336959454261</v>
      </c>
    </row>
    <row r="1486" spans="1:53" x14ac:dyDescent="0.25">
      <c r="A1486">
        <v>3835</v>
      </c>
      <c r="B1486" t="s">
        <v>1870</v>
      </c>
      <c r="C1486">
        <v>0</v>
      </c>
      <c r="D1486">
        <v>1.58</v>
      </c>
      <c r="E1486">
        <v>0</v>
      </c>
      <c r="F1486">
        <v>0</v>
      </c>
      <c r="G1486">
        <v>0</v>
      </c>
      <c r="H1486">
        <v>0.03</v>
      </c>
      <c r="I1486">
        <v>0</v>
      </c>
      <c r="J1486">
        <v>2</v>
      </c>
      <c r="K1486">
        <v>0.03</v>
      </c>
      <c r="L1486">
        <v>-1</v>
      </c>
      <c r="M1486">
        <v>-1</v>
      </c>
      <c r="N1486">
        <v>0.67</v>
      </c>
      <c r="O1486">
        <v>3.58</v>
      </c>
      <c r="P1486">
        <v>0.03</v>
      </c>
      <c r="Q1486">
        <v>0.28000000000000003</v>
      </c>
      <c r="R1486">
        <v>0.05</v>
      </c>
      <c r="S1486">
        <v>0.32</v>
      </c>
      <c r="T1486">
        <v>0.23</v>
      </c>
      <c r="U1486">
        <v>0</v>
      </c>
      <c r="V1486">
        <v>0</v>
      </c>
      <c r="W1486">
        <v>20.67</v>
      </c>
      <c r="X1486">
        <v>0.6</v>
      </c>
      <c r="Y1486">
        <v>-1</v>
      </c>
      <c r="Z1486">
        <v>-1</v>
      </c>
      <c r="AA1486">
        <v>24.88</v>
      </c>
      <c r="AB1486">
        <v>0.03</v>
      </c>
      <c r="AC1486">
        <v>0.02</v>
      </c>
      <c r="AD1486">
        <v>0.03</v>
      </c>
      <c r="AE1486">
        <v>4.17</v>
      </c>
      <c r="AF1486">
        <v>-1</v>
      </c>
      <c r="AG1486">
        <v>-1</v>
      </c>
      <c r="AH1486">
        <v>-1</v>
      </c>
      <c r="AI1486">
        <v>0</v>
      </c>
      <c r="AJ1486">
        <v>0</v>
      </c>
      <c r="AK1486">
        <v>0.03</v>
      </c>
      <c r="AL1486">
        <v>0.03</v>
      </c>
      <c r="AM1486">
        <v>0.05</v>
      </c>
      <c r="AN1486">
        <v>0.05</v>
      </c>
      <c r="AO1486">
        <v>1.42</v>
      </c>
      <c r="AP1486">
        <v>1.42</v>
      </c>
      <c r="AQ1486">
        <v>22.67</v>
      </c>
      <c r="AR1486">
        <v>0.53</v>
      </c>
      <c r="AS1486">
        <v>0.68</v>
      </c>
      <c r="AT1486">
        <v>-1</v>
      </c>
      <c r="AU1486">
        <v>-1</v>
      </c>
      <c r="AV1486">
        <v>0.05</v>
      </c>
      <c r="AW1486">
        <v>29.88</v>
      </c>
      <c r="AX1486">
        <v>29.88</v>
      </c>
      <c r="AY1486">
        <v>0.17</v>
      </c>
      <c r="AZ1486">
        <v>0</v>
      </c>
      <c r="BA1486">
        <v>1373.6223693389102</v>
      </c>
    </row>
    <row r="1487" spans="1:53" x14ac:dyDescent="0.25">
      <c r="A1487">
        <v>3838</v>
      </c>
      <c r="B1487" t="s">
        <v>1871</v>
      </c>
      <c r="C1487">
        <v>0</v>
      </c>
      <c r="D1487">
        <v>1.58</v>
      </c>
      <c r="E1487">
        <v>0</v>
      </c>
      <c r="F1487">
        <v>0</v>
      </c>
      <c r="G1487">
        <v>0</v>
      </c>
      <c r="H1487">
        <v>0.03</v>
      </c>
      <c r="I1487">
        <v>0</v>
      </c>
      <c r="J1487">
        <v>2</v>
      </c>
      <c r="K1487">
        <v>0.03</v>
      </c>
      <c r="L1487">
        <v>-1</v>
      </c>
      <c r="M1487">
        <v>-1</v>
      </c>
      <c r="N1487">
        <v>0.67</v>
      </c>
      <c r="O1487">
        <v>3.58</v>
      </c>
      <c r="P1487">
        <v>0.03</v>
      </c>
      <c r="Q1487">
        <v>0.28000000000000003</v>
      </c>
      <c r="R1487">
        <v>0.05</v>
      </c>
      <c r="S1487">
        <v>0.32</v>
      </c>
      <c r="T1487">
        <v>0.23</v>
      </c>
      <c r="U1487">
        <v>0</v>
      </c>
      <c r="V1487">
        <v>0</v>
      </c>
      <c r="W1487">
        <v>20.67</v>
      </c>
      <c r="X1487">
        <v>0.6</v>
      </c>
      <c r="Y1487">
        <v>-1</v>
      </c>
      <c r="Z1487">
        <v>-1</v>
      </c>
      <c r="AA1487">
        <v>24.88</v>
      </c>
      <c r="AB1487">
        <v>0.03</v>
      </c>
      <c r="AC1487">
        <v>0.02</v>
      </c>
      <c r="AD1487">
        <v>0.03</v>
      </c>
      <c r="AE1487">
        <v>4.17</v>
      </c>
      <c r="AF1487">
        <v>-1</v>
      </c>
      <c r="AG1487">
        <v>-1</v>
      </c>
      <c r="AH1487">
        <v>-1</v>
      </c>
      <c r="AI1487">
        <v>0</v>
      </c>
      <c r="AJ1487">
        <v>0</v>
      </c>
      <c r="AK1487">
        <v>0.03</v>
      </c>
      <c r="AL1487">
        <v>0.03</v>
      </c>
      <c r="AM1487">
        <v>0.05</v>
      </c>
      <c r="AN1487">
        <v>0.05</v>
      </c>
      <c r="AO1487">
        <v>1.42</v>
      </c>
      <c r="AP1487">
        <v>1.42</v>
      </c>
      <c r="AQ1487">
        <v>22.67</v>
      </c>
      <c r="AR1487">
        <v>0.53</v>
      </c>
      <c r="AS1487">
        <v>0.68</v>
      </c>
      <c r="AT1487">
        <v>-1</v>
      </c>
      <c r="AU1487">
        <v>-1</v>
      </c>
      <c r="AV1487">
        <v>0.05</v>
      </c>
      <c r="AW1487">
        <v>29.88</v>
      </c>
      <c r="AX1487">
        <v>29.88</v>
      </c>
      <c r="AY1487">
        <v>0.17</v>
      </c>
      <c r="AZ1487">
        <v>0</v>
      </c>
      <c r="BA1487">
        <v>1453.0977732955671</v>
      </c>
    </row>
    <row r="1488" spans="1:53" x14ac:dyDescent="0.25">
      <c r="A1488">
        <v>3839</v>
      </c>
      <c r="B1488" t="s">
        <v>1872</v>
      </c>
      <c r="C1488">
        <v>0</v>
      </c>
      <c r="D1488">
        <v>1.58</v>
      </c>
      <c r="E1488">
        <v>0</v>
      </c>
      <c r="F1488">
        <v>0</v>
      </c>
      <c r="G1488">
        <v>0</v>
      </c>
      <c r="H1488">
        <v>0.03</v>
      </c>
      <c r="I1488">
        <v>0</v>
      </c>
      <c r="J1488">
        <v>2</v>
      </c>
      <c r="K1488">
        <v>0.03</v>
      </c>
      <c r="L1488">
        <v>-1</v>
      </c>
      <c r="M1488">
        <v>-1</v>
      </c>
      <c r="N1488">
        <v>0.67</v>
      </c>
      <c r="O1488">
        <v>3.58</v>
      </c>
      <c r="P1488">
        <v>0.03</v>
      </c>
      <c r="Q1488">
        <v>0.28000000000000003</v>
      </c>
      <c r="R1488">
        <v>0.05</v>
      </c>
      <c r="S1488">
        <v>0.32</v>
      </c>
      <c r="T1488">
        <v>0.23</v>
      </c>
      <c r="U1488">
        <v>0</v>
      </c>
      <c r="V1488">
        <v>0</v>
      </c>
      <c r="W1488">
        <v>20.67</v>
      </c>
      <c r="X1488">
        <v>0.6</v>
      </c>
      <c r="Y1488">
        <v>-1</v>
      </c>
      <c r="Z1488">
        <v>-1</v>
      </c>
      <c r="AA1488">
        <v>24.88</v>
      </c>
      <c r="AB1488">
        <v>0.03</v>
      </c>
      <c r="AC1488">
        <v>0.02</v>
      </c>
      <c r="AD1488">
        <v>0.03</v>
      </c>
      <c r="AE1488">
        <v>4.17</v>
      </c>
      <c r="AF1488">
        <v>-1</v>
      </c>
      <c r="AG1488">
        <v>-1</v>
      </c>
      <c r="AH1488">
        <v>-1</v>
      </c>
      <c r="AI1488">
        <v>0</v>
      </c>
      <c r="AJ1488">
        <v>0</v>
      </c>
      <c r="AK1488">
        <v>0.03</v>
      </c>
      <c r="AL1488">
        <v>0.03</v>
      </c>
      <c r="AM1488">
        <v>0.05</v>
      </c>
      <c r="AN1488">
        <v>0.05</v>
      </c>
      <c r="AO1488">
        <v>1.42</v>
      </c>
      <c r="AP1488">
        <v>1.42</v>
      </c>
      <c r="AQ1488">
        <v>22.67</v>
      </c>
      <c r="AR1488">
        <v>0.53</v>
      </c>
      <c r="AS1488">
        <v>0.68</v>
      </c>
      <c r="AT1488">
        <v>-1</v>
      </c>
      <c r="AU1488">
        <v>-1</v>
      </c>
      <c r="AV1488">
        <v>0.05</v>
      </c>
      <c r="AW1488">
        <v>29.88</v>
      </c>
      <c r="AX1488">
        <v>29.88</v>
      </c>
      <c r="AY1488">
        <v>0.17</v>
      </c>
      <c r="AZ1488">
        <v>0</v>
      </c>
      <c r="BA1488">
        <v>1415.842678263934</v>
      </c>
    </row>
    <row r="1489" spans="1:53" x14ac:dyDescent="0.25">
      <c r="A1489">
        <v>3840</v>
      </c>
      <c r="B1489" t="s">
        <v>1873</v>
      </c>
      <c r="C1489">
        <v>0</v>
      </c>
      <c r="D1489">
        <v>1.58</v>
      </c>
      <c r="E1489">
        <v>0</v>
      </c>
      <c r="F1489">
        <v>0</v>
      </c>
      <c r="G1489">
        <v>0</v>
      </c>
      <c r="H1489">
        <v>0.03</v>
      </c>
      <c r="I1489">
        <v>0</v>
      </c>
      <c r="J1489">
        <v>2</v>
      </c>
      <c r="K1489">
        <v>0.03</v>
      </c>
      <c r="L1489">
        <v>-1</v>
      </c>
      <c r="M1489">
        <v>-1</v>
      </c>
      <c r="N1489">
        <v>0.67</v>
      </c>
      <c r="O1489">
        <v>3.58</v>
      </c>
      <c r="P1489">
        <v>0.03</v>
      </c>
      <c r="Q1489">
        <v>0.28000000000000003</v>
      </c>
      <c r="R1489">
        <v>0.05</v>
      </c>
      <c r="S1489">
        <v>0.32</v>
      </c>
      <c r="T1489">
        <v>0.23</v>
      </c>
      <c r="U1489">
        <v>0</v>
      </c>
      <c r="V1489">
        <v>0</v>
      </c>
      <c r="W1489">
        <v>20.67</v>
      </c>
      <c r="X1489">
        <v>0.6</v>
      </c>
      <c r="Y1489">
        <v>-1</v>
      </c>
      <c r="Z1489">
        <v>-1</v>
      </c>
      <c r="AA1489">
        <v>24.88</v>
      </c>
      <c r="AB1489">
        <v>0.03</v>
      </c>
      <c r="AC1489">
        <v>0.02</v>
      </c>
      <c r="AD1489">
        <v>0.03</v>
      </c>
      <c r="AE1489">
        <v>4.17</v>
      </c>
      <c r="AF1489">
        <v>-1</v>
      </c>
      <c r="AG1489">
        <v>-1</v>
      </c>
      <c r="AH1489">
        <v>-1</v>
      </c>
      <c r="AI1489">
        <v>0</v>
      </c>
      <c r="AJ1489">
        <v>0</v>
      </c>
      <c r="AK1489">
        <v>0.03</v>
      </c>
      <c r="AL1489">
        <v>0.03</v>
      </c>
      <c r="AM1489">
        <v>0.05</v>
      </c>
      <c r="AN1489">
        <v>0.05</v>
      </c>
      <c r="AO1489">
        <v>1.42</v>
      </c>
      <c r="AP1489">
        <v>1.42</v>
      </c>
      <c r="AQ1489">
        <v>22.67</v>
      </c>
      <c r="AR1489">
        <v>0.53</v>
      </c>
      <c r="AS1489">
        <v>0.68</v>
      </c>
      <c r="AT1489">
        <v>-1</v>
      </c>
      <c r="AU1489">
        <v>-1</v>
      </c>
      <c r="AV1489">
        <v>0.05</v>
      </c>
      <c r="AW1489">
        <v>29.88</v>
      </c>
      <c r="AX1489">
        <v>29.88</v>
      </c>
      <c r="AY1489">
        <v>0.17</v>
      </c>
      <c r="AZ1489">
        <v>0</v>
      </c>
      <c r="BA1489">
        <v>1488.413654549714</v>
      </c>
    </row>
    <row r="1490" spans="1:53" x14ac:dyDescent="0.25">
      <c r="A1490">
        <v>3843</v>
      </c>
      <c r="B1490" t="s">
        <v>1874</v>
      </c>
      <c r="C1490">
        <v>0</v>
      </c>
      <c r="D1490">
        <v>1.58</v>
      </c>
      <c r="E1490">
        <v>0</v>
      </c>
      <c r="F1490">
        <v>0</v>
      </c>
      <c r="G1490">
        <v>0</v>
      </c>
      <c r="H1490">
        <v>0.03</v>
      </c>
      <c r="I1490">
        <v>0</v>
      </c>
      <c r="J1490">
        <v>2</v>
      </c>
      <c r="K1490">
        <v>0.03</v>
      </c>
      <c r="L1490">
        <v>-1</v>
      </c>
      <c r="M1490">
        <v>-1</v>
      </c>
      <c r="N1490">
        <v>0.67</v>
      </c>
      <c r="O1490">
        <v>3.58</v>
      </c>
      <c r="P1490">
        <v>0.03</v>
      </c>
      <c r="Q1490">
        <v>0.28000000000000003</v>
      </c>
      <c r="R1490">
        <v>0.05</v>
      </c>
      <c r="S1490">
        <v>0.32</v>
      </c>
      <c r="T1490">
        <v>0.23</v>
      </c>
      <c r="U1490">
        <v>0</v>
      </c>
      <c r="V1490">
        <v>0</v>
      </c>
      <c r="W1490">
        <v>20.67</v>
      </c>
      <c r="X1490">
        <v>0.6</v>
      </c>
      <c r="Y1490">
        <v>-1</v>
      </c>
      <c r="Z1490">
        <v>-1</v>
      </c>
      <c r="AA1490">
        <v>24.88</v>
      </c>
      <c r="AB1490">
        <v>0.03</v>
      </c>
      <c r="AC1490">
        <v>0.02</v>
      </c>
      <c r="AD1490">
        <v>0.03</v>
      </c>
      <c r="AE1490">
        <v>4.17</v>
      </c>
      <c r="AF1490">
        <v>-1</v>
      </c>
      <c r="AG1490">
        <v>-1</v>
      </c>
      <c r="AH1490">
        <v>-1</v>
      </c>
      <c r="AI1490">
        <v>0</v>
      </c>
      <c r="AJ1490">
        <v>0</v>
      </c>
      <c r="AK1490">
        <v>0.03</v>
      </c>
      <c r="AL1490">
        <v>0.03</v>
      </c>
      <c r="AM1490">
        <v>0.05</v>
      </c>
      <c r="AN1490">
        <v>0.05</v>
      </c>
      <c r="AO1490">
        <v>1.42</v>
      </c>
      <c r="AP1490">
        <v>1.42</v>
      </c>
      <c r="AQ1490">
        <v>22.67</v>
      </c>
      <c r="AR1490">
        <v>0.53</v>
      </c>
      <c r="AS1490">
        <v>0.68</v>
      </c>
      <c r="AT1490">
        <v>-1</v>
      </c>
      <c r="AU1490">
        <v>-1</v>
      </c>
      <c r="AV1490">
        <v>0.05</v>
      </c>
      <c r="AW1490">
        <v>29.88</v>
      </c>
      <c r="AX1490">
        <v>29.88</v>
      </c>
      <c r="AY1490">
        <v>0.17</v>
      </c>
      <c r="AZ1490">
        <v>0</v>
      </c>
      <c r="BA1490">
        <v>1367.4636958949025</v>
      </c>
    </row>
    <row r="1491" spans="1:53" x14ac:dyDescent="0.25">
      <c r="A1491">
        <v>3844</v>
      </c>
      <c r="B1491" t="s">
        <v>1875</v>
      </c>
      <c r="C1491">
        <v>0</v>
      </c>
      <c r="D1491">
        <v>1.58</v>
      </c>
      <c r="E1491">
        <v>0</v>
      </c>
      <c r="F1491">
        <v>0</v>
      </c>
      <c r="G1491">
        <v>0</v>
      </c>
      <c r="H1491">
        <v>0.03</v>
      </c>
      <c r="I1491">
        <v>0</v>
      </c>
      <c r="J1491">
        <v>2</v>
      </c>
      <c r="K1491">
        <v>0.03</v>
      </c>
      <c r="L1491">
        <v>-1</v>
      </c>
      <c r="M1491">
        <v>-1</v>
      </c>
      <c r="N1491">
        <v>0.67</v>
      </c>
      <c r="O1491">
        <v>3.58</v>
      </c>
      <c r="P1491">
        <v>0.03</v>
      </c>
      <c r="Q1491">
        <v>0.28000000000000003</v>
      </c>
      <c r="R1491">
        <v>0.05</v>
      </c>
      <c r="S1491">
        <v>0.32</v>
      </c>
      <c r="T1491">
        <v>0.23</v>
      </c>
      <c r="U1491">
        <v>0</v>
      </c>
      <c r="V1491">
        <v>0</v>
      </c>
      <c r="W1491">
        <v>20.67</v>
      </c>
      <c r="X1491">
        <v>0.6</v>
      </c>
      <c r="Y1491">
        <v>-1</v>
      </c>
      <c r="Z1491">
        <v>-1</v>
      </c>
      <c r="AA1491">
        <v>24.88</v>
      </c>
      <c r="AB1491">
        <v>0.03</v>
      </c>
      <c r="AC1491">
        <v>0.02</v>
      </c>
      <c r="AD1491">
        <v>0.03</v>
      </c>
      <c r="AE1491">
        <v>4.17</v>
      </c>
      <c r="AF1491">
        <v>-1</v>
      </c>
      <c r="AG1491">
        <v>-1</v>
      </c>
      <c r="AH1491">
        <v>-1</v>
      </c>
      <c r="AI1491">
        <v>0</v>
      </c>
      <c r="AJ1491">
        <v>0</v>
      </c>
      <c r="AK1491">
        <v>0.03</v>
      </c>
      <c r="AL1491">
        <v>0.03</v>
      </c>
      <c r="AM1491">
        <v>0.05</v>
      </c>
      <c r="AN1491">
        <v>0.05</v>
      </c>
      <c r="AO1491">
        <v>1.42</v>
      </c>
      <c r="AP1491">
        <v>1.42</v>
      </c>
      <c r="AQ1491">
        <v>22.67</v>
      </c>
      <c r="AR1491">
        <v>0.53</v>
      </c>
      <c r="AS1491">
        <v>0.68</v>
      </c>
      <c r="AT1491">
        <v>-1</v>
      </c>
      <c r="AU1491">
        <v>-1</v>
      </c>
      <c r="AV1491">
        <v>0.05</v>
      </c>
      <c r="AW1491">
        <v>29.88</v>
      </c>
      <c r="AX1491">
        <v>29.88</v>
      </c>
      <c r="AY1491">
        <v>0.17</v>
      </c>
      <c r="AZ1491">
        <v>0</v>
      </c>
      <c r="BA1491">
        <v>1513.237089251355</v>
      </c>
    </row>
    <row r="1492" spans="1:53" x14ac:dyDescent="0.25">
      <c r="A1492">
        <v>3845</v>
      </c>
      <c r="B1492" t="s">
        <v>1876</v>
      </c>
      <c r="C1492">
        <v>0</v>
      </c>
      <c r="D1492">
        <v>1.58</v>
      </c>
      <c r="E1492">
        <v>0</v>
      </c>
      <c r="F1492">
        <v>0</v>
      </c>
      <c r="G1492">
        <v>0</v>
      </c>
      <c r="H1492">
        <v>0.03</v>
      </c>
      <c r="I1492">
        <v>0</v>
      </c>
      <c r="J1492">
        <v>2</v>
      </c>
      <c r="K1492">
        <v>0.03</v>
      </c>
      <c r="L1492">
        <v>-1</v>
      </c>
      <c r="M1492">
        <v>-1</v>
      </c>
      <c r="N1492">
        <v>0.67</v>
      </c>
      <c r="O1492">
        <v>3.58</v>
      </c>
      <c r="P1492">
        <v>0.03</v>
      </c>
      <c r="Q1492">
        <v>0.28000000000000003</v>
      </c>
      <c r="R1492">
        <v>0.05</v>
      </c>
      <c r="S1492">
        <v>0.32</v>
      </c>
      <c r="T1492">
        <v>0.23</v>
      </c>
      <c r="U1492">
        <v>0</v>
      </c>
      <c r="V1492">
        <v>0</v>
      </c>
      <c r="W1492">
        <v>20.67</v>
      </c>
      <c r="X1492">
        <v>0.6</v>
      </c>
      <c r="Y1492">
        <v>-1</v>
      </c>
      <c r="Z1492">
        <v>-1</v>
      </c>
      <c r="AA1492">
        <v>24.88</v>
      </c>
      <c r="AB1492">
        <v>0.03</v>
      </c>
      <c r="AC1492">
        <v>0.02</v>
      </c>
      <c r="AD1492">
        <v>0.03</v>
      </c>
      <c r="AE1492">
        <v>4.17</v>
      </c>
      <c r="AF1492">
        <v>-1</v>
      </c>
      <c r="AG1492">
        <v>-1</v>
      </c>
      <c r="AH1492">
        <v>-1</v>
      </c>
      <c r="AI1492">
        <v>0</v>
      </c>
      <c r="AJ1492">
        <v>0</v>
      </c>
      <c r="AK1492">
        <v>0.03</v>
      </c>
      <c r="AL1492">
        <v>0.03</v>
      </c>
      <c r="AM1492">
        <v>0.05</v>
      </c>
      <c r="AN1492">
        <v>0.05</v>
      </c>
      <c r="AO1492">
        <v>1.42</v>
      </c>
      <c r="AP1492">
        <v>1.42</v>
      </c>
      <c r="AQ1492">
        <v>22.67</v>
      </c>
      <c r="AR1492">
        <v>0.53</v>
      </c>
      <c r="AS1492">
        <v>0.68</v>
      </c>
      <c r="AT1492">
        <v>-1</v>
      </c>
      <c r="AU1492">
        <v>-1</v>
      </c>
      <c r="AV1492">
        <v>0.05</v>
      </c>
      <c r="AW1492">
        <v>29.88</v>
      </c>
      <c r="AX1492">
        <v>29.88</v>
      </c>
      <c r="AY1492">
        <v>0.17</v>
      </c>
      <c r="AZ1492">
        <v>0</v>
      </c>
      <c r="BA1492">
        <v>1430.1358718769307</v>
      </c>
    </row>
    <row r="1493" spans="1:53" x14ac:dyDescent="0.25">
      <c r="A1493">
        <v>3847</v>
      </c>
      <c r="B1493" t="s">
        <v>1877</v>
      </c>
      <c r="C1493">
        <v>0</v>
      </c>
      <c r="D1493">
        <v>1.58</v>
      </c>
      <c r="E1493">
        <v>0</v>
      </c>
      <c r="F1493">
        <v>0</v>
      </c>
      <c r="G1493">
        <v>0</v>
      </c>
      <c r="H1493">
        <v>0.03</v>
      </c>
      <c r="I1493">
        <v>0</v>
      </c>
      <c r="J1493">
        <v>2</v>
      </c>
      <c r="K1493">
        <v>0.03</v>
      </c>
      <c r="L1493">
        <v>-1</v>
      </c>
      <c r="M1493">
        <v>-1</v>
      </c>
      <c r="N1493">
        <v>0.67</v>
      </c>
      <c r="O1493">
        <v>3.58</v>
      </c>
      <c r="P1493">
        <v>0.03</v>
      </c>
      <c r="Q1493">
        <v>0.28000000000000003</v>
      </c>
      <c r="R1493">
        <v>0.05</v>
      </c>
      <c r="S1493">
        <v>0.32</v>
      </c>
      <c r="T1493">
        <v>0.23</v>
      </c>
      <c r="U1493">
        <v>0</v>
      </c>
      <c r="V1493">
        <v>0</v>
      </c>
      <c r="W1493">
        <v>20.67</v>
      </c>
      <c r="X1493">
        <v>0.6</v>
      </c>
      <c r="Y1493">
        <v>-1</v>
      </c>
      <c r="Z1493">
        <v>-1</v>
      </c>
      <c r="AA1493">
        <v>24.88</v>
      </c>
      <c r="AB1493">
        <v>0.03</v>
      </c>
      <c r="AC1493">
        <v>0.02</v>
      </c>
      <c r="AD1493">
        <v>0.03</v>
      </c>
      <c r="AE1493">
        <v>4.17</v>
      </c>
      <c r="AF1493">
        <v>-1</v>
      </c>
      <c r="AG1493">
        <v>-1</v>
      </c>
      <c r="AH1493">
        <v>-1</v>
      </c>
      <c r="AI1493">
        <v>0</v>
      </c>
      <c r="AJ1493">
        <v>0</v>
      </c>
      <c r="AK1493">
        <v>0.03</v>
      </c>
      <c r="AL1493">
        <v>0.03</v>
      </c>
      <c r="AM1493">
        <v>0.05</v>
      </c>
      <c r="AN1493">
        <v>0.05</v>
      </c>
      <c r="AO1493">
        <v>1.42</v>
      </c>
      <c r="AP1493">
        <v>1.42</v>
      </c>
      <c r="AQ1493">
        <v>22.67</v>
      </c>
      <c r="AR1493">
        <v>0.53</v>
      </c>
      <c r="AS1493">
        <v>0.68</v>
      </c>
      <c r="AT1493">
        <v>-1</v>
      </c>
      <c r="AU1493">
        <v>-1</v>
      </c>
      <c r="AV1493">
        <v>0.05</v>
      </c>
      <c r="AW1493">
        <v>29.88</v>
      </c>
      <c r="AX1493">
        <v>29.88</v>
      </c>
      <c r="AY1493">
        <v>0.17</v>
      </c>
      <c r="AZ1493">
        <v>0</v>
      </c>
      <c r="BA1493">
        <v>1525.0939433103238</v>
      </c>
    </row>
    <row r="1494" spans="1:53" x14ac:dyDescent="0.25">
      <c r="A1494">
        <v>3848</v>
      </c>
      <c r="B1494" t="s">
        <v>1878</v>
      </c>
      <c r="C1494">
        <v>0</v>
      </c>
      <c r="D1494">
        <v>1.58</v>
      </c>
      <c r="E1494">
        <v>0</v>
      </c>
      <c r="F1494">
        <v>0</v>
      </c>
      <c r="G1494">
        <v>0</v>
      </c>
      <c r="H1494">
        <v>0.03</v>
      </c>
      <c r="I1494">
        <v>0</v>
      </c>
      <c r="J1494">
        <v>2</v>
      </c>
      <c r="K1494">
        <v>0.03</v>
      </c>
      <c r="L1494">
        <v>-1</v>
      </c>
      <c r="M1494">
        <v>-1</v>
      </c>
      <c r="N1494">
        <v>0.67</v>
      </c>
      <c r="O1494">
        <v>3.58</v>
      </c>
      <c r="P1494">
        <v>0.03</v>
      </c>
      <c r="Q1494">
        <v>0.28000000000000003</v>
      </c>
      <c r="R1494">
        <v>0.05</v>
      </c>
      <c r="S1494">
        <v>0.32</v>
      </c>
      <c r="T1494">
        <v>0.23</v>
      </c>
      <c r="U1494">
        <v>0</v>
      </c>
      <c r="V1494">
        <v>0</v>
      </c>
      <c r="W1494">
        <v>20.67</v>
      </c>
      <c r="X1494">
        <v>0.6</v>
      </c>
      <c r="Y1494">
        <v>-1</v>
      </c>
      <c r="Z1494">
        <v>-1</v>
      </c>
      <c r="AA1494">
        <v>24.88</v>
      </c>
      <c r="AB1494">
        <v>0.03</v>
      </c>
      <c r="AC1494">
        <v>0.02</v>
      </c>
      <c r="AD1494">
        <v>0.03</v>
      </c>
      <c r="AE1494">
        <v>4.17</v>
      </c>
      <c r="AF1494">
        <v>-1</v>
      </c>
      <c r="AG1494">
        <v>-1</v>
      </c>
      <c r="AH1494">
        <v>-1</v>
      </c>
      <c r="AI1494">
        <v>0</v>
      </c>
      <c r="AJ1494">
        <v>0</v>
      </c>
      <c r="AK1494">
        <v>0.03</v>
      </c>
      <c r="AL1494">
        <v>0.03</v>
      </c>
      <c r="AM1494">
        <v>0.05</v>
      </c>
      <c r="AN1494">
        <v>0.05</v>
      </c>
      <c r="AO1494">
        <v>1.42</v>
      </c>
      <c r="AP1494">
        <v>1.42</v>
      </c>
      <c r="AQ1494">
        <v>22.67</v>
      </c>
      <c r="AR1494">
        <v>0.53</v>
      </c>
      <c r="AS1494">
        <v>0.68</v>
      </c>
      <c r="AT1494">
        <v>-1</v>
      </c>
      <c r="AU1494">
        <v>-1</v>
      </c>
      <c r="AV1494">
        <v>0.05</v>
      </c>
      <c r="AW1494">
        <v>29.88</v>
      </c>
      <c r="AX1494">
        <v>29.88</v>
      </c>
      <c r="AY1494">
        <v>0.17</v>
      </c>
      <c r="AZ1494">
        <v>0</v>
      </c>
      <c r="BA1494">
        <v>1469.1344007707978</v>
      </c>
    </row>
    <row r="1495" spans="1:53" x14ac:dyDescent="0.25">
      <c r="A1495">
        <v>3851</v>
      </c>
      <c r="B1495" t="s">
        <v>1879</v>
      </c>
      <c r="C1495">
        <v>0</v>
      </c>
      <c r="D1495">
        <v>1.58</v>
      </c>
      <c r="E1495">
        <v>0</v>
      </c>
      <c r="F1495">
        <v>0</v>
      </c>
      <c r="G1495">
        <v>0</v>
      </c>
      <c r="H1495">
        <v>0.03</v>
      </c>
      <c r="I1495">
        <v>0</v>
      </c>
      <c r="J1495">
        <v>2</v>
      </c>
      <c r="K1495">
        <v>0.03</v>
      </c>
      <c r="L1495">
        <v>-1</v>
      </c>
      <c r="M1495">
        <v>-1</v>
      </c>
      <c r="N1495">
        <v>0.67</v>
      </c>
      <c r="O1495">
        <v>3.58</v>
      </c>
      <c r="P1495">
        <v>0.03</v>
      </c>
      <c r="Q1495">
        <v>0.28000000000000003</v>
      </c>
      <c r="R1495">
        <v>0.05</v>
      </c>
      <c r="S1495">
        <v>0.32</v>
      </c>
      <c r="T1495">
        <v>0.23</v>
      </c>
      <c r="U1495">
        <v>0</v>
      </c>
      <c r="V1495">
        <v>0</v>
      </c>
      <c r="W1495">
        <v>20.67</v>
      </c>
      <c r="X1495">
        <v>0.6</v>
      </c>
      <c r="Y1495">
        <v>-1</v>
      </c>
      <c r="Z1495">
        <v>-1</v>
      </c>
      <c r="AA1495">
        <v>24.88</v>
      </c>
      <c r="AB1495">
        <v>0.03</v>
      </c>
      <c r="AC1495">
        <v>0.02</v>
      </c>
      <c r="AD1495">
        <v>0.03</v>
      </c>
      <c r="AE1495">
        <v>4.17</v>
      </c>
      <c r="AF1495">
        <v>-1</v>
      </c>
      <c r="AG1495">
        <v>-1</v>
      </c>
      <c r="AH1495">
        <v>-1</v>
      </c>
      <c r="AI1495">
        <v>0</v>
      </c>
      <c r="AJ1495">
        <v>0</v>
      </c>
      <c r="AK1495">
        <v>0.03</v>
      </c>
      <c r="AL1495">
        <v>0.03</v>
      </c>
      <c r="AM1495">
        <v>0.05</v>
      </c>
      <c r="AN1495">
        <v>0.05</v>
      </c>
      <c r="AO1495">
        <v>1.42</v>
      </c>
      <c r="AP1495">
        <v>1.42</v>
      </c>
      <c r="AQ1495">
        <v>22.67</v>
      </c>
      <c r="AR1495">
        <v>0.53</v>
      </c>
      <c r="AS1495">
        <v>0.68</v>
      </c>
      <c r="AT1495">
        <v>-1</v>
      </c>
      <c r="AU1495">
        <v>-1</v>
      </c>
      <c r="AV1495">
        <v>0.05</v>
      </c>
      <c r="AW1495">
        <v>29.88</v>
      </c>
      <c r="AX1495">
        <v>29.88</v>
      </c>
      <c r="AY1495">
        <v>0.17</v>
      </c>
      <c r="AZ1495">
        <v>0</v>
      </c>
      <c r="BA1495">
        <v>1350</v>
      </c>
    </row>
    <row r="1496" spans="1:53" x14ac:dyDescent="0.25">
      <c r="A1496">
        <v>3853</v>
      </c>
      <c r="B1496" t="s">
        <v>1880</v>
      </c>
      <c r="C1496">
        <v>0</v>
      </c>
      <c r="D1496">
        <v>1.58</v>
      </c>
      <c r="E1496">
        <v>0</v>
      </c>
      <c r="F1496">
        <v>0</v>
      </c>
      <c r="G1496">
        <v>0</v>
      </c>
      <c r="H1496">
        <v>0.03</v>
      </c>
      <c r="I1496">
        <v>0</v>
      </c>
      <c r="J1496">
        <v>2</v>
      </c>
      <c r="K1496">
        <v>0.03</v>
      </c>
      <c r="L1496">
        <v>-1</v>
      </c>
      <c r="M1496">
        <v>-1</v>
      </c>
      <c r="N1496">
        <v>0.67</v>
      </c>
      <c r="O1496">
        <v>3.58</v>
      </c>
      <c r="P1496">
        <v>0.03</v>
      </c>
      <c r="Q1496">
        <v>0.28000000000000003</v>
      </c>
      <c r="R1496">
        <v>0.05</v>
      </c>
      <c r="S1496">
        <v>0.32</v>
      </c>
      <c r="T1496">
        <v>0.23</v>
      </c>
      <c r="U1496">
        <v>0</v>
      </c>
      <c r="V1496">
        <v>0</v>
      </c>
      <c r="W1496">
        <v>20.67</v>
      </c>
      <c r="X1496">
        <v>0.6</v>
      </c>
      <c r="Y1496">
        <v>-1</v>
      </c>
      <c r="Z1496">
        <v>-1</v>
      </c>
      <c r="AA1496">
        <v>24.88</v>
      </c>
      <c r="AB1496">
        <v>0.03</v>
      </c>
      <c r="AC1496">
        <v>0.02</v>
      </c>
      <c r="AD1496">
        <v>0.03</v>
      </c>
      <c r="AE1496">
        <v>4.17</v>
      </c>
      <c r="AF1496">
        <v>-1</v>
      </c>
      <c r="AG1496">
        <v>-1</v>
      </c>
      <c r="AH1496">
        <v>-1</v>
      </c>
      <c r="AI1496">
        <v>0</v>
      </c>
      <c r="AJ1496">
        <v>0</v>
      </c>
      <c r="AK1496">
        <v>0.03</v>
      </c>
      <c r="AL1496">
        <v>0.03</v>
      </c>
      <c r="AM1496">
        <v>0.05</v>
      </c>
      <c r="AN1496">
        <v>0.05</v>
      </c>
      <c r="AO1496">
        <v>1.42</v>
      </c>
      <c r="AP1496">
        <v>1.42</v>
      </c>
      <c r="AQ1496">
        <v>22.67</v>
      </c>
      <c r="AR1496">
        <v>0.53</v>
      </c>
      <c r="AS1496">
        <v>0.68</v>
      </c>
      <c r="AT1496">
        <v>-1</v>
      </c>
      <c r="AU1496">
        <v>-1</v>
      </c>
      <c r="AV1496">
        <v>0.05</v>
      </c>
      <c r="AW1496">
        <v>29.88</v>
      </c>
      <c r="AX1496">
        <v>29.88</v>
      </c>
      <c r="AY1496">
        <v>0.17</v>
      </c>
      <c r="AZ1496">
        <v>0</v>
      </c>
      <c r="BA1496">
        <v>1475.2438180641288</v>
      </c>
    </row>
    <row r="1497" spans="1:53" x14ac:dyDescent="0.25">
      <c r="A1497">
        <v>3859</v>
      </c>
      <c r="B1497" t="s">
        <v>1881</v>
      </c>
      <c r="C1497">
        <v>0</v>
      </c>
      <c r="D1497">
        <v>1.58</v>
      </c>
      <c r="E1497">
        <v>0</v>
      </c>
      <c r="F1497">
        <v>0</v>
      </c>
      <c r="G1497">
        <v>0</v>
      </c>
      <c r="H1497">
        <v>0.03</v>
      </c>
      <c r="I1497">
        <v>0</v>
      </c>
      <c r="J1497">
        <v>2</v>
      </c>
      <c r="K1497">
        <v>0.03</v>
      </c>
      <c r="L1497">
        <v>-1</v>
      </c>
      <c r="M1497">
        <v>-1</v>
      </c>
      <c r="N1497">
        <v>0.67</v>
      </c>
      <c r="O1497">
        <v>3.58</v>
      </c>
      <c r="P1497">
        <v>0.03</v>
      </c>
      <c r="Q1497">
        <v>0.28000000000000003</v>
      </c>
      <c r="R1497">
        <v>0.05</v>
      </c>
      <c r="S1497">
        <v>0.32</v>
      </c>
      <c r="T1497">
        <v>0.23</v>
      </c>
      <c r="U1497">
        <v>0</v>
      </c>
      <c r="V1497">
        <v>0</v>
      </c>
      <c r="W1497">
        <v>20.67</v>
      </c>
      <c r="X1497">
        <v>0.6</v>
      </c>
      <c r="Y1497">
        <v>-1</v>
      </c>
      <c r="Z1497">
        <v>-1</v>
      </c>
      <c r="AA1497">
        <v>24.88</v>
      </c>
      <c r="AB1497">
        <v>0.03</v>
      </c>
      <c r="AC1497">
        <v>0.02</v>
      </c>
      <c r="AD1497">
        <v>0.03</v>
      </c>
      <c r="AE1497">
        <v>4.17</v>
      </c>
      <c r="AF1497">
        <v>-1</v>
      </c>
      <c r="AG1497">
        <v>-1</v>
      </c>
      <c r="AH1497">
        <v>-1</v>
      </c>
      <c r="AI1497">
        <v>0</v>
      </c>
      <c r="AJ1497">
        <v>0</v>
      </c>
      <c r="AK1497">
        <v>0.03</v>
      </c>
      <c r="AL1497">
        <v>0.03</v>
      </c>
      <c r="AM1497">
        <v>0.05</v>
      </c>
      <c r="AN1497">
        <v>0.05</v>
      </c>
      <c r="AO1497">
        <v>1.42</v>
      </c>
      <c r="AP1497">
        <v>1.42</v>
      </c>
      <c r="AQ1497">
        <v>22.67</v>
      </c>
      <c r="AR1497">
        <v>0.53</v>
      </c>
      <c r="AS1497">
        <v>0.68</v>
      </c>
      <c r="AT1497">
        <v>-1</v>
      </c>
      <c r="AU1497">
        <v>-1</v>
      </c>
      <c r="AV1497">
        <v>0.05</v>
      </c>
      <c r="AW1497">
        <v>29.88</v>
      </c>
      <c r="AX1497">
        <v>29.88</v>
      </c>
      <c r="AY1497">
        <v>0.17</v>
      </c>
      <c r="AZ1497">
        <v>0</v>
      </c>
      <c r="BA1497">
        <v>1455.7676627541284</v>
      </c>
    </row>
    <row r="1498" spans="1:53" x14ac:dyDescent="0.25">
      <c r="A1498">
        <v>3861</v>
      </c>
      <c r="B1498" t="s">
        <v>1882</v>
      </c>
      <c r="C1498">
        <v>0</v>
      </c>
      <c r="D1498">
        <v>1.58</v>
      </c>
      <c r="E1498">
        <v>0</v>
      </c>
      <c r="F1498">
        <v>0</v>
      </c>
      <c r="G1498">
        <v>0</v>
      </c>
      <c r="H1498">
        <v>0.03</v>
      </c>
      <c r="I1498">
        <v>0</v>
      </c>
      <c r="J1498">
        <v>2</v>
      </c>
      <c r="K1498">
        <v>0.03</v>
      </c>
      <c r="L1498">
        <v>-1</v>
      </c>
      <c r="M1498">
        <v>-1</v>
      </c>
      <c r="N1498">
        <v>0.67</v>
      </c>
      <c r="O1498">
        <v>3.58</v>
      </c>
      <c r="P1498">
        <v>0.03</v>
      </c>
      <c r="Q1498">
        <v>0.28000000000000003</v>
      </c>
      <c r="R1498">
        <v>0.05</v>
      </c>
      <c r="S1498">
        <v>0.32</v>
      </c>
      <c r="T1498">
        <v>0.23</v>
      </c>
      <c r="U1498">
        <v>0</v>
      </c>
      <c r="V1498">
        <v>0</v>
      </c>
      <c r="W1498">
        <v>20.67</v>
      </c>
      <c r="X1498">
        <v>0.6</v>
      </c>
      <c r="Y1498">
        <v>-1</v>
      </c>
      <c r="Z1498">
        <v>-1</v>
      </c>
      <c r="AA1498">
        <v>24.88</v>
      </c>
      <c r="AB1498">
        <v>0.03</v>
      </c>
      <c r="AC1498">
        <v>0.02</v>
      </c>
      <c r="AD1498">
        <v>0.03</v>
      </c>
      <c r="AE1498">
        <v>4.17</v>
      </c>
      <c r="AF1498">
        <v>-1</v>
      </c>
      <c r="AG1498">
        <v>-1</v>
      </c>
      <c r="AH1498">
        <v>-1</v>
      </c>
      <c r="AI1498">
        <v>0</v>
      </c>
      <c r="AJ1498">
        <v>0</v>
      </c>
      <c r="AK1498">
        <v>0.03</v>
      </c>
      <c r="AL1498">
        <v>0.03</v>
      </c>
      <c r="AM1498">
        <v>0.05</v>
      </c>
      <c r="AN1498">
        <v>0.05</v>
      </c>
      <c r="AO1498">
        <v>1.42</v>
      </c>
      <c r="AP1498">
        <v>1.42</v>
      </c>
      <c r="AQ1498">
        <v>22.67</v>
      </c>
      <c r="AR1498">
        <v>0.53</v>
      </c>
      <c r="AS1498">
        <v>0.68</v>
      </c>
      <c r="AT1498">
        <v>-1</v>
      </c>
      <c r="AU1498">
        <v>-1</v>
      </c>
      <c r="AV1498">
        <v>0.05</v>
      </c>
      <c r="AW1498">
        <v>29.88</v>
      </c>
      <c r="AX1498">
        <v>29.88</v>
      </c>
      <c r="AY1498">
        <v>0.17</v>
      </c>
      <c r="AZ1498">
        <v>0</v>
      </c>
      <c r="BA1498">
        <v>1441.049245281532</v>
      </c>
    </row>
    <row r="1499" spans="1:53" x14ac:dyDescent="0.25">
      <c r="A1499">
        <v>3863</v>
      </c>
      <c r="B1499" t="s">
        <v>1883</v>
      </c>
      <c r="C1499">
        <v>0</v>
      </c>
      <c r="D1499">
        <v>1.58</v>
      </c>
      <c r="E1499">
        <v>0</v>
      </c>
      <c r="F1499">
        <v>0</v>
      </c>
      <c r="G1499">
        <v>0</v>
      </c>
      <c r="H1499">
        <v>0.03</v>
      </c>
      <c r="I1499">
        <v>0</v>
      </c>
      <c r="J1499">
        <v>2</v>
      </c>
      <c r="K1499">
        <v>0.03</v>
      </c>
      <c r="L1499">
        <v>-1</v>
      </c>
      <c r="M1499">
        <v>-1</v>
      </c>
      <c r="N1499">
        <v>0.67</v>
      </c>
      <c r="O1499">
        <v>3.58</v>
      </c>
      <c r="P1499">
        <v>0.03</v>
      </c>
      <c r="Q1499">
        <v>0.28000000000000003</v>
      </c>
      <c r="R1499">
        <v>0.05</v>
      </c>
      <c r="S1499">
        <v>0.32</v>
      </c>
      <c r="T1499">
        <v>0.23</v>
      </c>
      <c r="U1499">
        <v>0</v>
      </c>
      <c r="V1499">
        <v>0</v>
      </c>
      <c r="W1499">
        <v>20.67</v>
      </c>
      <c r="X1499">
        <v>0.6</v>
      </c>
      <c r="Y1499">
        <v>-1</v>
      </c>
      <c r="Z1499">
        <v>-1</v>
      </c>
      <c r="AA1499">
        <v>24.88</v>
      </c>
      <c r="AB1499">
        <v>0.03</v>
      </c>
      <c r="AC1499">
        <v>0.02</v>
      </c>
      <c r="AD1499">
        <v>0.03</v>
      </c>
      <c r="AE1499">
        <v>4.17</v>
      </c>
      <c r="AF1499">
        <v>-1</v>
      </c>
      <c r="AG1499">
        <v>-1</v>
      </c>
      <c r="AH1499">
        <v>-1</v>
      </c>
      <c r="AI1499">
        <v>0</v>
      </c>
      <c r="AJ1499">
        <v>0</v>
      </c>
      <c r="AK1499">
        <v>0.03</v>
      </c>
      <c r="AL1499">
        <v>0.03</v>
      </c>
      <c r="AM1499">
        <v>0.05</v>
      </c>
      <c r="AN1499">
        <v>0.05</v>
      </c>
      <c r="AO1499">
        <v>1.42</v>
      </c>
      <c r="AP1499">
        <v>1.42</v>
      </c>
      <c r="AQ1499">
        <v>22.67</v>
      </c>
      <c r="AR1499">
        <v>0.53</v>
      </c>
      <c r="AS1499">
        <v>0.68</v>
      </c>
      <c r="AT1499">
        <v>-1</v>
      </c>
      <c r="AU1499">
        <v>-1</v>
      </c>
      <c r="AV1499">
        <v>0.05</v>
      </c>
      <c r="AW1499">
        <v>29.88</v>
      </c>
      <c r="AX1499">
        <v>29.88</v>
      </c>
      <c r="AY1499">
        <v>0.17</v>
      </c>
      <c r="AZ1499">
        <v>0</v>
      </c>
      <c r="BA1499">
        <v>1450.6022913748056</v>
      </c>
    </row>
    <row r="1500" spans="1:53" x14ac:dyDescent="0.25">
      <c r="A1500">
        <v>3865</v>
      </c>
      <c r="B1500" t="s">
        <v>1884</v>
      </c>
      <c r="C1500">
        <v>0</v>
      </c>
      <c r="D1500">
        <v>1.58</v>
      </c>
      <c r="E1500">
        <v>0</v>
      </c>
      <c r="F1500">
        <v>0</v>
      </c>
      <c r="G1500">
        <v>0</v>
      </c>
      <c r="H1500">
        <v>0.03</v>
      </c>
      <c r="I1500">
        <v>0</v>
      </c>
      <c r="J1500">
        <v>2</v>
      </c>
      <c r="K1500">
        <v>0.03</v>
      </c>
      <c r="L1500">
        <v>-1</v>
      </c>
      <c r="M1500">
        <v>-1</v>
      </c>
      <c r="N1500">
        <v>0.67</v>
      </c>
      <c r="O1500">
        <v>3.58</v>
      </c>
      <c r="P1500">
        <v>0.03</v>
      </c>
      <c r="Q1500">
        <v>0.28000000000000003</v>
      </c>
      <c r="R1500">
        <v>0.05</v>
      </c>
      <c r="S1500">
        <v>0.32</v>
      </c>
      <c r="T1500">
        <v>0.23</v>
      </c>
      <c r="U1500">
        <v>0</v>
      </c>
      <c r="V1500">
        <v>0</v>
      </c>
      <c r="W1500">
        <v>20.67</v>
      </c>
      <c r="X1500">
        <v>0.6</v>
      </c>
      <c r="Y1500">
        <v>-1</v>
      </c>
      <c r="Z1500">
        <v>-1</v>
      </c>
      <c r="AA1500">
        <v>24.88</v>
      </c>
      <c r="AB1500">
        <v>0.03</v>
      </c>
      <c r="AC1500">
        <v>0.02</v>
      </c>
      <c r="AD1500">
        <v>0.03</v>
      </c>
      <c r="AE1500">
        <v>4.17</v>
      </c>
      <c r="AF1500">
        <v>-1</v>
      </c>
      <c r="AG1500">
        <v>-1</v>
      </c>
      <c r="AH1500">
        <v>-1</v>
      </c>
      <c r="AI1500">
        <v>0</v>
      </c>
      <c r="AJ1500">
        <v>0</v>
      </c>
      <c r="AK1500">
        <v>0.03</v>
      </c>
      <c r="AL1500">
        <v>0.03</v>
      </c>
      <c r="AM1500">
        <v>0.05</v>
      </c>
      <c r="AN1500">
        <v>0.05</v>
      </c>
      <c r="AO1500">
        <v>1.42</v>
      </c>
      <c r="AP1500">
        <v>1.42</v>
      </c>
      <c r="AQ1500">
        <v>22.67</v>
      </c>
      <c r="AR1500">
        <v>0.53</v>
      </c>
      <c r="AS1500">
        <v>0.68</v>
      </c>
      <c r="AT1500">
        <v>-1</v>
      </c>
      <c r="AU1500">
        <v>-1</v>
      </c>
      <c r="AV1500">
        <v>0.05</v>
      </c>
      <c r="AW1500">
        <v>29.88</v>
      </c>
      <c r="AX1500">
        <v>29.88</v>
      </c>
      <c r="AY1500">
        <v>0.17</v>
      </c>
      <c r="AZ1500">
        <v>0</v>
      </c>
      <c r="BA1500">
        <v>1423.681927726569</v>
      </c>
    </row>
    <row r="1501" spans="1:53" x14ac:dyDescent="0.25">
      <c r="A1501">
        <v>3871</v>
      </c>
      <c r="B1501" t="s">
        <v>1885</v>
      </c>
      <c r="C1501">
        <v>0</v>
      </c>
      <c r="D1501">
        <v>1.58</v>
      </c>
      <c r="E1501">
        <v>0</v>
      </c>
      <c r="F1501">
        <v>0</v>
      </c>
      <c r="G1501">
        <v>0</v>
      </c>
      <c r="H1501">
        <v>0.03</v>
      </c>
      <c r="I1501">
        <v>0</v>
      </c>
      <c r="J1501">
        <v>2</v>
      </c>
      <c r="K1501">
        <v>0.03</v>
      </c>
      <c r="L1501">
        <v>-1</v>
      </c>
      <c r="M1501">
        <v>-1</v>
      </c>
      <c r="N1501">
        <v>0.67</v>
      </c>
      <c r="O1501">
        <v>3.58</v>
      </c>
      <c r="P1501">
        <v>0.03</v>
      </c>
      <c r="Q1501">
        <v>0.28000000000000003</v>
      </c>
      <c r="R1501">
        <v>0.05</v>
      </c>
      <c r="S1501">
        <v>0.32</v>
      </c>
      <c r="T1501">
        <v>0.23</v>
      </c>
      <c r="U1501">
        <v>0</v>
      </c>
      <c r="V1501">
        <v>0</v>
      </c>
      <c r="W1501">
        <v>20.67</v>
      </c>
      <c r="X1501">
        <v>0.6</v>
      </c>
      <c r="Y1501">
        <v>-1</v>
      </c>
      <c r="Z1501">
        <v>-1</v>
      </c>
      <c r="AA1501">
        <v>24.88</v>
      </c>
      <c r="AB1501">
        <v>0.03</v>
      </c>
      <c r="AC1501">
        <v>0.02</v>
      </c>
      <c r="AD1501">
        <v>0.03</v>
      </c>
      <c r="AE1501">
        <v>4.17</v>
      </c>
      <c r="AF1501">
        <v>-1</v>
      </c>
      <c r="AG1501">
        <v>-1</v>
      </c>
      <c r="AH1501">
        <v>-1</v>
      </c>
      <c r="AI1501">
        <v>0</v>
      </c>
      <c r="AJ1501">
        <v>0</v>
      </c>
      <c r="AK1501">
        <v>0.03</v>
      </c>
      <c r="AL1501">
        <v>0.03</v>
      </c>
      <c r="AM1501">
        <v>0.05</v>
      </c>
      <c r="AN1501">
        <v>0.05</v>
      </c>
      <c r="AO1501">
        <v>1.42</v>
      </c>
      <c r="AP1501">
        <v>1.42</v>
      </c>
      <c r="AQ1501">
        <v>22.67</v>
      </c>
      <c r="AR1501">
        <v>0.53</v>
      </c>
      <c r="AS1501">
        <v>0.68</v>
      </c>
      <c r="AT1501">
        <v>-1</v>
      </c>
      <c r="AU1501">
        <v>-1</v>
      </c>
      <c r="AV1501">
        <v>0.05</v>
      </c>
      <c r="AW1501">
        <v>29.88</v>
      </c>
      <c r="AX1501">
        <v>29.88</v>
      </c>
      <c r="AY1501">
        <v>0.17</v>
      </c>
      <c r="AZ1501">
        <v>0</v>
      </c>
      <c r="BA1501">
        <v>1389.8042580955291</v>
      </c>
    </row>
    <row r="1502" spans="1:53" x14ac:dyDescent="0.25">
      <c r="A1502">
        <v>3872</v>
      </c>
      <c r="B1502" t="s">
        <v>1886</v>
      </c>
      <c r="C1502">
        <v>0</v>
      </c>
      <c r="D1502">
        <v>1.58</v>
      </c>
      <c r="E1502">
        <v>0</v>
      </c>
      <c r="F1502">
        <v>0</v>
      </c>
      <c r="G1502">
        <v>0</v>
      </c>
      <c r="H1502">
        <v>0.03</v>
      </c>
      <c r="I1502">
        <v>0</v>
      </c>
      <c r="J1502">
        <v>2</v>
      </c>
      <c r="K1502">
        <v>0.03</v>
      </c>
      <c r="L1502">
        <v>-1</v>
      </c>
      <c r="M1502">
        <v>-1</v>
      </c>
      <c r="N1502">
        <v>0.67</v>
      </c>
      <c r="O1502">
        <v>3.58</v>
      </c>
      <c r="P1502">
        <v>0.03</v>
      </c>
      <c r="Q1502">
        <v>0.28000000000000003</v>
      </c>
      <c r="R1502">
        <v>0.05</v>
      </c>
      <c r="S1502">
        <v>0.32</v>
      </c>
      <c r="T1502">
        <v>0.23</v>
      </c>
      <c r="U1502">
        <v>0</v>
      </c>
      <c r="V1502">
        <v>0</v>
      </c>
      <c r="W1502">
        <v>20.67</v>
      </c>
      <c r="X1502">
        <v>0.6</v>
      </c>
      <c r="Y1502">
        <v>-1</v>
      </c>
      <c r="Z1502">
        <v>-1</v>
      </c>
      <c r="AA1502">
        <v>24.88</v>
      </c>
      <c r="AB1502">
        <v>0.03</v>
      </c>
      <c r="AC1502">
        <v>0.02</v>
      </c>
      <c r="AD1502">
        <v>0.03</v>
      </c>
      <c r="AE1502">
        <v>4.17</v>
      </c>
      <c r="AF1502">
        <v>-1</v>
      </c>
      <c r="AG1502">
        <v>-1</v>
      </c>
      <c r="AH1502">
        <v>-1</v>
      </c>
      <c r="AI1502">
        <v>0</v>
      </c>
      <c r="AJ1502">
        <v>0</v>
      </c>
      <c r="AK1502">
        <v>0.03</v>
      </c>
      <c r="AL1502">
        <v>0.03</v>
      </c>
      <c r="AM1502">
        <v>0.05</v>
      </c>
      <c r="AN1502">
        <v>0.05</v>
      </c>
      <c r="AO1502">
        <v>1.42</v>
      </c>
      <c r="AP1502">
        <v>1.42</v>
      </c>
      <c r="AQ1502">
        <v>22.67</v>
      </c>
      <c r="AR1502">
        <v>0.53</v>
      </c>
      <c r="AS1502">
        <v>0.68</v>
      </c>
      <c r="AT1502">
        <v>-1</v>
      </c>
      <c r="AU1502">
        <v>-1</v>
      </c>
      <c r="AV1502">
        <v>0.05</v>
      </c>
      <c r="AW1502">
        <v>29.88</v>
      </c>
      <c r="AX1502">
        <v>29.88</v>
      </c>
      <c r="AY1502">
        <v>0.17</v>
      </c>
      <c r="AZ1502">
        <v>0</v>
      </c>
      <c r="BA1502">
        <v>1532.8805601103252</v>
      </c>
    </row>
    <row r="1503" spans="1:53" x14ac:dyDescent="0.25">
      <c r="A1503">
        <v>3875</v>
      </c>
      <c r="B1503" t="s">
        <v>1887</v>
      </c>
      <c r="C1503">
        <v>0</v>
      </c>
      <c r="D1503">
        <v>1.58</v>
      </c>
      <c r="E1503">
        <v>0</v>
      </c>
      <c r="F1503">
        <v>0</v>
      </c>
      <c r="G1503">
        <v>0</v>
      </c>
      <c r="H1503">
        <v>0.03</v>
      </c>
      <c r="I1503">
        <v>0</v>
      </c>
      <c r="J1503">
        <v>2</v>
      </c>
      <c r="K1503">
        <v>0.03</v>
      </c>
      <c r="L1503">
        <v>-1</v>
      </c>
      <c r="M1503">
        <v>-1</v>
      </c>
      <c r="N1503">
        <v>0.67</v>
      </c>
      <c r="O1503">
        <v>3.58</v>
      </c>
      <c r="P1503">
        <v>0.03</v>
      </c>
      <c r="Q1503">
        <v>0.28000000000000003</v>
      </c>
      <c r="R1503">
        <v>0.05</v>
      </c>
      <c r="S1503">
        <v>0.32</v>
      </c>
      <c r="T1503">
        <v>0.23</v>
      </c>
      <c r="U1503">
        <v>0</v>
      </c>
      <c r="V1503">
        <v>0</v>
      </c>
      <c r="W1503">
        <v>20.67</v>
      </c>
      <c r="X1503">
        <v>0.6</v>
      </c>
      <c r="Y1503">
        <v>-1</v>
      </c>
      <c r="Z1503">
        <v>-1</v>
      </c>
      <c r="AA1503">
        <v>24.88</v>
      </c>
      <c r="AB1503">
        <v>0.03</v>
      </c>
      <c r="AC1503">
        <v>0.02</v>
      </c>
      <c r="AD1503">
        <v>0.03</v>
      </c>
      <c r="AE1503">
        <v>4.17</v>
      </c>
      <c r="AF1503">
        <v>-1</v>
      </c>
      <c r="AG1503">
        <v>-1</v>
      </c>
      <c r="AH1503">
        <v>-1</v>
      </c>
      <c r="AI1503">
        <v>0</v>
      </c>
      <c r="AJ1503">
        <v>0</v>
      </c>
      <c r="AK1503">
        <v>0.03</v>
      </c>
      <c r="AL1503">
        <v>0.03</v>
      </c>
      <c r="AM1503">
        <v>0.05</v>
      </c>
      <c r="AN1503">
        <v>0.05</v>
      </c>
      <c r="AO1503">
        <v>1.42</v>
      </c>
      <c r="AP1503">
        <v>1.42</v>
      </c>
      <c r="AQ1503">
        <v>22.67</v>
      </c>
      <c r="AR1503">
        <v>0.53</v>
      </c>
      <c r="AS1503">
        <v>0.68</v>
      </c>
      <c r="AT1503">
        <v>-1</v>
      </c>
      <c r="AU1503">
        <v>-1</v>
      </c>
      <c r="AV1503">
        <v>0.05</v>
      </c>
      <c r="AW1503">
        <v>29.88</v>
      </c>
      <c r="AX1503">
        <v>29.88</v>
      </c>
      <c r="AY1503">
        <v>0.17</v>
      </c>
      <c r="AZ1503">
        <v>0</v>
      </c>
      <c r="BA1503">
        <v>1482.0745216610626</v>
      </c>
    </row>
    <row r="1504" spans="1:53" x14ac:dyDescent="0.25">
      <c r="A1504">
        <v>3876</v>
      </c>
      <c r="B1504" t="s">
        <v>1888</v>
      </c>
      <c r="C1504">
        <v>0</v>
      </c>
      <c r="D1504">
        <v>1.58</v>
      </c>
      <c r="E1504">
        <v>0</v>
      </c>
      <c r="F1504">
        <v>0</v>
      </c>
      <c r="G1504">
        <v>0</v>
      </c>
      <c r="H1504">
        <v>0.03</v>
      </c>
      <c r="I1504">
        <v>0</v>
      </c>
      <c r="J1504">
        <v>2</v>
      </c>
      <c r="K1504">
        <v>0.03</v>
      </c>
      <c r="L1504">
        <v>-1</v>
      </c>
      <c r="M1504">
        <v>-1</v>
      </c>
      <c r="N1504">
        <v>0.67</v>
      </c>
      <c r="O1504">
        <v>3.58</v>
      </c>
      <c r="P1504">
        <v>0.03</v>
      </c>
      <c r="Q1504">
        <v>0.28000000000000003</v>
      </c>
      <c r="R1504">
        <v>0.05</v>
      </c>
      <c r="S1504">
        <v>0.32</v>
      </c>
      <c r="T1504">
        <v>0.23</v>
      </c>
      <c r="U1504">
        <v>0</v>
      </c>
      <c r="V1504">
        <v>0</v>
      </c>
      <c r="W1504">
        <v>20.67</v>
      </c>
      <c r="X1504">
        <v>0.6</v>
      </c>
      <c r="Y1504">
        <v>-1</v>
      </c>
      <c r="Z1504">
        <v>-1</v>
      </c>
      <c r="AA1504">
        <v>24.88</v>
      </c>
      <c r="AB1504">
        <v>0.03</v>
      </c>
      <c r="AC1504">
        <v>0.02</v>
      </c>
      <c r="AD1504">
        <v>0.03</v>
      </c>
      <c r="AE1504">
        <v>4.17</v>
      </c>
      <c r="AF1504">
        <v>-1</v>
      </c>
      <c r="AG1504">
        <v>-1</v>
      </c>
      <c r="AH1504">
        <v>-1</v>
      </c>
      <c r="AI1504">
        <v>0</v>
      </c>
      <c r="AJ1504">
        <v>0</v>
      </c>
      <c r="AK1504">
        <v>0.03</v>
      </c>
      <c r="AL1504">
        <v>0.03</v>
      </c>
      <c r="AM1504">
        <v>0.05</v>
      </c>
      <c r="AN1504">
        <v>0.05</v>
      </c>
      <c r="AO1504">
        <v>1.42</v>
      </c>
      <c r="AP1504">
        <v>1.42</v>
      </c>
      <c r="AQ1504">
        <v>22.67</v>
      </c>
      <c r="AR1504">
        <v>0.53</v>
      </c>
      <c r="AS1504">
        <v>0.68</v>
      </c>
      <c r="AT1504">
        <v>-1</v>
      </c>
      <c r="AU1504">
        <v>-1</v>
      </c>
      <c r="AV1504">
        <v>0.05</v>
      </c>
      <c r="AW1504">
        <v>29.88</v>
      </c>
      <c r="AX1504">
        <v>29.88</v>
      </c>
      <c r="AY1504">
        <v>0.17</v>
      </c>
      <c r="AZ1504">
        <v>0</v>
      </c>
      <c r="BA1504">
        <v>1304.5748204329811</v>
      </c>
    </row>
    <row r="1505" spans="1:53" x14ac:dyDescent="0.25">
      <c r="A1505">
        <v>3878</v>
      </c>
      <c r="B1505" t="s">
        <v>889</v>
      </c>
      <c r="C1505">
        <v>0</v>
      </c>
      <c r="D1505">
        <v>1.58</v>
      </c>
      <c r="E1505">
        <v>0</v>
      </c>
      <c r="F1505">
        <v>0</v>
      </c>
      <c r="G1505">
        <v>0</v>
      </c>
      <c r="H1505">
        <v>0.03</v>
      </c>
      <c r="I1505">
        <v>0</v>
      </c>
      <c r="J1505">
        <v>2</v>
      </c>
      <c r="K1505">
        <v>0.03</v>
      </c>
      <c r="L1505">
        <v>-1</v>
      </c>
      <c r="M1505">
        <v>-1</v>
      </c>
      <c r="N1505">
        <v>0.67</v>
      </c>
      <c r="O1505">
        <v>3.58</v>
      </c>
      <c r="P1505">
        <v>0.03</v>
      </c>
      <c r="Q1505">
        <v>0.28000000000000003</v>
      </c>
      <c r="R1505">
        <v>0.05</v>
      </c>
      <c r="S1505">
        <v>0.32</v>
      </c>
      <c r="T1505">
        <v>0.23</v>
      </c>
      <c r="U1505">
        <v>0</v>
      </c>
      <c r="V1505">
        <v>0</v>
      </c>
      <c r="W1505">
        <v>20.67</v>
      </c>
      <c r="X1505">
        <v>0.6</v>
      </c>
      <c r="Y1505">
        <v>-1</v>
      </c>
      <c r="Z1505">
        <v>-1</v>
      </c>
      <c r="AA1505">
        <v>24.88</v>
      </c>
      <c r="AB1505">
        <v>0.03</v>
      </c>
      <c r="AC1505">
        <v>0.02</v>
      </c>
      <c r="AD1505">
        <v>0.03</v>
      </c>
      <c r="AE1505">
        <v>4.17</v>
      </c>
      <c r="AF1505">
        <v>-1</v>
      </c>
      <c r="AG1505">
        <v>-1</v>
      </c>
      <c r="AH1505">
        <v>-1</v>
      </c>
      <c r="AI1505">
        <v>0</v>
      </c>
      <c r="AJ1505">
        <v>0</v>
      </c>
      <c r="AK1505">
        <v>0.03</v>
      </c>
      <c r="AL1505">
        <v>0.03</v>
      </c>
      <c r="AM1505">
        <v>0.05</v>
      </c>
      <c r="AN1505">
        <v>0.05</v>
      </c>
      <c r="AO1505">
        <v>1.42</v>
      </c>
      <c r="AP1505">
        <v>1.42</v>
      </c>
      <c r="AQ1505">
        <v>22.67</v>
      </c>
      <c r="AR1505">
        <v>0.53</v>
      </c>
      <c r="AS1505">
        <v>0.68</v>
      </c>
      <c r="AT1505">
        <v>-1</v>
      </c>
      <c r="AU1505">
        <v>-1</v>
      </c>
      <c r="AV1505">
        <v>0.05</v>
      </c>
      <c r="AW1505">
        <v>29.88</v>
      </c>
      <c r="AX1505">
        <v>29.88</v>
      </c>
      <c r="AY1505">
        <v>0.17</v>
      </c>
      <c r="AZ1505">
        <v>0</v>
      </c>
      <c r="BA1505">
        <v>1378.5338024470475</v>
      </c>
    </row>
    <row r="1506" spans="1:53" x14ac:dyDescent="0.25">
      <c r="A1506">
        <v>3880</v>
      </c>
      <c r="B1506" t="s">
        <v>1889</v>
      </c>
      <c r="C1506">
        <v>0</v>
      </c>
      <c r="D1506">
        <v>1.58</v>
      </c>
      <c r="E1506">
        <v>0</v>
      </c>
      <c r="F1506">
        <v>0</v>
      </c>
      <c r="G1506">
        <v>0</v>
      </c>
      <c r="H1506">
        <v>0.03</v>
      </c>
      <c r="I1506">
        <v>0</v>
      </c>
      <c r="J1506">
        <v>2</v>
      </c>
      <c r="K1506">
        <v>0.03</v>
      </c>
      <c r="L1506">
        <v>-1</v>
      </c>
      <c r="M1506">
        <v>-1</v>
      </c>
      <c r="N1506">
        <v>0.67</v>
      </c>
      <c r="O1506">
        <v>3.58</v>
      </c>
      <c r="P1506">
        <v>0.03</v>
      </c>
      <c r="Q1506">
        <v>0.28000000000000003</v>
      </c>
      <c r="R1506">
        <v>0.05</v>
      </c>
      <c r="S1506">
        <v>0.32</v>
      </c>
      <c r="T1506">
        <v>0.23</v>
      </c>
      <c r="U1506">
        <v>0</v>
      </c>
      <c r="V1506">
        <v>0</v>
      </c>
      <c r="W1506">
        <v>20.67</v>
      </c>
      <c r="X1506">
        <v>0.6</v>
      </c>
      <c r="Y1506">
        <v>-1</v>
      </c>
      <c r="Z1506">
        <v>-1</v>
      </c>
      <c r="AA1506">
        <v>24.88</v>
      </c>
      <c r="AB1506">
        <v>0.03</v>
      </c>
      <c r="AC1506">
        <v>0.02</v>
      </c>
      <c r="AD1506">
        <v>0.03</v>
      </c>
      <c r="AE1506">
        <v>4.17</v>
      </c>
      <c r="AF1506">
        <v>-1</v>
      </c>
      <c r="AG1506">
        <v>-1</v>
      </c>
      <c r="AH1506">
        <v>-1</v>
      </c>
      <c r="AI1506">
        <v>0</v>
      </c>
      <c r="AJ1506">
        <v>0</v>
      </c>
      <c r="AK1506">
        <v>0.03</v>
      </c>
      <c r="AL1506">
        <v>0.03</v>
      </c>
      <c r="AM1506">
        <v>0.05</v>
      </c>
      <c r="AN1506">
        <v>0.05</v>
      </c>
      <c r="AO1506">
        <v>1.42</v>
      </c>
      <c r="AP1506">
        <v>1.42</v>
      </c>
      <c r="AQ1506">
        <v>22.67</v>
      </c>
      <c r="AR1506">
        <v>0.53</v>
      </c>
      <c r="AS1506">
        <v>0.68</v>
      </c>
      <c r="AT1506">
        <v>-1</v>
      </c>
      <c r="AU1506">
        <v>-1</v>
      </c>
      <c r="AV1506">
        <v>0.05</v>
      </c>
      <c r="AW1506">
        <v>29.88</v>
      </c>
      <c r="AX1506">
        <v>29.88</v>
      </c>
      <c r="AY1506">
        <v>0.17</v>
      </c>
      <c r="AZ1506">
        <v>0</v>
      </c>
      <c r="BA1506">
        <v>1532.141422376073</v>
      </c>
    </row>
    <row r="1507" spans="1:53" x14ac:dyDescent="0.25">
      <c r="A1507">
        <v>3881</v>
      </c>
      <c r="B1507" t="s">
        <v>1890</v>
      </c>
      <c r="C1507">
        <v>0</v>
      </c>
      <c r="D1507">
        <v>1.58</v>
      </c>
      <c r="E1507">
        <v>0</v>
      </c>
      <c r="F1507">
        <v>0</v>
      </c>
      <c r="G1507">
        <v>0</v>
      </c>
      <c r="H1507">
        <v>0.03</v>
      </c>
      <c r="I1507">
        <v>0</v>
      </c>
      <c r="J1507">
        <v>2</v>
      </c>
      <c r="K1507">
        <v>0.03</v>
      </c>
      <c r="L1507">
        <v>-1</v>
      </c>
      <c r="M1507">
        <v>-1</v>
      </c>
      <c r="N1507">
        <v>0.67</v>
      </c>
      <c r="O1507">
        <v>3.58</v>
      </c>
      <c r="P1507">
        <v>0.03</v>
      </c>
      <c r="Q1507">
        <v>0.28000000000000003</v>
      </c>
      <c r="R1507">
        <v>0.05</v>
      </c>
      <c r="S1507">
        <v>0.32</v>
      </c>
      <c r="T1507">
        <v>0.23</v>
      </c>
      <c r="U1507">
        <v>0</v>
      </c>
      <c r="V1507">
        <v>0</v>
      </c>
      <c r="W1507">
        <v>20.67</v>
      </c>
      <c r="X1507">
        <v>0.6</v>
      </c>
      <c r="Y1507">
        <v>-1</v>
      </c>
      <c r="Z1507">
        <v>-1</v>
      </c>
      <c r="AA1507">
        <v>24.88</v>
      </c>
      <c r="AB1507">
        <v>0.03</v>
      </c>
      <c r="AC1507">
        <v>0.02</v>
      </c>
      <c r="AD1507">
        <v>0.03</v>
      </c>
      <c r="AE1507">
        <v>4.17</v>
      </c>
      <c r="AF1507">
        <v>-1</v>
      </c>
      <c r="AG1507">
        <v>-1</v>
      </c>
      <c r="AH1507">
        <v>-1</v>
      </c>
      <c r="AI1507">
        <v>0</v>
      </c>
      <c r="AJ1507">
        <v>0</v>
      </c>
      <c r="AK1507">
        <v>0.03</v>
      </c>
      <c r="AL1507">
        <v>0.03</v>
      </c>
      <c r="AM1507">
        <v>0.05</v>
      </c>
      <c r="AN1507">
        <v>0.05</v>
      </c>
      <c r="AO1507">
        <v>1.42</v>
      </c>
      <c r="AP1507">
        <v>1.42</v>
      </c>
      <c r="AQ1507">
        <v>22.67</v>
      </c>
      <c r="AR1507">
        <v>0.53</v>
      </c>
      <c r="AS1507">
        <v>0.68</v>
      </c>
      <c r="AT1507">
        <v>-1</v>
      </c>
      <c r="AU1507">
        <v>-1</v>
      </c>
      <c r="AV1507">
        <v>0.05</v>
      </c>
      <c r="AW1507">
        <v>29.88</v>
      </c>
      <c r="AX1507">
        <v>29.88</v>
      </c>
      <c r="AY1507">
        <v>0.17</v>
      </c>
      <c r="AZ1507">
        <v>0</v>
      </c>
      <c r="BA1507">
        <v>1350</v>
      </c>
    </row>
    <row r="1508" spans="1:53" x14ac:dyDescent="0.25">
      <c r="A1508">
        <v>3882</v>
      </c>
      <c r="B1508" t="s">
        <v>1891</v>
      </c>
      <c r="C1508">
        <v>0</v>
      </c>
      <c r="D1508">
        <v>1.58</v>
      </c>
      <c r="E1508">
        <v>0</v>
      </c>
      <c r="F1508">
        <v>0</v>
      </c>
      <c r="G1508">
        <v>0</v>
      </c>
      <c r="H1508">
        <v>0.03</v>
      </c>
      <c r="I1508">
        <v>0</v>
      </c>
      <c r="J1508">
        <v>2</v>
      </c>
      <c r="K1508">
        <v>0.03</v>
      </c>
      <c r="L1508">
        <v>-1</v>
      </c>
      <c r="M1508">
        <v>-1</v>
      </c>
      <c r="N1508">
        <v>0.67</v>
      </c>
      <c r="O1508">
        <v>3.58</v>
      </c>
      <c r="P1508">
        <v>0.03</v>
      </c>
      <c r="Q1508">
        <v>0.28000000000000003</v>
      </c>
      <c r="R1508">
        <v>0.05</v>
      </c>
      <c r="S1508">
        <v>0.32</v>
      </c>
      <c r="T1508">
        <v>0.23</v>
      </c>
      <c r="U1508">
        <v>0</v>
      </c>
      <c r="V1508">
        <v>0</v>
      </c>
      <c r="W1508">
        <v>20.67</v>
      </c>
      <c r="X1508">
        <v>0.6</v>
      </c>
      <c r="Y1508">
        <v>-1</v>
      </c>
      <c r="Z1508">
        <v>-1</v>
      </c>
      <c r="AA1508">
        <v>24.88</v>
      </c>
      <c r="AB1508">
        <v>0.03</v>
      </c>
      <c r="AC1508">
        <v>0.02</v>
      </c>
      <c r="AD1508">
        <v>0.03</v>
      </c>
      <c r="AE1508">
        <v>4.17</v>
      </c>
      <c r="AF1508">
        <v>-1</v>
      </c>
      <c r="AG1508">
        <v>-1</v>
      </c>
      <c r="AH1508">
        <v>-1</v>
      </c>
      <c r="AI1508">
        <v>0</v>
      </c>
      <c r="AJ1508">
        <v>0</v>
      </c>
      <c r="AK1508">
        <v>0.03</v>
      </c>
      <c r="AL1508">
        <v>0.03</v>
      </c>
      <c r="AM1508">
        <v>0.05</v>
      </c>
      <c r="AN1508">
        <v>0.05</v>
      </c>
      <c r="AO1508">
        <v>1.42</v>
      </c>
      <c r="AP1508">
        <v>1.42</v>
      </c>
      <c r="AQ1508">
        <v>22.67</v>
      </c>
      <c r="AR1508">
        <v>0.53</v>
      </c>
      <c r="AS1508">
        <v>0.68</v>
      </c>
      <c r="AT1508">
        <v>-1</v>
      </c>
      <c r="AU1508">
        <v>-1</v>
      </c>
      <c r="AV1508">
        <v>0.05</v>
      </c>
      <c r="AW1508">
        <v>29.88</v>
      </c>
      <c r="AX1508">
        <v>29.88</v>
      </c>
      <c r="AY1508">
        <v>0.17</v>
      </c>
      <c r="AZ1508">
        <v>0</v>
      </c>
      <c r="BA1508">
        <v>1515.7532734399838</v>
      </c>
    </row>
    <row r="1509" spans="1:53" x14ac:dyDescent="0.25">
      <c r="A1509">
        <v>3883</v>
      </c>
      <c r="B1509" t="s">
        <v>1892</v>
      </c>
      <c r="C1509">
        <v>0</v>
      </c>
      <c r="D1509">
        <v>1.58</v>
      </c>
      <c r="E1509">
        <v>0</v>
      </c>
      <c r="F1509">
        <v>0</v>
      </c>
      <c r="G1509">
        <v>0</v>
      </c>
      <c r="H1509">
        <v>0.03</v>
      </c>
      <c r="I1509">
        <v>0</v>
      </c>
      <c r="J1509">
        <v>2</v>
      </c>
      <c r="K1509">
        <v>0.03</v>
      </c>
      <c r="L1509">
        <v>-1</v>
      </c>
      <c r="M1509">
        <v>-1</v>
      </c>
      <c r="N1509">
        <v>0.67</v>
      </c>
      <c r="O1509">
        <v>3.58</v>
      </c>
      <c r="P1509">
        <v>0.03</v>
      </c>
      <c r="Q1509">
        <v>0.28000000000000003</v>
      </c>
      <c r="R1509">
        <v>0.05</v>
      </c>
      <c r="S1509">
        <v>0.32</v>
      </c>
      <c r="T1509">
        <v>0.23</v>
      </c>
      <c r="U1509">
        <v>0</v>
      </c>
      <c r="V1509">
        <v>0</v>
      </c>
      <c r="W1509">
        <v>20.67</v>
      </c>
      <c r="X1509">
        <v>0.6</v>
      </c>
      <c r="Y1509">
        <v>-1</v>
      </c>
      <c r="Z1509">
        <v>-1</v>
      </c>
      <c r="AA1509">
        <v>24.88</v>
      </c>
      <c r="AB1509">
        <v>0.03</v>
      </c>
      <c r="AC1509">
        <v>0.02</v>
      </c>
      <c r="AD1509">
        <v>0.03</v>
      </c>
      <c r="AE1509">
        <v>4.17</v>
      </c>
      <c r="AF1509">
        <v>-1</v>
      </c>
      <c r="AG1509">
        <v>-1</v>
      </c>
      <c r="AH1509">
        <v>-1</v>
      </c>
      <c r="AI1509">
        <v>0</v>
      </c>
      <c r="AJ1509">
        <v>0</v>
      </c>
      <c r="AK1509">
        <v>0.03</v>
      </c>
      <c r="AL1509">
        <v>0.03</v>
      </c>
      <c r="AM1509">
        <v>0.05</v>
      </c>
      <c r="AN1509">
        <v>0.05</v>
      </c>
      <c r="AO1509">
        <v>1.42</v>
      </c>
      <c r="AP1509">
        <v>1.42</v>
      </c>
      <c r="AQ1509">
        <v>22.67</v>
      </c>
      <c r="AR1509">
        <v>0.53</v>
      </c>
      <c r="AS1509">
        <v>0.68</v>
      </c>
      <c r="AT1509">
        <v>-1</v>
      </c>
      <c r="AU1509">
        <v>-1</v>
      </c>
      <c r="AV1509">
        <v>0.05</v>
      </c>
      <c r="AW1509">
        <v>29.88</v>
      </c>
      <c r="AX1509">
        <v>29.88</v>
      </c>
      <c r="AY1509">
        <v>0.17</v>
      </c>
      <c r="AZ1509">
        <v>0</v>
      </c>
      <c r="BA1509">
        <v>1545.7673604566132</v>
      </c>
    </row>
    <row r="1510" spans="1:53" x14ac:dyDescent="0.25">
      <c r="A1510">
        <v>3925</v>
      </c>
      <c r="B1510" t="s">
        <v>1893</v>
      </c>
      <c r="C1510">
        <v>0</v>
      </c>
      <c r="D1510">
        <v>1.58</v>
      </c>
      <c r="E1510">
        <v>0</v>
      </c>
      <c r="F1510">
        <v>0</v>
      </c>
      <c r="G1510">
        <v>0</v>
      </c>
      <c r="H1510">
        <v>0.03</v>
      </c>
      <c r="I1510">
        <v>0</v>
      </c>
      <c r="J1510">
        <v>2</v>
      </c>
      <c r="K1510">
        <v>0.03</v>
      </c>
      <c r="L1510">
        <v>-1</v>
      </c>
      <c r="M1510">
        <v>-1</v>
      </c>
      <c r="N1510">
        <v>0.67</v>
      </c>
      <c r="O1510">
        <v>3.58</v>
      </c>
      <c r="P1510">
        <v>0.03</v>
      </c>
      <c r="Q1510">
        <v>0.28000000000000003</v>
      </c>
      <c r="R1510">
        <v>0.05</v>
      </c>
      <c r="S1510">
        <v>0.32</v>
      </c>
      <c r="T1510">
        <v>0.23</v>
      </c>
      <c r="U1510">
        <v>0</v>
      </c>
      <c r="V1510">
        <v>0</v>
      </c>
      <c r="W1510">
        <v>20.67</v>
      </c>
      <c r="X1510">
        <v>0.6</v>
      </c>
      <c r="Y1510">
        <v>-1</v>
      </c>
      <c r="Z1510">
        <v>-1</v>
      </c>
      <c r="AA1510">
        <v>24.88</v>
      </c>
      <c r="AB1510">
        <v>0.03</v>
      </c>
      <c r="AC1510">
        <v>0.02</v>
      </c>
      <c r="AD1510">
        <v>0.03</v>
      </c>
      <c r="AE1510">
        <v>4.17</v>
      </c>
      <c r="AF1510">
        <v>-1</v>
      </c>
      <c r="AG1510">
        <v>-1</v>
      </c>
      <c r="AH1510">
        <v>-1</v>
      </c>
      <c r="AI1510">
        <v>0</v>
      </c>
      <c r="AJ1510">
        <v>0</v>
      </c>
      <c r="AK1510">
        <v>0.03</v>
      </c>
      <c r="AL1510">
        <v>0.03</v>
      </c>
      <c r="AM1510">
        <v>0.05</v>
      </c>
      <c r="AN1510">
        <v>0.05</v>
      </c>
      <c r="AO1510">
        <v>1.42</v>
      </c>
      <c r="AP1510">
        <v>1.42</v>
      </c>
      <c r="AQ1510">
        <v>22.67</v>
      </c>
      <c r="AR1510">
        <v>0.53</v>
      </c>
      <c r="AS1510">
        <v>0.68</v>
      </c>
      <c r="AT1510">
        <v>-1</v>
      </c>
      <c r="AU1510">
        <v>-1</v>
      </c>
      <c r="AV1510">
        <v>0.05</v>
      </c>
      <c r="AW1510">
        <v>29.88</v>
      </c>
      <c r="AX1510">
        <v>29.88</v>
      </c>
      <c r="AY1510">
        <v>0.17</v>
      </c>
      <c r="AZ1510">
        <v>0</v>
      </c>
      <c r="BA1510">
        <v>1488.899996740234</v>
      </c>
    </row>
    <row r="1511" spans="1:53" x14ac:dyDescent="0.25">
      <c r="A1511">
        <v>3926</v>
      </c>
      <c r="B1511" t="s">
        <v>1894</v>
      </c>
      <c r="C1511">
        <v>0</v>
      </c>
      <c r="D1511">
        <v>1.58</v>
      </c>
      <c r="E1511">
        <v>0</v>
      </c>
      <c r="F1511">
        <v>0</v>
      </c>
      <c r="G1511">
        <v>0</v>
      </c>
      <c r="H1511">
        <v>0.03</v>
      </c>
      <c r="I1511">
        <v>0</v>
      </c>
      <c r="J1511">
        <v>2</v>
      </c>
      <c r="K1511">
        <v>0.03</v>
      </c>
      <c r="L1511">
        <v>-1</v>
      </c>
      <c r="M1511">
        <v>-1</v>
      </c>
      <c r="N1511">
        <v>0.67</v>
      </c>
      <c r="O1511">
        <v>3.58</v>
      </c>
      <c r="P1511">
        <v>0.03</v>
      </c>
      <c r="Q1511">
        <v>0.28000000000000003</v>
      </c>
      <c r="R1511">
        <v>0.05</v>
      </c>
      <c r="S1511">
        <v>0.32</v>
      </c>
      <c r="T1511">
        <v>0.23</v>
      </c>
      <c r="U1511">
        <v>0</v>
      </c>
      <c r="V1511">
        <v>0</v>
      </c>
      <c r="W1511">
        <v>20.67</v>
      </c>
      <c r="X1511">
        <v>0.6</v>
      </c>
      <c r="Y1511">
        <v>-1</v>
      </c>
      <c r="Z1511">
        <v>-1</v>
      </c>
      <c r="AA1511">
        <v>24.88</v>
      </c>
      <c r="AB1511">
        <v>0.03</v>
      </c>
      <c r="AC1511">
        <v>0.02</v>
      </c>
      <c r="AD1511">
        <v>0.03</v>
      </c>
      <c r="AE1511">
        <v>4.17</v>
      </c>
      <c r="AF1511">
        <v>-1</v>
      </c>
      <c r="AG1511">
        <v>-1</v>
      </c>
      <c r="AH1511">
        <v>-1</v>
      </c>
      <c r="AI1511">
        <v>0</v>
      </c>
      <c r="AJ1511">
        <v>0</v>
      </c>
      <c r="AK1511">
        <v>0.03</v>
      </c>
      <c r="AL1511">
        <v>0.03</v>
      </c>
      <c r="AM1511">
        <v>0.05</v>
      </c>
      <c r="AN1511">
        <v>0.05</v>
      </c>
      <c r="AO1511">
        <v>1.42</v>
      </c>
      <c r="AP1511">
        <v>1.42</v>
      </c>
      <c r="AQ1511">
        <v>22.67</v>
      </c>
      <c r="AR1511">
        <v>0.53</v>
      </c>
      <c r="AS1511">
        <v>0.68</v>
      </c>
      <c r="AT1511">
        <v>-1</v>
      </c>
      <c r="AU1511">
        <v>-1</v>
      </c>
      <c r="AV1511">
        <v>0.05</v>
      </c>
      <c r="AW1511">
        <v>29.88</v>
      </c>
      <c r="AX1511">
        <v>29.88</v>
      </c>
      <c r="AY1511">
        <v>0.17</v>
      </c>
      <c r="AZ1511">
        <v>0</v>
      </c>
      <c r="BA1511">
        <v>1428.0200397341482</v>
      </c>
    </row>
    <row r="1512" spans="1:53" x14ac:dyDescent="0.25">
      <c r="A1512">
        <v>3928</v>
      </c>
      <c r="B1512" t="s">
        <v>1895</v>
      </c>
      <c r="C1512">
        <v>0</v>
      </c>
      <c r="D1512">
        <v>1.58</v>
      </c>
      <c r="E1512">
        <v>0</v>
      </c>
      <c r="F1512">
        <v>0</v>
      </c>
      <c r="G1512">
        <v>0</v>
      </c>
      <c r="H1512">
        <v>0.03</v>
      </c>
      <c r="I1512">
        <v>0</v>
      </c>
      <c r="J1512">
        <v>2</v>
      </c>
      <c r="K1512">
        <v>0.03</v>
      </c>
      <c r="L1512">
        <v>-1</v>
      </c>
      <c r="M1512">
        <v>-1</v>
      </c>
      <c r="N1512">
        <v>0.67</v>
      </c>
      <c r="O1512">
        <v>3.58</v>
      </c>
      <c r="P1512">
        <v>0.03</v>
      </c>
      <c r="Q1512">
        <v>0.28000000000000003</v>
      </c>
      <c r="R1512">
        <v>0.05</v>
      </c>
      <c r="S1512">
        <v>0.32</v>
      </c>
      <c r="T1512">
        <v>0.23</v>
      </c>
      <c r="U1512">
        <v>0</v>
      </c>
      <c r="V1512">
        <v>0</v>
      </c>
      <c r="W1512">
        <v>20.67</v>
      </c>
      <c r="X1512">
        <v>0.6</v>
      </c>
      <c r="Y1512">
        <v>-1</v>
      </c>
      <c r="Z1512">
        <v>-1</v>
      </c>
      <c r="AA1512">
        <v>24.88</v>
      </c>
      <c r="AB1512">
        <v>0.03</v>
      </c>
      <c r="AC1512">
        <v>0.02</v>
      </c>
      <c r="AD1512">
        <v>0.03</v>
      </c>
      <c r="AE1512">
        <v>4.17</v>
      </c>
      <c r="AF1512">
        <v>-1</v>
      </c>
      <c r="AG1512">
        <v>-1</v>
      </c>
      <c r="AH1512">
        <v>-1</v>
      </c>
      <c r="AI1512">
        <v>0</v>
      </c>
      <c r="AJ1512">
        <v>0</v>
      </c>
      <c r="AK1512">
        <v>0.03</v>
      </c>
      <c r="AL1512">
        <v>0.03</v>
      </c>
      <c r="AM1512">
        <v>0.05</v>
      </c>
      <c r="AN1512">
        <v>0.05</v>
      </c>
      <c r="AO1512">
        <v>1.42</v>
      </c>
      <c r="AP1512">
        <v>1.42</v>
      </c>
      <c r="AQ1512">
        <v>22.67</v>
      </c>
      <c r="AR1512">
        <v>0.53</v>
      </c>
      <c r="AS1512">
        <v>0.68</v>
      </c>
      <c r="AT1512">
        <v>-1</v>
      </c>
      <c r="AU1512">
        <v>-1</v>
      </c>
      <c r="AV1512">
        <v>0.05</v>
      </c>
      <c r="AW1512">
        <v>29.88</v>
      </c>
      <c r="AX1512">
        <v>29.88</v>
      </c>
      <c r="AY1512">
        <v>0.17</v>
      </c>
      <c r="AZ1512">
        <v>0</v>
      </c>
      <c r="BA1512">
        <v>1543.0542797649084</v>
      </c>
    </row>
    <row r="1513" spans="1:53" x14ac:dyDescent="0.25">
      <c r="A1513">
        <v>3929</v>
      </c>
      <c r="B1513" t="s">
        <v>1896</v>
      </c>
      <c r="C1513">
        <v>0</v>
      </c>
      <c r="D1513">
        <v>1.58</v>
      </c>
      <c r="E1513">
        <v>0</v>
      </c>
      <c r="F1513">
        <v>0</v>
      </c>
      <c r="G1513">
        <v>0</v>
      </c>
      <c r="H1513">
        <v>0.03</v>
      </c>
      <c r="I1513">
        <v>0</v>
      </c>
      <c r="J1513">
        <v>2</v>
      </c>
      <c r="K1513">
        <v>0.03</v>
      </c>
      <c r="L1513">
        <v>-1</v>
      </c>
      <c r="M1513">
        <v>-1</v>
      </c>
      <c r="N1513">
        <v>0.67</v>
      </c>
      <c r="O1513">
        <v>3.58</v>
      </c>
      <c r="P1513">
        <v>0.03</v>
      </c>
      <c r="Q1513">
        <v>0.28000000000000003</v>
      </c>
      <c r="R1513">
        <v>0.05</v>
      </c>
      <c r="S1513">
        <v>0.32</v>
      </c>
      <c r="T1513">
        <v>0.23</v>
      </c>
      <c r="U1513">
        <v>0</v>
      </c>
      <c r="V1513">
        <v>0</v>
      </c>
      <c r="W1513">
        <v>20.67</v>
      </c>
      <c r="X1513">
        <v>0.6</v>
      </c>
      <c r="Y1513">
        <v>-1</v>
      </c>
      <c r="Z1513">
        <v>-1</v>
      </c>
      <c r="AA1513">
        <v>24.88</v>
      </c>
      <c r="AB1513">
        <v>0.03</v>
      </c>
      <c r="AC1513">
        <v>0.02</v>
      </c>
      <c r="AD1513">
        <v>0.03</v>
      </c>
      <c r="AE1513">
        <v>4.17</v>
      </c>
      <c r="AF1513">
        <v>-1</v>
      </c>
      <c r="AG1513">
        <v>-1</v>
      </c>
      <c r="AH1513">
        <v>-1</v>
      </c>
      <c r="AI1513">
        <v>0</v>
      </c>
      <c r="AJ1513">
        <v>0</v>
      </c>
      <c r="AK1513">
        <v>0.03</v>
      </c>
      <c r="AL1513">
        <v>0.03</v>
      </c>
      <c r="AM1513">
        <v>0.05</v>
      </c>
      <c r="AN1513">
        <v>0.05</v>
      </c>
      <c r="AO1513">
        <v>1.42</v>
      </c>
      <c r="AP1513">
        <v>1.42</v>
      </c>
      <c r="AQ1513">
        <v>22.67</v>
      </c>
      <c r="AR1513">
        <v>0.53</v>
      </c>
      <c r="AS1513">
        <v>0.68</v>
      </c>
      <c r="AT1513">
        <v>-1</v>
      </c>
      <c r="AU1513">
        <v>-1</v>
      </c>
      <c r="AV1513">
        <v>0.05</v>
      </c>
      <c r="AW1513">
        <v>29.88</v>
      </c>
      <c r="AX1513">
        <v>29.88</v>
      </c>
      <c r="AY1513">
        <v>0.17</v>
      </c>
      <c r="AZ1513">
        <v>0</v>
      </c>
      <c r="BA1513">
        <v>1457.9290796967603</v>
      </c>
    </row>
    <row r="1514" spans="1:53" x14ac:dyDescent="0.25">
      <c r="A1514">
        <v>3930</v>
      </c>
      <c r="B1514" t="s">
        <v>1897</v>
      </c>
      <c r="C1514">
        <v>0</v>
      </c>
      <c r="D1514">
        <v>1.58</v>
      </c>
      <c r="E1514">
        <v>0</v>
      </c>
      <c r="F1514">
        <v>0</v>
      </c>
      <c r="G1514">
        <v>0</v>
      </c>
      <c r="H1514">
        <v>0.03</v>
      </c>
      <c r="I1514">
        <v>0</v>
      </c>
      <c r="J1514">
        <v>2</v>
      </c>
      <c r="K1514">
        <v>0.03</v>
      </c>
      <c r="L1514">
        <v>-1</v>
      </c>
      <c r="M1514">
        <v>-1</v>
      </c>
      <c r="N1514">
        <v>0.67</v>
      </c>
      <c r="O1514">
        <v>3.58</v>
      </c>
      <c r="P1514">
        <v>0.03</v>
      </c>
      <c r="Q1514">
        <v>0.28000000000000003</v>
      </c>
      <c r="R1514">
        <v>0.05</v>
      </c>
      <c r="S1514">
        <v>0.32</v>
      </c>
      <c r="T1514">
        <v>0.23</v>
      </c>
      <c r="U1514">
        <v>0</v>
      </c>
      <c r="V1514">
        <v>0</v>
      </c>
      <c r="W1514">
        <v>20.67</v>
      </c>
      <c r="X1514">
        <v>0.6</v>
      </c>
      <c r="Y1514">
        <v>-1</v>
      </c>
      <c r="Z1514">
        <v>-1</v>
      </c>
      <c r="AA1514">
        <v>24.88</v>
      </c>
      <c r="AB1514">
        <v>0.03</v>
      </c>
      <c r="AC1514">
        <v>0.02</v>
      </c>
      <c r="AD1514">
        <v>0.03</v>
      </c>
      <c r="AE1514">
        <v>4.17</v>
      </c>
      <c r="AF1514">
        <v>-1</v>
      </c>
      <c r="AG1514">
        <v>-1</v>
      </c>
      <c r="AH1514">
        <v>-1</v>
      </c>
      <c r="AI1514">
        <v>0</v>
      </c>
      <c r="AJ1514">
        <v>0</v>
      </c>
      <c r="AK1514">
        <v>0.03</v>
      </c>
      <c r="AL1514">
        <v>0.03</v>
      </c>
      <c r="AM1514">
        <v>0.05</v>
      </c>
      <c r="AN1514">
        <v>0.05</v>
      </c>
      <c r="AO1514">
        <v>1.42</v>
      </c>
      <c r="AP1514">
        <v>1.42</v>
      </c>
      <c r="AQ1514">
        <v>22.67</v>
      </c>
      <c r="AR1514">
        <v>0.53</v>
      </c>
      <c r="AS1514">
        <v>0.68</v>
      </c>
      <c r="AT1514">
        <v>-1</v>
      </c>
      <c r="AU1514">
        <v>-1</v>
      </c>
      <c r="AV1514">
        <v>0.05</v>
      </c>
      <c r="AW1514">
        <v>29.88</v>
      </c>
      <c r="AX1514">
        <v>29.88</v>
      </c>
      <c r="AY1514">
        <v>0.17</v>
      </c>
      <c r="AZ1514">
        <v>0</v>
      </c>
      <c r="BA1514">
        <v>1469.9414012318737</v>
      </c>
    </row>
    <row r="1515" spans="1:53" x14ac:dyDescent="0.25">
      <c r="A1515">
        <v>3931</v>
      </c>
      <c r="B1515" t="s">
        <v>1898</v>
      </c>
      <c r="C1515">
        <v>0</v>
      </c>
      <c r="D1515">
        <v>1.58</v>
      </c>
      <c r="E1515">
        <v>0</v>
      </c>
      <c r="F1515">
        <v>0</v>
      </c>
      <c r="G1515">
        <v>0</v>
      </c>
      <c r="H1515">
        <v>0.03</v>
      </c>
      <c r="I1515">
        <v>0</v>
      </c>
      <c r="J1515">
        <v>2</v>
      </c>
      <c r="K1515">
        <v>0.03</v>
      </c>
      <c r="L1515">
        <v>-1</v>
      </c>
      <c r="M1515">
        <v>-1</v>
      </c>
      <c r="N1515">
        <v>0.67</v>
      </c>
      <c r="O1515">
        <v>3.58</v>
      </c>
      <c r="P1515">
        <v>0.03</v>
      </c>
      <c r="Q1515">
        <v>0.28000000000000003</v>
      </c>
      <c r="R1515">
        <v>0.05</v>
      </c>
      <c r="S1515">
        <v>0.32</v>
      </c>
      <c r="T1515">
        <v>0.23</v>
      </c>
      <c r="U1515">
        <v>0</v>
      </c>
      <c r="V1515">
        <v>0</v>
      </c>
      <c r="W1515">
        <v>20.67</v>
      </c>
      <c r="X1515">
        <v>0.6</v>
      </c>
      <c r="Y1515">
        <v>-1</v>
      </c>
      <c r="Z1515">
        <v>-1</v>
      </c>
      <c r="AA1515">
        <v>24.88</v>
      </c>
      <c r="AB1515">
        <v>0.03</v>
      </c>
      <c r="AC1515">
        <v>0.02</v>
      </c>
      <c r="AD1515">
        <v>0.03</v>
      </c>
      <c r="AE1515">
        <v>4.17</v>
      </c>
      <c r="AF1515">
        <v>-1</v>
      </c>
      <c r="AG1515">
        <v>-1</v>
      </c>
      <c r="AH1515">
        <v>-1</v>
      </c>
      <c r="AI1515">
        <v>0</v>
      </c>
      <c r="AJ1515">
        <v>0</v>
      </c>
      <c r="AK1515">
        <v>0.03</v>
      </c>
      <c r="AL1515">
        <v>0.03</v>
      </c>
      <c r="AM1515">
        <v>0.05</v>
      </c>
      <c r="AN1515">
        <v>0.05</v>
      </c>
      <c r="AO1515">
        <v>1.42</v>
      </c>
      <c r="AP1515">
        <v>1.42</v>
      </c>
      <c r="AQ1515">
        <v>22.67</v>
      </c>
      <c r="AR1515">
        <v>0.53</v>
      </c>
      <c r="AS1515">
        <v>0.68</v>
      </c>
      <c r="AT1515">
        <v>-1</v>
      </c>
      <c r="AU1515">
        <v>-1</v>
      </c>
      <c r="AV1515">
        <v>0.05</v>
      </c>
      <c r="AW1515">
        <v>29.88</v>
      </c>
      <c r="AX1515">
        <v>29.88</v>
      </c>
      <c r="AY1515">
        <v>0.17</v>
      </c>
      <c r="AZ1515">
        <v>0</v>
      </c>
      <c r="BA1515">
        <v>1518.5457306437172</v>
      </c>
    </row>
    <row r="1516" spans="1:53" x14ac:dyDescent="0.25">
      <c r="A1516">
        <v>3932</v>
      </c>
      <c r="B1516" t="s">
        <v>1899</v>
      </c>
      <c r="C1516">
        <v>0</v>
      </c>
      <c r="D1516">
        <v>1.58</v>
      </c>
      <c r="E1516">
        <v>0</v>
      </c>
      <c r="F1516">
        <v>0</v>
      </c>
      <c r="G1516">
        <v>0</v>
      </c>
      <c r="H1516">
        <v>0.03</v>
      </c>
      <c r="I1516">
        <v>0</v>
      </c>
      <c r="J1516">
        <v>2</v>
      </c>
      <c r="K1516">
        <v>0.03</v>
      </c>
      <c r="L1516">
        <v>-1</v>
      </c>
      <c r="M1516">
        <v>-1</v>
      </c>
      <c r="N1516">
        <v>0.67</v>
      </c>
      <c r="O1516">
        <v>3.58</v>
      </c>
      <c r="P1516">
        <v>0.03</v>
      </c>
      <c r="Q1516">
        <v>0.28000000000000003</v>
      </c>
      <c r="R1516">
        <v>0.05</v>
      </c>
      <c r="S1516">
        <v>0.32</v>
      </c>
      <c r="T1516">
        <v>0.23</v>
      </c>
      <c r="U1516">
        <v>0</v>
      </c>
      <c r="V1516">
        <v>0</v>
      </c>
      <c r="W1516">
        <v>20.67</v>
      </c>
      <c r="X1516">
        <v>0.6</v>
      </c>
      <c r="Y1516">
        <v>-1</v>
      </c>
      <c r="Z1516">
        <v>-1</v>
      </c>
      <c r="AA1516">
        <v>24.88</v>
      </c>
      <c r="AB1516">
        <v>0.03</v>
      </c>
      <c r="AC1516">
        <v>0.02</v>
      </c>
      <c r="AD1516">
        <v>0.03</v>
      </c>
      <c r="AE1516">
        <v>4.17</v>
      </c>
      <c r="AF1516">
        <v>-1</v>
      </c>
      <c r="AG1516">
        <v>-1</v>
      </c>
      <c r="AH1516">
        <v>-1</v>
      </c>
      <c r="AI1516">
        <v>0</v>
      </c>
      <c r="AJ1516">
        <v>0</v>
      </c>
      <c r="AK1516">
        <v>0.03</v>
      </c>
      <c r="AL1516">
        <v>0.03</v>
      </c>
      <c r="AM1516">
        <v>0.05</v>
      </c>
      <c r="AN1516">
        <v>0.05</v>
      </c>
      <c r="AO1516">
        <v>1.42</v>
      </c>
      <c r="AP1516">
        <v>1.42</v>
      </c>
      <c r="AQ1516">
        <v>22.67</v>
      </c>
      <c r="AR1516">
        <v>0.53</v>
      </c>
      <c r="AS1516">
        <v>0.68</v>
      </c>
      <c r="AT1516">
        <v>-1</v>
      </c>
      <c r="AU1516">
        <v>-1</v>
      </c>
      <c r="AV1516">
        <v>0.05</v>
      </c>
      <c r="AW1516">
        <v>29.88</v>
      </c>
      <c r="AX1516">
        <v>29.88</v>
      </c>
      <c r="AY1516">
        <v>0.17</v>
      </c>
      <c r="AZ1516">
        <v>0</v>
      </c>
      <c r="BA1516">
        <v>1511.264609614022</v>
      </c>
    </row>
    <row r="1517" spans="1:53" x14ac:dyDescent="0.25">
      <c r="A1517">
        <v>3933</v>
      </c>
      <c r="B1517" t="s">
        <v>1900</v>
      </c>
      <c r="C1517">
        <v>0</v>
      </c>
      <c r="D1517">
        <v>1.58</v>
      </c>
      <c r="E1517">
        <v>0</v>
      </c>
      <c r="F1517">
        <v>0</v>
      </c>
      <c r="G1517">
        <v>0</v>
      </c>
      <c r="H1517">
        <v>0.03</v>
      </c>
      <c r="I1517">
        <v>0</v>
      </c>
      <c r="J1517">
        <v>2</v>
      </c>
      <c r="K1517">
        <v>0.03</v>
      </c>
      <c r="L1517">
        <v>-1</v>
      </c>
      <c r="M1517">
        <v>-1</v>
      </c>
      <c r="N1517">
        <v>0.67</v>
      </c>
      <c r="O1517">
        <v>3.58</v>
      </c>
      <c r="P1517">
        <v>0.03</v>
      </c>
      <c r="Q1517">
        <v>0.28000000000000003</v>
      </c>
      <c r="R1517">
        <v>0.05</v>
      </c>
      <c r="S1517">
        <v>0.32</v>
      </c>
      <c r="T1517">
        <v>0.23</v>
      </c>
      <c r="U1517">
        <v>0</v>
      </c>
      <c r="V1517">
        <v>0</v>
      </c>
      <c r="W1517">
        <v>20.67</v>
      </c>
      <c r="X1517">
        <v>0.6</v>
      </c>
      <c r="Y1517">
        <v>-1</v>
      </c>
      <c r="Z1517">
        <v>-1</v>
      </c>
      <c r="AA1517">
        <v>24.88</v>
      </c>
      <c r="AB1517">
        <v>0.03</v>
      </c>
      <c r="AC1517">
        <v>0.02</v>
      </c>
      <c r="AD1517">
        <v>0.03</v>
      </c>
      <c r="AE1517">
        <v>4.17</v>
      </c>
      <c r="AF1517">
        <v>-1</v>
      </c>
      <c r="AG1517">
        <v>-1</v>
      </c>
      <c r="AH1517">
        <v>-1</v>
      </c>
      <c r="AI1517">
        <v>0</v>
      </c>
      <c r="AJ1517">
        <v>0</v>
      </c>
      <c r="AK1517">
        <v>0.03</v>
      </c>
      <c r="AL1517">
        <v>0.03</v>
      </c>
      <c r="AM1517">
        <v>0.05</v>
      </c>
      <c r="AN1517">
        <v>0.05</v>
      </c>
      <c r="AO1517">
        <v>1.42</v>
      </c>
      <c r="AP1517">
        <v>1.42</v>
      </c>
      <c r="AQ1517">
        <v>22.67</v>
      </c>
      <c r="AR1517">
        <v>0.53</v>
      </c>
      <c r="AS1517">
        <v>0.68</v>
      </c>
      <c r="AT1517">
        <v>-1</v>
      </c>
      <c r="AU1517">
        <v>-1</v>
      </c>
      <c r="AV1517">
        <v>0.05</v>
      </c>
      <c r="AW1517">
        <v>29.88</v>
      </c>
      <c r="AX1517">
        <v>29.88</v>
      </c>
      <c r="AY1517">
        <v>0.17</v>
      </c>
      <c r="AZ1517">
        <v>0</v>
      </c>
      <c r="BA1517">
        <v>1432.5025455533466</v>
      </c>
    </row>
    <row r="1518" spans="1:53" x14ac:dyDescent="0.25">
      <c r="A1518">
        <v>3936</v>
      </c>
      <c r="B1518" t="s">
        <v>1901</v>
      </c>
      <c r="C1518">
        <v>0</v>
      </c>
      <c r="D1518">
        <v>1.58</v>
      </c>
      <c r="E1518">
        <v>0</v>
      </c>
      <c r="F1518">
        <v>0</v>
      </c>
      <c r="G1518">
        <v>0</v>
      </c>
      <c r="H1518">
        <v>0.03</v>
      </c>
      <c r="I1518">
        <v>0</v>
      </c>
      <c r="J1518">
        <v>2</v>
      </c>
      <c r="K1518">
        <v>0.03</v>
      </c>
      <c r="L1518">
        <v>-1</v>
      </c>
      <c r="M1518">
        <v>-1</v>
      </c>
      <c r="N1518">
        <v>0.67</v>
      </c>
      <c r="O1518">
        <v>3.58</v>
      </c>
      <c r="P1518">
        <v>0.03</v>
      </c>
      <c r="Q1518">
        <v>0.28000000000000003</v>
      </c>
      <c r="R1518">
        <v>0.05</v>
      </c>
      <c r="S1518">
        <v>0.32</v>
      </c>
      <c r="T1518">
        <v>0.23</v>
      </c>
      <c r="U1518">
        <v>0</v>
      </c>
      <c r="V1518">
        <v>0</v>
      </c>
      <c r="W1518">
        <v>20.67</v>
      </c>
      <c r="X1518">
        <v>0.6</v>
      </c>
      <c r="Y1518">
        <v>-1</v>
      </c>
      <c r="Z1518">
        <v>-1</v>
      </c>
      <c r="AA1518">
        <v>24.88</v>
      </c>
      <c r="AB1518">
        <v>0.03</v>
      </c>
      <c r="AC1518">
        <v>0.02</v>
      </c>
      <c r="AD1518">
        <v>0.03</v>
      </c>
      <c r="AE1518">
        <v>4.17</v>
      </c>
      <c r="AF1518">
        <v>-1</v>
      </c>
      <c r="AG1518">
        <v>-1</v>
      </c>
      <c r="AH1518">
        <v>-1</v>
      </c>
      <c r="AI1518">
        <v>0</v>
      </c>
      <c r="AJ1518">
        <v>0</v>
      </c>
      <c r="AK1518">
        <v>0.03</v>
      </c>
      <c r="AL1518">
        <v>0.03</v>
      </c>
      <c r="AM1518">
        <v>0.05</v>
      </c>
      <c r="AN1518">
        <v>0.05</v>
      </c>
      <c r="AO1518">
        <v>1.42</v>
      </c>
      <c r="AP1518">
        <v>1.42</v>
      </c>
      <c r="AQ1518">
        <v>22.67</v>
      </c>
      <c r="AR1518">
        <v>0.53</v>
      </c>
      <c r="AS1518">
        <v>0.68</v>
      </c>
      <c r="AT1518">
        <v>-1</v>
      </c>
      <c r="AU1518">
        <v>-1</v>
      </c>
      <c r="AV1518">
        <v>0.05</v>
      </c>
      <c r="AW1518">
        <v>29.88</v>
      </c>
      <c r="AX1518">
        <v>29.88</v>
      </c>
      <c r="AY1518">
        <v>0.17</v>
      </c>
      <c r="AZ1518">
        <v>0</v>
      </c>
      <c r="BA1518">
        <v>1430.7774247211546</v>
      </c>
    </row>
    <row r="1519" spans="1:53" x14ac:dyDescent="0.25">
      <c r="A1519">
        <v>3937</v>
      </c>
      <c r="B1519" t="s">
        <v>1902</v>
      </c>
      <c r="C1519">
        <v>0</v>
      </c>
      <c r="D1519">
        <v>1.58</v>
      </c>
      <c r="E1519">
        <v>0</v>
      </c>
      <c r="F1519">
        <v>0</v>
      </c>
      <c r="G1519">
        <v>0</v>
      </c>
      <c r="H1519">
        <v>0.03</v>
      </c>
      <c r="I1519">
        <v>0</v>
      </c>
      <c r="J1519">
        <v>2</v>
      </c>
      <c r="K1519">
        <v>0.03</v>
      </c>
      <c r="L1519">
        <v>-1</v>
      </c>
      <c r="M1519">
        <v>-1</v>
      </c>
      <c r="N1519">
        <v>0.67</v>
      </c>
      <c r="O1519">
        <v>3.58</v>
      </c>
      <c r="P1519">
        <v>0.03</v>
      </c>
      <c r="Q1519">
        <v>0.28000000000000003</v>
      </c>
      <c r="R1519">
        <v>0.05</v>
      </c>
      <c r="S1519">
        <v>0.32</v>
      </c>
      <c r="T1519">
        <v>0.23</v>
      </c>
      <c r="U1519">
        <v>0</v>
      </c>
      <c r="V1519">
        <v>0</v>
      </c>
      <c r="W1519">
        <v>20.67</v>
      </c>
      <c r="X1519">
        <v>0.6</v>
      </c>
      <c r="Y1519">
        <v>-1</v>
      </c>
      <c r="Z1519">
        <v>-1</v>
      </c>
      <c r="AA1519">
        <v>24.88</v>
      </c>
      <c r="AB1519">
        <v>0.03</v>
      </c>
      <c r="AC1519">
        <v>0.02</v>
      </c>
      <c r="AD1519">
        <v>0.03</v>
      </c>
      <c r="AE1519">
        <v>4.17</v>
      </c>
      <c r="AF1519">
        <v>-1</v>
      </c>
      <c r="AG1519">
        <v>-1</v>
      </c>
      <c r="AH1519">
        <v>-1</v>
      </c>
      <c r="AI1519">
        <v>0</v>
      </c>
      <c r="AJ1519">
        <v>0</v>
      </c>
      <c r="AK1519">
        <v>0.03</v>
      </c>
      <c r="AL1519">
        <v>0.03</v>
      </c>
      <c r="AM1519">
        <v>0.05</v>
      </c>
      <c r="AN1519">
        <v>0.05</v>
      </c>
      <c r="AO1519">
        <v>1.42</v>
      </c>
      <c r="AP1519">
        <v>1.42</v>
      </c>
      <c r="AQ1519">
        <v>22.67</v>
      </c>
      <c r="AR1519">
        <v>0.53</v>
      </c>
      <c r="AS1519">
        <v>0.68</v>
      </c>
      <c r="AT1519">
        <v>-1</v>
      </c>
      <c r="AU1519">
        <v>-1</v>
      </c>
      <c r="AV1519">
        <v>0.05</v>
      </c>
      <c r="AW1519">
        <v>29.88</v>
      </c>
      <c r="AX1519">
        <v>29.88</v>
      </c>
      <c r="AY1519">
        <v>0.17</v>
      </c>
      <c r="AZ1519">
        <v>0</v>
      </c>
      <c r="BA1519">
        <v>1572.019646214851</v>
      </c>
    </row>
    <row r="1520" spans="1:53" x14ac:dyDescent="0.25">
      <c r="A1520">
        <v>3939</v>
      </c>
      <c r="B1520" t="s">
        <v>1903</v>
      </c>
      <c r="C1520">
        <v>0</v>
      </c>
      <c r="D1520">
        <v>1.58</v>
      </c>
      <c r="E1520">
        <v>0</v>
      </c>
      <c r="F1520">
        <v>0</v>
      </c>
      <c r="G1520">
        <v>0</v>
      </c>
      <c r="H1520">
        <v>0.03</v>
      </c>
      <c r="I1520">
        <v>0</v>
      </c>
      <c r="J1520">
        <v>2</v>
      </c>
      <c r="K1520">
        <v>0.03</v>
      </c>
      <c r="L1520">
        <v>-1</v>
      </c>
      <c r="M1520">
        <v>-1</v>
      </c>
      <c r="N1520">
        <v>0.67</v>
      </c>
      <c r="O1520">
        <v>3.58</v>
      </c>
      <c r="P1520">
        <v>0.03</v>
      </c>
      <c r="Q1520">
        <v>0.28000000000000003</v>
      </c>
      <c r="R1520">
        <v>0.05</v>
      </c>
      <c r="S1520">
        <v>0.32</v>
      </c>
      <c r="T1520">
        <v>0.23</v>
      </c>
      <c r="U1520">
        <v>0</v>
      </c>
      <c r="V1520">
        <v>0</v>
      </c>
      <c r="W1520">
        <v>20.67</v>
      </c>
      <c r="X1520">
        <v>0.6</v>
      </c>
      <c r="Y1520">
        <v>-1</v>
      </c>
      <c r="Z1520">
        <v>-1</v>
      </c>
      <c r="AA1520">
        <v>24.88</v>
      </c>
      <c r="AB1520">
        <v>0.03</v>
      </c>
      <c r="AC1520">
        <v>0.02</v>
      </c>
      <c r="AD1520">
        <v>0.03</v>
      </c>
      <c r="AE1520">
        <v>4.17</v>
      </c>
      <c r="AF1520">
        <v>-1</v>
      </c>
      <c r="AG1520">
        <v>-1</v>
      </c>
      <c r="AH1520">
        <v>-1</v>
      </c>
      <c r="AI1520">
        <v>0</v>
      </c>
      <c r="AJ1520">
        <v>0</v>
      </c>
      <c r="AK1520">
        <v>0.03</v>
      </c>
      <c r="AL1520">
        <v>0.03</v>
      </c>
      <c r="AM1520">
        <v>0.05</v>
      </c>
      <c r="AN1520">
        <v>0.05</v>
      </c>
      <c r="AO1520">
        <v>1.42</v>
      </c>
      <c r="AP1520">
        <v>1.42</v>
      </c>
      <c r="AQ1520">
        <v>22.67</v>
      </c>
      <c r="AR1520">
        <v>0.53</v>
      </c>
      <c r="AS1520">
        <v>0.68</v>
      </c>
      <c r="AT1520">
        <v>-1</v>
      </c>
      <c r="AU1520">
        <v>-1</v>
      </c>
      <c r="AV1520">
        <v>0.05</v>
      </c>
      <c r="AW1520">
        <v>29.88</v>
      </c>
      <c r="AX1520">
        <v>29.88</v>
      </c>
      <c r="AY1520">
        <v>0.17</v>
      </c>
      <c r="AZ1520">
        <v>0</v>
      </c>
      <c r="BA1520">
        <v>1440.5538039066003</v>
      </c>
    </row>
    <row r="1521" spans="1:53" x14ac:dyDescent="0.25">
      <c r="A1521">
        <v>3940</v>
      </c>
      <c r="B1521" t="s">
        <v>1904</v>
      </c>
      <c r="C1521">
        <v>0</v>
      </c>
      <c r="D1521">
        <v>1.58</v>
      </c>
      <c r="E1521">
        <v>0</v>
      </c>
      <c r="F1521">
        <v>0</v>
      </c>
      <c r="G1521">
        <v>0</v>
      </c>
      <c r="H1521">
        <v>0.03</v>
      </c>
      <c r="I1521">
        <v>0</v>
      </c>
      <c r="J1521">
        <v>2</v>
      </c>
      <c r="K1521">
        <v>0.03</v>
      </c>
      <c r="L1521">
        <v>-1</v>
      </c>
      <c r="M1521">
        <v>-1</v>
      </c>
      <c r="N1521">
        <v>0.67</v>
      </c>
      <c r="O1521">
        <v>3.58</v>
      </c>
      <c r="P1521">
        <v>0.03</v>
      </c>
      <c r="Q1521">
        <v>0.28000000000000003</v>
      </c>
      <c r="R1521">
        <v>0.05</v>
      </c>
      <c r="S1521">
        <v>0.32</v>
      </c>
      <c r="T1521">
        <v>0.23</v>
      </c>
      <c r="U1521">
        <v>0</v>
      </c>
      <c r="V1521">
        <v>0</v>
      </c>
      <c r="W1521">
        <v>20.67</v>
      </c>
      <c r="X1521">
        <v>0.6</v>
      </c>
      <c r="Y1521">
        <v>-1</v>
      </c>
      <c r="Z1521">
        <v>-1</v>
      </c>
      <c r="AA1521">
        <v>24.88</v>
      </c>
      <c r="AB1521">
        <v>0.03</v>
      </c>
      <c r="AC1521">
        <v>0.02</v>
      </c>
      <c r="AD1521">
        <v>0.03</v>
      </c>
      <c r="AE1521">
        <v>4.17</v>
      </c>
      <c r="AF1521">
        <v>-1</v>
      </c>
      <c r="AG1521">
        <v>-1</v>
      </c>
      <c r="AH1521">
        <v>-1</v>
      </c>
      <c r="AI1521">
        <v>0</v>
      </c>
      <c r="AJ1521">
        <v>0</v>
      </c>
      <c r="AK1521">
        <v>0.03</v>
      </c>
      <c r="AL1521">
        <v>0.03</v>
      </c>
      <c r="AM1521">
        <v>0.05</v>
      </c>
      <c r="AN1521">
        <v>0.05</v>
      </c>
      <c r="AO1521">
        <v>1.42</v>
      </c>
      <c r="AP1521">
        <v>1.42</v>
      </c>
      <c r="AQ1521">
        <v>22.67</v>
      </c>
      <c r="AR1521">
        <v>0.53</v>
      </c>
      <c r="AS1521">
        <v>0.68</v>
      </c>
      <c r="AT1521">
        <v>-1</v>
      </c>
      <c r="AU1521">
        <v>-1</v>
      </c>
      <c r="AV1521">
        <v>0.05</v>
      </c>
      <c r="AW1521">
        <v>29.88</v>
      </c>
      <c r="AX1521">
        <v>29.88</v>
      </c>
      <c r="AY1521">
        <v>0.17</v>
      </c>
      <c r="AZ1521">
        <v>0</v>
      </c>
      <c r="BA1521">
        <v>1474.0807281245864</v>
      </c>
    </row>
    <row r="1522" spans="1:53" x14ac:dyDescent="0.25">
      <c r="A1522">
        <v>3941</v>
      </c>
      <c r="B1522" t="s">
        <v>1905</v>
      </c>
      <c r="C1522">
        <v>0</v>
      </c>
      <c r="D1522">
        <v>1.58</v>
      </c>
      <c r="E1522">
        <v>0</v>
      </c>
      <c r="F1522">
        <v>0</v>
      </c>
      <c r="G1522">
        <v>0</v>
      </c>
      <c r="H1522">
        <v>0.03</v>
      </c>
      <c r="I1522">
        <v>0</v>
      </c>
      <c r="J1522">
        <v>2</v>
      </c>
      <c r="K1522">
        <v>0.03</v>
      </c>
      <c r="L1522">
        <v>-1</v>
      </c>
      <c r="M1522">
        <v>-1</v>
      </c>
      <c r="N1522">
        <v>0.67</v>
      </c>
      <c r="O1522">
        <v>3.58</v>
      </c>
      <c r="P1522">
        <v>0.03</v>
      </c>
      <c r="Q1522">
        <v>0.28000000000000003</v>
      </c>
      <c r="R1522">
        <v>0.05</v>
      </c>
      <c r="S1522">
        <v>0.32</v>
      </c>
      <c r="T1522">
        <v>0.23</v>
      </c>
      <c r="U1522">
        <v>0</v>
      </c>
      <c r="V1522">
        <v>0</v>
      </c>
      <c r="W1522">
        <v>20.67</v>
      </c>
      <c r="X1522">
        <v>0.6</v>
      </c>
      <c r="Y1522">
        <v>-1</v>
      </c>
      <c r="Z1522">
        <v>-1</v>
      </c>
      <c r="AA1522">
        <v>24.88</v>
      </c>
      <c r="AB1522">
        <v>0.03</v>
      </c>
      <c r="AC1522">
        <v>0.02</v>
      </c>
      <c r="AD1522">
        <v>0.03</v>
      </c>
      <c r="AE1522">
        <v>4.17</v>
      </c>
      <c r="AF1522">
        <v>-1</v>
      </c>
      <c r="AG1522">
        <v>-1</v>
      </c>
      <c r="AH1522">
        <v>-1</v>
      </c>
      <c r="AI1522">
        <v>0</v>
      </c>
      <c r="AJ1522">
        <v>0</v>
      </c>
      <c r="AK1522">
        <v>0.03</v>
      </c>
      <c r="AL1522">
        <v>0.03</v>
      </c>
      <c r="AM1522">
        <v>0.05</v>
      </c>
      <c r="AN1522">
        <v>0.05</v>
      </c>
      <c r="AO1522">
        <v>1.42</v>
      </c>
      <c r="AP1522">
        <v>1.42</v>
      </c>
      <c r="AQ1522">
        <v>22.67</v>
      </c>
      <c r="AR1522">
        <v>0.53</v>
      </c>
      <c r="AS1522">
        <v>0.68</v>
      </c>
      <c r="AT1522">
        <v>-1</v>
      </c>
      <c r="AU1522">
        <v>-1</v>
      </c>
      <c r="AV1522">
        <v>0.05</v>
      </c>
      <c r="AW1522">
        <v>29.88</v>
      </c>
      <c r="AX1522">
        <v>29.88</v>
      </c>
      <c r="AY1522">
        <v>0.17</v>
      </c>
      <c r="AZ1522">
        <v>0</v>
      </c>
      <c r="BA1522">
        <v>1444.7296468119762</v>
      </c>
    </row>
    <row r="1523" spans="1:53" x14ac:dyDescent="0.25">
      <c r="A1523">
        <v>3944</v>
      </c>
      <c r="B1523" t="s">
        <v>1906</v>
      </c>
      <c r="C1523">
        <v>0</v>
      </c>
      <c r="D1523">
        <v>1.58</v>
      </c>
      <c r="E1523">
        <v>0</v>
      </c>
      <c r="F1523">
        <v>0</v>
      </c>
      <c r="G1523">
        <v>0</v>
      </c>
      <c r="H1523">
        <v>0.03</v>
      </c>
      <c r="I1523">
        <v>0</v>
      </c>
      <c r="J1523">
        <v>2</v>
      </c>
      <c r="K1523">
        <v>0.03</v>
      </c>
      <c r="L1523">
        <v>-1</v>
      </c>
      <c r="M1523">
        <v>-1</v>
      </c>
      <c r="N1523">
        <v>0.67</v>
      </c>
      <c r="O1523">
        <v>3.58</v>
      </c>
      <c r="P1523">
        <v>0.03</v>
      </c>
      <c r="Q1523">
        <v>0.28000000000000003</v>
      </c>
      <c r="R1523">
        <v>0.05</v>
      </c>
      <c r="S1523">
        <v>0.32</v>
      </c>
      <c r="T1523">
        <v>0.23</v>
      </c>
      <c r="U1523">
        <v>0</v>
      </c>
      <c r="V1523">
        <v>0</v>
      </c>
      <c r="W1523">
        <v>20.67</v>
      </c>
      <c r="X1523">
        <v>0.6</v>
      </c>
      <c r="Y1523">
        <v>-1</v>
      </c>
      <c r="Z1523">
        <v>-1</v>
      </c>
      <c r="AA1523">
        <v>24.88</v>
      </c>
      <c r="AB1523">
        <v>0.03</v>
      </c>
      <c r="AC1523">
        <v>0.02</v>
      </c>
      <c r="AD1523">
        <v>0.03</v>
      </c>
      <c r="AE1523">
        <v>4.17</v>
      </c>
      <c r="AF1523">
        <v>-1</v>
      </c>
      <c r="AG1523">
        <v>-1</v>
      </c>
      <c r="AH1523">
        <v>-1</v>
      </c>
      <c r="AI1523">
        <v>0</v>
      </c>
      <c r="AJ1523">
        <v>0</v>
      </c>
      <c r="AK1523">
        <v>0.03</v>
      </c>
      <c r="AL1523">
        <v>0.03</v>
      </c>
      <c r="AM1523">
        <v>0.05</v>
      </c>
      <c r="AN1523">
        <v>0.05</v>
      </c>
      <c r="AO1523">
        <v>1.42</v>
      </c>
      <c r="AP1523">
        <v>1.42</v>
      </c>
      <c r="AQ1523">
        <v>22.67</v>
      </c>
      <c r="AR1523">
        <v>0.53</v>
      </c>
      <c r="AS1523">
        <v>0.68</v>
      </c>
      <c r="AT1523">
        <v>-1</v>
      </c>
      <c r="AU1523">
        <v>-1</v>
      </c>
      <c r="AV1523">
        <v>0.05</v>
      </c>
      <c r="AW1523">
        <v>29.88</v>
      </c>
      <c r="AX1523">
        <v>29.88</v>
      </c>
      <c r="AY1523">
        <v>0.17</v>
      </c>
      <c r="AZ1523">
        <v>0</v>
      </c>
      <c r="BA1523">
        <v>1517.7629198477987</v>
      </c>
    </row>
    <row r="1524" spans="1:53" x14ac:dyDescent="0.25">
      <c r="A1524">
        <v>3946</v>
      </c>
      <c r="B1524" t="s">
        <v>1907</v>
      </c>
      <c r="C1524">
        <v>0</v>
      </c>
      <c r="D1524">
        <v>1.58</v>
      </c>
      <c r="E1524">
        <v>0</v>
      </c>
      <c r="F1524">
        <v>0</v>
      </c>
      <c r="G1524">
        <v>0</v>
      </c>
      <c r="H1524">
        <v>0.03</v>
      </c>
      <c r="I1524">
        <v>0</v>
      </c>
      <c r="J1524">
        <v>2</v>
      </c>
      <c r="K1524">
        <v>0.03</v>
      </c>
      <c r="L1524">
        <v>-1</v>
      </c>
      <c r="M1524">
        <v>-1</v>
      </c>
      <c r="N1524">
        <v>0.67</v>
      </c>
      <c r="O1524">
        <v>3.58</v>
      </c>
      <c r="P1524">
        <v>0.03</v>
      </c>
      <c r="Q1524">
        <v>0.28000000000000003</v>
      </c>
      <c r="R1524">
        <v>0.05</v>
      </c>
      <c r="S1524">
        <v>0.32</v>
      </c>
      <c r="T1524">
        <v>0.23</v>
      </c>
      <c r="U1524">
        <v>0</v>
      </c>
      <c r="V1524">
        <v>0</v>
      </c>
      <c r="W1524">
        <v>20.67</v>
      </c>
      <c r="X1524">
        <v>0.6</v>
      </c>
      <c r="Y1524">
        <v>-1</v>
      </c>
      <c r="Z1524">
        <v>-1</v>
      </c>
      <c r="AA1524">
        <v>24.88</v>
      </c>
      <c r="AB1524">
        <v>0.03</v>
      </c>
      <c r="AC1524">
        <v>0.02</v>
      </c>
      <c r="AD1524">
        <v>0.03</v>
      </c>
      <c r="AE1524">
        <v>4.17</v>
      </c>
      <c r="AF1524">
        <v>-1</v>
      </c>
      <c r="AG1524">
        <v>-1</v>
      </c>
      <c r="AH1524">
        <v>-1</v>
      </c>
      <c r="AI1524">
        <v>0</v>
      </c>
      <c r="AJ1524">
        <v>0</v>
      </c>
      <c r="AK1524">
        <v>0.03</v>
      </c>
      <c r="AL1524">
        <v>0.03</v>
      </c>
      <c r="AM1524">
        <v>0.05</v>
      </c>
      <c r="AN1524">
        <v>0.05</v>
      </c>
      <c r="AO1524">
        <v>1.42</v>
      </c>
      <c r="AP1524">
        <v>1.42</v>
      </c>
      <c r="AQ1524">
        <v>22.67</v>
      </c>
      <c r="AR1524">
        <v>0.53</v>
      </c>
      <c r="AS1524">
        <v>0.68</v>
      </c>
      <c r="AT1524">
        <v>-1</v>
      </c>
      <c r="AU1524">
        <v>-1</v>
      </c>
      <c r="AV1524">
        <v>0.05</v>
      </c>
      <c r="AW1524">
        <v>29.88</v>
      </c>
      <c r="AX1524">
        <v>29.88</v>
      </c>
      <c r="AY1524">
        <v>0.17</v>
      </c>
      <c r="AZ1524">
        <v>0</v>
      </c>
      <c r="BA1524">
        <v>1380.3772417051186</v>
      </c>
    </row>
    <row r="1525" spans="1:53" x14ac:dyDescent="0.25">
      <c r="A1525">
        <v>3947</v>
      </c>
      <c r="B1525" t="s">
        <v>1908</v>
      </c>
      <c r="C1525">
        <v>0</v>
      </c>
      <c r="D1525">
        <v>1.58</v>
      </c>
      <c r="E1525">
        <v>0</v>
      </c>
      <c r="F1525">
        <v>0</v>
      </c>
      <c r="G1525">
        <v>0</v>
      </c>
      <c r="H1525">
        <v>0.03</v>
      </c>
      <c r="I1525">
        <v>0</v>
      </c>
      <c r="J1525">
        <v>2</v>
      </c>
      <c r="K1525">
        <v>0.03</v>
      </c>
      <c r="L1525">
        <v>-1</v>
      </c>
      <c r="M1525">
        <v>-1</v>
      </c>
      <c r="N1525">
        <v>0.67</v>
      </c>
      <c r="O1525">
        <v>3.58</v>
      </c>
      <c r="P1525">
        <v>0.03</v>
      </c>
      <c r="Q1525">
        <v>0.28000000000000003</v>
      </c>
      <c r="R1525">
        <v>0.05</v>
      </c>
      <c r="S1525">
        <v>0.32</v>
      </c>
      <c r="T1525">
        <v>0.23</v>
      </c>
      <c r="U1525">
        <v>0</v>
      </c>
      <c r="V1525">
        <v>0</v>
      </c>
      <c r="W1525">
        <v>20.67</v>
      </c>
      <c r="X1525">
        <v>0.6</v>
      </c>
      <c r="Y1525">
        <v>-1</v>
      </c>
      <c r="Z1525">
        <v>-1</v>
      </c>
      <c r="AA1525">
        <v>24.88</v>
      </c>
      <c r="AB1525">
        <v>0.03</v>
      </c>
      <c r="AC1525">
        <v>0.02</v>
      </c>
      <c r="AD1525">
        <v>0.03</v>
      </c>
      <c r="AE1525">
        <v>4.17</v>
      </c>
      <c r="AF1525">
        <v>-1</v>
      </c>
      <c r="AG1525">
        <v>-1</v>
      </c>
      <c r="AH1525">
        <v>-1</v>
      </c>
      <c r="AI1525">
        <v>0</v>
      </c>
      <c r="AJ1525">
        <v>0</v>
      </c>
      <c r="AK1525">
        <v>0.03</v>
      </c>
      <c r="AL1525">
        <v>0.03</v>
      </c>
      <c r="AM1525">
        <v>0.05</v>
      </c>
      <c r="AN1525">
        <v>0.05</v>
      </c>
      <c r="AO1525">
        <v>1.42</v>
      </c>
      <c r="AP1525">
        <v>1.42</v>
      </c>
      <c r="AQ1525">
        <v>22.67</v>
      </c>
      <c r="AR1525">
        <v>0.53</v>
      </c>
      <c r="AS1525">
        <v>0.68</v>
      </c>
      <c r="AT1525">
        <v>-1</v>
      </c>
      <c r="AU1525">
        <v>-1</v>
      </c>
      <c r="AV1525">
        <v>0.05</v>
      </c>
      <c r="AW1525">
        <v>29.88</v>
      </c>
      <c r="AX1525">
        <v>29.88</v>
      </c>
      <c r="AY1525">
        <v>0.17</v>
      </c>
      <c r="AZ1525">
        <v>0</v>
      </c>
      <c r="BA1525">
        <v>1497.5275886291777</v>
      </c>
    </row>
    <row r="1526" spans="1:53" x14ac:dyDescent="0.25">
      <c r="A1526">
        <v>3950</v>
      </c>
      <c r="B1526" t="s">
        <v>1909</v>
      </c>
      <c r="C1526">
        <v>0</v>
      </c>
      <c r="D1526">
        <v>1.58</v>
      </c>
      <c r="E1526">
        <v>0</v>
      </c>
      <c r="F1526">
        <v>0</v>
      </c>
      <c r="G1526">
        <v>0</v>
      </c>
      <c r="H1526">
        <v>0.03</v>
      </c>
      <c r="I1526">
        <v>0</v>
      </c>
      <c r="J1526">
        <v>2</v>
      </c>
      <c r="K1526">
        <v>0.03</v>
      </c>
      <c r="L1526">
        <v>-1</v>
      </c>
      <c r="M1526">
        <v>-1</v>
      </c>
      <c r="N1526">
        <v>0.67</v>
      </c>
      <c r="O1526">
        <v>3.58</v>
      </c>
      <c r="P1526">
        <v>0.03</v>
      </c>
      <c r="Q1526">
        <v>0.28000000000000003</v>
      </c>
      <c r="R1526">
        <v>0.05</v>
      </c>
      <c r="S1526">
        <v>0.32</v>
      </c>
      <c r="T1526">
        <v>0.23</v>
      </c>
      <c r="U1526">
        <v>0</v>
      </c>
      <c r="V1526">
        <v>0</v>
      </c>
      <c r="W1526">
        <v>20.67</v>
      </c>
      <c r="X1526">
        <v>0.6</v>
      </c>
      <c r="Y1526">
        <v>-1</v>
      </c>
      <c r="Z1526">
        <v>-1</v>
      </c>
      <c r="AA1526">
        <v>24.88</v>
      </c>
      <c r="AB1526">
        <v>0.03</v>
      </c>
      <c r="AC1526">
        <v>0.02</v>
      </c>
      <c r="AD1526">
        <v>0.03</v>
      </c>
      <c r="AE1526">
        <v>4.17</v>
      </c>
      <c r="AF1526">
        <v>-1</v>
      </c>
      <c r="AG1526">
        <v>-1</v>
      </c>
      <c r="AH1526">
        <v>-1</v>
      </c>
      <c r="AI1526">
        <v>0</v>
      </c>
      <c r="AJ1526">
        <v>0</v>
      </c>
      <c r="AK1526">
        <v>0.03</v>
      </c>
      <c r="AL1526">
        <v>0.03</v>
      </c>
      <c r="AM1526">
        <v>0.05</v>
      </c>
      <c r="AN1526">
        <v>0.05</v>
      </c>
      <c r="AO1526">
        <v>1.42</v>
      </c>
      <c r="AP1526">
        <v>1.42</v>
      </c>
      <c r="AQ1526">
        <v>22.67</v>
      </c>
      <c r="AR1526">
        <v>0.53</v>
      </c>
      <c r="AS1526">
        <v>0.68</v>
      </c>
      <c r="AT1526">
        <v>-1</v>
      </c>
      <c r="AU1526">
        <v>-1</v>
      </c>
      <c r="AV1526">
        <v>0.05</v>
      </c>
      <c r="AW1526">
        <v>29.88</v>
      </c>
      <c r="AX1526">
        <v>29.88</v>
      </c>
      <c r="AY1526">
        <v>0.17</v>
      </c>
      <c r="AZ1526">
        <v>0</v>
      </c>
      <c r="BA1526">
        <v>1461.5284879357364</v>
      </c>
    </row>
    <row r="1527" spans="1:53" x14ac:dyDescent="0.25">
      <c r="A1527">
        <v>3951</v>
      </c>
      <c r="B1527" t="s">
        <v>1910</v>
      </c>
      <c r="C1527">
        <v>0</v>
      </c>
      <c r="D1527">
        <v>1.58</v>
      </c>
      <c r="E1527">
        <v>0</v>
      </c>
      <c r="F1527">
        <v>0</v>
      </c>
      <c r="G1527">
        <v>0</v>
      </c>
      <c r="H1527">
        <v>0.03</v>
      </c>
      <c r="I1527">
        <v>0</v>
      </c>
      <c r="J1527">
        <v>2</v>
      </c>
      <c r="K1527">
        <v>0.03</v>
      </c>
      <c r="L1527">
        <v>-1</v>
      </c>
      <c r="M1527">
        <v>-1</v>
      </c>
      <c r="N1527">
        <v>0.67</v>
      </c>
      <c r="O1527">
        <v>3.58</v>
      </c>
      <c r="P1527">
        <v>0.03</v>
      </c>
      <c r="Q1527">
        <v>0.28000000000000003</v>
      </c>
      <c r="R1527">
        <v>0.05</v>
      </c>
      <c r="S1527">
        <v>0.32</v>
      </c>
      <c r="T1527">
        <v>0.23</v>
      </c>
      <c r="U1527">
        <v>0</v>
      </c>
      <c r="V1527">
        <v>0</v>
      </c>
      <c r="W1527">
        <v>20.67</v>
      </c>
      <c r="X1527">
        <v>0.6</v>
      </c>
      <c r="Y1527">
        <v>-1</v>
      </c>
      <c r="Z1527">
        <v>-1</v>
      </c>
      <c r="AA1527">
        <v>24.88</v>
      </c>
      <c r="AB1527">
        <v>0.03</v>
      </c>
      <c r="AC1527">
        <v>0.02</v>
      </c>
      <c r="AD1527">
        <v>0.03</v>
      </c>
      <c r="AE1527">
        <v>4.17</v>
      </c>
      <c r="AF1527">
        <v>-1</v>
      </c>
      <c r="AG1527">
        <v>-1</v>
      </c>
      <c r="AH1527">
        <v>-1</v>
      </c>
      <c r="AI1527">
        <v>0</v>
      </c>
      <c r="AJ1527">
        <v>0</v>
      </c>
      <c r="AK1527">
        <v>0.03</v>
      </c>
      <c r="AL1527">
        <v>0.03</v>
      </c>
      <c r="AM1527">
        <v>0.05</v>
      </c>
      <c r="AN1527">
        <v>0.05</v>
      </c>
      <c r="AO1527">
        <v>1.42</v>
      </c>
      <c r="AP1527">
        <v>1.42</v>
      </c>
      <c r="AQ1527">
        <v>22.67</v>
      </c>
      <c r="AR1527">
        <v>0.53</v>
      </c>
      <c r="AS1527">
        <v>0.68</v>
      </c>
      <c r="AT1527">
        <v>-1</v>
      </c>
      <c r="AU1527">
        <v>-1</v>
      </c>
      <c r="AV1527">
        <v>0.05</v>
      </c>
      <c r="AW1527">
        <v>29.88</v>
      </c>
      <c r="AX1527">
        <v>29.88</v>
      </c>
      <c r="AY1527">
        <v>0.17</v>
      </c>
      <c r="AZ1527">
        <v>0</v>
      </c>
      <c r="BA1527">
        <v>1453.008592954388</v>
      </c>
    </row>
    <row r="1528" spans="1:53" x14ac:dyDescent="0.25">
      <c r="A1528">
        <v>3952</v>
      </c>
      <c r="B1528" t="s">
        <v>1911</v>
      </c>
      <c r="C1528">
        <v>0</v>
      </c>
      <c r="D1528">
        <v>1.58</v>
      </c>
      <c r="E1528">
        <v>0</v>
      </c>
      <c r="F1528">
        <v>0</v>
      </c>
      <c r="G1528">
        <v>0</v>
      </c>
      <c r="H1528">
        <v>0.03</v>
      </c>
      <c r="I1528">
        <v>0</v>
      </c>
      <c r="J1528">
        <v>2</v>
      </c>
      <c r="K1528">
        <v>0.03</v>
      </c>
      <c r="L1528">
        <v>-1</v>
      </c>
      <c r="M1528">
        <v>-1</v>
      </c>
      <c r="N1528">
        <v>0.67</v>
      </c>
      <c r="O1528">
        <v>3.58</v>
      </c>
      <c r="P1528">
        <v>0.03</v>
      </c>
      <c r="Q1528">
        <v>0.28000000000000003</v>
      </c>
      <c r="R1528">
        <v>0.05</v>
      </c>
      <c r="S1528">
        <v>0.32</v>
      </c>
      <c r="T1528">
        <v>0.23</v>
      </c>
      <c r="U1528">
        <v>0</v>
      </c>
      <c r="V1528">
        <v>0</v>
      </c>
      <c r="W1528">
        <v>20.67</v>
      </c>
      <c r="X1528">
        <v>0.6</v>
      </c>
      <c r="Y1528">
        <v>-1</v>
      </c>
      <c r="Z1528">
        <v>-1</v>
      </c>
      <c r="AA1528">
        <v>24.88</v>
      </c>
      <c r="AB1528">
        <v>0.03</v>
      </c>
      <c r="AC1528">
        <v>0.02</v>
      </c>
      <c r="AD1528">
        <v>0.03</v>
      </c>
      <c r="AE1528">
        <v>4.17</v>
      </c>
      <c r="AF1528">
        <v>-1</v>
      </c>
      <c r="AG1528">
        <v>-1</v>
      </c>
      <c r="AH1528">
        <v>-1</v>
      </c>
      <c r="AI1528">
        <v>0</v>
      </c>
      <c r="AJ1528">
        <v>0</v>
      </c>
      <c r="AK1528">
        <v>0.03</v>
      </c>
      <c r="AL1528">
        <v>0.03</v>
      </c>
      <c r="AM1528">
        <v>0.05</v>
      </c>
      <c r="AN1528">
        <v>0.05</v>
      </c>
      <c r="AO1528">
        <v>1.42</v>
      </c>
      <c r="AP1528">
        <v>1.42</v>
      </c>
      <c r="AQ1528">
        <v>22.67</v>
      </c>
      <c r="AR1528">
        <v>0.53</v>
      </c>
      <c r="AS1528">
        <v>0.68</v>
      </c>
      <c r="AT1528">
        <v>-1</v>
      </c>
      <c r="AU1528">
        <v>-1</v>
      </c>
      <c r="AV1528">
        <v>0.05</v>
      </c>
      <c r="AW1528">
        <v>29.88</v>
      </c>
      <c r="AX1528">
        <v>29.88</v>
      </c>
      <c r="AY1528">
        <v>0.17</v>
      </c>
      <c r="AZ1528">
        <v>0</v>
      </c>
      <c r="BA1528">
        <v>1366.0781615293572</v>
      </c>
    </row>
    <row r="1529" spans="1:53" x14ac:dyDescent="0.25">
      <c r="A1529">
        <v>3953</v>
      </c>
      <c r="B1529" t="s">
        <v>1912</v>
      </c>
      <c r="C1529">
        <v>0</v>
      </c>
      <c r="D1529">
        <v>1.58</v>
      </c>
      <c r="E1529">
        <v>0</v>
      </c>
      <c r="F1529">
        <v>0</v>
      </c>
      <c r="G1529">
        <v>0</v>
      </c>
      <c r="H1529">
        <v>0.03</v>
      </c>
      <c r="I1529">
        <v>0</v>
      </c>
      <c r="J1529">
        <v>2</v>
      </c>
      <c r="K1529">
        <v>0.03</v>
      </c>
      <c r="L1529">
        <v>-1</v>
      </c>
      <c r="M1529">
        <v>-1</v>
      </c>
      <c r="N1529">
        <v>0.67</v>
      </c>
      <c r="O1529">
        <v>3.58</v>
      </c>
      <c r="P1529">
        <v>0.03</v>
      </c>
      <c r="Q1529">
        <v>0.28000000000000003</v>
      </c>
      <c r="R1529">
        <v>0.05</v>
      </c>
      <c r="S1529">
        <v>0.32</v>
      </c>
      <c r="T1529">
        <v>0.23</v>
      </c>
      <c r="U1529">
        <v>0</v>
      </c>
      <c r="V1529">
        <v>0</v>
      </c>
      <c r="W1529">
        <v>20.67</v>
      </c>
      <c r="X1529">
        <v>0.6</v>
      </c>
      <c r="Y1529">
        <v>-1</v>
      </c>
      <c r="Z1529">
        <v>-1</v>
      </c>
      <c r="AA1529">
        <v>24.88</v>
      </c>
      <c r="AB1529">
        <v>0.03</v>
      </c>
      <c r="AC1529">
        <v>0.02</v>
      </c>
      <c r="AD1529">
        <v>0.03</v>
      </c>
      <c r="AE1529">
        <v>4.17</v>
      </c>
      <c r="AF1529">
        <v>-1</v>
      </c>
      <c r="AG1529">
        <v>-1</v>
      </c>
      <c r="AH1529">
        <v>-1</v>
      </c>
      <c r="AI1529">
        <v>0</v>
      </c>
      <c r="AJ1529">
        <v>0</v>
      </c>
      <c r="AK1529">
        <v>0.03</v>
      </c>
      <c r="AL1529">
        <v>0.03</v>
      </c>
      <c r="AM1529">
        <v>0.05</v>
      </c>
      <c r="AN1529">
        <v>0.05</v>
      </c>
      <c r="AO1529">
        <v>1.42</v>
      </c>
      <c r="AP1529">
        <v>1.42</v>
      </c>
      <c r="AQ1529">
        <v>22.67</v>
      </c>
      <c r="AR1529">
        <v>0.53</v>
      </c>
      <c r="AS1529">
        <v>0.68</v>
      </c>
      <c r="AT1529">
        <v>-1</v>
      </c>
      <c r="AU1529">
        <v>-1</v>
      </c>
      <c r="AV1529">
        <v>0.05</v>
      </c>
      <c r="AW1529">
        <v>29.88</v>
      </c>
      <c r="AX1529">
        <v>29.88</v>
      </c>
      <c r="AY1529">
        <v>0.17</v>
      </c>
      <c r="AZ1529">
        <v>0</v>
      </c>
      <c r="BA1529">
        <v>1406.8322500510997</v>
      </c>
    </row>
    <row r="1530" spans="1:53" x14ac:dyDescent="0.25">
      <c r="A1530">
        <v>3954</v>
      </c>
      <c r="B1530" t="s">
        <v>1913</v>
      </c>
      <c r="C1530">
        <v>0</v>
      </c>
      <c r="D1530">
        <v>1.58</v>
      </c>
      <c r="E1530">
        <v>0</v>
      </c>
      <c r="F1530">
        <v>0</v>
      </c>
      <c r="G1530">
        <v>0</v>
      </c>
      <c r="H1530">
        <v>0.03</v>
      </c>
      <c r="I1530">
        <v>0</v>
      </c>
      <c r="J1530">
        <v>2</v>
      </c>
      <c r="K1530">
        <v>0.03</v>
      </c>
      <c r="L1530">
        <v>-1</v>
      </c>
      <c r="M1530">
        <v>-1</v>
      </c>
      <c r="N1530">
        <v>0.67</v>
      </c>
      <c r="O1530">
        <v>3.58</v>
      </c>
      <c r="P1530">
        <v>0.03</v>
      </c>
      <c r="Q1530">
        <v>0.28000000000000003</v>
      </c>
      <c r="R1530">
        <v>0.05</v>
      </c>
      <c r="S1530">
        <v>0.32</v>
      </c>
      <c r="T1530">
        <v>0.23</v>
      </c>
      <c r="U1530">
        <v>0</v>
      </c>
      <c r="V1530">
        <v>0</v>
      </c>
      <c r="W1530">
        <v>20.67</v>
      </c>
      <c r="X1530">
        <v>0.6</v>
      </c>
      <c r="Y1530">
        <v>-1</v>
      </c>
      <c r="Z1530">
        <v>-1</v>
      </c>
      <c r="AA1530">
        <v>24.88</v>
      </c>
      <c r="AB1530">
        <v>0.03</v>
      </c>
      <c r="AC1530">
        <v>0.02</v>
      </c>
      <c r="AD1530">
        <v>0.03</v>
      </c>
      <c r="AE1530">
        <v>4.17</v>
      </c>
      <c r="AF1530">
        <v>-1</v>
      </c>
      <c r="AG1530">
        <v>-1</v>
      </c>
      <c r="AH1530">
        <v>-1</v>
      </c>
      <c r="AI1530">
        <v>0</v>
      </c>
      <c r="AJ1530">
        <v>0</v>
      </c>
      <c r="AK1530">
        <v>0.03</v>
      </c>
      <c r="AL1530">
        <v>0.03</v>
      </c>
      <c r="AM1530">
        <v>0.05</v>
      </c>
      <c r="AN1530">
        <v>0.05</v>
      </c>
      <c r="AO1530">
        <v>1.42</v>
      </c>
      <c r="AP1530">
        <v>1.42</v>
      </c>
      <c r="AQ1530">
        <v>22.67</v>
      </c>
      <c r="AR1530">
        <v>0.53</v>
      </c>
      <c r="AS1530">
        <v>0.68</v>
      </c>
      <c r="AT1530">
        <v>-1</v>
      </c>
      <c r="AU1530">
        <v>-1</v>
      </c>
      <c r="AV1530">
        <v>0.05</v>
      </c>
      <c r="AW1530">
        <v>29.88</v>
      </c>
      <c r="AX1530">
        <v>29.88</v>
      </c>
      <c r="AY1530">
        <v>0.17</v>
      </c>
      <c r="AZ1530">
        <v>0</v>
      </c>
      <c r="BA1530">
        <v>1508.7370006500553</v>
      </c>
    </row>
    <row r="1531" spans="1:53" x14ac:dyDescent="0.25">
      <c r="A1531">
        <v>3955</v>
      </c>
      <c r="B1531" t="s">
        <v>1914</v>
      </c>
      <c r="C1531">
        <v>0</v>
      </c>
      <c r="D1531">
        <v>1.58</v>
      </c>
      <c r="E1531">
        <v>0</v>
      </c>
      <c r="F1531">
        <v>0</v>
      </c>
      <c r="G1531">
        <v>0</v>
      </c>
      <c r="H1531">
        <v>0.03</v>
      </c>
      <c r="I1531">
        <v>0</v>
      </c>
      <c r="J1531">
        <v>2</v>
      </c>
      <c r="K1531">
        <v>0.03</v>
      </c>
      <c r="L1531">
        <v>-1</v>
      </c>
      <c r="M1531">
        <v>-1</v>
      </c>
      <c r="N1531">
        <v>0.67</v>
      </c>
      <c r="O1531">
        <v>3.58</v>
      </c>
      <c r="P1531">
        <v>0.03</v>
      </c>
      <c r="Q1531">
        <v>0.28000000000000003</v>
      </c>
      <c r="R1531">
        <v>0.05</v>
      </c>
      <c r="S1531">
        <v>0.32</v>
      </c>
      <c r="T1531">
        <v>0.23</v>
      </c>
      <c r="U1531">
        <v>0</v>
      </c>
      <c r="V1531">
        <v>0</v>
      </c>
      <c r="W1531">
        <v>20.67</v>
      </c>
      <c r="X1531">
        <v>0.6</v>
      </c>
      <c r="Y1531">
        <v>-1</v>
      </c>
      <c r="Z1531">
        <v>-1</v>
      </c>
      <c r="AA1531">
        <v>24.88</v>
      </c>
      <c r="AB1531">
        <v>0.03</v>
      </c>
      <c r="AC1531">
        <v>0.02</v>
      </c>
      <c r="AD1531">
        <v>0.03</v>
      </c>
      <c r="AE1531">
        <v>4.17</v>
      </c>
      <c r="AF1531">
        <v>-1</v>
      </c>
      <c r="AG1531">
        <v>-1</v>
      </c>
      <c r="AH1531">
        <v>-1</v>
      </c>
      <c r="AI1531">
        <v>0</v>
      </c>
      <c r="AJ1531">
        <v>0</v>
      </c>
      <c r="AK1531">
        <v>0.03</v>
      </c>
      <c r="AL1531">
        <v>0.03</v>
      </c>
      <c r="AM1531">
        <v>0.05</v>
      </c>
      <c r="AN1531">
        <v>0.05</v>
      </c>
      <c r="AO1531">
        <v>1.42</v>
      </c>
      <c r="AP1531">
        <v>1.42</v>
      </c>
      <c r="AQ1531">
        <v>22.67</v>
      </c>
      <c r="AR1531">
        <v>0.53</v>
      </c>
      <c r="AS1531">
        <v>0.68</v>
      </c>
      <c r="AT1531">
        <v>-1</v>
      </c>
      <c r="AU1531">
        <v>-1</v>
      </c>
      <c r="AV1531">
        <v>0.05</v>
      </c>
      <c r="AW1531">
        <v>29.88</v>
      </c>
      <c r="AX1531">
        <v>29.88</v>
      </c>
      <c r="AY1531">
        <v>0.17</v>
      </c>
      <c r="AZ1531">
        <v>0</v>
      </c>
      <c r="BA1531">
        <v>1454.948520706324</v>
      </c>
    </row>
    <row r="1532" spans="1:53" x14ac:dyDescent="0.25">
      <c r="A1532">
        <v>3957</v>
      </c>
      <c r="B1532" t="s">
        <v>1915</v>
      </c>
      <c r="C1532">
        <v>0</v>
      </c>
      <c r="D1532">
        <v>1.58</v>
      </c>
      <c r="E1532">
        <v>0</v>
      </c>
      <c r="F1532">
        <v>0</v>
      </c>
      <c r="G1532">
        <v>0</v>
      </c>
      <c r="H1532">
        <v>0.03</v>
      </c>
      <c r="I1532">
        <v>0</v>
      </c>
      <c r="J1532">
        <v>2</v>
      </c>
      <c r="K1532">
        <v>0.03</v>
      </c>
      <c r="L1532">
        <v>-1</v>
      </c>
      <c r="M1532">
        <v>-1</v>
      </c>
      <c r="N1532">
        <v>0.67</v>
      </c>
      <c r="O1532">
        <v>3.58</v>
      </c>
      <c r="P1532">
        <v>0.03</v>
      </c>
      <c r="Q1532">
        <v>0.28000000000000003</v>
      </c>
      <c r="R1532">
        <v>0.05</v>
      </c>
      <c r="S1532">
        <v>0.32</v>
      </c>
      <c r="T1532">
        <v>0.23</v>
      </c>
      <c r="U1532">
        <v>0</v>
      </c>
      <c r="V1532">
        <v>0</v>
      </c>
      <c r="W1532">
        <v>20.67</v>
      </c>
      <c r="X1532">
        <v>0.6</v>
      </c>
      <c r="Y1532">
        <v>-1</v>
      </c>
      <c r="Z1532">
        <v>-1</v>
      </c>
      <c r="AA1532">
        <v>24.88</v>
      </c>
      <c r="AB1532">
        <v>0.03</v>
      </c>
      <c r="AC1532">
        <v>0.02</v>
      </c>
      <c r="AD1532">
        <v>0.03</v>
      </c>
      <c r="AE1532">
        <v>4.17</v>
      </c>
      <c r="AF1532">
        <v>-1</v>
      </c>
      <c r="AG1532">
        <v>-1</v>
      </c>
      <c r="AH1532">
        <v>-1</v>
      </c>
      <c r="AI1532">
        <v>0</v>
      </c>
      <c r="AJ1532">
        <v>0</v>
      </c>
      <c r="AK1532">
        <v>0.03</v>
      </c>
      <c r="AL1532">
        <v>0.03</v>
      </c>
      <c r="AM1532">
        <v>0.05</v>
      </c>
      <c r="AN1532">
        <v>0.05</v>
      </c>
      <c r="AO1532">
        <v>1.42</v>
      </c>
      <c r="AP1532">
        <v>1.42</v>
      </c>
      <c r="AQ1532">
        <v>22.67</v>
      </c>
      <c r="AR1532">
        <v>0.53</v>
      </c>
      <c r="AS1532">
        <v>0.68</v>
      </c>
      <c r="AT1532">
        <v>-1</v>
      </c>
      <c r="AU1532">
        <v>-1</v>
      </c>
      <c r="AV1532">
        <v>0.05</v>
      </c>
      <c r="AW1532">
        <v>29.88</v>
      </c>
      <c r="AX1532">
        <v>29.88</v>
      </c>
      <c r="AY1532">
        <v>0.17</v>
      </c>
      <c r="AZ1532">
        <v>0</v>
      </c>
      <c r="BA1532">
        <v>1443.2832942740652</v>
      </c>
    </row>
    <row r="1533" spans="1:53" x14ac:dyDescent="0.25">
      <c r="A1533">
        <v>3958</v>
      </c>
      <c r="B1533" t="s">
        <v>1916</v>
      </c>
      <c r="C1533">
        <v>0</v>
      </c>
      <c r="D1533">
        <v>1.58</v>
      </c>
      <c r="E1533">
        <v>0</v>
      </c>
      <c r="F1533">
        <v>0</v>
      </c>
      <c r="G1533">
        <v>0</v>
      </c>
      <c r="H1533">
        <v>0.03</v>
      </c>
      <c r="I1533">
        <v>0</v>
      </c>
      <c r="J1533">
        <v>2</v>
      </c>
      <c r="K1533">
        <v>0.03</v>
      </c>
      <c r="L1533">
        <v>-1</v>
      </c>
      <c r="M1533">
        <v>-1</v>
      </c>
      <c r="N1533">
        <v>0.67</v>
      </c>
      <c r="O1533">
        <v>3.58</v>
      </c>
      <c r="P1533">
        <v>0.03</v>
      </c>
      <c r="Q1533">
        <v>0.28000000000000003</v>
      </c>
      <c r="R1533">
        <v>0.05</v>
      </c>
      <c r="S1533">
        <v>0.32</v>
      </c>
      <c r="T1533">
        <v>0.23</v>
      </c>
      <c r="U1533">
        <v>0</v>
      </c>
      <c r="V1533">
        <v>0</v>
      </c>
      <c r="W1533">
        <v>20.67</v>
      </c>
      <c r="X1533">
        <v>0.6</v>
      </c>
      <c r="Y1533">
        <v>-1</v>
      </c>
      <c r="Z1533">
        <v>-1</v>
      </c>
      <c r="AA1533">
        <v>24.88</v>
      </c>
      <c r="AB1533">
        <v>0.03</v>
      </c>
      <c r="AC1533">
        <v>0.02</v>
      </c>
      <c r="AD1533">
        <v>0.03</v>
      </c>
      <c r="AE1533">
        <v>4.17</v>
      </c>
      <c r="AF1533">
        <v>-1</v>
      </c>
      <c r="AG1533">
        <v>-1</v>
      </c>
      <c r="AH1533">
        <v>-1</v>
      </c>
      <c r="AI1533">
        <v>0</v>
      </c>
      <c r="AJ1533">
        <v>0</v>
      </c>
      <c r="AK1533">
        <v>0.03</v>
      </c>
      <c r="AL1533">
        <v>0.03</v>
      </c>
      <c r="AM1533">
        <v>0.05</v>
      </c>
      <c r="AN1533">
        <v>0.05</v>
      </c>
      <c r="AO1533">
        <v>1.42</v>
      </c>
      <c r="AP1533">
        <v>1.42</v>
      </c>
      <c r="AQ1533">
        <v>22.67</v>
      </c>
      <c r="AR1533">
        <v>0.53</v>
      </c>
      <c r="AS1533">
        <v>0.68</v>
      </c>
      <c r="AT1533">
        <v>-1</v>
      </c>
      <c r="AU1533">
        <v>-1</v>
      </c>
      <c r="AV1533">
        <v>0.05</v>
      </c>
      <c r="AW1533">
        <v>29.88</v>
      </c>
      <c r="AX1533">
        <v>29.88</v>
      </c>
      <c r="AY1533">
        <v>0.17</v>
      </c>
      <c r="AZ1533">
        <v>0</v>
      </c>
      <c r="BA1533">
        <v>1424.0258776987694</v>
      </c>
    </row>
    <row r="1534" spans="1:53" x14ac:dyDescent="0.25">
      <c r="A1534">
        <v>3959</v>
      </c>
      <c r="B1534" t="s">
        <v>1917</v>
      </c>
      <c r="C1534">
        <v>0</v>
      </c>
      <c r="D1534">
        <v>1.58</v>
      </c>
      <c r="E1534">
        <v>0</v>
      </c>
      <c r="F1534">
        <v>0</v>
      </c>
      <c r="G1534">
        <v>0</v>
      </c>
      <c r="H1534">
        <v>0.03</v>
      </c>
      <c r="I1534">
        <v>0</v>
      </c>
      <c r="J1534">
        <v>2</v>
      </c>
      <c r="K1534">
        <v>0.03</v>
      </c>
      <c r="L1534">
        <v>-1</v>
      </c>
      <c r="M1534">
        <v>-1</v>
      </c>
      <c r="N1534">
        <v>0.67</v>
      </c>
      <c r="O1534">
        <v>3.58</v>
      </c>
      <c r="P1534">
        <v>0.03</v>
      </c>
      <c r="Q1534">
        <v>0.28000000000000003</v>
      </c>
      <c r="R1534">
        <v>0.05</v>
      </c>
      <c r="S1534">
        <v>0.32</v>
      </c>
      <c r="T1534">
        <v>0.23</v>
      </c>
      <c r="U1534">
        <v>0</v>
      </c>
      <c r="V1534">
        <v>0</v>
      </c>
      <c r="W1534">
        <v>20.67</v>
      </c>
      <c r="X1534">
        <v>0.6</v>
      </c>
      <c r="Y1534">
        <v>-1</v>
      </c>
      <c r="Z1534">
        <v>-1</v>
      </c>
      <c r="AA1534">
        <v>24.88</v>
      </c>
      <c r="AB1534">
        <v>0.03</v>
      </c>
      <c r="AC1534">
        <v>0.02</v>
      </c>
      <c r="AD1534">
        <v>0.03</v>
      </c>
      <c r="AE1534">
        <v>4.17</v>
      </c>
      <c r="AF1534">
        <v>-1</v>
      </c>
      <c r="AG1534">
        <v>-1</v>
      </c>
      <c r="AH1534">
        <v>-1</v>
      </c>
      <c r="AI1534">
        <v>0</v>
      </c>
      <c r="AJ1534">
        <v>0</v>
      </c>
      <c r="AK1534">
        <v>0.03</v>
      </c>
      <c r="AL1534">
        <v>0.03</v>
      </c>
      <c r="AM1534">
        <v>0.05</v>
      </c>
      <c r="AN1534">
        <v>0.05</v>
      </c>
      <c r="AO1534">
        <v>1.42</v>
      </c>
      <c r="AP1534">
        <v>1.42</v>
      </c>
      <c r="AQ1534">
        <v>22.67</v>
      </c>
      <c r="AR1534">
        <v>0.53</v>
      </c>
      <c r="AS1534">
        <v>0.68</v>
      </c>
      <c r="AT1534">
        <v>-1</v>
      </c>
      <c r="AU1534">
        <v>-1</v>
      </c>
      <c r="AV1534">
        <v>0.05</v>
      </c>
      <c r="AW1534">
        <v>29.88</v>
      </c>
      <c r="AX1534">
        <v>29.88</v>
      </c>
      <c r="AY1534">
        <v>0.17</v>
      </c>
      <c r="AZ1534">
        <v>0</v>
      </c>
      <c r="BA1534">
        <v>1530.2939558054322</v>
      </c>
    </row>
    <row r="1535" spans="1:53" x14ac:dyDescent="0.25">
      <c r="A1535">
        <v>3965</v>
      </c>
      <c r="B1535" t="s">
        <v>1918</v>
      </c>
      <c r="C1535">
        <v>0</v>
      </c>
      <c r="D1535">
        <v>1.58</v>
      </c>
      <c r="E1535">
        <v>0</v>
      </c>
      <c r="F1535">
        <v>0</v>
      </c>
      <c r="G1535">
        <v>0</v>
      </c>
      <c r="H1535">
        <v>0.03</v>
      </c>
      <c r="I1535">
        <v>0</v>
      </c>
      <c r="J1535">
        <v>2</v>
      </c>
      <c r="K1535">
        <v>0.03</v>
      </c>
      <c r="L1535">
        <v>-1</v>
      </c>
      <c r="M1535">
        <v>-1</v>
      </c>
      <c r="N1535">
        <v>0.67</v>
      </c>
      <c r="O1535">
        <v>3.58</v>
      </c>
      <c r="P1535">
        <v>0.03</v>
      </c>
      <c r="Q1535">
        <v>0.28000000000000003</v>
      </c>
      <c r="R1535">
        <v>0.05</v>
      </c>
      <c r="S1535">
        <v>0.32</v>
      </c>
      <c r="T1535">
        <v>0.23</v>
      </c>
      <c r="U1535">
        <v>0</v>
      </c>
      <c r="V1535">
        <v>0</v>
      </c>
      <c r="W1535">
        <v>20.67</v>
      </c>
      <c r="X1535">
        <v>0.6</v>
      </c>
      <c r="Y1535">
        <v>-1</v>
      </c>
      <c r="Z1535">
        <v>-1</v>
      </c>
      <c r="AA1535">
        <v>24.88</v>
      </c>
      <c r="AB1535">
        <v>0.03</v>
      </c>
      <c r="AC1535">
        <v>0.02</v>
      </c>
      <c r="AD1535">
        <v>0.03</v>
      </c>
      <c r="AE1535">
        <v>4.17</v>
      </c>
      <c r="AF1535">
        <v>-1</v>
      </c>
      <c r="AG1535">
        <v>-1</v>
      </c>
      <c r="AH1535">
        <v>-1</v>
      </c>
      <c r="AI1535">
        <v>0</v>
      </c>
      <c r="AJ1535">
        <v>0</v>
      </c>
      <c r="AK1535">
        <v>0.03</v>
      </c>
      <c r="AL1535">
        <v>0.03</v>
      </c>
      <c r="AM1535">
        <v>0.05</v>
      </c>
      <c r="AN1535">
        <v>0.05</v>
      </c>
      <c r="AO1535">
        <v>1.42</v>
      </c>
      <c r="AP1535">
        <v>1.42</v>
      </c>
      <c r="AQ1535">
        <v>22.67</v>
      </c>
      <c r="AR1535">
        <v>0.53</v>
      </c>
      <c r="AS1535">
        <v>0.68</v>
      </c>
      <c r="AT1535">
        <v>-1</v>
      </c>
      <c r="AU1535">
        <v>-1</v>
      </c>
      <c r="AV1535">
        <v>0.05</v>
      </c>
      <c r="AW1535">
        <v>29.88</v>
      </c>
      <c r="AX1535">
        <v>29.88</v>
      </c>
      <c r="AY1535">
        <v>0.17</v>
      </c>
      <c r="AZ1535">
        <v>0</v>
      </c>
      <c r="BA1535">
        <v>1466.8259633106732</v>
      </c>
    </row>
    <row r="1536" spans="1:53" x14ac:dyDescent="0.25">
      <c r="A1536">
        <v>3966</v>
      </c>
      <c r="B1536" t="s">
        <v>1919</v>
      </c>
      <c r="C1536">
        <v>0</v>
      </c>
      <c r="D1536">
        <v>1.58</v>
      </c>
      <c r="E1536">
        <v>0</v>
      </c>
      <c r="F1536">
        <v>0</v>
      </c>
      <c r="G1536">
        <v>0</v>
      </c>
      <c r="H1536">
        <v>0.03</v>
      </c>
      <c r="I1536">
        <v>0</v>
      </c>
      <c r="J1536">
        <v>2</v>
      </c>
      <c r="K1536">
        <v>0.03</v>
      </c>
      <c r="L1536">
        <v>-1</v>
      </c>
      <c r="M1536">
        <v>-1</v>
      </c>
      <c r="N1536">
        <v>0.67</v>
      </c>
      <c r="O1536">
        <v>3.58</v>
      </c>
      <c r="P1536">
        <v>0.03</v>
      </c>
      <c r="Q1536">
        <v>0.28000000000000003</v>
      </c>
      <c r="R1536">
        <v>0.05</v>
      </c>
      <c r="S1536">
        <v>0.32</v>
      </c>
      <c r="T1536">
        <v>0.23</v>
      </c>
      <c r="U1536">
        <v>0</v>
      </c>
      <c r="V1536">
        <v>0</v>
      </c>
      <c r="W1536">
        <v>20.67</v>
      </c>
      <c r="X1536">
        <v>0.6</v>
      </c>
      <c r="Y1536">
        <v>-1</v>
      </c>
      <c r="Z1536">
        <v>-1</v>
      </c>
      <c r="AA1536">
        <v>24.88</v>
      </c>
      <c r="AB1536">
        <v>0.03</v>
      </c>
      <c r="AC1536">
        <v>0.02</v>
      </c>
      <c r="AD1536">
        <v>0.03</v>
      </c>
      <c r="AE1536">
        <v>4.17</v>
      </c>
      <c r="AF1536">
        <v>-1</v>
      </c>
      <c r="AG1536">
        <v>-1</v>
      </c>
      <c r="AH1536">
        <v>-1</v>
      </c>
      <c r="AI1536">
        <v>0</v>
      </c>
      <c r="AJ1536">
        <v>0</v>
      </c>
      <c r="AK1536">
        <v>0.03</v>
      </c>
      <c r="AL1536">
        <v>0.03</v>
      </c>
      <c r="AM1536">
        <v>0.05</v>
      </c>
      <c r="AN1536">
        <v>0.05</v>
      </c>
      <c r="AO1536">
        <v>1.42</v>
      </c>
      <c r="AP1536">
        <v>1.42</v>
      </c>
      <c r="AQ1536">
        <v>22.67</v>
      </c>
      <c r="AR1536">
        <v>0.53</v>
      </c>
      <c r="AS1536">
        <v>0.68</v>
      </c>
      <c r="AT1536">
        <v>-1</v>
      </c>
      <c r="AU1536">
        <v>-1</v>
      </c>
      <c r="AV1536">
        <v>0.05</v>
      </c>
      <c r="AW1536">
        <v>29.88</v>
      </c>
      <c r="AX1536">
        <v>29.88</v>
      </c>
      <c r="AY1536">
        <v>0.17</v>
      </c>
      <c r="AZ1536">
        <v>0</v>
      </c>
      <c r="BA1536">
        <v>1413.0359875082383</v>
      </c>
    </row>
    <row r="1537" spans="1:53" x14ac:dyDescent="0.25">
      <c r="A1537">
        <v>3969</v>
      </c>
      <c r="B1537" t="s">
        <v>1070</v>
      </c>
      <c r="C1537">
        <v>0</v>
      </c>
      <c r="D1537">
        <v>1.58</v>
      </c>
      <c r="E1537">
        <v>0</v>
      </c>
      <c r="F1537">
        <v>0</v>
      </c>
      <c r="G1537">
        <v>0</v>
      </c>
      <c r="H1537">
        <v>0.03</v>
      </c>
      <c r="I1537">
        <v>0</v>
      </c>
      <c r="J1537">
        <v>2</v>
      </c>
      <c r="K1537">
        <v>0.03</v>
      </c>
      <c r="L1537">
        <v>-1</v>
      </c>
      <c r="M1537">
        <v>-1</v>
      </c>
      <c r="N1537">
        <v>0.67</v>
      </c>
      <c r="O1537">
        <v>3.58</v>
      </c>
      <c r="P1537">
        <v>0.03</v>
      </c>
      <c r="Q1537">
        <v>0.28000000000000003</v>
      </c>
      <c r="R1537">
        <v>0.05</v>
      </c>
      <c r="S1537">
        <v>0.32</v>
      </c>
      <c r="T1537">
        <v>0.23</v>
      </c>
      <c r="U1537">
        <v>0</v>
      </c>
      <c r="V1537">
        <v>0</v>
      </c>
      <c r="W1537">
        <v>20.67</v>
      </c>
      <c r="X1537">
        <v>0.6</v>
      </c>
      <c r="Y1537">
        <v>-1</v>
      </c>
      <c r="Z1537">
        <v>-1</v>
      </c>
      <c r="AA1537">
        <v>24.88</v>
      </c>
      <c r="AB1537">
        <v>0.03</v>
      </c>
      <c r="AC1537">
        <v>0.02</v>
      </c>
      <c r="AD1537">
        <v>0.03</v>
      </c>
      <c r="AE1537">
        <v>4.17</v>
      </c>
      <c r="AF1537">
        <v>-1</v>
      </c>
      <c r="AG1537">
        <v>-1</v>
      </c>
      <c r="AH1537">
        <v>-1</v>
      </c>
      <c r="AI1537">
        <v>0</v>
      </c>
      <c r="AJ1537">
        <v>0</v>
      </c>
      <c r="AK1537">
        <v>0.03</v>
      </c>
      <c r="AL1537">
        <v>0.03</v>
      </c>
      <c r="AM1537">
        <v>0.05</v>
      </c>
      <c r="AN1537">
        <v>0.05</v>
      </c>
      <c r="AO1537">
        <v>1.42</v>
      </c>
      <c r="AP1537">
        <v>1.42</v>
      </c>
      <c r="AQ1537">
        <v>22.67</v>
      </c>
      <c r="AR1537">
        <v>0.53</v>
      </c>
      <c r="AS1537">
        <v>0.68</v>
      </c>
      <c r="AT1537">
        <v>-1</v>
      </c>
      <c r="AU1537">
        <v>-1</v>
      </c>
      <c r="AV1537">
        <v>0.05</v>
      </c>
      <c r="AW1537">
        <v>29.88</v>
      </c>
      <c r="AX1537">
        <v>29.88</v>
      </c>
      <c r="AY1537">
        <v>0.17</v>
      </c>
      <c r="AZ1537">
        <v>0</v>
      </c>
      <c r="BA1537">
        <v>1393.9005848867109</v>
      </c>
    </row>
    <row r="1538" spans="1:53" x14ac:dyDescent="0.25">
      <c r="A1538">
        <v>3970</v>
      </c>
      <c r="B1538" t="s">
        <v>1920</v>
      </c>
      <c r="C1538">
        <v>0</v>
      </c>
      <c r="D1538">
        <v>1.58</v>
      </c>
      <c r="E1538">
        <v>0</v>
      </c>
      <c r="F1538">
        <v>0</v>
      </c>
      <c r="G1538">
        <v>0</v>
      </c>
      <c r="H1538">
        <v>0.03</v>
      </c>
      <c r="I1538">
        <v>0</v>
      </c>
      <c r="J1538">
        <v>2</v>
      </c>
      <c r="K1538">
        <v>0.03</v>
      </c>
      <c r="L1538">
        <v>-1</v>
      </c>
      <c r="M1538">
        <v>-1</v>
      </c>
      <c r="N1538">
        <v>0.67</v>
      </c>
      <c r="O1538">
        <v>3.58</v>
      </c>
      <c r="P1538">
        <v>0.03</v>
      </c>
      <c r="Q1538">
        <v>0.28000000000000003</v>
      </c>
      <c r="R1538">
        <v>0.05</v>
      </c>
      <c r="S1538">
        <v>0.32</v>
      </c>
      <c r="T1538">
        <v>0.23</v>
      </c>
      <c r="U1538">
        <v>0</v>
      </c>
      <c r="V1538">
        <v>0</v>
      </c>
      <c r="W1538">
        <v>20.67</v>
      </c>
      <c r="X1538">
        <v>0.6</v>
      </c>
      <c r="Y1538">
        <v>-1</v>
      </c>
      <c r="Z1538">
        <v>-1</v>
      </c>
      <c r="AA1538">
        <v>24.88</v>
      </c>
      <c r="AB1538">
        <v>0.03</v>
      </c>
      <c r="AC1538">
        <v>0.02</v>
      </c>
      <c r="AD1538">
        <v>0.03</v>
      </c>
      <c r="AE1538">
        <v>4.17</v>
      </c>
      <c r="AF1538">
        <v>-1</v>
      </c>
      <c r="AG1538">
        <v>-1</v>
      </c>
      <c r="AH1538">
        <v>-1</v>
      </c>
      <c r="AI1538">
        <v>0</v>
      </c>
      <c r="AJ1538">
        <v>0</v>
      </c>
      <c r="AK1538">
        <v>0.03</v>
      </c>
      <c r="AL1538">
        <v>0.03</v>
      </c>
      <c r="AM1538">
        <v>0.05</v>
      </c>
      <c r="AN1538">
        <v>0.05</v>
      </c>
      <c r="AO1538">
        <v>1.42</v>
      </c>
      <c r="AP1538">
        <v>1.42</v>
      </c>
      <c r="AQ1538">
        <v>22.67</v>
      </c>
      <c r="AR1538">
        <v>0.53</v>
      </c>
      <c r="AS1538">
        <v>0.68</v>
      </c>
      <c r="AT1538">
        <v>-1</v>
      </c>
      <c r="AU1538">
        <v>-1</v>
      </c>
      <c r="AV1538">
        <v>0.05</v>
      </c>
      <c r="AW1538">
        <v>29.88</v>
      </c>
      <c r="AX1538">
        <v>29.88</v>
      </c>
      <c r="AY1538">
        <v>0.17</v>
      </c>
      <c r="AZ1538">
        <v>0</v>
      </c>
      <c r="BA1538">
        <v>1602.0741782021482</v>
      </c>
    </row>
    <row r="1539" spans="1:53" x14ac:dyDescent="0.25">
      <c r="A1539">
        <v>3971</v>
      </c>
      <c r="B1539" t="s">
        <v>1921</v>
      </c>
      <c r="C1539">
        <v>0</v>
      </c>
      <c r="D1539">
        <v>1.58</v>
      </c>
      <c r="E1539">
        <v>0</v>
      </c>
      <c r="F1539">
        <v>0</v>
      </c>
      <c r="G1539">
        <v>0</v>
      </c>
      <c r="H1539">
        <v>0.03</v>
      </c>
      <c r="I1539">
        <v>0</v>
      </c>
      <c r="J1539">
        <v>2</v>
      </c>
      <c r="K1539">
        <v>0.03</v>
      </c>
      <c r="L1539">
        <v>-1</v>
      </c>
      <c r="M1539">
        <v>-1</v>
      </c>
      <c r="N1539">
        <v>0.67</v>
      </c>
      <c r="O1539">
        <v>3.58</v>
      </c>
      <c r="P1539">
        <v>0.03</v>
      </c>
      <c r="Q1539">
        <v>0.28000000000000003</v>
      </c>
      <c r="R1539">
        <v>0.05</v>
      </c>
      <c r="S1539">
        <v>0.32</v>
      </c>
      <c r="T1539">
        <v>0.23</v>
      </c>
      <c r="U1539">
        <v>0</v>
      </c>
      <c r="V1539">
        <v>0</v>
      </c>
      <c r="W1539">
        <v>20.67</v>
      </c>
      <c r="X1539">
        <v>0.6</v>
      </c>
      <c r="Y1539">
        <v>-1</v>
      </c>
      <c r="Z1539">
        <v>-1</v>
      </c>
      <c r="AA1539">
        <v>24.88</v>
      </c>
      <c r="AB1539">
        <v>0.03</v>
      </c>
      <c r="AC1539">
        <v>0.02</v>
      </c>
      <c r="AD1539">
        <v>0.03</v>
      </c>
      <c r="AE1539">
        <v>4.17</v>
      </c>
      <c r="AF1539">
        <v>-1</v>
      </c>
      <c r="AG1539">
        <v>-1</v>
      </c>
      <c r="AH1539">
        <v>-1</v>
      </c>
      <c r="AI1539">
        <v>0</v>
      </c>
      <c r="AJ1539">
        <v>0</v>
      </c>
      <c r="AK1539">
        <v>0.03</v>
      </c>
      <c r="AL1539">
        <v>0.03</v>
      </c>
      <c r="AM1539">
        <v>0.05</v>
      </c>
      <c r="AN1539">
        <v>0.05</v>
      </c>
      <c r="AO1539">
        <v>1.42</v>
      </c>
      <c r="AP1539">
        <v>1.42</v>
      </c>
      <c r="AQ1539">
        <v>22.67</v>
      </c>
      <c r="AR1539">
        <v>0.53</v>
      </c>
      <c r="AS1539">
        <v>0.68</v>
      </c>
      <c r="AT1539">
        <v>-1</v>
      </c>
      <c r="AU1539">
        <v>-1</v>
      </c>
      <c r="AV1539">
        <v>0.05</v>
      </c>
      <c r="AW1539">
        <v>29.88</v>
      </c>
      <c r="AX1539">
        <v>29.88</v>
      </c>
      <c r="AY1539">
        <v>0.17</v>
      </c>
      <c r="AZ1539">
        <v>0</v>
      </c>
      <c r="BA1539">
        <v>1437.32432823106</v>
      </c>
    </row>
    <row r="1540" spans="1:53" x14ac:dyDescent="0.25">
      <c r="A1540">
        <v>3974</v>
      </c>
      <c r="B1540" t="s">
        <v>1922</v>
      </c>
      <c r="C1540">
        <v>0</v>
      </c>
      <c r="D1540">
        <v>1.58</v>
      </c>
      <c r="E1540">
        <v>0</v>
      </c>
      <c r="F1540">
        <v>0</v>
      </c>
      <c r="G1540">
        <v>0</v>
      </c>
      <c r="H1540">
        <v>0.03</v>
      </c>
      <c r="I1540">
        <v>0</v>
      </c>
      <c r="J1540">
        <v>2</v>
      </c>
      <c r="K1540">
        <v>0.03</v>
      </c>
      <c r="L1540">
        <v>-1</v>
      </c>
      <c r="M1540">
        <v>-1</v>
      </c>
      <c r="N1540">
        <v>0.67</v>
      </c>
      <c r="O1540">
        <v>3.58</v>
      </c>
      <c r="P1540">
        <v>0.03</v>
      </c>
      <c r="Q1540">
        <v>0.28000000000000003</v>
      </c>
      <c r="R1540">
        <v>0.05</v>
      </c>
      <c r="S1540">
        <v>0.32</v>
      </c>
      <c r="T1540">
        <v>0.23</v>
      </c>
      <c r="U1540">
        <v>0</v>
      </c>
      <c r="V1540">
        <v>0</v>
      </c>
      <c r="W1540">
        <v>20.67</v>
      </c>
      <c r="X1540">
        <v>0.6</v>
      </c>
      <c r="Y1540">
        <v>-1</v>
      </c>
      <c r="Z1540">
        <v>-1</v>
      </c>
      <c r="AA1540">
        <v>24.88</v>
      </c>
      <c r="AB1540">
        <v>0.03</v>
      </c>
      <c r="AC1540">
        <v>0.02</v>
      </c>
      <c r="AD1540">
        <v>0.03</v>
      </c>
      <c r="AE1540">
        <v>4.17</v>
      </c>
      <c r="AF1540">
        <v>-1</v>
      </c>
      <c r="AG1540">
        <v>-1</v>
      </c>
      <c r="AH1540">
        <v>-1</v>
      </c>
      <c r="AI1540">
        <v>0</v>
      </c>
      <c r="AJ1540">
        <v>0</v>
      </c>
      <c r="AK1540">
        <v>0.03</v>
      </c>
      <c r="AL1540">
        <v>0.03</v>
      </c>
      <c r="AM1540">
        <v>0.05</v>
      </c>
      <c r="AN1540">
        <v>0.05</v>
      </c>
      <c r="AO1540">
        <v>1.42</v>
      </c>
      <c r="AP1540">
        <v>1.42</v>
      </c>
      <c r="AQ1540">
        <v>22.67</v>
      </c>
      <c r="AR1540">
        <v>0.53</v>
      </c>
      <c r="AS1540">
        <v>0.68</v>
      </c>
      <c r="AT1540">
        <v>-1</v>
      </c>
      <c r="AU1540">
        <v>-1</v>
      </c>
      <c r="AV1540">
        <v>0.05</v>
      </c>
      <c r="AW1540">
        <v>29.88</v>
      </c>
      <c r="AX1540">
        <v>29.88</v>
      </c>
      <c r="AY1540">
        <v>0.17</v>
      </c>
      <c r="AZ1540">
        <v>0</v>
      </c>
      <c r="BA1540">
        <v>1461.9160640715509</v>
      </c>
    </row>
    <row r="1541" spans="1:53" x14ac:dyDescent="0.25">
      <c r="A1541">
        <v>3975</v>
      </c>
      <c r="B1541" t="s">
        <v>1923</v>
      </c>
      <c r="C1541">
        <v>0</v>
      </c>
      <c r="D1541">
        <v>1.58</v>
      </c>
      <c r="E1541">
        <v>0</v>
      </c>
      <c r="F1541">
        <v>0</v>
      </c>
      <c r="G1541">
        <v>0</v>
      </c>
      <c r="H1541">
        <v>0.03</v>
      </c>
      <c r="I1541">
        <v>0</v>
      </c>
      <c r="J1541">
        <v>2</v>
      </c>
      <c r="K1541">
        <v>0.03</v>
      </c>
      <c r="L1541">
        <v>-1</v>
      </c>
      <c r="M1541">
        <v>-1</v>
      </c>
      <c r="N1541">
        <v>0.67</v>
      </c>
      <c r="O1541">
        <v>3.58</v>
      </c>
      <c r="P1541">
        <v>0.03</v>
      </c>
      <c r="Q1541">
        <v>0.28000000000000003</v>
      </c>
      <c r="R1541">
        <v>0.05</v>
      </c>
      <c r="S1541">
        <v>0.32</v>
      </c>
      <c r="T1541">
        <v>0.23</v>
      </c>
      <c r="U1541">
        <v>0</v>
      </c>
      <c r="V1541">
        <v>0</v>
      </c>
      <c r="W1541">
        <v>20.67</v>
      </c>
      <c r="X1541">
        <v>0.6</v>
      </c>
      <c r="Y1541">
        <v>-1</v>
      </c>
      <c r="Z1541">
        <v>-1</v>
      </c>
      <c r="AA1541">
        <v>24.88</v>
      </c>
      <c r="AB1541">
        <v>0.03</v>
      </c>
      <c r="AC1541">
        <v>0.02</v>
      </c>
      <c r="AD1541">
        <v>0.03</v>
      </c>
      <c r="AE1541">
        <v>4.17</v>
      </c>
      <c r="AF1541">
        <v>-1</v>
      </c>
      <c r="AG1541">
        <v>-1</v>
      </c>
      <c r="AH1541">
        <v>-1</v>
      </c>
      <c r="AI1541">
        <v>0</v>
      </c>
      <c r="AJ1541">
        <v>0</v>
      </c>
      <c r="AK1541">
        <v>0.03</v>
      </c>
      <c r="AL1541">
        <v>0.03</v>
      </c>
      <c r="AM1541">
        <v>0.05</v>
      </c>
      <c r="AN1541">
        <v>0.05</v>
      </c>
      <c r="AO1541">
        <v>1.42</v>
      </c>
      <c r="AP1541">
        <v>1.42</v>
      </c>
      <c r="AQ1541">
        <v>22.67</v>
      </c>
      <c r="AR1541">
        <v>0.53</v>
      </c>
      <c r="AS1541">
        <v>0.68</v>
      </c>
      <c r="AT1541">
        <v>-1</v>
      </c>
      <c r="AU1541">
        <v>-1</v>
      </c>
      <c r="AV1541">
        <v>0.05</v>
      </c>
      <c r="AW1541">
        <v>29.88</v>
      </c>
      <c r="AX1541">
        <v>29.88</v>
      </c>
      <c r="AY1541">
        <v>0.17</v>
      </c>
      <c r="AZ1541">
        <v>0</v>
      </c>
      <c r="BA1541">
        <v>1384.9465224033452</v>
      </c>
    </row>
    <row r="1542" spans="1:53" x14ac:dyDescent="0.25">
      <c r="A1542">
        <v>3976</v>
      </c>
      <c r="B1542" t="s">
        <v>1924</v>
      </c>
      <c r="C1542">
        <v>0</v>
      </c>
      <c r="D1542">
        <v>1.58</v>
      </c>
      <c r="E1542">
        <v>0</v>
      </c>
      <c r="F1542">
        <v>0</v>
      </c>
      <c r="G1542">
        <v>0</v>
      </c>
      <c r="H1542">
        <v>0.03</v>
      </c>
      <c r="I1542">
        <v>0</v>
      </c>
      <c r="J1542">
        <v>2</v>
      </c>
      <c r="K1542">
        <v>0.03</v>
      </c>
      <c r="L1542">
        <v>-1</v>
      </c>
      <c r="M1542">
        <v>-1</v>
      </c>
      <c r="N1542">
        <v>0.67</v>
      </c>
      <c r="O1542">
        <v>3.58</v>
      </c>
      <c r="P1542">
        <v>0.03</v>
      </c>
      <c r="Q1542">
        <v>0.28000000000000003</v>
      </c>
      <c r="R1542">
        <v>0.05</v>
      </c>
      <c r="S1542">
        <v>0.32</v>
      </c>
      <c r="T1542">
        <v>0.23</v>
      </c>
      <c r="U1542">
        <v>0</v>
      </c>
      <c r="V1542">
        <v>0</v>
      </c>
      <c r="W1542">
        <v>20.67</v>
      </c>
      <c r="X1542">
        <v>0.6</v>
      </c>
      <c r="Y1542">
        <v>-1</v>
      </c>
      <c r="Z1542">
        <v>-1</v>
      </c>
      <c r="AA1542">
        <v>24.88</v>
      </c>
      <c r="AB1542">
        <v>0.03</v>
      </c>
      <c r="AC1542">
        <v>0.02</v>
      </c>
      <c r="AD1542">
        <v>0.03</v>
      </c>
      <c r="AE1542">
        <v>4.17</v>
      </c>
      <c r="AF1542">
        <v>-1</v>
      </c>
      <c r="AG1542">
        <v>-1</v>
      </c>
      <c r="AH1542">
        <v>-1</v>
      </c>
      <c r="AI1542">
        <v>0</v>
      </c>
      <c r="AJ1542">
        <v>0</v>
      </c>
      <c r="AK1542">
        <v>0.03</v>
      </c>
      <c r="AL1542">
        <v>0.03</v>
      </c>
      <c r="AM1542">
        <v>0.05</v>
      </c>
      <c r="AN1542">
        <v>0.05</v>
      </c>
      <c r="AO1542">
        <v>1.42</v>
      </c>
      <c r="AP1542">
        <v>1.42</v>
      </c>
      <c r="AQ1542">
        <v>22.67</v>
      </c>
      <c r="AR1542">
        <v>0.53</v>
      </c>
      <c r="AS1542">
        <v>0.68</v>
      </c>
      <c r="AT1542">
        <v>-1</v>
      </c>
      <c r="AU1542">
        <v>-1</v>
      </c>
      <c r="AV1542">
        <v>0.05</v>
      </c>
      <c r="AW1542">
        <v>29.88</v>
      </c>
      <c r="AX1542">
        <v>29.88</v>
      </c>
      <c r="AY1542">
        <v>0.17</v>
      </c>
      <c r="AZ1542">
        <v>0</v>
      </c>
      <c r="BA1542">
        <v>1396.1759347377051</v>
      </c>
    </row>
    <row r="1543" spans="1:53" x14ac:dyDescent="0.25">
      <c r="A1543">
        <v>3981</v>
      </c>
      <c r="B1543" t="s">
        <v>1925</v>
      </c>
      <c r="C1543">
        <v>0</v>
      </c>
      <c r="D1543">
        <v>1.58</v>
      </c>
      <c r="E1543">
        <v>0</v>
      </c>
      <c r="F1543">
        <v>0</v>
      </c>
      <c r="G1543">
        <v>0</v>
      </c>
      <c r="H1543">
        <v>0.03</v>
      </c>
      <c r="I1543">
        <v>0</v>
      </c>
      <c r="J1543">
        <v>2</v>
      </c>
      <c r="K1543">
        <v>0.03</v>
      </c>
      <c r="L1543">
        <v>-1</v>
      </c>
      <c r="M1543">
        <v>-1</v>
      </c>
      <c r="N1543">
        <v>0.67</v>
      </c>
      <c r="O1543">
        <v>3.58</v>
      </c>
      <c r="P1543">
        <v>0.03</v>
      </c>
      <c r="Q1543">
        <v>0.28000000000000003</v>
      </c>
      <c r="R1543">
        <v>0.05</v>
      </c>
      <c r="S1543">
        <v>0.32</v>
      </c>
      <c r="T1543">
        <v>0.23</v>
      </c>
      <c r="U1543">
        <v>0</v>
      </c>
      <c r="V1543">
        <v>0</v>
      </c>
      <c r="W1543">
        <v>20.67</v>
      </c>
      <c r="X1543">
        <v>0.6</v>
      </c>
      <c r="Y1543">
        <v>-1</v>
      </c>
      <c r="Z1543">
        <v>-1</v>
      </c>
      <c r="AA1543">
        <v>24.88</v>
      </c>
      <c r="AB1543">
        <v>0.03</v>
      </c>
      <c r="AC1543">
        <v>0.02</v>
      </c>
      <c r="AD1543">
        <v>0.03</v>
      </c>
      <c r="AE1543">
        <v>4.17</v>
      </c>
      <c r="AF1543">
        <v>-1</v>
      </c>
      <c r="AG1543">
        <v>-1</v>
      </c>
      <c r="AH1543">
        <v>-1</v>
      </c>
      <c r="AI1543">
        <v>0</v>
      </c>
      <c r="AJ1543">
        <v>0</v>
      </c>
      <c r="AK1543">
        <v>0.03</v>
      </c>
      <c r="AL1543">
        <v>0.03</v>
      </c>
      <c r="AM1543">
        <v>0.05</v>
      </c>
      <c r="AN1543">
        <v>0.05</v>
      </c>
      <c r="AO1543">
        <v>1.42</v>
      </c>
      <c r="AP1543">
        <v>1.42</v>
      </c>
      <c r="AQ1543">
        <v>22.67</v>
      </c>
      <c r="AR1543">
        <v>0.53</v>
      </c>
      <c r="AS1543">
        <v>0.68</v>
      </c>
      <c r="AT1543">
        <v>-1</v>
      </c>
      <c r="AU1543">
        <v>-1</v>
      </c>
      <c r="AV1543">
        <v>0.05</v>
      </c>
      <c r="AW1543">
        <v>29.88</v>
      </c>
      <c r="AX1543">
        <v>29.88</v>
      </c>
      <c r="AY1543">
        <v>0.17</v>
      </c>
      <c r="AZ1543">
        <v>0</v>
      </c>
      <c r="BA1543">
        <v>1435.2895642360625</v>
      </c>
    </row>
    <row r="1544" spans="1:53" x14ac:dyDescent="0.25">
      <c r="A1544">
        <v>3984</v>
      </c>
      <c r="B1544" t="s">
        <v>1926</v>
      </c>
      <c r="C1544">
        <v>0</v>
      </c>
      <c r="D1544">
        <v>1.58</v>
      </c>
      <c r="E1544">
        <v>0</v>
      </c>
      <c r="F1544">
        <v>0</v>
      </c>
      <c r="G1544">
        <v>0</v>
      </c>
      <c r="H1544">
        <v>0.03</v>
      </c>
      <c r="I1544">
        <v>0</v>
      </c>
      <c r="J1544">
        <v>2</v>
      </c>
      <c r="K1544">
        <v>0.03</v>
      </c>
      <c r="L1544">
        <v>-1</v>
      </c>
      <c r="M1544">
        <v>-1</v>
      </c>
      <c r="N1544">
        <v>0.67</v>
      </c>
      <c r="O1544">
        <v>3.58</v>
      </c>
      <c r="P1544">
        <v>0.03</v>
      </c>
      <c r="Q1544">
        <v>0.28000000000000003</v>
      </c>
      <c r="R1544">
        <v>0.05</v>
      </c>
      <c r="S1544">
        <v>0.32</v>
      </c>
      <c r="T1544">
        <v>0.23</v>
      </c>
      <c r="U1544">
        <v>0</v>
      </c>
      <c r="V1544">
        <v>0</v>
      </c>
      <c r="W1544">
        <v>20.67</v>
      </c>
      <c r="X1544">
        <v>0.6</v>
      </c>
      <c r="Y1544">
        <v>-1</v>
      </c>
      <c r="Z1544">
        <v>-1</v>
      </c>
      <c r="AA1544">
        <v>24.88</v>
      </c>
      <c r="AB1544">
        <v>0.03</v>
      </c>
      <c r="AC1544">
        <v>0.02</v>
      </c>
      <c r="AD1544">
        <v>0.03</v>
      </c>
      <c r="AE1544">
        <v>4.17</v>
      </c>
      <c r="AF1544">
        <v>-1</v>
      </c>
      <c r="AG1544">
        <v>-1</v>
      </c>
      <c r="AH1544">
        <v>-1</v>
      </c>
      <c r="AI1544">
        <v>0</v>
      </c>
      <c r="AJ1544">
        <v>0</v>
      </c>
      <c r="AK1544">
        <v>0.03</v>
      </c>
      <c r="AL1544">
        <v>0.03</v>
      </c>
      <c r="AM1544">
        <v>0.05</v>
      </c>
      <c r="AN1544">
        <v>0.05</v>
      </c>
      <c r="AO1544">
        <v>1.42</v>
      </c>
      <c r="AP1544">
        <v>1.42</v>
      </c>
      <c r="AQ1544">
        <v>22.67</v>
      </c>
      <c r="AR1544">
        <v>0.53</v>
      </c>
      <c r="AS1544">
        <v>0.68</v>
      </c>
      <c r="AT1544">
        <v>-1</v>
      </c>
      <c r="AU1544">
        <v>-1</v>
      </c>
      <c r="AV1544">
        <v>0.05</v>
      </c>
      <c r="AW1544">
        <v>29.88</v>
      </c>
      <c r="AX1544">
        <v>29.88</v>
      </c>
      <c r="AY1544">
        <v>0.17</v>
      </c>
      <c r="AZ1544">
        <v>0</v>
      </c>
      <c r="BA1544">
        <v>1455.6247970590657</v>
      </c>
    </row>
    <row r="1545" spans="1:53" x14ac:dyDescent="0.25">
      <c r="A1545">
        <v>3985</v>
      </c>
      <c r="B1545" t="s">
        <v>1927</v>
      </c>
      <c r="C1545">
        <v>0</v>
      </c>
      <c r="D1545">
        <v>1.58</v>
      </c>
      <c r="E1545">
        <v>0</v>
      </c>
      <c r="F1545">
        <v>0</v>
      </c>
      <c r="G1545">
        <v>0</v>
      </c>
      <c r="H1545">
        <v>0.03</v>
      </c>
      <c r="I1545">
        <v>0</v>
      </c>
      <c r="J1545">
        <v>2</v>
      </c>
      <c r="K1545">
        <v>0.03</v>
      </c>
      <c r="L1545">
        <v>-1</v>
      </c>
      <c r="M1545">
        <v>-1</v>
      </c>
      <c r="N1545">
        <v>0.67</v>
      </c>
      <c r="O1545">
        <v>3.58</v>
      </c>
      <c r="P1545">
        <v>0.03</v>
      </c>
      <c r="Q1545">
        <v>0.28000000000000003</v>
      </c>
      <c r="R1545">
        <v>0.05</v>
      </c>
      <c r="S1545">
        <v>0.32</v>
      </c>
      <c r="T1545">
        <v>0.23</v>
      </c>
      <c r="U1545">
        <v>0</v>
      </c>
      <c r="V1545">
        <v>0</v>
      </c>
      <c r="W1545">
        <v>20.67</v>
      </c>
      <c r="X1545">
        <v>0.6</v>
      </c>
      <c r="Y1545">
        <v>-1</v>
      </c>
      <c r="Z1545">
        <v>-1</v>
      </c>
      <c r="AA1545">
        <v>24.88</v>
      </c>
      <c r="AB1545">
        <v>0.03</v>
      </c>
      <c r="AC1545">
        <v>0.02</v>
      </c>
      <c r="AD1545">
        <v>0.03</v>
      </c>
      <c r="AE1545">
        <v>4.17</v>
      </c>
      <c r="AF1545">
        <v>-1</v>
      </c>
      <c r="AG1545">
        <v>-1</v>
      </c>
      <c r="AH1545">
        <v>-1</v>
      </c>
      <c r="AI1545">
        <v>0</v>
      </c>
      <c r="AJ1545">
        <v>0</v>
      </c>
      <c r="AK1545">
        <v>0.03</v>
      </c>
      <c r="AL1545">
        <v>0.03</v>
      </c>
      <c r="AM1545">
        <v>0.05</v>
      </c>
      <c r="AN1545">
        <v>0.05</v>
      </c>
      <c r="AO1545">
        <v>1.42</v>
      </c>
      <c r="AP1545">
        <v>1.42</v>
      </c>
      <c r="AQ1545">
        <v>22.67</v>
      </c>
      <c r="AR1545">
        <v>0.53</v>
      </c>
      <c r="AS1545">
        <v>0.68</v>
      </c>
      <c r="AT1545">
        <v>-1</v>
      </c>
      <c r="AU1545">
        <v>-1</v>
      </c>
      <c r="AV1545">
        <v>0.05</v>
      </c>
      <c r="AW1545">
        <v>29.88</v>
      </c>
      <c r="AX1545">
        <v>29.88</v>
      </c>
      <c r="AY1545">
        <v>0.17</v>
      </c>
      <c r="AZ1545">
        <v>0</v>
      </c>
      <c r="BA1545">
        <v>1441.3059235786845</v>
      </c>
    </row>
    <row r="1546" spans="1:53" x14ac:dyDescent="0.25">
      <c r="A1546">
        <v>3986</v>
      </c>
      <c r="B1546" t="s">
        <v>1928</v>
      </c>
      <c r="C1546">
        <v>0</v>
      </c>
      <c r="D1546">
        <v>1.58</v>
      </c>
      <c r="E1546">
        <v>0</v>
      </c>
      <c r="F1546">
        <v>0</v>
      </c>
      <c r="G1546">
        <v>0</v>
      </c>
      <c r="H1546">
        <v>0.03</v>
      </c>
      <c r="I1546">
        <v>0</v>
      </c>
      <c r="J1546">
        <v>2</v>
      </c>
      <c r="K1546">
        <v>0.03</v>
      </c>
      <c r="L1546">
        <v>-1</v>
      </c>
      <c r="M1546">
        <v>-1</v>
      </c>
      <c r="N1546">
        <v>0.67</v>
      </c>
      <c r="O1546">
        <v>3.58</v>
      </c>
      <c r="P1546">
        <v>0.03</v>
      </c>
      <c r="Q1546">
        <v>0.28000000000000003</v>
      </c>
      <c r="R1546">
        <v>0.05</v>
      </c>
      <c r="S1546">
        <v>0.32</v>
      </c>
      <c r="T1546">
        <v>0.23</v>
      </c>
      <c r="U1546">
        <v>0</v>
      </c>
      <c r="V1546">
        <v>0</v>
      </c>
      <c r="W1546">
        <v>20.67</v>
      </c>
      <c r="X1546">
        <v>0.6</v>
      </c>
      <c r="Y1546">
        <v>-1</v>
      </c>
      <c r="Z1546">
        <v>-1</v>
      </c>
      <c r="AA1546">
        <v>24.88</v>
      </c>
      <c r="AB1546">
        <v>0.03</v>
      </c>
      <c r="AC1546">
        <v>0.02</v>
      </c>
      <c r="AD1546">
        <v>0.03</v>
      </c>
      <c r="AE1546">
        <v>4.17</v>
      </c>
      <c r="AF1546">
        <v>-1</v>
      </c>
      <c r="AG1546">
        <v>-1</v>
      </c>
      <c r="AH1546">
        <v>-1</v>
      </c>
      <c r="AI1546">
        <v>0</v>
      </c>
      <c r="AJ1546">
        <v>0</v>
      </c>
      <c r="AK1546">
        <v>0.03</v>
      </c>
      <c r="AL1546">
        <v>0.03</v>
      </c>
      <c r="AM1546">
        <v>0.05</v>
      </c>
      <c r="AN1546">
        <v>0.05</v>
      </c>
      <c r="AO1546">
        <v>1.42</v>
      </c>
      <c r="AP1546">
        <v>1.42</v>
      </c>
      <c r="AQ1546">
        <v>22.67</v>
      </c>
      <c r="AR1546">
        <v>0.53</v>
      </c>
      <c r="AS1546">
        <v>0.68</v>
      </c>
      <c r="AT1546">
        <v>-1</v>
      </c>
      <c r="AU1546">
        <v>-1</v>
      </c>
      <c r="AV1546">
        <v>0.05</v>
      </c>
      <c r="AW1546">
        <v>29.88</v>
      </c>
      <c r="AX1546">
        <v>29.88</v>
      </c>
      <c r="AY1546">
        <v>0.17</v>
      </c>
      <c r="AZ1546">
        <v>0</v>
      </c>
      <c r="BA1546">
        <v>1401.9803103978566</v>
      </c>
    </row>
    <row r="1547" spans="1:53" x14ac:dyDescent="0.25">
      <c r="A1547">
        <v>3988</v>
      </c>
      <c r="B1547" t="s">
        <v>1929</v>
      </c>
      <c r="C1547">
        <v>0</v>
      </c>
      <c r="D1547">
        <v>1.58</v>
      </c>
      <c r="E1547">
        <v>0</v>
      </c>
      <c r="F1547">
        <v>0</v>
      </c>
      <c r="G1547">
        <v>0</v>
      </c>
      <c r="H1547">
        <v>0.03</v>
      </c>
      <c r="I1547">
        <v>0</v>
      </c>
      <c r="J1547">
        <v>2</v>
      </c>
      <c r="K1547">
        <v>0.03</v>
      </c>
      <c r="L1547">
        <v>-1</v>
      </c>
      <c r="M1547">
        <v>-1</v>
      </c>
      <c r="N1547">
        <v>0.67</v>
      </c>
      <c r="O1547">
        <v>3.58</v>
      </c>
      <c r="P1547">
        <v>0.03</v>
      </c>
      <c r="Q1547">
        <v>0.28000000000000003</v>
      </c>
      <c r="R1547">
        <v>0.05</v>
      </c>
      <c r="S1547">
        <v>0.32</v>
      </c>
      <c r="T1547">
        <v>0.23</v>
      </c>
      <c r="U1547">
        <v>0</v>
      </c>
      <c r="V1547">
        <v>0</v>
      </c>
      <c r="W1547">
        <v>20.67</v>
      </c>
      <c r="X1547">
        <v>0.6</v>
      </c>
      <c r="Y1547">
        <v>-1</v>
      </c>
      <c r="Z1547">
        <v>-1</v>
      </c>
      <c r="AA1547">
        <v>24.88</v>
      </c>
      <c r="AB1547">
        <v>0.03</v>
      </c>
      <c r="AC1547">
        <v>0.02</v>
      </c>
      <c r="AD1547">
        <v>0.03</v>
      </c>
      <c r="AE1547">
        <v>4.17</v>
      </c>
      <c r="AF1547">
        <v>-1</v>
      </c>
      <c r="AG1547">
        <v>-1</v>
      </c>
      <c r="AH1547">
        <v>-1</v>
      </c>
      <c r="AI1547">
        <v>0</v>
      </c>
      <c r="AJ1547">
        <v>0</v>
      </c>
      <c r="AK1547">
        <v>0.03</v>
      </c>
      <c r="AL1547">
        <v>0.03</v>
      </c>
      <c r="AM1547">
        <v>0.05</v>
      </c>
      <c r="AN1547">
        <v>0.05</v>
      </c>
      <c r="AO1547">
        <v>1.42</v>
      </c>
      <c r="AP1547">
        <v>1.42</v>
      </c>
      <c r="AQ1547">
        <v>22.67</v>
      </c>
      <c r="AR1547">
        <v>0.53</v>
      </c>
      <c r="AS1547">
        <v>0.68</v>
      </c>
      <c r="AT1547">
        <v>-1</v>
      </c>
      <c r="AU1547">
        <v>-1</v>
      </c>
      <c r="AV1547">
        <v>0.05</v>
      </c>
      <c r="AW1547">
        <v>29.88</v>
      </c>
      <c r="AX1547">
        <v>29.88</v>
      </c>
      <c r="AY1547">
        <v>0.17</v>
      </c>
      <c r="AZ1547">
        <v>0</v>
      </c>
      <c r="BA1547">
        <v>1444.7829298110239</v>
      </c>
    </row>
    <row r="1548" spans="1:53" x14ac:dyDescent="0.25">
      <c r="A1548">
        <v>3990</v>
      </c>
      <c r="B1548" t="s">
        <v>1930</v>
      </c>
      <c r="C1548">
        <v>0</v>
      </c>
      <c r="D1548">
        <v>1.58</v>
      </c>
      <c r="E1548">
        <v>0</v>
      </c>
      <c r="F1548">
        <v>0</v>
      </c>
      <c r="G1548">
        <v>0</v>
      </c>
      <c r="H1548">
        <v>0.03</v>
      </c>
      <c r="I1548">
        <v>0</v>
      </c>
      <c r="J1548">
        <v>2</v>
      </c>
      <c r="K1548">
        <v>0.03</v>
      </c>
      <c r="L1548">
        <v>-1</v>
      </c>
      <c r="M1548">
        <v>-1</v>
      </c>
      <c r="N1548">
        <v>0.67</v>
      </c>
      <c r="O1548">
        <v>3.58</v>
      </c>
      <c r="P1548">
        <v>0.03</v>
      </c>
      <c r="Q1548">
        <v>0.28000000000000003</v>
      </c>
      <c r="R1548">
        <v>0.05</v>
      </c>
      <c r="S1548">
        <v>0.32</v>
      </c>
      <c r="T1548">
        <v>0.23</v>
      </c>
      <c r="U1548">
        <v>0</v>
      </c>
      <c r="V1548">
        <v>0</v>
      </c>
      <c r="W1548">
        <v>20.67</v>
      </c>
      <c r="X1548">
        <v>0.6</v>
      </c>
      <c r="Y1548">
        <v>-1</v>
      </c>
      <c r="Z1548">
        <v>-1</v>
      </c>
      <c r="AA1548">
        <v>24.88</v>
      </c>
      <c r="AB1548">
        <v>0.03</v>
      </c>
      <c r="AC1548">
        <v>0.02</v>
      </c>
      <c r="AD1548">
        <v>0.03</v>
      </c>
      <c r="AE1548">
        <v>4.17</v>
      </c>
      <c r="AF1548">
        <v>-1</v>
      </c>
      <c r="AG1548">
        <v>-1</v>
      </c>
      <c r="AH1548">
        <v>-1</v>
      </c>
      <c r="AI1548">
        <v>0</v>
      </c>
      <c r="AJ1548">
        <v>0</v>
      </c>
      <c r="AK1548">
        <v>0.03</v>
      </c>
      <c r="AL1548">
        <v>0.03</v>
      </c>
      <c r="AM1548">
        <v>0.05</v>
      </c>
      <c r="AN1548">
        <v>0.05</v>
      </c>
      <c r="AO1548">
        <v>1.42</v>
      </c>
      <c r="AP1548">
        <v>1.42</v>
      </c>
      <c r="AQ1548">
        <v>22.67</v>
      </c>
      <c r="AR1548">
        <v>0.53</v>
      </c>
      <c r="AS1548">
        <v>0.68</v>
      </c>
      <c r="AT1548">
        <v>-1</v>
      </c>
      <c r="AU1548">
        <v>-1</v>
      </c>
      <c r="AV1548">
        <v>0.05</v>
      </c>
      <c r="AW1548">
        <v>29.88</v>
      </c>
      <c r="AX1548">
        <v>29.88</v>
      </c>
      <c r="AY1548">
        <v>0.17</v>
      </c>
      <c r="AZ1548">
        <v>0</v>
      </c>
      <c r="BA1548">
        <v>1594.4208075203567</v>
      </c>
    </row>
    <row r="1549" spans="1:53" x14ac:dyDescent="0.25">
      <c r="A1549">
        <v>3991</v>
      </c>
      <c r="B1549" t="s">
        <v>1931</v>
      </c>
      <c r="C1549">
        <v>0</v>
      </c>
      <c r="D1549">
        <v>1.58</v>
      </c>
      <c r="E1549">
        <v>0</v>
      </c>
      <c r="F1549">
        <v>0</v>
      </c>
      <c r="G1549">
        <v>0</v>
      </c>
      <c r="H1549">
        <v>0.03</v>
      </c>
      <c r="I1549">
        <v>0</v>
      </c>
      <c r="J1549">
        <v>2</v>
      </c>
      <c r="K1549">
        <v>0.03</v>
      </c>
      <c r="L1549">
        <v>-1</v>
      </c>
      <c r="M1549">
        <v>-1</v>
      </c>
      <c r="N1549">
        <v>0.67</v>
      </c>
      <c r="O1549">
        <v>3.58</v>
      </c>
      <c r="P1549">
        <v>0.03</v>
      </c>
      <c r="Q1549">
        <v>0.28000000000000003</v>
      </c>
      <c r="R1549">
        <v>0.05</v>
      </c>
      <c r="S1549">
        <v>0.32</v>
      </c>
      <c r="T1549">
        <v>0.23</v>
      </c>
      <c r="U1549">
        <v>0</v>
      </c>
      <c r="V1549">
        <v>0</v>
      </c>
      <c r="W1549">
        <v>20.67</v>
      </c>
      <c r="X1549">
        <v>0.6</v>
      </c>
      <c r="Y1549">
        <v>-1</v>
      </c>
      <c r="Z1549">
        <v>-1</v>
      </c>
      <c r="AA1549">
        <v>24.88</v>
      </c>
      <c r="AB1549">
        <v>0.03</v>
      </c>
      <c r="AC1549">
        <v>0.02</v>
      </c>
      <c r="AD1549">
        <v>0.03</v>
      </c>
      <c r="AE1549">
        <v>4.17</v>
      </c>
      <c r="AF1549">
        <v>-1</v>
      </c>
      <c r="AG1549">
        <v>-1</v>
      </c>
      <c r="AH1549">
        <v>-1</v>
      </c>
      <c r="AI1549">
        <v>0</v>
      </c>
      <c r="AJ1549">
        <v>0</v>
      </c>
      <c r="AK1549">
        <v>0.03</v>
      </c>
      <c r="AL1549">
        <v>0.03</v>
      </c>
      <c r="AM1549">
        <v>0.05</v>
      </c>
      <c r="AN1549">
        <v>0.05</v>
      </c>
      <c r="AO1549">
        <v>1.42</v>
      </c>
      <c r="AP1549">
        <v>1.42</v>
      </c>
      <c r="AQ1549">
        <v>22.67</v>
      </c>
      <c r="AR1549">
        <v>0.53</v>
      </c>
      <c r="AS1549">
        <v>0.68</v>
      </c>
      <c r="AT1549">
        <v>-1</v>
      </c>
      <c r="AU1549">
        <v>-1</v>
      </c>
      <c r="AV1549">
        <v>0.05</v>
      </c>
      <c r="AW1549">
        <v>29.88</v>
      </c>
      <c r="AX1549">
        <v>29.88</v>
      </c>
      <c r="AY1549">
        <v>0.17</v>
      </c>
      <c r="AZ1549">
        <v>0</v>
      </c>
      <c r="BA1549">
        <v>1513.6808600706458</v>
      </c>
    </row>
    <row r="1550" spans="1:53" x14ac:dyDescent="0.25">
      <c r="A1550">
        <v>3993</v>
      </c>
      <c r="B1550" t="s">
        <v>1932</v>
      </c>
      <c r="C1550">
        <v>0</v>
      </c>
      <c r="D1550">
        <v>1.58</v>
      </c>
      <c r="E1550">
        <v>0</v>
      </c>
      <c r="F1550">
        <v>0</v>
      </c>
      <c r="G1550">
        <v>0</v>
      </c>
      <c r="H1550">
        <v>0.03</v>
      </c>
      <c r="I1550">
        <v>0</v>
      </c>
      <c r="J1550">
        <v>2</v>
      </c>
      <c r="K1550">
        <v>0.03</v>
      </c>
      <c r="L1550">
        <v>-1</v>
      </c>
      <c r="M1550">
        <v>-1</v>
      </c>
      <c r="N1550">
        <v>0.67</v>
      </c>
      <c r="O1550">
        <v>3.58</v>
      </c>
      <c r="P1550">
        <v>0.03</v>
      </c>
      <c r="Q1550">
        <v>0.28000000000000003</v>
      </c>
      <c r="R1550">
        <v>0.05</v>
      </c>
      <c r="S1550">
        <v>0.32</v>
      </c>
      <c r="T1550">
        <v>0.23</v>
      </c>
      <c r="U1550">
        <v>0</v>
      </c>
      <c r="V1550">
        <v>0</v>
      </c>
      <c r="W1550">
        <v>20.67</v>
      </c>
      <c r="X1550">
        <v>0.6</v>
      </c>
      <c r="Y1550">
        <v>-1</v>
      </c>
      <c r="Z1550">
        <v>-1</v>
      </c>
      <c r="AA1550">
        <v>24.88</v>
      </c>
      <c r="AB1550">
        <v>0.03</v>
      </c>
      <c r="AC1550">
        <v>0.02</v>
      </c>
      <c r="AD1550">
        <v>0.03</v>
      </c>
      <c r="AE1550">
        <v>4.17</v>
      </c>
      <c r="AF1550">
        <v>-1</v>
      </c>
      <c r="AG1550">
        <v>-1</v>
      </c>
      <c r="AH1550">
        <v>-1</v>
      </c>
      <c r="AI1550">
        <v>0</v>
      </c>
      <c r="AJ1550">
        <v>0</v>
      </c>
      <c r="AK1550">
        <v>0.03</v>
      </c>
      <c r="AL1550">
        <v>0.03</v>
      </c>
      <c r="AM1550">
        <v>0.05</v>
      </c>
      <c r="AN1550">
        <v>0.05</v>
      </c>
      <c r="AO1550">
        <v>1.42</v>
      </c>
      <c r="AP1550">
        <v>1.42</v>
      </c>
      <c r="AQ1550">
        <v>22.67</v>
      </c>
      <c r="AR1550">
        <v>0.53</v>
      </c>
      <c r="AS1550">
        <v>0.68</v>
      </c>
      <c r="AT1550">
        <v>-1</v>
      </c>
      <c r="AU1550">
        <v>-1</v>
      </c>
      <c r="AV1550">
        <v>0.05</v>
      </c>
      <c r="AW1550">
        <v>29.88</v>
      </c>
      <c r="AX1550">
        <v>29.88</v>
      </c>
      <c r="AY1550">
        <v>0.17</v>
      </c>
      <c r="AZ1550">
        <v>0</v>
      </c>
      <c r="BA1550">
        <v>1425.196642940836</v>
      </c>
    </row>
    <row r="1551" spans="1:53" x14ac:dyDescent="0.25">
      <c r="A1551">
        <v>3996</v>
      </c>
      <c r="B1551" t="s">
        <v>1933</v>
      </c>
      <c r="C1551">
        <v>0</v>
      </c>
      <c r="D1551">
        <v>1.58</v>
      </c>
      <c r="E1551">
        <v>0</v>
      </c>
      <c r="F1551">
        <v>0</v>
      </c>
      <c r="G1551">
        <v>0</v>
      </c>
      <c r="H1551">
        <v>0.03</v>
      </c>
      <c r="I1551">
        <v>0</v>
      </c>
      <c r="J1551">
        <v>2</v>
      </c>
      <c r="K1551">
        <v>0.03</v>
      </c>
      <c r="L1551">
        <v>-1</v>
      </c>
      <c r="M1551">
        <v>-1</v>
      </c>
      <c r="N1551">
        <v>0.67</v>
      </c>
      <c r="O1551">
        <v>3.58</v>
      </c>
      <c r="P1551">
        <v>0.03</v>
      </c>
      <c r="Q1551">
        <v>0.28000000000000003</v>
      </c>
      <c r="R1551">
        <v>0.05</v>
      </c>
      <c r="S1551">
        <v>0.32</v>
      </c>
      <c r="T1551">
        <v>0.23</v>
      </c>
      <c r="U1551">
        <v>0</v>
      </c>
      <c r="V1551">
        <v>0</v>
      </c>
      <c r="W1551">
        <v>20.67</v>
      </c>
      <c r="X1551">
        <v>0.6</v>
      </c>
      <c r="Y1551">
        <v>-1</v>
      </c>
      <c r="Z1551">
        <v>-1</v>
      </c>
      <c r="AA1551">
        <v>24.88</v>
      </c>
      <c r="AB1551">
        <v>0.03</v>
      </c>
      <c r="AC1551">
        <v>0.02</v>
      </c>
      <c r="AD1551">
        <v>0.03</v>
      </c>
      <c r="AE1551">
        <v>4.17</v>
      </c>
      <c r="AF1551">
        <v>-1</v>
      </c>
      <c r="AG1551">
        <v>-1</v>
      </c>
      <c r="AH1551">
        <v>-1</v>
      </c>
      <c r="AI1551">
        <v>0</v>
      </c>
      <c r="AJ1551">
        <v>0</v>
      </c>
      <c r="AK1551">
        <v>0.03</v>
      </c>
      <c r="AL1551">
        <v>0.03</v>
      </c>
      <c r="AM1551">
        <v>0.05</v>
      </c>
      <c r="AN1551">
        <v>0.05</v>
      </c>
      <c r="AO1551">
        <v>1.42</v>
      </c>
      <c r="AP1551">
        <v>1.42</v>
      </c>
      <c r="AQ1551">
        <v>22.67</v>
      </c>
      <c r="AR1551">
        <v>0.53</v>
      </c>
      <c r="AS1551">
        <v>0.68</v>
      </c>
      <c r="AT1551">
        <v>-1</v>
      </c>
      <c r="AU1551">
        <v>-1</v>
      </c>
      <c r="AV1551">
        <v>0.05</v>
      </c>
      <c r="AW1551">
        <v>29.88</v>
      </c>
      <c r="AX1551">
        <v>29.88</v>
      </c>
      <c r="AY1551">
        <v>0.17</v>
      </c>
      <c r="AZ1551">
        <v>0</v>
      </c>
      <c r="BA1551">
        <v>1503.297256371201</v>
      </c>
    </row>
    <row r="1552" spans="1:53" x14ac:dyDescent="0.25">
      <c r="A1552">
        <v>3997</v>
      </c>
      <c r="B1552" t="s">
        <v>1934</v>
      </c>
      <c r="C1552">
        <v>0</v>
      </c>
      <c r="D1552">
        <v>1.58</v>
      </c>
      <c r="E1552">
        <v>0</v>
      </c>
      <c r="F1552">
        <v>0</v>
      </c>
      <c r="G1552">
        <v>0</v>
      </c>
      <c r="H1552">
        <v>0.03</v>
      </c>
      <c r="I1552">
        <v>0</v>
      </c>
      <c r="J1552">
        <v>2</v>
      </c>
      <c r="K1552">
        <v>0.03</v>
      </c>
      <c r="L1552">
        <v>-1</v>
      </c>
      <c r="M1552">
        <v>-1</v>
      </c>
      <c r="N1552">
        <v>0.67</v>
      </c>
      <c r="O1552">
        <v>3.58</v>
      </c>
      <c r="P1552">
        <v>0.03</v>
      </c>
      <c r="Q1552">
        <v>0.28000000000000003</v>
      </c>
      <c r="R1552">
        <v>0.05</v>
      </c>
      <c r="S1552">
        <v>0.32</v>
      </c>
      <c r="T1552">
        <v>0.23</v>
      </c>
      <c r="U1552">
        <v>0</v>
      </c>
      <c r="V1552">
        <v>0</v>
      </c>
      <c r="W1552">
        <v>20.67</v>
      </c>
      <c r="X1552">
        <v>0.6</v>
      </c>
      <c r="Y1552">
        <v>-1</v>
      </c>
      <c r="Z1552">
        <v>-1</v>
      </c>
      <c r="AA1552">
        <v>24.88</v>
      </c>
      <c r="AB1552">
        <v>0.03</v>
      </c>
      <c r="AC1552">
        <v>0.02</v>
      </c>
      <c r="AD1552">
        <v>0.03</v>
      </c>
      <c r="AE1552">
        <v>4.17</v>
      </c>
      <c r="AF1552">
        <v>-1</v>
      </c>
      <c r="AG1552">
        <v>-1</v>
      </c>
      <c r="AH1552">
        <v>-1</v>
      </c>
      <c r="AI1552">
        <v>0</v>
      </c>
      <c r="AJ1552">
        <v>0</v>
      </c>
      <c r="AK1552">
        <v>0.03</v>
      </c>
      <c r="AL1552">
        <v>0.03</v>
      </c>
      <c r="AM1552">
        <v>0.05</v>
      </c>
      <c r="AN1552">
        <v>0.05</v>
      </c>
      <c r="AO1552">
        <v>1.42</v>
      </c>
      <c r="AP1552">
        <v>1.42</v>
      </c>
      <c r="AQ1552">
        <v>22.67</v>
      </c>
      <c r="AR1552">
        <v>0.53</v>
      </c>
      <c r="AS1552">
        <v>0.68</v>
      </c>
      <c r="AT1552">
        <v>-1</v>
      </c>
      <c r="AU1552">
        <v>-1</v>
      </c>
      <c r="AV1552">
        <v>0.05</v>
      </c>
      <c r="AW1552">
        <v>29.88</v>
      </c>
      <c r="AX1552">
        <v>29.88</v>
      </c>
      <c r="AY1552">
        <v>0.17</v>
      </c>
      <c r="AZ1552">
        <v>0</v>
      </c>
      <c r="BA1552">
        <v>1459.1741066148434</v>
      </c>
    </row>
    <row r="1553" spans="1:53" x14ac:dyDescent="0.25">
      <c r="A1553">
        <v>3998</v>
      </c>
      <c r="B1553" t="s">
        <v>1935</v>
      </c>
      <c r="C1553">
        <v>0</v>
      </c>
      <c r="D1553">
        <v>1.58</v>
      </c>
      <c r="E1553">
        <v>0</v>
      </c>
      <c r="F1553">
        <v>0</v>
      </c>
      <c r="G1553">
        <v>0</v>
      </c>
      <c r="H1553">
        <v>0.03</v>
      </c>
      <c r="I1553">
        <v>0</v>
      </c>
      <c r="J1553">
        <v>2</v>
      </c>
      <c r="K1553">
        <v>0.03</v>
      </c>
      <c r="L1553">
        <v>-1</v>
      </c>
      <c r="M1553">
        <v>-1</v>
      </c>
      <c r="N1553">
        <v>0.67</v>
      </c>
      <c r="O1553">
        <v>3.58</v>
      </c>
      <c r="P1553">
        <v>0.03</v>
      </c>
      <c r="Q1553">
        <v>0.28000000000000003</v>
      </c>
      <c r="R1553">
        <v>0.05</v>
      </c>
      <c r="S1553">
        <v>0.32</v>
      </c>
      <c r="T1553">
        <v>0.23</v>
      </c>
      <c r="U1553">
        <v>0</v>
      </c>
      <c r="V1553">
        <v>0</v>
      </c>
      <c r="W1553">
        <v>20.67</v>
      </c>
      <c r="X1553">
        <v>0.6</v>
      </c>
      <c r="Y1553">
        <v>-1</v>
      </c>
      <c r="Z1553">
        <v>-1</v>
      </c>
      <c r="AA1553">
        <v>24.88</v>
      </c>
      <c r="AB1553">
        <v>0.03</v>
      </c>
      <c r="AC1553">
        <v>0.02</v>
      </c>
      <c r="AD1553">
        <v>0.03</v>
      </c>
      <c r="AE1553">
        <v>4.17</v>
      </c>
      <c r="AF1553">
        <v>-1</v>
      </c>
      <c r="AG1553">
        <v>-1</v>
      </c>
      <c r="AH1553">
        <v>-1</v>
      </c>
      <c r="AI1553">
        <v>0</v>
      </c>
      <c r="AJ1553">
        <v>0</v>
      </c>
      <c r="AK1553">
        <v>0.03</v>
      </c>
      <c r="AL1553">
        <v>0.03</v>
      </c>
      <c r="AM1553">
        <v>0.05</v>
      </c>
      <c r="AN1553">
        <v>0.05</v>
      </c>
      <c r="AO1553">
        <v>1.42</v>
      </c>
      <c r="AP1553">
        <v>1.42</v>
      </c>
      <c r="AQ1553">
        <v>22.67</v>
      </c>
      <c r="AR1553">
        <v>0.53</v>
      </c>
      <c r="AS1553">
        <v>0.68</v>
      </c>
      <c r="AT1553">
        <v>-1</v>
      </c>
      <c r="AU1553">
        <v>-1</v>
      </c>
      <c r="AV1553">
        <v>0.05</v>
      </c>
      <c r="AW1553">
        <v>29.88</v>
      </c>
      <c r="AX1553">
        <v>29.88</v>
      </c>
      <c r="AY1553">
        <v>0.17</v>
      </c>
      <c r="AZ1553">
        <v>0</v>
      </c>
      <c r="BA1553">
        <v>1350</v>
      </c>
    </row>
    <row r="1554" spans="1:53" x14ac:dyDescent="0.25">
      <c r="A1554">
        <v>3999</v>
      </c>
      <c r="B1554" t="s">
        <v>1936</v>
      </c>
      <c r="C1554">
        <v>0</v>
      </c>
      <c r="D1554">
        <v>1.58</v>
      </c>
      <c r="E1554">
        <v>0</v>
      </c>
      <c r="F1554">
        <v>0</v>
      </c>
      <c r="G1554">
        <v>0</v>
      </c>
      <c r="H1554">
        <v>0.03</v>
      </c>
      <c r="I1554">
        <v>0</v>
      </c>
      <c r="J1554">
        <v>2</v>
      </c>
      <c r="K1554">
        <v>0.03</v>
      </c>
      <c r="L1554">
        <v>-1</v>
      </c>
      <c r="M1554">
        <v>-1</v>
      </c>
      <c r="N1554">
        <v>0.67</v>
      </c>
      <c r="O1554">
        <v>3.58</v>
      </c>
      <c r="P1554">
        <v>0.03</v>
      </c>
      <c r="Q1554">
        <v>0.28000000000000003</v>
      </c>
      <c r="R1554">
        <v>0.05</v>
      </c>
      <c r="S1554">
        <v>0.32</v>
      </c>
      <c r="T1554">
        <v>0.23</v>
      </c>
      <c r="U1554">
        <v>0</v>
      </c>
      <c r="V1554">
        <v>0</v>
      </c>
      <c r="W1554">
        <v>20.67</v>
      </c>
      <c r="X1554">
        <v>0.6</v>
      </c>
      <c r="Y1554">
        <v>-1</v>
      </c>
      <c r="Z1554">
        <v>-1</v>
      </c>
      <c r="AA1554">
        <v>24.88</v>
      </c>
      <c r="AB1554">
        <v>0.03</v>
      </c>
      <c r="AC1554">
        <v>0.02</v>
      </c>
      <c r="AD1554">
        <v>0.03</v>
      </c>
      <c r="AE1554">
        <v>4.17</v>
      </c>
      <c r="AF1554">
        <v>-1</v>
      </c>
      <c r="AG1554">
        <v>-1</v>
      </c>
      <c r="AH1554">
        <v>-1</v>
      </c>
      <c r="AI1554">
        <v>0</v>
      </c>
      <c r="AJ1554">
        <v>0</v>
      </c>
      <c r="AK1554">
        <v>0.03</v>
      </c>
      <c r="AL1554">
        <v>0.03</v>
      </c>
      <c r="AM1554">
        <v>0.05</v>
      </c>
      <c r="AN1554">
        <v>0.05</v>
      </c>
      <c r="AO1554">
        <v>1.42</v>
      </c>
      <c r="AP1554">
        <v>1.42</v>
      </c>
      <c r="AQ1554">
        <v>22.67</v>
      </c>
      <c r="AR1554">
        <v>0.53</v>
      </c>
      <c r="AS1554">
        <v>0.68</v>
      </c>
      <c r="AT1554">
        <v>-1</v>
      </c>
      <c r="AU1554">
        <v>-1</v>
      </c>
      <c r="AV1554">
        <v>0.05</v>
      </c>
      <c r="AW1554">
        <v>29.88</v>
      </c>
      <c r="AX1554">
        <v>29.88</v>
      </c>
      <c r="AY1554">
        <v>0.17</v>
      </c>
      <c r="AZ1554">
        <v>0</v>
      </c>
      <c r="BA1554">
        <v>1476.1907630909723</v>
      </c>
    </row>
    <row r="1555" spans="1:53" x14ac:dyDescent="0.25">
      <c r="A1555">
        <v>4001</v>
      </c>
      <c r="B1555" t="s">
        <v>1937</v>
      </c>
      <c r="C1555">
        <v>0</v>
      </c>
      <c r="D1555">
        <v>1.58</v>
      </c>
      <c r="E1555">
        <v>0</v>
      </c>
      <c r="F1555">
        <v>0</v>
      </c>
      <c r="G1555">
        <v>0</v>
      </c>
      <c r="H1555">
        <v>0.03</v>
      </c>
      <c r="I1555">
        <v>0</v>
      </c>
      <c r="J1555">
        <v>2</v>
      </c>
      <c r="K1555">
        <v>0.03</v>
      </c>
      <c r="L1555">
        <v>-1</v>
      </c>
      <c r="M1555">
        <v>-1</v>
      </c>
      <c r="N1555">
        <v>0.67</v>
      </c>
      <c r="O1555">
        <v>3.58</v>
      </c>
      <c r="P1555">
        <v>0.03</v>
      </c>
      <c r="Q1555">
        <v>0.28000000000000003</v>
      </c>
      <c r="R1555">
        <v>0.05</v>
      </c>
      <c r="S1555">
        <v>0.32</v>
      </c>
      <c r="T1555">
        <v>0.23</v>
      </c>
      <c r="U1555">
        <v>0</v>
      </c>
      <c r="V1555">
        <v>0</v>
      </c>
      <c r="W1555">
        <v>20.67</v>
      </c>
      <c r="X1555">
        <v>0.6</v>
      </c>
      <c r="Y1555">
        <v>-1</v>
      </c>
      <c r="Z1555">
        <v>-1</v>
      </c>
      <c r="AA1555">
        <v>24.88</v>
      </c>
      <c r="AB1555">
        <v>0.03</v>
      </c>
      <c r="AC1555">
        <v>0.02</v>
      </c>
      <c r="AD1555">
        <v>0.03</v>
      </c>
      <c r="AE1555">
        <v>4.17</v>
      </c>
      <c r="AF1555">
        <v>-1</v>
      </c>
      <c r="AG1555">
        <v>-1</v>
      </c>
      <c r="AH1555">
        <v>-1</v>
      </c>
      <c r="AI1555">
        <v>0</v>
      </c>
      <c r="AJ1555">
        <v>0</v>
      </c>
      <c r="AK1555">
        <v>0.03</v>
      </c>
      <c r="AL1555">
        <v>0.03</v>
      </c>
      <c r="AM1555">
        <v>0.05</v>
      </c>
      <c r="AN1555">
        <v>0.05</v>
      </c>
      <c r="AO1555">
        <v>1.42</v>
      </c>
      <c r="AP1555">
        <v>1.42</v>
      </c>
      <c r="AQ1555">
        <v>22.67</v>
      </c>
      <c r="AR1555">
        <v>0.53</v>
      </c>
      <c r="AS1555">
        <v>0.68</v>
      </c>
      <c r="AT1555">
        <v>-1</v>
      </c>
      <c r="AU1555">
        <v>-1</v>
      </c>
      <c r="AV1555">
        <v>0.05</v>
      </c>
      <c r="AW1555">
        <v>29.88</v>
      </c>
      <c r="AX1555">
        <v>29.88</v>
      </c>
      <c r="AY1555">
        <v>0.17</v>
      </c>
      <c r="AZ1555">
        <v>0</v>
      </c>
      <c r="BA1555">
        <v>1609.0600627015178</v>
      </c>
    </row>
    <row r="1556" spans="1:53" x14ac:dyDescent="0.25">
      <c r="A1556">
        <v>4003</v>
      </c>
      <c r="B1556" t="s">
        <v>1938</v>
      </c>
      <c r="C1556">
        <v>0</v>
      </c>
      <c r="D1556">
        <v>1.58</v>
      </c>
      <c r="E1556">
        <v>0</v>
      </c>
      <c r="F1556">
        <v>0</v>
      </c>
      <c r="G1556">
        <v>0</v>
      </c>
      <c r="H1556">
        <v>0.03</v>
      </c>
      <c r="I1556">
        <v>0</v>
      </c>
      <c r="J1556">
        <v>2</v>
      </c>
      <c r="K1556">
        <v>0.03</v>
      </c>
      <c r="L1556">
        <v>-1</v>
      </c>
      <c r="M1556">
        <v>-1</v>
      </c>
      <c r="N1556">
        <v>0.67</v>
      </c>
      <c r="O1556">
        <v>3.58</v>
      </c>
      <c r="P1556">
        <v>0.03</v>
      </c>
      <c r="Q1556">
        <v>0.28000000000000003</v>
      </c>
      <c r="R1556">
        <v>0.05</v>
      </c>
      <c r="S1556">
        <v>0.32</v>
      </c>
      <c r="T1556">
        <v>0.23</v>
      </c>
      <c r="U1556">
        <v>0</v>
      </c>
      <c r="V1556">
        <v>0</v>
      </c>
      <c r="W1556">
        <v>20.67</v>
      </c>
      <c r="X1556">
        <v>0.6</v>
      </c>
      <c r="Y1556">
        <v>-1</v>
      </c>
      <c r="Z1556">
        <v>-1</v>
      </c>
      <c r="AA1556">
        <v>24.88</v>
      </c>
      <c r="AB1556">
        <v>0.03</v>
      </c>
      <c r="AC1556">
        <v>0.02</v>
      </c>
      <c r="AD1556">
        <v>0.03</v>
      </c>
      <c r="AE1556">
        <v>4.17</v>
      </c>
      <c r="AF1556">
        <v>-1</v>
      </c>
      <c r="AG1556">
        <v>-1</v>
      </c>
      <c r="AH1556">
        <v>-1</v>
      </c>
      <c r="AI1556">
        <v>0</v>
      </c>
      <c r="AJ1556">
        <v>0</v>
      </c>
      <c r="AK1556">
        <v>0.03</v>
      </c>
      <c r="AL1556">
        <v>0.03</v>
      </c>
      <c r="AM1556">
        <v>0.05</v>
      </c>
      <c r="AN1556">
        <v>0.05</v>
      </c>
      <c r="AO1556">
        <v>1.42</v>
      </c>
      <c r="AP1556">
        <v>1.42</v>
      </c>
      <c r="AQ1556">
        <v>22.67</v>
      </c>
      <c r="AR1556">
        <v>0.53</v>
      </c>
      <c r="AS1556">
        <v>0.68</v>
      </c>
      <c r="AT1556">
        <v>-1</v>
      </c>
      <c r="AU1556">
        <v>-1</v>
      </c>
      <c r="AV1556">
        <v>0.05</v>
      </c>
      <c r="AW1556">
        <v>29.88</v>
      </c>
      <c r="AX1556">
        <v>29.88</v>
      </c>
      <c r="AY1556">
        <v>0.17</v>
      </c>
      <c r="AZ1556">
        <v>0</v>
      </c>
      <c r="BA1556">
        <v>1643.6553855341872</v>
      </c>
    </row>
    <row r="1557" spans="1:53" x14ac:dyDescent="0.25">
      <c r="A1557">
        <v>4004</v>
      </c>
      <c r="B1557" t="s">
        <v>1939</v>
      </c>
      <c r="C1557">
        <v>0</v>
      </c>
      <c r="D1557">
        <v>1.58</v>
      </c>
      <c r="E1557">
        <v>0</v>
      </c>
      <c r="F1557">
        <v>0</v>
      </c>
      <c r="G1557">
        <v>0</v>
      </c>
      <c r="H1557">
        <v>0.03</v>
      </c>
      <c r="I1557">
        <v>0</v>
      </c>
      <c r="J1557">
        <v>2</v>
      </c>
      <c r="K1557">
        <v>0.03</v>
      </c>
      <c r="L1557">
        <v>-1</v>
      </c>
      <c r="M1557">
        <v>-1</v>
      </c>
      <c r="N1557">
        <v>0.67</v>
      </c>
      <c r="O1557">
        <v>3.58</v>
      </c>
      <c r="P1557">
        <v>0.03</v>
      </c>
      <c r="Q1557">
        <v>0.28000000000000003</v>
      </c>
      <c r="R1557">
        <v>0.05</v>
      </c>
      <c r="S1557">
        <v>0.32</v>
      </c>
      <c r="T1557">
        <v>0.23</v>
      </c>
      <c r="U1557">
        <v>0</v>
      </c>
      <c r="V1557">
        <v>0</v>
      </c>
      <c r="W1557">
        <v>20.67</v>
      </c>
      <c r="X1557">
        <v>0.6</v>
      </c>
      <c r="Y1557">
        <v>-1</v>
      </c>
      <c r="Z1557">
        <v>-1</v>
      </c>
      <c r="AA1557">
        <v>24.88</v>
      </c>
      <c r="AB1557">
        <v>0.03</v>
      </c>
      <c r="AC1557">
        <v>0.02</v>
      </c>
      <c r="AD1557">
        <v>0.03</v>
      </c>
      <c r="AE1557">
        <v>4.17</v>
      </c>
      <c r="AF1557">
        <v>-1</v>
      </c>
      <c r="AG1557">
        <v>-1</v>
      </c>
      <c r="AH1557">
        <v>-1</v>
      </c>
      <c r="AI1557">
        <v>0</v>
      </c>
      <c r="AJ1557">
        <v>0</v>
      </c>
      <c r="AK1557">
        <v>0.03</v>
      </c>
      <c r="AL1557">
        <v>0.03</v>
      </c>
      <c r="AM1557">
        <v>0.05</v>
      </c>
      <c r="AN1557">
        <v>0.05</v>
      </c>
      <c r="AO1557">
        <v>1.42</v>
      </c>
      <c r="AP1557">
        <v>1.42</v>
      </c>
      <c r="AQ1557">
        <v>22.67</v>
      </c>
      <c r="AR1557">
        <v>0.53</v>
      </c>
      <c r="AS1557">
        <v>0.68</v>
      </c>
      <c r="AT1557">
        <v>-1</v>
      </c>
      <c r="AU1557">
        <v>-1</v>
      </c>
      <c r="AV1557">
        <v>0.05</v>
      </c>
      <c r="AW1557">
        <v>29.88</v>
      </c>
      <c r="AX1557">
        <v>29.88</v>
      </c>
      <c r="AY1557">
        <v>0.17</v>
      </c>
      <c r="AZ1557">
        <v>0</v>
      </c>
      <c r="BA1557">
        <v>1500.5903610310904</v>
      </c>
    </row>
    <row r="1558" spans="1:53" x14ac:dyDescent="0.25">
      <c r="A1558">
        <v>4005</v>
      </c>
      <c r="B1558" t="s">
        <v>1940</v>
      </c>
      <c r="C1558">
        <v>0</v>
      </c>
      <c r="D1558">
        <v>1.58</v>
      </c>
      <c r="E1558">
        <v>0</v>
      </c>
      <c r="F1558">
        <v>0</v>
      </c>
      <c r="G1558">
        <v>0</v>
      </c>
      <c r="H1558">
        <v>0.03</v>
      </c>
      <c r="I1558">
        <v>0</v>
      </c>
      <c r="J1558">
        <v>2</v>
      </c>
      <c r="K1558">
        <v>0.03</v>
      </c>
      <c r="L1558">
        <v>-1</v>
      </c>
      <c r="M1558">
        <v>-1</v>
      </c>
      <c r="N1558">
        <v>0.67</v>
      </c>
      <c r="O1558">
        <v>3.58</v>
      </c>
      <c r="P1558">
        <v>0.03</v>
      </c>
      <c r="Q1558">
        <v>0.28000000000000003</v>
      </c>
      <c r="R1558">
        <v>0.05</v>
      </c>
      <c r="S1558">
        <v>0.32</v>
      </c>
      <c r="T1558">
        <v>0.23</v>
      </c>
      <c r="U1558">
        <v>0</v>
      </c>
      <c r="V1558">
        <v>0</v>
      </c>
      <c r="W1558">
        <v>20.67</v>
      </c>
      <c r="X1558">
        <v>0.6</v>
      </c>
      <c r="Y1558">
        <v>-1</v>
      </c>
      <c r="Z1558">
        <v>-1</v>
      </c>
      <c r="AA1558">
        <v>24.88</v>
      </c>
      <c r="AB1558">
        <v>0.03</v>
      </c>
      <c r="AC1558">
        <v>0.02</v>
      </c>
      <c r="AD1558">
        <v>0.03</v>
      </c>
      <c r="AE1558">
        <v>4.17</v>
      </c>
      <c r="AF1558">
        <v>-1</v>
      </c>
      <c r="AG1558">
        <v>-1</v>
      </c>
      <c r="AH1558">
        <v>-1</v>
      </c>
      <c r="AI1558">
        <v>0</v>
      </c>
      <c r="AJ1558">
        <v>0</v>
      </c>
      <c r="AK1558">
        <v>0.03</v>
      </c>
      <c r="AL1558">
        <v>0.03</v>
      </c>
      <c r="AM1558">
        <v>0.05</v>
      </c>
      <c r="AN1558">
        <v>0.05</v>
      </c>
      <c r="AO1558">
        <v>1.42</v>
      </c>
      <c r="AP1558">
        <v>1.42</v>
      </c>
      <c r="AQ1558">
        <v>22.67</v>
      </c>
      <c r="AR1558">
        <v>0.53</v>
      </c>
      <c r="AS1558">
        <v>0.68</v>
      </c>
      <c r="AT1558">
        <v>-1</v>
      </c>
      <c r="AU1558">
        <v>-1</v>
      </c>
      <c r="AV1558">
        <v>0.05</v>
      </c>
      <c r="AW1558">
        <v>29.88</v>
      </c>
      <c r="AX1558">
        <v>29.88</v>
      </c>
      <c r="AY1558">
        <v>0.17</v>
      </c>
      <c r="AZ1558">
        <v>0</v>
      </c>
      <c r="BA1558">
        <v>1495.0073572863253</v>
      </c>
    </row>
    <row r="1559" spans="1:53" x14ac:dyDescent="0.25">
      <c r="A1559">
        <v>4006</v>
      </c>
      <c r="B1559" t="s">
        <v>1941</v>
      </c>
      <c r="C1559">
        <v>0</v>
      </c>
      <c r="D1559">
        <v>1.58</v>
      </c>
      <c r="E1559">
        <v>0</v>
      </c>
      <c r="F1559">
        <v>0</v>
      </c>
      <c r="G1559">
        <v>0</v>
      </c>
      <c r="H1559">
        <v>0.03</v>
      </c>
      <c r="I1559">
        <v>0</v>
      </c>
      <c r="J1559">
        <v>2</v>
      </c>
      <c r="K1559">
        <v>0.03</v>
      </c>
      <c r="L1559">
        <v>-1</v>
      </c>
      <c r="M1559">
        <v>-1</v>
      </c>
      <c r="N1559">
        <v>0.67</v>
      </c>
      <c r="O1559">
        <v>3.58</v>
      </c>
      <c r="P1559">
        <v>0.03</v>
      </c>
      <c r="Q1559">
        <v>0.28000000000000003</v>
      </c>
      <c r="R1559">
        <v>0.05</v>
      </c>
      <c r="S1559">
        <v>0.32</v>
      </c>
      <c r="T1559">
        <v>0.23</v>
      </c>
      <c r="U1559">
        <v>0</v>
      </c>
      <c r="V1559">
        <v>0</v>
      </c>
      <c r="W1559">
        <v>20.67</v>
      </c>
      <c r="X1559">
        <v>0.6</v>
      </c>
      <c r="Y1559">
        <v>-1</v>
      </c>
      <c r="Z1559">
        <v>-1</v>
      </c>
      <c r="AA1559">
        <v>24.88</v>
      </c>
      <c r="AB1559">
        <v>0.03</v>
      </c>
      <c r="AC1559">
        <v>0.02</v>
      </c>
      <c r="AD1559">
        <v>0.03</v>
      </c>
      <c r="AE1559">
        <v>4.17</v>
      </c>
      <c r="AF1559">
        <v>-1</v>
      </c>
      <c r="AG1559">
        <v>-1</v>
      </c>
      <c r="AH1559">
        <v>-1</v>
      </c>
      <c r="AI1559">
        <v>0</v>
      </c>
      <c r="AJ1559">
        <v>0</v>
      </c>
      <c r="AK1559">
        <v>0.03</v>
      </c>
      <c r="AL1559">
        <v>0.03</v>
      </c>
      <c r="AM1559">
        <v>0.05</v>
      </c>
      <c r="AN1559">
        <v>0.05</v>
      </c>
      <c r="AO1559">
        <v>1.42</v>
      </c>
      <c r="AP1559">
        <v>1.42</v>
      </c>
      <c r="AQ1559">
        <v>22.67</v>
      </c>
      <c r="AR1559">
        <v>0.53</v>
      </c>
      <c r="AS1559">
        <v>0.68</v>
      </c>
      <c r="AT1559">
        <v>-1</v>
      </c>
      <c r="AU1559">
        <v>-1</v>
      </c>
      <c r="AV1559">
        <v>0.05</v>
      </c>
      <c r="AW1559">
        <v>29.88</v>
      </c>
      <c r="AX1559">
        <v>29.88</v>
      </c>
      <c r="AY1559">
        <v>0.17</v>
      </c>
      <c r="AZ1559">
        <v>0</v>
      </c>
      <c r="BA1559">
        <v>1555.3636382064381</v>
      </c>
    </row>
    <row r="1560" spans="1:53" x14ac:dyDescent="0.25">
      <c r="A1560">
        <v>4007</v>
      </c>
      <c r="B1560" t="s">
        <v>1942</v>
      </c>
      <c r="C1560">
        <v>0</v>
      </c>
      <c r="D1560">
        <v>1.58</v>
      </c>
      <c r="E1560">
        <v>0</v>
      </c>
      <c r="F1560">
        <v>0</v>
      </c>
      <c r="G1560">
        <v>0</v>
      </c>
      <c r="H1560">
        <v>0.03</v>
      </c>
      <c r="I1560">
        <v>0</v>
      </c>
      <c r="J1560">
        <v>2</v>
      </c>
      <c r="K1560">
        <v>0.03</v>
      </c>
      <c r="L1560">
        <v>-1</v>
      </c>
      <c r="M1560">
        <v>-1</v>
      </c>
      <c r="N1560">
        <v>0.67</v>
      </c>
      <c r="O1560">
        <v>3.58</v>
      </c>
      <c r="P1560">
        <v>0.03</v>
      </c>
      <c r="Q1560">
        <v>0.28000000000000003</v>
      </c>
      <c r="R1560">
        <v>0.05</v>
      </c>
      <c r="S1560">
        <v>0.32</v>
      </c>
      <c r="T1560">
        <v>0.23</v>
      </c>
      <c r="U1560">
        <v>0</v>
      </c>
      <c r="V1560">
        <v>0</v>
      </c>
      <c r="W1560">
        <v>20.67</v>
      </c>
      <c r="X1560">
        <v>0.6</v>
      </c>
      <c r="Y1560">
        <v>-1</v>
      </c>
      <c r="Z1560">
        <v>-1</v>
      </c>
      <c r="AA1560">
        <v>24.88</v>
      </c>
      <c r="AB1560">
        <v>0.03</v>
      </c>
      <c r="AC1560">
        <v>0.02</v>
      </c>
      <c r="AD1560">
        <v>0.03</v>
      </c>
      <c r="AE1560">
        <v>4.17</v>
      </c>
      <c r="AF1560">
        <v>-1</v>
      </c>
      <c r="AG1560">
        <v>-1</v>
      </c>
      <c r="AH1560">
        <v>-1</v>
      </c>
      <c r="AI1560">
        <v>0</v>
      </c>
      <c r="AJ1560">
        <v>0</v>
      </c>
      <c r="AK1560">
        <v>0.03</v>
      </c>
      <c r="AL1560">
        <v>0.03</v>
      </c>
      <c r="AM1560">
        <v>0.05</v>
      </c>
      <c r="AN1560">
        <v>0.05</v>
      </c>
      <c r="AO1560">
        <v>1.42</v>
      </c>
      <c r="AP1560">
        <v>1.42</v>
      </c>
      <c r="AQ1560">
        <v>22.67</v>
      </c>
      <c r="AR1560">
        <v>0.53</v>
      </c>
      <c r="AS1560">
        <v>0.68</v>
      </c>
      <c r="AT1560">
        <v>-1</v>
      </c>
      <c r="AU1560">
        <v>-1</v>
      </c>
      <c r="AV1560">
        <v>0.05</v>
      </c>
      <c r="AW1560">
        <v>29.88</v>
      </c>
      <c r="AX1560">
        <v>29.88</v>
      </c>
      <c r="AY1560">
        <v>0.17</v>
      </c>
      <c r="AZ1560">
        <v>0</v>
      </c>
      <c r="BA1560">
        <v>1399.5228356653365</v>
      </c>
    </row>
    <row r="1561" spans="1:53" x14ac:dyDescent="0.25">
      <c r="A1561">
        <v>4009</v>
      </c>
      <c r="B1561" t="s">
        <v>1943</v>
      </c>
      <c r="C1561">
        <v>0</v>
      </c>
      <c r="D1561">
        <v>1.58</v>
      </c>
      <c r="E1561">
        <v>0</v>
      </c>
      <c r="F1561">
        <v>0</v>
      </c>
      <c r="G1561">
        <v>0</v>
      </c>
      <c r="H1561">
        <v>0.03</v>
      </c>
      <c r="I1561">
        <v>0</v>
      </c>
      <c r="J1561">
        <v>2</v>
      </c>
      <c r="K1561">
        <v>0.03</v>
      </c>
      <c r="L1561">
        <v>-1</v>
      </c>
      <c r="M1561">
        <v>-1</v>
      </c>
      <c r="N1561">
        <v>0.67</v>
      </c>
      <c r="O1561">
        <v>3.58</v>
      </c>
      <c r="P1561">
        <v>0.03</v>
      </c>
      <c r="Q1561">
        <v>0.28000000000000003</v>
      </c>
      <c r="R1561">
        <v>0.05</v>
      </c>
      <c r="S1561">
        <v>0.32</v>
      </c>
      <c r="T1561">
        <v>0.23</v>
      </c>
      <c r="U1561">
        <v>0</v>
      </c>
      <c r="V1561">
        <v>0</v>
      </c>
      <c r="W1561">
        <v>20.67</v>
      </c>
      <c r="X1561">
        <v>0.6</v>
      </c>
      <c r="Y1561">
        <v>-1</v>
      </c>
      <c r="Z1561">
        <v>-1</v>
      </c>
      <c r="AA1561">
        <v>24.88</v>
      </c>
      <c r="AB1561">
        <v>0.03</v>
      </c>
      <c r="AC1561">
        <v>0.02</v>
      </c>
      <c r="AD1561">
        <v>0.03</v>
      </c>
      <c r="AE1561">
        <v>4.17</v>
      </c>
      <c r="AF1561">
        <v>-1</v>
      </c>
      <c r="AG1561">
        <v>-1</v>
      </c>
      <c r="AH1561">
        <v>-1</v>
      </c>
      <c r="AI1561">
        <v>0</v>
      </c>
      <c r="AJ1561">
        <v>0</v>
      </c>
      <c r="AK1561">
        <v>0.03</v>
      </c>
      <c r="AL1561">
        <v>0.03</v>
      </c>
      <c r="AM1561">
        <v>0.05</v>
      </c>
      <c r="AN1561">
        <v>0.05</v>
      </c>
      <c r="AO1561">
        <v>1.42</v>
      </c>
      <c r="AP1561">
        <v>1.42</v>
      </c>
      <c r="AQ1561">
        <v>22.67</v>
      </c>
      <c r="AR1561">
        <v>0.53</v>
      </c>
      <c r="AS1561">
        <v>0.68</v>
      </c>
      <c r="AT1561">
        <v>-1</v>
      </c>
      <c r="AU1561">
        <v>-1</v>
      </c>
      <c r="AV1561">
        <v>0.05</v>
      </c>
      <c r="AW1561">
        <v>29.88</v>
      </c>
      <c r="AX1561">
        <v>29.88</v>
      </c>
      <c r="AY1561">
        <v>0.17</v>
      </c>
      <c r="AZ1561">
        <v>0</v>
      </c>
      <c r="BA1561">
        <v>1494.6462131865551</v>
      </c>
    </row>
    <row r="1562" spans="1:53" x14ac:dyDescent="0.25">
      <c r="A1562">
        <v>4010</v>
      </c>
      <c r="B1562" t="s">
        <v>1944</v>
      </c>
      <c r="C1562">
        <v>0</v>
      </c>
      <c r="D1562">
        <v>1.58</v>
      </c>
      <c r="E1562">
        <v>0</v>
      </c>
      <c r="F1562">
        <v>0</v>
      </c>
      <c r="G1562">
        <v>0</v>
      </c>
      <c r="H1562">
        <v>0.03</v>
      </c>
      <c r="I1562">
        <v>0</v>
      </c>
      <c r="J1562">
        <v>2</v>
      </c>
      <c r="K1562">
        <v>0.03</v>
      </c>
      <c r="L1562">
        <v>-1</v>
      </c>
      <c r="M1562">
        <v>-1</v>
      </c>
      <c r="N1562">
        <v>0.67</v>
      </c>
      <c r="O1562">
        <v>3.58</v>
      </c>
      <c r="P1562">
        <v>0.03</v>
      </c>
      <c r="Q1562">
        <v>0.28000000000000003</v>
      </c>
      <c r="R1562">
        <v>0.05</v>
      </c>
      <c r="S1562">
        <v>0.32</v>
      </c>
      <c r="T1562">
        <v>0.23</v>
      </c>
      <c r="U1562">
        <v>0</v>
      </c>
      <c r="V1562">
        <v>0</v>
      </c>
      <c r="W1562">
        <v>20.67</v>
      </c>
      <c r="X1562">
        <v>0.6</v>
      </c>
      <c r="Y1562">
        <v>-1</v>
      </c>
      <c r="Z1562">
        <v>-1</v>
      </c>
      <c r="AA1562">
        <v>24.88</v>
      </c>
      <c r="AB1562">
        <v>0.03</v>
      </c>
      <c r="AC1562">
        <v>0.02</v>
      </c>
      <c r="AD1562">
        <v>0.03</v>
      </c>
      <c r="AE1562">
        <v>4.17</v>
      </c>
      <c r="AF1562">
        <v>-1</v>
      </c>
      <c r="AG1562">
        <v>-1</v>
      </c>
      <c r="AH1562">
        <v>-1</v>
      </c>
      <c r="AI1562">
        <v>0</v>
      </c>
      <c r="AJ1562">
        <v>0</v>
      </c>
      <c r="AK1562">
        <v>0.03</v>
      </c>
      <c r="AL1562">
        <v>0.03</v>
      </c>
      <c r="AM1562">
        <v>0.05</v>
      </c>
      <c r="AN1562">
        <v>0.05</v>
      </c>
      <c r="AO1562">
        <v>1.42</v>
      </c>
      <c r="AP1562">
        <v>1.42</v>
      </c>
      <c r="AQ1562">
        <v>22.67</v>
      </c>
      <c r="AR1562">
        <v>0.53</v>
      </c>
      <c r="AS1562">
        <v>0.68</v>
      </c>
      <c r="AT1562">
        <v>-1</v>
      </c>
      <c r="AU1562">
        <v>-1</v>
      </c>
      <c r="AV1562">
        <v>0.05</v>
      </c>
      <c r="AW1562">
        <v>29.88</v>
      </c>
      <c r="AX1562">
        <v>29.88</v>
      </c>
      <c r="AY1562">
        <v>0.17</v>
      </c>
      <c r="AZ1562">
        <v>0</v>
      </c>
      <c r="BA1562">
        <v>1481.7490309508034</v>
      </c>
    </row>
    <row r="1563" spans="1:53" x14ac:dyDescent="0.25">
      <c r="A1563">
        <v>4011</v>
      </c>
      <c r="B1563" t="s">
        <v>1945</v>
      </c>
      <c r="C1563">
        <v>0</v>
      </c>
      <c r="D1563">
        <v>1.58</v>
      </c>
      <c r="E1563">
        <v>0</v>
      </c>
      <c r="F1563">
        <v>0</v>
      </c>
      <c r="G1563">
        <v>0</v>
      </c>
      <c r="H1563">
        <v>0.03</v>
      </c>
      <c r="I1563">
        <v>0</v>
      </c>
      <c r="J1563">
        <v>2</v>
      </c>
      <c r="K1563">
        <v>0.03</v>
      </c>
      <c r="L1563">
        <v>-1</v>
      </c>
      <c r="M1563">
        <v>-1</v>
      </c>
      <c r="N1563">
        <v>0.67</v>
      </c>
      <c r="O1563">
        <v>3.58</v>
      </c>
      <c r="P1563">
        <v>0.03</v>
      </c>
      <c r="Q1563">
        <v>0.28000000000000003</v>
      </c>
      <c r="R1563">
        <v>0.05</v>
      </c>
      <c r="S1563">
        <v>0.32</v>
      </c>
      <c r="T1563">
        <v>0.23</v>
      </c>
      <c r="U1563">
        <v>0</v>
      </c>
      <c r="V1563">
        <v>0</v>
      </c>
      <c r="W1563">
        <v>20.67</v>
      </c>
      <c r="X1563">
        <v>0.6</v>
      </c>
      <c r="Y1563">
        <v>-1</v>
      </c>
      <c r="Z1563">
        <v>-1</v>
      </c>
      <c r="AA1563">
        <v>24.88</v>
      </c>
      <c r="AB1563">
        <v>0.03</v>
      </c>
      <c r="AC1563">
        <v>0.02</v>
      </c>
      <c r="AD1563">
        <v>0.03</v>
      </c>
      <c r="AE1563">
        <v>4.17</v>
      </c>
      <c r="AF1563">
        <v>-1</v>
      </c>
      <c r="AG1563">
        <v>-1</v>
      </c>
      <c r="AH1563">
        <v>-1</v>
      </c>
      <c r="AI1563">
        <v>0</v>
      </c>
      <c r="AJ1563">
        <v>0</v>
      </c>
      <c r="AK1563">
        <v>0.03</v>
      </c>
      <c r="AL1563">
        <v>0.03</v>
      </c>
      <c r="AM1563">
        <v>0.05</v>
      </c>
      <c r="AN1563">
        <v>0.05</v>
      </c>
      <c r="AO1563">
        <v>1.42</v>
      </c>
      <c r="AP1563">
        <v>1.42</v>
      </c>
      <c r="AQ1563">
        <v>22.67</v>
      </c>
      <c r="AR1563">
        <v>0.53</v>
      </c>
      <c r="AS1563">
        <v>0.68</v>
      </c>
      <c r="AT1563">
        <v>-1</v>
      </c>
      <c r="AU1563">
        <v>-1</v>
      </c>
      <c r="AV1563">
        <v>0.05</v>
      </c>
      <c r="AW1563">
        <v>29.88</v>
      </c>
      <c r="AX1563">
        <v>29.88</v>
      </c>
      <c r="AY1563">
        <v>0.17</v>
      </c>
      <c r="AZ1563">
        <v>0</v>
      </c>
      <c r="BA1563">
        <v>1444.1238900351925</v>
      </c>
    </row>
    <row r="1564" spans="1:53" x14ac:dyDescent="0.25">
      <c r="A1564">
        <v>4012</v>
      </c>
      <c r="B1564" t="s">
        <v>1946</v>
      </c>
      <c r="C1564">
        <v>0</v>
      </c>
      <c r="D1564">
        <v>1.58</v>
      </c>
      <c r="E1564">
        <v>0</v>
      </c>
      <c r="F1564">
        <v>0</v>
      </c>
      <c r="G1564">
        <v>0</v>
      </c>
      <c r="H1564">
        <v>0.03</v>
      </c>
      <c r="I1564">
        <v>0</v>
      </c>
      <c r="J1564">
        <v>2</v>
      </c>
      <c r="K1564">
        <v>0.03</v>
      </c>
      <c r="L1564">
        <v>-1</v>
      </c>
      <c r="M1564">
        <v>-1</v>
      </c>
      <c r="N1564">
        <v>0.67</v>
      </c>
      <c r="O1564">
        <v>3.58</v>
      </c>
      <c r="P1564">
        <v>0.03</v>
      </c>
      <c r="Q1564">
        <v>0.28000000000000003</v>
      </c>
      <c r="R1564">
        <v>0.05</v>
      </c>
      <c r="S1564">
        <v>0.32</v>
      </c>
      <c r="T1564">
        <v>0.23</v>
      </c>
      <c r="U1564">
        <v>0</v>
      </c>
      <c r="V1564">
        <v>0</v>
      </c>
      <c r="W1564">
        <v>20.67</v>
      </c>
      <c r="X1564">
        <v>0.6</v>
      </c>
      <c r="Y1564">
        <v>-1</v>
      </c>
      <c r="Z1564">
        <v>-1</v>
      </c>
      <c r="AA1564">
        <v>24.88</v>
      </c>
      <c r="AB1564">
        <v>0.03</v>
      </c>
      <c r="AC1564">
        <v>0.02</v>
      </c>
      <c r="AD1564">
        <v>0.03</v>
      </c>
      <c r="AE1564">
        <v>4.17</v>
      </c>
      <c r="AF1564">
        <v>-1</v>
      </c>
      <c r="AG1564">
        <v>-1</v>
      </c>
      <c r="AH1564">
        <v>-1</v>
      </c>
      <c r="AI1564">
        <v>0</v>
      </c>
      <c r="AJ1564">
        <v>0</v>
      </c>
      <c r="AK1564">
        <v>0.03</v>
      </c>
      <c r="AL1564">
        <v>0.03</v>
      </c>
      <c r="AM1564">
        <v>0.05</v>
      </c>
      <c r="AN1564">
        <v>0.05</v>
      </c>
      <c r="AO1564">
        <v>1.42</v>
      </c>
      <c r="AP1564">
        <v>1.42</v>
      </c>
      <c r="AQ1564">
        <v>22.67</v>
      </c>
      <c r="AR1564">
        <v>0.53</v>
      </c>
      <c r="AS1564">
        <v>0.68</v>
      </c>
      <c r="AT1564">
        <v>-1</v>
      </c>
      <c r="AU1564">
        <v>-1</v>
      </c>
      <c r="AV1564">
        <v>0.05</v>
      </c>
      <c r="AW1564">
        <v>29.88</v>
      </c>
      <c r="AX1564">
        <v>29.88</v>
      </c>
      <c r="AY1564">
        <v>0.17</v>
      </c>
      <c r="AZ1564">
        <v>0</v>
      </c>
      <c r="BA1564">
        <v>1440.1338371245599</v>
      </c>
    </row>
    <row r="1565" spans="1:53" x14ac:dyDescent="0.25">
      <c r="A1565">
        <v>4013</v>
      </c>
      <c r="B1565" t="s">
        <v>1947</v>
      </c>
      <c r="C1565">
        <v>0</v>
      </c>
      <c r="D1565">
        <v>1.58</v>
      </c>
      <c r="E1565">
        <v>0</v>
      </c>
      <c r="F1565">
        <v>0</v>
      </c>
      <c r="G1565">
        <v>0</v>
      </c>
      <c r="H1565">
        <v>0.03</v>
      </c>
      <c r="I1565">
        <v>0</v>
      </c>
      <c r="J1565">
        <v>2</v>
      </c>
      <c r="K1565">
        <v>0.03</v>
      </c>
      <c r="L1565">
        <v>-1</v>
      </c>
      <c r="M1565">
        <v>-1</v>
      </c>
      <c r="N1565">
        <v>0.67</v>
      </c>
      <c r="O1565">
        <v>3.58</v>
      </c>
      <c r="P1565">
        <v>0.03</v>
      </c>
      <c r="Q1565">
        <v>0.28000000000000003</v>
      </c>
      <c r="R1565">
        <v>0.05</v>
      </c>
      <c r="S1565">
        <v>0.32</v>
      </c>
      <c r="T1565">
        <v>0.23</v>
      </c>
      <c r="U1565">
        <v>0</v>
      </c>
      <c r="V1565">
        <v>0</v>
      </c>
      <c r="W1565">
        <v>20.67</v>
      </c>
      <c r="X1565">
        <v>0.6</v>
      </c>
      <c r="Y1565">
        <v>-1</v>
      </c>
      <c r="Z1565">
        <v>-1</v>
      </c>
      <c r="AA1565">
        <v>24.88</v>
      </c>
      <c r="AB1565">
        <v>0.03</v>
      </c>
      <c r="AC1565">
        <v>0.02</v>
      </c>
      <c r="AD1565">
        <v>0.03</v>
      </c>
      <c r="AE1565">
        <v>4.17</v>
      </c>
      <c r="AF1565">
        <v>-1</v>
      </c>
      <c r="AG1565">
        <v>-1</v>
      </c>
      <c r="AH1565">
        <v>-1</v>
      </c>
      <c r="AI1565">
        <v>0</v>
      </c>
      <c r="AJ1565">
        <v>0</v>
      </c>
      <c r="AK1565">
        <v>0.03</v>
      </c>
      <c r="AL1565">
        <v>0.03</v>
      </c>
      <c r="AM1565">
        <v>0.05</v>
      </c>
      <c r="AN1565">
        <v>0.05</v>
      </c>
      <c r="AO1565">
        <v>1.42</v>
      </c>
      <c r="AP1565">
        <v>1.42</v>
      </c>
      <c r="AQ1565">
        <v>22.67</v>
      </c>
      <c r="AR1565">
        <v>0.53</v>
      </c>
      <c r="AS1565">
        <v>0.68</v>
      </c>
      <c r="AT1565">
        <v>-1</v>
      </c>
      <c r="AU1565">
        <v>-1</v>
      </c>
      <c r="AV1565">
        <v>0.05</v>
      </c>
      <c r="AW1565">
        <v>29.88</v>
      </c>
      <c r="AX1565">
        <v>29.88</v>
      </c>
      <c r="AY1565">
        <v>0.17</v>
      </c>
      <c r="AZ1565">
        <v>0</v>
      </c>
      <c r="BA1565">
        <v>1367.166547121529</v>
      </c>
    </row>
    <row r="1566" spans="1:53" x14ac:dyDescent="0.25">
      <c r="A1566">
        <v>4014</v>
      </c>
      <c r="B1566" t="s">
        <v>1948</v>
      </c>
      <c r="C1566">
        <v>0</v>
      </c>
      <c r="D1566">
        <v>1.58</v>
      </c>
      <c r="E1566">
        <v>0</v>
      </c>
      <c r="F1566">
        <v>0</v>
      </c>
      <c r="G1566">
        <v>0</v>
      </c>
      <c r="H1566">
        <v>0.03</v>
      </c>
      <c r="I1566">
        <v>0</v>
      </c>
      <c r="J1566">
        <v>2</v>
      </c>
      <c r="K1566">
        <v>0.03</v>
      </c>
      <c r="L1566">
        <v>-1</v>
      </c>
      <c r="M1566">
        <v>-1</v>
      </c>
      <c r="N1566">
        <v>0.67</v>
      </c>
      <c r="O1566">
        <v>3.58</v>
      </c>
      <c r="P1566">
        <v>0.03</v>
      </c>
      <c r="Q1566">
        <v>0.28000000000000003</v>
      </c>
      <c r="R1566">
        <v>0.05</v>
      </c>
      <c r="S1566">
        <v>0.32</v>
      </c>
      <c r="T1566">
        <v>0.23</v>
      </c>
      <c r="U1566">
        <v>0</v>
      </c>
      <c r="V1566">
        <v>0</v>
      </c>
      <c r="W1566">
        <v>20.67</v>
      </c>
      <c r="X1566">
        <v>0.6</v>
      </c>
      <c r="Y1566">
        <v>-1</v>
      </c>
      <c r="Z1566">
        <v>-1</v>
      </c>
      <c r="AA1566">
        <v>24.88</v>
      </c>
      <c r="AB1566">
        <v>0.03</v>
      </c>
      <c r="AC1566">
        <v>0.02</v>
      </c>
      <c r="AD1566">
        <v>0.03</v>
      </c>
      <c r="AE1566">
        <v>4.17</v>
      </c>
      <c r="AF1566">
        <v>-1</v>
      </c>
      <c r="AG1566">
        <v>-1</v>
      </c>
      <c r="AH1566">
        <v>-1</v>
      </c>
      <c r="AI1566">
        <v>0</v>
      </c>
      <c r="AJ1566">
        <v>0</v>
      </c>
      <c r="AK1566">
        <v>0.03</v>
      </c>
      <c r="AL1566">
        <v>0.03</v>
      </c>
      <c r="AM1566">
        <v>0.05</v>
      </c>
      <c r="AN1566">
        <v>0.05</v>
      </c>
      <c r="AO1566">
        <v>1.42</v>
      </c>
      <c r="AP1566">
        <v>1.42</v>
      </c>
      <c r="AQ1566">
        <v>22.67</v>
      </c>
      <c r="AR1566">
        <v>0.53</v>
      </c>
      <c r="AS1566">
        <v>0.68</v>
      </c>
      <c r="AT1566">
        <v>-1</v>
      </c>
      <c r="AU1566">
        <v>-1</v>
      </c>
      <c r="AV1566">
        <v>0.05</v>
      </c>
      <c r="AW1566">
        <v>29.88</v>
      </c>
      <c r="AX1566">
        <v>29.88</v>
      </c>
      <c r="AY1566">
        <v>0.17</v>
      </c>
      <c r="AZ1566">
        <v>0</v>
      </c>
      <c r="BA1566">
        <v>1459.7762034310531</v>
      </c>
    </row>
    <row r="1567" spans="1:53" x14ac:dyDescent="0.25">
      <c r="A1567">
        <v>4015</v>
      </c>
      <c r="B1567" t="s">
        <v>1949</v>
      </c>
      <c r="C1567">
        <v>0</v>
      </c>
      <c r="D1567">
        <v>1.58</v>
      </c>
      <c r="E1567">
        <v>0</v>
      </c>
      <c r="F1567">
        <v>0</v>
      </c>
      <c r="G1567">
        <v>0</v>
      </c>
      <c r="H1567">
        <v>0.03</v>
      </c>
      <c r="I1567">
        <v>0</v>
      </c>
      <c r="J1567">
        <v>2</v>
      </c>
      <c r="K1567">
        <v>0.03</v>
      </c>
      <c r="L1567">
        <v>-1</v>
      </c>
      <c r="M1567">
        <v>-1</v>
      </c>
      <c r="N1567">
        <v>0.67</v>
      </c>
      <c r="O1567">
        <v>3.58</v>
      </c>
      <c r="P1567">
        <v>0.03</v>
      </c>
      <c r="Q1567">
        <v>0.28000000000000003</v>
      </c>
      <c r="R1567">
        <v>0.05</v>
      </c>
      <c r="S1567">
        <v>0.32</v>
      </c>
      <c r="T1567">
        <v>0.23</v>
      </c>
      <c r="U1567">
        <v>0</v>
      </c>
      <c r="V1567">
        <v>0</v>
      </c>
      <c r="W1567">
        <v>20.67</v>
      </c>
      <c r="X1567">
        <v>0.6</v>
      </c>
      <c r="Y1567">
        <v>-1</v>
      </c>
      <c r="Z1567">
        <v>-1</v>
      </c>
      <c r="AA1567">
        <v>24.88</v>
      </c>
      <c r="AB1567">
        <v>0.03</v>
      </c>
      <c r="AC1567">
        <v>0.02</v>
      </c>
      <c r="AD1567">
        <v>0.03</v>
      </c>
      <c r="AE1567">
        <v>4.17</v>
      </c>
      <c r="AF1567">
        <v>-1</v>
      </c>
      <c r="AG1567">
        <v>-1</v>
      </c>
      <c r="AH1567">
        <v>-1</v>
      </c>
      <c r="AI1567">
        <v>0</v>
      </c>
      <c r="AJ1567">
        <v>0</v>
      </c>
      <c r="AK1567">
        <v>0.03</v>
      </c>
      <c r="AL1567">
        <v>0.03</v>
      </c>
      <c r="AM1567">
        <v>0.05</v>
      </c>
      <c r="AN1567">
        <v>0.05</v>
      </c>
      <c r="AO1567">
        <v>1.42</v>
      </c>
      <c r="AP1567">
        <v>1.42</v>
      </c>
      <c r="AQ1567">
        <v>22.67</v>
      </c>
      <c r="AR1567">
        <v>0.53</v>
      </c>
      <c r="AS1567">
        <v>0.68</v>
      </c>
      <c r="AT1567">
        <v>-1</v>
      </c>
      <c r="AU1567">
        <v>-1</v>
      </c>
      <c r="AV1567">
        <v>0.05</v>
      </c>
      <c r="AW1567">
        <v>29.88</v>
      </c>
      <c r="AX1567">
        <v>29.88</v>
      </c>
      <c r="AY1567">
        <v>0.17</v>
      </c>
      <c r="AZ1567">
        <v>0</v>
      </c>
      <c r="BA1567">
        <v>1408.5829678804871</v>
      </c>
    </row>
    <row r="1568" spans="1:53" x14ac:dyDescent="0.25">
      <c r="A1568">
        <v>4019</v>
      </c>
      <c r="B1568" t="s">
        <v>1950</v>
      </c>
      <c r="C1568">
        <v>0</v>
      </c>
      <c r="D1568">
        <v>1.58</v>
      </c>
      <c r="E1568">
        <v>0</v>
      </c>
      <c r="F1568">
        <v>0</v>
      </c>
      <c r="G1568">
        <v>0</v>
      </c>
      <c r="H1568">
        <v>0.03</v>
      </c>
      <c r="I1568">
        <v>0</v>
      </c>
      <c r="J1568">
        <v>2</v>
      </c>
      <c r="K1568">
        <v>0.03</v>
      </c>
      <c r="L1568">
        <v>-1</v>
      </c>
      <c r="M1568">
        <v>-1</v>
      </c>
      <c r="N1568">
        <v>0.67</v>
      </c>
      <c r="O1568">
        <v>3.58</v>
      </c>
      <c r="P1568">
        <v>0.03</v>
      </c>
      <c r="Q1568">
        <v>0.28000000000000003</v>
      </c>
      <c r="R1568">
        <v>0.05</v>
      </c>
      <c r="S1568">
        <v>0.32</v>
      </c>
      <c r="T1568">
        <v>0.23</v>
      </c>
      <c r="U1568">
        <v>0</v>
      </c>
      <c r="V1568">
        <v>0</v>
      </c>
      <c r="W1568">
        <v>20.67</v>
      </c>
      <c r="X1568">
        <v>0.6</v>
      </c>
      <c r="Y1568">
        <v>-1</v>
      </c>
      <c r="Z1568">
        <v>-1</v>
      </c>
      <c r="AA1568">
        <v>24.88</v>
      </c>
      <c r="AB1568">
        <v>0.03</v>
      </c>
      <c r="AC1568">
        <v>0.02</v>
      </c>
      <c r="AD1568">
        <v>0.03</v>
      </c>
      <c r="AE1568">
        <v>4.17</v>
      </c>
      <c r="AF1568">
        <v>-1</v>
      </c>
      <c r="AG1568">
        <v>-1</v>
      </c>
      <c r="AH1568">
        <v>-1</v>
      </c>
      <c r="AI1568">
        <v>0</v>
      </c>
      <c r="AJ1568">
        <v>0</v>
      </c>
      <c r="AK1568">
        <v>0.03</v>
      </c>
      <c r="AL1568">
        <v>0.03</v>
      </c>
      <c r="AM1568">
        <v>0.05</v>
      </c>
      <c r="AN1568">
        <v>0.05</v>
      </c>
      <c r="AO1568">
        <v>1.42</v>
      </c>
      <c r="AP1568">
        <v>1.42</v>
      </c>
      <c r="AQ1568">
        <v>22.67</v>
      </c>
      <c r="AR1568">
        <v>0.53</v>
      </c>
      <c r="AS1568">
        <v>0.68</v>
      </c>
      <c r="AT1568">
        <v>-1</v>
      </c>
      <c r="AU1568">
        <v>-1</v>
      </c>
      <c r="AV1568">
        <v>0.05</v>
      </c>
      <c r="AW1568">
        <v>29.88</v>
      </c>
      <c r="AX1568">
        <v>29.88</v>
      </c>
      <c r="AY1568">
        <v>0.17</v>
      </c>
      <c r="AZ1568">
        <v>0</v>
      </c>
      <c r="BA1568">
        <v>1423.0706648861258</v>
      </c>
    </row>
    <row r="1569" spans="1:53" x14ac:dyDescent="0.25">
      <c r="A1569">
        <v>4020</v>
      </c>
      <c r="B1569" t="s">
        <v>1951</v>
      </c>
      <c r="C1569">
        <v>0</v>
      </c>
      <c r="D1569">
        <v>1.58</v>
      </c>
      <c r="E1569">
        <v>0</v>
      </c>
      <c r="F1569">
        <v>0</v>
      </c>
      <c r="G1569">
        <v>0</v>
      </c>
      <c r="H1569">
        <v>0.03</v>
      </c>
      <c r="I1569">
        <v>0</v>
      </c>
      <c r="J1569">
        <v>2</v>
      </c>
      <c r="K1569">
        <v>0.03</v>
      </c>
      <c r="L1569">
        <v>-1</v>
      </c>
      <c r="M1569">
        <v>-1</v>
      </c>
      <c r="N1569">
        <v>0.67</v>
      </c>
      <c r="O1569">
        <v>3.58</v>
      </c>
      <c r="P1569">
        <v>0.03</v>
      </c>
      <c r="Q1569">
        <v>0.28000000000000003</v>
      </c>
      <c r="R1569">
        <v>0.05</v>
      </c>
      <c r="S1569">
        <v>0.32</v>
      </c>
      <c r="T1569">
        <v>0.23</v>
      </c>
      <c r="U1569">
        <v>0</v>
      </c>
      <c r="V1569">
        <v>0</v>
      </c>
      <c r="W1569">
        <v>20.67</v>
      </c>
      <c r="X1569">
        <v>0.6</v>
      </c>
      <c r="Y1569">
        <v>-1</v>
      </c>
      <c r="Z1569">
        <v>-1</v>
      </c>
      <c r="AA1569">
        <v>24.88</v>
      </c>
      <c r="AB1569">
        <v>0.03</v>
      </c>
      <c r="AC1569">
        <v>0.02</v>
      </c>
      <c r="AD1569">
        <v>0.03</v>
      </c>
      <c r="AE1569">
        <v>4.17</v>
      </c>
      <c r="AF1569">
        <v>-1</v>
      </c>
      <c r="AG1569">
        <v>-1</v>
      </c>
      <c r="AH1569">
        <v>-1</v>
      </c>
      <c r="AI1569">
        <v>0</v>
      </c>
      <c r="AJ1569">
        <v>0</v>
      </c>
      <c r="AK1569">
        <v>0.03</v>
      </c>
      <c r="AL1569">
        <v>0.03</v>
      </c>
      <c r="AM1569">
        <v>0.05</v>
      </c>
      <c r="AN1569">
        <v>0.05</v>
      </c>
      <c r="AO1569">
        <v>1.42</v>
      </c>
      <c r="AP1569">
        <v>1.42</v>
      </c>
      <c r="AQ1569">
        <v>22.67</v>
      </c>
      <c r="AR1569">
        <v>0.53</v>
      </c>
      <c r="AS1569">
        <v>0.68</v>
      </c>
      <c r="AT1569">
        <v>-1</v>
      </c>
      <c r="AU1569">
        <v>-1</v>
      </c>
      <c r="AV1569">
        <v>0.05</v>
      </c>
      <c r="AW1569">
        <v>29.88</v>
      </c>
      <c r="AX1569">
        <v>29.88</v>
      </c>
      <c r="AY1569">
        <v>0.17</v>
      </c>
      <c r="AZ1569">
        <v>0</v>
      </c>
      <c r="BA1569">
        <v>1486.0350232134406</v>
      </c>
    </row>
    <row r="1570" spans="1:53" x14ac:dyDescent="0.25">
      <c r="A1570">
        <v>4021</v>
      </c>
      <c r="B1570" t="s">
        <v>1952</v>
      </c>
      <c r="C1570">
        <v>0</v>
      </c>
      <c r="D1570">
        <v>1.58</v>
      </c>
      <c r="E1570">
        <v>0</v>
      </c>
      <c r="F1570">
        <v>0</v>
      </c>
      <c r="G1570">
        <v>0</v>
      </c>
      <c r="H1570">
        <v>0.03</v>
      </c>
      <c r="I1570">
        <v>0</v>
      </c>
      <c r="J1570">
        <v>2</v>
      </c>
      <c r="K1570">
        <v>0.03</v>
      </c>
      <c r="L1570">
        <v>-1</v>
      </c>
      <c r="M1570">
        <v>-1</v>
      </c>
      <c r="N1570">
        <v>0.67</v>
      </c>
      <c r="O1570">
        <v>3.58</v>
      </c>
      <c r="P1570">
        <v>0.03</v>
      </c>
      <c r="Q1570">
        <v>0.28000000000000003</v>
      </c>
      <c r="R1570">
        <v>0.05</v>
      </c>
      <c r="S1570">
        <v>0.32</v>
      </c>
      <c r="T1570">
        <v>0.23</v>
      </c>
      <c r="U1570">
        <v>0</v>
      </c>
      <c r="V1570">
        <v>0</v>
      </c>
      <c r="W1570">
        <v>20.67</v>
      </c>
      <c r="X1570">
        <v>0.6</v>
      </c>
      <c r="Y1570">
        <v>-1</v>
      </c>
      <c r="Z1570">
        <v>-1</v>
      </c>
      <c r="AA1570">
        <v>24.88</v>
      </c>
      <c r="AB1570">
        <v>0.03</v>
      </c>
      <c r="AC1570">
        <v>0.02</v>
      </c>
      <c r="AD1570">
        <v>0.03</v>
      </c>
      <c r="AE1570">
        <v>4.17</v>
      </c>
      <c r="AF1570">
        <v>-1</v>
      </c>
      <c r="AG1570">
        <v>-1</v>
      </c>
      <c r="AH1570">
        <v>-1</v>
      </c>
      <c r="AI1570">
        <v>0</v>
      </c>
      <c r="AJ1570">
        <v>0</v>
      </c>
      <c r="AK1570">
        <v>0.03</v>
      </c>
      <c r="AL1570">
        <v>0.03</v>
      </c>
      <c r="AM1570">
        <v>0.05</v>
      </c>
      <c r="AN1570">
        <v>0.05</v>
      </c>
      <c r="AO1570">
        <v>1.42</v>
      </c>
      <c r="AP1570">
        <v>1.42</v>
      </c>
      <c r="AQ1570">
        <v>22.67</v>
      </c>
      <c r="AR1570">
        <v>0.53</v>
      </c>
      <c r="AS1570">
        <v>0.68</v>
      </c>
      <c r="AT1570">
        <v>-1</v>
      </c>
      <c r="AU1570">
        <v>-1</v>
      </c>
      <c r="AV1570">
        <v>0.05</v>
      </c>
      <c r="AW1570">
        <v>29.88</v>
      </c>
      <c r="AX1570">
        <v>29.88</v>
      </c>
      <c r="AY1570">
        <v>0.17</v>
      </c>
      <c r="AZ1570">
        <v>0</v>
      </c>
      <c r="BA1570">
        <v>1526.6169071412032</v>
      </c>
    </row>
    <row r="1571" spans="1:53" x14ac:dyDescent="0.25">
      <c r="A1571">
        <v>4023</v>
      </c>
      <c r="B1571" t="s">
        <v>1953</v>
      </c>
      <c r="C1571">
        <v>0</v>
      </c>
      <c r="D1571">
        <v>1.58</v>
      </c>
      <c r="E1571">
        <v>0</v>
      </c>
      <c r="F1571">
        <v>0</v>
      </c>
      <c r="G1571">
        <v>0</v>
      </c>
      <c r="H1571">
        <v>0.03</v>
      </c>
      <c r="I1571">
        <v>0</v>
      </c>
      <c r="J1571">
        <v>2</v>
      </c>
      <c r="K1571">
        <v>0.03</v>
      </c>
      <c r="L1571">
        <v>-1</v>
      </c>
      <c r="M1571">
        <v>-1</v>
      </c>
      <c r="N1571">
        <v>0.67</v>
      </c>
      <c r="O1571">
        <v>3.58</v>
      </c>
      <c r="P1571">
        <v>0.03</v>
      </c>
      <c r="Q1571">
        <v>0.28000000000000003</v>
      </c>
      <c r="R1571">
        <v>0.05</v>
      </c>
      <c r="S1571">
        <v>0.32</v>
      </c>
      <c r="T1571">
        <v>0.23</v>
      </c>
      <c r="U1571">
        <v>0</v>
      </c>
      <c r="V1571">
        <v>0</v>
      </c>
      <c r="W1571">
        <v>20.67</v>
      </c>
      <c r="X1571">
        <v>0.6</v>
      </c>
      <c r="Y1571">
        <v>-1</v>
      </c>
      <c r="Z1571">
        <v>-1</v>
      </c>
      <c r="AA1571">
        <v>24.88</v>
      </c>
      <c r="AB1571">
        <v>0.03</v>
      </c>
      <c r="AC1571">
        <v>0.02</v>
      </c>
      <c r="AD1571">
        <v>0.03</v>
      </c>
      <c r="AE1571">
        <v>4.17</v>
      </c>
      <c r="AF1571">
        <v>-1</v>
      </c>
      <c r="AG1571">
        <v>-1</v>
      </c>
      <c r="AH1571">
        <v>-1</v>
      </c>
      <c r="AI1571">
        <v>0</v>
      </c>
      <c r="AJ1571">
        <v>0</v>
      </c>
      <c r="AK1571">
        <v>0.03</v>
      </c>
      <c r="AL1571">
        <v>0.03</v>
      </c>
      <c r="AM1571">
        <v>0.05</v>
      </c>
      <c r="AN1571">
        <v>0.05</v>
      </c>
      <c r="AO1571">
        <v>1.42</v>
      </c>
      <c r="AP1571">
        <v>1.42</v>
      </c>
      <c r="AQ1571">
        <v>22.67</v>
      </c>
      <c r="AR1571">
        <v>0.53</v>
      </c>
      <c r="AS1571">
        <v>0.68</v>
      </c>
      <c r="AT1571">
        <v>-1</v>
      </c>
      <c r="AU1571">
        <v>-1</v>
      </c>
      <c r="AV1571">
        <v>0.05</v>
      </c>
      <c r="AW1571">
        <v>29.88</v>
      </c>
      <c r="AX1571">
        <v>29.88</v>
      </c>
      <c r="AY1571">
        <v>0.17</v>
      </c>
      <c r="AZ1571">
        <v>0</v>
      </c>
      <c r="BA1571">
        <v>1393.5914960261211</v>
      </c>
    </row>
    <row r="1572" spans="1:53" x14ac:dyDescent="0.25">
      <c r="A1572">
        <v>4024</v>
      </c>
      <c r="B1572" t="s">
        <v>1954</v>
      </c>
      <c r="C1572">
        <v>0</v>
      </c>
      <c r="D1572">
        <v>1.58</v>
      </c>
      <c r="E1572">
        <v>0</v>
      </c>
      <c r="F1572">
        <v>0</v>
      </c>
      <c r="G1572">
        <v>0</v>
      </c>
      <c r="H1572">
        <v>0.03</v>
      </c>
      <c r="I1572">
        <v>0</v>
      </c>
      <c r="J1572">
        <v>2</v>
      </c>
      <c r="K1572">
        <v>0.03</v>
      </c>
      <c r="L1572">
        <v>-1</v>
      </c>
      <c r="M1572">
        <v>-1</v>
      </c>
      <c r="N1572">
        <v>0.67</v>
      </c>
      <c r="O1572">
        <v>3.58</v>
      </c>
      <c r="P1572">
        <v>0.03</v>
      </c>
      <c r="Q1572">
        <v>0.28000000000000003</v>
      </c>
      <c r="R1572">
        <v>0.05</v>
      </c>
      <c r="S1572">
        <v>0.32</v>
      </c>
      <c r="T1572">
        <v>0.23</v>
      </c>
      <c r="U1572">
        <v>0</v>
      </c>
      <c r="V1572">
        <v>0</v>
      </c>
      <c r="W1572">
        <v>20.67</v>
      </c>
      <c r="X1572">
        <v>0.6</v>
      </c>
      <c r="Y1572">
        <v>-1</v>
      </c>
      <c r="Z1572">
        <v>-1</v>
      </c>
      <c r="AA1572">
        <v>24.88</v>
      </c>
      <c r="AB1572">
        <v>0.03</v>
      </c>
      <c r="AC1572">
        <v>0.02</v>
      </c>
      <c r="AD1572">
        <v>0.03</v>
      </c>
      <c r="AE1572">
        <v>4.17</v>
      </c>
      <c r="AF1572">
        <v>-1</v>
      </c>
      <c r="AG1572">
        <v>-1</v>
      </c>
      <c r="AH1572">
        <v>-1</v>
      </c>
      <c r="AI1572">
        <v>0</v>
      </c>
      <c r="AJ1572">
        <v>0</v>
      </c>
      <c r="AK1572">
        <v>0.03</v>
      </c>
      <c r="AL1572">
        <v>0.03</v>
      </c>
      <c r="AM1572">
        <v>0.05</v>
      </c>
      <c r="AN1572">
        <v>0.05</v>
      </c>
      <c r="AO1572">
        <v>1.42</v>
      </c>
      <c r="AP1572">
        <v>1.42</v>
      </c>
      <c r="AQ1572">
        <v>22.67</v>
      </c>
      <c r="AR1572">
        <v>0.53</v>
      </c>
      <c r="AS1572">
        <v>0.68</v>
      </c>
      <c r="AT1572">
        <v>-1</v>
      </c>
      <c r="AU1572">
        <v>-1</v>
      </c>
      <c r="AV1572">
        <v>0.05</v>
      </c>
      <c r="AW1572">
        <v>29.88</v>
      </c>
      <c r="AX1572">
        <v>29.88</v>
      </c>
      <c r="AY1572">
        <v>0.17</v>
      </c>
      <c r="AZ1572">
        <v>0</v>
      </c>
      <c r="BA1572">
        <v>1390.7197409950913</v>
      </c>
    </row>
    <row r="1573" spans="1:53" x14ac:dyDescent="0.25">
      <c r="A1573">
        <v>4026</v>
      </c>
      <c r="B1573" t="s">
        <v>1955</v>
      </c>
      <c r="C1573">
        <v>0</v>
      </c>
      <c r="D1573">
        <v>1.58</v>
      </c>
      <c r="E1573">
        <v>0</v>
      </c>
      <c r="F1573">
        <v>0</v>
      </c>
      <c r="G1573">
        <v>0</v>
      </c>
      <c r="H1573">
        <v>0.03</v>
      </c>
      <c r="I1573">
        <v>0</v>
      </c>
      <c r="J1573">
        <v>2</v>
      </c>
      <c r="K1573">
        <v>0.03</v>
      </c>
      <c r="L1573">
        <v>-1</v>
      </c>
      <c r="M1573">
        <v>-1</v>
      </c>
      <c r="N1573">
        <v>0.67</v>
      </c>
      <c r="O1573">
        <v>3.58</v>
      </c>
      <c r="P1573">
        <v>0.03</v>
      </c>
      <c r="Q1573">
        <v>0.28000000000000003</v>
      </c>
      <c r="R1573">
        <v>0.05</v>
      </c>
      <c r="S1573">
        <v>0.32</v>
      </c>
      <c r="T1573">
        <v>0.23</v>
      </c>
      <c r="U1573">
        <v>0</v>
      </c>
      <c r="V1573">
        <v>0</v>
      </c>
      <c r="W1573">
        <v>20.67</v>
      </c>
      <c r="X1573">
        <v>0.6</v>
      </c>
      <c r="Y1573">
        <v>-1</v>
      </c>
      <c r="Z1573">
        <v>-1</v>
      </c>
      <c r="AA1573">
        <v>24.88</v>
      </c>
      <c r="AB1573">
        <v>0.03</v>
      </c>
      <c r="AC1573">
        <v>0.02</v>
      </c>
      <c r="AD1573">
        <v>0.03</v>
      </c>
      <c r="AE1573">
        <v>4.17</v>
      </c>
      <c r="AF1573">
        <v>-1</v>
      </c>
      <c r="AG1573">
        <v>-1</v>
      </c>
      <c r="AH1573">
        <v>-1</v>
      </c>
      <c r="AI1573">
        <v>0</v>
      </c>
      <c r="AJ1573">
        <v>0</v>
      </c>
      <c r="AK1573">
        <v>0.03</v>
      </c>
      <c r="AL1573">
        <v>0.03</v>
      </c>
      <c r="AM1573">
        <v>0.05</v>
      </c>
      <c r="AN1573">
        <v>0.05</v>
      </c>
      <c r="AO1573">
        <v>1.42</v>
      </c>
      <c r="AP1573">
        <v>1.42</v>
      </c>
      <c r="AQ1573">
        <v>22.67</v>
      </c>
      <c r="AR1573">
        <v>0.53</v>
      </c>
      <c r="AS1573">
        <v>0.68</v>
      </c>
      <c r="AT1573">
        <v>-1</v>
      </c>
      <c r="AU1573">
        <v>-1</v>
      </c>
      <c r="AV1573">
        <v>0.05</v>
      </c>
      <c r="AW1573">
        <v>29.88</v>
      </c>
      <c r="AX1573">
        <v>29.88</v>
      </c>
      <c r="AY1573">
        <v>0.17</v>
      </c>
      <c r="AZ1573">
        <v>0</v>
      </c>
      <c r="BA1573">
        <v>1504.1119464195122</v>
      </c>
    </row>
    <row r="1574" spans="1:53" x14ac:dyDescent="0.25">
      <c r="A1574">
        <v>4027</v>
      </c>
      <c r="B1574" t="s">
        <v>1956</v>
      </c>
      <c r="C1574">
        <v>0</v>
      </c>
      <c r="D1574">
        <v>1.58</v>
      </c>
      <c r="E1574">
        <v>0</v>
      </c>
      <c r="F1574">
        <v>0</v>
      </c>
      <c r="G1574">
        <v>0</v>
      </c>
      <c r="H1574">
        <v>0.03</v>
      </c>
      <c r="I1574">
        <v>0</v>
      </c>
      <c r="J1574">
        <v>2</v>
      </c>
      <c r="K1574">
        <v>0.03</v>
      </c>
      <c r="L1574">
        <v>-1</v>
      </c>
      <c r="M1574">
        <v>-1</v>
      </c>
      <c r="N1574">
        <v>0.67</v>
      </c>
      <c r="O1574">
        <v>3.58</v>
      </c>
      <c r="P1574">
        <v>0.03</v>
      </c>
      <c r="Q1574">
        <v>0.28000000000000003</v>
      </c>
      <c r="R1574">
        <v>0.05</v>
      </c>
      <c r="S1574">
        <v>0.32</v>
      </c>
      <c r="T1574">
        <v>0.23</v>
      </c>
      <c r="U1574">
        <v>0</v>
      </c>
      <c r="V1574">
        <v>0</v>
      </c>
      <c r="W1574">
        <v>20.67</v>
      </c>
      <c r="X1574">
        <v>0.6</v>
      </c>
      <c r="Y1574">
        <v>-1</v>
      </c>
      <c r="Z1574">
        <v>-1</v>
      </c>
      <c r="AA1574">
        <v>24.88</v>
      </c>
      <c r="AB1574">
        <v>0.03</v>
      </c>
      <c r="AC1574">
        <v>0.02</v>
      </c>
      <c r="AD1574">
        <v>0.03</v>
      </c>
      <c r="AE1574">
        <v>4.17</v>
      </c>
      <c r="AF1574">
        <v>-1</v>
      </c>
      <c r="AG1574">
        <v>-1</v>
      </c>
      <c r="AH1574">
        <v>-1</v>
      </c>
      <c r="AI1574">
        <v>0</v>
      </c>
      <c r="AJ1574">
        <v>0</v>
      </c>
      <c r="AK1574">
        <v>0.03</v>
      </c>
      <c r="AL1574">
        <v>0.03</v>
      </c>
      <c r="AM1574">
        <v>0.05</v>
      </c>
      <c r="AN1574">
        <v>0.05</v>
      </c>
      <c r="AO1574">
        <v>1.42</v>
      </c>
      <c r="AP1574">
        <v>1.42</v>
      </c>
      <c r="AQ1574">
        <v>22.67</v>
      </c>
      <c r="AR1574">
        <v>0.53</v>
      </c>
      <c r="AS1574">
        <v>0.68</v>
      </c>
      <c r="AT1574">
        <v>-1</v>
      </c>
      <c r="AU1574">
        <v>-1</v>
      </c>
      <c r="AV1574">
        <v>0.05</v>
      </c>
      <c r="AW1574">
        <v>29.88</v>
      </c>
      <c r="AX1574">
        <v>29.88</v>
      </c>
      <c r="AY1574">
        <v>0.17</v>
      </c>
      <c r="AZ1574">
        <v>0</v>
      </c>
      <c r="BA1574">
        <v>1481.5297809997769</v>
      </c>
    </row>
    <row r="1575" spans="1:53" x14ac:dyDescent="0.25">
      <c r="A1575">
        <v>4028</v>
      </c>
      <c r="B1575" t="s">
        <v>1957</v>
      </c>
      <c r="C1575">
        <v>0</v>
      </c>
      <c r="D1575">
        <v>1.58</v>
      </c>
      <c r="E1575">
        <v>0</v>
      </c>
      <c r="F1575">
        <v>0</v>
      </c>
      <c r="G1575">
        <v>0</v>
      </c>
      <c r="H1575">
        <v>0.03</v>
      </c>
      <c r="I1575">
        <v>0</v>
      </c>
      <c r="J1575">
        <v>2</v>
      </c>
      <c r="K1575">
        <v>0.03</v>
      </c>
      <c r="L1575">
        <v>-1</v>
      </c>
      <c r="M1575">
        <v>-1</v>
      </c>
      <c r="N1575">
        <v>0.67</v>
      </c>
      <c r="O1575">
        <v>3.58</v>
      </c>
      <c r="P1575">
        <v>0.03</v>
      </c>
      <c r="Q1575">
        <v>0.28000000000000003</v>
      </c>
      <c r="R1575">
        <v>0.05</v>
      </c>
      <c r="S1575">
        <v>0.32</v>
      </c>
      <c r="T1575">
        <v>0.23</v>
      </c>
      <c r="U1575">
        <v>0</v>
      </c>
      <c r="V1575">
        <v>0</v>
      </c>
      <c r="W1575">
        <v>20.67</v>
      </c>
      <c r="X1575">
        <v>0.6</v>
      </c>
      <c r="Y1575">
        <v>-1</v>
      </c>
      <c r="Z1575">
        <v>-1</v>
      </c>
      <c r="AA1575">
        <v>24.88</v>
      </c>
      <c r="AB1575">
        <v>0.03</v>
      </c>
      <c r="AC1575">
        <v>0.02</v>
      </c>
      <c r="AD1575">
        <v>0.03</v>
      </c>
      <c r="AE1575">
        <v>4.17</v>
      </c>
      <c r="AF1575">
        <v>-1</v>
      </c>
      <c r="AG1575">
        <v>-1</v>
      </c>
      <c r="AH1575">
        <v>-1</v>
      </c>
      <c r="AI1575">
        <v>0</v>
      </c>
      <c r="AJ1575">
        <v>0</v>
      </c>
      <c r="AK1575">
        <v>0.03</v>
      </c>
      <c r="AL1575">
        <v>0.03</v>
      </c>
      <c r="AM1575">
        <v>0.05</v>
      </c>
      <c r="AN1575">
        <v>0.05</v>
      </c>
      <c r="AO1575">
        <v>1.42</v>
      </c>
      <c r="AP1575">
        <v>1.42</v>
      </c>
      <c r="AQ1575">
        <v>22.67</v>
      </c>
      <c r="AR1575">
        <v>0.53</v>
      </c>
      <c r="AS1575">
        <v>0.68</v>
      </c>
      <c r="AT1575">
        <v>-1</v>
      </c>
      <c r="AU1575">
        <v>-1</v>
      </c>
      <c r="AV1575">
        <v>0.05</v>
      </c>
      <c r="AW1575">
        <v>29.88</v>
      </c>
      <c r="AX1575">
        <v>29.88</v>
      </c>
      <c r="AY1575">
        <v>0.17</v>
      </c>
      <c r="AZ1575">
        <v>0</v>
      </c>
      <c r="BA1575">
        <v>1594.5680694489045</v>
      </c>
    </row>
    <row r="1576" spans="1:53" x14ac:dyDescent="0.25">
      <c r="A1576">
        <v>4034</v>
      </c>
      <c r="B1576" t="s">
        <v>1958</v>
      </c>
      <c r="C1576">
        <v>0</v>
      </c>
      <c r="D1576">
        <v>1.58</v>
      </c>
      <c r="E1576">
        <v>0</v>
      </c>
      <c r="F1576">
        <v>0</v>
      </c>
      <c r="G1576">
        <v>0</v>
      </c>
      <c r="H1576">
        <v>0.03</v>
      </c>
      <c r="I1576">
        <v>0</v>
      </c>
      <c r="J1576">
        <v>2</v>
      </c>
      <c r="K1576">
        <v>0.03</v>
      </c>
      <c r="L1576">
        <v>-1</v>
      </c>
      <c r="M1576">
        <v>-1</v>
      </c>
      <c r="N1576">
        <v>0.67</v>
      </c>
      <c r="O1576">
        <v>3.58</v>
      </c>
      <c r="P1576">
        <v>0.03</v>
      </c>
      <c r="Q1576">
        <v>0.28000000000000003</v>
      </c>
      <c r="R1576">
        <v>0.05</v>
      </c>
      <c r="S1576">
        <v>0.32</v>
      </c>
      <c r="T1576">
        <v>0.23</v>
      </c>
      <c r="U1576">
        <v>0</v>
      </c>
      <c r="V1576">
        <v>0</v>
      </c>
      <c r="W1576">
        <v>20.67</v>
      </c>
      <c r="X1576">
        <v>0.6</v>
      </c>
      <c r="Y1576">
        <v>-1</v>
      </c>
      <c r="Z1576">
        <v>-1</v>
      </c>
      <c r="AA1576">
        <v>24.88</v>
      </c>
      <c r="AB1576">
        <v>0.03</v>
      </c>
      <c r="AC1576">
        <v>0.02</v>
      </c>
      <c r="AD1576">
        <v>0.03</v>
      </c>
      <c r="AE1576">
        <v>4.17</v>
      </c>
      <c r="AF1576">
        <v>-1</v>
      </c>
      <c r="AG1576">
        <v>-1</v>
      </c>
      <c r="AH1576">
        <v>-1</v>
      </c>
      <c r="AI1576">
        <v>0</v>
      </c>
      <c r="AJ1576">
        <v>0</v>
      </c>
      <c r="AK1576">
        <v>0.03</v>
      </c>
      <c r="AL1576">
        <v>0.03</v>
      </c>
      <c r="AM1576">
        <v>0.05</v>
      </c>
      <c r="AN1576">
        <v>0.05</v>
      </c>
      <c r="AO1576">
        <v>1.42</v>
      </c>
      <c r="AP1576">
        <v>1.42</v>
      </c>
      <c r="AQ1576">
        <v>22.67</v>
      </c>
      <c r="AR1576">
        <v>0.53</v>
      </c>
      <c r="AS1576">
        <v>0.68</v>
      </c>
      <c r="AT1576">
        <v>-1</v>
      </c>
      <c r="AU1576">
        <v>-1</v>
      </c>
      <c r="AV1576">
        <v>0.05</v>
      </c>
      <c r="AW1576">
        <v>29.88</v>
      </c>
      <c r="AX1576">
        <v>29.88</v>
      </c>
      <c r="AY1576">
        <v>0.17</v>
      </c>
      <c r="AZ1576">
        <v>0</v>
      </c>
      <c r="BA1576">
        <v>1350</v>
      </c>
    </row>
    <row r="1577" spans="1:53" x14ac:dyDescent="0.25">
      <c r="A1577">
        <v>4035</v>
      </c>
      <c r="B1577" t="s">
        <v>1959</v>
      </c>
      <c r="C1577">
        <v>0</v>
      </c>
      <c r="D1577">
        <v>1.58</v>
      </c>
      <c r="E1577">
        <v>0</v>
      </c>
      <c r="F1577">
        <v>0</v>
      </c>
      <c r="G1577">
        <v>0</v>
      </c>
      <c r="H1577">
        <v>0.03</v>
      </c>
      <c r="I1577">
        <v>0</v>
      </c>
      <c r="J1577">
        <v>2</v>
      </c>
      <c r="K1577">
        <v>0.03</v>
      </c>
      <c r="L1577">
        <v>-1</v>
      </c>
      <c r="M1577">
        <v>-1</v>
      </c>
      <c r="N1577">
        <v>0.67</v>
      </c>
      <c r="O1577">
        <v>3.58</v>
      </c>
      <c r="P1577">
        <v>0.03</v>
      </c>
      <c r="Q1577">
        <v>0.28000000000000003</v>
      </c>
      <c r="R1577">
        <v>0.05</v>
      </c>
      <c r="S1577">
        <v>0.32</v>
      </c>
      <c r="T1577">
        <v>0.23</v>
      </c>
      <c r="U1577">
        <v>0</v>
      </c>
      <c r="V1577">
        <v>0</v>
      </c>
      <c r="W1577">
        <v>20.67</v>
      </c>
      <c r="X1577">
        <v>0.6</v>
      </c>
      <c r="Y1577">
        <v>-1</v>
      </c>
      <c r="Z1577">
        <v>-1</v>
      </c>
      <c r="AA1577">
        <v>24.88</v>
      </c>
      <c r="AB1577">
        <v>0.03</v>
      </c>
      <c r="AC1577">
        <v>0.02</v>
      </c>
      <c r="AD1577">
        <v>0.03</v>
      </c>
      <c r="AE1577">
        <v>4.17</v>
      </c>
      <c r="AF1577">
        <v>-1</v>
      </c>
      <c r="AG1577">
        <v>-1</v>
      </c>
      <c r="AH1577">
        <v>-1</v>
      </c>
      <c r="AI1577">
        <v>0</v>
      </c>
      <c r="AJ1577">
        <v>0</v>
      </c>
      <c r="AK1577">
        <v>0.03</v>
      </c>
      <c r="AL1577">
        <v>0.03</v>
      </c>
      <c r="AM1577">
        <v>0.05</v>
      </c>
      <c r="AN1577">
        <v>0.05</v>
      </c>
      <c r="AO1577">
        <v>1.42</v>
      </c>
      <c r="AP1577">
        <v>1.42</v>
      </c>
      <c r="AQ1577">
        <v>22.67</v>
      </c>
      <c r="AR1577">
        <v>0.53</v>
      </c>
      <c r="AS1577">
        <v>0.68</v>
      </c>
      <c r="AT1577">
        <v>-1</v>
      </c>
      <c r="AU1577">
        <v>-1</v>
      </c>
      <c r="AV1577">
        <v>0.05</v>
      </c>
      <c r="AW1577">
        <v>29.88</v>
      </c>
      <c r="AX1577">
        <v>29.88</v>
      </c>
      <c r="AY1577">
        <v>0.17</v>
      </c>
      <c r="AZ1577">
        <v>0</v>
      </c>
      <c r="BA1577">
        <v>1387.3512623634638</v>
      </c>
    </row>
    <row r="1578" spans="1:53" x14ac:dyDescent="0.25">
      <c r="A1578">
        <v>4039</v>
      </c>
      <c r="B1578" t="s">
        <v>1960</v>
      </c>
      <c r="C1578">
        <v>0</v>
      </c>
      <c r="D1578">
        <v>1.58</v>
      </c>
      <c r="E1578">
        <v>0</v>
      </c>
      <c r="F1578">
        <v>0</v>
      </c>
      <c r="G1578">
        <v>0</v>
      </c>
      <c r="H1578">
        <v>0.03</v>
      </c>
      <c r="I1578">
        <v>0</v>
      </c>
      <c r="J1578">
        <v>2</v>
      </c>
      <c r="K1578">
        <v>0.03</v>
      </c>
      <c r="L1578">
        <v>-1</v>
      </c>
      <c r="M1578">
        <v>-1</v>
      </c>
      <c r="N1578">
        <v>0.67</v>
      </c>
      <c r="O1578">
        <v>3.58</v>
      </c>
      <c r="P1578">
        <v>0.03</v>
      </c>
      <c r="Q1578">
        <v>0.28000000000000003</v>
      </c>
      <c r="R1578">
        <v>0.05</v>
      </c>
      <c r="S1578">
        <v>0.32</v>
      </c>
      <c r="T1578">
        <v>0.23</v>
      </c>
      <c r="U1578">
        <v>0</v>
      </c>
      <c r="V1578">
        <v>0</v>
      </c>
      <c r="W1578">
        <v>20.67</v>
      </c>
      <c r="X1578">
        <v>0.6</v>
      </c>
      <c r="Y1578">
        <v>-1</v>
      </c>
      <c r="Z1578">
        <v>-1</v>
      </c>
      <c r="AA1578">
        <v>24.88</v>
      </c>
      <c r="AB1578">
        <v>0.03</v>
      </c>
      <c r="AC1578">
        <v>0.02</v>
      </c>
      <c r="AD1578">
        <v>0.03</v>
      </c>
      <c r="AE1578">
        <v>4.17</v>
      </c>
      <c r="AF1578">
        <v>-1</v>
      </c>
      <c r="AG1578">
        <v>-1</v>
      </c>
      <c r="AH1578">
        <v>-1</v>
      </c>
      <c r="AI1578">
        <v>0</v>
      </c>
      <c r="AJ1578">
        <v>0</v>
      </c>
      <c r="AK1578">
        <v>0.03</v>
      </c>
      <c r="AL1578">
        <v>0.03</v>
      </c>
      <c r="AM1578">
        <v>0.05</v>
      </c>
      <c r="AN1578">
        <v>0.05</v>
      </c>
      <c r="AO1578">
        <v>1.42</v>
      </c>
      <c r="AP1578">
        <v>1.42</v>
      </c>
      <c r="AQ1578">
        <v>22.67</v>
      </c>
      <c r="AR1578">
        <v>0.53</v>
      </c>
      <c r="AS1578">
        <v>0.68</v>
      </c>
      <c r="AT1578">
        <v>-1</v>
      </c>
      <c r="AU1578">
        <v>-1</v>
      </c>
      <c r="AV1578">
        <v>0.05</v>
      </c>
      <c r="AW1578">
        <v>29.88</v>
      </c>
      <c r="AX1578">
        <v>29.88</v>
      </c>
      <c r="AY1578">
        <v>0.17</v>
      </c>
      <c r="AZ1578">
        <v>0</v>
      </c>
      <c r="BA1578">
        <v>1550.6336778203331</v>
      </c>
    </row>
    <row r="1579" spans="1:53" x14ac:dyDescent="0.25">
      <c r="A1579">
        <v>4041</v>
      </c>
      <c r="B1579" t="s">
        <v>1961</v>
      </c>
      <c r="C1579">
        <v>0</v>
      </c>
      <c r="D1579">
        <v>1.58</v>
      </c>
      <c r="E1579">
        <v>0</v>
      </c>
      <c r="F1579">
        <v>0</v>
      </c>
      <c r="G1579">
        <v>0</v>
      </c>
      <c r="H1579">
        <v>0.03</v>
      </c>
      <c r="I1579">
        <v>0</v>
      </c>
      <c r="J1579">
        <v>2</v>
      </c>
      <c r="K1579">
        <v>0.03</v>
      </c>
      <c r="L1579">
        <v>-1</v>
      </c>
      <c r="M1579">
        <v>-1</v>
      </c>
      <c r="N1579">
        <v>0.67</v>
      </c>
      <c r="O1579">
        <v>3.58</v>
      </c>
      <c r="P1579">
        <v>0.03</v>
      </c>
      <c r="Q1579">
        <v>0.28000000000000003</v>
      </c>
      <c r="R1579">
        <v>0.05</v>
      </c>
      <c r="S1579">
        <v>0.32</v>
      </c>
      <c r="T1579">
        <v>0.23</v>
      </c>
      <c r="U1579">
        <v>0</v>
      </c>
      <c r="V1579">
        <v>0</v>
      </c>
      <c r="W1579">
        <v>20.67</v>
      </c>
      <c r="X1579">
        <v>0.6</v>
      </c>
      <c r="Y1579">
        <v>-1</v>
      </c>
      <c r="Z1579">
        <v>-1</v>
      </c>
      <c r="AA1579">
        <v>24.88</v>
      </c>
      <c r="AB1579">
        <v>0.03</v>
      </c>
      <c r="AC1579">
        <v>0.02</v>
      </c>
      <c r="AD1579">
        <v>0.03</v>
      </c>
      <c r="AE1579">
        <v>4.17</v>
      </c>
      <c r="AF1579">
        <v>-1</v>
      </c>
      <c r="AG1579">
        <v>-1</v>
      </c>
      <c r="AH1579">
        <v>-1</v>
      </c>
      <c r="AI1579">
        <v>0</v>
      </c>
      <c r="AJ1579">
        <v>0</v>
      </c>
      <c r="AK1579">
        <v>0.03</v>
      </c>
      <c r="AL1579">
        <v>0.03</v>
      </c>
      <c r="AM1579">
        <v>0.05</v>
      </c>
      <c r="AN1579">
        <v>0.05</v>
      </c>
      <c r="AO1579">
        <v>1.42</v>
      </c>
      <c r="AP1579">
        <v>1.42</v>
      </c>
      <c r="AQ1579">
        <v>22.67</v>
      </c>
      <c r="AR1579">
        <v>0.53</v>
      </c>
      <c r="AS1579">
        <v>0.68</v>
      </c>
      <c r="AT1579">
        <v>-1</v>
      </c>
      <c r="AU1579">
        <v>-1</v>
      </c>
      <c r="AV1579">
        <v>0.05</v>
      </c>
      <c r="AW1579">
        <v>29.88</v>
      </c>
      <c r="AX1579">
        <v>29.88</v>
      </c>
      <c r="AY1579">
        <v>0.17</v>
      </c>
      <c r="AZ1579">
        <v>0</v>
      </c>
      <c r="BA1579">
        <v>1431.0344474867302</v>
      </c>
    </row>
    <row r="1580" spans="1:53" x14ac:dyDescent="0.25">
      <c r="A1580">
        <v>4042</v>
      </c>
      <c r="B1580" t="s">
        <v>1962</v>
      </c>
      <c r="C1580">
        <v>0</v>
      </c>
      <c r="D1580">
        <v>1.58</v>
      </c>
      <c r="E1580">
        <v>0</v>
      </c>
      <c r="F1580">
        <v>0</v>
      </c>
      <c r="G1580">
        <v>0</v>
      </c>
      <c r="H1580">
        <v>0.03</v>
      </c>
      <c r="I1580">
        <v>0</v>
      </c>
      <c r="J1580">
        <v>2</v>
      </c>
      <c r="K1580">
        <v>0.03</v>
      </c>
      <c r="L1580">
        <v>-1</v>
      </c>
      <c r="M1580">
        <v>-1</v>
      </c>
      <c r="N1580">
        <v>0.67</v>
      </c>
      <c r="O1580">
        <v>3.58</v>
      </c>
      <c r="P1580">
        <v>0.03</v>
      </c>
      <c r="Q1580">
        <v>0.28000000000000003</v>
      </c>
      <c r="R1580">
        <v>0.05</v>
      </c>
      <c r="S1580">
        <v>0.32</v>
      </c>
      <c r="T1580">
        <v>0.23</v>
      </c>
      <c r="U1580">
        <v>0</v>
      </c>
      <c r="V1580">
        <v>0</v>
      </c>
      <c r="W1580">
        <v>20.67</v>
      </c>
      <c r="X1580">
        <v>0.6</v>
      </c>
      <c r="Y1580">
        <v>-1</v>
      </c>
      <c r="Z1580">
        <v>-1</v>
      </c>
      <c r="AA1580">
        <v>24.88</v>
      </c>
      <c r="AB1580">
        <v>0.03</v>
      </c>
      <c r="AC1580">
        <v>0.02</v>
      </c>
      <c r="AD1580">
        <v>0.03</v>
      </c>
      <c r="AE1580">
        <v>4.17</v>
      </c>
      <c r="AF1580">
        <v>-1</v>
      </c>
      <c r="AG1580">
        <v>-1</v>
      </c>
      <c r="AH1580">
        <v>-1</v>
      </c>
      <c r="AI1580">
        <v>0</v>
      </c>
      <c r="AJ1580">
        <v>0</v>
      </c>
      <c r="AK1580">
        <v>0.03</v>
      </c>
      <c r="AL1580">
        <v>0.03</v>
      </c>
      <c r="AM1580">
        <v>0.05</v>
      </c>
      <c r="AN1580">
        <v>0.05</v>
      </c>
      <c r="AO1580">
        <v>1.42</v>
      </c>
      <c r="AP1580">
        <v>1.42</v>
      </c>
      <c r="AQ1580">
        <v>22.67</v>
      </c>
      <c r="AR1580">
        <v>0.53</v>
      </c>
      <c r="AS1580">
        <v>0.68</v>
      </c>
      <c r="AT1580">
        <v>-1</v>
      </c>
      <c r="AU1580">
        <v>-1</v>
      </c>
      <c r="AV1580">
        <v>0.05</v>
      </c>
      <c r="AW1580">
        <v>29.88</v>
      </c>
      <c r="AX1580">
        <v>29.88</v>
      </c>
      <c r="AY1580">
        <v>0.17</v>
      </c>
      <c r="AZ1580">
        <v>0</v>
      </c>
      <c r="BA1580">
        <v>1363.3491879843114</v>
      </c>
    </row>
    <row r="1581" spans="1:53" x14ac:dyDescent="0.25">
      <c r="A1581">
        <v>4043</v>
      </c>
      <c r="B1581" t="s">
        <v>1963</v>
      </c>
      <c r="C1581">
        <v>0</v>
      </c>
      <c r="D1581">
        <v>1.58</v>
      </c>
      <c r="E1581">
        <v>0</v>
      </c>
      <c r="F1581">
        <v>0</v>
      </c>
      <c r="G1581">
        <v>0</v>
      </c>
      <c r="H1581">
        <v>0.03</v>
      </c>
      <c r="I1581">
        <v>0</v>
      </c>
      <c r="J1581">
        <v>2</v>
      </c>
      <c r="K1581">
        <v>0.03</v>
      </c>
      <c r="L1581">
        <v>-1</v>
      </c>
      <c r="M1581">
        <v>-1</v>
      </c>
      <c r="N1581">
        <v>0.67</v>
      </c>
      <c r="O1581">
        <v>3.58</v>
      </c>
      <c r="P1581">
        <v>0.03</v>
      </c>
      <c r="Q1581">
        <v>0.28000000000000003</v>
      </c>
      <c r="R1581">
        <v>0.05</v>
      </c>
      <c r="S1581">
        <v>0.32</v>
      </c>
      <c r="T1581">
        <v>0.23</v>
      </c>
      <c r="U1581">
        <v>0</v>
      </c>
      <c r="V1581">
        <v>0</v>
      </c>
      <c r="W1581">
        <v>20.67</v>
      </c>
      <c r="X1581">
        <v>0.6</v>
      </c>
      <c r="Y1581">
        <v>-1</v>
      </c>
      <c r="Z1581">
        <v>-1</v>
      </c>
      <c r="AA1581">
        <v>24.88</v>
      </c>
      <c r="AB1581">
        <v>0.03</v>
      </c>
      <c r="AC1581">
        <v>0.02</v>
      </c>
      <c r="AD1581">
        <v>0.03</v>
      </c>
      <c r="AE1581">
        <v>4.17</v>
      </c>
      <c r="AF1581">
        <v>-1</v>
      </c>
      <c r="AG1581">
        <v>-1</v>
      </c>
      <c r="AH1581">
        <v>-1</v>
      </c>
      <c r="AI1581">
        <v>0</v>
      </c>
      <c r="AJ1581">
        <v>0</v>
      </c>
      <c r="AK1581">
        <v>0.03</v>
      </c>
      <c r="AL1581">
        <v>0.03</v>
      </c>
      <c r="AM1581">
        <v>0.05</v>
      </c>
      <c r="AN1581">
        <v>0.05</v>
      </c>
      <c r="AO1581">
        <v>1.42</v>
      </c>
      <c r="AP1581">
        <v>1.42</v>
      </c>
      <c r="AQ1581">
        <v>22.67</v>
      </c>
      <c r="AR1581">
        <v>0.53</v>
      </c>
      <c r="AS1581">
        <v>0.68</v>
      </c>
      <c r="AT1581">
        <v>-1</v>
      </c>
      <c r="AU1581">
        <v>-1</v>
      </c>
      <c r="AV1581">
        <v>0.05</v>
      </c>
      <c r="AW1581">
        <v>29.88</v>
      </c>
      <c r="AX1581">
        <v>29.88</v>
      </c>
      <c r="AY1581">
        <v>0.17</v>
      </c>
      <c r="AZ1581">
        <v>0</v>
      </c>
      <c r="BA1581">
        <v>1394.4471214718592</v>
      </c>
    </row>
    <row r="1582" spans="1:53" x14ac:dyDescent="0.25">
      <c r="A1582">
        <v>4048</v>
      </c>
      <c r="B1582" t="s">
        <v>1964</v>
      </c>
      <c r="C1582">
        <v>0</v>
      </c>
      <c r="D1582">
        <v>1.58</v>
      </c>
      <c r="E1582">
        <v>0</v>
      </c>
      <c r="F1582">
        <v>0</v>
      </c>
      <c r="G1582">
        <v>0</v>
      </c>
      <c r="H1582">
        <v>0.03</v>
      </c>
      <c r="I1582">
        <v>0</v>
      </c>
      <c r="J1582">
        <v>2</v>
      </c>
      <c r="K1582">
        <v>0.03</v>
      </c>
      <c r="L1582">
        <v>-1</v>
      </c>
      <c r="M1582">
        <v>-1</v>
      </c>
      <c r="N1582">
        <v>0.67</v>
      </c>
      <c r="O1582">
        <v>3.58</v>
      </c>
      <c r="P1582">
        <v>0.03</v>
      </c>
      <c r="Q1582">
        <v>0.28000000000000003</v>
      </c>
      <c r="R1582">
        <v>0.05</v>
      </c>
      <c r="S1582">
        <v>0.32</v>
      </c>
      <c r="T1582">
        <v>0.23</v>
      </c>
      <c r="U1582">
        <v>0</v>
      </c>
      <c r="V1582">
        <v>0</v>
      </c>
      <c r="W1582">
        <v>20.67</v>
      </c>
      <c r="X1582">
        <v>0.6</v>
      </c>
      <c r="Y1582">
        <v>-1</v>
      </c>
      <c r="Z1582">
        <v>-1</v>
      </c>
      <c r="AA1582">
        <v>24.88</v>
      </c>
      <c r="AB1582">
        <v>0.03</v>
      </c>
      <c r="AC1582">
        <v>0.02</v>
      </c>
      <c r="AD1582">
        <v>0.03</v>
      </c>
      <c r="AE1582">
        <v>4.17</v>
      </c>
      <c r="AF1582">
        <v>-1</v>
      </c>
      <c r="AG1582">
        <v>-1</v>
      </c>
      <c r="AH1582">
        <v>-1</v>
      </c>
      <c r="AI1582">
        <v>0</v>
      </c>
      <c r="AJ1582">
        <v>0</v>
      </c>
      <c r="AK1582">
        <v>0.03</v>
      </c>
      <c r="AL1582">
        <v>0.03</v>
      </c>
      <c r="AM1582">
        <v>0.05</v>
      </c>
      <c r="AN1582">
        <v>0.05</v>
      </c>
      <c r="AO1582">
        <v>1.42</v>
      </c>
      <c r="AP1582">
        <v>1.42</v>
      </c>
      <c r="AQ1582">
        <v>22.67</v>
      </c>
      <c r="AR1582">
        <v>0.53</v>
      </c>
      <c r="AS1582">
        <v>0.68</v>
      </c>
      <c r="AT1582">
        <v>-1</v>
      </c>
      <c r="AU1582">
        <v>-1</v>
      </c>
      <c r="AV1582">
        <v>0.05</v>
      </c>
      <c r="AW1582">
        <v>29.88</v>
      </c>
      <c r="AX1582">
        <v>29.88</v>
      </c>
      <c r="AY1582">
        <v>0.17</v>
      </c>
      <c r="AZ1582">
        <v>0</v>
      </c>
      <c r="BA1582">
        <v>1540.3612545116309</v>
      </c>
    </row>
    <row r="1583" spans="1:53" x14ac:dyDescent="0.25">
      <c r="A1583">
        <v>4049</v>
      </c>
      <c r="B1583" t="s">
        <v>1965</v>
      </c>
      <c r="C1583">
        <v>0</v>
      </c>
      <c r="D1583">
        <v>1.58</v>
      </c>
      <c r="E1583">
        <v>0</v>
      </c>
      <c r="F1583">
        <v>0</v>
      </c>
      <c r="G1583">
        <v>0</v>
      </c>
      <c r="H1583">
        <v>0.03</v>
      </c>
      <c r="I1583">
        <v>0</v>
      </c>
      <c r="J1583">
        <v>2</v>
      </c>
      <c r="K1583">
        <v>0.03</v>
      </c>
      <c r="L1583">
        <v>-1</v>
      </c>
      <c r="M1583">
        <v>-1</v>
      </c>
      <c r="N1583">
        <v>0.67</v>
      </c>
      <c r="O1583">
        <v>3.58</v>
      </c>
      <c r="P1583">
        <v>0.03</v>
      </c>
      <c r="Q1583">
        <v>0.28000000000000003</v>
      </c>
      <c r="R1583">
        <v>0.05</v>
      </c>
      <c r="S1583">
        <v>0.32</v>
      </c>
      <c r="T1583">
        <v>0.23</v>
      </c>
      <c r="U1583">
        <v>0</v>
      </c>
      <c r="V1583">
        <v>0</v>
      </c>
      <c r="W1583">
        <v>20.67</v>
      </c>
      <c r="X1583">
        <v>0.6</v>
      </c>
      <c r="Y1583">
        <v>-1</v>
      </c>
      <c r="Z1583">
        <v>-1</v>
      </c>
      <c r="AA1583">
        <v>24.88</v>
      </c>
      <c r="AB1583">
        <v>0.03</v>
      </c>
      <c r="AC1583">
        <v>0.02</v>
      </c>
      <c r="AD1583">
        <v>0.03</v>
      </c>
      <c r="AE1583">
        <v>4.17</v>
      </c>
      <c r="AF1583">
        <v>-1</v>
      </c>
      <c r="AG1583">
        <v>-1</v>
      </c>
      <c r="AH1583">
        <v>-1</v>
      </c>
      <c r="AI1583">
        <v>0</v>
      </c>
      <c r="AJ1583">
        <v>0</v>
      </c>
      <c r="AK1583">
        <v>0.03</v>
      </c>
      <c r="AL1583">
        <v>0.03</v>
      </c>
      <c r="AM1583">
        <v>0.05</v>
      </c>
      <c r="AN1583">
        <v>0.05</v>
      </c>
      <c r="AO1583">
        <v>1.42</v>
      </c>
      <c r="AP1583">
        <v>1.42</v>
      </c>
      <c r="AQ1583">
        <v>22.67</v>
      </c>
      <c r="AR1583">
        <v>0.53</v>
      </c>
      <c r="AS1583">
        <v>0.68</v>
      </c>
      <c r="AT1583">
        <v>-1</v>
      </c>
      <c r="AU1583">
        <v>-1</v>
      </c>
      <c r="AV1583">
        <v>0.05</v>
      </c>
      <c r="AW1583">
        <v>29.88</v>
      </c>
      <c r="AX1583">
        <v>29.88</v>
      </c>
      <c r="AY1583">
        <v>0.17</v>
      </c>
      <c r="AZ1583">
        <v>0</v>
      </c>
      <c r="BA1583">
        <v>1524.1946085814598</v>
      </c>
    </row>
    <row r="1584" spans="1:53" x14ac:dyDescent="0.25">
      <c r="A1584">
        <v>4050</v>
      </c>
      <c r="B1584" t="s">
        <v>1966</v>
      </c>
      <c r="C1584">
        <v>0</v>
      </c>
      <c r="D1584">
        <v>1.58</v>
      </c>
      <c r="E1584">
        <v>0</v>
      </c>
      <c r="F1584">
        <v>0</v>
      </c>
      <c r="G1584">
        <v>0</v>
      </c>
      <c r="H1584">
        <v>0.03</v>
      </c>
      <c r="I1584">
        <v>0</v>
      </c>
      <c r="J1584">
        <v>2</v>
      </c>
      <c r="K1584">
        <v>0.03</v>
      </c>
      <c r="L1584">
        <v>-1</v>
      </c>
      <c r="M1584">
        <v>-1</v>
      </c>
      <c r="N1584">
        <v>0.67</v>
      </c>
      <c r="O1584">
        <v>3.58</v>
      </c>
      <c r="P1584">
        <v>0.03</v>
      </c>
      <c r="Q1584">
        <v>0.28000000000000003</v>
      </c>
      <c r="R1584">
        <v>0.05</v>
      </c>
      <c r="S1584">
        <v>0.32</v>
      </c>
      <c r="T1584">
        <v>0.23</v>
      </c>
      <c r="U1584">
        <v>0</v>
      </c>
      <c r="V1584">
        <v>0</v>
      </c>
      <c r="W1584">
        <v>20.67</v>
      </c>
      <c r="X1584">
        <v>0.6</v>
      </c>
      <c r="Y1584">
        <v>-1</v>
      </c>
      <c r="Z1584">
        <v>-1</v>
      </c>
      <c r="AA1584">
        <v>24.88</v>
      </c>
      <c r="AB1584">
        <v>0.03</v>
      </c>
      <c r="AC1584">
        <v>0.02</v>
      </c>
      <c r="AD1584">
        <v>0.03</v>
      </c>
      <c r="AE1584">
        <v>4.17</v>
      </c>
      <c r="AF1584">
        <v>-1</v>
      </c>
      <c r="AG1584">
        <v>-1</v>
      </c>
      <c r="AH1584">
        <v>-1</v>
      </c>
      <c r="AI1584">
        <v>0</v>
      </c>
      <c r="AJ1584">
        <v>0</v>
      </c>
      <c r="AK1584">
        <v>0.03</v>
      </c>
      <c r="AL1584">
        <v>0.03</v>
      </c>
      <c r="AM1584">
        <v>0.05</v>
      </c>
      <c r="AN1584">
        <v>0.05</v>
      </c>
      <c r="AO1584">
        <v>1.42</v>
      </c>
      <c r="AP1584">
        <v>1.42</v>
      </c>
      <c r="AQ1584">
        <v>22.67</v>
      </c>
      <c r="AR1584">
        <v>0.53</v>
      </c>
      <c r="AS1584">
        <v>0.68</v>
      </c>
      <c r="AT1584">
        <v>-1</v>
      </c>
      <c r="AU1584">
        <v>-1</v>
      </c>
      <c r="AV1584">
        <v>0.05</v>
      </c>
      <c r="AW1584">
        <v>29.88</v>
      </c>
      <c r="AX1584">
        <v>29.88</v>
      </c>
      <c r="AY1584">
        <v>0.17</v>
      </c>
      <c r="AZ1584">
        <v>0</v>
      </c>
      <c r="BA1584">
        <v>1505.2297930062475</v>
      </c>
    </row>
    <row r="1585" spans="1:53" x14ac:dyDescent="0.25">
      <c r="A1585">
        <v>4051</v>
      </c>
      <c r="B1585" t="s">
        <v>1967</v>
      </c>
      <c r="C1585">
        <v>0</v>
      </c>
      <c r="D1585">
        <v>1.58</v>
      </c>
      <c r="E1585">
        <v>0</v>
      </c>
      <c r="F1585">
        <v>0</v>
      </c>
      <c r="G1585">
        <v>0</v>
      </c>
      <c r="H1585">
        <v>0.03</v>
      </c>
      <c r="I1585">
        <v>0</v>
      </c>
      <c r="J1585">
        <v>2</v>
      </c>
      <c r="K1585">
        <v>0.03</v>
      </c>
      <c r="L1585">
        <v>-1</v>
      </c>
      <c r="M1585">
        <v>-1</v>
      </c>
      <c r="N1585">
        <v>0.67</v>
      </c>
      <c r="O1585">
        <v>3.58</v>
      </c>
      <c r="P1585">
        <v>0.03</v>
      </c>
      <c r="Q1585">
        <v>0.28000000000000003</v>
      </c>
      <c r="R1585">
        <v>0.05</v>
      </c>
      <c r="S1585">
        <v>0.32</v>
      </c>
      <c r="T1585">
        <v>0.23</v>
      </c>
      <c r="U1585">
        <v>0</v>
      </c>
      <c r="V1585">
        <v>0</v>
      </c>
      <c r="W1585">
        <v>20.67</v>
      </c>
      <c r="X1585">
        <v>0.6</v>
      </c>
      <c r="Y1585">
        <v>-1</v>
      </c>
      <c r="Z1585">
        <v>-1</v>
      </c>
      <c r="AA1585">
        <v>24.88</v>
      </c>
      <c r="AB1585">
        <v>0.03</v>
      </c>
      <c r="AC1585">
        <v>0.02</v>
      </c>
      <c r="AD1585">
        <v>0.03</v>
      </c>
      <c r="AE1585">
        <v>4.17</v>
      </c>
      <c r="AF1585">
        <v>-1</v>
      </c>
      <c r="AG1585">
        <v>-1</v>
      </c>
      <c r="AH1585">
        <v>-1</v>
      </c>
      <c r="AI1585">
        <v>0</v>
      </c>
      <c r="AJ1585">
        <v>0</v>
      </c>
      <c r="AK1585">
        <v>0.03</v>
      </c>
      <c r="AL1585">
        <v>0.03</v>
      </c>
      <c r="AM1585">
        <v>0.05</v>
      </c>
      <c r="AN1585">
        <v>0.05</v>
      </c>
      <c r="AO1585">
        <v>1.42</v>
      </c>
      <c r="AP1585">
        <v>1.42</v>
      </c>
      <c r="AQ1585">
        <v>22.67</v>
      </c>
      <c r="AR1585">
        <v>0.53</v>
      </c>
      <c r="AS1585">
        <v>0.68</v>
      </c>
      <c r="AT1585">
        <v>-1</v>
      </c>
      <c r="AU1585">
        <v>-1</v>
      </c>
      <c r="AV1585">
        <v>0.05</v>
      </c>
      <c r="AW1585">
        <v>29.88</v>
      </c>
      <c r="AX1585">
        <v>29.88</v>
      </c>
      <c r="AY1585">
        <v>0.17</v>
      </c>
      <c r="AZ1585">
        <v>0</v>
      </c>
      <c r="BA1585">
        <v>1437.0084316383884</v>
      </c>
    </row>
    <row r="1586" spans="1:53" x14ac:dyDescent="0.25">
      <c r="A1586">
        <v>4053</v>
      </c>
      <c r="B1586" t="s">
        <v>1968</v>
      </c>
      <c r="C1586">
        <v>0</v>
      </c>
      <c r="D1586">
        <v>1.58</v>
      </c>
      <c r="E1586">
        <v>0</v>
      </c>
      <c r="F1586">
        <v>0</v>
      </c>
      <c r="G1586">
        <v>0</v>
      </c>
      <c r="H1586">
        <v>0.03</v>
      </c>
      <c r="I1586">
        <v>0</v>
      </c>
      <c r="J1586">
        <v>2</v>
      </c>
      <c r="K1586">
        <v>0.03</v>
      </c>
      <c r="L1586">
        <v>-1</v>
      </c>
      <c r="M1586">
        <v>-1</v>
      </c>
      <c r="N1586">
        <v>0.67</v>
      </c>
      <c r="O1586">
        <v>3.58</v>
      </c>
      <c r="P1586">
        <v>0.03</v>
      </c>
      <c r="Q1586">
        <v>0.28000000000000003</v>
      </c>
      <c r="R1586">
        <v>0.05</v>
      </c>
      <c r="S1586">
        <v>0.32</v>
      </c>
      <c r="T1586">
        <v>0.23</v>
      </c>
      <c r="U1586">
        <v>0</v>
      </c>
      <c r="V1586">
        <v>0</v>
      </c>
      <c r="W1586">
        <v>20.67</v>
      </c>
      <c r="X1586">
        <v>0.6</v>
      </c>
      <c r="Y1586">
        <v>-1</v>
      </c>
      <c r="Z1586">
        <v>-1</v>
      </c>
      <c r="AA1586">
        <v>24.88</v>
      </c>
      <c r="AB1586">
        <v>0.03</v>
      </c>
      <c r="AC1586">
        <v>0.02</v>
      </c>
      <c r="AD1586">
        <v>0.03</v>
      </c>
      <c r="AE1586">
        <v>4.17</v>
      </c>
      <c r="AF1586">
        <v>-1</v>
      </c>
      <c r="AG1586">
        <v>-1</v>
      </c>
      <c r="AH1586">
        <v>-1</v>
      </c>
      <c r="AI1586">
        <v>0</v>
      </c>
      <c r="AJ1586">
        <v>0</v>
      </c>
      <c r="AK1586">
        <v>0.03</v>
      </c>
      <c r="AL1586">
        <v>0.03</v>
      </c>
      <c r="AM1586">
        <v>0.05</v>
      </c>
      <c r="AN1586">
        <v>0.05</v>
      </c>
      <c r="AO1586">
        <v>1.42</v>
      </c>
      <c r="AP1586">
        <v>1.42</v>
      </c>
      <c r="AQ1586">
        <v>22.67</v>
      </c>
      <c r="AR1586">
        <v>0.53</v>
      </c>
      <c r="AS1586">
        <v>0.68</v>
      </c>
      <c r="AT1586">
        <v>-1</v>
      </c>
      <c r="AU1586">
        <v>-1</v>
      </c>
      <c r="AV1586">
        <v>0.05</v>
      </c>
      <c r="AW1586">
        <v>29.88</v>
      </c>
      <c r="AX1586">
        <v>29.88</v>
      </c>
      <c r="AY1586">
        <v>0.17</v>
      </c>
      <c r="AZ1586">
        <v>0</v>
      </c>
      <c r="BA1586">
        <v>1377.2188144849392</v>
      </c>
    </row>
    <row r="1587" spans="1:53" x14ac:dyDescent="0.25">
      <c r="A1587">
        <v>4054</v>
      </c>
      <c r="B1587" t="s">
        <v>1969</v>
      </c>
      <c r="C1587">
        <v>0</v>
      </c>
      <c r="D1587">
        <v>1.58</v>
      </c>
      <c r="E1587">
        <v>0</v>
      </c>
      <c r="F1587">
        <v>0</v>
      </c>
      <c r="G1587">
        <v>0</v>
      </c>
      <c r="H1587">
        <v>0.03</v>
      </c>
      <c r="I1587">
        <v>0</v>
      </c>
      <c r="J1587">
        <v>2</v>
      </c>
      <c r="K1587">
        <v>0.03</v>
      </c>
      <c r="L1587">
        <v>-1</v>
      </c>
      <c r="M1587">
        <v>-1</v>
      </c>
      <c r="N1587">
        <v>0.67</v>
      </c>
      <c r="O1587">
        <v>3.58</v>
      </c>
      <c r="P1587">
        <v>0.03</v>
      </c>
      <c r="Q1587">
        <v>0.28000000000000003</v>
      </c>
      <c r="R1587">
        <v>0.05</v>
      </c>
      <c r="S1587">
        <v>0.32</v>
      </c>
      <c r="T1587">
        <v>0.23</v>
      </c>
      <c r="U1587">
        <v>0</v>
      </c>
      <c r="V1587">
        <v>0</v>
      </c>
      <c r="W1587">
        <v>20.67</v>
      </c>
      <c r="X1587">
        <v>0.6</v>
      </c>
      <c r="Y1587">
        <v>-1</v>
      </c>
      <c r="Z1587">
        <v>-1</v>
      </c>
      <c r="AA1587">
        <v>24.88</v>
      </c>
      <c r="AB1587">
        <v>0.03</v>
      </c>
      <c r="AC1587">
        <v>0.02</v>
      </c>
      <c r="AD1587">
        <v>0.03</v>
      </c>
      <c r="AE1587">
        <v>4.17</v>
      </c>
      <c r="AF1587">
        <v>-1</v>
      </c>
      <c r="AG1587">
        <v>-1</v>
      </c>
      <c r="AH1587">
        <v>-1</v>
      </c>
      <c r="AI1587">
        <v>0</v>
      </c>
      <c r="AJ1587">
        <v>0</v>
      </c>
      <c r="AK1587">
        <v>0.03</v>
      </c>
      <c r="AL1587">
        <v>0.03</v>
      </c>
      <c r="AM1587">
        <v>0.05</v>
      </c>
      <c r="AN1587">
        <v>0.05</v>
      </c>
      <c r="AO1587">
        <v>1.42</v>
      </c>
      <c r="AP1587">
        <v>1.42</v>
      </c>
      <c r="AQ1587">
        <v>22.67</v>
      </c>
      <c r="AR1587">
        <v>0.53</v>
      </c>
      <c r="AS1587">
        <v>0.68</v>
      </c>
      <c r="AT1587">
        <v>-1</v>
      </c>
      <c r="AU1587">
        <v>-1</v>
      </c>
      <c r="AV1587">
        <v>0.05</v>
      </c>
      <c r="AW1587">
        <v>29.88</v>
      </c>
      <c r="AX1587">
        <v>29.88</v>
      </c>
      <c r="AY1587">
        <v>0.17</v>
      </c>
      <c r="AZ1587">
        <v>0</v>
      </c>
      <c r="BA1587">
        <v>1488.5477235058438</v>
      </c>
    </row>
    <row r="1588" spans="1:53" x14ac:dyDescent="0.25">
      <c r="A1588">
        <v>4055</v>
      </c>
      <c r="B1588" t="s">
        <v>1970</v>
      </c>
      <c r="C1588">
        <v>0</v>
      </c>
      <c r="D1588">
        <v>1.58</v>
      </c>
      <c r="E1588">
        <v>0</v>
      </c>
      <c r="F1588">
        <v>0</v>
      </c>
      <c r="G1588">
        <v>0</v>
      </c>
      <c r="H1588">
        <v>0.03</v>
      </c>
      <c r="I1588">
        <v>0</v>
      </c>
      <c r="J1588">
        <v>2</v>
      </c>
      <c r="K1588">
        <v>0.03</v>
      </c>
      <c r="L1588">
        <v>-1</v>
      </c>
      <c r="M1588">
        <v>-1</v>
      </c>
      <c r="N1588">
        <v>0.67</v>
      </c>
      <c r="O1588">
        <v>3.58</v>
      </c>
      <c r="P1588">
        <v>0.03</v>
      </c>
      <c r="Q1588">
        <v>0.28000000000000003</v>
      </c>
      <c r="R1588">
        <v>0.05</v>
      </c>
      <c r="S1588">
        <v>0.32</v>
      </c>
      <c r="T1588">
        <v>0.23</v>
      </c>
      <c r="U1588">
        <v>0</v>
      </c>
      <c r="V1588">
        <v>0</v>
      </c>
      <c r="W1588">
        <v>20.67</v>
      </c>
      <c r="X1588">
        <v>0.6</v>
      </c>
      <c r="Y1588">
        <v>-1</v>
      </c>
      <c r="Z1588">
        <v>-1</v>
      </c>
      <c r="AA1588">
        <v>24.88</v>
      </c>
      <c r="AB1588">
        <v>0.03</v>
      </c>
      <c r="AC1588">
        <v>0.02</v>
      </c>
      <c r="AD1588">
        <v>0.03</v>
      </c>
      <c r="AE1588">
        <v>4.17</v>
      </c>
      <c r="AF1588">
        <v>-1</v>
      </c>
      <c r="AG1588">
        <v>-1</v>
      </c>
      <c r="AH1588">
        <v>-1</v>
      </c>
      <c r="AI1588">
        <v>0</v>
      </c>
      <c r="AJ1588">
        <v>0</v>
      </c>
      <c r="AK1588">
        <v>0.03</v>
      </c>
      <c r="AL1588">
        <v>0.03</v>
      </c>
      <c r="AM1588">
        <v>0.05</v>
      </c>
      <c r="AN1588">
        <v>0.05</v>
      </c>
      <c r="AO1588">
        <v>1.42</v>
      </c>
      <c r="AP1588">
        <v>1.42</v>
      </c>
      <c r="AQ1588">
        <v>22.67</v>
      </c>
      <c r="AR1588">
        <v>0.53</v>
      </c>
      <c r="AS1588">
        <v>0.68</v>
      </c>
      <c r="AT1588">
        <v>-1</v>
      </c>
      <c r="AU1588">
        <v>-1</v>
      </c>
      <c r="AV1588">
        <v>0.05</v>
      </c>
      <c r="AW1588">
        <v>29.88</v>
      </c>
      <c r="AX1588">
        <v>29.88</v>
      </c>
      <c r="AY1588">
        <v>0.17</v>
      </c>
      <c r="AZ1588">
        <v>0</v>
      </c>
      <c r="BA1588">
        <v>1554.5085938645975</v>
      </c>
    </row>
    <row r="1589" spans="1:53" x14ac:dyDescent="0.25">
      <c r="A1589">
        <v>4056</v>
      </c>
      <c r="B1589" t="s">
        <v>1971</v>
      </c>
      <c r="C1589">
        <v>0</v>
      </c>
      <c r="D1589">
        <v>1.58</v>
      </c>
      <c r="E1589">
        <v>0</v>
      </c>
      <c r="F1589">
        <v>0</v>
      </c>
      <c r="G1589">
        <v>0</v>
      </c>
      <c r="H1589">
        <v>0.03</v>
      </c>
      <c r="I1589">
        <v>0</v>
      </c>
      <c r="J1589">
        <v>2</v>
      </c>
      <c r="K1589">
        <v>0.03</v>
      </c>
      <c r="L1589">
        <v>-1</v>
      </c>
      <c r="M1589">
        <v>-1</v>
      </c>
      <c r="N1589">
        <v>0.67</v>
      </c>
      <c r="O1589">
        <v>3.58</v>
      </c>
      <c r="P1589">
        <v>0.03</v>
      </c>
      <c r="Q1589">
        <v>0.28000000000000003</v>
      </c>
      <c r="R1589">
        <v>0.05</v>
      </c>
      <c r="S1589">
        <v>0.32</v>
      </c>
      <c r="T1589">
        <v>0.23</v>
      </c>
      <c r="U1589">
        <v>0</v>
      </c>
      <c r="V1589">
        <v>0</v>
      </c>
      <c r="W1589">
        <v>20.67</v>
      </c>
      <c r="X1589">
        <v>0.6</v>
      </c>
      <c r="Y1589">
        <v>-1</v>
      </c>
      <c r="Z1589">
        <v>-1</v>
      </c>
      <c r="AA1589">
        <v>24.88</v>
      </c>
      <c r="AB1589">
        <v>0.03</v>
      </c>
      <c r="AC1589">
        <v>0.02</v>
      </c>
      <c r="AD1589">
        <v>0.03</v>
      </c>
      <c r="AE1589">
        <v>4.17</v>
      </c>
      <c r="AF1589">
        <v>-1</v>
      </c>
      <c r="AG1589">
        <v>-1</v>
      </c>
      <c r="AH1589">
        <v>-1</v>
      </c>
      <c r="AI1589">
        <v>0</v>
      </c>
      <c r="AJ1589">
        <v>0</v>
      </c>
      <c r="AK1589">
        <v>0.03</v>
      </c>
      <c r="AL1589">
        <v>0.03</v>
      </c>
      <c r="AM1589">
        <v>0.05</v>
      </c>
      <c r="AN1589">
        <v>0.05</v>
      </c>
      <c r="AO1589">
        <v>1.42</v>
      </c>
      <c r="AP1589">
        <v>1.42</v>
      </c>
      <c r="AQ1589">
        <v>22.67</v>
      </c>
      <c r="AR1589">
        <v>0.53</v>
      </c>
      <c r="AS1589">
        <v>0.68</v>
      </c>
      <c r="AT1589">
        <v>-1</v>
      </c>
      <c r="AU1589">
        <v>-1</v>
      </c>
      <c r="AV1589">
        <v>0.05</v>
      </c>
      <c r="AW1589">
        <v>29.88</v>
      </c>
      <c r="AX1589">
        <v>29.88</v>
      </c>
      <c r="AY1589">
        <v>0.17</v>
      </c>
      <c r="AZ1589">
        <v>0</v>
      </c>
      <c r="BA1589">
        <v>1386.4310892287635</v>
      </c>
    </row>
    <row r="1590" spans="1:53" x14ac:dyDescent="0.25">
      <c r="A1590">
        <v>4057</v>
      </c>
      <c r="B1590" t="s">
        <v>1972</v>
      </c>
      <c r="C1590">
        <v>0</v>
      </c>
      <c r="D1590">
        <v>1.58</v>
      </c>
      <c r="E1590">
        <v>0</v>
      </c>
      <c r="F1590">
        <v>0</v>
      </c>
      <c r="G1590">
        <v>0</v>
      </c>
      <c r="H1590">
        <v>0.03</v>
      </c>
      <c r="I1590">
        <v>0</v>
      </c>
      <c r="J1590">
        <v>2</v>
      </c>
      <c r="K1590">
        <v>0.03</v>
      </c>
      <c r="L1590">
        <v>-1</v>
      </c>
      <c r="M1590">
        <v>-1</v>
      </c>
      <c r="N1590">
        <v>0.67</v>
      </c>
      <c r="O1590">
        <v>3.58</v>
      </c>
      <c r="P1590">
        <v>0.03</v>
      </c>
      <c r="Q1590">
        <v>0.28000000000000003</v>
      </c>
      <c r="R1590">
        <v>0.05</v>
      </c>
      <c r="S1590">
        <v>0.32</v>
      </c>
      <c r="T1590">
        <v>0.23</v>
      </c>
      <c r="U1590">
        <v>0</v>
      </c>
      <c r="V1590">
        <v>0</v>
      </c>
      <c r="W1590">
        <v>20.67</v>
      </c>
      <c r="X1590">
        <v>0.6</v>
      </c>
      <c r="Y1590">
        <v>-1</v>
      </c>
      <c r="Z1590">
        <v>-1</v>
      </c>
      <c r="AA1590">
        <v>24.88</v>
      </c>
      <c r="AB1590">
        <v>0.03</v>
      </c>
      <c r="AC1590">
        <v>0.02</v>
      </c>
      <c r="AD1590">
        <v>0.03</v>
      </c>
      <c r="AE1590">
        <v>4.17</v>
      </c>
      <c r="AF1590">
        <v>-1</v>
      </c>
      <c r="AG1590">
        <v>-1</v>
      </c>
      <c r="AH1590">
        <v>-1</v>
      </c>
      <c r="AI1590">
        <v>0</v>
      </c>
      <c r="AJ1590">
        <v>0</v>
      </c>
      <c r="AK1590">
        <v>0.03</v>
      </c>
      <c r="AL1590">
        <v>0.03</v>
      </c>
      <c r="AM1590">
        <v>0.05</v>
      </c>
      <c r="AN1590">
        <v>0.05</v>
      </c>
      <c r="AO1590">
        <v>1.42</v>
      </c>
      <c r="AP1590">
        <v>1.42</v>
      </c>
      <c r="AQ1590">
        <v>22.67</v>
      </c>
      <c r="AR1590">
        <v>0.53</v>
      </c>
      <c r="AS1590">
        <v>0.68</v>
      </c>
      <c r="AT1590">
        <v>-1</v>
      </c>
      <c r="AU1590">
        <v>-1</v>
      </c>
      <c r="AV1590">
        <v>0.05</v>
      </c>
      <c r="AW1590">
        <v>29.88</v>
      </c>
      <c r="AX1590">
        <v>29.88</v>
      </c>
      <c r="AY1590">
        <v>0.17</v>
      </c>
      <c r="AZ1590">
        <v>0</v>
      </c>
      <c r="BA1590">
        <v>1480.7897777954443</v>
      </c>
    </row>
    <row r="1591" spans="1:53" x14ac:dyDescent="0.25">
      <c r="A1591">
        <v>4060</v>
      </c>
      <c r="B1591" t="s">
        <v>1973</v>
      </c>
      <c r="C1591">
        <v>0</v>
      </c>
      <c r="D1591">
        <v>1.58</v>
      </c>
      <c r="E1591">
        <v>0</v>
      </c>
      <c r="F1591">
        <v>0</v>
      </c>
      <c r="G1591">
        <v>0</v>
      </c>
      <c r="H1591">
        <v>0.03</v>
      </c>
      <c r="I1591">
        <v>0</v>
      </c>
      <c r="J1591">
        <v>2</v>
      </c>
      <c r="K1591">
        <v>0.03</v>
      </c>
      <c r="L1591">
        <v>-1</v>
      </c>
      <c r="M1591">
        <v>-1</v>
      </c>
      <c r="N1591">
        <v>0.67</v>
      </c>
      <c r="O1591">
        <v>3.58</v>
      </c>
      <c r="P1591">
        <v>0.03</v>
      </c>
      <c r="Q1591">
        <v>0.28000000000000003</v>
      </c>
      <c r="R1591">
        <v>0.05</v>
      </c>
      <c r="S1591">
        <v>0.32</v>
      </c>
      <c r="T1591">
        <v>0.23</v>
      </c>
      <c r="U1591">
        <v>0</v>
      </c>
      <c r="V1591">
        <v>0</v>
      </c>
      <c r="W1591">
        <v>20.67</v>
      </c>
      <c r="X1591">
        <v>0.6</v>
      </c>
      <c r="Y1591">
        <v>-1</v>
      </c>
      <c r="Z1591">
        <v>-1</v>
      </c>
      <c r="AA1591">
        <v>24.88</v>
      </c>
      <c r="AB1591">
        <v>0.03</v>
      </c>
      <c r="AC1591">
        <v>0.02</v>
      </c>
      <c r="AD1591">
        <v>0.03</v>
      </c>
      <c r="AE1591">
        <v>4.17</v>
      </c>
      <c r="AF1591">
        <v>-1</v>
      </c>
      <c r="AG1591">
        <v>-1</v>
      </c>
      <c r="AH1591">
        <v>-1</v>
      </c>
      <c r="AI1591">
        <v>0</v>
      </c>
      <c r="AJ1591">
        <v>0</v>
      </c>
      <c r="AK1591">
        <v>0.03</v>
      </c>
      <c r="AL1591">
        <v>0.03</v>
      </c>
      <c r="AM1591">
        <v>0.05</v>
      </c>
      <c r="AN1591">
        <v>0.05</v>
      </c>
      <c r="AO1591">
        <v>1.42</v>
      </c>
      <c r="AP1591">
        <v>1.42</v>
      </c>
      <c r="AQ1591">
        <v>22.67</v>
      </c>
      <c r="AR1591">
        <v>0.53</v>
      </c>
      <c r="AS1591">
        <v>0.68</v>
      </c>
      <c r="AT1591">
        <v>-1</v>
      </c>
      <c r="AU1591">
        <v>-1</v>
      </c>
      <c r="AV1591">
        <v>0.05</v>
      </c>
      <c r="AW1591">
        <v>29.88</v>
      </c>
      <c r="AX1591">
        <v>29.88</v>
      </c>
      <c r="AY1591">
        <v>0.17</v>
      </c>
      <c r="AZ1591">
        <v>0</v>
      </c>
      <c r="BA1591">
        <v>1516.7718678706906</v>
      </c>
    </row>
    <row r="1592" spans="1:53" x14ac:dyDescent="0.25">
      <c r="A1592">
        <v>4061</v>
      </c>
      <c r="B1592" t="s">
        <v>840</v>
      </c>
      <c r="C1592">
        <v>0</v>
      </c>
      <c r="D1592">
        <v>1.58</v>
      </c>
      <c r="E1592">
        <v>0</v>
      </c>
      <c r="F1592">
        <v>0</v>
      </c>
      <c r="G1592">
        <v>0</v>
      </c>
      <c r="H1592">
        <v>0.03</v>
      </c>
      <c r="I1592">
        <v>0</v>
      </c>
      <c r="J1592">
        <v>2</v>
      </c>
      <c r="K1592">
        <v>0.03</v>
      </c>
      <c r="L1592">
        <v>-1</v>
      </c>
      <c r="M1592">
        <v>-1</v>
      </c>
      <c r="N1592">
        <v>0.67</v>
      </c>
      <c r="O1592">
        <v>3.58</v>
      </c>
      <c r="P1592">
        <v>0.03</v>
      </c>
      <c r="Q1592">
        <v>0.28000000000000003</v>
      </c>
      <c r="R1592">
        <v>0.05</v>
      </c>
      <c r="S1592">
        <v>0.32</v>
      </c>
      <c r="T1592">
        <v>0.23</v>
      </c>
      <c r="U1592">
        <v>0</v>
      </c>
      <c r="V1592">
        <v>0</v>
      </c>
      <c r="W1592">
        <v>20.67</v>
      </c>
      <c r="X1592">
        <v>0.6</v>
      </c>
      <c r="Y1592">
        <v>-1</v>
      </c>
      <c r="Z1592">
        <v>-1</v>
      </c>
      <c r="AA1592">
        <v>24.88</v>
      </c>
      <c r="AB1592">
        <v>0.03</v>
      </c>
      <c r="AC1592">
        <v>0.02</v>
      </c>
      <c r="AD1592">
        <v>0.03</v>
      </c>
      <c r="AE1592">
        <v>4.17</v>
      </c>
      <c r="AF1592">
        <v>-1</v>
      </c>
      <c r="AG1592">
        <v>-1</v>
      </c>
      <c r="AH1592">
        <v>-1</v>
      </c>
      <c r="AI1592">
        <v>0</v>
      </c>
      <c r="AJ1592">
        <v>0</v>
      </c>
      <c r="AK1592">
        <v>0.03</v>
      </c>
      <c r="AL1592">
        <v>0.03</v>
      </c>
      <c r="AM1592">
        <v>0.05</v>
      </c>
      <c r="AN1592">
        <v>0.05</v>
      </c>
      <c r="AO1592">
        <v>1.42</v>
      </c>
      <c r="AP1592">
        <v>1.42</v>
      </c>
      <c r="AQ1592">
        <v>22.67</v>
      </c>
      <c r="AR1592">
        <v>0.53</v>
      </c>
      <c r="AS1592">
        <v>0.68</v>
      </c>
      <c r="AT1592">
        <v>-1</v>
      </c>
      <c r="AU1592">
        <v>-1</v>
      </c>
      <c r="AV1592">
        <v>0.05</v>
      </c>
      <c r="AW1592">
        <v>29.88</v>
      </c>
      <c r="AX1592">
        <v>29.88</v>
      </c>
      <c r="AY1592">
        <v>0.17</v>
      </c>
      <c r="AZ1592">
        <v>0</v>
      </c>
      <c r="BA1592">
        <v>1593.5111752767202</v>
      </c>
    </row>
    <row r="1593" spans="1:53" x14ac:dyDescent="0.25">
      <c r="A1593">
        <v>4063</v>
      </c>
      <c r="B1593" t="s">
        <v>1974</v>
      </c>
      <c r="C1593">
        <v>0</v>
      </c>
      <c r="D1593">
        <v>1.58</v>
      </c>
      <c r="E1593">
        <v>0</v>
      </c>
      <c r="F1593">
        <v>0</v>
      </c>
      <c r="G1593">
        <v>0</v>
      </c>
      <c r="H1593">
        <v>0.03</v>
      </c>
      <c r="I1593">
        <v>0</v>
      </c>
      <c r="J1593">
        <v>2</v>
      </c>
      <c r="K1593">
        <v>0.03</v>
      </c>
      <c r="L1593">
        <v>-1</v>
      </c>
      <c r="M1593">
        <v>-1</v>
      </c>
      <c r="N1593">
        <v>0.67</v>
      </c>
      <c r="O1593">
        <v>3.58</v>
      </c>
      <c r="P1593">
        <v>0.03</v>
      </c>
      <c r="Q1593">
        <v>0.28000000000000003</v>
      </c>
      <c r="R1593">
        <v>0.05</v>
      </c>
      <c r="S1593">
        <v>0.32</v>
      </c>
      <c r="T1593">
        <v>0.23</v>
      </c>
      <c r="U1593">
        <v>0</v>
      </c>
      <c r="V1593">
        <v>0</v>
      </c>
      <c r="W1593">
        <v>20.67</v>
      </c>
      <c r="X1593">
        <v>0.6</v>
      </c>
      <c r="Y1593">
        <v>-1</v>
      </c>
      <c r="Z1593">
        <v>-1</v>
      </c>
      <c r="AA1593">
        <v>24.88</v>
      </c>
      <c r="AB1593">
        <v>0.03</v>
      </c>
      <c r="AC1593">
        <v>0.02</v>
      </c>
      <c r="AD1593">
        <v>0.03</v>
      </c>
      <c r="AE1593">
        <v>4.17</v>
      </c>
      <c r="AF1593">
        <v>-1</v>
      </c>
      <c r="AG1593">
        <v>-1</v>
      </c>
      <c r="AH1593">
        <v>-1</v>
      </c>
      <c r="AI1593">
        <v>0</v>
      </c>
      <c r="AJ1593">
        <v>0</v>
      </c>
      <c r="AK1593">
        <v>0.03</v>
      </c>
      <c r="AL1593">
        <v>0.03</v>
      </c>
      <c r="AM1593">
        <v>0.05</v>
      </c>
      <c r="AN1593">
        <v>0.05</v>
      </c>
      <c r="AO1593">
        <v>1.42</v>
      </c>
      <c r="AP1593">
        <v>1.42</v>
      </c>
      <c r="AQ1593">
        <v>22.67</v>
      </c>
      <c r="AR1593">
        <v>0.53</v>
      </c>
      <c r="AS1593">
        <v>0.68</v>
      </c>
      <c r="AT1593">
        <v>-1</v>
      </c>
      <c r="AU1593">
        <v>-1</v>
      </c>
      <c r="AV1593">
        <v>0.05</v>
      </c>
      <c r="AW1593">
        <v>29.88</v>
      </c>
      <c r="AX1593">
        <v>29.88</v>
      </c>
      <c r="AY1593">
        <v>0.17</v>
      </c>
      <c r="AZ1593">
        <v>0</v>
      </c>
      <c r="BA1593">
        <v>1579.685857074717</v>
      </c>
    </row>
    <row r="1594" spans="1:53" x14ac:dyDescent="0.25">
      <c r="A1594">
        <v>4064</v>
      </c>
      <c r="B1594" t="s">
        <v>1975</v>
      </c>
      <c r="C1594">
        <v>0</v>
      </c>
      <c r="D1594">
        <v>1.58</v>
      </c>
      <c r="E1594">
        <v>0</v>
      </c>
      <c r="F1594">
        <v>0</v>
      </c>
      <c r="G1594">
        <v>0</v>
      </c>
      <c r="H1594">
        <v>0.03</v>
      </c>
      <c r="I1594">
        <v>0</v>
      </c>
      <c r="J1594">
        <v>2</v>
      </c>
      <c r="K1594">
        <v>0.03</v>
      </c>
      <c r="L1594">
        <v>-1</v>
      </c>
      <c r="M1594">
        <v>-1</v>
      </c>
      <c r="N1594">
        <v>0.67</v>
      </c>
      <c r="O1594">
        <v>3.58</v>
      </c>
      <c r="P1594">
        <v>0.03</v>
      </c>
      <c r="Q1594">
        <v>0.28000000000000003</v>
      </c>
      <c r="R1594">
        <v>0.05</v>
      </c>
      <c r="S1594">
        <v>0.32</v>
      </c>
      <c r="T1594">
        <v>0.23</v>
      </c>
      <c r="U1594">
        <v>0</v>
      </c>
      <c r="V1594">
        <v>0</v>
      </c>
      <c r="W1594">
        <v>20.67</v>
      </c>
      <c r="X1594">
        <v>0.6</v>
      </c>
      <c r="Y1594">
        <v>-1</v>
      </c>
      <c r="Z1594">
        <v>-1</v>
      </c>
      <c r="AA1594">
        <v>24.88</v>
      </c>
      <c r="AB1594">
        <v>0.03</v>
      </c>
      <c r="AC1594">
        <v>0.02</v>
      </c>
      <c r="AD1594">
        <v>0.03</v>
      </c>
      <c r="AE1594">
        <v>4.17</v>
      </c>
      <c r="AF1594">
        <v>-1</v>
      </c>
      <c r="AG1594">
        <v>-1</v>
      </c>
      <c r="AH1594">
        <v>-1</v>
      </c>
      <c r="AI1594">
        <v>0</v>
      </c>
      <c r="AJ1594">
        <v>0</v>
      </c>
      <c r="AK1594">
        <v>0.03</v>
      </c>
      <c r="AL1594">
        <v>0.03</v>
      </c>
      <c r="AM1594">
        <v>0.05</v>
      </c>
      <c r="AN1594">
        <v>0.05</v>
      </c>
      <c r="AO1594">
        <v>1.42</v>
      </c>
      <c r="AP1594">
        <v>1.42</v>
      </c>
      <c r="AQ1594">
        <v>22.67</v>
      </c>
      <c r="AR1594">
        <v>0.53</v>
      </c>
      <c r="AS1594">
        <v>0.68</v>
      </c>
      <c r="AT1594">
        <v>-1</v>
      </c>
      <c r="AU1594">
        <v>-1</v>
      </c>
      <c r="AV1594">
        <v>0.05</v>
      </c>
      <c r="AW1594">
        <v>29.88</v>
      </c>
      <c r="AX1594">
        <v>29.88</v>
      </c>
      <c r="AY1594">
        <v>0.17</v>
      </c>
      <c r="AZ1594">
        <v>0</v>
      </c>
      <c r="BA1594">
        <v>1402.5955497247319</v>
      </c>
    </row>
    <row r="1595" spans="1:53" x14ac:dyDescent="0.25">
      <c r="A1595">
        <v>4065</v>
      </c>
      <c r="B1595" t="s">
        <v>1976</v>
      </c>
      <c r="C1595">
        <v>0</v>
      </c>
      <c r="D1595">
        <v>1.58</v>
      </c>
      <c r="E1595">
        <v>0</v>
      </c>
      <c r="F1595">
        <v>0</v>
      </c>
      <c r="G1595">
        <v>0</v>
      </c>
      <c r="H1595">
        <v>0.03</v>
      </c>
      <c r="I1595">
        <v>0</v>
      </c>
      <c r="J1595">
        <v>2</v>
      </c>
      <c r="K1595">
        <v>0.03</v>
      </c>
      <c r="L1595">
        <v>-1</v>
      </c>
      <c r="M1595">
        <v>-1</v>
      </c>
      <c r="N1595">
        <v>0.67</v>
      </c>
      <c r="O1595">
        <v>3.58</v>
      </c>
      <c r="P1595">
        <v>0.03</v>
      </c>
      <c r="Q1595">
        <v>0.28000000000000003</v>
      </c>
      <c r="R1595">
        <v>0.05</v>
      </c>
      <c r="S1595">
        <v>0.32</v>
      </c>
      <c r="T1595">
        <v>0.23</v>
      </c>
      <c r="U1595">
        <v>0</v>
      </c>
      <c r="V1595">
        <v>0</v>
      </c>
      <c r="W1595">
        <v>20.67</v>
      </c>
      <c r="X1595">
        <v>0.6</v>
      </c>
      <c r="Y1595">
        <v>-1</v>
      </c>
      <c r="Z1595">
        <v>-1</v>
      </c>
      <c r="AA1595">
        <v>24.88</v>
      </c>
      <c r="AB1595">
        <v>0.03</v>
      </c>
      <c r="AC1595">
        <v>0.02</v>
      </c>
      <c r="AD1595">
        <v>0.03</v>
      </c>
      <c r="AE1595">
        <v>4.17</v>
      </c>
      <c r="AF1595">
        <v>-1</v>
      </c>
      <c r="AG1595">
        <v>-1</v>
      </c>
      <c r="AH1595">
        <v>-1</v>
      </c>
      <c r="AI1595">
        <v>0</v>
      </c>
      <c r="AJ1595">
        <v>0</v>
      </c>
      <c r="AK1595">
        <v>0.03</v>
      </c>
      <c r="AL1595">
        <v>0.03</v>
      </c>
      <c r="AM1595">
        <v>0.05</v>
      </c>
      <c r="AN1595">
        <v>0.05</v>
      </c>
      <c r="AO1595">
        <v>1.42</v>
      </c>
      <c r="AP1595">
        <v>1.42</v>
      </c>
      <c r="AQ1595">
        <v>22.67</v>
      </c>
      <c r="AR1595">
        <v>0.53</v>
      </c>
      <c r="AS1595">
        <v>0.68</v>
      </c>
      <c r="AT1595">
        <v>-1</v>
      </c>
      <c r="AU1595">
        <v>-1</v>
      </c>
      <c r="AV1595">
        <v>0.05</v>
      </c>
      <c r="AW1595">
        <v>29.88</v>
      </c>
      <c r="AX1595">
        <v>29.88</v>
      </c>
      <c r="AY1595">
        <v>0.17</v>
      </c>
      <c r="AZ1595">
        <v>0</v>
      </c>
      <c r="BA1595">
        <v>1411.0091444944094</v>
      </c>
    </row>
    <row r="1596" spans="1:53" x14ac:dyDescent="0.25">
      <c r="A1596">
        <v>4067</v>
      </c>
      <c r="B1596" t="s">
        <v>1977</v>
      </c>
      <c r="C1596">
        <v>0</v>
      </c>
      <c r="D1596">
        <v>1.58</v>
      </c>
      <c r="E1596">
        <v>0</v>
      </c>
      <c r="F1596">
        <v>0</v>
      </c>
      <c r="G1596">
        <v>0</v>
      </c>
      <c r="H1596">
        <v>0.03</v>
      </c>
      <c r="I1596">
        <v>0</v>
      </c>
      <c r="J1596">
        <v>2</v>
      </c>
      <c r="K1596">
        <v>0.03</v>
      </c>
      <c r="L1596">
        <v>-1</v>
      </c>
      <c r="M1596">
        <v>-1</v>
      </c>
      <c r="N1596">
        <v>0.67</v>
      </c>
      <c r="O1596">
        <v>3.58</v>
      </c>
      <c r="P1596">
        <v>0.03</v>
      </c>
      <c r="Q1596">
        <v>0.28000000000000003</v>
      </c>
      <c r="R1596">
        <v>0.05</v>
      </c>
      <c r="S1596">
        <v>0.32</v>
      </c>
      <c r="T1596">
        <v>0.23</v>
      </c>
      <c r="U1596">
        <v>0</v>
      </c>
      <c r="V1596">
        <v>0</v>
      </c>
      <c r="W1596">
        <v>20.67</v>
      </c>
      <c r="X1596">
        <v>0.6</v>
      </c>
      <c r="Y1596">
        <v>-1</v>
      </c>
      <c r="Z1596">
        <v>-1</v>
      </c>
      <c r="AA1596">
        <v>24.88</v>
      </c>
      <c r="AB1596">
        <v>0.03</v>
      </c>
      <c r="AC1596">
        <v>0.02</v>
      </c>
      <c r="AD1596">
        <v>0.03</v>
      </c>
      <c r="AE1596">
        <v>4.17</v>
      </c>
      <c r="AF1596">
        <v>-1</v>
      </c>
      <c r="AG1596">
        <v>-1</v>
      </c>
      <c r="AH1596">
        <v>-1</v>
      </c>
      <c r="AI1596">
        <v>0</v>
      </c>
      <c r="AJ1596">
        <v>0</v>
      </c>
      <c r="AK1596">
        <v>0.03</v>
      </c>
      <c r="AL1596">
        <v>0.03</v>
      </c>
      <c r="AM1596">
        <v>0.05</v>
      </c>
      <c r="AN1596">
        <v>0.05</v>
      </c>
      <c r="AO1596">
        <v>1.42</v>
      </c>
      <c r="AP1596">
        <v>1.42</v>
      </c>
      <c r="AQ1596">
        <v>22.67</v>
      </c>
      <c r="AR1596">
        <v>0.53</v>
      </c>
      <c r="AS1596">
        <v>0.68</v>
      </c>
      <c r="AT1596">
        <v>-1</v>
      </c>
      <c r="AU1596">
        <v>-1</v>
      </c>
      <c r="AV1596">
        <v>0.05</v>
      </c>
      <c r="AW1596">
        <v>29.88</v>
      </c>
      <c r="AX1596">
        <v>29.88</v>
      </c>
      <c r="AY1596">
        <v>0.17</v>
      </c>
      <c r="AZ1596">
        <v>0</v>
      </c>
      <c r="BA1596">
        <v>1368.5494636757899</v>
      </c>
    </row>
    <row r="1597" spans="1:53" x14ac:dyDescent="0.25">
      <c r="A1597">
        <v>4068</v>
      </c>
      <c r="B1597" t="s">
        <v>1978</v>
      </c>
      <c r="C1597">
        <v>0</v>
      </c>
      <c r="D1597">
        <v>1.58</v>
      </c>
      <c r="E1597">
        <v>0</v>
      </c>
      <c r="F1597">
        <v>0</v>
      </c>
      <c r="G1597">
        <v>0</v>
      </c>
      <c r="H1597">
        <v>0.03</v>
      </c>
      <c r="I1597">
        <v>0</v>
      </c>
      <c r="J1597">
        <v>2</v>
      </c>
      <c r="K1597">
        <v>0.03</v>
      </c>
      <c r="L1597">
        <v>-1</v>
      </c>
      <c r="M1597">
        <v>-1</v>
      </c>
      <c r="N1597">
        <v>0.67</v>
      </c>
      <c r="O1597">
        <v>3.58</v>
      </c>
      <c r="P1597">
        <v>0.03</v>
      </c>
      <c r="Q1597">
        <v>0.28000000000000003</v>
      </c>
      <c r="R1597">
        <v>0.05</v>
      </c>
      <c r="S1597">
        <v>0.32</v>
      </c>
      <c r="T1597">
        <v>0.23</v>
      </c>
      <c r="U1597">
        <v>0</v>
      </c>
      <c r="V1597">
        <v>0</v>
      </c>
      <c r="W1597">
        <v>20.67</v>
      </c>
      <c r="X1597">
        <v>0.6</v>
      </c>
      <c r="Y1597">
        <v>-1</v>
      </c>
      <c r="Z1597">
        <v>-1</v>
      </c>
      <c r="AA1597">
        <v>24.88</v>
      </c>
      <c r="AB1597">
        <v>0.03</v>
      </c>
      <c r="AC1597">
        <v>0.02</v>
      </c>
      <c r="AD1597">
        <v>0.03</v>
      </c>
      <c r="AE1597">
        <v>4.17</v>
      </c>
      <c r="AF1597">
        <v>-1</v>
      </c>
      <c r="AG1597">
        <v>-1</v>
      </c>
      <c r="AH1597">
        <v>-1</v>
      </c>
      <c r="AI1597">
        <v>0</v>
      </c>
      <c r="AJ1597">
        <v>0</v>
      </c>
      <c r="AK1597">
        <v>0.03</v>
      </c>
      <c r="AL1597">
        <v>0.03</v>
      </c>
      <c r="AM1597">
        <v>0.05</v>
      </c>
      <c r="AN1597">
        <v>0.05</v>
      </c>
      <c r="AO1597">
        <v>1.42</v>
      </c>
      <c r="AP1597">
        <v>1.42</v>
      </c>
      <c r="AQ1597">
        <v>22.67</v>
      </c>
      <c r="AR1597">
        <v>0.53</v>
      </c>
      <c r="AS1597">
        <v>0.68</v>
      </c>
      <c r="AT1597">
        <v>-1</v>
      </c>
      <c r="AU1597">
        <v>-1</v>
      </c>
      <c r="AV1597">
        <v>0.05</v>
      </c>
      <c r="AW1597">
        <v>29.88</v>
      </c>
      <c r="AX1597">
        <v>29.88</v>
      </c>
      <c r="AY1597">
        <v>0.17</v>
      </c>
      <c r="AZ1597">
        <v>0</v>
      </c>
      <c r="BA1597">
        <v>1428.0939026246651</v>
      </c>
    </row>
    <row r="1598" spans="1:53" x14ac:dyDescent="0.25">
      <c r="A1598">
        <v>4069</v>
      </c>
      <c r="B1598" t="s">
        <v>1979</v>
      </c>
      <c r="C1598">
        <v>0</v>
      </c>
      <c r="D1598">
        <v>1.58</v>
      </c>
      <c r="E1598">
        <v>0</v>
      </c>
      <c r="F1598">
        <v>0</v>
      </c>
      <c r="G1598">
        <v>0</v>
      </c>
      <c r="H1598">
        <v>0.03</v>
      </c>
      <c r="I1598">
        <v>0</v>
      </c>
      <c r="J1598">
        <v>2</v>
      </c>
      <c r="K1598">
        <v>0.03</v>
      </c>
      <c r="L1598">
        <v>-1</v>
      </c>
      <c r="M1598">
        <v>-1</v>
      </c>
      <c r="N1598">
        <v>0.67</v>
      </c>
      <c r="O1598">
        <v>3.58</v>
      </c>
      <c r="P1598">
        <v>0.03</v>
      </c>
      <c r="Q1598">
        <v>0.28000000000000003</v>
      </c>
      <c r="R1598">
        <v>0.05</v>
      </c>
      <c r="S1598">
        <v>0.32</v>
      </c>
      <c r="T1598">
        <v>0.23</v>
      </c>
      <c r="U1598">
        <v>0</v>
      </c>
      <c r="V1598">
        <v>0</v>
      </c>
      <c r="W1598">
        <v>20.67</v>
      </c>
      <c r="X1598">
        <v>0.6</v>
      </c>
      <c r="Y1598">
        <v>-1</v>
      </c>
      <c r="Z1598">
        <v>-1</v>
      </c>
      <c r="AA1598">
        <v>24.88</v>
      </c>
      <c r="AB1598">
        <v>0.03</v>
      </c>
      <c r="AC1598">
        <v>0.02</v>
      </c>
      <c r="AD1598">
        <v>0.03</v>
      </c>
      <c r="AE1598">
        <v>4.17</v>
      </c>
      <c r="AF1598">
        <v>-1</v>
      </c>
      <c r="AG1598">
        <v>-1</v>
      </c>
      <c r="AH1598">
        <v>-1</v>
      </c>
      <c r="AI1598">
        <v>0</v>
      </c>
      <c r="AJ1598">
        <v>0</v>
      </c>
      <c r="AK1598">
        <v>0.03</v>
      </c>
      <c r="AL1598">
        <v>0.03</v>
      </c>
      <c r="AM1598">
        <v>0.05</v>
      </c>
      <c r="AN1598">
        <v>0.05</v>
      </c>
      <c r="AO1598">
        <v>1.42</v>
      </c>
      <c r="AP1598">
        <v>1.42</v>
      </c>
      <c r="AQ1598">
        <v>22.67</v>
      </c>
      <c r="AR1598">
        <v>0.53</v>
      </c>
      <c r="AS1598">
        <v>0.68</v>
      </c>
      <c r="AT1598">
        <v>-1</v>
      </c>
      <c r="AU1598">
        <v>-1</v>
      </c>
      <c r="AV1598">
        <v>0.05</v>
      </c>
      <c r="AW1598">
        <v>29.88</v>
      </c>
      <c r="AX1598">
        <v>29.88</v>
      </c>
      <c r="AY1598">
        <v>0.17</v>
      </c>
      <c r="AZ1598">
        <v>0</v>
      </c>
      <c r="BA1598">
        <v>1432.7534563081688</v>
      </c>
    </row>
    <row r="1599" spans="1:53" x14ac:dyDescent="0.25">
      <c r="A1599">
        <v>4073</v>
      </c>
      <c r="B1599" t="s">
        <v>1980</v>
      </c>
      <c r="C1599">
        <v>0</v>
      </c>
      <c r="D1599">
        <v>1.58</v>
      </c>
      <c r="E1599">
        <v>0</v>
      </c>
      <c r="F1599">
        <v>0</v>
      </c>
      <c r="G1599">
        <v>0</v>
      </c>
      <c r="H1599">
        <v>0.03</v>
      </c>
      <c r="I1599">
        <v>0</v>
      </c>
      <c r="J1599">
        <v>2</v>
      </c>
      <c r="K1599">
        <v>0.03</v>
      </c>
      <c r="L1599">
        <v>-1</v>
      </c>
      <c r="M1599">
        <v>-1</v>
      </c>
      <c r="N1599">
        <v>0.67</v>
      </c>
      <c r="O1599">
        <v>3.58</v>
      </c>
      <c r="P1599">
        <v>0.03</v>
      </c>
      <c r="Q1599">
        <v>0.28000000000000003</v>
      </c>
      <c r="R1599">
        <v>0.05</v>
      </c>
      <c r="S1599">
        <v>0.32</v>
      </c>
      <c r="T1599">
        <v>0.23</v>
      </c>
      <c r="U1599">
        <v>0</v>
      </c>
      <c r="V1599">
        <v>0</v>
      </c>
      <c r="W1599">
        <v>20.67</v>
      </c>
      <c r="X1599">
        <v>0.6</v>
      </c>
      <c r="Y1599">
        <v>-1</v>
      </c>
      <c r="Z1599">
        <v>-1</v>
      </c>
      <c r="AA1599">
        <v>24.88</v>
      </c>
      <c r="AB1599">
        <v>0.03</v>
      </c>
      <c r="AC1599">
        <v>0.02</v>
      </c>
      <c r="AD1599">
        <v>0.03</v>
      </c>
      <c r="AE1599">
        <v>4.17</v>
      </c>
      <c r="AF1599">
        <v>-1</v>
      </c>
      <c r="AG1599">
        <v>-1</v>
      </c>
      <c r="AH1599">
        <v>-1</v>
      </c>
      <c r="AI1599">
        <v>0</v>
      </c>
      <c r="AJ1599">
        <v>0</v>
      </c>
      <c r="AK1599">
        <v>0.03</v>
      </c>
      <c r="AL1599">
        <v>0.03</v>
      </c>
      <c r="AM1599">
        <v>0.05</v>
      </c>
      <c r="AN1599">
        <v>0.05</v>
      </c>
      <c r="AO1599">
        <v>1.42</v>
      </c>
      <c r="AP1599">
        <v>1.42</v>
      </c>
      <c r="AQ1599">
        <v>22.67</v>
      </c>
      <c r="AR1599">
        <v>0.53</v>
      </c>
      <c r="AS1599">
        <v>0.68</v>
      </c>
      <c r="AT1599">
        <v>-1</v>
      </c>
      <c r="AU1599">
        <v>-1</v>
      </c>
      <c r="AV1599">
        <v>0.05</v>
      </c>
      <c r="AW1599">
        <v>29.88</v>
      </c>
      <c r="AX1599">
        <v>29.88</v>
      </c>
      <c r="AY1599">
        <v>0.17</v>
      </c>
      <c r="AZ1599">
        <v>0</v>
      </c>
      <c r="BA1599">
        <v>1483.5621623731224</v>
      </c>
    </row>
    <row r="1600" spans="1:53" x14ac:dyDescent="0.25">
      <c r="A1600">
        <v>4074</v>
      </c>
      <c r="B1600" t="s">
        <v>1981</v>
      </c>
      <c r="C1600">
        <v>0</v>
      </c>
      <c r="D1600">
        <v>1.58</v>
      </c>
      <c r="E1600">
        <v>0</v>
      </c>
      <c r="F1600">
        <v>0</v>
      </c>
      <c r="G1600">
        <v>0</v>
      </c>
      <c r="H1600">
        <v>0.03</v>
      </c>
      <c r="I1600">
        <v>0</v>
      </c>
      <c r="J1600">
        <v>2</v>
      </c>
      <c r="K1600">
        <v>0.03</v>
      </c>
      <c r="L1600">
        <v>-1</v>
      </c>
      <c r="M1600">
        <v>-1</v>
      </c>
      <c r="N1600">
        <v>0.67</v>
      </c>
      <c r="O1600">
        <v>3.58</v>
      </c>
      <c r="P1600">
        <v>0.03</v>
      </c>
      <c r="Q1600">
        <v>0.28000000000000003</v>
      </c>
      <c r="R1600">
        <v>0.05</v>
      </c>
      <c r="S1600">
        <v>0.32</v>
      </c>
      <c r="T1600">
        <v>0.23</v>
      </c>
      <c r="U1600">
        <v>0</v>
      </c>
      <c r="V1600">
        <v>0</v>
      </c>
      <c r="W1600">
        <v>20.67</v>
      </c>
      <c r="X1600">
        <v>0.6</v>
      </c>
      <c r="Y1600">
        <v>-1</v>
      </c>
      <c r="Z1600">
        <v>-1</v>
      </c>
      <c r="AA1600">
        <v>24.88</v>
      </c>
      <c r="AB1600">
        <v>0.03</v>
      </c>
      <c r="AC1600">
        <v>0.02</v>
      </c>
      <c r="AD1600">
        <v>0.03</v>
      </c>
      <c r="AE1600">
        <v>4.17</v>
      </c>
      <c r="AF1600">
        <v>-1</v>
      </c>
      <c r="AG1600">
        <v>-1</v>
      </c>
      <c r="AH1600">
        <v>-1</v>
      </c>
      <c r="AI1600">
        <v>0</v>
      </c>
      <c r="AJ1600">
        <v>0</v>
      </c>
      <c r="AK1600">
        <v>0.03</v>
      </c>
      <c r="AL1600">
        <v>0.03</v>
      </c>
      <c r="AM1600">
        <v>0.05</v>
      </c>
      <c r="AN1600">
        <v>0.05</v>
      </c>
      <c r="AO1600">
        <v>1.42</v>
      </c>
      <c r="AP1600">
        <v>1.42</v>
      </c>
      <c r="AQ1600">
        <v>22.67</v>
      </c>
      <c r="AR1600">
        <v>0.53</v>
      </c>
      <c r="AS1600">
        <v>0.68</v>
      </c>
      <c r="AT1600">
        <v>-1</v>
      </c>
      <c r="AU1600">
        <v>-1</v>
      </c>
      <c r="AV1600">
        <v>0.05</v>
      </c>
      <c r="AW1600">
        <v>29.88</v>
      </c>
      <c r="AX1600">
        <v>29.88</v>
      </c>
      <c r="AY1600">
        <v>0.17</v>
      </c>
      <c r="AZ1600">
        <v>0</v>
      </c>
      <c r="BA1600">
        <v>1436.0576199649754</v>
      </c>
    </row>
    <row r="1601" spans="1:53" x14ac:dyDescent="0.25">
      <c r="A1601">
        <v>4075</v>
      </c>
      <c r="B1601" t="s">
        <v>1982</v>
      </c>
      <c r="C1601">
        <v>0</v>
      </c>
      <c r="D1601">
        <v>1.58</v>
      </c>
      <c r="E1601">
        <v>0</v>
      </c>
      <c r="F1601">
        <v>0</v>
      </c>
      <c r="G1601">
        <v>0</v>
      </c>
      <c r="H1601">
        <v>0.03</v>
      </c>
      <c r="I1601">
        <v>0</v>
      </c>
      <c r="J1601">
        <v>2</v>
      </c>
      <c r="K1601">
        <v>0.03</v>
      </c>
      <c r="L1601">
        <v>-1</v>
      </c>
      <c r="M1601">
        <v>-1</v>
      </c>
      <c r="N1601">
        <v>0.67</v>
      </c>
      <c r="O1601">
        <v>3.58</v>
      </c>
      <c r="P1601">
        <v>0.03</v>
      </c>
      <c r="Q1601">
        <v>0.28000000000000003</v>
      </c>
      <c r="R1601">
        <v>0.05</v>
      </c>
      <c r="S1601">
        <v>0.32</v>
      </c>
      <c r="T1601">
        <v>0.23</v>
      </c>
      <c r="U1601">
        <v>0</v>
      </c>
      <c r="V1601">
        <v>0</v>
      </c>
      <c r="W1601">
        <v>20.67</v>
      </c>
      <c r="X1601">
        <v>0.6</v>
      </c>
      <c r="Y1601">
        <v>-1</v>
      </c>
      <c r="Z1601">
        <v>-1</v>
      </c>
      <c r="AA1601">
        <v>24.88</v>
      </c>
      <c r="AB1601">
        <v>0.03</v>
      </c>
      <c r="AC1601">
        <v>0.02</v>
      </c>
      <c r="AD1601">
        <v>0.03</v>
      </c>
      <c r="AE1601">
        <v>4.17</v>
      </c>
      <c r="AF1601">
        <v>-1</v>
      </c>
      <c r="AG1601">
        <v>-1</v>
      </c>
      <c r="AH1601">
        <v>-1</v>
      </c>
      <c r="AI1601">
        <v>0</v>
      </c>
      <c r="AJ1601">
        <v>0</v>
      </c>
      <c r="AK1601">
        <v>0.03</v>
      </c>
      <c r="AL1601">
        <v>0.03</v>
      </c>
      <c r="AM1601">
        <v>0.05</v>
      </c>
      <c r="AN1601">
        <v>0.05</v>
      </c>
      <c r="AO1601">
        <v>1.42</v>
      </c>
      <c r="AP1601">
        <v>1.42</v>
      </c>
      <c r="AQ1601">
        <v>22.67</v>
      </c>
      <c r="AR1601">
        <v>0.53</v>
      </c>
      <c r="AS1601">
        <v>0.68</v>
      </c>
      <c r="AT1601">
        <v>-1</v>
      </c>
      <c r="AU1601">
        <v>-1</v>
      </c>
      <c r="AV1601">
        <v>0.05</v>
      </c>
      <c r="AW1601">
        <v>29.88</v>
      </c>
      <c r="AX1601">
        <v>29.88</v>
      </c>
      <c r="AY1601">
        <v>0.17</v>
      </c>
      <c r="AZ1601">
        <v>0</v>
      </c>
      <c r="BA1601">
        <v>1509.4600642549235</v>
      </c>
    </row>
    <row r="1602" spans="1:53" x14ac:dyDescent="0.25">
      <c r="A1602">
        <v>4076</v>
      </c>
      <c r="B1602" t="s">
        <v>1983</v>
      </c>
      <c r="C1602">
        <v>0</v>
      </c>
      <c r="D1602">
        <v>1.58</v>
      </c>
      <c r="E1602">
        <v>0</v>
      </c>
      <c r="F1602">
        <v>0</v>
      </c>
      <c r="G1602">
        <v>0</v>
      </c>
      <c r="H1602">
        <v>0.03</v>
      </c>
      <c r="I1602">
        <v>0</v>
      </c>
      <c r="J1602">
        <v>2</v>
      </c>
      <c r="K1602">
        <v>0.03</v>
      </c>
      <c r="L1602">
        <v>-1</v>
      </c>
      <c r="M1602">
        <v>-1</v>
      </c>
      <c r="N1602">
        <v>0.67</v>
      </c>
      <c r="O1602">
        <v>3.58</v>
      </c>
      <c r="P1602">
        <v>0.03</v>
      </c>
      <c r="Q1602">
        <v>0.28000000000000003</v>
      </c>
      <c r="R1602">
        <v>0.05</v>
      </c>
      <c r="S1602">
        <v>0.32</v>
      </c>
      <c r="T1602">
        <v>0.23</v>
      </c>
      <c r="U1602">
        <v>0</v>
      </c>
      <c r="V1602">
        <v>0</v>
      </c>
      <c r="W1602">
        <v>20.67</v>
      </c>
      <c r="X1602">
        <v>0.6</v>
      </c>
      <c r="Y1602">
        <v>-1</v>
      </c>
      <c r="Z1602">
        <v>-1</v>
      </c>
      <c r="AA1602">
        <v>24.88</v>
      </c>
      <c r="AB1602">
        <v>0.03</v>
      </c>
      <c r="AC1602">
        <v>0.02</v>
      </c>
      <c r="AD1602">
        <v>0.03</v>
      </c>
      <c r="AE1602">
        <v>4.17</v>
      </c>
      <c r="AF1602">
        <v>-1</v>
      </c>
      <c r="AG1602">
        <v>-1</v>
      </c>
      <c r="AH1602">
        <v>-1</v>
      </c>
      <c r="AI1602">
        <v>0</v>
      </c>
      <c r="AJ1602">
        <v>0</v>
      </c>
      <c r="AK1602">
        <v>0.03</v>
      </c>
      <c r="AL1602">
        <v>0.03</v>
      </c>
      <c r="AM1602">
        <v>0.05</v>
      </c>
      <c r="AN1602">
        <v>0.05</v>
      </c>
      <c r="AO1602">
        <v>1.42</v>
      </c>
      <c r="AP1602">
        <v>1.42</v>
      </c>
      <c r="AQ1602">
        <v>22.67</v>
      </c>
      <c r="AR1602">
        <v>0.53</v>
      </c>
      <c r="AS1602">
        <v>0.68</v>
      </c>
      <c r="AT1602">
        <v>-1</v>
      </c>
      <c r="AU1602">
        <v>-1</v>
      </c>
      <c r="AV1602">
        <v>0.05</v>
      </c>
      <c r="AW1602">
        <v>29.88</v>
      </c>
      <c r="AX1602">
        <v>29.88</v>
      </c>
      <c r="AY1602">
        <v>0.17</v>
      </c>
      <c r="AZ1602">
        <v>0</v>
      </c>
      <c r="BA1602">
        <v>1430.8389756229592</v>
      </c>
    </row>
    <row r="1603" spans="1:53" x14ac:dyDescent="0.25">
      <c r="A1603">
        <v>4077</v>
      </c>
      <c r="B1603" t="s">
        <v>1984</v>
      </c>
      <c r="C1603">
        <v>0</v>
      </c>
      <c r="D1603">
        <v>1.58</v>
      </c>
      <c r="E1603">
        <v>0</v>
      </c>
      <c r="F1603">
        <v>0</v>
      </c>
      <c r="G1603">
        <v>0</v>
      </c>
      <c r="H1603">
        <v>0.03</v>
      </c>
      <c r="I1603">
        <v>0</v>
      </c>
      <c r="J1603">
        <v>2</v>
      </c>
      <c r="K1603">
        <v>0.03</v>
      </c>
      <c r="L1603">
        <v>-1</v>
      </c>
      <c r="M1603">
        <v>-1</v>
      </c>
      <c r="N1603">
        <v>0.67</v>
      </c>
      <c r="O1603">
        <v>3.58</v>
      </c>
      <c r="P1603">
        <v>0.03</v>
      </c>
      <c r="Q1603">
        <v>0.28000000000000003</v>
      </c>
      <c r="R1603">
        <v>0.05</v>
      </c>
      <c r="S1603">
        <v>0.32</v>
      </c>
      <c r="T1603">
        <v>0.23</v>
      </c>
      <c r="U1603">
        <v>0</v>
      </c>
      <c r="V1603">
        <v>0</v>
      </c>
      <c r="W1603">
        <v>20.67</v>
      </c>
      <c r="X1603">
        <v>0.6</v>
      </c>
      <c r="Y1603">
        <v>-1</v>
      </c>
      <c r="Z1603">
        <v>-1</v>
      </c>
      <c r="AA1603">
        <v>24.88</v>
      </c>
      <c r="AB1603">
        <v>0.03</v>
      </c>
      <c r="AC1603">
        <v>0.02</v>
      </c>
      <c r="AD1603">
        <v>0.03</v>
      </c>
      <c r="AE1603">
        <v>4.17</v>
      </c>
      <c r="AF1603">
        <v>-1</v>
      </c>
      <c r="AG1603">
        <v>-1</v>
      </c>
      <c r="AH1603">
        <v>-1</v>
      </c>
      <c r="AI1603">
        <v>0</v>
      </c>
      <c r="AJ1603">
        <v>0</v>
      </c>
      <c r="AK1603">
        <v>0.03</v>
      </c>
      <c r="AL1603">
        <v>0.03</v>
      </c>
      <c r="AM1603">
        <v>0.05</v>
      </c>
      <c r="AN1603">
        <v>0.05</v>
      </c>
      <c r="AO1603">
        <v>1.42</v>
      </c>
      <c r="AP1603">
        <v>1.42</v>
      </c>
      <c r="AQ1603">
        <v>22.67</v>
      </c>
      <c r="AR1603">
        <v>0.53</v>
      </c>
      <c r="AS1603">
        <v>0.68</v>
      </c>
      <c r="AT1603">
        <v>-1</v>
      </c>
      <c r="AU1603">
        <v>-1</v>
      </c>
      <c r="AV1603">
        <v>0.05</v>
      </c>
      <c r="AW1603">
        <v>29.88</v>
      </c>
      <c r="AX1603">
        <v>29.88</v>
      </c>
      <c r="AY1603">
        <v>0.17</v>
      </c>
      <c r="AZ1603">
        <v>0</v>
      </c>
      <c r="BA1603">
        <v>1446.5757535096127</v>
      </c>
    </row>
    <row r="1604" spans="1:53" x14ac:dyDescent="0.25">
      <c r="A1604">
        <v>4078</v>
      </c>
      <c r="B1604" t="s">
        <v>721</v>
      </c>
      <c r="C1604">
        <v>0</v>
      </c>
      <c r="D1604">
        <v>1.58</v>
      </c>
      <c r="E1604">
        <v>0</v>
      </c>
      <c r="F1604">
        <v>0</v>
      </c>
      <c r="G1604">
        <v>0</v>
      </c>
      <c r="H1604">
        <v>0.03</v>
      </c>
      <c r="I1604">
        <v>0</v>
      </c>
      <c r="J1604">
        <v>2</v>
      </c>
      <c r="K1604">
        <v>0.03</v>
      </c>
      <c r="L1604">
        <v>-1</v>
      </c>
      <c r="M1604">
        <v>-1</v>
      </c>
      <c r="N1604">
        <v>0.67</v>
      </c>
      <c r="O1604">
        <v>3.58</v>
      </c>
      <c r="P1604">
        <v>0.03</v>
      </c>
      <c r="Q1604">
        <v>0.28000000000000003</v>
      </c>
      <c r="R1604">
        <v>0.05</v>
      </c>
      <c r="S1604">
        <v>0.32</v>
      </c>
      <c r="T1604">
        <v>0.23</v>
      </c>
      <c r="U1604">
        <v>0</v>
      </c>
      <c r="V1604">
        <v>0</v>
      </c>
      <c r="W1604">
        <v>20.67</v>
      </c>
      <c r="X1604">
        <v>0.6</v>
      </c>
      <c r="Y1604">
        <v>-1</v>
      </c>
      <c r="Z1604">
        <v>-1</v>
      </c>
      <c r="AA1604">
        <v>24.88</v>
      </c>
      <c r="AB1604">
        <v>0.03</v>
      </c>
      <c r="AC1604">
        <v>0.02</v>
      </c>
      <c r="AD1604">
        <v>0.03</v>
      </c>
      <c r="AE1604">
        <v>4.17</v>
      </c>
      <c r="AF1604">
        <v>-1</v>
      </c>
      <c r="AG1604">
        <v>-1</v>
      </c>
      <c r="AH1604">
        <v>-1</v>
      </c>
      <c r="AI1604">
        <v>0</v>
      </c>
      <c r="AJ1604">
        <v>0</v>
      </c>
      <c r="AK1604">
        <v>0.03</v>
      </c>
      <c r="AL1604">
        <v>0.03</v>
      </c>
      <c r="AM1604">
        <v>0.05</v>
      </c>
      <c r="AN1604">
        <v>0.05</v>
      </c>
      <c r="AO1604">
        <v>1.42</v>
      </c>
      <c r="AP1604">
        <v>1.42</v>
      </c>
      <c r="AQ1604">
        <v>22.67</v>
      </c>
      <c r="AR1604">
        <v>0.53</v>
      </c>
      <c r="AS1604">
        <v>0.68</v>
      </c>
      <c r="AT1604">
        <v>-1</v>
      </c>
      <c r="AU1604">
        <v>-1</v>
      </c>
      <c r="AV1604">
        <v>0.05</v>
      </c>
      <c r="AW1604">
        <v>29.88</v>
      </c>
      <c r="AX1604">
        <v>29.88</v>
      </c>
      <c r="AY1604">
        <v>0.17</v>
      </c>
      <c r="AZ1604">
        <v>0</v>
      </c>
      <c r="BA1604">
        <v>1390.7644168387419</v>
      </c>
    </row>
    <row r="1605" spans="1:53" x14ac:dyDescent="0.25">
      <c r="A1605">
        <v>4079</v>
      </c>
      <c r="B1605" t="s">
        <v>1985</v>
      </c>
      <c r="C1605">
        <v>0</v>
      </c>
      <c r="D1605">
        <v>1.58</v>
      </c>
      <c r="E1605">
        <v>0</v>
      </c>
      <c r="F1605">
        <v>0</v>
      </c>
      <c r="G1605">
        <v>0</v>
      </c>
      <c r="H1605">
        <v>0.03</v>
      </c>
      <c r="I1605">
        <v>0</v>
      </c>
      <c r="J1605">
        <v>2</v>
      </c>
      <c r="K1605">
        <v>0.03</v>
      </c>
      <c r="L1605">
        <v>-1</v>
      </c>
      <c r="M1605">
        <v>-1</v>
      </c>
      <c r="N1605">
        <v>0.67</v>
      </c>
      <c r="O1605">
        <v>3.58</v>
      </c>
      <c r="P1605">
        <v>0.03</v>
      </c>
      <c r="Q1605">
        <v>0.28000000000000003</v>
      </c>
      <c r="R1605">
        <v>0.05</v>
      </c>
      <c r="S1605">
        <v>0.32</v>
      </c>
      <c r="T1605">
        <v>0.23</v>
      </c>
      <c r="U1605">
        <v>0</v>
      </c>
      <c r="V1605">
        <v>0</v>
      </c>
      <c r="W1605">
        <v>20.67</v>
      </c>
      <c r="X1605">
        <v>0.6</v>
      </c>
      <c r="Y1605">
        <v>-1</v>
      </c>
      <c r="Z1605">
        <v>-1</v>
      </c>
      <c r="AA1605">
        <v>24.88</v>
      </c>
      <c r="AB1605">
        <v>0.03</v>
      </c>
      <c r="AC1605">
        <v>0.02</v>
      </c>
      <c r="AD1605">
        <v>0.03</v>
      </c>
      <c r="AE1605">
        <v>4.17</v>
      </c>
      <c r="AF1605">
        <v>-1</v>
      </c>
      <c r="AG1605">
        <v>-1</v>
      </c>
      <c r="AH1605">
        <v>-1</v>
      </c>
      <c r="AI1605">
        <v>0</v>
      </c>
      <c r="AJ1605">
        <v>0</v>
      </c>
      <c r="AK1605">
        <v>0.03</v>
      </c>
      <c r="AL1605">
        <v>0.03</v>
      </c>
      <c r="AM1605">
        <v>0.05</v>
      </c>
      <c r="AN1605">
        <v>0.05</v>
      </c>
      <c r="AO1605">
        <v>1.42</v>
      </c>
      <c r="AP1605">
        <v>1.42</v>
      </c>
      <c r="AQ1605">
        <v>22.67</v>
      </c>
      <c r="AR1605">
        <v>0.53</v>
      </c>
      <c r="AS1605">
        <v>0.68</v>
      </c>
      <c r="AT1605">
        <v>-1</v>
      </c>
      <c r="AU1605">
        <v>-1</v>
      </c>
      <c r="AV1605">
        <v>0.05</v>
      </c>
      <c r="AW1605">
        <v>29.88</v>
      </c>
      <c r="AX1605">
        <v>29.88</v>
      </c>
      <c r="AY1605">
        <v>0.17</v>
      </c>
      <c r="AZ1605">
        <v>0</v>
      </c>
      <c r="BA1605">
        <v>1443.9338407751766</v>
      </c>
    </row>
    <row r="1606" spans="1:53" x14ac:dyDescent="0.25">
      <c r="A1606">
        <v>4080</v>
      </c>
      <c r="B1606" t="s">
        <v>1986</v>
      </c>
      <c r="C1606">
        <v>0</v>
      </c>
      <c r="D1606">
        <v>1.58</v>
      </c>
      <c r="E1606">
        <v>0</v>
      </c>
      <c r="F1606">
        <v>0</v>
      </c>
      <c r="G1606">
        <v>0</v>
      </c>
      <c r="H1606">
        <v>0.03</v>
      </c>
      <c r="I1606">
        <v>0</v>
      </c>
      <c r="J1606">
        <v>2</v>
      </c>
      <c r="K1606">
        <v>0.03</v>
      </c>
      <c r="L1606">
        <v>-1</v>
      </c>
      <c r="M1606">
        <v>-1</v>
      </c>
      <c r="N1606">
        <v>0.67</v>
      </c>
      <c r="O1606">
        <v>3.58</v>
      </c>
      <c r="P1606">
        <v>0.03</v>
      </c>
      <c r="Q1606">
        <v>0.28000000000000003</v>
      </c>
      <c r="R1606">
        <v>0.05</v>
      </c>
      <c r="S1606">
        <v>0.32</v>
      </c>
      <c r="T1606">
        <v>0.23</v>
      </c>
      <c r="U1606">
        <v>0</v>
      </c>
      <c r="V1606">
        <v>0</v>
      </c>
      <c r="W1606">
        <v>20.67</v>
      </c>
      <c r="X1606">
        <v>0.6</v>
      </c>
      <c r="Y1606">
        <v>-1</v>
      </c>
      <c r="Z1606">
        <v>-1</v>
      </c>
      <c r="AA1606">
        <v>24.88</v>
      </c>
      <c r="AB1606">
        <v>0.03</v>
      </c>
      <c r="AC1606">
        <v>0.02</v>
      </c>
      <c r="AD1606">
        <v>0.03</v>
      </c>
      <c r="AE1606">
        <v>4.17</v>
      </c>
      <c r="AF1606">
        <v>-1</v>
      </c>
      <c r="AG1606">
        <v>-1</v>
      </c>
      <c r="AH1606">
        <v>-1</v>
      </c>
      <c r="AI1606">
        <v>0</v>
      </c>
      <c r="AJ1606">
        <v>0</v>
      </c>
      <c r="AK1606">
        <v>0.03</v>
      </c>
      <c r="AL1606">
        <v>0.03</v>
      </c>
      <c r="AM1606">
        <v>0.05</v>
      </c>
      <c r="AN1606">
        <v>0.05</v>
      </c>
      <c r="AO1606">
        <v>1.42</v>
      </c>
      <c r="AP1606">
        <v>1.42</v>
      </c>
      <c r="AQ1606">
        <v>22.67</v>
      </c>
      <c r="AR1606">
        <v>0.53</v>
      </c>
      <c r="AS1606">
        <v>0.68</v>
      </c>
      <c r="AT1606">
        <v>-1</v>
      </c>
      <c r="AU1606">
        <v>-1</v>
      </c>
      <c r="AV1606">
        <v>0.05</v>
      </c>
      <c r="AW1606">
        <v>29.88</v>
      </c>
      <c r="AX1606">
        <v>29.88</v>
      </c>
      <c r="AY1606">
        <v>0.17</v>
      </c>
      <c r="AZ1606">
        <v>0</v>
      </c>
      <c r="BA1606">
        <v>1463.7057074358638</v>
      </c>
    </row>
    <row r="1607" spans="1:53" x14ac:dyDescent="0.25">
      <c r="A1607">
        <v>4083</v>
      </c>
      <c r="B1607" t="s">
        <v>1987</v>
      </c>
      <c r="C1607">
        <v>0</v>
      </c>
      <c r="D1607">
        <v>1.58</v>
      </c>
      <c r="E1607">
        <v>0</v>
      </c>
      <c r="F1607">
        <v>0</v>
      </c>
      <c r="G1607">
        <v>0</v>
      </c>
      <c r="H1607">
        <v>0.03</v>
      </c>
      <c r="I1607">
        <v>0</v>
      </c>
      <c r="J1607">
        <v>2</v>
      </c>
      <c r="K1607">
        <v>0.03</v>
      </c>
      <c r="L1607">
        <v>-1</v>
      </c>
      <c r="M1607">
        <v>-1</v>
      </c>
      <c r="N1607">
        <v>0.67</v>
      </c>
      <c r="O1607">
        <v>3.58</v>
      </c>
      <c r="P1607">
        <v>0.03</v>
      </c>
      <c r="Q1607">
        <v>0.28000000000000003</v>
      </c>
      <c r="R1607">
        <v>0.05</v>
      </c>
      <c r="S1607">
        <v>0.32</v>
      </c>
      <c r="T1607">
        <v>0.23</v>
      </c>
      <c r="U1607">
        <v>0</v>
      </c>
      <c r="V1607">
        <v>0</v>
      </c>
      <c r="W1607">
        <v>20.67</v>
      </c>
      <c r="X1607">
        <v>0.6</v>
      </c>
      <c r="Y1607">
        <v>-1</v>
      </c>
      <c r="Z1607">
        <v>-1</v>
      </c>
      <c r="AA1607">
        <v>24.88</v>
      </c>
      <c r="AB1607">
        <v>0.03</v>
      </c>
      <c r="AC1607">
        <v>0.02</v>
      </c>
      <c r="AD1607">
        <v>0.03</v>
      </c>
      <c r="AE1607">
        <v>4.17</v>
      </c>
      <c r="AF1607">
        <v>-1</v>
      </c>
      <c r="AG1607">
        <v>-1</v>
      </c>
      <c r="AH1607">
        <v>-1</v>
      </c>
      <c r="AI1607">
        <v>0</v>
      </c>
      <c r="AJ1607">
        <v>0</v>
      </c>
      <c r="AK1607">
        <v>0.03</v>
      </c>
      <c r="AL1607">
        <v>0.03</v>
      </c>
      <c r="AM1607">
        <v>0.05</v>
      </c>
      <c r="AN1607">
        <v>0.05</v>
      </c>
      <c r="AO1607">
        <v>1.42</v>
      </c>
      <c r="AP1607">
        <v>1.42</v>
      </c>
      <c r="AQ1607">
        <v>22.67</v>
      </c>
      <c r="AR1607">
        <v>0.53</v>
      </c>
      <c r="AS1607">
        <v>0.68</v>
      </c>
      <c r="AT1607">
        <v>-1</v>
      </c>
      <c r="AU1607">
        <v>-1</v>
      </c>
      <c r="AV1607">
        <v>0.05</v>
      </c>
      <c r="AW1607">
        <v>29.88</v>
      </c>
      <c r="AX1607">
        <v>29.88</v>
      </c>
      <c r="AY1607">
        <v>0.17</v>
      </c>
      <c r="AZ1607">
        <v>0</v>
      </c>
      <c r="BA1607">
        <v>1363.8497817841424</v>
      </c>
    </row>
    <row r="1608" spans="1:53" x14ac:dyDescent="0.25">
      <c r="A1608">
        <v>4085</v>
      </c>
      <c r="B1608" t="s">
        <v>936</v>
      </c>
      <c r="C1608">
        <v>0</v>
      </c>
      <c r="D1608">
        <v>1.58</v>
      </c>
      <c r="E1608">
        <v>0</v>
      </c>
      <c r="F1608">
        <v>0</v>
      </c>
      <c r="G1608">
        <v>0</v>
      </c>
      <c r="H1608">
        <v>0.03</v>
      </c>
      <c r="I1608">
        <v>0</v>
      </c>
      <c r="J1608">
        <v>2</v>
      </c>
      <c r="K1608">
        <v>0.03</v>
      </c>
      <c r="L1608">
        <v>-1</v>
      </c>
      <c r="M1608">
        <v>-1</v>
      </c>
      <c r="N1608">
        <v>0.67</v>
      </c>
      <c r="O1608">
        <v>3.58</v>
      </c>
      <c r="P1608">
        <v>0.03</v>
      </c>
      <c r="Q1608">
        <v>0.28000000000000003</v>
      </c>
      <c r="R1608">
        <v>0.05</v>
      </c>
      <c r="S1608">
        <v>0.32</v>
      </c>
      <c r="T1608">
        <v>0.23</v>
      </c>
      <c r="U1608">
        <v>0</v>
      </c>
      <c r="V1608">
        <v>0</v>
      </c>
      <c r="W1608">
        <v>20.67</v>
      </c>
      <c r="X1608">
        <v>0.6</v>
      </c>
      <c r="Y1608">
        <v>-1</v>
      </c>
      <c r="Z1608">
        <v>-1</v>
      </c>
      <c r="AA1608">
        <v>24.88</v>
      </c>
      <c r="AB1608">
        <v>0.03</v>
      </c>
      <c r="AC1608">
        <v>0.02</v>
      </c>
      <c r="AD1608">
        <v>0.03</v>
      </c>
      <c r="AE1608">
        <v>4.17</v>
      </c>
      <c r="AF1608">
        <v>-1</v>
      </c>
      <c r="AG1608">
        <v>-1</v>
      </c>
      <c r="AH1608">
        <v>-1</v>
      </c>
      <c r="AI1608">
        <v>0</v>
      </c>
      <c r="AJ1608">
        <v>0</v>
      </c>
      <c r="AK1608">
        <v>0.03</v>
      </c>
      <c r="AL1608">
        <v>0.03</v>
      </c>
      <c r="AM1608">
        <v>0.05</v>
      </c>
      <c r="AN1608">
        <v>0.05</v>
      </c>
      <c r="AO1608">
        <v>1.42</v>
      </c>
      <c r="AP1608">
        <v>1.42</v>
      </c>
      <c r="AQ1608">
        <v>22.67</v>
      </c>
      <c r="AR1608">
        <v>0.53</v>
      </c>
      <c r="AS1608">
        <v>0.68</v>
      </c>
      <c r="AT1608">
        <v>-1</v>
      </c>
      <c r="AU1608">
        <v>-1</v>
      </c>
      <c r="AV1608">
        <v>0.05</v>
      </c>
      <c r="AW1608">
        <v>29.88</v>
      </c>
      <c r="AX1608">
        <v>29.88</v>
      </c>
      <c r="AY1608">
        <v>0.17</v>
      </c>
      <c r="AZ1608">
        <v>0</v>
      </c>
      <c r="BA1608">
        <v>1511.4754346429977</v>
      </c>
    </row>
    <row r="1609" spans="1:53" x14ac:dyDescent="0.25">
      <c r="A1609">
        <v>4087</v>
      </c>
      <c r="B1609" t="s">
        <v>755</v>
      </c>
      <c r="C1609">
        <v>0</v>
      </c>
      <c r="D1609">
        <v>1.58</v>
      </c>
      <c r="E1609">
        <v>0</v>
      </c>
      <c r="F1609">
        <v>0</v>
      </c>
      <c r="G1609">
        <v>0</v>
      </c>
      <c r="H1609">
        <v>0.03</v>
      </c>
      <c r="I1609">
        <v>0</v>
      </c>
      <c r="J1609">
        <v>2</v>
      </c>
      <c r="K1609">
        <v>0.03</v>
      </c>
      <c r="L1609">
        <v>-1</v>
      </c>
      <c r="M1609">
        <v>-1</v>
      </c>
      <c r="N1609">
        <v>0.67</v>
      </c>
      <c r="O1609">
        <v>3.58</v>
      </c>
      <c r="P1609">
        <v>0.03</v>
      </c>
      <c r="Q1609">
        <v>0.28000000000000003</v>
      </c>
      <c r="R1609">
        <v>0.05</v>
      </c>
      <c r="S1609">
        <v>0.32</v>
      </c>
      <c r="T1609">
        <v>0.23</v>
      </c>
      <c r="U1609">
        <v>0</v>
      </c>
      <c r="V1609">
        <v>0</v>
      </c>
      <c r="W1609">
        <v>20.67</v>
      </c>
      <c r="X1609">
        <v>0.6</v>
      </c>
      <c r="Y1609">
        <v>-1</v>
      </c>
      <c r="Z1609">
        <v>-1</v>
      </c>
      <c r="AA1609">
        <v>24.88</v>
      </c>
      <c r="AB1609">
        <v>0.03</v>
      </c>
      <c r="AC1609">
        <v>0.02</v>
      </c>
      <c r="AD1609">
        <v>0.03</v>
      </c>
      <c r="AE1609">
        <v>4.17</v>
      </c>
      <c r="AF1609">
        <v>-1</v>
      </c>
      <c r="AG1609">
        <v>-1</v>
      </c>
      <c r="AH1609">
        <v>-1</v>
      </c>
      <c r="AI1609">
        <v>0</v>
      </c>
      <c r="AJ1609">
        <v>0</v>
      </c>
      <c r="AK1609">
        <v>0.03</v>
      </c>
      <c r="AL1609">
        <v>0.03</v>
      </c>
      <c r="AM1609">
        <v>0.05</v>
      </c>
      <c r="AN1609">
        <v>0.05</v>
      </c>
      <c r="AO1609">
        <v>1.42</v>
      </c>
      <c r="AP1609">
        <v>1.42</v>
      </c>
      <c r="AQ1609">
        <v>22.67</v>
      </c>
      <c r="AR1609">
        <v>0.53</v>
      </c>
      <c r="AS1609">
        <v>0.68</v>
      </c>
      <c r="AT1609">
        <v>-1</v>
      </c>
      <c r="AU1609">
        <v>-1</v>
      </c>
      <c r="AV1609">
        <v>0.05</v>
      </c>
      <c r="AW1609">
        <v>29.88</v>
      </c>
      <c r="AX1609">
        <v>29.88</v>
      </c>
      <c r="AY1609">
        <v>0.17</v>
      </c>
      <c r="AZ1609">
        <v>0</v>
      </c>
      <c r="BA1609">
        <v>1437.8209146553577</v>
      </c>
    </row>
    <row r="1610" spans="1:53" x14ac:dyDescent="0.25">
      <c r="A1610">
        <v>4089</v>
      </c>
      <c r="B1610" t="s">
        <v>1988</v>
      </c>
      <c r="C1610">
        <v>0</v>
      </c>
      <c r="D1610">
        <v>1.58</v>
      </c>
      <c r="E1610">
        <v>0</v>
      </c>
      <c r="F1610">
        <v>0</v>
      </c>
      <c r="G1610">
        <v>0</v>
      </c>
      <c r="H1610">
        <v>0.03</v>
      </c>
      <c r="I1610">
        <v>0</v>
      </c>
      <c r="J1610">
        <v>2</v>
      </c>
      <c r="K1610">
        <v>0.03</v>
      </c>
      <c r="L1610">
        <v>-1</v>
      </c>
      <c r="M1610">
        <v>-1</v>
      </c>
      <c r="N1610">
        <v>0.67</v>
      </c>
      <c r="O1610">
        <v>3.58</v>
      </c>
      <c r="P1610">
        <v>0.03</v>
      </c>
      <c r="Q1610">
        <v>0.28000000000000003</v>
      </c>
      <c r="R1610">
        <v>0.05</v>
      </c>
      <c r="S1610">
        <v>0.32</v>
      </c>
      <c r="T1610">
        <v>0.23</v>
      </c>
      <c r="U1610">
        <v>0</v>
      </c>
      <c r="V1610">
        <v>0</v>
      </c>
      <c r="W1610">
        <v>20.67</v>
      </c>
      <c r="X1610">
        <v>0.6</v>
      </c>
      <c r="Y1610">
        <v>-1</v>
      </c>
      <c r="Z1610">
        <v>-1</v>
      </c>
      <c r="AA1610">
        <v>24.88</v>
      </c>
      <c r="AB1610">
        <v>0.03</v>
      </c>
      <c r="AC1610">
        <v>0.02</v>
      </c>
      <c r="AD1610">
        <v>0.03</v>
      </c>
      <c r="AE1610">
        <v>4.17</v>
      </c>
      <c r="AF1610">
        <v>-1</v>
      </c>
      <c r="AG1610">
        <v>-1</v>
      </c>
      <c r="AH1610">
        <v>-1</v>
      </c>
      <c r="AI1610">
        <v>0</v>
      </c>
      <c r="AJ1610">
        <v>0</v>
      </c>
      <c r="AK1610">
        <v>0.03</v>
      </c>
      <c r="AL1610">
        <v>0.03</v>
      </c>
      <c r="AM1610">
        <v>0.05</v>
      </c>
      <c r="AN1610">
        <v>0.05</v>
      </c>
      <c r="AO1610">
        <v>1.42</v>
      </c>
      <c r="AP1610">
        <v>1.42</v>
      </c>
      <c r="AQ1610">
        <v>22.67</v>
      </c>
      <c r="AR1610">
        <v>0.53</v>
      </c>
      <c r="AS1610">
        <v>0.68</v>
      </c>
      <c r="AT1610">
        <v>-1</v>
      </c>
      <c r="AU1610">
        <v>-1</v>
      </c>
      <c r="AV1610">
        <v>0.05</v>
      </c>
      <c r="AW1610">
        <v>29.88</v>
      </c>
      <c r="AX1610">
        <v>29.88</v>
      </c>
      <c r="AY1610">
        <v>0.17</v>
      </c>
      <c r="AZ1610">
        <v>0</v>
      </c>
      <c r="BA1610">
        <v>1473.9889732802476</v>
      </c>
    </row>
    <row r="1611" spans="1:53" x14ac:dyDescent="0.25">
      <c r="A1611">
        <v>4091</v>
      </c>
      <c r="B1611" t="s">
        <v>1989</v>
      </c>
      <c r="C1611">
        <v>0</v>
      </c>
      <c r="D1611">
        <v>1.58</v>
      </c>
      <c r="E1611">
        <v>0</v>
      </c>
      <c r="F1611">
        <v>0</v>
      </c>
      <c r="G1611">
        <v>0</v>
      </c>
      <c r="H1611">
        <v>0.03</v>
      </c>
      <c r="I1611">
        <v>0</v>
      </c>
      <c r="J1611">
        <v>2</v>
      </c>
      <c r="K1611">
        <v>0.03</v>
      </c>
      <c r="L1611">
        <v>-1</v>
      </c>
      <c r="M1611">
        <v>-1</v>
      </c>
      <c r="N1611">
        <v>0.67</v>
      </c>
      <c r="O1611">
        <v>3.58</v>
      </c>
      <c r="P1611">
        <v>0.03</v>
      </c>
      <c r="Q1611">
        <v>0.28000000000000003</v>
      </c>
      <c r="R1611">
        <v>0.05</v>
      </c>
      <c r="S1611">
        <v>0.32</v>
      </c>
      <c r="T1611">
        <v>0.23</v>
      </c>
      <c r="U1611">
        <v>0</v>
      </c>
      <c r="V1611">
        <v>0</v>
      </c>
      <c r="W1611">
        <v>20.67</v>
      </c>
      <c r="X1611">
        <v>0.6</v>
      </c>
      <c r="Y1611">
        <v>-1</v>
      </c>
      <c r="Z1611">
        <v>-1</v>
      </c>
      <c r="AA1611">
        <v>24.88</v>
      </c>
      <c r="AB1611">
        <v>0.03</v>
      </c>
      <c r="AC1611">
        <v>0.02</v>
      </c>
      <c r="AD1611">
        <v>0.03</v>
      </c>
      <c r="AE1611">
        <v>4.17</v>
      </c>
      <c r="AF1611">
        <v>-1</v>
      </c>
      <c r="AG1611">
        <v>-1</v>
      </c>
      <c r="AH1611">
        <v>-1</v>
      </c>
      <c r="AI1611">
        <v>0</v>
      </c>
      <c r="AJ1611">
        <v>0</v>
      </c>
      <c r="AK1611">
        <v>0.03</v>
      </c>
      <c r="AL1611">
        <v>0.03</v>
      </c>
      <c r="AM1611">
        <v>0.05</v>
      </c>
      <c r="AN1611">
        <v>0.05</v>
      </c>
      <c r="AO1611">
        <v>1.42</v>
      </c>
      <c r="AP1611">
        <v>1.42</v>
      </c>
      <c r="AQ1611">
        <v>22.67</v>
      </c>
      <c r="AR1611">
        <v>0.53</v>
      </c>
      <c r="AS1611">
        <v>0.68</v>
      </c>
      <c r="AT1611">
        <v>-1</v>
      </c>
      <c r="AU1611">
        <v>-1</v>
      </c>
      <c r="AV1611">
        <v>0.05</v>
      </c>
      <c r="AW1611">
        <v>29.88</v>
      </c>
      <c r="AX1611">
        <v>29.88</v>
      </c>
      <c r="AY1611">
        <v>0.17</v>
      </c>
      <c r="AZ1611">
        <v>0</v>
      </c>
      <c r="BA1611">
        <v>1449.9385328021783</v>
      </c>
    </row>
    <row r="1612" spans="1:53" x14ac:dyDescent="0.25">
      <c r="A1612">
        <v>4096</v>
      </c>
      <c r="B1612" t="s">
        <v>1990</v>
      </c>
      <c r="C1612">
        <v>0</v>
      </c>
      <c r="D1612">
        <v>1.58</v>
      </c>
      <c r="E1612">
        <v>0</v>
      </c>
      <c r="F1612">
        <v>0</v>
      </c>
      <c r="G1612">
        <v>0</v>
      </c>
      <c r="H1612">
        <v>0.03</v>
      </c>
      <c r="I1612">
        <v>0</v>
      </c>
      <c r="J1612">
        <v>2</v>
      </c>
      <c r="K1612">
        <v>0.03</v>
      </c>
      <c r="L1612">
        <v>-1</v>
      </c>
      <c r="M1612">
        <v>-1</v>
      </c>
      <c r="N1612">
        <v>0.67</v>
      </c>
      <c r="O1612">
        <v>3.58</v>
      </c>
      <c r="P1612">
        <v>0.03</v>
      </c>
      <c r="Q1612">
        <v>0.28000000000000003</v>
      </c>
      <c r="R1612">
        <v>0.05</v>
      </c>
      <c r="S1612">
        <v>0.32</v>
      </c>
      <c r="T1612">
        <v>0.23</v>
      </c>
      <c r="U1612">
        <v>0</v>
      </c>
      <c r="V1612">
        <v>0</v>
      </c>
      <c r="W1612">
        <v>20.67</v>
      </c>
      <c r="X1612">
        <v>0.6</v>
      </c>
      <c r="Y1612">
        <v>-1</v>
      </c>
      <c r="Z1612">
        <v>-1</v>
      </c>
      <c r="AA1612">
        <v>24.88</v>
      </c>
      <c r="AB1612">
        <v>0.03</v>
      </c>
      <c r="AC1612">
        <v>0.02</v>
      </c>
      <c r="AD1612">
        <v>0.03</v>
      </c>
      <c r="AE1612">
        <v>4.17</v>
      </c>
      <c r="AF1612">
        <v>-1</v>
      </c>
      <c r="AG1612">
        <v>-1</v>
      </c>
      <c r="AH1612">
        <v>-1</v>
      </c>
      <c r="AI1612">
        <v>0</v>
      </c>
      <c r="AJ1612">
        <v>0</v>
      </c>
      <c r="AK1612">
        <v>0.03</v>
      </c>
      <c r="AL1612">
        <v>0.03</v>
      </c>
      <c r="AM1612">
        <v>0.05</v>
      </c>
      <c r="AN1612">
        <v>0.05</v>
      </c>
      <c r="AO1612">
        <v>1.42</v>
      </c>
      <c r="AP1612">
        <v>1.42</v>
      </c>
      <c r="AQ1612">
        <v>22.67</v>
      </c>
      <c r="AR1612">
        <v>0.53</v>
      </c>
      <c r="AS1612">
        <v>0.68</v>
      </c>
      <c r="AT1612">
        <v>-1</v>
      </c>
      <c r="AU1612">
        <v>-1</v>
      </c>
      <c r="AV1612">
        <v>0.05</v>
      </c>
      <c r="AW1612">
        <v>29.88</v>
      </c>
      <c r="AX1612">
        <v>29.88</v>
      </c>
      <c r="AY1612">
        <v>0.17</v>
      </c>
      <c r="AZ1612">
        <v>0</v>
      </c>
      <c r="BA1612">
        <v>1483.6779993871994</v>
      </c>
    </row>
    <row r="1613" spans="1:53" x14ac:dyDescent="0.25">
      <c r="A1613">
        <v>4097</v>
      </c>
      <c r="B1613" t="s">
        <v>1991</v>
      </c>
      <c r="C1613">
        <v>0</v>
      </c>
      <c r="D1613">
        <v>1.58</v>
      </c>
      <c r="E1613">
        <v>0</v>
      </c>
      <c r="F1613">
        <v>0</v>
      </c>
      <c r="G1613">
        <v>0</v>
      </c>
      <c r="H1613">
        <v>0.03</v>
      </c>
      <c r="I1613">
        <v>0</v>
      </c>
      <c r="J1613">
        <v>2</v>
      </c>
      <c r="K1613">
        <v>0.03</v>
      </c>
      <c r="L1613">
        <v>-1</v>
      </c>
      <c r="M1613">
        <v>-1</v>
      </c>
      <c r="N1613">
        <v>0.67</v>
      </c>
      <c r="O1613">
        <v>3.58</v>
      </c>
      <c r="P1613">
        <v>0.03</v>
      </c>
      <c r="Q1613">
        <v>0.28000000000000003</v>
      </c>
      <c r="R1613">
        <v>0.05</v>
      </c>
      <c r="S1613">
        <v>0.32</v>
      </c>
      <c r="T1613">
        <v>0.23</v>
      </c>
      <c r="U1613">
        <v>0</v>
      </c>
      <c r="V1613">
        <v>0</v>
      </c>
      <c r="W1613">
        <v>20.67</v>
      </c>
      <c r="X1613">
        <v>0.6</v>
      </c>
      <c r="Y1613">
        <v>-1</v>
      </c>
      <c r="Z1613">
        <v>-1</v>
      </c>
      <c r="AA1613">
        <v>24.88</v>
      </c>
      <c r="AB1613">
        <v>0.03</v>
      </c>
      <c r="AC1613">
        <v>0.02</v>
      </c>
      <c r="AD1613">
        <v>0.03</v>
      </c>
      <c r="AE1613">
        <v>4.17</v>
      </c>
      <c r="AF1613">
        <v>-1</v>
      </c>
      <c r="AG1613">
        <v>-1</v>
      </c>
      <c r="AH1613">
        <v>-1</v>
      </c>
      <c r="AI1613">
        <v>0</v>
      </c>
      <c r="AJ1613">
        <v>0</v>
      </c>
      <c r="AK1613">
        <v>0.03</v>
      </c>
      <c r="AL1613">
        <v>0.03</v>
      </c>
      <c r="AM1613">
        <v>0.05</v>
      </c>
      <c r="AN1613">
        <v>0.05</v>
      </c>
      <c r="AO1613">
        <v>1.42</v>
      </c>
      <c r="AP1613">
        <v>1.42</v>
      </c>
      <c r="AQ1613">
        <v>22.67</v>
      </c>
      <c r="AR1613">
        <v>0.53</v>
      </c>
      <c r="AS1613">
        <v>0.68</v>
      </c>
      <c r="AT1613">
        <v>-1</v>
      </c>
      <c r="AU1613">
        <v>-1</v>
      </c>
      <c r="AV1613">
        <v>0.05</v>
      </c>
      <c r="AW1613">
        <v>29.88</v>
      </c>
      <c r="AX1613">
        <v>29.88</v>
      </c>
      <c r="AY1613">
        <v>0.17</v>
      </c>
      <c r="AZ1613">
        <v>0</v>
      </c>
      <c r="BA1613">
        <v>1451.1172052310133</v>
      </c>
    </row>
    <row r="1614" spans="1:53" x14ac:dyDescent="0.25">
      <c r="A1614">
        <v>4098</v>
      </c>
      <c r="B1614" t="s">
        <v>1992</v>
      </c>
      <c r="C1614">
        <v>0</v>
      </c>
      <c r="D1614">
        <v>1.58</v>
      </c>
      <c r="E1614">
        <v>0</v>
      </c>
      <c r="F1614">
        <v>0</v>
      </c>
      <c r="G1614">
        <v>0</v>
      </c>
      <c r="H1614">
        <v>0.03</v>
      </c>
      <c r="I1614">
        <v>0</v>
      </c>
      <c r="J1614">
        <v>2</v>
      </c>
      <c r="K1614">
        <v>0.03</v>
      </c>
      <c r="L1614">
        <v>-1</v>
      </c>
      <c r="M1614">
        <v>-1</v>
      </c>
      <c r="N1614">
        <v>0.67</v>
      </c>
      <c r="O1614">
        <v>3.58</v>
      </c>
      <c r="P1614">
        <v>0.03</v>
      </c>
      <c r="Q1614">
        <v>0.28000000000000003</v>
      </c>
      <c r="R1614">
        <v>0.05</v>
      </c>
      <c r="S1614">
        <v>0.32</v>
      </c>
      <c r="T1614">
        <v>0.23</v>
      </c>
      <c r="U1614">
        <v>0</v>
      </c>
      <c r="V1614">
        <v>0</v>
      </c>
      <c r="W1614">
        <v>20.67</v>
      </c>
      <c r="X1614">
        <v>0.6</v>
      </c>
      <c r="Y1614">
        <v>-1</v>
      </c>
      <c r="Z1614">
        <v>-1</v>
      </c>
      <c r="AA1614">
        <v>24.88</v>
      </c>
      <c r="AB1614">
        <v>0.03</v>
      </c>
      <c r="AC1614">
        <v>0.02</v>
      </c>
      <c r="AD1614">
        <v>0.03</v>
      </c>
      <c r="AE1614">
        <v>4.17</v>
      </c>
      <c r="AF1614">
        <v>-1</v>
      </c>
      <c r="AG1614">
        <v>-1</v>
      </c>
      <c r="AH1614">
        <v>-1</v>
      </c>
      <c r="AI1614">
        <v>0</v>
      </c>
      <c r="AJ1614">
        <v>0</v>
      </c>
      <c r="AK1614">
        <v>0.03</v>
      </c>
      <c r="AL1614">
        <v>0.03</v>
      </c>
      <c r="AM1614">
        <v>0.05</v>
      </c>
      <c r="AN1614">
        <v>0.05</v>
      </c>
      <c r="AO1614">
        <v>1.42</v>
      </c>
      <c r="AP1614">
        <v>1.42</v>
      </c>
      <c r="AQ1614">
        <v>22.67</v>
      </c>
      <c r="AR1614">
        <v>0.53</v>
      </c>
      <c r="AS1614">
        <v>0.68</v>
      </c>
      <c r="AT1614">
        <v>-1</v>
      </c>
      <c r="AU1614">
        <v>-1</v>
      </c>
      <c r="AV1614">
        <v>0.05</v>
      </c>
      <c r="AW1614">
        <v>29.88</v>
      </c>
      <c r="AX1614">
        <v>29.88</v>
      </c>
      <c r="AY1614">
        <v>0.17</v>
      </c>
      <c r="AZ1614">
        <v>0</v>
      </c>
      <c r="BA1614">
        <v>1394.9268179434994</v>
      </c>
    </row>
    <row r="1615" spans="1:53" x14ac:dyDescent="0.25">
      <c r="A1615">
        <v>4099</v>
      </c>
      <c r="B1615" t="s">
        <v>1993</v>
      </c>
      <c r="C1615">
        <v>0</v>
      </c>
      <c r="D1615">
        <v>1.58</v>
      </c>
      <c r="E1615">
        <v>0</v>
      </c>
      <c r="F1615">
        <v>0</v>
      </c>
      <c r="G1615">
        <v>0</v>
      </c>
      <c r="H1615">
        <v>0.03</v>
      </c>
      <c r="I1615">
        <v>0</v>
      </c>
      <c r="J1615">
        <v>2</v>
      </c>
      <c r="K1615">
        <v>0.03</v>
      </c>
      <c r="L1615">
        <v>-1</v>
      </c>
      <c r="M1615">
        <v>-1</v>
      </c>
      <c r="N1615">
        <v>0.67</v>
      </c>
      <c r="O1615">
        <v>3.58</v>
      </c>
      <c r="P1615">
        <v>0.03</v>
      </c>
      <c r="Q1615">
        <v>0.28000000000000003</v>
      </c>
      <c r="R1615">
        <v>0.05</v>
      </c>
      <c r="S1615">
        <v>0.32</v>
      </c>
      <c r="T1615">
        <v>0.23</v>
      </c>
      <c r="U1615">
        <v>0</v>
      </c>
      <c r="V1615">
        <v>0</v>
      </c>
      <c r="W1615">
        <v>20.67</v>
      </c>
      <c r="X1615">
        <v>0.6</v>
      </c>
      <c r="Y1615">
        <v>-1</v>
      </c>
      <c r="Z1615">
        <v>-1</v>
      </c>
      <c r="AA1615">
        <v>24.88</v>
      </c>
      <c r="AB1615">
        <v>0.03</v>
      </c>
      <c r="AC1615">
        <v>0.02</v>
      </c>
      <c r="AD1615">
        <v>0.03</v>
      </c>
      <c r="AE1615">
        <v>4.17</v>
      </c>
      <c r="AF1615">
        <v>-1</v>
      </c>
      <c r="AG1615">
        <v>-1</v>
      </c>
      <c r="AH1615">
        <v>-1</v>
      </c>
      <c r="AI1615">
        <v>0</v>
      </c>
      <c r="AJ1615">
        <v>0</v>
      </c>
      <c r="AK1615">
        <v>0.03</v>
      </c>
      <c r="AL1615">
        <v>0.03</v>
      </c>
      <c r="AM1615">
        <v>0.05</v>
      </c>
      <c r="AN1615">
        <v>0.05</v>
      </c>
      <c r="AO1615">
        <v>1.42</v>
      </c>
      <c r="AP1615">
        <v>1.42</v>
      </c>
      <c r="AQ1615">
        <v>22.67</v>
      </c>
      <c r="AR1615">
        <v>0.53</v>
      </c>
      <c r="AS1615">
        <v>0.68</v>
      </c>
      <c r="AT1615">
        <v>-1</v>
      </c>
      <c r="AU1615">
        <v>-1</v>
      </c>
      <c r="AV1615">
        <v>0.05</v>
      </c>
      <c r="AW1615">
        <v>29.88</v>
      </c>
      <c r="AX1615">
        <v>29.88</v>
      </c>
      <c r="AY1615">
        <v>0.17</v>
      </c>
      <c r="AZ1615">
        <v>0</v>
      </c>
      <c r="BA1615">
        <v>1413.9790408338617</v>
      </c>
    </row>
    <row r="1616" spans="1:53" x14ac:dyDescent="0.25">
      <c r="A1616">
        <v>4103</v>
      </c>
      <c r="B1616" t="s">
        <v>1994</v>
      </c>
      <c r="C1616">
        <v>0</v>
      </c>
      <c r="D1616">
        <v>1.58</v>
      </c>
      <c r="E1616">
        <v>0</v>
      </c>
      <c r="F1616">
        <v>0</v>
      </c>
      <c r="G1616">
        <v>0</v>
      </c>
      <c r="H1616">
        <v>0.03</v>
      </c>
      <c r="I1616">
        <v>0</v>
      </c>
      <c r="J1616">
        <v>2</v>
      </c>
      <c r="K1616">
        <v>0.03</v>
      </c>
      <c r="L1616">
        <v>-1</v>
      </c>
      <c r="M1616">
        <v>-1</v>
      </c>
      <c r="N1616">
        <v>0.67</v>
      </c>
      <c r="O1616">
        <v>3.58</v>
      </c>
      <c r="P1616">
        <v>0.03</v>
      </c>
      <c r="Q1616">
        <v>0.28000000000000003</v>
      </c>
      <c r="R1616">
        <v>0.05</v>
      </c>
      <c r="S1616">
        <v>0.32</v>
      </c>
      <c r="T1616">
        <v>0.23</v>
      </c>
      <c r="U1616">
        <v>0</v>
      </c>
      <c r="V1616">
        <v>0</v>
      </c>
      <c r="W1616">
        <v>20.67</v>
      </c>
      <c r="X1616">
        <v>0.6</v>
      </c>
      <c r="Y1616">
        <v>-1</v>
      </c>
      <c r="Z1616">
        <v>-1</v>
      </c>
      <c r="AA1616">
        <v>24.88</v>
      </c>
      <c r="AB1616">
        <v>0.03</v>
      </c>
      <c r="AC1616">
        <v>0.02</v>
      </c>
      <c r="AD1616">
        <v>0.03</v>
      </c>
      <c r="AE1616">
        <v>4.17</v>
      </c>
      <c r="AF1616">
        <v>-1</v>
      </c>
      <c r="AG1616">
        <v>-1</v>
      </c>
      <c r="AH1616">
        <v>-1</v>
      </c>
      <c r="AI1616">
        <v>0</v>
      </c>
      <c r="AJ1616">
        <v>0</v>
      </c>
      <c r="AK1616">
        <v>0.03</v>
      </c>
      <c r="AL1616">
        <v>0.03</v>
      </c>
      <c r="AM1616">
        <v>0.05</v>
      </c>
      <c r="AN1616">
        <v>0.05</v>
      </c>
      <c r="AO1616">
        <v>1.42</v>
      </c>
      <c r="AP1616">
        <v>1.42</v>
      </c>
      <c r="AQ1616">
        <v>22.67</v>
      </c>
      <c r="AR1616">
        <v>0.53</v>
      </c>
      <c r="AS1616">
        <v>0.68</v>
      </c>
      <c r="AT1616">
        <v>-1</v>
      </c>
      <c r="AU1616">
        <v>-1</v>
      </c>
      <c r="AV1616">
        <v>0.05</v>
      </c>
      <c r="AW1616">
        <v>29.88</v>
      </c>
      <c r="AX1616">
        <v>29.88</v>
      </c>
      <c r="AY1616">
        <v>0.17</v>
      </c>
      <c r="AZ1616">
        <v>0</v>
      </c>
      <c r="BA1616">
        <v>1613.2986770179298</v>
      </c>
    </row>
    <row r="1617" spans="1:53" x14ac:dyDescent="0.25">
      <c r="A1617">
        <v>4104</v>
      </c>
      <c r="B1617" t="s">
        <v>1780</v>
      </c>
      <c r="C1617">
        <v>0</v>
      </c>
      <c r="D1617">
        <v>1.58</v>
      </c>
      <c r="E1617">
        <v>0</v>
      </c>
      <c r="F1617">
        <v>0</v>
      </c>
      <c r="G1617">
        <v>0</v>
      </c>
      <c r="H1617">
        <v>0.03</v>
      </c>
      <c r="I1617">
        <v>0</v>
      </c>
      <c r="J1617">
        <v>2</v>
      </c>
      <c r="K1617">
        <v>0.03</v>
      </c>
      <c r="L1617">
        <v>-1</v>
      </c>
      <c r="M1617">
        <v>-1</v>
      </c>
      <c r="N1617">
        <v>0.67</v>
      </c>
      <c r="O1617">
        <v>3.58</v>
      </c>
      <c r="P1617">
        <v>0.03</v>
      </c>
      <c r="Q1617">
        <v>0.28000000000000003</v>
      </c>
      <c r="R1617">
        <v>0.05</v>
      </c>
      <c r="S1617">
        <v>0.32</v>
      </c>
      <c r="T1617">
        <v>0.23</v>
      </c>
      <c r="U1617">
        <v>0</v>
      </c>
      <c r="V1617">
        <v>0</v>
      </c>
      <c r="W1617">
        <v>20.67</v>
      </c>
      <c r="X1617">
        <v>0.6</v>
      </c>
      <c r="Y1617">
        <v>-1</v>
      </c>
      <c r="Z1617">
        <v>-1</v>
      </c>
      <c r="AA1617">
        <v>24.88</v>
      </c>
      <c r="AB1617">
        <v>0.03</v>
      </c>
      <c r="AC1617">
        <v>0.02</v>
      </c>
      <c r="AD1617">
        <v>0.03</v>
      </c>
      <c r="AE1617">
        <v>4.17</v>
      </c>
      <c r="AF1617">
        <v>-1</v>
      </c>
      <c r="AG1617">
        <v>-1</v>
      </c>
      <c r="AH1617">
        <v>-1</v>
      </c>
      <c r="AI1617">
        <v>0</v>
      </c>
      <c r="AJ1617">
        <v>0</v>
      </c>
      <c r="AK1617">
        <v>0.03</v>
      </c>
      <c r="AL1617">
        <v>0.03</v>
      </c>
      <c r="AM1617">
        <v>0.05</v>
      </c>
      <c r="AN1617">
        <v>0.05</v>
      </c>
      <c r="AO1617">
        <v>1.42</v>
      </c>
      <c r="AP1617">
        <v>1.42</v>
      </c>
      <c r="AQ1617">
        <v>22.67</v>
      </c>
      <c r="AR1617">
        <v>0.53</v>
      </c>
      <c r="AS1617">
        <v>0.68</v>
      </c>
      <c r="AT1617">
        <v>-1</v>
      </c>
      <c r="AU1617">
        <v>-1</v>
      </c>
      <c r="AV1617">
        <v>0.05</v>
      </c>
      <c r="AW1617">
        <v>29.88</v>
      </c>
      <c r="AX1617">
        <v>29.88</v>
      </c>
      <c r="AY1617">
        <v>0.17</v>
      </c>
      <c r="AZ1617">
        <v>0</v>
      </c>
      <c r="BA1617">
        <v>1330.0522555207804</v>
      </c>
    </row>
    <row r="1618" spans="1:53" x14ac:dyDescent="0.25">
      <c r="A1618">
        <v>4107</v>
      </c>
      <c r="B1618" t="s">
        <v>1995</v>
      </c>
      <c r="C1618">
        <v>0</v>
      </c>
      <c r="D1618">
        <v>1.58</v>
      </c>
      <c r="E1618">
        <v>0</v>
      </c>
      <c r="F1618">
        <v>0</v>
      </c>
      <c r="G1618">
        <v>0</v>
      </c>
      <c r="H1618">
        <v>0.03</v>
      </c>
      <c r="I1618">
        <v>0</v>
      </c>
      <c r="J1618">
        <v>2</v>
      </c>
      <c r="K1618">
        <v>0.03</v>
      </c>
      <c r="L1618">
        <v>-1</v>
      </c>
      <c r="M1618">
        <v>-1</v>
      </c>
      <c r="N1618">
        <v>0.67</v>
      </c>
      <c r="O1618">
        <v>3.58</v>
      </c>
      <c r="P1618">
        <v>0.03</v>
      </c>
      <c r="Q1618">
        <v>0.28000000000000003</v>
      </c>
      <c r="R1618">
        <v>0.05</v>
      </c>
      <c r="S1618">
        <v>0.32</v>
      </c>
      <c r="T1618">
        <v>0.23</v>
      </c>
      <c r="U1618">
        <v>0</v>
      </c>
      <c r="V1618">
        <v>0</v>
      </c>
      <c r="W1618">
        <v>20.67</v>
      </c>
      <c r="X1618">
        <v>0.6</v>
      </c>
      <c r="Y1618">
        <v>-1</v>
      </c>
      <c r="Z1618">
        <v>-1</v>
      </c>
      <c r="AA1618">
        <v>24.88</v>
      </c>
      <c r="AB1618">
        <v>0.03</v>
      </c>
      <c r="AC1618">
        <v>0.02</v>
      </c>
      <c r="AD1618">
        <v>0.03</v>
      </c>
      <c r="AE1618">
        <v>4.17</v>
      </c>
      <c r="AF1618">
        <v>-1</v>
      </c>
      <c r="AG1618">
        <v>-1</v>
      </c>
      <c r="AH1618">
        <v>-1</v>
      </c>
      <c r="AI1618">
        <v>0</v>
      </c>
      <c r="AJ1618">
        <v>0</v>
      </c>
      <c r="AK1618">
        <v>0.03</v>
      </c>
      <c r="AL1618">
        <v>0.03</v>
      </c>
      <c r="AM1618">
        <v>0.05</v>
      </c>
      <c r="AN1618">
        <v>0.05</v>
      </c>
      <c r="AO1618">
        <v>1.42</v>
      </c>
      <c r="AP1618">
        <v>1.42</v>
      </c>
      <c r="AQ1618">
        <v>22.67</v>
      </c>
      <c r="AR1618">
        <v>0.53</v>
      </c>
      <c r="AS1618">
        <v>0.68</v>
      </c>
      <c r="AT1618">
        <v>-1</v>
      </c>
      <c r="AU1618">
        <v>-1</v>
      </c>
      <c r="AV1618">
        <v>0.05</v>
      </c>
      <c r="AW1618">
        <v>29.88</v>
      </c>
      <c r="AX1618">
        <v>29.88</v>
      </c>
      <c r="AY1618">
        <v>0.17</v>
      </c>
      <c r="AZ1618">
        <v>0</v>
      </c>
      <c r="BA1618">
        <v>1412.0687958754731</v>
      </c>
    </row>
    <row r="1619" spans="1:53" x14ac:dyDescent="0.25">
      <c r="A1619">
        <v>4110</v>
      </c>
      <c r="B1619" t="s">
        <v>1996</v>
      </c>
      <c r="C1619">
        <v>0</v>
      </c>
      <c r="D1619">
        <v>1.58</v>
      </c>
      <c r="E1619">
        <v>0</v>
      </c>
      <c r="F1619">
        <v>0</v>
      </c>
      <c r="G1619">
        <v>0</v>
      </c>
      <c r="H1619">
        <v>0.03</v>
      </c>
      <c r="I1619">
        <v>0</v>
      </c>
      <c r="J1619">
        <v>2</v>
      </c>
      <c r="K1619">
        <v>0.03</v>
      </c>
      <c r="L1619">
        <v>-1</v>
      </c>
      <c r="M1619">
        <v>-1</v>
      </c>
      <c r="N1619">
        <v>0.67</v>
      </c>
      <c r="O1619">
        <v>3.58</v>
      </c>
      <c r="P1619">
        <v>0.03</v>
      </c>
      <c r="Q1619">
        <v>0.28000000000000003</v>
      </c>
      <c r="R1619">
        <v>0.05</v>
      </c>
      <c r="S1619">
        <v>0.32</v>
      </c>
      <c r="T1619">
        <v>0.23</v>
      </c>
      <c r="U1619">
        <v>0</v>
      </c>
      <c r="V1619">
        <v>0</v>
      </c>
      <c r="W1619">
        <v>20.67</v>
      </c>
      <c r="X1619">
        <v>0.6</v>
      </c>
      <c r="Y1619">
        <v>-1</v>
      </c>
      <c r="Z1619">
        <v>-1</v>
      </c>
      <c r="AA1619">
        <v>24.88</v>
      </c>
      <c r="AB1619">
        <v>0.03</v>
      </c>
      <c r="AC1619">
        <v>0.02</v>
      </c>
      <c r="AD1619">
        <v>0.03</v>
      </c>
      <c r="AE1619">
        <v>4.17</v>
      </c>
      <c r="AF1619">
        <v>-1</v>
      </c>
      <c r="AG1619">
        <v>-1</v>
      </c>
      <c r="AH1619">
        <v>-1</v>
      </c>
      <c r="AI1619">
        <v>0</v>
      </c>
      <c r="AJ1619">
        <v>0</v>
      </c>
      <c r="AK1619">
        <v>0.03</v>
      </c>
      <c r="AL1619">
        <v>0.03</v>
      </c>
      <c r="AM1619">
        <v>0.05</v>
      </c>
      <c r="AN1619">
        <v>0.05</v>
      </c>
      <c r="AO1619">
        <v>1.42</v>
      </c>
      <c r="AP1619">
        <v>1.42</v>
      </c>
      <c r="AQ1619">
        <v>22.67</v>
      </c>
      <c r="AR1619">
        <v>0.53</v>
      </c>
      <c r="AS1619">
        <v>0.68</v>
      </c>
      <c r="AT1619">
        <v>-1</v>
      </c>
      <c r="AU1619">
        <v>-1</v>
      </c>
      <c r="AV1619">
        <v>0.05</v>
      </c>
      <c r="AW1619">
        <v>29.88</v>
      </c>
      <c r="AX1619">
        <v>29.88</v>
      </c>
      <c r="AY1619">
        <v>0.17</v>
      </c>
      <c r="AZ1619">
        <v>0</v>
      </c>
      <c r="BA1619">
        <v>1428.4095258136622</v>
      </c>
    </row>
    <row r="1620" spans="1:53" x14ac:dyDescent="0.25">
      <c r="A1620">
        <v>4111</v>
      </c>
      <c r="B1620" t="s">
        <v>1997</v>
      </c>
      <c r="C1620">
        <v>0</v>
      </c>
      <c r="D1620">
        <v>1.58</v>
      </c>
      <c r="E1620">
        <v>0</v>
      </c>
      <c r="F1620">
        <v>0</v>
      </c>
      <c r="G1620">
        <v>0</v>
      </c>
      <c r="H1620">
        <v>0.03</v>
      </c>
      <c r="I1620">
        <v>0</v>
      </c>
      <c r="J1620">
        <v>2</v>
      </c>
      <c r="K1620">
        <v>0.03</v>
      </c>
      <c r="L1620">
        <v>-1</v>
      </c>
      <c r="M1620">
        <v>-1</v>
      </c>
      <c r="N1620">
        <v>0.67</v>
      </c>
      <c r="O1620">
        <v>3.58</v>
      </c>
      <c r="P1620">
        <v>0.03</v>
      </c>
      <c r="Q1620">
        <v>0.28000000000000003</v>
      </c>
      <c r="R1620">
        <v>0.05</v>
      </c>
      <c r="S1620">
        <v>0.32</v>
      </c>
      <c r="T1620">
        <v>0.23</v>
      </c>
      <c r="U1620">
        <v>0</v>
      </c>
      <c r="V1620">
        <v>0</v>
      </c>
      <c r="W1620">
        <v>20.67</v>
      </c>
      <c r="X1620">
        <v>0.6</v>
      </c>
      <c r="Y1620">
        <v>-1</v>
      </c>
      <c r="Z1620">
        <v>-1</v>
      </c>
      <c r="AA1620">
        <v>24.88</v>
      </c>
      <c r="AB1620">
        <v>0.03</v>
      </c>
      <c r="AC1620">
        <v>0.02</v>
      </c>
      <c r="AD1620">
        <v>0.03</v>
      </c>
      <c r="AE1620">
        <v>4.17</v>
      </c>
      <c r="AF1620">
        <v>-1</v>
      </c>
      <c r="AG1620">
        <v>-1</v>
      </c>
      <c r="AH1620">
        <v>-1</v>
      </c>
      <c r="AI1620">
        <v>0</v>
      </c>
      <c r="AJ1620">
        <v>0</v>
      </c>
      <c r="AK1620">
        <v>0.03</v>
      </c>
      <c r="AL1620">
        <v>0.03</v>
      </c>
      <c r="AM1620">
        <v>0.05</v>
      </c>
      <c r="AN1620">
        <v>0.05</v>
      </c>
      <c r="AO1620">
        <v>1.42</v>
      </c>
      <c r="AP1620">
        <v>1.42</v>
      </c>
      <c r="AQ1620">
        <v>22.67</v>
      </c>
      <c r="AR1620">
        <v>0.53</v>
      </c>
      <c r="AS1620">
        <v>0.68</v>
      </c>
      <c r="AT1620">
        <v>-1</v>
      </c>
      <c r="AU1620">
        <v>-1</v>
      </c>
      <c r="AV1620">
        <v>0.05</v>
      </c>
      <c r="AW1620">
        <v>29.88</v>
      </c>
      <c r="AX1620">
        <v>29.88</v>
      </c>
      <c r="AY1620">
        <v>0.17</v>
      </c>
      <c r="AZ1620">
        <v>0</v>
      </c>
      <c r="BA1620">
        <v>1394.6076671987755</v>
      </c>
    </row>
    <row r="1621" spans="1:53" x14ac:dyDescent="0.25">
      <c r="A1621">
        <v>4112</v>
      </c>
      <c r="B1621" t="s">
        <v>1998</v>
      </c>
      <c r="C1621">
        <v>0</v>
      </c>
      <c r="D1621">
        <v>1.58</v>
      </c>
      <c r="E1621">
        <v>0</v>
      </c>
      <c r="F1621">
        <v>0</v>
      </c>
      <c r="G1621">
        <v>0</v>
      </c>
      <c r="H1621">
        <v>0.03</v>
      </c>
      <c r="I1621">
        <v>0</v>
      </c>
      <c r="J1621">
        <v>2</v>
      </c>
      <c r="K1621">
        <v>0.03</v>
      </c>
      <c r="L1621">
        <v>-1</v>
      </c>
      <c r="M1621">
        <v>-1</v>
      </c>
      <c r="N1621">
        <v>0.67</v>
      </c>
      <c r="O1621">
        <v>3.58</v>
      </c>
      <c r="P1621">
        <v>0.03</v>
      </c>
      <c r="Q1621">
        <v>0.28000000000000003</v>
      </c>
      <c r="R1621">
        <v>0.05</v>
      </c>
      <c r="S1621">
        <v>0.32</v>
      </c>
      <c r="T1621">
        <v>0.23</v>
      </c>
      <c r="U1621">
        <v>0</v>
      </c>
      <c r="V1621">
        <v>0</v>
      </c>
      <c r="W1621">
        <v>20.67</v>
      </c>
      <c r="X1621">
        <v>0.6</v>
      </c>
      <c r="Y1621">
        <v>-1</v>
      </c>
      <c r="Z1621">
        <v>-1</v>
      </c>
      <c r="AA1621">
        <v>24.88</v>
      </c>
      <c r="AB1621">
        <v>0.03</v>
      </c>
      <c r="AC1621">
        <v>0.02</v>
      </c>
      <c r="AD1621">
        <v>0.03</v>
      </c>
      <c r="AE1621">
        <v>4.17</v>
      </c>
      <c r="AF1621">
        <v>-1</v>
      </c>
      <c r="AG1621">
        <v>-1</v>
      </c>
      <c r="AH1621">
        <v>-1</v>
      </c>
      <c r="AI1621">
        <v>0</v>
      </c>
      <c r="AJ1621">
        <v>0</v>
      </c>
      <c r="AK1621">
        <v>0.03</v>
      </c>
      <c r="AL1621">
        <v>0.03</v>
      </c>
      <c r="AM1621">
        <v>0.05</v>
      </c>
      <c r="AN1621">
        <v>0.05</v>
      </c>
      <c r="AO1621">
        <v>1.42</v>
      </c>
      <c r="AP1621">
        <v>1.42</v>
      </c>
      <c r="AQ1621">
        <v>22.67</v>
      </c>
      <c r="AR1621">
        <v>0.53</v>
      </c>
      <c r="AS1621">
        <v>0.68</v>
      </c>
      <c r="AT1621">
        <v>-1</v>
      </c>
      <c r="AU1621">
        <v>-1</v>
      </c>
      <c r="AV1621">
        <v>0.05</v>
      </c>
      <c r="AW1621">
        <v>29.88</v>
      </c>
      <c r="AX1621">
        <v>29.88</v>
      </c>
      <c r="AY1621">
        <v>0.17</v>
      </c>
      <c r="AZ1621">
        <v>0</v>
      </c>
      <c r="BA1621">
        <v>1418.7235720168424</v>
      </c>
    </row>
    <row r="1622" spans="1:53" x14ac:dyDescent="0.25">
      <c r="A1622">
        <v>4114</v>
      </c>
      <c r="B1622" t="s">
        <v>1999</v>
      </c>
      <c r="C1622">
        <v>0</v>
      </c>
      <c r="D1622">
        <v>1.58</v>
      </c>
      <c r="E1622">
        <v>0</v>
      </c>
      <c r="F1622">
        <v>0</v>
      </c>
      <c r="G1622">
        <v>0</v>
      </c>
      <c r="H1622">
        <v>0.03</v>
      </c>
      <c r="I1622">
        <v>0</v>
      </c>
      <c r="J1622">
        <v>2</v>
      </c>
      <c r="K1622">
        <v>0.03</v>
      </c>
      <c r="L1622">
        <v>-1</v>
      </c>
      <c r="M1622">
        <v>-1</v>
      </c>
      <c r="N1622">
        <v>0.67</v>
      </c>
      <c r="O1622">
        <v>3.58</v>
      </c>
      <c r="P1622">
        <v>0.03</v>
      </c>
      <c r="Q1622">
        <v>0.28000000000000003</v>
      </c>
      <c r="R1622">
        <v>0.05</v>
      </c>
      <c r="S1622">
        <v>0.32</v>
      </c>
      <c r="T1622">
        <v>0.23</v>
      </c>
      <c r="U1622">
        <v>0</v>
      </c>
      <c r="V1622">
        <v>0</v>
      </c>
      <c r="W1622">
        <v>20.67</v>
      </c>
      <c r="X1622">
        <v>0.6</v>
      </c>
      <c r="Y1622">
        <v>-1</v>
      </c>
      <c r="Z1622">
        <v>-1</v>
      </c>
      <c r="AA1622">
        <v>24.88</v>
      </c>
      <c r="AB1622">
        <v>0.03</v>
      </c>
      <c r="AC1622">
        <v>0.02</v>
      </c>
      <c r="AD1622">
        <v>0.03</v>
      </c>
      <c r="AE1622">
        <v>4.17</v>
      </c>
      <c r="AF1622">
        <v>-1</v>
      </c>
      <c r="AG1622">
        <v>-1</v>
      </c>
      <c r="AH1622">
        <v>-1</v>
      </c>
      <c r="AI1622">
        <v>0</v>
      </c>
      <c r="AJ1622">
        <v>0</v>
      </c>
      <c r="AK1622">
        <v>0.03</v>
      </c>
      <c r="AL1622">
        <v>0.03</v>
      </c>
      <c r="AM1622">
        <v>0.05</v>
      </c>
      <c r="AN1622">
        <v>0.05</v>
      </c>
      <c r="AO1622">
        <v>1.42</v>
      </c>
      <c r="AP1622">
        <v>1.42</v>
      </c>
      <c r="AQ1622">
        <v>22.67</v>
      </c>
      <c r="AR1622">
        <v>0.53</v>
      </c>
      <c r="AS1622">
        <v>0.68</v>
      </c>
      <c r="AT1622">
        <v>-1</v>
      </c>
      <c r="AU1622">
        <v>-1</v>
      </c>
      <c r="AV1622">
        <v>0.05</v>
      </c>
      <c r="AW1622">
        <v>29.88</v>
      </c>
      <c r="AX1622">
        <v>29.88</v>
      </c>
      <c r="AY1622">
        <v>0.17</v>
      </c>
      <c r="AZ1622">
        <v>0</v>
      </c>
      <c r="BA1622">
        <v>1426.8431026607047</v>
      </c>
    </row>
    <row r="1623" spans="1:53" x14ac:dyDescent="0.25">
      <c r="A1623">
        <v>4118</v>
      </c>
      <c r="B1623" t="s">
        <v>2000</v>
      </c>
      <c r="C1623">
        <v>0</v>
      </c>
      <c r="D1623">
        <v>1.58</v>
      </c>
      <c r="E1623">
        <v>0</v>
      </c>
      <c r="F1623">
        <v>0</v>
      </c>
      <c r="G1623">
        <v>0</v>
      </c>
      <c r="H1623">
        <v>0.03</v>
      </c>
      <c r="I1623">
        <v>0</v>
      </c>
      <c r="J1623">
        <v>2</v>
      </c>
      <c r="K1623">
        <v>0.03</v>
      </c>
      <c r="L1623">
        <v>-1</v>
      </c>
      <c r="M1623">
        <v>-1</v>
      </c>
      <c r="N1623">
        <v>0.67</v>
      </c>
      <c r="O1623">
        <v>3.58</v>
      </c>
      <c r="P1623">
        <v>0.03</v>
      </c>
      <c r="Q1623">
        <v>0.28000000000000003</v>
      </c>
      <c r="R1623">
        <v>0.05</v>
      </c>
      <c r="S1623">
        <v>0.32</v>
      </c>
      <c r="T1623">
        <v>0.23</v>
      </c>
      <c r="U1623">
        <v>0</v>
      </c>
      <c r="V1623">
        <v>0</v>
      </c>
      <c r="W1623">
        <v>20.67</v>
      </c>
      <c r="X1623">
        <v>0.6</v>
      </c>
      <c r="Y1623">
        <v>-1</v>
      </c>
      <c r="Z1623">
        <v>-1</v>
      </c>
      <c r="AA1623">
        <v>24.88</v>
      </c>
      <c r="AB1623">
        <v>0.03</v>
      </c>
      <c r="AC1623">
        <v>0.02</v>
      </c>
      <c r="AD1623">
        <v>0.03</v>
      </c>
      <c r="AE1623">
        <v>4.17</v>
      </c>
      <c r="AF1623">
        <v>-1</v>
      </c>
      <c r="AG1623">
        <v>-1</v>
      </c>
      <c r="AH1623">
        <v>-1</v>
      </c>
      <c r="AI1623">
        <v>0</v>
      </c>
      <c r="AJ1623">
        <v>0</v>
      </c>
      <c r="AK1623">
        <v>0.03</v>
      </c>
      <c r="AL1623">
        <v>0.03</v>
      </c>
      <c r="AM1623">
        <v>0.05</v>
      </c>
      <c r="AN1623">
        <v>0.05</v>
      </c>
      <c r="AO1623">
        <v>1.42</v>
      </c>
      <c r="AP1623">
        <v>1.42</v>
      </c>
      <c r="AQ1623">
        <v>22.67</v>
      </c>
      <c r="AR1623">
        <v>0.53</v>
      </c>
      <c r="AS1623">
        <v>0.68</v>
      </c>
      <c r="AT1623">
        <v>-1</v>
      </c>
      <c r="AU1623">
        <v>-1</v>
      </c>
      <c r="AV1623">
        <v>0.05</v>
      </c>
      <c r="AW1623">
        <v>29.88</v>
      </c>
      <c r="AX1623">
        <v>29.88</v>
      </c>
      <c r="AY1623">
        <v>0.17</v>
      </c>
      <c r="AZ1623">
        <v>0</v>
      </c>
      <c r="BA1623">
        <v>1496.6720676957652</v>
      </c>
    </row>
    <row r="1624" spans="1:53" x14ac:dyDescent="0.25">
      <c r="A1624">
        <v>4119</v>
      </c>
      <c r="B1624" t="s">
        <v>2001</v>
      </c>
      <c r="C1624">
        <v>0</v>
      </c>
      <c r="D1624">
        <v>1.58</v>
      </c>
      <c r="E1624">
        <v>0</v>
      </c>
      <c r="F1624">
        <v>0</v>
      </c>
      <c r="G1624">
        <v>0</v>
      </c>
      <c r="H1624">
        <v>0.03</v>
      </c>
      <c r="I1624">
        <v>0</v>
      </c>
      <c r="J1624">
        <v>2</v>
      </c>
      <c r="K1624">
        <v>0.03</v>
      </c>
      <c r="L1624">
        <v>-1</v>
      </c>
      <c r="M1624">
        <v>-1</v>
      </c>
      <c r="N1624">
        <v>0.67</v>
      </c>
      <c r="O1624">
        <v>3.58</v>
      </c>
      <c r="P1624">
        <v>0.03</v>
      </c>
      <c r="Q1624">
        <v>0.28000000000000003</v>
      </c>
      <c r="R1624">
        <v>0.05</v>
      </c>
      <c r="S1624">
        <v>0.32</v>
      </c>
      <c r="T1624">
        <v>0.23</v>
      </c>
      <c r="U1624">
        <v>0</v>
      </c>
      <c r="V1624">
        <v>0</v>
      </c>
      <c r="W1624">
        <v>20.67</v>
      </c>
      <c r="X1624">
        <v>0.6</v>
      </c>
      <c r="Y1624">
        <v>-1</v>
      </c>
      <c r="Z1624">
        <v>-1</v>
      </c>
      <c r="AA1624">
        <v>24.88</v>
      </c>
      <c r="AB1624">
        <v>0.03</v>
      </c>
      <c r="AC1624">
        <v>0.02</v>
      </c>
      <c r="AD1624">
        <v>0.03</v>
      </c>
      <c r="AE1624">
        <v>4.17</v>
      </c>
      <c r="AF1624">
        <v>-1</v>
      </c>
      <c r="AG1624">
        <v>-1</v>
      </c>
      <c r="AH1624">
        <v>-1</v>
      </c>
      <c r="AI1624">
        <v>0</v>
      </c>
      <c r="AJ1624">
        <v>0</v>
      </c>
      <c r="AK1624">
        <v>0.03</v>
      </c>
      <c r="AL1624">
        <v>0.03</v>
      </c>
      <c r="AM1624">
        <v>0.05</v>
      </c>
      <c r="AN1624">
        <v>0.05</v>
      </c>
      <c r="AO1624">
        <v>1.42</v>
      </c>
      <c r="AP1624">
        <v>1.42</v>
      </c>
      <c r="AQ1624">
        <v>22.67</v>
      </c>
      <c r="AR1624">
        <v>0.53</v>
      </c>
      <c r="AS1624">
        <v>0.68</v>
      </c>
      <c r="AT1624">
        <v>-1</v>
      </c>
      <c r="AU1624">
        <v>-1</v>
      </c>
      <c r="AV1624">
        <v>0.05</v>
      </c>
      <c r="AW1624">
        <v>29.88</v>
      </c>
      <c r="AX1624">
        <v>29.88</v>
      </c>
      <c r="AY1624">
        <v>0.17</v>
      </c>
      <c r="AZ1624">
        <v>0</v>
      </c>
      <c r="BA1624">
        <v>1426.0364791390241</v>
      </c>
    </row>
    <row r="1625" spans="1:53" x14ac:dyDescent="0.25">
      <c r="A1625">
        <v>4120</v>
      </c>
      <c r="B1625" t="s">
        <v>2002</v>
      </c>
      <c r="C1625">
        <v>0</v>
      </c>
      <c r="D1625">
        <v>1.58</v>
      </c>
      <c r="E1625">
        <v>0</v>
      </c>
      <c r="F1625">
        <v>0</v>
      </c>
      <c r="G1625">
        <v>0</v>
      </c>
      <c r="H1625">
        <v>0.03</v>
      </c>
      <c r="I1625">
        <v>0</v>
      </c>
      <c r="J1625">
        <v>2</v>
      </c>
      <c r="K1625">
        <v>0.03</v>
      </c>
      <c r="L1625">
        <v>-1</v>
      </c>
      <c r="M1625">
        <v>-1</v>
      </c>
      <c r="N1625">
        <v>0.67</v>
      </c>
      <c r="O1625">
        <v>3.58</v>
      </c>
      <c r="P1625">
        <v>0.03</v>
      </c>
      <c r="Q1625">
        <v>0.28000000000000003</v>
      </c>
      <c r="R1625">
        <v>0.05</v>
      </c>
      <c r="S1625">
        <v>0.32</v>
      </c>
      <c r="T1625">
        <v>0.23</v>
      </c>
      <c r="U1625">
        <v>0</v>
      </c>
      <c r="V1625">
        <v>0</v>
      </c>
      <c r="W1625">
        <v>20.67</v>
      </c>
      <c r="X1625">
        <v>0.6</v>
      </c>
      <c r="Y1625">
        <v>-1</v>
      </c>
      <c r="Z1625">
        <v>-1</v>
      </c>
      <c r="AA1625">
        <v>24.88</v>
      </c>
      <c r="AB1625">
        <v>0.03</v>
      </c>
      <c r="AC1625">
        <v>0.02</v>
      </c>
      <c r="AD1625">
        <v>0.03</v>
      </c>
      <c r="AE1625">
        <v>4.17</v>
      </c>
      <c r="AF1625">
        <v>-1</v>
      </c>
      <c r="AG1625">
        <v>-1</v>
      </c>
      <c r="AH1625">
        <v>-1</v>
      </c>
      <c r="AI1625">
        <v>0</v>
      </c>
      <c r="AJ1625">
        <v>0</v>
      </c>
      <c r="AK1625">
        <v>0.03</v>
      </c>
      <c r="AL1625">
        <v>0.03</v>
      </c>
      <c r="AM1625">
        <v>0.05</v>
      </c>
      <c r="AN1625">
        <v>0.05</v>
      </c>
      <c r="AO1625">
        <v>1.42</v>
      </c>
      <c r="AP1625">
        <v>1.42</v>
      </c>
      <c r="AQ1625">
        <v>22.67</v>
      </c>
      <c r="AR1625">
        <v>0.53</v>
      </c>
      <c r="AS1625">
        <v>0.68</v>
      </c>
      <c r="AT1625">
        <v>-1</v>
      </c>
      <c r="AU1625">
        <v>-1</v>
      </c>
      <c r="AV1625">
        <v>0.05</v>
      </c>
      <c r="AW1625">
        <v>29.88</v>
      </c>
      <c r="AX1625">
        <v>29.88</v>
      </c>
      <c r="AY1625">
        <v>0.17</v>
      </c>
      <c r="AZ1625">
        <v>0</v>
      </c>
      <c r="BA1625">
        <v>1351.0539438010333</v>
      </c>
    </row>
    <row r="1626" spans="1:53" x14ac:dyDescent="0.25">
      <c r="A1626">
        <v>4121</v>
      </c>
      <c r="B1626" t="s">
        <v>1073</v>
      </c>
      <c r="C1626">
        <v>0</v>
      </c>
      <c r="D1626">
        <v>1.58</v>
      </c>
      <c r="E1626">
        <v>0</v>
      </c>
      <c r="F1626">
        <v>0</v>
      </c>
      <c r="G1626">
        <v>0</v>
      </c>
      <c r="H1626">
        <v>0.03</v>
      </c>
      <c r="I1626">
        <v>0</v>
      </c>
      <c r="J1626">
        <v>2</v>
      </c>
      <c r="K1626">
        <v>0.03</v>
      </c>
      <c r="L1626">
        <v>-1</v>
      </c>
      <c r="M1626">
        <v>-1</v>
      </c>
      <c r="N1626">
        <v>0.67</v>
      </c>
      <c r="O1626">
        <v>3.58</v>
      </c>
      <c r="P1626">
        <v>0.03</v>
      </c>
      <c r="Q1626">
        <v>0.28000000000000003</v>
      </c>
      <c r="R1626">
        <v>0.05</v>
      </c>
      <c r="S1626">
        <v>0.32</v>
      </c>
      <c r="T1626">
        <v>0.23</v>
      </c>
      <c r="U1626">
        <v>0</v>
      </c>
      <c r="V1626">
        <v>0</v>
      </c>
      <c r="W1626">
        <v>20.67</v>
      </c>
      <c r="X1626">
        <v>0.6</v>
      </c>
      <c r="Y1626">
        <v>-1</v>
      </c>
      <c r="Z1626">
        <v>-1</v>
      </c>
      <c r="AA1626">
        <v>24.88</v>
      </c>
      <c r="AB1626">
        <v>0.03</v>
      </c>
      <c r="AC1626">
        <v>0.02</v>
      </c>
      <c r="AD1626">
        <v>0.03</v>
      </c>
      <c r="AE1626">
        <v>4.17</v>
      </c>
      <c r="AF1626">
        <v>-1</v>
      </c>
      <c r="AG1626">
        <v>-1</v>
      </c>
      <c r="AH1626">
        <v>-1</v>
      </c>
      <c r="AI1626">
        <v>0</v>
      </c>
      <c r="AJ1626">
        <v>0</v>
      </c>
      <c r="AK1626">
        <v>0.03</v>
      </c>
      <c r="AL1626">
        <v>0.03</v>
      </c>
      <c r="AM1626">
        <v>0.05</v>
      </c>
      <c r="AN1626">
        <v>0.05</v>
      </c>
      <c r="AO1626">
        <v>1.42</v>
      </c>
      <c r="AP1626">
        <v>1.42</v>
      </c>
      <c r="AQ1626">
        <v>22.67</v>
      </c>
      <c r="AR1626">
        <v>0.53</v>
      </c>
      <c r="AS1626">
        <v>0.68</v>
      </c>
      <c r="AT1626">
        <v>-1</v>
      </c>
      <c r="AU1626">
        <v>-1</v>
      </c>
      <c r="AV1626">
        <v>0.05</v>
      </c>
      <c r="AW1626">
        <v>29.88</v>
      </c>
      <c r="AX1626">
        <v>29.88</v>
      </c>
      <c r="AY1626">
        <v>0.17</v>
      </c>
      <c r="AZ1626">
        <v>0</v>
      </c>
      <c r="BA1626">
        <v>1485.3882468860179</v>
      </c>
    </row>
    <row r="1627" spans="1:53" x14ac:dyDescent="0.25">
      <c r="A1627">
        <v>4122</v>
      </c>
      <c r="B1627" t="s">
        <v>2003</v>
      </c>
      <c r="C1627">
        <v>0</v>
      </c>
      <c r="D1627">
        <v>1.58</v>
      </c>
      <c r="E1627">
        <v>0</v>
      </c>
      <c r="F1627">
        <v>0</v>
      </c>
      <c r="G1627">
        <v>0</v>
      </c>
      <c r="H1627">
        <v>0.03</v>
      </c>
      <c r="I1627">
        <v>0</v>
      </c>
      <c r="J1627">
        <v>2</v>
      </c>
      <c r="K1627">
        <v>0.03</v>
      </c>
      <c r="L1627">
        <v>-1</v>
      </c>
      <c r="M1627">
        <v>-1</v>
      </c>
      <c r="N1627">
        <v>0.67</v>
      </c>
      <c r="O1627">
        <v>3.58</v>
      </c>
      <c r="P1627">
        <v>0.03</v>
      </c>
      <c r="Q1627">
        <v>0.28000000000000003</v>
      </c>
      <c r="R1627">
        <v>0.05</v>
      </c>
      <c r="S1627">
        <v>0.32</v>
      </c>
      <c r="T1627">
        <v>0.23</v>
      </c>
      <c r="U1627">
        <v>0</v>
      </c>
      <c r="V1627">
        <v>0</v>
      </c>
      <c r="W1627">
        <v>20.67</v>
      </c>
      <c r="X1627">
        <v>0.6</v>
      </c>
      <c r="Y1627">
        <v>-1</v>
      </c>
      <c r="Z1627">
        <v>-1</v>
      </c>
      <c r="AA1627">
        <v>24.88</v>
      </c>
      <c r="AB1627">
        <v>0.03</v>
      </c>
      <c r="AC1627">
        <v>0.02</v>
      </c>
      <c r="AD1627">
        <v>0.03</v>
      </c>
      <c r="AE1627">
        <v>4.17</v>
      </c>
      <c r="AF1627">
        <v>-1</v>
      </c>
      <c r="AG1627">
        <v>-1</v>
      </c>
      <c r="AH1627">
        <v>-1</v>
      </c>
      <c r="AI1627">
        <v>0</v>
      </c>
      <c r="AJ1627">
        <v>0</v>
      </c>
      <c r="AK1627">
        <v>0.03</v>
      </c>
      <c r="AL1627">
        <v>0.03</v>
      </c>
      <c r="AM1627">
        <v>0.05</v>
      </c>
      <c r="AN1627">
        <v>0.05</v>
      </c>
      <c r="AO1627">
        <v>1.42</v>
      </c>
      <c r="AP1627">
        <v>1.42</v>
      </c>
      <c r="AQ1627">
        <v>22.67</v>
      </c>
      <c r="AR1627">
        <v>0.53</v>
      </c>
      <c r="AS1627">
        <v>0.68</v>
      </c>
      <c r="AT1627">
        <v>-1</v>
      </c>
      <c r="AU1627">
        <v>-1</v>
      </c>
      <c r="AV1627">
        <v>0.05</v>
      </c>
      <c r="AW1627">
        <v>29.88</v>
      </c>
      <c r="AX1627">
        <v>29.88</v>
      </c>
      <c r="AY1627">
        <v>0.17</v>
      </c>
      <c r="AZ1627">
        <v>0</v>
      </c>
      <c r="BA1627">
        <v>1476.9036070401282</v>
      </c>
    </row>
    <row r="1628" spans="1:53" x14ac:dyDescent="0.25">
      <c r="A1628">
        <v>4123</v>
      </c>
      <c r="B1628" t="s">
        <v>2004</v>
      </c>
      <c r="C1628">
        <v>0</v>
      </c>
      <c r="D1628">
        <v>1.58</v>
      </c>
      <c r="E1628">
        <v>0</v>
      </c>
      <c r="F1628">
        <v>0</v>
      </c>
      <c r="G1628">
        <v>0</v>
      </c>
      <c r="H1628">
        <v>0.03</v>
      </c>
      <c r="I1628">
        <v>0</v>
      </c>
      <c r="J1628">
        <v>2</v>
      </c>
      <c r="K1628">
        <v>0.03</v>
      </c>
      <c r="L1628">
        <v>-1</v>
      </c>
      <c r="M1628">
        <v>-1</v>
      </c>
      <c r="N1628">
        <v>0.67</v>
      </c>
      <c r="O1628">
        <v>3.58</v>
      </c>
      <c r="P1628">
        <v>0.03</v>
      </c>
      <c r="Q1628">
        <v>0.28000000000000003</v>
      </c>
      <c r="R1628">
        <v>0.05</v>
      </c>
      <c r="S1628">
        <v>0.32</v>
      </c>
      <c r="T1628">
        <v>0.23</v>
      </c>
      <c r="U1628">
        <v>0</v>
      </c>
      <c r="V1628">
        <v>0</v>
      </c>
      <c r="W1628">
        <v>20.67</v>
      </c>
      <c r="X1628">
        <v>0.6</v>
      </c>
      <c r="Y1628">
        <v>-1</v>
      </c>
      <c r="Z1628">
        <v>-1</v>
      </c>
      <c r="AA1628">
        <v>24.88</v>
      </c>
      <c r="AB1628">
        <v>0.03</v>
      </c>
      <c r="AC1628">
        <v>0.02</v>
      </c>
      <c r="AD1628">
        <v>0.03</v>
      </c>
      <c r="AE1628">
        <v>4.17</v>
      </c>
      <c r="AF1628">
        <v>-1</v>
      </c>
      <c r="AG1628">
        <v>-1</v>
      </c>
      <c r="AH1628">
        <v>-1</v>
      </c>
      <c r="AI1628">
        <v>0</v>
      </c>
      <c r="AJ1628">
        <v>0</v>
      </c>
      <c r="AK1628">
        <v>0.03</v>
      </c>
      <c r="AL1628">
        <v>0.03</v>
      </c>
      <c r="AM1628">
        <v>0.05</v>
      </c>
      <c r="AN1628">
        <v>0.05</v>
      </c>
      <c r="AO1628">
        <v>1.42</v>
      </c>
      <c r="AP1628">
        <v>1.42</v>
      </c>
      <c r="AQ1628">
        <v>22.67</v>
      </c>
      <c r="AR1628">
        <v>0.53</v>
      </c>
      <c r="AS1628">
        <v>0.68</v>
      </c>
      <c r="AT1628">
        <v>-1</v>
      </c>
      <c r="AU1628">
        <v>-1</v>
      </c>
      <c r="AV1628">
        <v>0.05</v>
      </c>
      <c r="AW1628">
        <v>29.88</v>
      </c>
      <c r="AX1628">
        <v>29.88</v>
      </c>
      <c r="AY1628">
        <v>0.17</v>
      </c>
      <c r="AZ1628">
        <v>0</v>
      </c>
      <c r="BA1628">
        <v>1430.0835990942903</v>
      </c>
    </row>
    <row r="1629" spans="1:53" x14ac:dyDescent="0.25">
      <c r="A1629">
        <v>4125</v>
      </c>
      <c r="B1629" t="s">
        <v>2005</v>
      </c>
      <c r="C1629">
        <v>0</v>
      </c>
      <c r="D1629">
        <v>1.58</v>
      </c>
      <c r="E1629">
        <v>0</v>
      </c>
      <c r="F1629">
        <v>0</v>
      </c>
      <c r="G1629">
        <v>0</v>
      </c>
      <c r="H1629">
        <v>0.03</v>
      </c>
      <c r="I1629">
        <v>0</v>
      </c>
      <c r="J1629">
        <v>2</v>
      </c>
      <c r="K1629">
        <v>0.03</v>
      </c>
      <c r="L1629">
        <v>-1</v>
      </c>
      <c r="M1629">
        <v>-1</v>
      </c>
      <c r="N1629">
        <v>0.67</v>
      </c>
      <c r="O1629">
        <v>3.58</v>
      </c>
      <c r="P1629">
        <v>0.03</v>
      </c>
      <c r="Q1629">
        <v>0.28000000000000003</v>
      </c>
      <c r="R1629">
        <v>0.05</v>
      </c>
      <c r="S1629">
        <v>0.32</v>
      </c>
      <c r="T1629">
        <v>0.23</v>
      </c>
      <c r="U1629">
        <v>0</v>
      </c>
      <c r="V1629">
        <v>0</v>
      </c>
      <c r="W1629">
        <v>20.67</v>
      </c>
      <c r="X1629">
        <v>0.6</v>
      </c>
      <c r="Y1629">
        <v>-1</v>
      </c>
      <c r="Z1629">
        <v>-1</v>
      </c>
      <c r="AA1629">
        <v>24.88</v>
      </c>
      <c r="AB1629">
        <v>0.03</v>
      </c>
      <c r="AC1629">
        <v>0.02</v>
      </c>
      <c r="AD1629">
        <v>0.03</v>
      </c>
      <c r="AE1629">
        <v>4.17</v>
      </c>
      <c r="AF1629">
        <v>-1</v>
      </c>
      <c r="AG1629">
        <v>-1</v>
      </c>
      <c r="AH1629">
        <v>-1</v>
      </c>
      <c r="AI1629">
        <v>0</v>
      </c>
      <c r="AJ1629">
        <v>0</v>
      </c>
      <c r="AK1629">
        <v>0.03</v>
      </c>
      <c r="AL1629">
        <v>0.03</v>
      </c>
      <c r="AM1629">
        <v>0.05</v>
      </c>
      <c r="AN1629">
        <v>0.05</v>
      </c>
      <c r="AO1629">
        <v>1.42</v>
      </c>
      <c r="AP1629">
        <v>1.42</v>
      </c>
      <c r="AQ1629">
        <v>22.67</v>
      </c>
      <c r="AR1629">
        <v>0.53</v>
      </c>
      <c r="AS1629">
        <v>0.68</v>
      </c>
      <c r="AT1629">
        <v>-1</v>
      </c>
      <c r="AU1629">
        <v>-1</v>
      </c>
      <c r="AV1629">
        <v>0.05</v>
      </c>
      <c r="AW1629">
        <v>29.88</v>
      </c>
      <c r="AX1629">
        <v>29.88</v>
      </c>
      <c r="AY1629">
        <v>0.17</v>
      </c>
      <c r="AZ1629">
        <v>0</v>
      </c>
      <c r="BA1629">
        <v>1463.5546723183159</v>
      </c>
    </row>
    <row r="1630" spans="1:53" x14ac:dyDescent="0.25">
      <c r="A1630">
        <v>4127</v>
      </c>
      <c r="B1630" t="s">
        <v>2006</v>
      </c>
      <c r="C1630">
        <v>0</v>
      </c>
      <c r="D1630">
        <v>1.58</v>
      </c>
      <c r="E1630">
        <v>0</v>
      </c>
      <c r="F1630">
        <v>0</v>
      </c>
      <c r="G1630">
        <v>0</v>
      </c>
      <c r="H1630">
        <v>0.03</v>
      </c>
      <c r="I1630">
        <v>0</v>
      </c>
      <c r="J1630">
        <v>2</v>
      </c>
      <c r="K1630">
        <v>0.03</v>
      </c>
      <c r="L1630">
        <v>-1</v>
      </c>
      <c r="M1630">
        <v>-1</v>
      </c>
      <c r="N1630">
        <v>0.67</v>
      </c>
      <c r="O1630">
        <v>3.58</v>
      </c>
      <c r="P1630">
        <v>0.03</v>
      </c>
      <c r="Q1630">
        <v>0.28000000000000003</v>
      </c>
      <c r="R1630">
        <v>0.05</v>
      </c>
      <c r="S1630">
        <v>0.32</v>
      </c>
      <c r="T1630">
        <v>0.23</v>
      </c>
      <c r="U1630">
        <v>0</v>
      </c>
      <c r="V1630">
        <v>0</v>
      </c>
      <c r="W1630">
        <v>20.67</v>
      </c>
      <c r="X1630">
        <v>0.6</v>
      </c>
      <c r="Y1630">
        <v>-1</v>
      </c>
      <c r="Z1630">
        <v>-1</v>
      </c>
      <c r="AA1630">
        <v>24.88</v>
      </c>
      <c r="AB1630">
        <v>0.03</v>
      </c>
      <c r="AC1630">
        <v>0.02</v>
      </c>
      <c r="AD1630">
        <v>0.03</v>
      </c>
      <c r="AE1630">
        <v>4.17</v>
      </c>
      <c r="AF1630">
        <v>-1</v>
      </c>
      <c r="AG1630">
        <v>-1</v>
      </c>
      <c r="AH1630">
        <v>-1</v>
      </c>
      <c r="AI1630">
        <v>0</v>
      </c>
      <c r="AJ1630">
        <v>0</v>
      </c>
      <c r="AK1630">
        <v>0.03</v>
      </c>
      <c r="AL1630">
        <v>0.03</v>
      </c>
      <c r="AM1630">
        <v>0.05</v>
      </c>
      <c r="AN1630">
        <v>0.05</v>
      </c>
      <c r="AO1630">
        <v>1.42</v>
      </c>
      <c r="AP1630">
        <v>1.42</v>
      </c>
      <c r="AQ1630">
        <v>22.67</v>
      </c>
      <c r="AR1630">
        <v>0.53</v>
      </c>
      <c r="AS1630">
        <v>0.68</v>
      </c>
      <c r="AT1630">
        <v>-1</v>
      </c>
      <c r="AU1630">
        <v>-1</v>
      </c>
      <c r="AV1630">
        <v>0.05</v>
      </c>
      <c r="AW1630">
        <v>29.88</v>
      </c>
      <c r="AX1630">
        <v>29.88</v>
      </c>
      <c r="AY1630">
        <v>0.17</v>
      </c>
      <c r="AZ1630">
        <v>0</v>
      </c>
      <c r="BA1630">
        <v>1381.3787626336734</v>
      </c>
    </row>
    <row r="1631" spans="1:53" x14ac:dyDescent="0.25">
      <c r="A1631">
        <v>4130</v>
      </c>
      <c r="B1631" t="s">
        <v>2007</v>
      </c>
      <c r="C1631">
        <v>0</v>
      </c>
      <c r="D1631">
        <v>1.58</v>
      </c>
      <c r="E1631">
        <v>0</v>
      </c>
      <c r="F1631">
        <v>0</v>
      </c>
      <c r="G1631">
        <v>0</v>
      </c>
      <c r="H1631">
        <v>0.03</v>
      </c>
      <c r="I1631">
        <v>0</v>
      </c>
      <c r="J1631">
        <v>2</v>
      </c>
      <c r="K1631">
        <v>0.03</v>
      </c>
      <c r="L1631">
        <v>-1</v>
      </c>
      <c r="M1631">
        <v>-1</v>
      </c>
      <c r="N1631">
        <v>0.67</v>
      </c>
      <c r="O1631">
        <v>3.58</v>
      </c>
      <c r="P1631">
        <v>0.03</v>
      </c>
      <c r="Q1631">
        <v>0.28000000000000003</v>
      </c>
      <c r="R1631">
        <v>0.05</v>
      </c>
      <c r="S1631">
        <v>0.32</v>
      </c>
      <c r="T1631">
        <v>0.23</v>
      </c>
      <c r="U1631">
        <v>0</v>
      </c>
      <c r="V1631">
        <v>0</v>
      </c>
      <c r="W1631">
        <v>20.67</v>
      </c>
      <c r="X1631">
        <v>0.6</v>
      </c>
      <c r="Y1631">
        <v>-1</v>
      </c>
      <c r="Z1631">
        <v>-1</v>
      </c>
      <c r="AA1631">
        <v>24.88</v>
      </c>
      <c r="AB1631">
        <v>0.03</v>
      </c>
      <c r="AC1631">
        <v>0.02</v>
      </c>
      <c r="AD1631">
        <v>0.03</v>
      </c>
      <c r="AE1631">
        <v>4.17</v>
      </c>
      <c r="AF1631">
        <v>-1</v>
      </c>
      <c r="AG1631">
        <v>-1</v>
      </c>
      <c r="AH1631">
        <v>-1</v>
      </c>
      <c r="AI1631">
        <v>0</v>
      </c>
      <c r="AJ1631">
        <v>0</v>
      </c>
      <c r="AK1631">
        <v>0.03</v>
      </c>
      <c r="AL1631">
        <v>0.03</v>
      </c>
      <c r="AM1631">
        <v>0.05</v>
      </c>
      <c r="AN1631">
        <v>0.05</v>
      </c>
      <c r="AO1631">
        <v>1.42</v>
      </c>
      <c r="AP1631">
        <v>1.42</v>
      </c>
      <c r="AQ1631">
        <v>22.67</v>
      </c>
      <c r="AR1631">
        <v>0.53</v>
      </c>
      <c r="AS1631">
        <v>0.68</v>
      </c>
      <c r="AT1631">
        <v>-1</v>
      </c>
      <c r="AU1631">
        <v>-1</v>
      </c>
      <c r="AV1631">
        <v>0.05</v>
      </c>
      <c r="AW1631">
        <v>29.88</v>
      </c>
      <c r="AX1631">
        <v>29.88</v>
      </c>
      <c r="AY1631">
        <v>0.17</v>
      </c>
      <c r="AZ1631">
        <v>0</v>
      </c>
      <c r="BA1631">
        <v>1474.5605987820031</v>
      </c>
    </row>
    <row r="1632" spans="1:53" x14ac:dyDescent="0.25">
      <c r="A1632">
        <v>4131</v>
      </c>
      <c r="B1632" t="s">
        <v>2008</v>
      </c>
      <c r="C1632">
        <v>0</v>
      </c>
      <c r="D1632">
        <v>1.58</v>
      </c>
      <c r="E1632">
        <v>0</v>
      </c>
      <c r="F1632">
        <v>0</v>
      </c>
      <c r="G1632">
        <v>0</v>
      </c>
      <c r="H1632">
        <v>0.03</v>
      </c>
      <c r="I1632">
        <v>0</v>
      </c>
      <c r="J1632">
        <v>2</v>
      </c>
      <c r="K1632">
        <v>0.03</v>
      </c>
      <c r="L1632">
        <v>-1</v>
      </c>
      <c r="M1632">
        <v>-1</v>
      </c>
      <c r="N1632">
        <v>0.67</v>
      </c>
      <c r="O1632">
        <v>3.58</v>
      </c>
      <c r="P1632">
        <v>0.03</v>
      </c>
      <c r="Q1632">
        <v>0.28000000000000003</v>
      </c>
      <c r="R1632">
        <v>0.05</v>
      </c>
      <c r="S1632">
        <v>0.32</v>
      </c>
      <c r="T1632">
        <v>0.23</v>
      </c>
      <c r="U1632">
        <v>0</v>
      </c>
      <c r="V1632">
        <v>0</v>
      </c>
      <c r="W1632">
        <v>20.67</v>
      </c>
      <c r="X1632">
        <v>0.6</v>
      </c>
      <c r="Y1632">
        <v>-1</v>
      </c>
      <c r="Z1632">
        <v>-1</v>
      </c>
      <c r="AA1632">
        <v>24.88</v>
      </c>
      <c r="AB1632">
        <v>0.03</v>
      </c>
      <c r="AC1632">
        <v>0.02</v>
      </c>
      <c r="AD1632">
        <v>0.03</v>
      </c>
      <c r="AE1632">
        <v>4.17</v>
      </c>
      <c r="AF1632">
        <v>-1</v>
      </c>
      <c r="AG1632">
        <v>-1</v>
      </c>
      <c r="AH1632">
        <v>-1</v>
      </c>
      <c r="AI1632">
        <v>0</v>
      </c>
      <c r="AJ1632">
        <v>0</v>
      </c>
      <c r="AK1632">
        <v>0.03</v>
      </c>
      <c r="AL1632">
        <v>0.03</v>
      </c>
      <c r="AM1632">
        <v>0.05</v>
      </c>
      <c r="AN1632">
        <v>0.05</v>
      </c>
      <c r="AO1632">
        <v>1.42</v>
      </c>
      <c r="AP1632">
        <v>1.42</v>
      </c>
      <c r="AQ1632">
        <v>22.67</v>
      </c>
      <c r="AR1632">
        <v>0.53</v>
      </c>
      <c r="AS1632">
        <v>0.68</v>
      </c>
      <c r="AT1632">
        <v>-1</v>
      </c>
      <c r="AU1632">
        <v>-1</v>
      </c>
      <c r="AV1632">
        <v>0.05</v>
      </c>
      <c r="AW1632">
        <v>29.88</v>
      </c>
      <c r="AX1632">
        <v>29.88</v>
      </c>
      <c r="AY1632">
        <v>0.17</v>
      </c>
      <c r="AZ1632">
        <v>0</v>
      </c>
      <c r="BA1632">
        <v>1511.7704370615609</v>
      </c>
    </row>
    <row r="1633" spans="1:53" x14ac:dyDescent="0.25">
      <c r="A1633">
        <v>4132</v>
      </c>
      <c r="B1633" t="s">
        <v>2009</v>
      </c>
      <c r="C1633">
        <v>0</v>
      </c>
      <c r="D1633">
        <v>1.58</v>
      </c>
      <c r="E1633">
        <v>0</v>
      </c>
      <c r="F1633">
        <v>0</v>
      </c>
      <c r="G1633">
        <v>0</v>
      </c>
      <c r="H1633">
        <v>0.03</v>
      </c>
      <c r="I1633">
        <v>0</v>
      </c>
      <c r="J1633">
        <v>2</v>
      </c>
      <c r="K1633">
        <v>0.03</v>
      </c>
      <c r="L1633">
        <v>-1</v>
      </c>
      <c r="M1633">
        <v>-1</v>
      </c>
      <c r="N1633">
        <v>0.67</v>
      </c>
      <c r="O1633">
        <v>3.58</v>
      </c>
      <c r="P1633">
        <v>0.03</v>
      </c>
      <c r="Q1633">
        <v>0.28000000000000003</v>
      </c>
      <c r="R1633">
        <v>0.05</v>
      </c>
      <c r="S1633">
        <v>0.32</v>
      </c>
      <c r="T1633">
        <v>0.23</v>
      </c>
      <c r="U1633">
        <v>0</v>
      </c>
      <c r="V1633">
        <v>0</v>
      </c>
      <c r="W1633">
        <v>20.67</v>
      </c>
      <c r="X1633">
        <v>0.6</v>
      </c>
      <c r="Y1633">
        <v>-1</v>
      </c>
      <c r="Z1633">
        <v>-1</v>
      </c>
      <c r="AA1633">
        <v>24.88</v>
      </c>
      <c r="AB1633">
        <v>0.03</v>
      </c>
      <c r="AC1633">
        <v>0.02</v>
      </c>
      <c r="AD1633">
        <v>0.03</v>
      </c>
      <c r="AE1633">
        <v>4.17</v>
      </c>
      <c r="AF1633">
        <v>-1</v>
      </c>
      <c r="AG1633">
        <v>-1</v>
      </c>
      <c r="AH1633">
        <v>-1</v>
      </c>
      <c r="AI1633">
        <v>0</v>
      </c>
      <c r="AJ1633">
        <v>0</v>
      </c>
      <c r="AK1633">
        <v>0.03</v>
      </c>
      <c r="AL1633">
        <v>0.03</v>
      </c>
      <c r="AM1633">
        <v>0.05</v>
      </c>
      <c r="AN1633">
        <v>0.05</v>
      </c>
      <c r="AO1633">
        <v>1.42</v>
      </c>
      <c r="AP1633">
        <v>1.42</v>
      </c>
      <c r="AQ1633">
        <v>22.67</v>
      </c>
      <c r="AR1633">
        <v>0.53</v>
      </c>
      <c r="AS1633">
        <v>0.68</v>
      </c>
      <c r="AT1633">
        <v>-1</v>
      </c>
      <c r="AU1633">
        <v>-1</v>
      </c>
      <c r="AV1633">
        <v>0.05</v>
      </c>
      <c r="AW1633">
        <v>29.88</v>
      </c>
      <c r="AX1633">
        <v>29.88</v>
      </c>
      <c r="AY1633">
        <v>0.17</v>
      </c>
      <c r="AZ1633">
        <v>0</v>
      </c>
      <c r="BA1633">
        <v>1465.2386550647466</v>
      </c>
    </row>
    <row r="1634" spans="1:53" x14ac:dyDescent="0.25">
      <c r="A1634">
        <v>4135</v>
      </c>
      <c r="B1634" t="s">
        <v>2008</v>
      </c>
      <c r="C1634">
        <v>0</v>
      </c>
      <c r="D1634">
        <v>1.58</v>
      </c>
      <c r="E1634">
        <v>0</v>
      </c>
      <c r="F1634">
        <v>0</v>
      </c>
      <c r="G1634">
        <v>0</v>
      </c>
      <c r="H1634">
        <v>0.03</v>
      </c>
      <c r="I1634">
        <v>0</v>
      </c>
      <c r="J1634">
        <v>2</v>
      </c>
      <c r="K1634">
        <v>0.03</v>
      </c>
      <c r="L1634">
        <v>-1</v>
      </c>
      <c r="M1634">
        <v>-1</v>
      </c>
      <c r="N1634">
        <v>0.67</v>
      </c>
      <c r="O1634">
        <v>3.58</v>
      </c>
      <c r="P1634">
        <v>0.03</v>
      </c>
      <c r="Q1634">
        <v>0.28000000000000003</v>
      </c>
      <c r="R1634">
        <v>0.05</v>
      </c>
      <c r="S1634">
        <v>0.32</v>
      </c>
      <c r="T1634">
        <v>0.23</v>
      </c>
      <c r="U1634">
        <v>0</v>
      </c>
      <c r="V1634">
        <v>0</v>
      </c>
      <c r="W1634">
        <v>20.67</v>
      </c>
      <c r="X1634">
        <v>0.6</v>
      </c>
      <c r="Y1634">
        <v>-1</v>
      </c>
      <c r="Z1634">
        <v>-1</v>
      </c>
      <c r="AA1634">
        <v>24.88</v>
      </c>
      <c r="AB1634">
        <v>0.03</v>
      </c>
      <c r="AC1634">
        <v>0.02</v>
      </c>
      <c r="AD1634">
        <v>0.03</v>
      </c>
      <c r="AE1634">
        <v>4.17</v>
      </c>
      <c r="AF1634">
        <v>-1</v>
      </c>
      <c r="AG1634">
        <v>-1</v>
      </c>
      <c r="AH1634">
        <v>-1</v>
      </c>
      <c r="AI1634">
        <v>0</v>
      </c>
      <c r="AJ1634">
        <v>0</v>
      </c>
      <c r="AK1634">
        <v>0.03</v>
      </c>
      <c r="AL1634">
        <v>0.03</v>
      </c>
      <c r="AM1634">
        <v>0.05</v>
      </c>
      <c r="AN1634">
        <v>0.05</v>
      </c>
      <c r="AO1634">
        <v>1.42</v>
      </c>
      <c r="AP1634">
        <v>1.42</v>
      </c>
      <c r="AQ1634">
        <v>22.67</v>
      </c>
      <c r="AR1634">
        <v>0.53</v>
      </c>
      <c r="AS1634">
        <v>0.68</v>
      </c>
      <c r="AT1634">
        <v>-1</v>
      </c>
      <c r="AU1634">
        <v>-1</v>
      </c>
      <c r="AV1634">
        <v>0.05</v>
      </c>
      <c r="AW1634">
        <v>29.88</v>
      </c>
      <c r="AX1634">
        <v>29.88</v>
      </c>
      <c r="AY1634">
        <v>0.17</v>
      </c>
      <c r="AZ1634">
        <v>0</v>
      </c>
      <c r="BA1634">
        <v>1452.4383368090398</v>
      </c>
    </row>
    <row r="1635" spans="1:53" x14ac:dyDescent="0.25">
      <c r="A1635">
        <v>4137</v>
      </c>
      <c r="B1635" t="s">
        <v>2010</v>
      </c>
      <c r="C1635">
        <v>0</v>
      </c>
      <c r="D1635">
        <v>1.58</v>
      </c>
      <c r="E1635">
        <v>0</v>
      </c>
      <c r="F1635">
        <v>0</v>
      </c>
      <c r="G1635">
        <v>0</v>
      </c>
      <c r="H1635">
        <v>0.03</v>
      </c>
      <c r="I1635">
        <v>0</v>
      </c>
      <c r="J1635">
        <v>2</v>
      </c>
      <c r="K1635">
        <v>0.03</v>
      </c>
      <c r="L1635">
        <v>-1</v>
      </c>
      <c r="M1635">
        <v>-1</v>
      </c>
      <c r="N1635">
        <v>0.67</v>
      </c>
      <c r="O1635">
        <v>3.58</v>
      </c>
      <c r="P1635">
        <v>0.03</v>
      </c>
      <c r="Q1635">
        <v>0.28000000000000003</v>
      </c>
      <c r="R1635">
        <v>0.05</v>
      </c>
      <c r="S1635">
        <v>0.32</v>
      </c>
      <c r="T1635">
        <v>0.23</v>
      </c>
      <c r="U1635">
        <v>0</v>
      </c>
      <c r="V1635">
        <v>0</v>
      </c>
      <c r="W1635">
        <v>20.67</v>
      </c>
      <c r="X1635">
        <v>0.6</v>
      </c>
      <c r="Y1635">
        <v>-1</v>
      </c>
      <c r="Z1635">
        <v>-1</v>
      </c>
      <c r="AA1635">
        <v>24.88</v>
      </c>
      <c r="AB1635">
        <v>0.03</v>
      </c>
      <c r="AC1635">
        <v>0.02</v>
      </c>
      <c r="AD1635">
        <v>0.03</v>
      </c>
      <c r="AE1635">
        <v>4.17</v>
      </c>
      <c r="AF1635">
        <v>-1</v>
      </c>
      <c r="AG1635">
        <v>-1</v>
      </c>
      <c r="AH1635">
        <v>-1</v>
      </c>
      <c r="AI1635">
        <v>0</v>
      </c>
      <c r="AJ1635">
        <v>0</v>
      </c>
      <c r="AK1635">
        <v>0.03</v>
      </c>
      <c r="AL1635">
        <v>0.03</v>
      </c>
      <c r="AM1635">
        <v>0.05</v>
      </c>
      <c r="AN1635">
        <v>0.05</v>
      </c>
      <c r="AO1635">
        <v>1.42</v>
      </c>
      <c r="AP1635">
        <v>1.42</v>
      </c>
      <c r="AQ1635">
        <v>22.67</v>
      </c>
      <c r="AR1635">
        <v>0.53</v>
      </c>
      <c r="AS1635">
        <v>0.68</v>
      </c>
      <c r="AT1635">
        <v>-1</v>
      </c>
      <c r="AU1635">
        <v>-1</v>
      </c>
      <c r="AV1635">
        <v>0.05</v>
      </c>
      <c r="AW1635">
        <v>29.88</v>
      </c>
      <c r="AX1635">
        <v>29.88</v>
      </c>
      <c r="AY1635">
        <v>0.17</v>
      </c>
      <c r="AZ1635">
        <v>0</v>
      </c>
      <c r="BA1635">
        <v>1426.3736265671178</v>
      </c>
    </row>
    <row r="1636" spans="1:53" x14ac:dyDescent="0.25">
      <c r="A1636">
        <v>4139</v>
      </c>
      <c r="B1636" t="s">
        <v>2011</v>
      </c>
      <c r="C1636">
        <v>0</v>
      </c>
      <c r="D1636">
        <v>1.58</v>
      </c>
      <c r="E1636">
        <v>0</v>
      </c>
      <c r="F1636">
        <v>0</v>
      </c>
      <c r="G1636">
        <v>0</v>
      </c>
      <c r="H1636">
        <v>0.03</v>
      </c>
      <c r="I1636">
        <v>0</v>
      </c>
      <c r="J1636">
        <v>2</v>
      </c>
      <c r="K1636">
        <v>0.03</v>
      </c>
      <c r="L1636">
        <v>-1</v>
      </c>
      <c r="M1636">
        <v>-1</v>
      </c>
      <c r="N1636">
        <v>0.67</v>
      </c>
      <c r="O1636">
        <v>3.58</v>
      </c>
      <c r="P1636">
        <v>0.03</v>
      </c>
      <c r="Q1636">
        <v>0.28000000000000003</v>
      </c>
      <c r="R1636">
        <v>0.05</v>
      </c>
      <c r="S1636">
        <v>0.32</v>
      </c>
      <c r="T1636">
        <v>0.23</v>
      </c>
      <c r="U1636">
        <v>0</v>
      </c>
      <c r="V1636">
        <v>0</v>
      </c>
      <c r="W1636">
        <v>20.67</v>
      </c>
      <c r="X1636">
        <v>0.6</v>
      </c>
      <c r="Y1636">
        <v>-1</v>
      </c>
      <c r="Z1636">
        <v>-1</v>
      </c>
      <c r="AA1636">
        <v>24.88</v>
      </c>
      <c r="AB1636">
        <v>0.03</v>
      </c>
      <c r="AC1636">
        <v>0.02</v>
      </c>
      <c r="AD1636">
        <v>0.03</v>
      </c>
      <c r="AE1636">
        <v>4.17</v>
      </c>
      <c r="AF1636">
        <v>-1</v>
      </c>
      <c r="AG1636">
        <v>-1</v>
      </c>
      <c r="AH1636">
        <v>-1</v>
      </c>
      <c r="AI1636">
        <v>0</v>
      </c>
      <c r="AJ1636">
        <v>0</v>
      </c>
      <c r="AK1636">
        <v>0.03</v>
      </c>
      <c r="AL1636">
        <v>0.03</v>
      </c>
      <c r="AM1636">
        <v>0.05</v>
      </c>
      <c r="AN1636">
        <v>0.05</v>
      </c>
      <c r="AO1636">
        <v>1.42</v>
      </c>
      <c r="AP1636">
        <v>1.42</v>
      </c>
      <c r="AQ1636">
        <v>22.67</v>
      </c>
      <c r="AR1636">
        <v>0.53</v>
      </c>
      <c r="AS1636">
        <v>0.68</v>
      </c>
      <c r="AT1636">
        <v>-1</v>
      </c>
      <c r="AU1636">
        <v>-1</v>
      </c>
      <c r="AV1636">
        <v>0.05</v>
      </c>
      <c r="AW1636">
        <v>29.88</v>
      </c>
      <c r="AX1636">
        <v>29.88</v>
      </c>
      <c r="AY1636">
        <v>0.17</v>
      </c>
      <c r="AZ1636">
        <v>0</v>
      </c>
      <c r="BA1636">
        <v>1322.4985639491788</v>
      </c>
    </row>
    <row r="1637" spans="1:53" x14ac:dyDescent="0.25">
      <c r="A1637">
        <v>4141</v>
      </c>
      <c r="B1637" t="s">
        <v>2012</v>
      </c>
      <c r="C1637">
        <v>0</v>
      </c>
      <c r="D1637">
        <v>1.58</v>
      </c>
      <c r="E1637">
        <v>0</v>
      </c>
      <c r="F1637">
        <v>0</v>
      </c>
      <c r="G1637">
        <v>0</v>
      </c>
      <c r="H1637">
        <v>0.03</v>
      </c>
      <c r="I1637">
        <v>0</v>
      </c>
      <c r="J1637">
        <v>2</v>
      </c>
      <c r="K1637">
        <v>0.03</v>
      </c>
      <c r="L1637">
        <v>-1</v>
      </c>
      <c r="M1637">
        <v>-1</v>
      </c>
      <c r="N1637">
        <v>0.67</v>
      </c>
      <c r="O1637">
        <v>3.58</v>
      </c>
      <c r="P1637">
        <v>0.03</v>
      </c>
      <c r="Q1637">
        <v>0.28000000000000003</v>
      </c>
      <c r="R1637">
        <v>0.05</v>
      </c>
      <c r="S1637">
        <v>0.32</v>
      </c>
      <c r="T1637">
        <v>0.23</v>
      </c>
      <c r="U1637">
        <v>0</v>
      </c>
      <c r="V1637">
        <v>0</v>
      </c>
      <c r="W1637">
        <v>20.67</v>
      </c>
      <c r="X1637">
        <v>0.6</v>
      </c>
      <c r="Y1637">
        <v>-1</v>
      </c>
      <c r="Z1637">
        <v>-1</v>
      </c>
      <c r="AA1637">
        <v>24.88</v>
      </c>
      <c r="AB1637">
        <v>0.03</v>
      </c>
      <c r="AC1637">
        <v>0.02</v>
      </c>
      <c r="AD1637">
        <v>0.03</v>
      </c>
      <c r="AE1637">
        <v>4.17</v>
      </c>
      <c r="AF1637">
        <v>-1</v>
      </c>
      <c r="AG1637">
        <v>-1</v>
      </c>
      <c r="AH1637">
        <v>-1</v>
      </c>
      <c r="AI1637">
        <v>0</v>
      </c>
      <c r="AJ1637">
        <v>0</v>
      </c>
      <c r="AK1637">
        <v>0.03</v>
      </c>
      <c r="AL1637">
        <v>0.03</v>
      </c>
      <c r="AM1637">
        <v>0.05</v>
      </c>
      <c r="AN1637">
        <v>0.05</v>
      </c>
      <c r="AO1637">
        <v>1.42</v>
      </c>
      <c r="AP1637">
        <v>1.42</v>
      </c>
      <c r="AQ1637">
        <v>22.67</v>
      </c>
      <c r="AR1637">
        <v>0.53</v>
      </c>
      <c r="AS1637">
        <v>0.68</v>
      </c>
      <c r="AT1637">
        <v>-1</v>
      </c>
      <c r="AU1637">
        <v>-1</v>
      </c>
      <c r="AV1637">
        <v>0.05</v>
      </c>
      <c r="AW1637">
        <v>29.88</v>
      </c>
      <c r="AX1637">
        <v>29.88</v>
      </c>
      <c r="AY1637">
        <v>0.17</v>
      </c>
      <c r="AZ1637">
        <v>0</v>
      </c>
      <c r="BA1637">
        <v>1395.2673145536171</v>
      </c>
    </row>
    <row r="1638" spans="1:53" x14ac:dyDescent="0.25">
      <c r="A1638">
        <v>4143</v>
      </c>
      <c r="B1638" t="s">
        <v>2013</v>
      </c>
      <c r="C1638">
        <v>0</v>
      </c>
      <c r="D1638">
        <v>1.58</v>
      </c>
      <c r="E1638">
        <v>0</v>
      </c>
      <c r="F1638">
        <v>0</v>
      </c>
      <c r="G1638">
        <v>0</v>
      </c>
      <c r="H1638">
        <v>0.03</v>
      </c>
      <c r="I1638">
        <v>0</v>
      </c>
      <c r="J1638">
        <v>2</v>
      </c>
      <c r="K1638">
        <v>0.03</v>
      </c>
      <c r="L1638">
        <v>-1</v>
      </c>
      <c r="M1638">
        <v>-1</v>
      </c>
      <c r="N1638">
        <v>0.67</v>
      </c>
      <c r="O1638">
        <v>3.58</v>
      </c>
      <c r="P1638">
        <v>0.03</v>
      </c>
      <c r="Q1638">
        <v>0.28000000000000003</v>
      </c>
      <c r="R1638">
        <v>0.05</v>
      </c>
      <c r="S1638">
        <v>0.32</v>
      </c>
      <c r="T1638">
        <v>0.23</v>
      </c>
      <c r="U1638">
        <v>0</v>
      </c>
      <c r="V1638">
        <v>0</v>
      </c>
      <c r="W1638">
        <v>20.67</v>
      </c>
      <c r="X1638">
        <v>0.6</v>
      </c>
      <c r="Y1638">
        <v>-1</v>
      </c>
      <c r="Z1638">
        <v>-1</v>
      </c>
      <c r="AA1638">
        <v>24.88</v>
      </c>
      <c r="AB1638">
        <v>0.03</v>
      </c>
      <c r="AC1638">
        <v>0.02</v>
      </c>
      <c r="AD1638">
        <v>0.03</v>
      </c>
      <c r="AE1638">
        <v>4.17</v>
      </c>
      <c r="AF1638">
        <v>-1</v>
      </c>
      <c r="AG1638">
        <v>-1</v>
      </c>
      <c r="AH1638">
        <v>-1</v>
      </c>
      <c r="AI1638">
        <v>0</v>
      </c>
      <c r="AJ1638">
        <v>0</v>
      </c>
      <c r="AK1638">
        <v>0.03</v>
      </c>
      <c r="AL1638">
        <v>0.03</v>
      </c>
      <c r="AM1638">
        <v>0.05</v>
      </c>
      <c r="AN1638">
        <v>0.05</v>
      </c>
      <c r="AO1638">
        <v>1.42</v>
      </c>
      <c r="AP1638">
        <v>1.42</v>
      </c>
      <c r="AQ1638">
        <v>22.67</v>
      </c>
      <c r="AR1638">
        <v>0.53</v>
      </c>
      <c r="AS1638">
        <v>0.68</v>
      </c>
      <c r="AT1638">
        <v>-1</v>
      </c>
      <c r="AU1638">
        <v>-1</v>
      </c>
      <c r="AV1638">
        <v>0.05</v>
      </c>
      <c r="AW1638">
        <v>29.88</v>
      </c>
      <c r="AX1638">
        <v>29.88</v>
      </c>
      <c r="AY1638">
        <v>0.17</v>
      </c>
      <c r="AZ1638">
        <v>0</v>
      </c>
      <c r="BA1638">
        <v>1622.0712789642143</v>
      </c>
    </row>
    <row r="1639" spans="1:53" x14ac:dyDescent="0.25">
      <c r="A1639">
        <v>4145</v>
      </c>
      <c r="B1639" t="s">
        <v>2014</v>
      </c>
      <c r="C1639">
        <v>0</v>
      </c>
      <c r="D1639">
        <v>1.58</v>
      </c>
      <c r="E1639">
        <v>0</v>
      </c>
      <c r="F1639">
        <v>0</v>
      </c>
      <c r="G1639">
        <v>0</v>
      </c>
      <c r="H1639">
        <v>0.03</v>
      </c>
      <c r="I1639">
        <v>0</v>
      </c>
      <c r="J1639">
        <v>2</v>
      </c>
      <c r="K1639">
        <v>0.03</v>
      </c>
      <c r="L1639">
        <v>-1</v>
      </c>
      <c r="M1639">
        <v>-1</v>
      </c>
      <c r="N1639">
        <v>0.67</v>
      </c>
      <c r="O1639">
        <v>3.58</v>
      </c>
      <c r="P1639">
        <v>0.03</v>
      </c>
      <c r="Q1639">
        <v>0.28000000000000003</v>
      </c>
      <c r="R1639">
        <v>0.05</v>
      </c>
      <c r="S1639">
        <v>0.32</v>
      </c>
      <c r="T1639">
        <v>0.23</v>
      </c>
      <c r="U1639">
        <v>0</v>
      </c>
      <c r="V1639">
        <v>0</v>
      </c>
      <c r="W1639">
        <v>20.67</v>
      </c>
      <c r="X1639">
        <v>0.6</v>
      </c>
      <c r="Y1639">
        <v>-1</v>
      </c>
      <c r="Z1639">
        <v>-1</v>
      </c>
      <c r="AA1639">
        <v>24.88</v>
      </c>
      <c r="AB1639">
        <v>0.03</v>
      </c>
      <c r="AC1639">
        <v>0.02</v>
      </c>
      <c r="AD1639">
        <v>0.03</v>
      </c>
      <c r="AE1639">
        <v>4.17</v>
      </c>
      <c r="AF1639">
        <v>-1</v>
      </c>
      <c r="AG1639">
        <v>-1</v>
      </c>
      <c r="AH1639">
        <v>-1</v>
      </c>
      <c r="AI1639">
        <v>0</v>
      </c>
      <c r="AJ1639">
        <v>0</v>
      </c>
      <c r="AK1639">
        <v>0.03</v>
      </c>
      <c r="AL1639">
        <v>0.03</v>
      </c>
      <c r="AM1639">
        <v>0.05</v>
      </c>
      <c r="AN1639">
        <v>0.05</v>
      </c>
      <c r="AO1639">
        <v>1.42</v>
      </c>
      <c r="AP1639">
        <v>1.42</v>
      </c>
      <c r="AQ1639">
        <v>22.67</v>
      </c>
      <c r="AR1639">
        <v>0.53</v>
      </c>
      <c r="AS1639">
        <v>0.68</v>
      </c>
      <c r="AT1639">
        <v>-1</v>
      </c>
      <c r="AU1639">
        <v>-1</v>
      </c>
      <c r="AV1639">
        <v>0.05</v>
      </c>
      <c r="AW1639">
        <v>29.88</v>
      </c>
      <c r="AX1639">
        <v>29.88</v>
      </c>
      <c r="AY1639">
        <v>0.17</v>
      </c>
      <c r="AZ1639">
        <v>0</v>
      </c>
      <c r="BA1639">
        <v>1527.0531246174728</v>
      </c>
    </row>
    <row r="1640" spans="1:53" x14ac:dyDescent="0.25">
      <c r="A1640">
        <v>4146</v>
      </c>
      <c r="B1640" t="s">
        <v>2015</v>
      </c>
      <c r="C1640">
        <v>0</v>
      </c>
      <c r="D1640">
        <v>1.58</v>
      </c>
      <c r="E1640">
        <v>0</v>
      </c>
      <c r="F1640">
        <v>0</v>
      </c>
      <c r="G1640">
        <v>0</v>
      </c>
      <c r="H1640">
        <v>0.03</v>
      </c>
      <c r="I1640">
        <v>0</v>
      </c>
      <c r="J1640">
        <v>2</v>
      </c>
      <c r="K1640">
        <v>0.03</v>
      </c>
      <c r="L1640">
        <v>-1</v>
      </c>
      <c r="M1640">
        <v>-1</v>
      </c>
      <c r="N1640">
        <v>0.67</v>
      </c>
      <c r="O1640">
        <v>3.58</v>
      </c>
      <c r="P1640">
        <v>0.03</v>
      </c>
      <c r="Q1640">
        <v>0.28000000000000003</v>
      </c>
      <c r="R1640">
        <v>0.05</v>
      </c>
      <c r="S1640">
        <v>0.32</v>
      </c>
      <c r="T1640">
        <v>0.23</v>
      </c>
      <c r="U1640">
        <v>0</v>
      </c>
      <c r="V1640">
        <v>0</v>
      </c>
      <c r="W1640">
        <v>20.67</v>
      </c>
      <c r="X1640">
        <v>0.6</v>
      </c>
      <c r="Y1640">
        <v>-1</v>
      </c>
      <c r="Z1640">
        <v>-1</v>
      </c>
      <c r="AA1640">
        <v>24.88</v>
      </c>
      <c r="AB1640">
        <v>0.03</v>
      </c>
      <c r="AC1640">
        <v>0.02</v>
      </c>
      <c r="AD1640">
        <v>0.03</v>
      </c>
      <c r="AE1640">
        <v>4.17</v>
      </c>
      <c r="AF1640">
        <v>-1</v>
      </c>
      <c r="AG1640">
        <v>-1</v>
      </c>
      <c r="AH1640">
        <v>-1</v>
      </c>
      <c r="AI1640">
        <v>0</v>
      </c>
      <c r="AJ1640">
        <v>0</v>
      </c>
      <c r="AK1640">
        <v>0.03</v>
      </c>
      <c r="AL1640">
        <v>0.03</v>
      </c>
      <c r="AM1640">
        <v>0.05</v>
      </c>
      <c r="AN1640">
        <v>0.05</v>
      </c>
      <c r="AO1640">
        <v>1.42</v>
      </c>
      <c r="AP1640">
        <v>1.42</v>
      </c>
      <c r="AQ1640">
        <v>22.67</v>
      </c>
      <c r="AR1640">
        <v>0.53</v>
      </c>
      <c r="AS1640">
        <v>0.68</v>
      </c>
      <c r="AT1640">
        <v>-1</v>
      </c>
      <c r="AU1640">
        <v>-1</v>
      </c>
      <c r="AV1640">
        <v>0.05</v>
      </c>
      <c r="AW1640">
        <v>29.88</v>
      </c>
      <c r="AX1640">
        <v>29.88</v>
      </c>
      <c r="AY1640">
        <v>0.17</v>
      </c>
      <c r="AZ1640">
        <v>0</v>
      </c>
      <c r="BA1640">
        <v>1512.4759575850626</v>
      </c>
    </row>
    <row r="1641" spans="1:53" x14ac:dyDescent="0.25">
      <c r="A1641">
        <v>4150</v>
      </c>
      <c r="B1641" t="s">
        <v>2016</v>
      </c>
      <c r="C1641">
        <v>0</v>
      </c>
      <c r="D1641">
        <v>1.58</v>
      </c>
      <c r="E1641">
        <v>0</v>
      </c>
      <c r="F1641">
        <v>0</v>
      </c>
      <c r="G1641">
        <v>0</v>
      </c>
      <c r="H1641">
        <v>0.03</v>
      </c>
      <c r="I1641">
        <v>0</v>
      </c>
      <c r="J1641">
        <v>2</v>
      </c>
      <c r="K1641">
        <v>0.03</v>
      </c>
      <c r="L1641">
        <v>-1</v>
      </c>
      <c r="M1641">
        <v>-1</v>
      </c>
      <c r="N1641">
        <v>0.67</v>
      </c>
      <c r="O1641">
        <v>3.58</v>
      </c>
      <c r="P1641">
        <v>0.03</v>
      </c>
      <c r="Q1641">
        <v>0.28000000000000003</v>
      </c>
      <c r="R1641">
        <v>0.05</v>
      </c>
      <c r="S1641">
        <v>0.32</v>
      </c>
      <c r="T1641">
        <v>0.23</v>
      </c>
      <c r="U1641">
        <v>0</v>
      </c>
      <c r="V1641">
        <v>0</v>
      </c>
      <c r="W1641">
        <v>20.67</v>
      </c>
      <c r="X1641">
        <v>0.6</v>
      </c>
      <c r="Y1641">
        <v>-1</v>
      </c>
      <c r="Z1641">
        <v>-1</v>
      </c>
      <c r="AA1641">
        <v>24.88</v>
      </c>
      <c r="AB1641">
        <v>0.03</v>
      </c>
      <c r="AC1641">
        <v>0.02</v>
      </c>
      <c r="AD1641">
        <v>0.03</v>
      </c>
      <c r="AE1641">
        <v>4.17</v>
      </c>
      <c r="AF1641">
        <v>-1</v>
      </c>
      <c r="AG1641">
        <v>-1</v>
      </c>
      <c r="AH1641">
        <v>-1</v>
      </c>
      <c r="AI1641">
        <v>0</v>
      </c>
      <c r="AJ1641">
        <v>0</v>
      </c>
      <c r="AK1641">
        <v>0.03</v>
      </c>
      <c r="AL1641">
        <v>0.03</v>
      </c>
      <c r="AM1641">
        <v>0.05</v>
      </c>
      <c r="AN1641">
        <v>0.05</v>
      </c>
      <c r="AO1641">
        <v>1.42</v>
      </c>
      <c r="AP1641">
        <v>1.42</v>
      </c>
      <c r="AQ1641">
        <v>22.67</v>
      </c>
      <c r="AR1641">
        <v>0.53</v>
      </c>
      <c r="AS1641">
        <v>0.68</v>
      </c>
      <c r="AT1641">
        <v>-1</v>
      </c>
      <c r="AU1641">
        <v>-1</v>
      </c>
      <c r="AV1641">
        <v>0.05</v>
      </c>
      <c r="AW1641">
        <v>29.88</v>
      </c>
      <c r="AX1641">
        <v>29.88</v>
      </c>
      <c r="AY1641">
        <v>0.17</v>
      </c>
      <c r="AZ1641">
        <v>0</v>
      </c>
      <c r="BA1641">
        <v>1455.4124653742142</v>
      </c>
    </row>
    <row r="1642" spans="1:53" x14ac:dyDescent="0.25">
      <c r="A1642">
        <v>4151</v>
      </c>
      <c r="B1642" t="s">
        <v>2017</v>
      </c>
      <c r="C1642">
        <v>0</v>
      </c>
      <c r="D1642">
        <v>1.58</v>
      </c>
      <c r="E1642">
        <v>0</v>
      </c>
      <c r="F1642">
        <v>0</v>
      </c>
      <c r="G1642">
        <v>0</v>
      </c>
      <c r="H1642">
        <v>0.03</v>
      </c>
      <c r="I1642">
        <v>0</v>
      </c>
      <c r="J1642">
        <v>2</v>
      </c>
      <c r="K1642">
        <v>0.03</v>
      </c>
      <c r="L1642">
        <v>-1</v>
      </c>
      <c r="M1642">
        <v>-1</v>
      </c>
      <c r="N1642">
        <v>0.67</v>
      </c>
      <c r="O1642">
        <v>3.58</v>
      </c>
      <c r="P1642">
        <v>0.03</v>
      </c>
      <c r="Q1642">
        <v>0.28000000000000003</v>
      </c>
      <c r="R1642">
        <v>0.05</v>
      </c>
      <c r="S1642">
        <v>0.32</v>
      </c>
      <c r="T1642">
        <v>0.23</v>
      </c>
      <c r="U1642">
        <v>0</v>
      </c>
      <c r="V1642">
        <v>0</v>
      </c>
      <c r="W1642">
        <v>20.67</v>
      </c>
      <c r="X1642">
        <v>0.6</v>
      </c>
      <c r="Y1642">
        <v>-1</v>
      </c>
      <c r="Z1642">
        <v>-1</v>
      </c>
      <c r="AA1642">
        <v>24.88</v>
      </c>
      <c r="AB1642">
        <v>0.03</v>
      </c>
      <c r="AC1642">
        <v>0.02</v>
      </c>
      <c r="AD1642">
        <v>0.03</v>
      </c>
      <c r="AE1642">
        <v>4.17</v>
      </c>
      <c r="AF1642">
        <v>-1</v>
      </c>
      <c r="AG1642">
        <v>-1</v>
      </c>
      <c r="AH1642">
        <v>-1</v>
      </c>
      <c r="AI1642">
        <v>0</v>
      </c>
      <c r="AJ1642">
        <v>0</v>
      </c>
      <c r="AK1642">
        <v>0.03</v>
      </c>
      <c r="AL1642">
        <v>0.03</v>
      </c>
      <c r="AM1642">
        <v>0.05</v>
      </c>
      <c r="AN1642">
        <v>0.05</v>
      </c>
      <c r="AO1642">
        <v>1.42</v>
      </c>
      <c r="AP1642">
        <v>1.42</v>
      </c>
      <c r="AQ1642">
        <v>22.67</v>
      </c>
      <c r="AR1642">
        <v>0.53</v>
      </c>
      <c r="AS1642">
        <v>0.68</v>
      </c>
      <c r="AT1642">
        <v>-1</v>
      </c>
      <c r="AU1642">
        <v>-1</v>
      </c>
      <c r="AV1642">
        <v>0.05</v>
      </c>
      <c r="AW1642">
        <v>29.88</v>
      </c>
      <c r="AX1642">
        <v>29.88</v>
      </c>
      <c r="AY1642">
        <v>0.17</v>
      </c>
      <c r="AZ1642">
        <v>0</v>
      </c>
      <c r="BA1642">
        <v>1418.7912565212491</v>
      </c>
    </row>
    <row r="1643" spans="1:53" x14ac:dyDescent="0.25">
      <c r="A1643">
        <v>4152</v>
      </c>
      <c r="B1643" t="s">
        <v>2018</v>
      </c>
      <c r="C1643">
        <v>0</v>
      </c>
      <c r="D1643">
        <v>1.58</v>
      </c>
      <c r="E1643">
        <v>0</v>
      </c>
      <c r="F1643">
        <v>0</v>
      </c>
      <c r="G1643">
        <v>0</v>
      </c>
      <c r="H1643">
        <v>0.03</v>
      </c>
      <c r="I1643">
        <v>0</v>
      </c>
      <c r="J1643">
        <v>2</v>
      </c>
      <c r="K1643">
        <v>0.03</v>
      </c>
      <c r="L1643">
        <v>-1</v>
      </c>
      <c r="M1643">
        <v>-1</v>
      </c>
      <c r="N1643">
        <v>0.67</v>
      </c>
      <c r="O1643">
        <v>3.58</v>
      </c>
      <c r="P1643">
        <v>0.03</v>
      </c>
      <c r="Q1643">
        <v>0.28000000000000003</v>
      </c>
      <c r="R1643">
        <v>0.05</v>
      </c>
      <c r="S1643">
        <v>0.32</v>
      </c>
      <c r="T1643">
        <v>0.23</v>
      </c>
      <c r="U1643">
        <v>0</v>
      </c>
      <c r="V1643">
        <v>0</v>
      </c>
      <c r="W1643">
        <v>20.67</v>
      </c>
      <c r="X1643">
        <v>0.6</v>
      </c>
      <c r="Y1643">
        <v>-1</v>
      </c>
      <c r="Z1643">
        <v>-1</v>
      </c>
      <c r="AA1643">
        <v>24.88</v>
      </c>
      <c r="AB1643">
        <v>0.03</v>
      </c>
      <c r="AC1643">
        <v>0.02</v>
      </c>
      <c r="AD1643">
        <v>0.03</v>
      </c>
      <c r="AE1643">
        <v>4.17</v>
      </c>
      <c r="AF1643">
        <v>-1</v>
      </c>
      <c r="AG1643">
        <v>-1</v>
      </c>
      <c r="AH1643">
        <v>-1</v>
      </c>
      <c r="AI1643">
        <v>0</v>
      </c>
      <c r="AJ1643">
        <v>0</v>
      </c>
      <c r="AK1643">
        <v>0.03</v>
      </c>
      <c r="AL1643">
        <v>0.03</v>
      </c>
      <c r="AM1643">
        <v>0.05</v>
      </c>
      <c r="AN1643">
        <v>0.05</v>
      </c>
      <c r="AO1643">
        <v>1.42</v>
      </c>
      <c r="AP1643">
        <v>1.42</v>
      </c>
      <c r="AQ1643">
        <v>22.67</v>
      </c>
      <c r="AR1643">
        <v>0.53</v>
      </c>
      <c r="AS1643">
        <v>0.68</v>
      </c>
      <c r="AT1643">
        <v>-1</v>
      </c>
      <c r="AU1643">
        <v>-1</v>
      </c>
      <c r="AV1643">
        <v>0.05</v>
      </c>
      <c r="AW1643">
        <v>29.88</v>
      </c>
      <c r="AX1643">
        <v>29.88</v>
      </c>
      <c r="AY1643">
        <v>0.17</v>
      </c>
      <c r="AZ1643">
        <v>0</v>
      </c>
      <c r="BA1643">
        <v>1333.3255409543658</v>
      </c>
    </row>
    <row r="1644" spans="1:53" x14ac:dyDescent="0.25">
      <c r="A1644">
        <v>4153</v>
      </c>
      <c r="B1644" t="s">
        <v>2019</v>
      </c>
      <c r="C1644">
        <v>0</v>
      </c>
      <c r="D1644">
        <v>1.58</v>
      </c>
      <c r="E1644">
        <v>0</v>
      </c>
      <c r="F1644">
        <v>0</v>
      </c>
      <c r="G1644">
        <v>0</v>
      </c>
      <c r="H1644">
        <v>0.03</v>
      </c>
      <c r="I1644">
        <v>0</v>
      </c>
      <c r="J1644">
        <v>2</v>
      </c>
      <c r="K1644">
        <v>0.03</v>
      </c>
      <c r="L1644">
        <v>-1</v>
      </c>
      <c r="M1644">
        <v>-1</v>
      </c>
      <c r="N1644">
        <v>0.67</v>
      </c>
      <c r="O1644">
        <v>3.58</v>
      </c>
      <c r="P1644">
        <v>0.03</v>
      </c>
      <c r="Q1644">
        <v>0.28000000000000003</v>
      </c>
      <c r="R1644">
        <v>0.05</v>
      </c>
      <c r="S1644">
        <v>0.32</v>
      </c>
      <c r="T1644">
        <v>0.23</v>
      </c>
      <c r="U1644">
        <v>0</v>
      </c>
      <c r="V1644">
        <v>0</v>
      </c>
      <c r="W1644">
        <v>20.67</v>
      </c>
      <c r="X1644">
        <v>0.6</v>
      </c>
      <c r="Y1644">
        <v>-1</v>
      </c>
      <c r="Z1644">
        <v>-1</v>
      </c>
      <c r="AA1644">
        <v>24.88</v>
      </c>
      <c r="AB1644">
        <v>0.03</v>
      </c>
      <c r="AC1644">
        <v>0.02</v>
      </c>
      <c r="AD1644">
        <v>0.03</v>
      </c>
      <c r="AE1644">
        <v>4.17</v>
      </c>
      <c r="AF1644">
        <v>-1</v>
      </c>
      <c r="AG1644">
        <v>-1</v>
      </c>
      <c r="AH1644">
        <v>-1</v>
      </c>
      <c r="AI1644">
        <v>0</v>
      </c>
      <c r="AJ1644">
        <v>0</v>
      </c>
      <c r="AK1644">
        <v>0.03</v>
      </c>
      <c r="AL1644">
        <v>0.03</v>
      </c>
      <c r="AM1644">
        <v>0.05</v>
      </c>
      <c r="AN1644">
        <v>0.05</v>
      </c>
      <c r="AO1644">
        <v>1.42</v>
      </c>
      <c r="AP1644">
        <v>1.42</v>
      </c>
      <c r="AQ1644">
        <v>22.67</v>
      </c>
      <c r="AR1644">
        <v>0.53</v>
      </c>
      <c r="AS1644">
        <v>0.68</v>
      </c>
      <c r="AT1644">
        <v>-1</v>
      </c>
      <c r="AU1644">
        <v>-1</v>
      </c>
      <c r="AV1644">
        <v>0.05</v>
      </c>
      <c r="AW1644">
        <v>29.88</v>
      </c>
      <c r="AX1644">
        <v>29.88</v>
      </c>
      <c r="AY1644">
        <v>0.17</v>
      </c>
      <c r="AZ1644">
        <v>0</v>
      </c>
      <c r="BA1644">
        <v>1470.5833953834083</v>
      </c>
    </row>
    <row r="1645" spans="1:53" x14ac:dyDescent="0.25">
      <c r="A1645">
        <v>4156</v>
      </c>
      <c r="B1645" t="s">
        <v>2020</v>
      </c>
      <c r="C1645">
        <v>0</v>
      </c>
      <c r="D1645">
        <v>1.58</v>
      </c>
      <c r="E1645">
        <v>0</v>
      </c>
      <c r="F1645">
        <v>0</v>
      </c>
      <c r="G1645">
        <v>0</v>
      </c>
      <c r="H1645">
        <v>0.03</v>
      </c>
      <c r="I1645">
        <v>0</v>
      </c>
      <c r="J1645">
        <v>2</v>
      </c>
      <c r="K1645">
        <v>0.03</v>
      </c>
      <c r="L1645">
        <v>-1</v>
      </c>
      <c r="M1645">
        <v>-1</v>
      </c>
      <c r="N1645">
        <v>0.67</v>
      </c>
      <c r="O1645">
        <v>3.58</v>
      </c>
      <c r="P1645">
        <v>0.03</v>
      </c>
      <c r="Q1645">
        <v>0.28000000000000003</v>
      </c>
      <c r="R1645">
        <v>0.05</v>
      </c>
      <c r="S1645">
        <v>0.32</v>
      </c>
      <c r="T1645">
        <v>0.23</v>
      </c>
      <c r="U1645">
        <v>0</v>
      </c>
      <c r="V1645">
        <v>0</v>
      </c>
      <c r="W1645">
        <v>20.67</v>
      </c>
      <c r="X1645">
        <v>0.6</v>
      </c>
      <c r="Y1645">
        <v>-1</v>
      </c>
      <c r="Z1645">
        <v>-1</v>
      </c>
      <c r="AA1645">
        <v>24.88</v>
      </c>
      <c r="AB1645">
        <v>0.03</v>
      </c>
      <c r="AC1645">
        <v>0.02</v>
      </c>
      <c r="AD1645">
        <v>0.03</v>
      </c>
      <c r="AE1645">
        <v>4.17</v>
      </c>
      <c r="AF1645">
        <v>-1</v>
      </c>
      <c r="AG1645">
        <v>-1</v>
      </c>
      <c r="AH1645">
        <v>-1</v>
      </c>
      <c r="AI1645">
        <v>0</v>
      </c>
      <c r="AJ1645">
        <v>0</v>
      </c>
      <c r="AK1645">
        <v>0.03</v>
      </c>
      <c r="AL1645">
        <v>0.03</v>
      </c>
      <c r="AM1645">
        <v>0.05</v>
      </c>
      <c r="AN1645">
        <v>0.05</v>
      </c>
      <c r="AO1645">
        <v>1.42</v>
      </c>
      <c r="AP1645">
        <v>1.42</v>
      </c>
      <c r="AQ1645">
        <v>22.67</v>
      </c>
      <c r="AR1645">
        <v>0.53</v>
      </c>
      <c r="AS1645">
        <v>0.68</v>
      </c>
      <c r="AT1645">
        <v>-1</v>
      </c>
      <c r="AU1645">
        <v>-1</v>
      </c>
      <c r="AV1645">
        <v>0.05</v>
      </c>
      <c r="AW1645">
        <v>29.88</v>
      </c>
      <c r="AX1645">
        <v>29.88</v>
      </c>
      <c r="AY1645">
        <v>0.17</v>
      </c>
      <c r="AZ1645">
        <v>0</v>
      </c>
      <c r="BA1645">
        <v>1478.293393737498</v>
      </c>
    </row>
    <row r="1646" spans="1:53" x14ac:dyDescent="0.25">
      <c r="A1646">
        <v>4159</v>
      </c>
      <c r="B1646" t="s">
        <v>2021</v>
      </c>
      <c r="C1646">
        <v>0</v>
      </c>
      <c r="D1646">
        <v>1.58</v>
      </c>
      <c r="E1646">
        <v>0</v>
      </c>
      <c r="F1646">
        <v>0</v>
      </c>
      <c r="G1646">
        <v>0</v>
      </c>
      <c r="H1646">
        <v>0.03</v>
      </c>
      <c r="I1646">
        <v>0</v>
      </c>
      <c r="J1646">
        <v>2</v>
      </c>
      <c r="K1646">
        <v>0.03</v>
      </c>
      <c r="L1646">
        <v>-1</v>
      </c>
      <c r="M1646">
        <v>-1</v>
      </c>
      <c r="N1646">
        <v>0.67</v>
      </c>
      <c r="O1646">
        <v>3.58</v>
      </c>
      <c r="P1646">
        <v>0.03</v>
      </c>
      <c r="Q1646">
        <v>0.28000000000000003</v>
      </c>
      <c r="R1646">
        <v>0.05</v>
      </c>
      <c r="S1646">
        <v>0.32</v>
      </c>
      <c r="T1646">
        <v>0.23</v>
      </c>
      <c r="U1646">
        <v>0</v>
      </c>
      <c r="V1646">
        <v>0</v>
      </c>
      <c r="W1646">
        <v>20.67</v>
      </c>
      <c r="X1646">
        <v>0.6</v>
      </c>
      <c r="Y1646">
        <v>-1</v>
      </c>
      <c r="Z1646">
        <v>-1</v>
      </c>
      <c r="AA1646">
        <v>24.88</v>
      </c>
      <c r="AB1646">
        <v>0.03</v>
      </c>
      <c r="AC1646">
        <v>0.02</v>
      </c>
      <c r="AD1646">
        <v>0.03</v>
      </c>
      <c r="AE1646">
        <v>4.17</v>
      </c>
      <c r="AF1646">
        <v>-1</v>
      </c>
      <c r="AG1646">
        <v>-1</v>
      </c>
      <c r="AH1646">
        <v>-1</v>
      </c>
      <c r="AI1646">
        <v>0</v>
      </c>
      <c r="AJ1646">
        <v>0</v>
      </c>
      <c r="AK1646">
        <v>0.03</v>
      </c>
      <c r="AL1646">
        <v>0.03</v>
      </c>
      <c r="AM1646">
        <v>0.05</v>
      </c>
      <c r="AN1646">
        <v>0.05</v>
      </c>
      <c r="AO1646">
        <v>1.42</v>
      </c>
      <c r="AP1646">
        <v>1.42</v>
      </c>
      <c r="AQ1646">
        <v>22.67</v>
      </c>
      <c r="AR1646">
        <v>0.53</v>
      </c>
      <c r="AS1646">
        <v>0.68</v>
      </c>
      <c r="AT1646">
        <v>-1</v>
      </c>
      <c r="AU1646">
        <v>-1</v>
      </c>
      <c r="AV1646">
        <v>0.05</v>
      </c>
      <c r="AW1646">
        <v>29.88</v>
      </c>
      <c r="AX1646">
        <v>29.88</v>
      </c>
      <c r="AY1646">
        <v>0.17</v>
      </c>
      <c r="AZ1646">
        <v>0</v>
      </c>
      <c r="BA1646">
        <v>1457.0111675522871</v>
      </c>
    </row>
    <row r="1647" spans="1:53" x14ac:dyDescent="0.25">
      <c r="A1647">
        <v>4160</v>
      </c>
      <c r="B1647" t="s">
        <v>2022</v>
      </c>
      <c r="C1647">
        <v>0</v>
      </c>
      <c r="D1647">
        <v>1.58</v>
      </c>
      <c r="E1647">
        <v>0</v>
      </c>
      <c r="F1647">
        <v>0</v>
      </c>
      <c r="G1647">
        <v>0</v>
      </c>
      <c r="H1647">
        <v>0.03</v>
      </c>
      <c r="I1647">
        <v>0</v>
      </c>
      <c r="J1647">
        <v>2</v>
      </c>
      <c r="K1647">
        <v>0.03</v>
      </c>
      <c r="L1647">
        <v>-1</v>
      </c>
      <c r="M1647">
        <v>-1</v>
      </c>
      <c r="N1647">
        <v>0.67</v>
      </c>
      <c r="O1647">
        <v>3.58</v>
      </c>
      <c r="P1647">
        <v>0.03</v>
      </c>
      <c r="Q1647">
        <v>0.28000000000000003</v>
      </c>
      <c r="R1647">
        <v>0.05</v>
      </c>
      <c r="S1647">
        <v>0.32</v>
      </c>
      <c r="T1647">
        <v>0.23</v>
      </c>
      <c r="U1647">
        <v>0</v>
      </c>
      <c r="V1647">
        <v>0</v>
      </c>
      <c r="W1647">
        <v>20.67</v>
      </c>
      <c r="X1647">
        <v>0.6</v>
      </c>
      <c r="Y1647">
        <v>-1</v>
      </c>
      <c r="Z1647">
        <v>-1</v>
      </c>
      <c r="AA1647">
        <v>24.88</v>
      </c>
      <c r="AB1647">
        <v>0.03</v>
      </c>
      <c r="AC1647">
        <v>0.02</v>
      </c>
      <c r="AD1647">
        <v>0.03</v>
      </c>
      <c r="AE1647">
        <v>4.17</v>
      </c>
      <c r="AF1647">
        <v>-1</v>
      </c>
      <c r="AG1647">
        <v>-1</v>
      </c>
      <c r="AH1647">
        <v>-1</v>
      </c>
      <c r="AI1647">
        <v>0</v>
      </c>
      <c r="AJ1647">
        <v>0</v>
      </c>
      <c r="AK1647">
        <v>0.03</v>
      </c>
      <c r="AL1647">
        <v>0.03</v>
      </c>
      <c r="AM1647">
        <v>0.05</v>
      </c>
      <c r="AN1647">
        <v>0.05</v>
      </c>
      <c r="AO1647">
        <v>1.42</v>
      </c>
      <c r="AP1647">
        <v>1.42</v>
      </c>
      <c r="AQ1647">
        <v>22.67</v>
      </c>
      <c r="AR1647">
        <v>0.53</v>
      </c>
      <c r="AS1647">
        <v>0.68</v>
      </c>
      <c r="AT1647">
        <v>-1</v>
      </c>
      <c r="AU1647">
        <v>-1</v>
      </c>
      <c r="AV1647">
        <v>0.05</v>
      </c>
      <c r="AW1647">
        <v>29.88</v>
      </c>
      <c r="AX1647">
        <v>29.88</v>
      </c>
      <c r="AY1647">
        <v>0.17</v>
      </c>
      <c r="AZ1647">
        <v>0</v>
      </c>
      <c r="BA1647">
        <v>1408.202104142161</v>
      </c>
    </row>
    <row r="1648" spans="1:53" x14ac:dyDescent="0.25">
      <c r="A1648">
        <v>4161</v>
      </c>
      <c r="B1648" t="s">
        <v>2023</v>
      </c>
      <c r="C1648">
        <v>0</v>
      </c>
      <c r="D1648">
        <v>1.58</v>
      </c>
      <c r="E1648">
        <v>0</v>
      </c>
      <c r="F1648">
        <v>0</v>
      </c>
      <c r="G1648">
        <v>0</v>
      </c>
      <c r="H1648">
        <v>0.03</v>
      </c>
      <c r="I1648">
        <v>0</v>
      </c>
      <c r="J1648">
        <v>2</v>
      </c>
      <c r="K1648">
        <v>0.03</v>
      </c>
      <c r="L1648">
        <v>-1</v>
      </c>
      <c r="M1648">
        <v>-1</v>
      </c>
      <c r="N1648">
        <v>0.67</v>
      </c>
      <c r="O1648">
        <v>3.58</v>
      </c>
      <c r="P1648">
        <v>0.03</v>
      </c>
      <c r="Q1648">
        <v>0.28000000000000003</v>
      </c>
      <c r="R1648">
        <v>0.05</v>
      </c>
      <c r="S1648">
        <v>0.32</v>
      </c>
      <c r="T1648">
        <v>0.23</v>
      </c>
      <c r="U1648">
        <v>0</v>
      </c>
      <c r="V1648">
        <v>0</v>
      </c>
      <c r="W1648">
        <v>20.67</v>
      </c>
      <c r="X1648">
        <v>0.6</v>
      </c>
      <c r="Y1648">
        <v>-1</v>
      </c>
      <c r="Z1648">
        <v>-1</v>
      </c>
      <c r="AA1648">
        <v>24.88</v>
      </c>
      <c r="AB1648">
        <v>0.03</v>
      </c>
      <c r="AC1648">
        <v>0.02</v>
      </c>
      <c r="AD1648">
        <v>0.03</v>
      </c>
      <c r="AE1648">
        <v>4.17</v>
      </c>
      <c r="AF1648">
        <v>-1</v>
      </c>
      <c r="AG1648">
        <v>-1</v>
      </c>
      <c r="AH1648">
        <v>-1</v>
      </c>
      <c r="AI1648">
        <v>0</v>
      </c>
      <c r="AJ1648">
        <v>0</v>
      </c>
      <c r="AK1648">
        <v>0.03</v>
      </c>
      <c r="AL1648">
        <v>0.03</v>
      </c>
      <c r="AM1648">
        <v>0.05</v>
      </c>
      <c r="AN1648">
        <v>0.05</v>
      </c>
      <c r="AO1648">
        <v>1.42</v>
      </c>
      <c r="AP1648">
        <v>1.42</v>
      </c>
      <c r="AQ1648">
        <v>22.67</v>
      </c>
      <c r="AR1648">
        <v>0.53</v>
      </c>
      <c r="AS1648">
        <v>0.68</v>
      </c>
      <c r="AT1648">
        <v>-1</v>
      </c>
      <c r="AU1648">
        <v>-1</v>
      </c>
      <c r="AV1648">
        <v>0.05</v>
      </c>
      <c r="AW1648">
        <v>29.88</v>
      </c>
      <c r="AX1648">
        <v>29.88</v>
      </c>
      <c r="AY1648">
        <v>0.17</v>
      </c>
      <c r="AZ1648">
        <v>0</v>
      </c>
      <c r="BA1648">
        <v>1435.3797397623571</v>
      </c>
    </row>
    <row r="1649" spans="1:53" x14ac:dyDescent="0.25">
      <c r="A1649">
        <v>4166</v>
      </c>
      <c r="B1649" t="s">
        <v>2024</v>
      </c>
      <c r="C1649">
        <v>0</v>
      </c>
      <c r="D1649">
        <v>1.58</v>
      </c>
      <c r="E1649">
        <v>0</v>
      </c>
      <c r="F1649">
        <v>0</v>
      </c>
      <c r="G1649">
        <v>0</v>
      </c>
      <c r="H1649">
        <v>0.03</v>
      </c>
      <c r="I1649">
        <v>0</v>
      </c>
      <c r="J1649">
        <v>2</v>
      </c>
      <c r="K1649">
        <v>0.03</v>
      </c>
      <c r="L1649">
        <v>-1</v>
      </c>
      <c r="M1649">
        <v>-1</v>
      </c>
      <c r="N1649">
        <v>0.67</v>
      </c>
      <c r="O1649">
        <v>3.58</v>
      </c>
      <c r="P1649">
        <v>0.03</v>
      </c>
      <c r="Q1649">
        <v>0.28000000000000003</v>
      </c>
      <c r="R1649">
        <v>0.05</v>
      </c>
      <c r="S1649">
        <v>0.32</v>
      </c>
      <c r="T1649">
        <v>0.23</v>
      </c>
      <c r="U1649">
        <v>0</v>
      </c>
      <c r="V1649">
        <v>0</v>
      </c>
      <c r="W1649">
        <v>20.67</v>
      </c>
      <c r="X1649">
        <v>0.6</v>
      </c>
      <c r="Y1649">
        <v>-1</v>
      </c>
      <c r="Z1649">
        <v>-1</v>
      </c>
      <c r="AA1649">
        <v>24.88</v>
      </c>
      <c r="AB1649">
        <v>0.03</v>
      </c>
      <c r="AC1649">
        <v>0.02</v>
      </c>
      <c r="AD1649">
        <v>0.03</v>
      </c>
      <c r="AE1649">
        <v>4.17</v>
      </c>
      <c r="AF1649">
        <v>-1</v>
      </c>
      <c r="AG1649">
        <v>-1</v>
      </c>
      <c r="AH1649">
        <v>-1</v>
      </c>
      <c r="AI1649">
        <v>0</v>
      </c>
      <c r="AJ1649">
        <v>0</v>
      </c>
      <c r="AK1649">
        <v>0.03</v>
      </c>
      <c r="AL1649">
        <v>0.03</v>
      </c>
      <c r="AM1649">
        <v>0.05</v>
      </c>
      <c r="AN1649">
        <v>0.05</v>
      </c>
      <c r="AO1649">
        <v>1.42</v>
      </c>
      <c r="AP1649">
        <v>1.42</v>
      </c>
      <c r="AQ1649">
        <v>22.67</v>
      </c>
      <c r="AR1649">
        <v>0.53</v>
      </c>
      <c r="AS1649">
        <v>0.68</v>
      </c>
      <c r="AT1649">
        <v>-1</v>
      </c>
      <c r="AU1649">
        <v>-1</v>
      </c>
      <c r="AV1649">
        <v>0.05</v>
      </c>
      <c r="AW1649">
        <v>29.88</v>
      </c>
      <c r="AX1649">
        <v>29.88</v>
      </c>
      <c r="AY1649">
        <v>0.17</v>
      </c>
      <c r="AZ1649">
        <v>0</v>
      </c>
      <c r="BA1649">
        <v>1450.4127026064336</v>
      </c>
    </row>
    <row r="1650" spans="1:53" x14ac:dyDescent="0.25">
      <c r="A1650">
        <v>4169</v>
      </c>
      <c r="B1650" t="s">
        <v>1298</v>
      </c>
      <c r="C1650">
        <v>0</v>
      </c>
      <c r="D1650">
        <v>1.58</v>
      </c>
      <c r="E1650">
        <v>0</v>
      </c>
      <c r="F1650">
        <v>0</v>
      </c>
      <c r="G1650">
        <v>0</v>
      </c>
      <c r="H1650">
        <v>0.03</v>
      </c>
      <c r="I1650">
        <v>0</v>
      </c>
      <c r="J1650">
        <v>2</v>
      </c>
      <c r="K1650">
        <v>0.03</v>
      </c>
      <c r="L1650">
        <v>-1</v>
      </c>
      <c r="M1650">
        <v>-1</v>
      </c>
      <c r="N1650">
        <v>0.67</v>
      </c>
      <c r="O1650">
        <v>3.58</v>
      </c>
      <c r="P1650">
        <v>0.03</v>
      </c>
      <c r="Q1650">
        <v>0.28000000000000003</v>
      </c>
      <c r="R1650">
        <v>0.05</v>
      </c>
      <c r="S1650">
        <v>0.32</v>
      </c>
      <c r="T1650">
        <v>0.23</v>
      </c>
      <c r="U1650">
        <v>0</v>
      </c>
      <c r="V1650">
        <v>0</v>
      </c>
      <c r="W1650">
        <v>20.67</v>
      </c>
      <c r="X1650">
        <v>0.6</v>
      </c>
      <c r="Y1650">
        <v>-1</v>
      </c>
      <c r="Z1650">
        <v>-1</v>
      </c>
      <c r="AA1650">
        <v>24.88</v>
      </c>
      <c r="AB1650">
        <v>0.03</v>
      </c>
      <c r="AC1650">
        <v>0.02</v>
      </c>
      <c r="AD1650">
        <v>0.03</v>
      </c>
      <c r="AE1650">
        <v>4.17</v>
      </c>
      <c r="AF1650">
        <v>-1</v>
      </c>
      <c r="AG1650">
        <v>-1</v>
      </c>
      <c r="AH1650">
        <v>-1</v>
      </c>
      <c r="AI1650">
        <v>0</v>
      </c>
      <c r="AJ1650">
        <v>0</v>
      </c>
      <c r="AK1650">
        <v>0.03</v>
      </c>
      <c r="AL1650">
        <v>0.03</v>
      </c>
      <c r="AM1650">
        <v>0.05</v>
      </c>
      <c r="AN1650">
        <v>0.05</v>
      </c>
      <c r="AO1650">
        <v>1.42</v>
      </c>
      <c r="AP1650">
        <v>1.42</v>
      </c>
      <c r="AQ1650">
        <v>22.67</v>
      </c>
      <c r="AR1650">
        <v>0.53</v>
      </c>
      <c r="AS1650">
        <v>0.68</v>
      </c>
      <c r="AT1650">
        <v>-1</v>
      </c>
      <c r="AU1650">
        <v>-1</v>
      </c>
      <c r="AV1650">
        <v>0.05</v>
      </c>
      <c r="AW1650">
        <v>29.88</v>
      </c>
      <c r="AX1650">
        <v>29.88</v>
      </c>
      <c r="AY1650">
        <v>0.17</v>
      </c>
      <c r="AZ1650">
        <v>0</v>
      </c>
      <c r="BA1650">
        <v>1411.1460318326237</v>
      </c>
    </row>
    <row r="1651" spans="1:53" x14ac:dyDescent="0.25">
      <c r="A1651">
        <v>4171</v>
      </c>
      <c r="B1651" t="s">
        <v>687</v>
      </c>
      <c r="C1651">
        <v>0</v>
      </c>
      <c r="D1651">
        <v>1.58</v>
      </c>
      <c r="E1651">
        <v>0</v>
      </c>
      <c r="F1651">
        <v>0</v>
      </c>
      <c r="G1651">
        <v>0</v>
      </c>
      <c r="H1651">
        <v>0.03</v>
      </c>
      <c r="I1651">
        <v>0</v>
      </c>
      <c r="J1651">
        <v>2</v>
      </c>
      <c r="K1651">
        <v>0.03</v>
      </c>
      <c r="L1651">
        <v>-1</v>
      </c>
      <c r="M1651">
        <v>-1</v>
      </c>
      <c r="N1651">
        <v>0.67</v>
      </c>
      <c r="O1651">
        <v>3.58</v>
      </c>
      <c r="P1651">
        <v>0.03</v>
      </c>
      <c r="Q1651">
        <v>0.28000000000000003</v>
      </c>
      <c r="R1651">
        <v>0.05</v>
      </c>
      <c r="S1651">
        <v>0.32</v>
      </c>
      <c r="T1651">
        <v>0.23</v>
      </c>
      <c r="U1651">
        <v>0</v>
      </c>
      <c r="V1651">
        <v>0</v>
      </c>
      <c r="W1651">
        <v>20.67</v>
      </c>
      <c r="X1651">
        <v>0.6</v>
      </c>
      <c r="Y1651">
        <v>-1</v>
      </c>
      <c r="Z1651">
        <v>-1</v>
      </c>
      <c r="AA1651">
        <v>24.88</v>
      </c>
      <c r="AB1651">
        <v>0.03</v>
      </c>
      <c r="AC1651">
        <v>0.02</v>
      </c>
      <c r="AD1651">
        <v>0.03</v>
      </c>
      <c r="AE1651">
        <v>4.17</v>
      </c>
      <c r="AF1651">
        <v>-1</v>
      </c>
      <c r="AG1651">
        <v>-1</v>
      </c>
      <c r="AH1651">
        <v>-1</v>
      </c>
      <c r="AI1651">
        <v>0</v>
      </c>
      <c r="AJ1651">
        <v>0</v>
      </c>
      <c r="AK1651">
        <v>0.03</v>
      </c>
      <c r="AL1651">
        <v>0.03</v>
      </c>
      <c r="AM1651">
        <v>0.05</v>
      </c>
      <c r="AN1651">
        <v>0.05</v>
      </c>
      <c r="AO1651">
        <v>1.42</v>
      </c>
      <c r="AP1651">
        <v>1.42</v>
      </c>
      <c r="AQ1651">
        <v>22.67</v>
      </c>
      <c r="AR1651">
        <v>0.53</v>
      </c>
      <c r="AS1651">
        <v>0.68</v>
      </c>
      <c r="AT1651">
        <v>-1</v>
      </c>
      <c r="AU1651">
        <v>-1</v>
      </c>
      <c r="AV1651">
        <v>0.05</v>
      </c>
      <c r="AW1651">
        <v>29.88</v>
      </c>
      <c r="AX1651">
        <v>29.88</v>
      </c>
      <c r="AY1651">
        <v>0.17</v>
      </c>
      <c r="AZ1651">
        <v>0</v>
      </c>
      <c r="BA1651">
        <v>1417.0715509178895</v>
      </c>
    </row>
    <row r="1652" spans="1:53" x14ac:dyDescent="0.25">
      <c r="A1652">
        <v>4173</v>
      </c>
      <c r="B1652" t="s">
        <v>2025</v>
      </c>
      <c r="C1652">
        <v>0</v>
      </c>
      <c r="D1652">
        <v>1.58</v>
      </c>
      <c r="E1652">
        <v>0</v>
      </c>
      <c r="F1652">
        <v>0</v>
      </c>
      <c r="G1652">
        <v>0</v>
      </c>
      <c r="H1652">
        <v>0.03</v>
      </c>
      <c r="I1652">
        <v>0</v>
      </c>
      <c r="J1652">
        <v>2</v>
      </c>
      <c r="K1652">
        <v>0.03</v>
      </c>
      <c r="L1652">
        <v>-1</v>
      </c>
      <c r="M1652">
        <v>-1</v>
      </c>
      <c r="N1652">
        <v>0.67</v>
      </c>
      <c r="O1652">
        <v>3.58</v>
      </c>
      <c r="P1652">
        <v>0.03</v>
      </c>
      <c r="Q1652">
        <v>0.28000000000000003</v>
      </c>
      <c r="R1652">
        <v>0.05</v>
      </c>
      <c r="S1652">
        <v>0.32</v>
      </c>
      <c r="T1652">
        <v>0.23</v>
      </c>
      <c r="U1652">
        <v>0</v>
      </c>
      <c r="V1652">
        <v>0</v>
      </c>
      <c r="W1652">
        <v>20.67</v>
      </c>
      <c r="X1652">
        <v>0.6</v>
      </c>
      <c r="Y1652">
        <v>-1</v>
      </c>
      <c r="Z1652">
        <v>-1</v>
      </c>
      <c r="AA1652">
        <v>24.88</v>
      </c>
      <c r="AB1652">
        <v>0.03</v>
      </c>
      <c r="AC1652">
        <v>0.02</v>
      </c>
      <c r="AD1652">
        <v>0.03</v>
      </c>
      <c r="AE1652">
        <v>4.17</v>
      </c>
      <c r="AF1652">
        <v>-1</v>
      </c>
      <c r="AG1652">
        <v>-1</v>
      </c>
      <c r="AH1652">
        <v>-1</v>
      </c>
      <c r="AI1652">
        <v>0</v>
      </c>
      <c r="AJ1652">
        <v>0</v>
      </c>
      <c r="AK1652">
        <v>0.03</v>
      </c>
      <c r="AL1652">
        <v>0.03</v>
      </c>
      <c r="AM1652">
        <v>0.05</v>
      </c>
      <c r="AN1652">
        <v>0.05</v>
      </c>
      <c r="AO1652">
        <v>1.42</v>
      </c>
      <c r="AP1652">
        <v>1.42</v>
      </c>
      <c r="AQ1652">
        <v>22.67</v>
      </c>
      <c r="AR1652">
        <v>0.53</v>
      </c>
      <c r="AS1652">
        <v>0.68</v>
      </c>
      <c r="AT1652">
        <v>-1</v>
      </c>
      <c r="AU1652">
        <v>-1</v>
      </c>
      <c r="AV1652">
        <v>0.05</v>
      </c>
      <c r="AW1652">
        <v>29.88</v>
      </c>
      <c r="AX1652">
        <v>29.88</v>
      </c>
      <c r="AY1652">
        <v>0.17</v>
      </c>
      <c r="AZ1652">
        <v>0</v>
      </c>
      <c r="BA1652">
        <v>1478.7814792121007</v>
      </c>
    </row>
    <row r="1653" spans="1:53" x14ac:dyDescent="0.25">
      <c r="A1653">
        <v>4174</v>
      </c>
      <c r="B1653" t="s">
        <v>1859</v>
      </c>
      <c r="C1653">
        <v>0</v>
      </c>
      <c r="D1653">
        <v>1.58</v>
      </c>
      <c r="E1653">
        <v>0</v>
      </c>
      <c r="F1653">
        <v>0</v>
      </c>
      <c r="G1653">
        <v>0</v>
      </c>
      <c r="H1653">
        <v>0.03</v>
      </c>
      <c r="I1653">
        <v>0</v>
      </c>
      <c r="J1653">
        <v>2</v>
      </c>
      <c r="K1653">
        <v>0.03</v>
      </c>
      <c r="L1653">
        <v>-1</v>
      </c>
      <c r="M1653">
        <v>-1</v>
      </c>
      <c r="N1653">
        <v>0.67</v>
      </c>
      <c r="O1653">
        <v>3.58</v>
      </c>
      <c r="P1653">
        <v>0.03</v>
      </c>
      <c r="Q1653">
        <v>0.28000000000000003</v>
      </c>
      <c r="R1653">
        <v>0.05</v>
      </c>
      <c r="S1653">
        <v>0.32</v>
      </c>
      <c r="T1653">
        <v>0.23</v>
      </c>
      <c r="U1653">
        <v>0</v>
      </c>
      <c r="V1653">
        <v>0</v>
      </c>
      <c r="W1653">
        <v>20.67</v>
      </c>
      <c r="X1653">
        <v>0.6</v>
      </c>
      <c r="Y1653">
        <v>-1</v>
      </c>
      <c r="Z1653">
        <v>-1</v>
      </c>
      <c r="AA1653">
        <v>24.88</v>
      </c>
      <c r="AB1653">
        <v>0.03</v>
      </c>
      <c r="AC1653">
        <v>0.02</v>
      </c>
      <c r="AD1653">
        <v>0.03</v>
      </c>
      <c r="AE1653">
        <v>4.17</v>
      </c>
      <c r="AF1653">
        <v>-1</v>
      </c>
      <c r="AG1653">
        <v>-1</v>
      </c>
      <c r="AH1653">
        <v>-1</v>
      </c>
      <c r="AI1653">
        <v>0</v>
      </c>
      <c r="AJ1653">
        <v>0</v>
      </c>
      <c r="AK1653">
        <v>0.03</v>
      </c>
      <c r="AL1653">
        <v>0.03</v>
      </c>
      <c r="AM1653">
        <v>0.05</v>
      </c>
      <c r="AN1653">
        <v>0.05</v>
      </c>
      <c r="AO1653">
        <v>1.42</v>
      </c>
      <c r="AP1653">
        <v>1.42</v>
      </c>
      <c r="AQ1653">
        <v>22.67</v>
      </c>
      <c r="AR1653">
        <v>0.53</v>
      </c>
      <c r="AS1653">
        <v>0.68</v>
      </c>
      <c r="AT1653">
        <v>-1</v>
      </c>
      <c r="AU1653">
        <v>-1</v>
      </c>
      <c r="AV1653">
        <v>0.05</v>
      </c>
      <c r="AW1653">
        <v>29.88</v>
      </c>
      <c r="AX1653">
        <v>29.88</v>
      </c>
      <c r="AY1653">
        <v>0.17</v>
      </c>
      <c r="AZ1653">
        <v>0</v>
      </c>
      <c r="BA1653">
        <v>1432.5000347337127</v>
      </c>
    </row>
    <row r="1654" spans="1:53" x14ac:dyDescent="0.25">
      <c r="A1654">
        <v>4175</v>
      </c>
      <c r="B1654" t="s">
        <v>2026</v>
      </c>
      <c r="C1654">
        <v>0</v>
      </c>
      <c r="D1654">
        <v>1.58</v>
      </c>
      <c r="E1654">
        <v>0</v>
      </c>
      <c r="F1654">
        <v>0</v>
      </c>
      <c r="G1654">
        <v>0</v>
      </c>
      <c r="H1654">
        <v>0.03</v>
      </c>
      <c r="I1654">
        <v>0</v>
      </c>
      <c r="J1654">
        <v>2</v>
      </c>
      <c r="K1654">
        <v>0.03</v>
      </c>
      <c r="L1654">
        <v>-1</v>
      </c>
      <c r="M1654">
        <v>-1</v>
      </c>
      <c r="N1654">
        <v>0.67</v>
      </c>
      <c r="O1654">
        <v>3.58</v>
      </c>
      <c r="P1654">
        <v>0.03</v>
      </c>
      <c r="Q1654">
        <v>0.28000000000000003</v>
      </c>
      <c r="R1654">
        <v>0.05</v>
      </c>
      <c r="S1654">
        <v>0.32</v>
      </c>
      <c r="T1654">
        <v>0.23</v>
      </c>
      <c r="U1654">
        <v>0</v>
      </c>
      <c r="V1654">
        <v>0</v>
      </c>
      <c r="W1654">
        <v>20.67</v>
      </c>
      <c r="X1654">
        <v>0.6</v>
      </c>
      <c r="Y1654">
        <v>-1</v>
      </c>
      <c r="Z1654">
        <v>-1</v>
      </c>
      <c r="AA1654">
        <v>24.88</v>
      </c>
      <c r="AB1654">
        <v>0.03</v>
      </c>
      <c r="AC1654">
        <v>0.02</v>
      </c>
      <c r="AD1654">
        <v>0.03</v>
      </c>
      <c r="AE1654">
        <v>4.17</v>
      </c>
      <c r="AF1654">
        <v>-1</v>
      </c>
      <c r="AG1654">
        <v>-1</v>
      </c>
      <c r="AH1654">
        <v>-1</v>
      </c>
      <c r="AI1654">
        <v>0</v>
      </c>
      <c r="AJ1654">
        <v>0</v>
      </c>
      <c r="AK1654">
        <v>0.03</v>
      </c>
      <c r="AL1654">
        <v>0.03</v>
      </c>
      <c r="AM1654">
        <v>0.05</v>
      </c>
      <c r="AN1654">
        <v>0.05</v>
      </c>
      <c r="AO1654">
        <v>1.42</v>
      </c>
      <c r="AP1654">
        <v>1.42</v>
      </c>
      <c r="AQ1654">
        <v>22.67</v>
      </c>
      <c r="AR1654">
        <v>0.53</v>
      </c>
      <c r="AS1654">
        <v>0.68</v>
      </c>
      <c r="AT1654">
        <v>-1</v>
      </c>
      <c r="AU1654">
        <v>-1</v>
      </c>
      <c r="AV1654">
        <v>0.05</v>
      </c>
      <c r="AW1654">
        <v>29.88</v>
      </c>
      <c r="AX1654">
        <v>29.88</v>
      </c>
      <c r="AY1654">
        <v>0.17</v>
      </c>
      <c r="AZ1654">
        <v>0</v>
      </c>
      <c r="BA1654">
        <v>1435.2435021925994</v>
      </c>
    </row>
    <row r="1655" spans="1:53" x14ac:dyDescent="0.25">
      <c r="A1655">
        <v>4176</v>
      </c>
      <c r="B1655" t="s">
        <v>1961</v>
      </c>
      <c r="C1655">
        <v>0</v>
      </c>
      <c r="D1655">
        <v>1.58</v>
      </c>
      <c r="E1655">
        <v>0</v>
      </c>
      <c r="F1655">
        <v>0</v>
      </c>
      <c r="G1655">
        <v>0</v>
      </c>
      <c r="H1655">
        <v>0.03</v>
      </c>
      <c r="I1655">
        <v>0</v>
      </c>
      <c r="J1655">
        <v>2</v>
      </c>
      <c r="K1655">
        <v>0.03</v>
      </c>
      <c r="L1655">
        <v>-1</v>
      </c>
      <c r="M1655">
        <v>-1</v>
      </c>
      <c r="N1655">
        <v>0.67</v>
      </c>
      <c r="O1655">
        <v>3.58</v>
      </c>
      <c r="P1655">
        <v>0.03</v>
      </c>
      <c r="Q1655">
        <v>0.28000000000000003</v>
      </c>
      <c r="R1655">
        <v>0.05</v>
      </c>
      <c r="S1655">
        <v>0.32</v>
      </c>
      <c r="T1655">
        <v>0.23</v>
      </c>
      <c r="U1655">
        <v>0</v>
      </c>
      <c r="V1655">
        <v>0</v>
      </c>
      <c r="W1655">
        <v>20.67</v>
      </c>
      <c r="X1655">
        <v>0.6</v>
      </c>
      <c r="Y1655">
        <v>-1</v>
      </c>
      <c r="Z1655">
        <v>-1</v>
      </c>
      <c r="AA1655">
        <v>24.88</v>
      </c>
      <c r="AB1655">
        <v>0.03</v>
      </c>
      <c r="AC1655">
        <v>0.02</v>
      </c>
      <c r="AD1655">
        <v>0.03</v>
      </c>
      <c r="AE1655">
        <v>4.17</v>
      </c>
      <c r="AF1655">
        <v>-1</v>
      </c>
      <c r="AG1655">
        <v>-1</v>
      </c>
      <c r="AH1655">
        <v>-1</v>
      </c>
      <c r="AI1655">
        <v>0</v>
      </c>
      <c r="AJ1655">
        <v>0</v>
      </c>
      <c r="AK1655">
        <v>0.03</v>
      </c>
      <c r="AL1655">
        <v>0.03</v>
      </c>
      <c r="AM1655">
        <v>0.05</v>
      </c>
      <c r="AN1655">
        <v>0.05</v>
      </c>
      <c r="AO1655">
        <v>1.42</v>
      </c>
      <c r="AP1655">
        <v>1.42</v>
      </c>
      <c r="AQ1655">
        <v>22.67</v>
      </c>
      <c r="AR1655">
        <v>0.53</v>
      </c>
      <c r="AS1655">
        <v>0.68</v>
      </c>
      <c r="AT1655">
        <v>-1</v>
      </c>
      <c r="AU1655">
        <v>-1</v>
      </c>
      <c r="AV1655">
        <v>0.05</v>
      </c>
      <c r="AW1655">
        <v>29.88</v>
      </c>
      <c r="AX1655">
        <v>29.88</v>
      </c>
      <c r="AY1655">
        <v>0.17</v>
      </c>
      <c r="AZ1655">
        <v>0</v>
      </c>
      <c r="BA1655">
        <v>1488.6935023953656</v>
      </c>
    </row>
    <row r="1656" spans="1:53" x14ac:dyDescent="0.25">
      <c r="A1656">
        <v>4179</v>
      </c>
      <c r="B1656" t="s">
        <v>2027</v>
      </c>
      <c r="C1656">
        <v>0</v>
      </c>
      <c r="D1656">
        <v>1.58</v>
      </c>
      <c r="E1656">
        <v>0</v>
      </c>
      <c r="F1656">
        <v>0</v>
      </c>
      <c r="G1656">
        <v>0</v>
      </c>
      <c r="H1656">
        <v>0.03</v>
      </c>
      <c r="I1656">
        <v>0</v>
      </c>
      <c r="J1656">
        <v>2</v>
      </c>
      <c r="K1656">
        <v>0.03</v>
      </c>
      <c r="L1656">
        <v>-1</v>
      </c>
      <c r="M1656">
        <v>-1</v>
      </c>
      <c r="N1656">
        <v>0.67</v>
      </c>
      <c r="O1656">
        <v>3.58</v>
      </c>
      <c r="P1656">
        <v>0.03</v>
      </c>
      <c r="Q1656">
        <v>0.28000000000000003</v>
      </c>
      <c r="R1656">
        <v>0.05</v>
      </c>
      <c r="S1656">
        <v>0.32</v>
      </c>
      <c r="T1656">
        <v>0.23</v>
      </c>
      <c r="U1656">
        <v>0</v>
      </c>
      <c r="V1656">
        <v>0</v>
      </c>
      <c r="W1656">
        <v>20.67</v>
      </c>
      <c r="X1656">
        <v>0.6</v>
      </c>
      <c r="Y1656">
        <v>-1</v>
      </c>
      <c r="Z1656">
        <v>-1</v>
      </c>
      <c r="AA1656">
        <v>24.88</v>
      </c>
      <c r="AB1656">
        <v>0.03</v>
      </c>
      <c r="AC1656">
        <v>0.02</v>
      </c>
      <c r="AD1656">
        <v>0.03</v>
      </c>
      <c r="AE1656">
        <v>4.17</v>
      </c>
      <c r="AF1656">
        <v>-1</v>
      </c>
      <c r="AG1656">
        <v>-1</v>
      </c>
      <c r="AH1656">
        <v>-1</v>
      </c>
      <c r="AI1656">
        <v>0</v>
      </c>
      <c r="AJ1656">
        <v>0</v>
      </c>
      <c r="AK1656">
        <v>0.03</v>
      </c>
      <c r="AL1656">
        <v>0.03</v>
      </c>
      <c r="AM1656">
        <v>0.05</v>
      </c>
      <c r="AN1656">
        <v>0.05</v>
      </c>
      <c r="AO1656">
        <v>1.42</v>
      </c>
      <c r="AP1656">
        <v>1.42</v>
      </c>
      <c r="AQ1656">
        <v>22.67</v>
      </c>
      <c r="AR1656">
        <v>0.53</v>
      </c>
      <c r="AS1656">
        <v>0.68</v>
      </c>
      <c r="AT1656">
        <v>-1</v>
      </c>
      <c r="AU1656">
        <v>-1</v>
      </c>
      <c r="AV1656">
        <v>0.05</v>
      </c>
      <c r="AW1656">
        <v>29.88</v>
      </c>
      <c r="AX1656">
        <v>29.88</v>
      </c>
      <c r="AY1656">
        <v>0.17</v>
      </c>
      <c r="AZ1656">
        <v>0</v>
      </c>
      <c r="BA1656">
        <v>1399.4204929428922</v>
      </c>
    </row>
    <row r="1657" spans="1:53" x14ac:dyDescent="0.25">
      <c r="A1657">
        <v>4180</v>
      </c>
      <c r="B1657" t="s">
        <v>2028</v>
      </c>
      <c r="C1657">
        <v>0</v>
      </c>
      <c r="D1657">
        <v>1.58</v>
      </c>
      <c r="E1657">
        <v>0</v>
      </c>
      <c r="F1657">
        <v>0</v>
      </c>
      <c r="G1657">
        <v>0</v>
      </c>
      <c r="H1657">
        <v>0.03</v>
      </c>
      <c r="I1657">
        <v>0</v>
      </c>
      <c r="J1657">
        <v>2</v>
      </c>
      <c r="K1657">
        <v>0.03</v>
      </c>
      <c r="L1657">
        <v>-1</v>
      </c>
      <c r="M1657">
        <v>-1</v>
      </c>
      <c r="N1657">
        <v>0.67</v>
      </c>
      <c r="O1657">
        <v>3.58</v>
      </c>
      <c r="P1657">
        <v>0.03</v>
      </c>
      <c r="Q1657">
        <v>0.28000000000000003</v>
      </c>
      <c r="R1657">
        <v>0.05</v>
      </c>
      <c r="S1657">
        <v>0.32</v>
      </c>
      <c r="T1657">
        <v>0.23</v>
      </c>
      <c r="U1657">
        <v>0</v>
      </c>
      <c r="V1657">
        <v>0</v>
      </c>
      <c r="W1657">
        <v>20.67</v>
      </c>
      <c r="X1657">
        <v>0.6</v>
      </c>
      <c r="Y1657">
        <v>-1</v>
      </c>
      <c r="Z1657">
        <v>-1</v>
      </c>
      <c r="AA1657">
        <v>24.88</v>
      </c>
      <c r="AB1657">
        <v>0.03</v>
      </c>
      <c r="AC1657">
        <v>0.02</v>
      </c>
      <c r="AD1657">
        <v>0.03</v>
      </c>
      <c r="AE1657">
        <v>4.17</v>
      </c>
      <c r="AF1657">
        <v>-1</v>
      </c>
      <c r="AG1657">
        <v>-1</v>
      </c>
      <c r="AH1657">
        <v>-1</v>
      </c>
      <c r="AI1657">
        <v>0</v>
      </c>
      <c r="AJ1657">
        <v>0</v>
      </c>
      <c r="AK1657">
        <v>0.03</v>
      </c>
      <c r="AL1657">
        <v>0.03</v>
      </c>
      <c r="AM1657">
        <v>0.05</v>
      </c>
      <c r="AN1657">
        <v>0.05</v>
      </c>
      <c r="AO1657">
        <v>1.42</v>
      </c>
      <c r="AP1657">
        <v>1.42</v>
      </c>
      <c r="AQ1657">
        <v>22.67</v>
      </c>
      <c r="AR1657">
        <v>0.53</v>
      </c>
      <c r="AS1657">
        <v>0.68</v>
      </c>
      <c r="AT1657">
        <v>-1</v>
      </c>
      <c r="AU1657">
        <v>-1</v>
      </c>
      <c r="AV1657">
        <v>0.05</v>
      </c>
      <c r="AW1657">
        <v>29.88</v>
      </c>
      <c r="AX1657">
        <v>29.88</v>
      </c>
      <c r="AY1657">
        <v>0.17</v>
      </c>
      <c r="AZ1657">
        <v>0</v>
      </c>
      <c r="BA1657">
        <v>1508.2049409316087</v>
      </c>
    </row>
    <row r="1658" spans="1:53" x14ac:dyDescent="0.25">
      <c r="A1658">
        <v>4181</v>
      </c>
      <c r="B1658" t="s">
        <v>2029</v>
      </c>
      <c r="C1658">
        <v>0</v>
      </c>
      <c r="D1658">
        <v>1.58</v>
      </c>
      <c r="E1658">
        <v>0</v>
      </c>
      <c r="F1658">
        <v>0</v>
      </c>
      <c r="G1658">
        <v>0</v>
      </c>
      <c r="H1658">
        <v>0.03</v>
      </c>
      <c r="I1658">
        <v>0</v>
      </c>
      <c r="J1658">
        <v>2</v>
      </c>
      <c r="K1658">
        <v>0.03</v>
      </c>
      <c r="L1658">
        <v>-1</v>
      </c>
      <c r="M1658">
        <v>-1</v>
      </c>
      <c r="N1658">
        <v>0.67</v>
      </c>
      <c r="O1658">
        <v>3.58</v>
      </c>
      <c r="P1658">
        <v>0.03</v>
      </c>
      <c r="Q1658">
        <v>0.28000000000000003</v>
      </c>
      <c r="R1658">
        <v>0.05</v>
      </c>
      <c r="S1658">
        <v>0.32</v>
      </c>
      <c r="T1658">
        <v>0.23</v>
      </c>
      <c r="U1658">
        <v>0</v>
      </c>
      <c r="V1658">
        <v>0</v>
      </c>
      <c r="W1658">
        <v>20.67</v>
      </c>
      <c r="X1658">
        <v>0.6</v>
      </c>
      <c r="Y1658">
        <v>-1</v>
      </c>
      <c r="Z1658">
        <v>-1</v>
      </c>
      <c r="AA1658">
        <v>24.88</v>
      </c>
      <c r="AB1658">
        <v>0.03</v>
      </c>
      <c r="AC1658">
        <v>0.02</v>
      </c>
      <c r="AD1658">
        <v>0.03</v>
      </c>
      <c r="AE1658">
        <v>4.17</v>
      </c>
      <c r="AF1658">
        <v>-1</v>
      </c>
      <c r="AG1658">
        <v>-1</v>
      </c>
      <c r="AH1658">
        <v>-1</v>
      </c>
      <c r="AI1658">
        <v>0</v>
      </c>
      <c r="AJ1658">
        <v>0</v>
      </c>
      <c r="AK1658">
        <v>0.03</v>
      </c>
      <c r="AL1658">
        <v>0.03</v>
      </c>
      <c r="AM1658">
        <v>0.05</v>
      </c>
      <c r="AN1658">
        <v>0.05</v>
      </c>
      <c r="AO1658">
        <v>1.42</v>
      </c>
      <c r="AP1658">
        <v>1.42</v>
      </c>
      <c r="AQ1658">
        <v>22.67</v>
      </c>
      <c r="AR1658">
        <v>0.53</v>
      </c>
      <c r="AS1658">
        <v>0.68</v>
      </c>
      <c r="AT1658">
        <v>-1</v>
      </c>
      <c r="AU1658">
        <v>-1</v>
      </c>
      <c r="AV1658">
        <v>0.05</v>
      </c>
      <c r="AW1658">
        <v>29.88</v>
      </c>
      <c r="AX1658">
        <v>29.88</v>
      </c>
      <c r="AY1658">
        <v>0.17</v>
      </c>
      <c r="AZ1658">
        <v>0</v>
      </c>
      <c r="BA1658">
        <v>1468.8047334648243</v>
      </c>
    </row>
    <row r="1659" spans="1:53" x14ac:dyDescent="0.25">
      <c r="A1659">
        <v>4182</v>
      </c>
      <c r="B1659" t="s">
        <v>2030</v>
      </c>
      <c r="C1659">
        <v>0</v>
      </c>
      <c r="D1659">
        <v>1.58</v>
      </c>
      <c r="E1659">
        <v>0</v>
      </c>
      <c r="F1659">
        <v>0</v>
      </c>
      <c r="G1659">
        <v>0</v>
      </c>
      <c r="H1659">
        <v>0.03</v>
      </c>
      <c r="I1659">
        <v>0</v>
      </c>
      <c r="J1659">
        <v>2</v>
      </c>
      <c r="K1659">
        <v>0.03</v>
      </c>
      <c r="L1659">
        <v>-1</v>
      </c>
      <c r="M1659">
        <v>-1</v>
      </c>
      <c r="N1659">
        <v>0.67</v>
      </c>
      <c r="O1659">
        <v>3.58</v>
      </c>
      <c r="P1659">
        <v>0.03</v>
      </c>
      <c r="Q1659">
        <v>0.28000000000000003</v>
      </c>
      <c r="R1659">
        <v>0.05</v>
      </c>
      <c r="S1659">
        <v>0.32</v>
      </c>
      <c r="T1659">
        <v>0.23</v>
      </c>
      <c r="U1659">
        <v>0</v>
      </c>
      <c r="V1659">
        <v>0</v>
      </c>
      <c r="W1659">
        <v>20.67</v>
      </c>
      <c r="X1659">
        <v>0.6</v>
      </c>
      <c r="Y1659">
        <v>-1</v>
      </c>
      <c r="Z1659">
        <v>-1</v>
      </c>
      <c r="AA1659">
        <v>24.88</v>
      </c>
      <c r="AB1659">
        <v>0.03</v>
      </c>
      <c r="AC1659">
        <v>0.02</v>
      </c>
      <c r="AD1659">
        <v>0.03</v>
      </c>
      <c r="AE1659">
        <v>4.17</v>
      </c>
      <c r="AF1659">
        <v>-1</v>
      </c>
      <c r="AG1659">
        <v>-1</v>
      </c>
      <c r="AH1659">
        <v>-1</v>
      </c>
      <c r="AI1659">
        <v>0</v>
      </c>
      <c r="AJ1659">
        <v>0</v>
      </c>
      <c r="AK1659">
        <v>0.03</v>
      </c>
      <c r="AL1659">
        <v>0.03</v>
      </c>
      <c r="AM1659">
        <v>0.05</v>
      </c>
      <c r="AN1659">
        <v>0.05</v>
      </c>
      <c r="AO1659">
        <v>1.42</v>
      </c>
      <c r="AP1659">
        <v>1.42</v>
      </c>
      <c r="AQ1659">
        <v>22.67</v>
      </c>
      <c r="AR1659">
        <v>0.53</v>
      </c>
      <c r="AS1659">
        <v>0.68</v>
      </c>
      <c r="AT1659">
        <v>-1</v>
      </c>
      <c r="AU1659">
        <v>-1</v>
      </c>
      <c r="AV1659">
        <v>0.05</v>
      </c>
      <c r="AW1659">
        <v>29.88</v>
      </c>
      <c r="AX1659">
        <v>29.88</v>
      </c>
      <c r="AY1659">
        <v>0.17</v>
      </c>
      <c r="AZ1659">
        <v>0</v>
      </c>
      <c r="BA1659">
        <v>1425.5326566136514</v>
      </c>
    </row>
    <row r="1660" spans="1:53" x14ac:dyDescent="0.25">
      <c r="A1660">
        <v>4183</v>
      </c>
      <c r="B1660" t="s">
        <v>2031</v>
      </c>
      <c r="C1660">
        <v>0</v>
      </c>
      <c r="D1660">
        <v>1.58</v>
      </c>
      <c r="E1660">
        <v>0</v>
      </c>
      <c r="F1660">
        <v>0</v>
      </c>
      <c r="G1660">
        <v>0</v>
      </c>
      <c r="H1660">
        <v>0.03</v>
      </c>
      <c r="I1660">
        <v>0</v>
      </c>
      <c r="J1660">
        <v>2</v>
      </c>
      <c r="K1660">
        <v>0.03</v>
      </c>
      <c r="L1660">
        <v>-1</v>
      </c>
      <c r="M1660">
        <v>-1</v>
      </c>
      <c r="N1660">
        <v>0.67</v>
      </c>
      <c r="O1660">
        <v>3.58</v>
      </c>
      <c r="P1660">
        <v>0.03</v>
      </c>
      <c r="Q1660">
        <v>0.28000000000000003</v>
      </c>
      <c r="R1660">
        <v>0.05</v>
      </c>
      <c r="S1660">
        <v>0.32</v>
      </c>
      <c r="T1660">
        <v>0.23</v>
      </c>
      <c r="U1660">
        <v>0</v>
      </c>
      <c r="V1660">
        <v>0</v>
      </c>
      <c r="W1660">
        <v>20.67</v>
      </c>
      <c r="X1660">
        <v>0.6</v>
      </c>
      <c r="Y1660">
        <v>-1</v>
      </c>
      <c r="Z1660">
        <v>-1</v>
      </c>
      <c r="AA1660">
        <v>24.88</v>
      </c>
      <c r="AB1660">
        <v>0.03</v>
      </c>
      <c r="AC1660">
        <v>0.02</v>
      </c>
      <c r="AD1660">
        <v>0.03</v>
      </c>
      <c r="AE1660">
        <v>4.17</v>
      </c>
      <c r="AF1660">
        <v>-1</v>
      </c>
      <c r="AG1660">
        <v>-1</v>
      </c>
      <c r="AH1660">
        <v>-1</v>
      </c>
      <c r="AI1660">
        <v>0</v>
      </c>
      <c r="AJ1660">
        <v>0</v>
      </c>
      <c r="AK1660">
        <v>0.03</v>
      </c>
      <c r="AL1660">
        <v>0.03</v>
      </c>
      <c r="AM1660">
        <v>0.05</v>
      </c>
      <c r="AN1660">
        <v>0.05</v>
      </c>
      <c r="AO1660">
        <v>1.42</v>
      </c>
      <c r="AP1660">
        <v>1.42</v>
      </c>
      <c r="AQ1660">
        <v>22.67</v>
      </c>
      <c r="AR1660">
        <v>0.53</v>
      </c>
      <c r="AS1660">
        <v>0.68</v>
      </c>
      <c r="AT1660">
        <v>-1</v>
      </c>
      <c r="AU1660">
        <v>-1</v>
      </c>
      <c r="AV1660">
        <v>0.05</v>
      </c>
      <c r="AW1660">
        <v>29.88</v>
      </c>
      <c r="AX1660">
        <v>29.88</v>
      </c>
      <c r="AY1660">
        <v>0.17</v>
      </c>
      <c r="AZ1660">
        <v>0</v>
      </c>
      <c r="BA1660">
        <v>1593.3375225353984</v>
      </c>
    </row>
    <row r="1661" spans="1:53" x14ac:dyDescent="0.25">
      <c r="A1661">
        <v>4186</v>
      </c>
      <c r="B1661" t="s">
        <v>2032</v>
      </c>
      <c r="C1661">
        <v>0</v>
      </c>
      <c r="D1661">
        <v>1.58</v>
      </c>
      <c r="E1661">
        <v>0</v>
      </c>
      <c r="F1661">
        <v>0</v>
      </c>
      <c r="G1661">
        <v>0</v>
      </c>
      <c r="H1661">
        <v>0.03</v>
      </c>
      <c r="I1661">
        <v>0</v>
      </c>
      <c r="J1661">
        <v>2</v>
      </c>
      <c r="K1661">
        <v>0.03</v>
      </c>
      <c r="L1661">
        <v>-1</v>
      </c>
      <c r="M1661">
        <v>-1</v>
      </c>
      <c r="N1661">
        <v>0.67</v>
      </c>
      <c r="O1661">
        <v>3.58</v>
      </c>
      <c r="P1661">
        <v>0.03</v>
      </c>
      <c r="Q1661">
        <v>0.28000000000000003</v>
      </c>
      <c r="R1661">
        <v>0.05</v>
      </c>
      <c r="S1661">
        <v>0.32</v>
      </c>
      <c r="T1661">
        <v>0.23</v>
      </c>
      <c r="U1661">
        <v>0</v>
      </c>
      <c r="V1661">
        <v>0</v>
      </c>
      <c r="W1661">
        <v>20.67</v>
      </c>
      <c r="X1661">
        <v>0.6</v>
      </c>
      <c r="Y1661">
        <v>-1</v>
      </c>
      <c r="Z1661">
        <v>-1</v>
      </c>
      <c r="AA1661">
        <v>24.88</v>
      </c>
      <c r="AB1661">
        <v>0.03</v>
      </c>
      <c r="AC1661">
        <v>0.02</v>
      </c>
      <c r="AD1661">
        <v>0.03</v>
      </c>
      <c r="AE1661">
        <v>4.17</v>
      </c>
      <c r="AF1661">
        <v>-1</v>
      </c>
      <c r="AG1661">
        <v>-1</v>
      </c>
      <c r="AH1661">
        <v>-1</v>
      </c>
      <c r="AI1661">
        <v>0</v>
      </c>
      <c r="AJ1661">
        <v>0</v>
      </c>
      <c r="AK1661">
        <v>0.03</v>
      </c>
      <c r="AL1661">
        <v>0.03</v>
      </c>
      <c r="AM1661">
        <v>0.05</v>
      </c>
      <c r="AN1661">
        <v>0.05</v>
      </c>
      <c r="AO1661">
        <v>1.42</v>
      </c>
      <c r="AP1661">
        <v>1.42</v>
      </c>
      <c r="AQ1661">
        <v>22.67</v>
      </c>
      <c r="AR1661">
        <v>0.53</v>
      </c>
      <c r="AS1661">
        <v>0.68</v>
      </c>
      <c r="AT1661">
        <v>-1</v>
      </c>
      <c r="AU1661">
        <v>-1</v>
      </c>
      <c r="AV1661">
        <v>0.05</v>
      </c>
      <c r="AW1661">
        <v>29.88</v>
      </c>
      <c r="AX1661">
        <v>29.88</v>
      </c>
      <c r="AY1661">
        <v>0.17</v>
      </c>
      <c r="AZ1661">
        <v>0</v>
      </c>
      <c r="BA1661">
        <v>1439.862261101965</v>
      </c>
    </row>
    <row r="1662" spans="1:53" x14ac:dyDescent="0.25">
      <c r="A1662">
        <v>4187</v>
      </c>
      <c r="B1662" t="s">
        <v>1325</v>
      </c>
      <c r="C1662">
        <v>0</v>
      </c>
      <c r="D1662">
        <v>1.58</v>
      </c>
      <c r="E1662">
        <v>0</v>
      </c>
      <c r="F1662">
        <v>0</v>
      </c>
      <c r="G1662">
        <v>0</v>
      </c>
      <c r="H1662">
        <v>0.03</v>
      </c>
      <c r="I1662">
        <v>0</v>
      </c>
      <c r="J1662">
        <v>2</v>
      </c>
      <c r="K1662">
        <v>0.03</v>
      </c>
      <c r="L1662">
        <v>-1</v>
      </c>
      <c r="M1662">
        <v>-1</v>
      </c>
      <c r="N1662">
        <v>0.67</v>
      </c>
      <c r="O1662">
        <v>3.58</v>
      </c>
      <c r="P1662">
        <v>0.03</v>
      </c>
      <c r="Q1662">
        <v>0.28000000000000003</v>
      </c>
      <c r="R1662">
        <v>0.05</v>
      </c>
      <c r="S1662">
        <v>0.32</v>
      </c>
      <c r="T1662">
        <v>0.23</v>
      </c>
      <c r="U1662">
        <v>0</v>
      </c>
      <c r="V1662">
        <v>0</v>
      </c>
      <c r="W1662">
        <v>20.67</v>
      </c>
      <c r="X1662">
        <v>0.6</v>
      </c>
      <c r="Y1662">
        <v>-1</v>
      </c>
      <c r="Z1662">
        <v>-1</v>
      </c>
      <c r="AA1662">
        <v>24.88</v>
      </c>
      <c r="AB1662">
        <v>0.03</v>
      </c>
      <c r="AC1662">
        <v>0.02</v>
      </c>
      <c r="AD1662">
        <v>0.03</v>
      </c>
      <c r="AE1662">
        <v>4.17</v>
      </c>
      <c r="AF1662">
        <v>-1</v>
      </c>
      <c r="AG1662">
        <v>-1</v>
      </c>
      <c r="AH1662">
        <v>-1</v>
      </c>
      <c r="AI1662">
        <v>0</v>
      </c>
      <c r="AJ1662">
        <v>0</v>
      </c>
      <c r="AK1662">
        <v>0.03</v>
      </c>
      <c r="AL1662">
        <v>0.03</v>
      </c>
      <c r="AM1662">
        <v>0.05</v>
      </c>
      <c r="AN1662">
        <v>0.05</v>
      </c>
      <c r="AO1662">
        <v>1.42</v>
      </c>
      <c r="AP1662">
        <v>1.42</v>
      </c>
      <c r="AQ1662">
        <v>22.67</v>
      </c>
      <c r="AR1662">
        <v>0.53</v>
      </c>
      <c r="AS1662">
        <v>0.68</v>
      </c>
      <c r="AT1662">
        <v>-1</v>
      </c>
      <c r="AU1662">
        <v>-1</v>
      </c>
      <c r="AV1662">
        <v>0.05</v>
      </c>
      <c r="AW1662">
        <v>29.88</v>
      </c>
      <c r="AX1662">
        <v>29.88</v>
      </c>
      <c r="AY1662">
        <v>0.17</v>
      </c>
      <c r="AZ1662">
        <v>0</v>
      </c>
      <c r="BA1662">
        <v>1448.6242307082928</v>
      </c>
    </row>
    <row r="1663" spans="1:53" x14ac:dyDescent="0.25">
      <c r="A1663">
        <v>4188</v>
      </c>
      <c r="B1663" t="s">
        <v>2033</v>
      </c>
      <c r="C1663">
        <v>0</v>
      </c>
      <c r="D1663">
        <v>1.58</v>
      </c>
      <c r="E1663">
        <v>0</v>
      </c>
      <c r="F1663">
        <v>0</v>
      </c>
      <c r="G1663">
        <v>0</v>
      </c>
      <c r="H1663">
        <v>0.03</v>
      </c>
      <c r="I1663">
        <v>0</v>
      </c>
      <c r="J1663">
        <v>2</v>
      </c>
      <c r="K1663">
        <v>0.03</v>
      </c>
      <c r="L1663">
        <v>-1</v>
      </c>
      <c r="M1663">
        <v>-1</v>
      </c>
      <c r="N1663">
        <v>0.67</v>
      </c>
      <c r="O1663">
        <v>3.58</v>
      </c>
      <c r="P1663">
        <v>0.03</v>
      </c>
      <c r="Q1663">
        <v>0.28000000000000003</v>
      </c>
      <c r="R1663">
        <v>0.05</v>
      </c>
      <c r="S1663">
        <v>0.32</v>
      </c>
      <c r="T1663">
        <v>0.23</v>
      </c>
      <c r="U1663">
        <v>0</v>
      </c>
      <c r="V1663">
        <v>0</v>
      </c>
      <c r="W1663">
        <v>20.67</v>
      </c>
      <c r="X1663">
        <v>0.6</v>
      </c>
      <c r="Y1663">
        <v>-1</v>
      </c>
      <c r="Z1663">
        <v>-1</v>
      </c>
      <c r="AA1663">
        <v>24.88</v>
      </c>
      <c r="AB1663">
        <v>0.03</v>
      </c>
      <c r="AC1663">
        <v>0.02</v>
      </c>
      <c r="AD1663">
        <v>0.03</v>
      </c>
      <c r="AE1663">
        <v>4.17</v>
      </c>
      <c r="AF1663">
        <v>-1</v>
      </c>
      <c r="AG1663">
        <v>-1</v>
      </c>
      <c r="AH1663">
        <v>-1</v>
      </c>
      <c r="AI1663">
        <v>0</v>
      </c>
      <c r="AJ1663">
        <v>0</v>
      </c>
      <c r="AK1663">
        <v>0.03</v>
      </c>
      <c r="AL1663">
        <v>0.03</v>
      </c>
      <c r="AM1663">
        <v>0.05</v>
      </c>
      <c r="AN1663">
        <v>0.05</v>
      </c>
      <c r="AO1663">
        <v>1.42</v>
      </c>
      <c r="AP1663">
        <v>1.42</v>
      </c>
      <c r="AQ1663">
        <v>22.67</v>
      </c>
      <c r="AR1663">
        <v>0.53</v>
      </c>
      <c r="AS1663">
        <v>0.68</v>
      </c>
      <c r="AT1663">
        <v>-1</v>
      </c>
      <c r="AU1663">
        <v>-1</v>
      </c>
      <c r="AV1663">
        <v>0.05</v>
      </c>
      <c r="AW1663">
        <v>29.88</v>
      </c>
      <c r="AX1663">
        <v>29.88</v>
      </c>
      <c r="AY1663">
        <v>0.17</v>
      </c>
      <c r="AZ1663">
        <v>0</v>
      </c>
      <c r="BA1663">
        <v>1528.0946858780867</v>
      </c>
    </row>
    <row r="1664" spans="1:53" x14ac:dyDescent="0.25">
      <c r="A1664">
        <v>4189</v>
      </c>
      <c r="B1664" t="s">
        <v>1852</v>
      </c>
      <c r="C1664">
        <v>0</v>
      </c>
      <c r="D1664">
        <v>1.58</v>
      </c>
      <c r="E1664">
        <v>0</v>
      </c>
      <c r="F1664">
        <v>0</v>
      </c>
      <c r="G1664">
        <v>0</v>
      </c>
      <c r="H1664">
        <v>0.03</v>
      </c>
      <c r="I1664">
        <v>0</v>
      </c>
      <c r="J1664">
        <v>2</v>
      </c>
      <c r="K1664">
        <v>0.03</v>
      </c>
      <c r="L1664">
        <v>-1</v>
      </c>
      <c r="M1664">
        <v>-1</v>
      </c>
      <c r="N1664">
        <v>0.67</v>
      </c>
      <c r="O1664">
        <v>3.58</v>
      </c>
      <c r="P1664">
        <v>0.03</v>
      </c>
      <c r="Q1664">
        <v>0.28000000000000003</v>
      </c>
      <c r="R1664">
        <v>0.05</v>
      </c>
      <c r="S1664">
        <v>0.32</v>
      </c>
      <c r="T1664">
        <v>0.23</v>
      </c>
      <c r="U1664">
        <v>0</v>
      </c>
      <c r="V1664">
        <v>0</v>
      </c>
      <c r="W1664">
        <v>20.67</v>
      </c>
      <c r="X1664">
        <v>0.6</v>
      </c>
      <c r="Y1664">
        <v>-1</v>
      </c>
      <c r="Z1664">
        <v>-1</v>
      </c>
      <c r="AA1664">
        <v>24.88</v>
      </c>
      <c r="AB1664">
        <v>0.03</v>
      </c>
      <c r="AC1664">
        <v>0.02</v>
      </c>
      <c r="AD1664">
        <v>0.03</v>
      </c>
      <c r="AE1664">
        <v>4.17</v>
      </c>
      <c r="AF1664">
        <v>-1</v>
      </c>
      <c r="AG1664">
        <v>-1</v>
      </c>
      <c r="AH1664">
        <v>-1</v>
      </c>
      <c r="AI1664">
        <v>0</v>
      </c>
      <c r="AJ1664">
        <v>0</v>
      </c>
      <c r="AK1664">
        <v>0.03</v>
      </c>
      <c r="AL1664">
        <v>0.03</v>
      </c>
      <c r="AM1664">
        <v>0.05</v>
      </c>
      <c r="AN1664">
        <v>0.05</v>
      </c>
      <c r="AO1664">
        <v>1.42</v>
      </c>
      <c r="AP1664">
        <v>1.42</v>
      </c>
      <c r="AQ1664">
        <v>22.67</v>
      </c>
      <c r="AR1664">
        <v>0.53</v>
      </c>
      <c r="AS1664">
        <v>0.68</v>
      </c>
      <c r="AT1664">
        <v>-1</v>
      </c>
      <c r="AU1664">
        <v>-1</v>
      </c>
      <c r="AV1664">
        <v>0.05</v>
      </c>
      <c r="AW1664">
        <v>29.88</v>
      </c>
      <c r="AX1664">
        <v>29.88</v>
      </c>
      <c r="AY1664">
        <v>0.17</v>
      </c>
      <c r="AZ1664">
        <v>0</v>
      </c>
      <c r="BA1664">
        <v>1430.5598651703715</v>
      </c>
    </row>
    <row r="1665" spans="1:53" x14ac:dyDescent="0.25">
      <c r="A1665">
        <v>4191</v>
      </c>
      <c r="B1665" t="s">
        <v>2034</v>
      </c>
      <c r="C1665">
        <v>0</v>
      </c>
      <c r="D1665">
        <v>1.58</v>
      </c>
      <c r="E1665">
        <v>0</v>
      </c>
      <c r="F1665">
        <v>0</v>
      </c>
      <c r="G1665">
        <v>0</v>
      </c>
      <c r="H1665">
        <v>0.03</v>
      </c>
      <c r="I1665">
        <v>0</v>
      </c>
      <c r="J1665">
        <v>2</v>
      </c>
      <c r="K1665">
        <v>0.03</v>
      </c>
      <c r="L1665">
        <v>-1</v>
      </c>
      <c r="M1665">
        <v>-1</v>
      </c>
      <c r="N1665">
        <v>0.67</v>
      </c>
      <c r="O1665">
        <v>3.58</v>
      </c>
      <c r="P1665">
        <v>0.03</v>
      </c>
      <c r="Q1665">
        <v>0.28000000000000003</v>
      </c>
      <c r="R1665">
        <v>0.05</v>
      </c>
      <c r="S1665">
        <v>0.32</v>
      </c>
      <c r="T1665">
        <v>0.23</v>
      </c>
      <c r="U1665">
        <v>0</v>
      </c>
      <c r="V1665">
        <v>0</v>
      </c>
      <c r="W1665">
        <v>20.67</v>
      </c>
      <c r="X1665">
        <v>0.6</v>
      </c>
      <c r="Y1665">
        <v>-1</v>
      </c>
      <c r="Z1665">
        <v>-1</v>
      </c>
      <c r="AA1665">
        <v>24.88</v>
      </c>
      <c r="AB1665">
        <v>0.03</v>
      </c>
      <c r="AC1665">
        <v>0.02</v>
      </c>
      <c r="AD1665">
        <v>0.03</v>
      </c>
      <c r="AE1665">
        <v>4.17</v>
      </c>
      <c r="AF1665">
        <v>-1</v>
      </c>
      <c r="AG1665">
        <v>-1</v>
      </c>
      <c r="AH1665">
        <v>-1</v>
      </c>
      <c r="AI1665">
        <v>0</v>
      </c>
      <c r="AJ1665">
        <v>0</v>
      </c>
      <c r="AK1665">
        <v>0.03</v>
      </c>
      <c r="AL1665">
        <v>0.03</v>
      </c>
      <c r="AM1665">
        <v>0.05</v>
      </c>
      <c r="AN1665">
        <v>0.05</v>
      </c>
      <c r="AO1665">
        <v>1.42</v>
      </c>
      <c r="AP1665">
        <v>1.42</v>
      </c>
      <c r="AQ1665">
        <v>22.67</v>
      </c>
      <c r="AR1665">
        <v>0.53</v>
      </c>
      <c r="AS1665">
        <v>0.68</v>
      </c>
      <c r="AT1665">
        <v>-1</v>
      </c>
      <c r="AU1665">
        <v>-1</v>
      </c>
      <c r="AV1665">
        <v>0.05</v>
      </c>
      <c r="AW1665">
        <v>29.88</v>
      </c>
      <c r="AX1665">
        <v>29.88</v>
      </c>
      <c r="AY1665">
        <v>0.17</v>
      </c>
      <c r="AZ1665">
        <v>0</v>
      </c>
      <c r="BA1665">
        <v>1418.2311158830148</v>
      </c>
    </row>
    <row r="1666" spans="1:53" x14ac:dyDescent="0.25">
      <c r="A1666">
        <v>4192</v>
      </c>
      <c r="B1666" t="s">
        <v>2035</v>
      </c>
      <c r="C1666">
        <v>0</v>
      </c>
      <c r="D1666">
        <v>1.58</v>
      </c>
      <c r="E1666">
        <v>0</v>
      </c>
      <c r="F1666">
        <v>0</v>
      </c>
      <c r="G1666">
        <v>0</v>
      </c>
      <c r="H1666">
        <v>0.03</v>
      </c>
      <c r="I1666">
        <v>0</v>
      </c>
      <c r="J1666">
        <v>2</v>
      </c>
      <c r="K1666">
        <v>0.03</v>
      </c>
      <c r="L1666">
        <v>-1</v>
      </c>
      <c r="M1666">
        <v>-1</v>
      </c>
      <c r="N1666">
        <v>0.67</v>
      </c>
      <c r="O1666">
        <v>3.58</v>
      </c>
      <c r="P1666">
        <v>0.03</v>
      </c>
      <c r="Q1666">
        <v>0.28000000000000003</v>
      </c>
      <c r="R1666">
        <v>0.05</v>
      </c>
      <c r="S1666">
        <v>0.32</v>
      </c>
      <c r="T1666">
        <v>0.23</v>
      </c>
      <c r="U1666">
        <v>0</v>
      </c>
      <c r="V1666">
        <v>0</v>
      </c>
      <c r="W1666">
        <v>20.67</v>
      </c>
      <c r="X1666">
        <v>0.6</v>
      </c>
      <c r="Y1666">
        <v>-1</v>
      </c>
      <c r="Z1666">
        <v>-1</v>
      </c>
      <c r="AA1666">
        <v>24.88</v>
      </c>
      <c r="AB1666">
        <v>0.03</v>
      </c>
      <c r="AC1666">
        <v>0.02</v>
      </c>
      <c r="AD1666">
        <v>0.03</v>
      </c>
      <c r="AE1666">
        <v>4.17</v>
      </c>
      <c r="AF1666">
        <v>-1</v>
      </c>
      <c r="AG1666">
        <v>-1</v>
      </c>
      <c r="AH1666">
        <v>-1</v>
      </c>
      <c r="AI1666">
        <v>0</v>
      </c>
      <c r="AJ1666">
        <v>0</v>
      </c>
      <c r="AK1666">
        <v>0.03</v>
      </c>
      <c r="AL1666">
        <v>0.03</v>
      </c>
      <c r="AM1666">
        <v>0.05</v>
      </c>
      <c r="AN1666">
        <v>0.05</v>
      </c>
      <c r="AO1666">
        <v>1.42</v>
      </c>
      <c r="AP1666">
        <v>1.42</v>
      </c>
      <c r="AQ1666">
        <v>22.67</v>
      </c>
      <c r="AR1666">
        <v>0.53</v>
      </c>
      <c r="AS1666">
        <v>0.68</v>
      </c>
      <c r="AT1666">
        <v>-1</v>
      </c>
      <c r="AU1666">
        <v>-1</v>
      </c>
      <c r="AV1666">
        <v>0.05</v>
      </c>
      <c r="AW1666">
        <v>29.88</v>
      </c>
      <c r="AX1666">
        <v>29.88</v>
      </c>
      <c r="AY1666">
        <v>0.17</v>
      </c>
      <c r="AZ1666">
        <v>0</v>
      </c>
      <c r="BA1666">
        <v>1437.0501272758652</v>
      </c>
    </row>
    <row r="1667" spans="1:53" x14ac:dyDescent="0.25">
      <c r="A1667">
        <v>4193</v>
      </c>
      <c r="B1667" t="s">
        <v>1018</v>
      </c>
      <c r="C1667">
        <v>0</v>
      </c>
      <c r="D1667">
        <v>1.58</v>
      </c>
      <c r="E1667">
        <v>0</v>
      </c>
      <c r="F1667">
        <v>0</v>
      </c>
      <c r="G1667">
        <v>0</v>
      </c>
      <c r="H1667">
        <v>0.03</v>
      </c>
      <c r="I1667">
        <v>0</v>
      </c>
      <c r="J1667">
        <v>2</v>
      </c>
      <c r="K1667">
        <v>0.03</v>
      </c>
      <c r="L1667">
        <v>-1</v>
      </c>
      <c r="M1667">
        <v>-1</v>
      </c>
      <c r="N1667">
        <v>0.67</v>
      </c>
      <c r="O1667">
        <v>3.58</v>
      </c>
      <c r="P1667">
        <v>0.03</v>
      </c>
      <c r="Q1667">
        <v>0.28000000000000003</v>
      </c>
      <c r="R1667">
        <v>0.05</v>
      </c>
      <c r="S1667">
        <v>0.32</v>
      </c>
      <c r="T1667">
        <v>0.23</v>
      </c>
      <c r="U1667">
        <v>0</v>
      </c>
      <c r="V1667">
        <v>0</v>
      </c>
      <c r="W1667">
        <v>20.67</v>
      </c>
      <c r="X1667">
        <v>0.6</v>
      </c>
      <c r="Y1667">
        <v>-1</v>
      </c>
      <c r="Z1667">
        <v>-1</v>
      </c>
      <c r="AA1667">
        <v>24.88</v>
      </c>
      <c r="AB1667">
        <v>0.03</v>
      </c>
      <c r="AC1667">
        <v>0.02</v>
      </c>
      <c r="AD1667">
        <v>0.03</v>
      </c>
      <c r="AE1667">
        <v>4.17</v>
      </c>
      <c r="AF1667">
        <v>-1</v>
      </c>
      <c r="AG1667">
        <v>-1</v>
      </c>
      <c r="AH1667">
        <v>-1</v>
      </c>
      <c r="AI1667">
        <v>0</v>
      </c>
      <c r="AJ1667">
        <v>0</v>
      </c>
      <c r="AK1667">
        <v>0.03</v>
      </c>
      <c r="AL1667">
        <v>0.03</v>
      </c>
      <c r="AM1667">
        <v>0.05</v>
      </c>
      <c r="AN1667">
        <v>0.05</v>
      </c>
      <c r="AO1667">
        <v>1.42</v>
      </c>
      <c r="AP1667">
        <v>1.42</v>
      </c>
      <c r="AQ1667">
        <v>22.67</v>
      </c>
      <c r="AR1667">
        <v>0.53</v>
      </c>
      <c r="AS1667">
        <v>0.68</v>
      </c>
      <c r="AT1667">
        <v>-1</v>
      </c>
      <c r="AU1667">
        <v>-1</v>
      </c>
      <c r="AV1667">
        <v>0.05</v>
      </c>
      <c r="AW1667">
        <v>29.88</v>
      </c>
      <c r="AX1667">
        <v>29.88</v>
      </c>
      <c r="AY1667">
        <v>0.17</v>
      </c>
      <c r="AZ1667">
        <v>0</v>
      </c>
      <c r="BA1667">
        <v>1378.9469154583235</v>
      </c>
    </row>
    <row r="1668" spans="1:53" x14ac:dyDescent="0.25">
      <c r="A1668">
        <v>4195</v>
      </c>
      <c r="B1668" t="s">
        <v>2036</v>
      </c>
      <c r="C1668">
        <v>0</v>
      </c>
      <c r="D1668">
        <v>1.58</v>
      </c>
      <c r="E1668">
        <v>0</v>
      </c>
      <c r="F1668">
        <v>0</v>
      </c>
      <c r="G1668">
        <v>0</v>
      </c>
      <c r="H1668">
        <v>0.03</v>
      </c>
      <c r="I1668">
        <v>0</v>
      </c>
      <c r="J1668">
        <v>2</v>
      </c>
      <c r="K1668">
        <v>0.03</v>
      </c>
      <c r="L1668">
        <v>-1</v>
      </c>
      <c r="M1668">
        <v>-1</v>
      </c>
      <c r="N1668">
        <v>0.67</v>
      </c>
      <c r="O1668">
        <v>3.58</v>
      </c>
      <c r="P1668">
        <v>0.03</v>
      </c>
      <c r="Q1668">
        <v>0.28000000000000003</v>
      </c>
      <c r="R1668">
        <v>0.05</v>
      </c>
      <c r="S1668">
        <v>0.32</v>
      </c>
      <c r="T1668">
        <v>0.23</v>
      </c>
      <c r="U1668">
        <v>0</v>
      </c>
      <c r="V1668">
        <v>0</v>
      </c>
      <c r="W1668">
        <v>20.67</v>
      </c>
      <c r="X1668">
        <v>0.6</v>
      </c>
      <c r="Y1668">
        <v>-1</v>
      </c>
      <c r="Z1668">
        <v>-1</v>
      </c>
      <c r="AA1668">
        <v>24.88</v>
      </c>
      <c r="AB1668">
        <v>0.03</v>
      </c>
      <c r="AC1668">
        <v>0.02</v>
      </c>
      <c r="AD1668">
        <v>0.03</v>
      </c>
      <c r="AE1668">
        <v>4.17</v>
      </c>
      <c r="AF1668">
        <v>-1</v>
      </c>
      <c r="AG1668">
        <v>-1</v>
      </c>
      <c r="AH1668">
        <v>-1</v>
      </c>
      <c r="AI1668">
        <v>0</v>
      </c>
      <c r="AJ1668">
        <v>0</v>
      </c>
      <c r="AK1668">
        <v>0.03</v>
      </c>
      <c r="AL1668">
        <v>0.03</v>
      </c>
      <c r="AM1668">
        <v>0.05</v>
      </c>
      <c r="AN1668">
        <v>0.05</v>
      </c>
      <c r="AO1668">
        <v>1.42</v>
      </c>
      <c r="AP1668">
        <v>1.42</v>
      </c>
      <c r="AQ1668">
        <v>22.67</v>
      </c>
      <c r="AR1668">
        <v>0.53</v>
      </c>
      <c r="AS1668">
        <v>0.68</v>
      </c>
      <c r="AT1668">
        <v>-1</v>
      </c>
      <c r="AU1668">
        <v>-1</v>
      </c>
      <c r="AV1668">
        <v>0.05</v>
      </c>
      <c r="AW1668">
        <v>29.88</v>
      </c>
      <c r="AX1668">
        <v>29.88</v>
      </c>
      <c r="AY1668">
        <v>0.17</v>
      </c>
      <c r="AZ1668">
        <v>0</v>
      </c>
      <c r="BA1668">
        <v>1355.6355372210649</v>
      </c>
    </row>
    <row r="1669" spans="1:53" x14ac:dyDescent="0.25">
      <c r="A1669">
        <v>4198</v>
      </c>
      <c r="B1669" t="s">
        <v>625</v>
      </c>
      <c r="C1669">
        <v>0</v>
      </c>
      <c r="D1669">
        <v>1.58</v>
      </c>
      <c r="E1669">
        <v>0</v>
      </c>
      <c r="F1669">
        <v>0</v>
      </c>
      <c r="G1669">
        <v>0</v>
      </c>
      <c r="H1669">
        <v>0.03</v>
      </c>
      <c r="I1669">
        <v>0</v>
      </c>
      <c r="J1669">
        <v>2</v>
      </c>
      <c r="K1669">
        <v>0.03</v>
      </c>
      <c r="L1669">
        <v>-1</v>
      </c>
      <c r="M1669">
        <v>-1</v>
      </c>
      <c r="N1669">
        <v>0.67</v>
      </c>
      <c r="O1669">
        <v>3.58</v>
      </c>
      <c r="P1669">
        <v>0.03</v>
      </c>
      <c r="Q1669">
        <v>0.28000000000000003</v>
      </c>
      <c r="R1669">
        <v>0.05</v>
      </c>
      <c r="S1669">
        <v>0.32</v>
      </c>
      <c r="T1669">
        <v>0.23</v>
      </c>
      <c r="U1669">
        <v>0</v>
      </c>
      <c r="V1669">
        <v>0</v>
      </c>
      <c r="W1669">
        <v>20.67</v>
      </c>
      <c r="X1669">
        <v>0.6</v>
      </c>
      <c r="Y1669">
        <v>-1</v>
      </c>
      <c r="Z1669">
        <v>-1</v>
      </c>
      <c r="AA1669">
        <v>24.88</v>
      </c>
      <c r="AB1669">
        <v>0.03</v>
      </c>
      <c r="AC1669">
        <v>0.02</v>
      </c>
      <c r="AD1669">
        <v>0.03</v>
      </c>
      <c r="AE1669">
        <v>4.17</v>
      </c>
      <c r="AF1669">
        <v>-1</v>
      </c>
      <c r="AG1669">
        <v>-1</v>
      </c>
      <c r="AH1669">
        <v>-1</v>
      </c>
      <c r="AI1669">
        <v>0</v>
      </c>
      <c r="AJ1669">
        <v>0</v>
      </c>
      <c r="AK1669">
        <v>0.03</v>
      </c>
      <c r="AL1669">
        <v>0.03</v>
      </c>
      <c r="AM1669">
        <v>0.05</v>
      </c>
      <c r="AN1669">
        <v>0.05</v>
      </c>
      <c r="AO1669">
        <v>1.42</v>
      </c>
      <c r="AP1669">
        <v>1.42</v>
      </c>
      <c r="AQ1669">
        <v>22.67</v>
      </c>
      <c r="AR1669">
        <v>0.53</v>
      </c>
      <c r="AS1669">
        <v>0.68</v>
      </c>
      <c r="AT1669">
        <v>-1</v>
      </c>
      <c r="AU1669">
        <v>-1</v>
      </c>
      <c r="AV1669">
        <v>0.05</v>
      </c>
      <c r="AW1669">
        <v>29.88</v>
      </c>
      <c r="AX1669">
        <v>29.88</v>
      </c>
      <c r="AY1669">
        <v>0.17</v>
      </c>
      <c r="AZ1669">
        <v>0</v>
      </c>
      <c r="BA1669">
        <v>1415.6419912396054</v>
      </c>
    </row>
    <row r="1670" spans="1:53" x14ac:dyDescent="0.25">
      <c r="A1670">
        <v>4201</v>
      </c>
      <c r="B1670" t="s">
        <v>2037</v>
      </c>
      <c r="C1670">
        <v>0</v>
      </c>
      <c r="D1670">
        <v>1.58</v>
      </c>
      <c r="E1670">
        <v>0</v>
      </c>
      <c r="F1670">
        <v>0</v>
      </c>
      <c r="G1670">
        <v>0</v>
      </c>
      <c r="H1670">
        <v>0.03</v>
      </c>
      <c r="I1670">
        <v>0</v>
      </c>
      <c r="J1670">
        <v>2</v>
      </c>
      <c r="K1670">
        <v>0.03</v>
      </c>
      <c r="L1670">
        <v>-1</v>
      </c>
      <c r="M1670">
        <v>-1</v>
      </c>
      <c r="N1670">
        <v>0.67</v>
      </c>
      <c r="O1670">
        <v>3.58</v>
      </c>
      <c r="P1670">
        <v>0.03</v>
      </c>
      <c r="Q1670">
        <v>0.28000000000000003</v>
      </c>
      <c r="R1670">
        <v>0.05</v>
      </c>
      <c r="S1670">
        <v>0.32</v>
      </c>
      <c r="T1670">
        <v>0.23</v>
      </c>
      <c r="U1670">
        <v>0</v>
      </c>
      <c r="V1670">
        <v>0</v>
      </c>
      <c r="W1670">
        <v>20.67</v>
      </c>
      <c r="X1670">
        <v>0.6</v>
      </c>
      <c r="Y1670">
        <v>-1</v>
      </c>
      <c r="Z1670">
        <v>-1</v>
      </c>
      <c r="AA1670">
        <v>24.88</v>
      </c>
      <c r="AB1670">
        <v>0.03</v>
      </c>
      <c r="AC1670">
        <v>0.02</v>
      </c>
      <c r="AD1670">
        <v>0.03</v>
      </c>
      <c r="AE1670">
        <v>4.17</v>
      </c>
      <c r="AF1670">
        <v>-1</v>
      </c>
      <c r="AG1670">
        <v>-1</v>
      </c>
      <c r="AH1670">
        <v>-1</v>
      </c>
      <c r="AI1670">
        <v>0</v>
      </c>
      <c r="AJ1670">
        <v>0</v>
      </c>
      <c r="AK1670">
        <v>0.03</v>
      </c>
      <c r="AL1670">
        <v>0.03</v>
      </c>
      <c r="AM1670">
        <v>0.05</v>
      </c>
      <c r="AN1670">
        <v>0.05</v>
      </c>
      <c r="AO1670">
        <v>1.42</v>
      </c>
      <c r="AP1670">
        <v>1.42</v>
      </c>
      <c r="AQ1670">
        <v>22.67</v>
      </c>
      <c r="AR1670">
        <v>0.53</v>
      </c>
      <c r="AS1670">
        <v>0.68</v>
      </c>
      <c r="AT1670">
        <v>-1</v>
      </c>
      <c r="AU1670">
        <v>-1</v>
      </c>
      <c r="AV1670">
        <v>0.05</v>
      </c>
      <c r="AW1670">
        <v>29.88</v>
      </c>
      <c r="AX1670">
        <v>29.88</v>
      </c>
      <c r="AY1670">
        <v>0.17</v>
      </c>
      <c r="AZ1670">
        <v>0</v>
      </c>
      <c r="BA1670">
        <v>1594.2898788730427</v>
      </c>
    </row>
    <row r="1671" spans="1:53" x14ac:dyDescent="0.25">
      <c r="A1671">
        <v>4203</v>
      </c>
      <c r="B1671" t="s">
        <v>2038</v>
      </c>
      <c r="C1671">
        <v>0</v>
      </c>
      <c r="D1671">
        <v>1.58</v>
      </c>
      <c r="E1671">
        <v>0</v>
      </c>
      <c r="F1671">
        <v>0</v>
      </c>
      <c r="G1671">
        <v>0</v>
      </c>
      <c r="H1671">
        <v>0.03</v>
      </c>
      <c r="I1671">
        <v>0</v>
      </c>
      <c r="J1671">
        <v>2</v>
      </c>
      <c r="K1671">
        <v>0.03</v>
      </c>
      <c r="L1671">
        <v>-1</v>
      </c>
      <c r="M1671">
        <v>-1</v>
      </c>
      <c r="N1671">
        <v>0.67</v>
      </c>
      <c r="O1671">
        <v>3.58</v>
      </c>
      <c r="P1671">
        <v>0.03</v>
      </c>
      <c r="Q1671">
        <v>0.28000000000000003</v>
      </c>
      <c r="R1671">
        <v>0.05</v>
      </c>
      <c r="S1671">
        <v>0.32</v>
      </c>
      <c r="T1671">
        <v>0.23</v>
      </c>
      <c r="U1671">
        <v>0</v>
      </c>
      <c r="V1671">
        <v>0</v>
      </c>
      <c r="W1671">
        <v>20.67</v>
      </c>
      <c r="X1671">
        <v>0.6</v>
      </c>
      <c r="Y1671">
        <v>-1</v>
      </c>
      <c r="Z1671">
        <v>-1</v>
      </c>
      <c r="AA1671">
        <v>24.88</v>
      </c>
      <c r="AB1671">
        <v>0.03</v>
      </c>
      <c r="AC1671">
        <v>0.02</v>
      </c>
      <c r="AD1671">
        <v>0.03</v>
      </c>
      <c r="AE1671">
        <v>4.17</v>
      </c>
      <c r="AF1671">
        <v>-1</v>
      </c>
      <c r="AG1671">
        <v>-1</v>
      </c>
      <c r="AH1671">
        <v>-1</v>
      </c>
      <c r="AI1671">
        <v>0</v>
      </c>
      <c r="AJ1671">
        <v>0</v>
      </c>
      <c r="AK1671">
        <v>0.03</v>
      </c>
      <c r="AL1671">
        <v>0.03</v>
      </c>
      <c r="AM1671">
        <v>0.05</v>
      </c>
      <c r="AN1671">
        <v>0.05</v>
      </c>
      <c r="AO1671">
        <v>1.42</v>
      </c>
      <c r="AP1671">
        <v>1.42</v>
      </c>
      <c r="AQ1671">
        <v>22.67</v>
      </c>
      <c r="AR1671">
        <v>0.53</v>
      </c>
      <c r="AS1671">
        <v>0.68</v>
      </c>
      <c r="AT1671">
        <v>-1</v>
      </c>
      <c r="AU1671">
        <v>-1</v>
      </c>
      <c r="AV1671">
        <v>0.05</v>
      </c>
      <c r="AW1671">
        <v>29.88</v>
      </c>
      <c r="AX1671">
        <v>29.88</v>
      </c>
      <c r="AY1671">
        <v>0.17</v>
      </c>
      <c r="AZ1671">
        <v>0</v>
      </c>
      <c r="BA1671">
        <v>1367.3879363449378</v>
      </c>
    </row>
    <row r="1672" spans="1:53" x14ac:dyDescent="0.25">
      <c r="A1672">
        <v>4205</v>
      </c>
      <c r="B1672" t="s">
        <v>2039</v>
      </c>
      <c r="C1672">
        <v>0</v>
      </c>
      <c r="D1672">
        <v>1.58</v>
      </c>
      <c r="E1672">
        <v>0</v>
      </c>
      <c r="F1672">
        <v>0</v>
      </c>
      <c r="G1672">
        <v>0</v>
      </c>
      <c r="H1672">
        <v>0.03</v>
      </c>
      <c r="I1672">
        <v>0</v>
      </c>
      <c r="J1672">
        <v>2</v>
      </c>
      <c r="K1672">
        <v>0.03</v>
      </c>
      <c r="L1672">
        <v>-1</v>
      </c>
      <c r="M1672">
        <v>-1</v>
      </c>
      <c r="N1672">
        <v>0.67</v>
      </c>
      <c r="O1672">
        <v>3.58</v>
      </c>
      <c r="P1672">
        <v>0.03</v>
      </c>
      <c r="Q1672">
        <v>0.28000000000000003</v>
      </c>
      <c r="R1672">
        <v>0.05</v>
      </c>
      <c r="S1672">
        <v>0.32</v>
      </c>
      <c r="T1672">
        <v>0.23</v>
      </c>
      <c r="U1672">
        <v>0</v>
      </c>
      <c r="V1672">
        <v>0</v>
      </c>
      <c r="W1672">
        <v>20.67</v>
      </c>
      <c r="X1672">
        <v>0.6</v>
      </c>
      <c r="Y1672">
        <v>-1</v>
      </c>
      <c r="Z1672">
        <v>-1</v>
      </c>
      <c r="AA1672">
        <v>24.88</v>
      </c>
      <c r="AB1672">
        <v>0.03</v>
      </c>
      <c r="AC1672">
        <v>0.02</v>
      </c>
      <c r="AD1672">
        <v>0.03</v>
      </c>
      <c r="AE1672">
        <v>4.17</v>
      </c>
      <c r="AF1672">
        <v>-1</v>
      </c>
      <c r="AG1672">
        <v>-1</v>
      </c>
      <c r="AH1672">
        <v>-1</v>
      </c>
      <c r="AI1672">
        <v>0</v>
      </c>
      <c r="AJ1672">
        <v>0</v>
      </c>
      <c r="AK1672">
        <v>0.03</v>
      </c>
      <c r="AL1672">
        <v>0.03</v>
      </c>
      <c r="AM1672">
        <v>0.05</v>
      </c>
      <c r="AN1672">
        <v>0.05</v>
      </c>
      <c r="AO1672">
        <v>1.42</v>
      </c>
      <c r="AP1672">
        <v>1.42</v>
      </c>
      <c r="AQ1672">
        <v>22.67</v>
      </c>
      <c r="AR1672">
        <v>0.53</v>
      </c>
      <c r="AS1672">
        <v>0.68</v>
      </c>
      <c r="AT1672">
        <v>-1</v>
      </c>
      <c r="AU1672">
        <v>-1</v>
      </c>
      <c r="AV1672">
        <v>0.05</v>
      </c>
      <c r="AW1672">
        <v>29.88</v>
      </c>
      <c r="AX1672">
        <v>29.88</v>
      </c>
      <c r="AY1672">
        <v>0.17</v>
      </c>
      <c r="AZ1672">
        <v>0</v>
      </c>
      <c r="BA1672">
        <v>1447.1822506900169</v>
      </c>
    </row>
    <row r="1673" spans="1:53" x14ac:dyDescent="0.25">
      <c r="A1673">
        <v>4206</v>
      </c>
      <c r="B1673" t="s">
        <v>2040</v>
      </c>
      <c r="C1673">
        <v>0</v>
      </c>
      <c r="D1673">
        <v>1.58</v>
      </c>
      <c r="E1673">
        <v>0</v>
      </c>
      <c r="F1673">
        <v>0</v>
      </c>
      <c r="G1673">
        <v>0</v>
      </c>
      <c r="H1673">
        <v>0.03</v>
      </c>
      <c r="I1673">
        <v>0</v>
      </c>
      <c r="J1673">
        <v>2</v>
      </c>
      <c r="K1673">
        <v>0.03</v>
      </c>
      <c r="L1673">
        <v>-1</v>
      </c>
      <c r="M1673">
        <v>-1</v>
      </c>
      <c r="N1673">
        <v>0.67</v>
      </c>
      <c r="O1673">
        <v>3.58</v>
      </c>
      <c r="P1673">
        <v>0.03</v>
      </c>
      <c r="Q1673">
        <v>0.28000000000000003</v>
      </c>
      <c r="R1673">
        <v>0.05</v>
      </c>
      <c r="S1673">
        <v>0.32</v>
      </c>
      <c r="T1673">
        <v>0.23</v>
      </c>
      <c r="U1673">
        <v>0</v>
      </c>
      <c r="V1673">
        <v>0</v>
      </c>
      <c r="W1673">
        <v>20.67</v>
      </c>
      <c r="X1673">
        <v>0.6</v>
      </c>
      <c r="Y1673">
        <v>-1</v>
      </c>
      <c r="Z1673">
        <v>-1</v>
      </c>
      <c r="AA1673">
        <v>24.88</v>
      </c>
      <c r="AB1673">
        <v>0.03</v>
      </c>
      <c r="AC1673">
        <v>0.02</v>
      </c>
      <c r="AD1673">
        <v>0.03</v>
      </c>
      <c r="AE1673">
        <v>4.17</v>
      </c>
      <c r="AF1673">
        <v>-1</v>
      </c>
      <c r="AG1673">
        <v>-1</v>
      </c>
      <c r="AH1673">
        <v>-1</v>
      </c>
      <c r="AI1673">
        <v>0</v>
      </c>
      <c r="AJ1673">
        <v>0</v>
      </c>
      <c r="AK1673">
        <v>0.03</v>
      </c>
      <c r="AL1673">
        <v>0.03</v>
      </c>
      <c r="AM1673">
        <v>0.05</v>
      </c>
      <c r="AN1673">
        <v>0.05</v>
      </c>
      <c r="AO1673">
        <v>1.42</v>
      </c>
      <c r="AP1673">
        <v>1.42</v>
      </c>
      <c r="AQ1673">
        <v>22.67</v>
      </c>
      <c r="AR1673">
        <v>0.53</v>
      </c>
      <c r="AS1673">
        <v>0.68</v>
      </c>
      <c r="AT1673">
        <v>-1</v>
      </c>
      <c r="AU1673">
        <v>-1</v>
      </c>
      <c r="AV1673">
        <v>0.05</v>
      </c>
      <c r="AW1673">
        <v>29.88</v>
      </c>
      <c r="AX1673">
        <v>29.88</v>
      </c>
      <c r="AY1673">
        <v>0.17</v>
      </c>
      <c r="AZ1673">
        <v>0</v>
      </c>
      <c r="BA1673">
        <v>1365.5489355526681</v>
      </c>
    </row>
    <row r="1674" spans="1:53" x14ac:dyDescent="0.25">
      <c r="A1674">
        <v>4207</v>
      </c>
      <c r="B1674" t="s">
        <v>2041</v>
      </c>
      <c r="C1674">
        <v>0</v>
      </c>
      <c r="D1674">
        <v>1.58</v>
      </c>
      <c r="E1674">
        <v>0</v>
      </c>
      <c r="F1674">
        <v>0</v>
      </c>
      <c r="G1674">
        <v>0</v>
      </c>
      <c r="H1674">
        <v>0.03</v>
      </c>
      <c r="I1674">
        <v>0</v>
      </c>
      <c r="J1674">
        <v>2</v>
      </c>
      <c r="K1674">
        <v>0.03</v>
      </c>
      <c r="L1674">
        <v>-1</v>
      </c>
      <c r="M1674">
        <v>-1</v>
      </c>
      <c r="N1674">
        <v>0.67</v>
      </c>
      <c r="O1674">
        <v>3.58</v>
      </c>
      <c r="P1674">
        <v>0.03</v>
      </c>
      <c r="Q1674">
        <v>0.28000000000000003</v>
      </c>
      <c r="R1674">
        <v>0.05</v>
      </c>
      <c r="S1674">
        <v>0.32</v>
      </c>
      <c r="T1674">
        <v>0.23</v>
      </c>
      <c r="U1674">
        <v>0</v>
      </c>
      <c r="V1674">
        <v>0</v>
      </c>
      <c r="W1674">
        <v>20.67</v>
      </c>
      <c r="X1674">
        <v>0.6</v>
      </c>
      <c r="Y1674">
        <v>-1</v>
      </c>
      <c r="Z1674">
        <v>-1</v>
      </c>
      <c r="AA1674">
        <v>24.88</v>
      </c>
      <c r="AB1674">
        <v>0.03</v>
      </c>
      <c r="AC1674">
        <v>0.02</v>
      </c>
      <c r="AD1674">
        <v>0.03</v>
      </c>
      <c r="AE1674">
        <v>4.17</v>
      </c>
      <c r="AF1674">
        <v>-1</v>
      </c>
      <c r="AG1674">
        <v>-1</v>
      </c>
      <c r="AH1674">
        <v>-1</v>
      </c>
      <c r="AI1674">
        <v>0</v>
      </c>
      <c r="AJ1674">
        <v>0</v>
      </c>
      <c r="AK1674">
        <v>0.03</v>
      </c>
      <c r="AL1674">
        <v>0.03</v>
      </c>
      <c r="AM1674">
        <v>0.05</v>
      </c>
      <c r="AN1674">
        <v>0.05</v>
      </c>
      <c r="AO1674">
        <v>1.42</v>
      </c>
      <c r="AP1674">
        <v>1.42</v>
      </c>
      <c r="AQ1674">
        <v>22.67</v>
      </c>
      <c r="AR1674">
        <v>0.53</v>
      </c>
      <c r="AS1674">
        <v>0.68</v>
      </c>
      <c r="AT1674">
        <v>-1</v>
      </c>
      <c r="AU1674">
        <v>-1</v>
      </c>
      <c r="AV1674">
        <v>0.05</v>
      </c>
      <c r="AW1674">
        <v>29.88</v>
      </c>
      <c r="AX1674">
        <v>29.88</v>
      </c>
      <c r="AY1674">
        <v>0.17</v>
      </c>
      <c r="AZ1674">
        <v>0</v>
      </c>
      <c r="BA1674">
        <v>1450.5653892002106</v>
      </c>
    </row>
    <row r="1675" spans="1:53" x14ac:dyDescent="0.25">
      <c r="A1675">
        <v>4209</v>
      </c>
      <c r="B1675" t="s">
        <v>2042</v>
      </c>
      <c r="C1675">
        <v>0</v>
      </c>
      <c r="D1675">
        <v>1.58</v>
      </c>
      <c r="E1675">
        <v>0</v>
      </c>
      <c r="F1675">
        <v>0</v>
      </c>
      <c r="G1675">
        <v>0</v>
      </c>
      <c r="H1675">
        <v>0.03</v>
      </c>
      <c r="I1675">
        <v>0</v>
      </c>
      <c r="J1675">
        <v>2</v>
      </c>
      <c r="K1675">
        <v>0.03</v>
      </c>
      <c r="L1675">
        <v>-1</v>
      </c>
      <c r="M1675">
        <v>-1</v>
      </c>
      <c r="N1675">
        <v>0.67</v>
      </c>
      <c r="O1675">
        <v>3.58</v>
      </c>
      <c r="P1675">
        <v>0.03</v>
      </c>
      <c r="Q1675">
        <v>0.28000000000000003</v>
      </c>
      <c r="R1675">
        <v>0.05</v>
      </c>
      <c r="S1675">
        <v>0.32</v>
      </c>
      <c r="T1675">
        <v>0.23</v>
      </c>
      <c r="U1675">
        <v>0</v>
      </c>
      <c r="V1675">
        <v>0</v>
      </c>
      <c r="W1675">
        <v>20.67</v>
      </c>
      <c r="X1675">
        <v>0.6</v>
      </c>
      <c r="Y1675">
        <v>-1</v>
      </c>
      <c r="Z1675">
        <v>-1</v>
      </c>
      <c r="AA1675">
        <v>24.88</v>
      </c>
      <c r="AB1675">
        <v>0.03</v>
      </c>
      <c r="AC1675">
        <v>0.02</v>
      </c>
      <c r="AD1675">
        <v>0.03</v>
      </c>
      <c r="AE1675">
        <v>4.17</v>
      </c>
      <c r="AF1675">
        <v>-1</v>
      </c>
      <c r="AG1675">
        <v>-1</v>
      </c>
      <c r="AH1675">
        <v>-1</v>
      </c>
      <c r="AI1675">
        <v>0</v>
      </c>
      <c r="AJ1675">
        <v>0</v>
      </c>
      <c r="AK1675">
        <v>0.03</v>
      </c>
      <c r="AL1675">
        <v>0.03</v>
      </c>
      <c r="AM1675">
        <v>0.05</v>
      </c>
      <c r="AN1675">
        <v>0.05</v>
      </c>
      <c r="AO1675">
        <v>1.42</v>
      </c>
      <c r="AP1675">
        <v>1.42</v>
      </c>
      <c r="AQ1675">
        <v>22.67</v>
      </c>
      <c r="AR1675">
        <v>0.53</v>
      </c>
      <c r="AS1675">
        <v>0.68</v>
      </c>
      <c r="AT1675">
        <v>-1</v>
      </c>
      <c r="AU1675">
        <v>-1</v>
      </c>
      <c r="AV1675">
        <v>0.05</v>
      </c>
      <c r="AW1675">
        <v>29.88</v>
      </c>
      <c r="AX1675">
        <v>29.88</v>
      </c>
      <c r="AY1675">
        <v>0.17</v>
      </c>
      <c r="AZ1675">
        <v>0</v>
      </c>
      <c r="BA1675">
        <v>1426.7636625784073</v>
      </c>
    </row>
    <row r="1676" spans="1:53" x14ac:dyDescent="0.25">
      <c r="A1676">
        <v>4212</v>
      </c>
      <c r="B1676" t="s">
        <v>2043</v>
      </c>
      <c r="C1676">
        <v>0</v>
      </c>
      <c r="D1676">
        <v>1.58</v>
      </c>
      <c r="E1676">
        <v>0</v>
      </c>
      <c r="F1676">
        <v>0</v>
      </c>
      <c r="G1676">
        <v>0</v>
      </c>
      <c r="H1676">
        <v>0.03</v>
      </c>
      <c r="I1676">
        <v>0</v>
      </c>
      <c r="J1676">
        <v>2</v>
      </c>
      <c r="K1676">
        <v>0.03</v>
      </c>
      <c r="L1676">
        <v>-1</v>
      </c>
      <c r="M1676">
        <v>-1</v>
      </c>
      <c r="N1676">
        <v>0.67</v>
      </c>
      <c r="O1676">
        <v>3.58</v>
      </c>
      <c r="P1676">
        <v>0.03</v>
      </c>
      <c r="Q1676">
        <v>0.28000000000000003</v>
      </c>
      <c r="R1676">
        <v>0.05</v>
      </c>
      <c r="S1676">
        <v>0.32</v>
      </c>
      <c r="T1676">
        <v>0.23</v>
      </c>
      <c r="U1676">
        <v>0</v>
      </c>
      <c r="V1676">
        <v>0</v>
      </c>
      <c r="W1676">
        <v>20.67</v>
      </c>
      <c r="X1676">
        <v>0.6</v>
      </c>
      <c r="Y1676">
        <v>-1</v>
      </c>
      <c r="Z1676">
        <v>-1</v>
      </c>
      <c r="AA1676">
        <v>24.88</v>
      </c>
      <c r="AB1676">
        <v>0.03</v>
      </c>
      <c r="AC1676">
        <v>0.02</v>
      </c>
      <c r="AD1676">
        <v>0.03</v>
      </c>
      <c r="AE1676">
        <v>4.17</v>
      </c>
      <c r="AF1676">
        <v>-1</v>
      </c>
      <c r="AG1676">
        <v>-1</v>
      </c>
      <c r="AH1676">
        <v>-1</v>
      </c>
      <c r="AI1676">
        <v>0</v>
      </c>
      <c r="AJ1676">
        <v>0</v>
      </c>
      <c r="AK1676">
        <v>0.03</v>
      </c>
      <c r="AL1676">
        <v>0.03</v>
      </c>
      <c r="AM1676">
        <v>0.05</v>
      </c>
      <c r="AN1676">
        <v>0.05</v>
      </c>
      <c r="AO1676">
        <v>1.42</v>
      </c>
      <c r="AP1676">
        <v>1.42</v>
      </c>
      <c r="AQ1676">
        <v>22.67</v>
      </c>
      <c r="AR1676">
        <v>0.53</v>
      </c>
      <c r="AS1676">
        <v>0.68</v>
      </c>
      <c r="AT1676">
        <v>-1</v>
      </c>
      <c r="AU1676">
        <v>-1</v>
      </c>
      <c r="AV1676">
        <v>0.05</v>
      </c>
      <c r="AW1676">
        <v>29.88</v>
      </c>
      <c r="AX1676">
        <v>29.88</v>
      </c>
      <c r="AY1676">
        <v>0.17</v>
      </c>
      <c r="AZ1676">
        <v>0</v>
      </c>
      <c r="BA1676">
        <v>1481.741341310749</v>
      </c>
    </row>
    <row r="1677" spans="1:53" x14ac:dyDescent="0.25">
      <c r="A1677">
        <v>4213</v>
      </c>
      <c r="B1677" t="s">
        <v>2044</v>
      </c>
      <c r="C1677">
        <v>0</v>
      </c>
      <c r="D1677">
        <v>1.58</v>
      </c>
      <c r="E1677">
        <v>0</v>
      </c>
      <c r="F1677">
        <v>0</v>
      </c>
      <c r="G1677">
        <v>0</v>
      </c>
      <c r="H1677">
        <v>0.03</v>
      </c>
      <c r="I1677">
        <v>0</v>
      </c>
      <c r="J1677">
        <v>2</v>
      </c>
      <c r="K1677">
        <v>0.03</v>
      </c>
      <c r="L1677">
        <v>-1</v>
      </c>
      <c r="M1677">
        <v>-1</v>
      </c>
      <c r="N1677">
        <v>0.67</v>
      </c>
      <c r="O1677">
        <v>3.58</v>
      </c>
      <c r="P1677">
        <v>0.03</v>
      </c>
      <c r="Q1677">
        <v>0.28000000000000003</v>
      </c>
      <c r="R1677">
        <v>0.05</v>
      </c>
      <c r="S1677">
        <v>0.32</v>
      </c>
      <c r="T1677">
        <v>0.23</v>
      </c>
      <c r="U1677">
        <v>0</v>
      </c>
      <c r="V1677">
        <v>0</v>
      </c>
      <c r="W1677">
        <v>20.67</v>
      </c>
      <c r="X1677">
        <v>0.6</v>
      </c>
      <c r="Y1677">
        <v>-1</v>
      </c>
      <c r="Z1677">
        <v>-1</v>
      </c>
      <c r="AA1677">
        <v>24.88</v>
      </c>
      <c r="AB1677">
        <v>0.03</v>
      </c>
      <c r="AC1677">
        <v>0.02</v>
      </c>
      <c r="AD1677">
        <v>0.03</v>
      </c>
      <c r="AE1677">
        <v>4.17</v>
      </c>
      <c r="AF1677">
        <v>-1</v>
      </c>
      <c r="AG1677">
        <v>-1</v>
      </c>
      <c r="AH1677">
        <v>-1</v>
      </c>
      <c r="AI1677">
        <v>0</v>
      </c>
      <c r="AJ1677">
        <v>0</v>
      </c>
      <c r="AK1677">
        <v>0.03</v>
      </c>
      <c r="AL1677">
        <v>0.03</v>
      </c>
      <c r="AM1677">
        <v>0.05</v>
      </c>
      <c r="AN1677">
        <v>0.05</v>
      </c>
      <c r="AO1677">
        <v>1.42</v>
      </c>
      <c r="AP1677">
        <v>1.42</v>
      </c>
      <c r="AQ1677">
        <v>22.67</v>
      </c>
      <c r="AR1677">
        <v>0.53</v>
      </c>
      <c r="AS1677">
        <v>0.68</v>
      </c>
      <c r="AT1677">
        <v>-1</v>
      </c>
      <c r="AU1677">
        <v>-1</v>
      </c>
      <c r="AV1677">
        <v>0.05</v>
      </c>
      <c r="AW1677">
        <v>29.88</v>
      </c>
      <c r="AX1677">
        <v>29.88</v>
      </c>
      <c r="AY1677">
        <v>0.17</v>
      </c>
      <c r="AZ1677">
        <v>0</v>
      </c>
      <c r="BA1677">
        <v>1540.8578901117419</v>
      </c>
    </row>
    <row r="1678" spans="1:53" x14ac:dyDescent="0.25">
      <c r="A1678">
        <v>4215</v>
      </c>
      <c r="B1678" t="s">
        <v>2045</v>
      </c>
      <c r="C1678">
        <v>0</v>
      </c>
      <c r="D1678">
        <v>1.58</v>
      </c>
      <c r="E1678">
        <v>0</v>
      </c>
      <c r="F1678">
        <v>0</v>
      </c>
      <c r="G1678">
        <v>0</v>
      </c>
      <c r="H1678">
        <v>0.03</v>
      </c>
      <c r="I1678">
        <v>0</v>
      </c>
      <c r="J1678">
        <v>2</v>
      </c>
      <c r="K1678">
        <v>0.03</v>
      </c>
      <c r="L1678">
        <v>-1</v>
      </c>
      <c r="M1678">
        <v>-1</v>
      </c>
      <c r="N1678">
        <v>0.67</v>
      </c>
      <c r="O1678">
        <v>3.58</v>
      </c>
      <c r="P1678">
        <v>0.03</v>
      </c>
      <c r="Q1678">
        <v>0.28000000000000003</v>
      </c>
      <c r="R1678">
        <v>0.05</v>
      </c>
      <c r="S1678">
        <v>0.32</v>
      </c>
      <c r="T1678">
        <v>0.23</v>
      </c>
      <c r="U1678">
        <v>0</v>
      </c>
      <c r="V1678">
        <v>0</v>
      </c>
      <c r="W1678">
        <v>20.67</v>
      </c>
      <c r="X1678">
        <v>0.6</v>
      </c>
      <c r="Y1678">
        <v>-1</v>
      </c>
      <c r="Z1678">
        <v>-1</v>
      </c>
      <c r="AA1678">
        <v>24.88</v>
      </c>
      <c r="AB1678">
        <v>0.03</v>
      </c>
      <c r="AC1678">
        <v>0.02</v>
      </c>
      <c r="AD1678">
        <v>0.03</v>
      </c>
      <c r="AE1678">
        <v>4.17</v>
      </c>
      <c r="AF1678">
        <v>-1</v>
      </c>
      <c r="AG1678">
        <v>-1</v>
      </c>
      <c r="AH1678">
        <v>-1</v>
      </c>
      <c r="AI1678">
        <v>0</v>
      </c>
      <c r="AJ1678">
        <v>0</v>
      </c>
      <c r="AK1678">
        <v>0.03</v>
      </c>
      <c r="AL1678">
        <v>0.03</v>
      </c>
      <c r="AM1678">
        <v>0.05</v>
      </c>
      <c r="AN1678">
        <v>0.05</v>
      </c>
      <c r="AO1678">
        <v>1.42</v>
      </c>
      <c r="AP1678">
        <v>1.42</v>
      </c>
      <c r="AQ1678">
        <v>22.67</v>
      </c>
      <c r="AR1678">
        <v>0.53</v>
      </c>
      <c r="AS1678">
        <v>0.68</v>
      </c>
      <c r="AT1678">
        <v>-1</v>
      </c>
      <c r="AU1678">
        <v>-1</v>
      </c>
      <c r="AV1678">
        <v>0.05</v>
      </c>
      <c r="AW1678">
        <v>29.88</v>
      </c>
      <c r="AX1678">
        <v>29.88</v>
      </c>
      <c r="AY1678">
        <v>0.17</v>
      </c>
      <c r="AZ1678">
        <v>0</v>
      </c>
      <c r="BA1678">
        <v>1461.8070886789533</v>
      </c>
    </row>
    <row r="1679" spans="1:53" x14ac:dyDescent="0.25">
      <c r="A1679">
        <v>4216</v>
      </c>
      <c r="B1679" t="s">
        <v>2046</v>
      </c>
      <c r="C1679">
        <v>0</v>
      </c>
      <c r="D1679">
        <v>1.58</v>
      </c>
      <c r="E1679">
        <v>0</v>
      </c>
      <c r="F1679">
        <v>0</v>
      </c>
      <c r="G1679">
        <v>0</v>
      </c>
      <c r="H1679">
        <v>0.03</v>
      </c>
      <c r="I1679">
        <v>0</v>
      </c>
      <c r="J1679">
        <v>2</v>
      </c>
      <c r="K1679">
        <v>0.03</v>
      </c>
      <c r="L1679">
        <v>-1</v>
      </c>
      <c r="M1679">
        <v>-1</v>
      </c>
      <c r="N1679">
        <v>0.67</v>
      </c>
      <c r="O1679">
        <v>3.58</v>
      </c>
      <c r="P1679">
        <v>0.03</v>
      </c>
      <c r="Q1679">
        <v>0.28000000000000003</v>
      </c>
      <c r="R1679">
        <v>0.05</v>
      </c>
      <c r="S1679">
        <v>0.32</v>
      </c>
      <c r="T1679">
        <v>0.23</v>
      </c>
      <c r="U1679">
        <v>0</v>
      </c>
      <c r="V1679">
        <v>0</v>
      </c>
      <c r="W1679">
        <v>20.67</v>
      </c>
      <c r="X1679">
        <v>0.6</v>
      </c>
      <c r="Y1679">
        <v>-1</v>
      </c>
      <c r="Z1679">
        <v>-1</v>
      </c>
      <c r="AA1679">
        <v>24.88</v>
      </c>
      <c r="AB1679">
        <v>0.03</v>
      </c>
      <c r="AC1679">
        <v>0.02</v>
      </c>
      <c r="AD1679">
        <v>0.03</v>
      </c>
      <c r="AE1679">
        <v>4.17</v>
      </c>
      <c r="AF1679">
        <v>-1</v>
      </c>
      <c r="AG1679">
        <v>-1</v>
      </c>
      <c r="AH1679">
        <v>-1</v>
      </c>
      <c r="AI1679">
        <v>0</v>
      </c>
      <c r="AJ1679">
        <v>0</v>
      </c>
      <c r="AK1679">
        <v>0.03</v>
      </c>
      <c r="AL1679">
        <v>0.03</v>
      </c>
      <c r="AM1679">
        <v>0.05</v>
      </c>
      <c r="AN1679">
        <v>0.05</v>
      </c>
      <c r="AO1679">
        <v>1.42</v>
      </c>
      <c r="AP1679">
        <v>1.42</v>
      </c>
      <c r="AQ1679">
        <v>22.67</v>
      </c>
      <c r="AR1679">
        <v>0.53</v>
      </c>
      <c r="AS1679">
        <v>0.68</v>
      </c>
      <c r="AT1679">
        <v>-1</v>
      </c>
      <c r="AU1679">
        <v>-1</v>
      </c>
      <c r="AV1679">
        <v>0.05</v>
      </c>
      <c r="AW1679">
        <v>29.88</v>
      </c>
      <c r="AX1679">
        <v>29.88</v>
      </c>
      <c r="AY1679">
        <v>0.17</v>
      </c>
      <c r="AZ1679">
        <v>0</v>
      </c>
      <c r="BA1679">
        <v>1488.4561053433613</v>
      </c>
    </row>
    <row r="1680" spans="1:53" x14ac:dyDescent="0.25">
      <c r="A1680">
        <v>4217</v>
      </c>
      <c r="B1680" t="s">
        <v>2047</v>
      </c>
      <c r="C1680">
        <v>0</v>
      </c>
      <c r="D1680">
        <v>1.58</v>
      </c>
      <c r="E1680">
        <v>0</v>
      </c>
      <c r="F1680">
        <v>0</v>
      </c>
      <c r="G1680">
        <v>0</v>
      </c>
      <c r="H1680">
        <v>0.03</v>
      </c>
      <c r="I1680">
        <v>0</v>
      </c>
      <c r="J1680">
        <v>2</v>
      </c>
      <c r="K1680">
        <v>0.03</v>
      </c>
      <c r="L1680">
        <v>-1</v>
      </c>
      <c r="M1680">
        <v>-1</v>
      </c>
      <c r="N1680">
        <v>0.67</v>
      </c>
      <c r="O1680">
        <v>3.58</v>
      </c>
      <c r="P1680">
        <v>0.03</v>
      </c>
      <c r="Q1680">
        <v>0.28000000000000003</v>
      </c>
      <c r="R1680">
        <v>0.05</v>
      </c>
      <c r="S1680">
        <v>0.32</v>
      </c>
      <c r="T1680">
        <v>0.23</v>
      </c>
      <c r="U1680">
        <v>0</v>
      </c>
      <c r="V1680">
        <v>0</v>
      </c>
      <c r="W1680">
        <v>20.67</v>
      </c>
      <c r="X1680">
        <v>0.6</v>
      </c>
      <c r="Y1680">
        <v>-1</v>
      </c>
      <c r="Z1680">
        <v>-1</v>
      </c>
      <c r="AA1680">
        <v>24.88</v>
      </c>
      <c r="AB1680">
        <v>0.03</v>
      </c>
      <c r="AC1680">
        <v>0.02</v>
      </c>
      <c r="AD1680">
        <v>0.03</v>
      </c>
      <c r="AE1680">
        <v>4.17</v>
      </c>
      <c r="AF1680">
        <v>-1</v>
      </c>
      <c r="AG1680">
        <v>-1</v>
      </c>
      <c r="AH1680">
        <v>-1</v>
      </c>
      <c r="AI1680">
        <v>0</v>
      </c>
      <c r="AJ1680">
        <v>0</v>
      </c>
      <c r="AK1680">
        <v>0.03</v>
      </c>
      <c r="AL1680">
        <v>0.03</v>
      </c>
      <c r="AM1680">
        <v>0.05</v>
      </c>
      <c r="AN1680">
        <v>0.05</v>
      </c>
      <c r="AO1680">
        <v>1.42</v>
      </c>
      <c r="AP1680">
        <v>1.42</v>
      </c>
      <c r="AQ1680">
        <v>22.67</v>
      </c>
      <c r="AR1680">
        <v>0.53</v>
      </c>
      <c r="AS1680">
        <v>0.68</v>
      </c>
      <c r="AT1680">
        <v>-1</v>
      </c>
      <c r="AU1680">
        <v>-1</v>
      </c>
      <c r="AV1680">
        <v>0.05</v>
      </c>
      <c r="AW1680">
        <v>29.88</v>
      </c>
      <c r="AX1680">
        <v>29.88</v>
      </c>
      <c r="AY1680">
        <v>0.17</v>
      </c>
      <c r="AZ1680">
        <v>0</v>
      </c>
      <c r="BA1680">
        <v>1397.0446190950993</v>
      </c>
    </row>
    <row r="1681" spans="1:53" x14ac:dyDescent="0.25">
      <c r="A1681">
        <v>4219</v>
      </c>
      <c r="B1681" t="s">
        <v>2048</v>
      </c>
      <c r="C1681">
        <v>0</v>
      </c>
      <c r="D1681">
        <v>1.58</v>
      </c>
      <c r="E1681">
        <v>0</v>
      </c>
      <c r="F1681">
        <v>0</v>
      </c>
      <c r="G1681">
        <v>0</v>
      </c>
      <c r="H1681">
        <v>0.03</v>
      </c>
      <c r="I1681">
        <v>0</v>
      </c>
      <c r="J1681">
        <v>2</v>
      </c>
      <c r="K1681">
        <v>0.03</v>
      </c>
      <c r="L1681">
        <v>-1</v>
      </c>
      <c r="M1681">
        <v>-1</v>
      </c>
      <c r="N1681">
        <v>0.67</v>
      </c>
      <c r="O1681">
        <v>3.58</v>
      </c>
      <c r="P1681">
        <v>0.03</v>
      </c>
      <c r="Q1681">
        <v>0.28000000000000003</v>
      </c>
      <c r="R1681">
        <v>0.05</v>
      </c>
      <c r="S1681">
        <v>0.32</v>
      </c>
      <c r="T1681">
        <v>0.23</v>
      </c>
      <c r="U1681">
        <v>0</v>
      </c>
      <c r="V1681">
        <v>0</v>
      </c>
      <c r="W1681">
        <v>20.67</v>
      </c>
      <c r="X1681">
        <v>0.6</v>
      </c>
      <c r="Y1681">
        <v>-1</v>
      </c>
      <c r="Z1681">
        <v>-1</v>
      </c>
      <c r="AA1681">
        <v>24.88</v>
      </c>
      <c r="AB1681">
        <v>0.03</v>
      </c>
      <c r="AC1681">
        <v>0.02</v>
      </c>
      <c r="AD1681">
        <v>0.03</v>
      </c>
      <c r="AE1681">
        <v>4.17</v>
      </c>
      <c r="AF1681">
        <v>-1</v>
      </c>
      <c r="AG1681">
        <v>-1</v>
      </c>
      <c r="AH1681">
        <v>-1</v>
      </c>
      <c r="AI1681">
        <v>0</v>
      </c>
      <c r="AJ1681">
        <v>0</v>
      </c>
      <c r="AK1681">
        <v>0.03</v>
      </c>
      <c r="AL1681">
        <v>0.03</v>
      </c>
      <c r="AM1681">
        <v>0.05</v>
      </c>
      <c r="AN1681">
        <v>0.05</v>
      </c>
      <c r="AO1681">
        <v>1.42</v>
      </c>
      <c r="AP1681">
        <v>1.42</v>
      </c>
      <c r="AQ1681">
        <v>22.67</v>
      </c>
      <c r="AR1681">
        <v>0.53</v>
      </c>
      <c r="AS1681">
        <v>0.68</v>
      </c>
      <c r="AT1681">
        <v>-1</v>
      </c>
      <c r="AU1681">
        <v>-1</v>
      </c>
      <c r="AV1681">
        <v>0.05</v>
      </c>
      <c r="AW1681">
        <v>29.88</v>
      </c>
      <c r="AX1681">
        <v>29.88</v>
      </c>
      <c r="AY1681">
        <v>0.17</v>
      </c>
      <c r="AZ1681">
        <v>0</v>
      </c>
      <c r="BA1681">
        <v>1387.2164037140963</v>
      </c>
    </row>
    <row r="1682" spans="1:53" x14ac:dyDescent="0.25">
      <c r="A1682">
        <v>4225</v>
      </c>
      <c r="B1682" t="s">
        <v>625</v>
      </c>
      <c r="C1682">
        <v>0</v>
      </c>
      <c r="D1682">
        <v>1.58</v>
      </c>
      <c r="E1682">
        <v>0</v>
      </c>
      <c r="F1682">
        <v>0</v>
      </c>
      <c r="G1682">
        <v>0</v>
      </c>
      <c r="H1682">
        <v>0.03</v>
      </c>
      <c r="I1682">
        <v>0</v>
      </c>
      <c r="J1682">
        <v>2</v>
      </c>
      <c r="K1682">
        <v>0.03</v>
      </c>
      <c r="L1682">
        <v>-1</v>
      </c>
      <c r="M1682">
        <v>-1</v>
      </c>
      <c r="N1682">
        <v>0.67</v>
      </c>
      <c r="O1682">
        <v>3.58</v>
      </c>
      <c r="P1682">
        <v>0.03</v>
      </c>
      <c r="Q1682">
        <v>0.28000000000000003</v>
      </c>
      <c r="R1682">
        <v>0.05</v>
      </c>
      <c r="S1682">
        <v>0.32</v>
      </c>
      <c r="T1682">
        <v>0.23</v>
      </c>
      <c r="U1682">
        <v>0</v>
      </c>
      <c r="V1682">
        <v>0</v>
      </c>
      <c r="W1682">
        <v>20.67</v>
      </c>
      <c r="X1682">
        <v>0.6</v>
      </c>
      <c r="Y1682">
        <v>-1</v>
      </c>
      <c r="Z1682">
        <v>-1</v>
      </c>
      <c r="AA1682">
        <v>24.88</v>
      </c>
      <c r="AB1682">
        <v>0.03</v>
      </c>
      <c r="AC1682">
        <v>0.02</v>
      </c>
      <c r="AD1682">
        <v>0.03</v>
      </c>
      <c r="AE1682">
        <v>4.17</v>
      </c>
      <c r="AF1682">
        <v>-1</v>
      </c>
      <c r="AG1682">
        <v>-1</v>
      </c>
      <c r="AH1682">
        <v>-1</v>
      </c>
      <c r="AI1682">
        <v>0</v>
      </c>
      <c r="AJ1682">
        <v>0</v>
      </c>
      <c r="AK1682">
        <v>0.03</v>
      </c>
      <c r="AL1682">
        <v>0.03</v>
      </c>
      <c r="AM1682">
        <v>0.05</v>
      </c>
      <c r="AN1682">
        <v>0.05</v>
      </c>
      <c r="AO1682">
        <v>1.42</v>
      </c>
      <c r="AP1682">
        <v>1.42</v>
      </c>
      <c r="AQ1682">
        <v>22.67</v>
      </c>
      <c r="AR1682">
        <v>0.53</v>
      </c>
      <c r="AS1682">
        <v>0.68</v>
      </c>
      <c r="AT1682">
        <v>-1</v>
      </c>
      <c r="AU1682">
        <v>-1</v>
      </c>
      <c r="AV1682">
        <v>0.05</v>
      </c>
      <c r="AW1682">
        <v>29.88</v>
      </c>
      <c r="AX1682">
        <v>29.88</v>
      </c>
      <c r="AY1682">
        <v>0.17</v>
      </c>
      <c r="AZ1682">
        <v>0</v>
      </c>
      <c r="BA1682">
        <v>1379.3461989475602</v>
      </c>
    </row>
    <row r="1683" spans="1:53" x14ac:dyDescent="0.25">
      <c r="A1683">
        <v>4226</v>
      </c>
      <c r="B1683" t="s">
        <v>2049</v>
      </c>
      <c r="C1683">
        <v>0</v>
      </c>
      <c r="D1683">
        <v>1.58</v>
      </c>
      <c r="E1683">
        <v>0</v>
      </c>
      <c r="F1683">
        <v>0</v>
      </c>
      <c r="G1683">
        <v>0</v>
      </c>
      <c r="H1683">
        <v>0.03</v>
      </c>
      <c r="I1683">
        <v>0</v>
      </c>
      <c r="J1683">
        <v>2</v>
      </c>
      <c r="K1683">
        <v>0.03</v>
      </c>
      <c r="L1683">
        <v>-1</v>
      </c>
      <c r="M1683">
        <v>-1</v>
      </c>
      <c r="N1683">
        <v>0.67</v>
      </c>
      <c r="O1683">
        <v>3.58</v>
      </c>
      <c r="P1683">
        <v>0.03</v>
      </c>
      <c r="Q1683">
        <v>0.28000000000000003</v>
      </c>
      <c r="R1683">
        <v>0.05</v>
      </c>
      <c r="S1683">
        <v>0.32</v>
      </c>
      <c r="T1683">
        <v>0.23</v>
      </c>
      <c r="U1683">
        <v>0</v>
      </c>
      <c r="V1683">
        <v>0</v>
      </c>
      <c r="W1683">
        <v>20.67</v>
      </c>
      <c r="X1683">
        <v>0.6</v>
      </c>
      <c r="Y1683">
        <v>-1</v>
      </c>
      <c r="Z1683">
        <v>-1</v>
      </c>
      <c r="AA1683">
        <v>24.88</v>
      </c>
      <c r="AB1683">
        <v>0.03</v>
      </c>
      <c r="AC1683">
        <v>0.02</v>
      </c>
      <c r="AD1683">
        <v>0.03</v>
      </c>
      <c r="AE1683">
        <v>4.17</v>
      </c>
      <c r="AF1683">
        <v>-1</v>
      </c>
      <c r="AG1683">
        <v>-1</v>
      </c>
      <c r="AH1683">
        <v>-1</v>
      </c>
      <c r="AI1683">
        <v>0</v>
      </c>
      <c r="AJ1683">
        <v>0</v>
      </c>
      <c r="AK1683">
        <v>0.03</v>
      </c>
      <c r="AL1683">
        <v>0.03</v>
      </c>
      <c r="AM1683">
        <v>0.05</v>
      </c>
      <c r="AN1683">
        <v>0.05</v>
      </c>
      <c r="AO1683">
        <v>1.42</v>
      </c>
      <c r="AP1683">
        <v>1.42</v>
      </c>
      <c r="AQ1683">
        <v>22.67</v>
      </c>
      <c r="AR1683">
        <v>0.53</v>
      </c>
      <c r="AS1683">
        <v>0.68</v>
      </c>
      <c r="AT1683">
        <v>-1</v>
      </c>
      <c r="AU1683">
        <v>-1</v>
      </c>
      <c r="AV1683">
        <v>0.05</v>
      </c>
      <c r="AW1683">
        <v>29.88</v>
      </c>
      <c r="AX1683">
        <v>29.88</v>
      </c>
      <c r="AY1683">
        <v>0.17</v>
      </c>
      <c r="AZ1683">
        <v>0</v>
      </c>
      <c r="BA1683">
        <v>1443.2729404423037</v>
      </c>
    </row>
    <row r="1684" spans="1:53" x14ac:dyDescent="0.25">
      <c r="A1684">
        <v>4229</v>
      </c>
      <c r="B1684" t="s">
        <v>2050</v>
      </c>
      <c r="C1684">
        <v>0</v>
      </c>
      <c r="D1684">
        <v>1.58</v>
      </c>
      <c r="E1684">
        <v>0</v>
      </c>
      <c r="F1684">
        <v>0</v>
      </c>
      <c r="G1684">
        <v>0</v>
      </c>
      <c r="H1684">
        <v>0.03</v>
      </c>
      <c r="I1684">
        <v>0</v>
      </c>
      <c r="J1684">
        <v>2</v>
      </c>
      <c r="K1684">
        <v>0.03</v>
      </c>
      <c r="L1684">
        <v>-1</v>
      </c>
      <c r="M1684">
        <v>-1</v>
      </c>
      <c r="N1684">
        <v>0.67</v>
      </c>
      <c r="O1684">
        <v>3.58</v>
      </c>
      <c r="P1684">
        <v>0.03</v>
      </c>
      <c r="Q1684">
        <v>0.28000000000000003</v>
      </c>
      <c r="R1684">
        <v>0.05</v>
      </c>
      <c r="S1684">
        <v>0.32</v>
      </c>
      <c r="T1684">
        <v>0.23</v>
      </c>
      <c r="U1684">
        <v>0</v>
      </c>
      <c r="V1684">
        <v>0</v>
      </c>
      <c r="W1684">
        <v>20.67</v>
      </c>
      <c r="X1684">
        <v>0.6</v>
      </c>
      <c r="Y1684">
        <v>-1</v>
      </c>
      <c r="Z1684">
        <v>-1</v>
      </c>
      <c r="AA1684">
        <v>24.88</v>
      </c>
      <c r="AB1684">
        <v>0.03</v>
      </c>
      <c r="AC1684">
        <v>0.02</v>
      </c>
      <c r="AD1684">
        <v>0.03</v>
      </c>
      <c r="AE1684">
        <v>4.17</v>
      </c>
      <c r="AF1684">
        <v>-1</v>
      </c>
      <c r="AG1684">
        <v>-1</v>
      </c>
      <c r="AH1684">
        <v>-1</v>
      </c>
      <c r="AI1684">
        <v>0</v>
      </c>
      <c r="AJ1684">
        <v>0</v>
      </c>
      <c r="AK1684">
        <v>0.03</v>
      </c>
      <c r="AL1684">
        <v>0.03</v>
      </c>
      <c r="AM1684">
        <v>0.05</v>
      </c>
      <c r="AN1684">
        <v>0.05</v>
      </c>
      <c r="AO1684">
        <v>1.42</v>
      </c>
      <c r="AP1684">
        <v>1.42</v>
      </c>
      <c r="AQ1684">
        <v>22.67</v>
      </c>
      <c r="AR1684">
        <v>0.53</v>
      </c>
      <c r="AS1684">
        <v>0.68</v>
      </c>
      <c r="AT1684">
        <v>-1</v>
      </c>
      <c r="AU1684">
        <v>-1</v>
      </c>
      <c r="AV1684">
        <v>0.05</v>
      </c>
      <c r="AW1684">
        <v>29.88</v>
      </c>
      <c r="AX1684">
        <v>29.88</v>
      </c>
      <c r="AY1684">
        <v>0.17</v>
      </c>
      <c r="AZ1684">
        <v>0</v>
      </c>
      <c r="BA1684">
        <v>1418.8354900887871</v>
      </c>
    </row>
    <row r="1685" spans="1:53" x14ac:dyDescent="0.25">
      <c r="A1685">
        <v>4230</v>
      </c>
      <c r="B1685" t="s">
        <v>2051</v>
      </c>
      <c r="C1685">
        <v>0</v>
      </c>
      <c r="D1685">
        <v>1.58</v>
      </c>
      <c r="E1685">
        <v>0</v>
      </c>
      <c r="F1685">
        <v>0</v>
      </c>
      <c r="G1685">
        <v>0</v>
      </c>
      <c r="H1685">
        <v>0.03</v>
      </c>
      <c r="I1685">
        <v>0</v>
      </c>
      <c r="J1685">
        <v>2</v>
      </c>
      <c r="K1685">
        <v>0.03</v>
      </c>
      <c r="L1685">
        <v>-1</v>
      </c>
      <c r="M1685">
        <v>-1</v>
      </c>
      <c r="N1685">
        <v>0.67</v>
      </c>
      <c r="O1685">
        <v>3.58</v>
      </c>
      <c r="P1685">
        <v>0.03</v>
      </c>
      <c r="Q1685">
        <v>0.28000000000000003</v>
      </c>
      <c r="R1685">
        <v>0.05</v>
      </c>
      <c r="S1685">
        <v>0.32</v>
      </c>
      <c r="T1685">
        <v>0.23</v>
      </c>
      <c r="U1685">
        <v>0</v>
      </c>
      <c r="V1685">
        <v>0</v>
      </c>
      <c r="W1685">
        <v>20.67</v>
      </c>
      <c r="X1685">
        <v>0.6</v>
      </c>
      <c r="Y1685">
        <v>-1</v>
      </c>
      <c r="Z1685">
        <v>-1</v>
      </c>
      <c r="AA1685">
        <v>24.88</v>
      </c>
      <c r="AB1685">
        <v>0.03</v>
      </c>
      <c r="AC1685">
        <v>0.02</v>
      </c>
      <c r="AD1685">
        <v>0.03</v>
      </c>
      <c r="AE1685">
        <v>4.17</v>
      </c>
      <c r="AF1685">
        <v>-1</v>
      </c>
      <c r="AG1685">
        <v>-1</v>
      </c>
      <c r="AH1685">
        <v>-1</v>
      </c>
      <c r="AI1685">
        <v>0</v>
      </c>
      <c r="AJ1685">
        <v>0</v>
      </c>
      <c r="AK1685">
        <v>0.03</v>
      </c>
      <c r="AL1685">
        <v>0.03</v>
      </c>
      <c r="AM1685">
        <v>0.05</v>
      </c>
      <c r="AN1685">
        <v>0.05</v>
      </c>
      <c r="AO1685">
        <v>1.42</v>
      </c>
      <c r="AP1685">
        <v>1.42</v>
      </c>
      <c r="AQ1685">
        <v>22.67</v>
      </c>
      <c r="AR1685">
        <v>0.53</v>
      </c>
      <c r="AS1685">
        <v>0.68</v>
      </c>
      <c r="AT1685">
        <v>-1</v>
      </c>
      <c r="AU1685">
        <v>-1</v>
      </c>
      <c r="AV1685">
        <v>0.05</v>
      </c>
      <c r="AW1685">
        <v>29.88</v>
      </c>
      <c r="AX1685">
        <v>29.88</v>
      </c>
      <c r="AY1685">
        <v>0.17</v>
      </c>
      <c r="AZ1685">
        <v>0</v>
      </c>
      <c r="BA1685">
        <v>1438.282443696512</v>
      </c>
    </row>
    <row r="1686" spans="1:53" x14ac:dyDescent="0.25">
      <c r="A1686">
        <v>4232</v>
      </c>
      <c r="B1686" t="s">
        <v>2052</v>
      </c>
      <c r="C1686">
        <v>0</v>
      </c>
      <c r="D1686">
        <v>1.58</v>
      </c>
      <c r="E1686">
        <v>0</v>
      </c>
      <c r="F1686">
        <v>0</v>
      </c>
      <c r="G1686">
        <v>0</v>
      </c>
      <c r="H1686">
        <v>0.03</v>
      </c>
      <c r="I1686">
        <v>0</v>
      </c>
      <c r="J1686">
        <v>2</v>
      </c>
      <c r="K1686">
        <v>0.03</v>
      </c>
      <c r="L1686">
        <v>-1</v>
      </c>
      <c r="M1686">
        <v>-1</v>
      </c>
      <c r="N1686">
        <v>0.67</v>
      </c>
      <c r="O1686">
        <v>3.58</v>
      </c>
      <c r="P1686">
        <v>0.03</v>
      </c>
      <c r="Q1686">
        <v>0.28000000000000003</v>
      </c>
      <c r="R1686">
        <v>0.05</v>
      </c>
      <c r="S1686">
        <v>0.32</v>
      </c>
      <c r="T1686">
        <v>0.23</v>
      </c>
      <c r="U1686">
        <v>0</v>
      </c>
      <c r="V1686">
        <v>0</v>
      </c>
      <c r="W1686">
        <v>20.67</v>
      </c>
      <c r="X1686">
        <v>0.6</v>
      </c>
      <c r="Y1686">
        <v>-1</v>
      </c>
      <c r="Z1686">
        <v>-1</v>
      </c>
      <c r="AA1686">
        <v>24.88</v>
      </c>
      <c r="AB1686">
        <v>0.03</v>
      </c>
      <c r="AC1686">
        <v>0.02</v>
      </c>
      <c r="AD1686">
        <v>0.03</v>
      </c>
      <c r="AE1686">
        <v>4.17</v>
      </c>
      <c r="AF1686">
        <v>-1</v>
      </c>
      <c r="AG1686">
        <v>-1</v>
      </c>
      <c r="AH1686">
        <v>-1</v>
      </c>
      <c r="AI1686">
        <v>0</v>
      </c>
      <c r="AJ1686">
        <v>0</v>
      </c>
      <c r="AK1686">
        <v>0.03</v>
      </c>
      <c r="AL1686">
        <v>0.03</v>
      </c>
      <c r="AM1686">
        <v>0.05</v>
      </c>
      <c r="AN1686">
        <v>0.05</v>
      </c>
      <c r="AO1686">
        <v>1.42</v>
      </c>
      <c r="AP1686">
        <v>1.42</v>
      </c>
      <c r="AQ1686">
        <v>22.67</v>
      </c>
      <c r="AR1686">
        <v>0.53</v>
      </c>
      <c r="AS1686">
        <v>0.68</v>
      </c>
      <c r="AT1686">
        <v>-1</v>
      </c>
      <c r="AU1686">
        <v>-1</v>
      </c>
      <c r="AV1686">
        <v>0.05</v>
      </c>
      <c r="AW1686">
        <v>29.88</v>
      </c>
      <c r="AX1686">
        <v>29.88</v>
      </c>
      <c r="AY1686">
        <v>0.17</v>
      </c>
      <c r="AZ1686">
        <v>0</v>
      </c>
      <c r="BA1686">
        <v>1455.3122940822082</v>
      </c>
    </row>
    <row r="1687" spans="1:53" x14ac:dyDescent="0.25">
      <c r="A1687">
        <v>4235</v>
      </c>
      <c r="B1687" t="s">
        <v>477</v>
      </c>
      <c r="C1687">
        <v>0</v>
      </c>
      <c r="D1687">
        <v>1.58</v>
      </c>
      <c r="E1687">
        <v>0</v>
      </c>
      <c r="F1687">
        <v>0</v>
      </c>
      <c r="G1687">
        <v>0</v>
      </c>
      <c r="H1687">
        <v>0.03</v>
      </c>
      <c r="I1687">
        <v>0</v>
      </c>
      <c r="J1687">
        <v>2</v>
      </c>
      <c r="K1687">
        <v>0.03</v>
      </c>
      <c r="L1687">
        <v>-1</v>
      </c>
      <c r="M1687">
        <v>-1</v>
      </c>
      <c r="N1687">
        <v>0.67</v>
      </c>
      <c r="O1687">
        <v>3.58</v>
      </c>
      <c r="P1687">
        <v>0.03</v>
      </c>
      <c r="Q1687">
        <v>0.28000000000000003</v>
      </c>
      <c r="R1687">
        <v>0.05</v>
      </c>
      <c r="S1687">
        <v>0.32</v>
      </c>
      <c r="T1687">
        <v>0.23</v>
      </c>
      <c r="U1687">
        <v>0</v>
      </c>
      <c r="V1687">
        <v>0</v>
      </c>
      <c r="W1687">
        <v>20.67</v>
      </c>
      <c r="X1687">
        <v>0.6</v>
      </c>
      <c r="Y1687">
        <v>-1</v>
      </c>
      <c r="Z1687">
        <v>-1</v>
      </c>
      <c r="AA1687">
        <v>24.88</v>
      </c>
      <c r="AB1687">
        <v>0.03</v>
      </c>
      <c r="AC1687">
        <v>0.02</v>
      </c>
      <c r="AD1687">
        <v>0.03</v>
      </c>
      <c r="AE1687">
        <v>4.17</v>
      </c>
      <c r="AF1687">
        <v>-1</v>
      </c>
      <c r="AG1687">
        <v>-1</v>
      </c>
      <c r="AH1687">
        <v>-1</v>
      </c>
      <c r="AI1687">
        <v>0</v>
      </c>
      <c r="AJ1687">
        <v>0</v>
      </c>
      <c r="AK1687">
        <v>0.03</v>
      </c>
      <c r="AL1687">
        <v>0.03</v>
      </c>
      <c r="AM1687">
        <v>0.05</v>
      </c>
      <c r="AN1687">
        <v>0.05</v>
      </c>
      <c r="AO1687">
        <v>1.42</v>
      </c>
      <c r="AP1687">
        <v>1.42</v>
      </c>
      <c r="AQ1687">
        <v>22.67</v>
      </c>
      <c r="AR1687">
        <v>0.53</v>
      </c>
      <c r="AS1687">
        <v>0.68</v>
      </c>
      <c r="AT1687">
        <v>-1</v>
      </c>
      <c r="AU1687">
        <v>-1</v>
      </c>
      <c r="AV1687">
        <v>0.05</v>
      </c>
      <c r="AW1687">
        <v>29.88</v>
      </c>
      <c r="AX1687">
        <v>29.88</v>
      </c>
      <c r="AY1687">
        <v>0.17</v>
      </c>
      <c r="AZ1687">
        <v>0</v>
      </c>
      <c r="BA1687">
        <v>1370.488154306508</v>
      </c>
    </row>
    <row r="1688" spans="1:53" x14ac:dyDescent="0.25">
      <c r="A1688">
        <v>4237</v>
      </c>
      <c r="B1688" t="s">
        <v>2053</v>
      </c>
      <c r="C1688">
        <v>0</v>
      </c>
      <c r="D1688">
        <v>1.58</v>
      </c>
      <c r="E1688">
        <v>0</v>
      </c>
      <c r="F1688">
        <v>0</v>
      </c>
      <c r="G1688">
        <v>0</v>
      </c>
      <c r="H1688">
        <v>0.03</v>
      </c>
      <c r="I1688">
        <v>0</v>
      </c>
      <c r="J1688">
        <v>2</v>
      </c>
      <c r="K1688">
        <v>0.03</v>
      </c>
      <c r="L1688">
        <v>-1</v>
      </c>
      <c r="M1688">
        <v>-1</v>
      </c>
      <c r="N1688">
        <v>0.67</v>
      </c>
      <c r="O1688">
        <v>3.58</v>
      </c>
      <c r="P1688">
        <v>0.03</v>
      </c>
      <c r="Q1688">
        <v>0.28000000000000003</v>
      </c>
      <c r="R1688">
        <v>0.05</v>
      </c>
      <c r="S1688">
        <v>0.32</v>
      </c>
      <c r="T1688">
        <v>0.23</v>
      </c>
      <c r="U1688">
        <v>0</v>
      </c>
      <c r="V1688">
        <v>0</v>
      </c>
      <c r="W1688">
        <v>20.67</v>
      </c>
      <c r="X1688">
        <v>0.6</v>
      </c>
      <c r="Y1688">
        <v>-1</v>
      </c>
      <c r="Z1688">
        <v>-1</v>
      </c>
      <c r="AA1688">
        <v>24.88</v>
      </c>
      <c r="AB1688">
        <v>0.03</v>
      </c>
      <c r="AC1688">
        <v>0.02</v>
      </c>
      <c r="AD1688">
        <v>0.03</v>
      </c>
      <c r="AE1688">
        <v>4.17</v>
      </c>
      <c r="AF1688">
        <v>-1</v>
      </c>
      <c r="AG1688">
        <v>-1</v>
      </c>
      <c r="AH1688">
        <v>-1</v>
      </c>
      <c r="AI1688">
        <v>0</v>
      </c>
      <c r="AJ1688">
        <v>0</v>
      </c>
      <c r="AK1688">
        <v>0.03</v>
      </c>
      <c r="AL1688">
        <v>0.03</v>
      </c>
      <c r="AM1688">
        <v>0.05</v>
      </c>
      <c r="AN1688">
        <v>0.05</v>
      </c>
      <c r="AO1688">
        <v>1.42</v>
      </c>
      <c r="AP1688">
        <v>1.42</v>
      </c>
      <c r="AQ1688">
        <v>22.67</v>
      </c>
      <c r="AR1688">
        <v>0.53</v>
      </c>
      <c r="AS1688">
        <v>0.68</v>
      </c>
      <c r="AT1688">
        <v>-1</v>
      </c>
      <c r="AU1688">
        <v>-1</v>
      </c>
      <c r="AV1688">
        <v>0.05</v>
      </c>
      <c r="AW1688">
        <v>29.88</v>
      </c>
      <c r="AX1688">
        <v>29.88</v>
      </c>
      <c r="AY1688">
        <v>0.17</v>
      </c>
      <c r="AZ1688">
        <v>0</v>
      </c>
      <c r="BA1688">
        <v>1443.9280616353949</v>
      </c>
    </row>
    <row r="1689" spans="1:53" x14ac:dyDescent="0.25">
      <c r="A1689">
        <v>4238</v>
      </c>
      <c r="B1689" t="s">
        <v>2054</v>
      </c>
      <c r="C1689">
        <v>0</v>
      </c>
      <c r="D1689">
        <v>1.58</v>
      </c>
      <c r="E1689">
        <v>0</v>
      </c>
      <c r="F1689">
        <v>0</v>
      </c>
      <c r="G1689">
        <v>0</v>
      </c>
      <c r="H1689">
        <v>0.03</v>
      </c>
      <c r="I1689">
        <v>0</v>
      </c>
      <c r="J1689">
        <v>2</v>
      </c>
      <c r="K1689">
        <v>0.03</v>
      </c>
      <c r="L1689">
        <v>-1</v>
      </c>
      <c r="M1689">
        <v>-1</v>
      </c>
      <c r="N1689">
        <v>0.67</v>
      </c>
      <c r="O1689">
        <v>3.58</v>
      </c>
      <c r="P1689">
        <v>0.03</v>
      </c>
      <c r="Q1689">
        <v>0.28000000000000003</v>
      </c>
      <c r="R1689">
        <v>0.05</v>
      </c>
      <c r="S1689">
        <v>0.32</v>
      </c>
      <c r="T1689">
        <v>0.23</v>
      </c>
      <c r="U1689">
        <v>0</v>
      </c>
      <c r="V1689">
        <v>0</v>
      </c>
      <c r="W1689">
        <v>20.67</v>
      </c>
      <c r="X1689">
        <v>0.6</v>
      </c>
      <c r="Y1689">
        <v>-1</v>
      </c>
      <c r="Z1689">
        <v>-1</v>
      </c>
      <c r="AA1689">
        <v>24.88</v>
      </c>
      <c r="AB1689">
        <v>0.03</v>
      </c>
      <c r="AC1689">
        <v>0.02</v>
      </c>
      <c r="AD1689">
        <v>0.03</v>
      </c>
      <c r="AE1689">
        <v>4.17</v>
      </c>
      <c r="AF1689">
        <v>-1</v>
      </c>
      <c r="AG1689">
        <v>-1</v>
      </c>
      <c r="AH1689">
        <v>-1</v>
      </c>
      <c r="AI1689">
        <v>0</v>
      </c>
      <c r="AJ1689">
        <v>0</v>
      </c>
      <c r="AK1689">
        <v>0.03</v>
      </c>
      <c r="AL1689">
        <v>0.03</v>
      </c>
      <c r="AM1689">
        <v>0.05</v>
      </c>
      <c r="AN1689">
        <v>0.05</v>
      </c>
      <c r="AO1689">
        <v>1.42</v>
      </c>
      <c r="AP1689">
        <v>1.42</v>
      </c>
      <c r="AQ1689">
        <v>22.67</v>
      </c>
      <c r="AR1689">
        <v>0.53</v>
      </c>
      <c r="AS1689">
        <v>0.68</v>
      </c>
      <c r="AT1689">
        <v>-1</v>
      </c>
      <c r="AU1689">
        <v>-1</v>
      </c>
      <c r="AV1689">
        <v>0.05</v>
      </c>
      <c r="AW1689">
        <v>29.88</v>
      </c>
      <c r="AX1689">
        <v>29.88</v>
      </c>
      <c r="AY1689">
        <v>0.17</v>
      </c>
      <c r="AZ1689">
        <v>0</v>
      </c>
      <c r="BA1689">
        <v>1391.6830553798527</v>
      </c>
    </row>
    <row r="1690" spans="1:53" x14ac:dyDescent="0.25">
      <c r="A1690">
        <v>4239</v>
      </c>
      <c r="B1690" t="s">
        <v>2055</v>
      </c>
      <c r="C1690">
        <v>0</v>
      </c>
      <c r="D1690">
        <v>1.58</v>
      </c>
      <c r="E1690">
        <v>0</v>
      </c>
      <c r="F1690">
        <v>0</v>
      </c>
      <c r="G1690">
        <v>0</v>
      </c>
      <c r="H1690">
        <v>0.03</v>
      </c>
      <c r="I1690">
        <v>0</v>
      </c>
      <c r="J1690">
        <v>2</v>
      </c>
      <c r="K1690">
        <v>0.03</v>
      </c>
      <c r="L1690">
        <v>-1</v>
      </c>
      <c r="M1690">
        <v>-1</v>
      </c>
      <c r="N1690">
        <v>0.67</v>
      </c>
      <c r="O1690">
        <v>3.58</v>
      </c>
      <c r="P1690">
        <v>0.03</v>
      </c>
      <c r="Q1690">
        <v>0.28000000000000003</v>
      </c>
      <c r="R1690">
        <v>0.05</v>
      </c>
      <c r="S1690">
        <v>0.32</v>
      </c>
      <c r="T1690">
        <v>0.23</v>
      </c>
      <c r="U1690">
        <v>0</v>
      </c>
      <c r="V1690">
        <v>0</v>
      </c>
      <c r="W1690">
        <v>20.67</v>
      </c>
      <c r="X1690">
        <v>0.6</v>
      </c>
      <c r="Y1690">
        <v>-1</v>
      </c>
      <c r="Z1690">
        <v>-1</v>
      </c>
      <c r="AA1690">
        <v>24.88</v>
      </c>
      <c r="AB1690">
        <v>0.03</v>
      </c>
      <c r="AC1690">
        <v>0.02</v>
      </c>
      <c r="AD1690">
        <v>0.03</v>
      </c>
      <c r="AE1690">
        <v>4.17</v>
      </c>
      <c r="AF1690">
        <v>-1</v>
      </c>
      <c r="AG1690">
        <v>-1</v>
      </c>
      <c r="AH1690">
        <v>-1</v>
      </c>
      <c r="AI1690">
        <v>0</v>
      </c>
      <c r="AJ1690">
        <v>0</v>
      </c>
      <c r="AK1690">
        <v>0.03</v>
      </c>
      <c r="AL1690">
        <v>0.03</v>
      </c>
      <c r="AM1690">
        <v>0.05</v>
      </c>
      <c r="AN1690">
        <v>0.05</v>
      </c>
      <c r="AO1690">
        <v>1.42</v>
      </c>
      <c r="AP1690">
        <v>1.42</v>
      </c>
      <c r="AQ1690">
        <v>22.67</v>
      </c>
      <c r="AR1690">
        <v>0.53</v>
      </c>
      <c r="AS1690">
        <v>0.68</v>
      </c>
      <c r="AT1690">
        <v>-1</v>
      </c>
      <c r="AU1690">
        <v>-1</v>
      </c>
      <c r="AV1690">
        <v>0.05</v>
      </c>
      <c r="AW1690">
        <v>29.88</v>
      </c>
      <c r="AX1690">
        <v>29.88</v>
      </c>
      <c r="AY1690">
        <v>0.17</v>
      </c>
      <c r="AZ1690">
        <v>0</v>
      </c>
      <c r="BA1690">
        <v>1455.6716608016625</v>
      </c>
    </row>
    <row r="1691" spans="1:53" x14ac:dyDescent="0.25">
      <c r="A1691">
        <v>4240</v>
      </c>
      <c r="B1691" t="s">
        <v>2056</v>
      </c>
      <c r="C1691">
        <v>0</v>
      </c>
      <c r="D1691">
        <v>1.58</v>
      </c>
      <c r="E1691">
        <v>0</v>
      </c>
      <c r="F1691">
        <v>0</v>
      </c>
      <c r="G1691">
        <v>0</v>
      </c>
      <c r="H1691">
        <v>0.03</v>
      </c>
      <c r="I1691">
        <v>0</v>
      </c>
      <c r="J1691">
        <v>2</v>
      </c>
      <c r="K1691">
        <v>0.03</v>
      </c>
      <c r="L1691">
        <v>-1</v>
      </c>
      <c r="M1691">
        <v>-1</v>
      </c>
      <c r="N1691">
        <v>0.67</v>
      </c>
      <c r="O1691">
        <v>3.58</v>
      </c>
      <c r="P1691">
        <v>0.03</v>
      </c>
      <c r="Q1691">
        <v>0.28000000000000003</v>
      </c>
      <c r="R1691">
        <v>0.05</v>
      </c>
      <c r="S1691">
        <v>0.32</v>
      </c>
      <c r="T1691">
        <v>0.23</v>
      </c>
      <c r="U1691">
        <v>0</v>
      </c>
      <c r="V1691">
        <v>0</v>
      </c>
      <c r="W1691">
        <v>20.67</v>
      </c>
      <c r="X1691">
        <v>0.6</v>
      </c>
      <c r="Y1691">
        <v>-1</v>
      </c>
      <c r="Z1691">
        <v>-1</v>
      </c>
      <c r="AA1691">
        <v>24.88</v>
      </c>
      <c r="AB1691">
        <v>0.03</v>
      </c>
      <c r="AC1691">
        <v>0.02</v>
      </c>
      <c r="AD1691">
        <v>0.03</v>
      </c>
      <c r="AE1691">
        <v>4.17</v>
      </c>
      <c r="AF1691">
        <v>-1</v>
      </c>
      <c r="AG1691">
        <v>-1</v>
      </c>
      <c r="AH1691">
        <v>-1</v>
      </c>
      <c r="AI1691">
        <v>0</v>
      </c>
      <c r="AJ1691">
        <v>0</v>
      </c>
      <c r="AK1691">
        <v>0.03</v>
      </c>
      <c r="AL1691">
        <v>0.03</v>
      </c>
      <c r="AM1691">
        <v>0.05</v>
      </c>
      <c r="AN1691">
        <v>0.05</v>
      </c>
      <c r="AO1691">
        <v>1.42</v>
      </c>
      <c r="AP1691">
        <v>1.42</v>
      </c>
      <c r="AQ1691">
        <v>22.67</v>
      </c>
      <c r="AR1691">
        <v>0.53</v>
      </c>
      <c r="AS1691">
        <v>0.68</v>
      </c>
      <c r="AT1691">
        <v>-1</v>
      </c>
      <c r="AU1691">
        <v>-1</v>
      </c>
      <c r="AV1691">
        <v>0.05</v>
      </c>
      <c r="AW1691">
        <v>29.88</v>
      </c>
      <c r="AX1691">
        <v>29.88</v>
      </c>
      <c r="AY1691">
        <v>0.17</v>
      </c>
      <c r="AZ1691">
        <v>0</v>
      </c>
      <c r="BA1691">
        <v>1381.86910854046</v>
      </c>
    </row>
    <row r="1692" spans="1:53" x14ac:dyDescent="0.25">
      <c r="A1692">
        <v>4241</v>
      </c>
      <c r="B1692" t="s">
        <v>2057</v>
      </c>
      <c r="C1692">
        <v>0</v>
      </c>
      <c r="D1692">
        <v>1.58</v>
      </c>
      <c r="E1692">
        <v>0</v>
      </c>
      <c r="F1692">
        <v>0</v>
      </c>
      <c r="G1692">
        <v>0</v>
      </c>
      <c r="H1692">
        <v>0.03</v>
      </c>
      <c r="I1692">
        <v>0</v>
      </c>
      <c r="J1692">
        <v>2</v>
      </c>
      <c r="K1692">
        <v>0.03</v>
      </c>
      <c r="L1692">
        <v>-1</v>
      </c>
      <c r="M1692">
        <v>-1</v>
      </c>
      <c r="N1692">
        <v>0.67</v>
      </c>
      <c r="O1692">
        <v>3.58</v>
      </c>
      <c r="P1692">
        <v>0.03</v>
      </c>
      <c r="Q1692">
        <v>0.28000000000000003</v>
      </c>
      <c r="R1692">
        <v>0.05</v>
      </c>
      <c r="S1692">
        <v>0.32</v>
      </c>
      <c r="T1692">
        <v>0.23</v>
      </c>
      <c r="U1692">
        <v>0</v>
      </c>
      <c r="V1692">
        <v>0</v>
      </c>
      <c r="W1692">
        <v>20.67</v>
      </c>
      <c r="X1692">
        <v>0.6</v>
      </c>
      <c r="Y1692">
        <v>-1</v>
      </c>
      <c r="Z1692">
        <v>-1</v>
      </c>
      <c r="AA1692">
        <v>24.88</v>
      </c>
      <c r="AB1692">
        <v>0.03</v>
      </c>
      <c r="AC1692">
        <v>0.02</v>
      </c>
      <c r="AD1692">
        <v>0.03</v>
      </c>
      <c r="AE1692">
        <v>4.17</v>
      </c>
      <c r="AF1692">
        <v>-1</v>
      </c>
      <c r="AG1692">
        <v>-1</v>
      </c>
      <c r="AH1692">
        <v>-1</v>
      </c>
      <c r="AI1692">
        <v>0</v>
      </c>
      <c r="AJ1692">
        <v>0</v>
      </c>
      <c r="AK1692">
        <v>0.03</v>
      </c>
      <c r="AL1692">
        <v>0.03</v>
      </c>
      <c r="AM1692">
        <v>0.05</v>
      </c>
      <c r="AN1692">
        <v>0.05</v>
      </c>
      <c r="AO1692">
        <v>1.42</v>
      </c>
      <c r="AP1692">
        <v>1.42</v>
      </c>
      <c r="AQ1692">
        <v>22.67</v>
      </c>
      <c r="AR1692">
        <v>0.53</v>
      </c>
      <c r="AS1692">
        <v>0.68</v>
      </c>
      <c r="AT1692">
        <v>-1</v>
      </c>
      <c r="AU1692">
        <v>-1</v>
      </c>
      <c r="AV1692">
        <v>0.05</v>
      </c>
      <c r="AW1692">
        <v>29.88</v>
      </c>
      <c r="AX1692">
        <v>29.88</v>
      </c>
      <c r="AY1692">
        <v>0.17</v>
      </c>
      <c r="AZ1692">
        <v>0</v>
      </c>
      <c r="BA1692">
        <v>1503.4972073733838</v>
      </c>
    </row>
    <row r="1693" spans="1:53" x14ac:dyDescent="0.25">
      <c r="A1693">
        <v>4242</v>
      </c>
      <c r="B1693" t="s">
        <v>2058</v>
      </c>
      <c r="C1693">
        <v>0</v>
      </c>
      <c r="D1693">
        <v>1.58</v>
      </c>
      <c r="E1693">
        <v>0</v>
      </c>
      <c r="F1693">
        <v>0</v>
      </c>
      <c r="G1693">
        <v>0</v>
      </c>
      <c r="H1693">
        <v>0.03</v>
      </c>
      <c r="I1693">
        <v>0</v>
      </c>
      <c r="J1693">
        <v>2</v>
      </c>
      <c r="K1693">
        <v>0.03</v>
      </c>
      <c r="L1693">
        <v>-1</v>
      </c>
      <c r="M1693">
        <v>-1</v>
      </c>
      <c r="N1693">
        <v>0.67</v>
      </c>
      <c r="O1693">
        <v>3.58</v>
      </c>
      <c r="P1693">
        <v>0.03</v>
      </c>
      <c r="Q1693">
        <v>0.28000000000000003</v>
      </c>
      <c r="R1693">
        <v>0.05</v>
      </c>
      <c r="S1693">
        <v>0.32</v>
      </c>
      <c r="T1693">
        <v>0.23</v>
      </c>
      <c r="U1693">
        <v>0</v>
      </c>
      <c r="V1693">
        <v>0</v>
      </c>
      <c r="W1693">
        <v>20.67</v>
      </c>
      <c r="X1693">
        <v>0.6</v>
      </c>
      <c r="Y1693">
        <v>-1</v>
      </c>
      <c r="Z1693">
        <v>-1</v>
      </c>
      <c r="AA1693">
        <v>24.88</v>
      </c>
      <c r="AB1693">
        <v>0.03</v>
      </c>
      <c r="AC1693">
        <v>0.02</v>
      </c>
      <c r="AD1693">
        <v>0.03</v>
      </c>
      <c r="AE1693">
        <v>4.17</v>
      </c>
      <c r="AF1693">
        <v>-1</v>
      </c>
      <c r="AG1693">
        <v>-1</v>
      </c>
      <c r="AH1693">
        <v>-1</v>
      </c>
      <c r="AI1693">
        <v>0</v>
      </c>
      <c r="AJ1693">
        <v>0</v>
      </c>
      <c r="AK1693">
        <v>0.03</v>
      </c>
      <c r="AL1693">
        <v>0.03</v>
      </c>
      <c r="AM1693">
        <v>0.05</v>
      </c>
      <c r="AN1693">
        <v>0.05</v>
      </c>
      <c r="AO1693">
        <v>1.42</v>
      </c>
      <c r="AP1693">
        <v>1.42</v>
      </c>
      <c r="AQ1693">
        <v>22.67</v>
      </c>
      <c r="AR1693">
        <v>0.53</v>
      </c>
      <c r="AS1693">
        <v>0.68</v>
      </c>
      <c r="AT1693">
        <v>-1</v>
      </c>
      <c r="AU1693">
        <v>-1</v>
      </c>
      <c r="AV1693">
        <v>0.05</v>
      </c>
      <c r="AW1693">
        <v>29.88</v>
      </c>
      <c r="AX1693">
        <v>29.88</v>
      </c>
      <c r="AY1693">
        <v>0.17</v>
      </c>
      <c r="AZ1693">
        <v>0</v>
      </c>
      <c r="BA1693">
        <v>1490.4039796733948</v>
      </c>
    </row>
    <row r="1694" spans="1:53" x14ac:dyDescent="0.25">
      <c r="A1694">
        <v>4243</v>
      </c>
      <c r="B1694" t="s">
        <v>721</v>
      </c>
      <c r="C1694">
        <v>0</v>
      </c>
      <c r="D1694">
        <v>1.58</v>
      </c>
      <c r="E1694">
        <v>0</v>
      </c>
      <c r="F1694">
        <v>0</v>
      </c>
      <c r="G1694">
        <v>0</v>
      </c>
      <c r="H1694">
        <v>0.03</v>
      </c>
      <c r="I1694">
        <v>0</v>
      </c>
      <c r="J1694">
        <v>2</v>
      </c>
      <c r="K1694">
        <v>0.03</v>
      </c>
      <c r="L1694">
        <v>-1</v>
      </c>
      <c r="M1694">
        <v>-1</v>
      </c>
      <c r="N1694">
        <v>0.67</v>
      </c>
      <c r="O1694">
        <v>3.58</v>
      </c>
      <c r="P1694">
        <v>0.03</v>
      </c>
      <c r="Q1694">
        <v>0.28000000000000003</v>
      </c>
      <c r="R1694">
        <v>0.05</v>
      </c>
      <c r="S1694">
        <v>0.32</v>
      </c>
      <c r="T1694">
        <v>0.23</v>
      </c>
      <c r="U1694">
        <v>0</v>
      </c>
      <c r="V1694">
        <v>0</v>
      </c>
      <c r="W1694">
        <v>20.67</v>
      </c>
      <c r="X1694">
        <v>0.6</v>
      </c>
      <c r="Y1694">
        <v>-1</v>
      </c>
      <c r="Z1694">
        <v>-1</v>
      </c>
      <c r="AA1694">
        <v>24.88</v>
      </c>
      <c r="AB1694">
        <v>0.03</v>
      </c>
      <c r="AC1694">
        <v>0.02</v>
      </c>
      <c r="AD1694">
        <v>0.03</v>
      </c>
      <c r="AE1694">
        <v>4.17</v>
      </c>
      <c r="AF1694">
        <v>-1</v>
      </c>
      <c r="AG1694">
        <v>-1</v>
      </c>
      <c r="AH1694">
        <v>-1</v>
      </c>
      <c r="AI1694">
        <v>0</v>
      </c>
      <c r="AJ1694">
        <v>0</v>
      </c>
      <c r="AK1694">
        <v>0.03</v>
      </c>
      <c r="AL1694">
        <v>0.03</v>
      </c>
      <c r="AM1694">
        <v>0.05</v>
      </c>
      <c r="AN1694">
        <v>0.05</v>
      </c>
      <c r="AO1694">
        <v>1.42</v>
      </c>
      <c r="AP1694">
        <v>1.42</v>
      </c>
      <c r="AQ1694">
        <v>22.67</v>
      </c>
      <c r="AR1694">
        <v>0.53</v>
      </c>
      <c r="AS1694">
        <v>0.68</v>
      </c>
      <c r="AT1694">
        <v>-1</v>
      </c>
      <c r="AU1694">
        <v>-1</v>
      </c>
      <c r="AV1694">
        <v>0.05</v>
      </c>
      <c r="AW1694">
        <v>29.88</v>
      </c>
      <c r="AX1694">
        <v>29.88</v>
      </c>
      <c r="AY1694">
        <v>0.17</v>
      </c>
      <c r="AZ1694">
        <v>0</v>
      </c>
      <c r="BA1694">
        <v>1430.1381761347457</v>
      </c>
    </row>
    <row r="1695" spans="1:53" x14ac:dyDescent="0.25">
      <c r="A1695">
        <v>4246</v>
      </c>
      <c r="B1695" t="s">
        <v>2059</v>
      </c>
      <c r="C1695">
        <v>0</v>
      </c>
      <c r="D1695">
        <v>1.58</v>
      </c>
      <c r="E1695">
        <v>0</v>
      </c>
      <c r="F1695">
        <v>0</v>
      </c>
      <c r="G1695">
        <v>0</v>
      </c>
      <c r="H1695">
        <v>0.03</v>
      </c>
      <c r="I1695">
        <v>0</v>
      </c>
      <c r="J1695">
        <v>2</v>
      </c>
      <c r="K1695">
        <v>0.03</v>
      </c>
      <c r="L1695">
        <v>-1</v>
      </c>
      <c r="M1695">
        <v>-1</v>
      </c>
      <c r="N1695">
        <v>0.67</v>
      </c>
      <c r="O1695">
        <v>3.58</v>
      </c>
      <c r="P1695">
        <v>0.03</v>
      </c>
      <c r="Q1695">
        <v>0.28000000000000003</v>
      </c>
      <c r="R1695">
        <v>0.05</v>
      </c>
      <c r="S1695">
        <v>0.32</v>
      </c>
      <c r="T1695">
        <v>0.23</v>
      </c>
      <c r="U1695">
        <v>0</v>
      </c>
      <c r="V1695">
        <v>0</v>
      </c>
      <c r="W1695">
        <v>20.67</v>
      </c>
      <c r="X1695">
        <v>0.6</v>
      </c>
      <c r="Y1695">
        <v>-1</v>
      </c>
      <c r="Z1695">
        <v>-1</v>
      </c>
      <c r="AA1695">
        <v>24.88</v>
      </c>
      <c r="AB1695">
        <v>0.03</v>
      </c>
      <c r="AC1695">
        <v>0.02</v>
      </c>
      <c r="AD1695">
        <v>0.03</v>
      </c>
      <c r="AE1695">
        <v>4.17</v>
      </c>
      <c r="AF1695">
        <v>-1</v>
      </c>
      <c r="AG1695">
        <v>-1</v>
      </c>
      <c r="AH1695">
        <v>-1</v>
      </c>
      <c r="AI1695">
        <v>0</v>
      </c>
      <c r="AJ1695">
        <v>0</v>
      </c>
      <c r="AK1695">
        <v>0.03</v>
      </c>
      <c r="AL1695">
        <v>0.03</v>
      </c>
      <c r="AM1695">
        <v>0.05</v>
      </c>
      <c r="AN1695">
        <v>0.05</v>
      </c>
      <c r="AO1695">
        <v>1.42</v>
      </c>
      <c r="AP1695">
        <v>1.42</v>
      </c>
      <c r="AQ1695">
        <v>22.67</v>
      </c>
      <c r="AR1695">
        <v>0.53</v>
      </c>
      <c r="AS1695">
        <v>0.68</v>
      </c>
      <c r="AT1695">
        <v>-1</v>
      </c>
      <c r="AU1695">
        <v>-1</v>
      </c>
      <c r="AV1695">
        <v>0.05</v>
      </c>
      <c r="AW1695">
        <v>29.88</v>
      </c>
      <c r="AX1695">
        <v>29.88</v>
      </c>
      <c r="AY1695">
        <v>0.17</v>
      </c>
      <c r="AZ1695">
        <v>0</v>
      </c>
      <c r="BA1695">
        <v>1433.2396112513175</v>
      </c>
    </row>
    <row r="1696" spans="1:53" x14ac:dyDescent="0.25">
      <c r="A1696">
        <v>4247</v>
      </c>
      <c r="B1696" t="s">
        <v>2060</v>
      </c>
      <c r="C1696">
        <v>0</v>
      </c>
      <c r="D1696">
        <v>1.58</v>
      </c>
      <c r="E1696">
        <v>0</v>
      </c>
      <c r="F1696">
        <v>0</v>
      </c>
      <c r="G1696">
        <v>0</v>
      </c>
      <c r="H1696">
        <v>0.03</v>
      </c>
      <c r="I1696">
        <v>0</v>
      </c>
      <c r="J1696">
        <v>2</v>
      </c>
      <c r="K1696">
        <v>0.03</v>
      </c>
      <c r="L1696">
        <v>-1</v>
      </c>
      <c r="M1696">
        <v>-1</v>
      </c>
      <c r="N1696">
        <v>0.67</v>
      </c>
      <c r="O1696">
        <v>3.58</v>
      </c>
      <c r="P1696">
        <v>0.03</v>
      </c>
      <c r="Q1696">
        <v>0.28000000000000003</v>
      </c>
      <c r="R1696">
        <v>0.05</v>
      </c>
      <c r="S1696">
        <v>0.32</v>
      </c>
      <c r="T1696">
        <v>0.23</v>
      </c>
      <c r="U1696">
        <v>0</v>
      </c>
      <c r="V1696">
        <v>0</v>
      </c>
      <c r="W1696">
        <v>20.67</v>
      </c>
      <c r="X1696">
        <v>0.6</v>
      </c>
      <c r="Y1696">
        <v>-1</v>
      </c>
      <c r="Z1696">
        <v>-1</v>
      </c>
      <c r="AA1696">
        <v>24.88</v>
      </c>
      <c r="AB1696">
        <v>0.03</v>
      </c>
      <c r="AC1696">
        <v>0.02</v>
      </c>
      <c r="AD1696">
        <v>0.03</v>
      </c>
      <c r="AE1696">
        <v>4.17</v>
      </c>
      <c r="AF1696">
        <v>-1</v>
      </c>
      <c r="AG1696">
        <v>-1</v>
      </c>
      <c r="AH1696">
        <v>-1</v>
      </c>
      <c r="AI1696">
        <v>0</v>
      </c>
      <c r="AJ1696">
        <v>0</v>
      </c>
      <c r="AK1696">
        <v>0.03</v>
      </c>
      <c r="AL1696">
        <v>0.03</v>
      </c>
      <c r="AM1696">
        <v>0.05</v>
      </c>
      <c r="AN1696">
        <v>0.05</v>
      </c>
      <c r="AO1696">
        <v>1.42</v>
      </c>
      <c r="AP1696">
        <v>1.42</v>
      </c>
      <c r="AQ1696">
        <v>22.67</v>
      </c>
      <c r="AR1696">
        <v>0.53</v>
      </c>
      <c r="AS1696">
        <v>0.68</v>
      </c>
      <c r="AT1696">
        <v>-1</v>
      </c>
      <c r="AU1696">
        <v>-1</v>
      </c>
      <c r="AV1696">
        <v>0.05</v>
      </c>
      <c r="AW1696">
        <v>29.88</v>
      </c>
      <c r="AX1696">
        <v>29.88</v>
      </c>
      <c r="AY1696">
        <v>0.17</v>
      </c>
      <c r="AZ1696">
        <v>0</v>
      </c>
      <c r="BA1696">
        <v>1325.9704459935615</v>
      </c>
    </row>
    <row r="1697" spans="1:53" x14ac:dyDescent="0.25">
      <c r="A1697">
        <v>4248</v>
      </c>
      <c r="B1697" t="s">
        <v>2061</v>
      </c>
      <c r="C1697">
        <v>0</v>
      </c>
      <c r="D1697">
        <v>1.58</v>
      </c>
      <c r="E1697">
        <v>0</v>
      </c>
      <c r="F1697">
        <v>0</v>
      </c>
      <c r="G1697">
        <v>0</v>
      </c>
      <c r="H1697">
        <v>0.03</v>
      </c>
      <c r="I1697">
        <v>0</v>
      </c>
      <c r="J1697">
        <v>2</v>
      </c>
      <c r="K1697">
        <v>0.03</v>
      </c>
      <c r="L1697">
        <v>-1</v>
      </c>
      <c r="M1697">
        <v>-1</v>
      </c>
      <c r="N1697">
        <v>0.67</v>
      </c>
      <c r="O1697">
        <v>3.58</v>
      </c>
      <c r="P1697">
        <v>0.03</v>
      </c>
      <c r="Q1697">
        <v>0.28000000000000003</v>
      </c>
      <c r="R1697">
        <v>0.05</v>
      </c>
      <c r="S1697">
        <v>0.32</v>
      </c>
      <c r="T1697">
        <v>0.23</v>
      </c>
      <c r="U1697">
        <v>0</v>
      </c>
      <c r="V1697">
        <v>0</v>
      </c>
      <c r="W1697">
        <v>20.67</v>
      </c>
      <c r="X1697">
        <v>0.6</v>
      </c>
      <c r="Y1697">
        <v>-1</v>
      </c>
      <c r="Z1697">
        <v>-1</v>
      </c>
      <c r="AA1697">
        <v>24.88</v>
      </c>
      <c r="AB1697">
        <v>0.03</v>
      </c>
      <c r="AC1697">
        <v>0.02</v>
      </c>
      <c r="AD1697">
        <v>0.03</v>
      </c>
      <c r="AE1697">
        <v>4.17</v>
      </c>
      <c r="AF1697">
        <v>-1</v>
      </c>
      <c r="AG1697">
        <v>-1</v>
      </c>
      <c r="AH1697">
        <v>-1</v>
      </c>
      <c r="AI1697">
        <v>0</v>
      </c>
      <c r="AJ1697">
        <v>0</v>
      </c>
      <c r="AK1697">
        <v>0.03</v>
      </c>
      <c r="AL1697">
        <v>0.03</v>
      </c>
      <c r="AM1697">
        <v>0.05</v>
      </c>
      <c r="AN1697">
        <v>0.05</v>
      </c>
      <c r="AO1697">
        <v>1.42</v>
      </c>
      <c r="AP1697">
        <v>1.42</v>
      </c>
      <c r="AQ1697">
        <v>22.67</v>
      </c>
      <c r="AR1697">
        <v>0.53</v>
      </c>
      <c r="AS1697">
        <v>0.68</v>
      </c>
      <c r="AT1697">
        <v>-1</v>
      </c>
      <c r="AU1697">
        <v>-1</v>
      </c>
      <c r="AV1697">
        <v>0.05</v>
      </c>
      <c r="AW1697">
        <v>29.88</v>
      </c>
      <c r="AX1697">
        <v>29.88</v>
      </c>
      <c r="AY1697">
        <v>0.17</v>
      </c>
      <c r="AZ1697">
        <v>0</v>
      </c>
      <c r="BA1697">
        <v>1408.8638245109505</v>
      </c>
    </row>
    <row r="1698" spans="1:53" x14ac:dyDescent="0.25">
      <c r="A1698">
        <v>4252</v>
      </c>
      <c r="B1698" t="s">
        <v>1850</v>
      </c>
      <c r="C1698">
        <v>0</v>
      </c>
      <c r="D1698">
        <v>1.58</v>
      </c>
      <c r="E1698">
        <v>0</v>
      </c>
      <c r="F1698">
        <v>0</v>
      </c>
      <c r="G1698">
        <v>0</v>
      </c>
      <c r="H1698">
        <v>0.03</v>
      </c>
      <c r="I1698">
        <v>0</v>
      </c>
      <c r="J1698">
        <v>2</v>
      </c>
      <c r="K1698">
        <v>0.03</v>
      </c>
      <c r="L1698">
        <v>-1</v>
      </c>
      <c r="M1698">
        <v>-1</v>
      </c>
      <c r="N1698">
        <v>0.67</v>
      </c>
      <c r="O1698">
        <v>3.58</v>
      </c>
      <c r="P1698">
        <v>0.03</v>
      </c>
      <c r="Q1698">
        <v>0.28000000000000003</v>
      </c>
      <c r="R1698">
        <v>0.05</v>
      </c>
      <c r="S1698">
        <v>0.32</v>
      </c>
      <c r="T1698">
        <v>0.23</v>
      </c>
      <c r="U1698">
        <v>0</v>
      </c>
      <c r="V1698">
        <v>0</v>
      </c>
      <c r="W1698">
        <v>20.67</v>
      </c>
      <c r="X1698">
        <v>0.6</v>
      </c>
      <c r="Y1698">
        <v>-1</v>
      </c>
      <c r="Z1698">
        <v>-1</v>
      </c>
      <c r="AA1698">
        <v>24.88</v>
      </c>
      <c r="AB1698">
        <v>0.03</v>
      </c>
      <c r="AC1698">
        <v>0.02</v>
      </c>
      <c r="AD1698">
        <v>0.03</v>
      </c>
      <c r="AE1698">
        <v>4.17</v>
      </c>
      <c r="AF1698">
        <v>-1</v>
      </c>
      <c r="AG1698">
        <v>-1</v>
      </c>
      <c r="AH1698">
        <v>-1</v>
      </c>
      <c r="AI1698">
        <v>0</v>
      </c>
      <c r="AJ1698">
        <v>0</v>
      </c>
      <c r="AK1698">
        <v>0.03</v>
      </c>
      <c r="AL1698">
        <v>0.03</v>
      </c>
      <c r="AM1698">
        <v>0.05</v>
      </c>
      <c r="AN1698">
        <v>0.05</v>
      </c>
      <c r="AO1698">
        <v>1.42</v>
      </c>
      <c r="AP1698">
        <v>1.42</v>
      </c>
      <c r="AQ1698">
        <v>22.67</v>
      </c>
      <c r="AR1698">
        <v>0.53</v>
      </c>
      <c r="AS1698">
        <v>0.68</v>
      </c>
      <c r="AT1698">
        <v>-1</v>
      </c>
      <c r="AU1698">
        <v>-1</v>
      </c>
      <c r="AV1698">
        <v>0.05</v>
      </c>
      <c r="AW1698">
        <v>29.88</v>
      </c>
      <c r="AX1698">
        <v>29.88</v>
      </c>
      <c r="AY1698">
        <v>0.17</v>
      </c>
      <c r="AZ1698">
        <v>0</v>
      </c>
      <c r="BA1698">
        <v>1367.2459315042547</v>
      </c>
    </row>
    <row r="1699" spans="1:53" x14ac:dyDescent="0.25">
      <c r="A1699">
        <v>4253</v>
      </c>
      <c r="B1699" t="s">
        <v>2062</v>
      </c>
      <c r="C1699">
        <v>0</v>
      </c>
      <c r="D1699">
        <v>1.58</v>
      </c>
      <c r="E1699">
        <v>0</v>
      </c>
      <c r="F1699">
        <v>0</v>
      </c>
      <c r="G1699">
        <v>0</v>
      </c>
      <c r="H1699">
        <v>0.03</v>
      </c>
      <c r="I1699">
        <v>0</v>
      </c>
      <c r="J1699">
        <v>2</v>
      </c>
      <c r="K1699">
        <v>0.03</v>
      </c>
      <c r="L1699">
        <v>-1</v>
      </c>
      <c r="M1699">
        <v>-1</v>
      </c>
      <c r="N1699">
        <v>0.67</v>
      </c>
      <c r="O1699">
        <v>3.58</v>
      </c>
      <c r="P1699">
        <v>0.03</v>
      </c>
      <c r="Q1699">
        <v>0.28000000000000003</v>
      </c>
      <c r="R1699">
        <v>0.05</v>
      </c>
      <c r="S1699">
        <v>0.32</v>
      </c>
      <c r="T1699">
        <v>0.23</v>
      </c>
      <c r="U1699">
        <v>0</v>
      </c>
      <c r="V1699">
        <v>0</v>
      </c>
      <c r="W1699">
        <v>20.67</v>
      </c>
      <c r="X1699">
        <v>0.6</v>
      </c>
      <c r="Y1699">
        <v>-1</v>
      </c>
      <c r="Z1699">
        <v>-1</v>
      </c>
      <c r="AA1699">
        <v>24.88</v>
      </c>
      <c r="AB1699">
        <v>0.03</v>
      </c>
      <c r="AC1699">
        <v>0.02</v>
      </c>
      <c r="AD1699">
        <v>0.03</v>
      </c>
      <c r="AE1699">
        <v>4.17</v>
      </c>
      <c r="AF1699">
        <v>-1</v>
      </c>
      <c r="AG1699">
        <v>-1</v>
      </c>
      <c r="AH1699">
        <v>-1</v>
      </c>
      <c r="AI1699">
        <v>0</v>
      </c>
      <c r="AJ1699">
        <v>0</v>
      </c>
      <c r="AK1699">
        <v>0.03</v>
      </c>
      <c r="AL1699">
        <v>0.03</v>
      </c>
      <c r="AM1699">
        <v>0.05</v>
      </c>
      <c r="AN1699">
        <v>0.05</v>
      </c>
      <c r="AO1699">
        <v>1.42</v>
      </c>
      <c r="AP1699">
        <v>1.42</v>
      </c>
      <c r="AQ1699">
        <v>22.67</v>
      </c>
      <c r="AR1699">
        <v>0.53</v>
      </c>
      <c r="AS1699">
        <v>0.68</v>
      </c>
      <c r="AT1699">
        <v>-1</v>
      </c>
      <c r="AU1699">
        <v>-1</v>
      </c>
      <c r="AV1699">
        <v>0.05</v>
      </c>
      <c r="AW1699">
        <v>29.88</v>
      </c>
      <c r="AX1699">
        <v>29.88</v>
      </c>
      <c r="AY1699">
        <v>0.17</v>
      </c>
      <c r="AZ1699">
        <v>0</v>
      </c>
      <c r="BA1699">
        <v>1531.5471997511331</v>
      </c>
    </row>
    <row r="1700" spans="1:53" x14ac:dyDescent="0.25">
      <c r="A1700">
        <v>4255</v>
      </c>
      <c r="B1700" t="s">
        <v>2063</v>
      </c>
      <c r="C1700">
        <v>0</v>
      </c>
      <c r="D1700">
        <v>1.58</v>
      </c>
      <c r="E1700">
        <v>0</v>
      </c>
      <c r="F1700">
        <v>0</v>
      </c>
      <c r="G1700">
        <v>0</v>
      </c>
      <c r="H1700">
        <v>0.03</v>
      </c>
      <c r="I1700">
        <v>0</v>
      </c>
      <c r="J1700">
        <v>2</v>
      </c>
      <c r="K1700">
        <v>0.03</v>
      </c>
      <c r="L1700">
        <v>-1</v>
      </c>
      <c r="M1700">
        <v>-1</v>
      </c>
      <c r="N1700">
        <v>0.67</v>
      </c>
      <c r="O1700">
        <v>3.58</v>
      </c>
      <c r="P1700">
        <v>0.03</v>
      </c>
      <c r="Q1700">
        <v>0.28000000000000003</v>
      </c>
      <c r="R1700">
        <v>0.05</v>
      </c>
      <c r="S1700">
        <v>0.32</v>
      </c>
      <c r="T1700">
        <v>0.23</v>
      </c>
      <c r="U1700">
        <v>0</v>
      </c>
      <c r="V1700">
        <v>0</v>
      </c>
      <c r="W1700">
        <v>20.67</v>
      </c>
      <c r="X1700">
        <v>0.6</v>
      </c>
      <c r="Y1700">
        <v>-1</v>
      </c>
      <c r="Z1700">
        <v>-1</v>
      </c>
      <c r="AA1700">
        <v>24.88</v>
      </c>
      <c r="AB1700">
        <v>0.03</v>
      </c>
      <c r="AC1700">
        <v>0.02</v>
      </c>
      <c r="AD1700">
        <v>0.03</v>
      </c>
      <c r="AE1700">
        <v>4.17</v>
      </c>
      <c r="AF1700">
        <v>-1</v>
      </c>
      <c r="AG1700">
        <v>-1</v>
      </c>
      <c r="AH1700">
        <v>-1</v>
      </c>
      <c r="AI1700">
        <v>0</v>
      </c>
      <c r="AJ1700">
        <v>0</v>
      </c>
      <c r="AK1700">
        <v>0.03</v>
      </c>
      <c r="AL1700">
        <v>0.03</v>
      </c>
      <c r="AM1700">
        <v>0.05</v>
      </c>
      <c r="AN1700">
        <v>0.05</v>
      </c>
      <c r="AO1700">
        <v>1.42</v>
      </c>
      <c r="AP1700">
        <v>1.42</v>
      </c>
      <c r="AQ1700">
        <v>22.67</v>
      </c>
      <c r="AR1700">
        <v>0.53</v>
      </c>
      <c r="AS1700">
        <v>0.68</v>
      </c>
      <c r="AT1700">
        <v>-1</v>
      </c>
      <c r="AU1700">
        <v>-1</v>
      </c>
      <c r="AV1700">
        <v>0.05</v>
      </c>
      <c r="AW1700">
        <v>29.88</v>
      </c>
      <c r="AX1700">
        <v>29.88</v>
      </c>
      <c r="AY1700">
        <v>0.17</v>
      </c>
      <c r="AZ1700">
        <v>0</v>
      </c>
      <c r="BA1700">
        <v>1431.5263253882297</v>
      </c>
    </row>
    <row r="1701" spans="1:53" x14ac:dyDescent="0.25">
      <c r="A1701">
        <v>4256</v>
      </c>
      <c r="B1701" t="s">
        <v>2064</v>
      </c>
      <c r="C1701">
        <v>0</v>
      </c>
      <c r="D1701">
        <v>1.58</v>
      </c>
      <c r="E1701">
        <v>0</v>
      </c>
      <c r="F1701">
        <v>0</v>
      </c>
      <c r="G1701">
        <v>0</v>
      </c>
      <c r="H1701">
        <v>0.03</v>
      </c>
      <c r="I1701">
        <v>0</v>
      </c>
      <c r="J1701">
        <v>2</v>
      </c>
      <c r="K1701">
        <v>0.03</v>
      </c>
      <c r="L1701">
        <v>-1</v>
      </c>
      <c r="M1701">
        <v>-1</v>
      </c>
      <c r="N1701">
        <v>0.67</v>
      </c>
      <c r="O1701">
        <v>3.58</v>
      </c>
      <c r="P1701">
        <v>0.03</v>
      </c>
      <c r="Q1701">
        <v>0.28000000000000003</v>
      </c>
      <c r="R1701">
        <v>0.05</v>
      </c>
      <c r="S1701">
        <v>0.32</v>
      </c>
      <c r="T1701">
        <v>0.23</v>
      </c>
      <c r="U1701">
        <v>0</v>
      </c>
      <c r="V1701">
        <v>0</v>
      </c>
      <c r="W1701">
        <v>20.67</v>
      </c>
      <c r="X1701">
        <v>0.6</v>
      </c>
      <c r="Y1701">
        <v>-1</v>
      </c>
      <c r="Z1701">
        <v>-1</v>
      </c>
      <c r="AA1701">
        <v>24.88</v>
      </c>
      <c r="AB1701">
        <v>0.03</v>
      </c>
      <c r="AC1701">
        <v>0.02</v>
      </c>
      <c r="AD1701">
        <v>0.03</v>
      </c>
      <c r="AE1701">
        <v>4.17</v>
      </c>
      <c r="AF1701">
        <v>-1</v>
      </c>
      <c r="AG1701">
        <v>-1</v>
      </c>
      <c r="AH1701">
        <v>-1</v>
      </c>
      <c r="AI1701">
        <v>0</v>
      </c>
      <c r="AJ1701">
        <v>0</v>
      </c>
      <c r="AK1701">
        <v>0.03</v>
      </c>
      <c r="AL1701">
        <v>0.03</v>
      </c>
      <c r="AM1701">
        <v>0.05</v>
      </c>
      <c r="AN1701">
        <v>0.05</v>
      </c>
      <c r="AO1701">
        <v>1.42</v>
      </c>
      <c r="AP1701">
        <v>1.42</v>
      </c>
      <c r="AQ1701">
        <v>22.67</v>
      </c>
      <c r="AR1701">
        <v>0.53</v>
      </c>
      <c r="AS1701">
        <v>0.68</v>
      </c>
      <c r="AT1701">
        <v>-1</v>
      </c>
      <c r="AU1701">
        <v>-1</v>
      </c>
      <c r="AV1701">
        <v>0.05</v>
      </c>
      <c r="AW1701">
        <v>29.88</v>
      </c>
      <c r="AX1701">
        <v>29.88</v>
      </c>
      <c r="AY1701">
        <v>0.17</v>
      </c>
      <c r="AZ1701">
        <v>0</v>
      </c>
      <c r="BA1701">
        <v>1540.4657176999287</v>
      </c>
    </row>
    <row r="1702" spans="1:53" x14ac:dyDescent="0.25">
      <c r="A1702">
        <v>4260</v>
      </c>
      <c r="B1702" t="s">
        <v>2065</v>
      </c>
      <c r="C1702">
        <v>0</v>
      </c>
      <c r="D1702">
        <v>1.58</v>
      </c>
      <c r="E1702">
        <v>0</v>
      </c>
      <c r="F1702">
        <v>0</v>
      </c>
      <c r="G1702">
        <v>0</v>
      </c>
      <c r="H1702">
        <v>0.03</v>
      </c>
      <c r="I1702">
        <v>0</v>
      </c>
      <c r="J1702">
        <v>2</v>
      </c>
      <c r="K1702">
        <v>0.03</v>
      </c>
      <c r="L1702">
        <v>-1</v>
      </c>
      <c r="M1702">
        <v>-1</v>
      </c>
      <c r="N1702">
        <v>0.67</v>
      </c>
      <c r="O1702">
        <v>3.58</v>
      </c>
      <c r="P1702">
        <v>0.03</v>
      </c>
      <c r="Q1702">
        <v>0.28000000000000003</v>
      </c>
      <c r="R1702">
        <v>0.05</v>
      </c>
      <c r="S1702">
        <v>0.32</v>
      </c>
      <c r="T1702">
        <v>0.23</v>
      </c>
      <c r="U1702">
        <v>0</v>
      </c>
      <c r="V1702">
        <v>0</v>
      </c>
      <c r="W1702">
        <v>20.67</v>
      </c>
      <c r="X1702">
        <v>0.6</v>
      </c>
      <c r="Y1702">
        <v>-1</v>
      </c>
      <c r="Z1702">
        <v>-1</v>
      </c>
      <c r="AA1702">
        <v>24.88</v>
      </c>
      <c r="AB1702">
        <v>0.03</v>
      </c>
      <c r="AC1702">
        <v>0.02</v>
      </c>
      <c r="AD1702">
        <v>0.03</v>
      </c>
      <c r="AE1702">
        <v>4.17</v>
      </c>
      <c r="AF1702">
        <v>-1</v>
      </c>
      <c r="AG1702">
        <v>-1</v>
      </c>
      <c r="AH1702">
        <v>-1</v>
      </c>
      <c r="AI1702">
        <v>0</v>
      </c>
      <c r="AJ1702">
        <v>0</v>
      </c>
      <c r="AK1702">
        <v>0.03</v>
      </c>
      <c r="AL1702">
        <v>0.03</v>
      </c>
      <c r="AM1702">
        <v>0.05</v>
      </c>
      <c r="AN1702">
        <v>0.05</v>
      </c>
      <c r="AO1702">
        <v>1.42</v>
      </c>
      <c r="AP1702">
        <v>1.42</v>
      </c>
      <c r="AQ1702">
        <v>22.67</v>
      </c>
      <c r="AR1702">
        <v>0.53</v>
      </c>
      <c r="AS1702">
        <v>0.68</v>
      </c>
      <c r="AT1702">
        <v>-1</v>
      </c>
      <c r="AU1702">
        <v>-1</v>
      </c>
      <c r="AV1702">
        <v>0.05</v>
      </c>
      <c r="AW1702">
        <v>29.88</v>
      </c>
      <c r="AX1702">
        <v>29.88</v>
      </c>
      <c r="AY1702">
        <v>0.17</v>
      </c>
      <c r="AZ1702">
        <v>0</v>
      </c>
      <c r="BA1702">
        <v>1453.4593390776449</v>
      </c>
    </row>
    <row r="1703" spans="1:53" x14ac:dyDescent="0.25">
      <c r="A1703">
        <v>4262</v>
      </c>
      <c r="B1703" t="s">
        <v>2066</v>
      </c>
      <c r="C1703">
        <v>0</v>
      </c>
      <c r="D1703">
        <v>1.58</v>
      </c>
      <c r="E1703">
        <v>0</v>
      </c>
      <c r="F1703">
        <v>0</v>
      </c>
      <c r="G1703">
        <v>0</v>
      </c>
      <c r="H1703">
        <v>0.03</v>
      </c>
      <c r="I1703">
        <v>0</v>
      </c>
      <c r="J1703">
        <v>2</v>
      </c>
      <c r="K1703">
        <v>0.03</v>
      </c>
      <c r="L1703">
        <v>-1</v>
      </c>
      <c r="M1703">
        <v>-1</v>
      </c>
      <c r="N1703">
        <v>0.67</v>
      </c>
      <c r="O1703">
        <v>3.58</v>
      </c>
      <c r="P1703">
        <v>0.03</v>
      </c>
      <c r="Q1703">
        <v>0.28000000000000003</v>
      </c>
      <c r="R1703">
        <v>0.05</v>
      </c>
      <c r="S1703">
        <v>0.32</v>
      </c>
      <c r="T1703">
        <v>0.23</v>
      </c>
      <c r="U1703">
        <v>0</v>
      </c>
      <c r="V1703">
        <v>0</v>
      </c>
      <c r="W1703">
        <v>20.67</v>
      </c>
      <c r="X1703">
        <v>0.6</v>
      </c>
      <c r="Y1703">
        <v>-1</v>
      </c>
      <c r="Z1703">
        <v>-1</v>
      </c>
      <c r="AA1703">
        <v>24.88</v>
      </c>
      <c r="AB1703">
        <v>0.03</v>
      </c>
      <c r="AC1703">
        <v>0.02</v>
      </c>
      <c r="AD1703">
        <v>0.03</v>
      </c>
      <c r="AE1703">
        <v>4.17</v>
      </c>
      <c r="AF1703">
        <v>-1</v>
      </c>
      <c r="AG1703">
        <v>-1</v>
      </c>
      <c r="AH1703">
        <v>-1</v>
      </c>
      <c r="AI1703">
        <v>0</v>
      </c>
      <c r="AJ1703">
        <v>0</v>
      </c>
      <c r="AK1703">
        <v>0.03</v>
      </c>
      <c r="AL1703">
        <v>0.03</v>
      </c>
      <c r="AM1703">
        <v>0.05</v>
      </c>
      <c r="AN1703">
        <v>0.05</v>
      </c>
      <c r="AO1703">
        <v>1.42</v>
      </c>
      <c r="AP1703">
        <v>1.42</v>
      </c>
      <c r="AQ1703">
        <v>22.67</v>
      </c>
      <c r="AR1703">
        <v>0.53</v>
      </c>
      <c r="AS1703">
        <v>0.68</v>
      </c>
      <c r="AT1703">
        <v>-1</v>
      </c>
      <c r="AU1703">
        <v>-1</v>
      </c>
      <c r="AV1703">
        <v>0.05</v>
      </c>
      <c r="AW1703">
        <v>29.88</v>
      </c>
      <c r="AX1703">
        <v>29.88</v>
      </c>
      <c r="AY1703">
        <v>0.17</v>
      </c>
      <c r="AZ1703">
        <v>0</v>
      </c>
      <c r="BA1703">
        <v>1411.0821629021627</v>
      </c>
    </row>
    <row r="1704" spans="1:53" x14ac:dyDescent="0.25">
      <c r="A1704">
        <v>4263</v>
      </c>
      <c r="B1704" t="s">
        <v>2067</v>
      </c>
      <c r="C1704">
        <v>0</v>
      </c>
      <c r="D1704">
        <v>1.58</v>
      </c>
      <c r="E1704">
        <v>0</v>
      </c>
      <c r="F1704">
        <v>0</v>
      </c>
      <c r="G1704">
        <v>0</v>
      </c>
      <c r="H1704">
        <v>0.03</v>
      </c>
      <c r="I1704">
        <v>0</v>
      </c>
      <c r="J1704">
        <v>2</v>
      </c>
      <c r="K1704">
        <v>0.03</v>
      </c>
      <c r="L1704">
        <v>-1</v>
      </c>
      <c r="M1704">
        <v>-1</v>
      </c>
      <c r="N1704">
        <v>0.67</v>
      </c>
      <c r="O1704">
        <v>3.58</v>
      </c>
      <c r="P1704">
        <v>0.03</v>
      </c>
      <c r="Q1704">
        <v>0.28000000000000003</v>
      </c>
      <c r="R1704">
        <v>0.05</v>
      </c>
      <c r="S1704">
        <v>0.32</v>
      </c>
      <c r="T1704">
        <v>0.23</v>
      </c>
      <c r="U1704">
        <v>0</v>
      </c>
      <c r="V1704">
        <v>0</v>
      </c>
      <c r="W1704">
        <v>20.67</v>
      </c>
      <c r="X1704">
        <v>0.6</v>
      </c>
      <c r="Y1704">
        <v>-1</v>
      </c>
      <c r="Z1704">
        <v>-1</v>
      </c>
      <c r="AA1704">
        <v>24.88</v>
      </c>
      <c r="AB1704">
        <v>0.03</v>
      </c>
      <c r="AC1704">
        <v>0.02</v>
      </c>
      <c r="AD1704">
        <v>0.03</v>
      </c>
      <c r="AE1704">
        <v>4.17</v>
      </c>
      <c r="AF1704">
        <v>-1</v>
      </c>
      <c r="AG1704">
        <v>-1</v>
      </c>
      <c r="AH1704">
        <v>-1</v>
      </c>
      <c r="AI1704">
        <v>0</v>
      </c>
      <c r="AJ1704">
        <v>0</v>
      </c>
      <c r="AK1704">
        <v>0.03</v>
      </c>
      <c r="AL1704">
        <v>0.03</v>
      </c>
      <c r="AM1704">
        <v>0.05</v>
      </c>
      <c r="AN1704">
        <v>0.05</v>
      </c>
      <c r="AO1704">
        <v>1.42</v>
      </c>
      <c r="AP1704">
        <v>1.42</v>
      </c>
      <c r="AQ1704">
        <v>22.67</v>
      </c>
      <c r="AR1704">
        <v>0.53</v>
      </c>
      <c r="AS1704">
        <v>0.68</v>
      </c>
      <c r="AT1704">
        <v>-1</v>
      </c>
      <c r="AU1704">
        <v>-1</v>
      </c>
      <c r="AV1704">
        <v>0.05</v>
      </c>
      <c r="AW1704">
        <v>29.88</v>
      </c>
      <c r="AX1704">
        <v>29.88</v>
      </c>
      <c r="AY1704">
        <v>0.17</v>
      </c>
      <c r="AZ1704">
        <v>0</v>
      </c>
      <c r="BA1704">
        <v>1406.8936506067971</v>
      </c>
    </row>
    <row r="1705" spans="1:53" x14ac:dyDescent="0.25">
      <c r="A1705">
        <v>4264</v>
      </c>
      <c r="B1705" t="s">
        <v>2068</v>
      </c>
      <c r="C1705">
        <v>0</v>
      </c>
      <c r="D1705">
        <v>1.58</v>
      </c>
      <c r="E1705">
        <v>0</v>
      </c>
      <c r="F1705">
        <v>0</v>
      </c>
      <c r="G1705">
        <v>0</v>
      </c>
      <c r="H1705">
        <v>0.03</v>
      </c>
      <c r="I1705">
        <v>0</v>
      </c>
      <c r="J1705">
        <v>2</v>
      </c>
      <c r="K1705">
        <v>0.03</v>
      </c>
      <c r="L1705">
        <v>-1</v>
      </c>
      <c r="M1705">
        <v>-1</v>
      </c>
      <c r="N1705">
        <v>0.67</v>
      </c>
      <c r="O1705">
        <v>3.58</v>
      </c>
      <c r="P1705">
        <v>0.03</v>
      </c>
      <c r="Q1705">
        <v>0.28000000000000003</v>
      </c>
      <c r="R1705">
        <v>0.05</v>
      </c>
      <c r="S1705">
        <v>0.32</v>
      </c>
      <c r="T1705">
        <v>0.23</v>
      </c>
      <c r="U1705">
        <v>0</v>
      </c>
      <c r="V1705">
        <v>0</v>
      </c>
      <c r="W1705">
        <v>20.67</v>
      </c>
      <c r="X1705">
        <v>0.6</v>
      </c>
      <c r="Y1705">
        <v>-1</v>
      </c>
      <c r="Z1705">
        <v>-1</v>
      </c>
      <c r="AA1705">
        <v>24.88</v>
      </c>
      <c r="AB1705">
        <v>0.03</v>
      </c>
      <c r="AC1705">
        <v>0.02</v>
      </c>
      <c r="AD1705">
        <v>0.03</v>
      </c>
      <c r="AE1705">
        <v>4.17</v>
      </c>
      <c r="AF1705">
        <v>-1</v>
      </c>
      <c r="AG1705">
        <v>-1</v>
      </c>
      <c r="AH1705">
        <v>-1</v>
      </c>
      <c r="AI1705">
        <v>0</v>
      </c>
      <c r="AJ1705">
        <v>0</v>
      </c>
      <c r="AK1705">
        <v>0.03</v>
      </c>
      <c r="AL1705">
        <v>0.03</v>
      </c>
      <c r="AM1705">
        <v>0.05</v>
      </c>
      <c r="AN1705">
        <v>0.05</v>
      </c>
      <c r="AO1705">
        <v>1.42</v>
      </c>
      <c r="AP1705">
        <v>1.42</v>
      </c>
      <c r="AQ1705">
        <v>22.67</v>
      </c>
      <c r="AR1705">
        <v>0.53</v>
      </c>
      <c r="AS1705">
        <v>0.68</v>
      </c>
      <c r="AT1705">
        <v>-1</v>
      </c>
      <c r="AU1705">
        <v>-1</v>
      </c>
      <c r="AV1705">
        <v>0.05</v>
      </c>
      <c r="AW1705">
        <v>29.88</v>
      </c>
      <c r="AX1705">
        <v>29.88</v>
      </c>
      <c r="AY1705">
        <v>0.17</v>
      </c>
      <c r="AZ1705">
        <v>0</v>
      </c>
      <c r="BA1705">
        <v>1519.5256212545551</v>
      </c>
    </row>
    <row r="1706" spans="1:53" x14ac:dyDescent="0.25">
      <c r="A1706">
        <v>4265</v>
      </c>
      <c r="B1706" t="s">
        <v>2069</v>
      </c>
      <c r="C1706">
        <v>0</v>
      </c>
      <c r="D1706">
        <v>1.58</v>
      </c>
      <c r="E1706">
        <v>0</v>
      </c>
      <c r="F1706">
        <v>0</v>
      </c>
      <c r="G1706">
        <v>0</v>
      </c>
      <c r="H1706">
        <v>0.03</v>
      </c>
      <c r="I1706">
        <v>0</v>
      </c>
      <c r="J1706">
        <v>2</v>
      </c>
      <c r="K1706">
        <v>0.03</v>
      </c>
      <c r="L1706">
        <v>-1</v>
      </c>
      <c r="M1706">
        <v>-1</v>
      </c>
      <c r="N1706">
        <v>0.67</v>
      </c>
      <c r="O1706">
        <v>3.58</v>
      </c>
      <c r="P1706">
        <v>0.03</v>
      </c>
      <c r="Q1706">
        <v>0.28000000000000003</v>
      </c>
      <c r="R1706">
        <v>0.05</v>
      </c>
      <c r="S1706">
        <v>0.32</v>
      </c>
      <c r="T1706">
        <v>0.23</v>
      </c>
      <c r="U1706">
        <v>0</v>
      </c>
      <c r="V1706">
        <v>0</v>
      </c>
      <c r="W1706">
        <v>20.67</v>
      </c>
      <c r="X1706">
        <v>0.6</v>
      </c>
      <c r="Y1706">
        <v>-1</v>
      </c>
      <c r="Z1706">
        <v>-1</v>
      </c>
      <c r="AA1706">
        <v>24.88</v>
      </c>
      <c r="AB1706">
        <v>0.03</v>
      </c>
      <c r="AC1706">
        <v>0.02</v>
      </c>
      <c r="AD1706">
        <v>0.03</v>
      </c>
      <c r="AE1706">
        <v>4.17</v>
      </c>
      <c r="AF1706">
        <v>-1</v>
      </c>
      <c r="AG1706">
        <v>-1</v>
      </c>
      <c r="AH1706">
        <v>-1</v>
      </c>
      <c r="AI1706">
        <v>0</v>
      </c>
      <c r="AJ1706">
        <v>0</v>
      </c>
      <c r="AK1706">
        <v>0.03</v>
      </c>
      <c r="AL1706">
        <v>0.03</v>
      </c>
      <c r="AM1706">
        <v>0.05</v>
      </c>
      <c r="AN1706">
        <v>0.05</v>
      </c>
      <c r="AO1706">
        <v>1.42</v>
      </c>
      <c r="AP1706">
        <v>1.42</v>
      </c>
      <c r="AQ1706">
        <v>22.67</v>
      </c>
      <c r="AR1706">
        <v>0.53</v>
      </c>
      <c r="AS1706">
        <v>0.68</v>
      </c>
      <c r="AT1706">
        <v>-1</v>
      </c>
      <c r="AU1706">
        <v>-1</v>
      </c>
      <c r="AV1706">
        <v>0.05</v>
      </c>
      <c r="AW1706">
        <v>29.88</v>
      </c>
      <c r="AX1706">
        <v>29.88</v>
      </c>
      <c r="AY1706">
        <v>0.17</v>
      </c>
      <c r="AZ1706">
        <v>0</v>
      </c>
      <c r="BA1706">
        <v>1517.9642972037511</v>
      </c>
    </row>
    <row r="1707" spans="1:53" x14ac:dyDescent="0.25">
      <c r="A1707">
        <v>4267</v>
      </c>
      <c r="B1707" t="s">
        <v>2070</v>
      </c>
      <c r="C1707">
        <v>0</v>
      </c>
      <c r="D1707">
        <v>1.58</v>
      </c>
      <c r="E1707">
        <v>0</v>
      </c>
      <c r="F1707">
        <v>0</v>
      </c>
      <c r="G1707">
        <v>0</v>
      </c>
      <c r="H1707">
        <v>0.03</v>
      </c>
      <c r="I1707">
        <v>0</v>
      </c>
      <c r="J1707">
        <v>2</v>
      </c>
      <c r="K1707">
        <v>0.03</v>
      </c>
      <c r="L1707">
        <v>-1</v>
      </c>
      <c r="M1707">
        <v>-1</v>
      </c>
      <c r="N1707">
        <v>0.67</v>
      </c>
      <c r="O1707">
        <v>3.58</v>
      </c>
      <c r="P1707">
        <v>0.03</v>
      </c>
      <c r="Q1707">
        <v>0.28000000000000003</v>
      </c>
      <c r="R1707">
        <v>0.05</v>
      </c>
      <c r="S1707">
        <v>0.32</v>
      </c>
      <c r="T1707">
        <v>0.23</v>
      </c>
      <c r="U1707">
        <v>0</v>
      </c>
      <c r="V1707">
        <v>0</v>
      </c>
      <c r="W1707">
        <v>20.67</v>
      </c>
      <c r="X1707">
        <v>0.6</v>
      </c>
      <c r="Y1707">
        <v>-1</v>
      </c>
      <c r="Z1707">
        <v>-1</v>
      </c>
      <c r="AA1707">
        <v>24.88</v>
      </c>
      <c r="AB1707">
        <v>0.03</v>
      </c>
      <c r="AC1707">
        <v>0.02</v>
      </c>
      <c r="AD1707">
        <v>0.03</v>
      </c>
      <c r="AE1707">
        <v>4.17</v>
      </c>
      <c r="AF1707">
        <v>-1</v>
      </c>
      <c r="AG1707">
        <v>-1</v>
      </c>
      <c r="AH1707">
        <v>-1</v>
      </c>
      <c r="AI1707">
        <v>0</v>
      </c>
      <c r="AJ1707">
        <v>0</v>
      </c>
      <c r="AK1707">
        <v>0.03</v>
      </c>
      <c r="AL1707">
        <v>0.03</v>
      </c>
      <c r="AM1707">
        <v>0.05</v>
      </c>
      <c r="AN1707">
        <v>0.05</v>
      </c>
      <c r="AO1707">
        <v>1.42</v>
      </c>
      <c r="AP1707">
        <v>1.42</v>
      </c>
      <c r="AQ1707">
        <v>22.67</v>
      </c>
      <c r="AR1707">
        <v>0.53</v>
      </c>
      <c r="AS1707">
        <v>0.68</v>
      </c>
      <c r="AT1707">
        <v>-1</v>
      </c>
      <c r="AU1707">
        <v>-1</v>
      </c>
      <c r="AV1707">
        <v>0.05</v>
      </c>
      <c r="AW1707">
        <v>29.88</v>
      </c>
      <c r="AX1707">
        <v>29.88</v>
      </c>
      <c r="AY1707">
        <v>0.17</v>
      </c>
      <c r="AZ1707">
        <v>0</v>
      </c>
      <c r="BA1707">
        <v>1425.6927672546187</v>
      </c>
    </row>
    <row r="1708" spans="1:53" x14ac:dyDescent="0.25">
      <c r="A1708">
        <v>4268</v>
      </c>
      <c r="B1708" t="s">
        <v>2071</v>
      </c>
      <c r="C1708">
        <v>0</v>
      </c>
      <c r="D1708">
        <v>1.58</v>
      </c>
      <c r="E1708">
        <v>0</v>
      </c>
      <c r="F1708">
        <v>0</v>
      </c>
      <c r="G1708">
        <v>0</v>
      </c>
      <c r="H1708">
        <v>0.03</v>
      </c>
      <c r="I1708">
        <v>0</v>
      </c>
      <c r="J1708">
        <v>2</v>
      </c>
      <c r="K1708">
        <v>0.03</v>
      </c>
      <c r="L1708">
        <v>-1</v>
      </c>
      <c r="M1708">
        <v>-1</v>
      </c>
      <c r="N1708">
        <v>0.67</v>
      </c>
      <c r="O1708">
        <v>3.58</v>
      </c>
      <c r="P1708">
        <v>0.03</v>
      </c>
      <c r="Q1708">
        <v>0.28000000000000003</v>
      </c>
      <c r="R1708">
        <v>0.05</v>
      </c>
      <c r="S1708">
        <v>0.32</v>
      </c>
      <c r="T1708">
        <v>0.23</v>
      </c>
      <c r="U1708">
        <v>0</v>
      </c>
      <c r="V1708">
        <v>0</v>
      </c>
      <c r="W1708">
        <v>20.67</v>
      </c>
      <c r="X1708">
        <v>0.6</v>
      </c>
      <c r="Y1708">
        <v>-1</v>
      </c>
      <c r="Z1708">
        <v>-1</v>
      </c>
      <c r="AA1708">
        <v>24.88</v>
      </c>
      <c r="AB1708">
        <v>0.03</v>
      </c>
      <c r="AC1708">
        <v>0.02</v>
      </c>
      <c r="AD1708">
        <v>0.03</v>
      </c>
      <c r="AE1708">
        <v>4.17</v>
      </c>
      <c r="AF1708">
        <v>-1</v>
      </c>
      <c r="AG1708">
        <v>-1</v>
      </c>
      <c r="AH1708">
        <v>-1</v>
      </c>
      <c r="AI1708">
        <v>0</v>
      </c>
      <c r="AJ1708">
        <v>0</v>
      </c>
      <c r="AK1708">
        <v>0.03</v>
      </c>
      <c r="AL1708">
        <v>0.03</v>
      </c>
      <c r="AM1708">
        <v>0.05</v>
      </c>
      <c r="AN1708">
        <v>0.05</v>
      </c>
      <c r="AO1708">
        <v>1.42</v>
      </c>
      <c r="AP1708">
        <v>1.42</v>
      </c>
      <c r="AQ1708">
        <v>22.67</v>
      </c>
      <c r="AR1708">
        <v>0.53</v>
      </c>
      <c r="AS1708">
        <v>0.68</v>
      </c>
      <c r="AT1708">
        <v>-1</v>
      </c>
      <c r="AU1708">
        <v>-1</v>
      </c>
      <c r="AV1708">
        <v>0.05</v>
      </c>
      <c r="AW1708">
        <v>29.88</v>
      </c>
      <c r="AX1708">
        <v>29.88</v>
      </c>
      <c r="AY1708">
        <v>0.17</v>
      </c>
      <c r="AZ1708">
        <v>0</v>
      </c>
      <c r="BA1708">
        <v>1346.1231288647721</v>
      </c>
    </row>
    <row r="1709" spans="1:53" x14ac:dyDescent="0.25">
      <c r="A1709">
        <v>4269</v>
      </c>
      <c r="B1709" t="s">
        <v>2072</v>
      </c>
      <c r="C1709">
        <v>0</v>
      </c>
      <c r="D1709">
        <v>1.58</v>
      </c>
      <c r="E1709">
        <v>0</v>
      </c>
      <c r="F1709">
        <v>0</v>
      </c>
      <c r="G1709">
        <v>0</v>
      </c>
      <c r="H1709">
        <v>0.03</v>
      </c>
      <c r="I1709">
        <v>0</v>
      </c>
      <c r="J1709">
        <v>2</v>
      </c>
      <c r="K1709">
        <v>0.03</v>
      </c>
      <c r="L1709">
        <v>-1</v>
      </c>
      <c r="M1709">
        <v>-1</v>
      </c>
      <c r="N1709">
        <v>0.67</v>
      </c>
      <c r="O1709">
        <v>3.58</v>
      </c>
      <c r="P1709">
        <v>0.03</v>
      </c>
      <c r="Q1709">
        <v>0.28000000000000003</v>
      </c>
      <c r="R1709">
        <v>0.05</v>
      </c>
      <c r="S1709">
        <v>0.32</v>
      </c>
      <c r="T1709">
        <v>0.23</v>
      </c>
      <c r="U1709">
        <v>0</v>
      </c>
      <c r="V1709">
        <v>0</v>
      </c>
      <c r="W1709">
        <v>20.67</v>
      </c>
      <c r="X1709">
        <v>0.6</v>
      </c>
      <c r="Y1709">
        <v>-1</v>
      </c>
      <c r="Z1709">
        <v>-1</v>
      </c>
      <c r="AA1709">
        <v>24.88</v>
      </c>
      <c r="AB1709">
        <v>0.03</v>
      </c>
      <c r="AC1709">
        <v>0.02</v>
      </c>
      <c r="AD1709">
        <v>0.03</v>
      </c>
      <c r="AE1709">
        <v>4.17</v>
      </c>
      <c r="AF1709">
        <v>-1</v>
      </c>
      <c r="AG1709">
        <v>-1</v>
      </c>
      <c r="AH1709">
        <v>-1</v>
      </c>
      <c r="AI1709">
        <v>0</v>
      </c>
      <c r="AJ1709">
        <v>0</v>
      </c>
      <c r="AK1709">
        <v>0.03</v>
      </c>
      <c r="AL1709">
        <v>0.03</v>
      </c>
      <c r="AM1709">
        <v>0.05</v>
      </c>
      <c r="AN1709">
        <v>0.05</v>
      </c>
      <c r="AO1709">
        <v>1.42</v>
      </c>
      <c r="AP1709">
        <v>1.42</v>
      </c>
      <c r="AQ1709">
        <v>22.67</v>
      </c>
      <c r="AR1709">
        <v>0.53</v>
      </c>
      <c r="AS1709">
        <v>0.68</v>
      </c>
      <c r="AT1709">
        <v>-1</v>
      </c>
      <c r="AU1709">
        <v>-1</v>
      </c>
      <c r="AV1709">
        <v>0.05</v>
      </c>
      <c r="AW1709">
        <v>29.88</v>
      </c>
      <c r="AX1709">
        <v>29.88</v>
      </c>
      <c r="AY1709">
        <v>0.17</v>
      </c>
      <c r="AZ1709">
        <v>0</v>
      </c>
      <c r="BA1709">
        <v>1522.0683243763185</v>
      </c>
    </row>
    <row r="1710" spans="1:53" x14ac:dyDescent="0.25">
      <c r="A1710">
        <v>4270</v>
      </c>
      <c r="B1710" t="s">
        <v>562</v>
      </c>
      <c r="C1710">
        <v>0</v>
      </c>
      <c r="D1710">
        <v>1.58</v>
      </c>
      <c r="E1710">
        <v>0</v>
      </c>
      <c r="F1710">
        <v>0</v>
      </c>
      <c r="G1710">
        <v>0</v>
      </c>
      <c r="H1710">
        <v>0.03</v>
      </c>
      <c r="I1710">
        <v>0</v>
      </c>
      <c r="J1710">
        <v>2</v>
      </c>
      <c r="K1710">
        <v>0.03</v>
      </c>
      <c r="L1710">
        <v>-1</v>
      </c>
      <c r="M1710">
        <v>-1</v>
      </c>
      <c r="N1710">
        <v>0.67</v>
      </c>
      <c r="O1710">
        <v>3.58</v>
      </c>
      <c r="P1710">
        <v>0.03</v>
      </c>
      <c r="Q1710">
        <v>0.28000000000000003</v>
      </c>
      <c r="R1710">
        <v>0.05</v>
      </c>
      <c r="S1710">
        <v>0.32</v>
      </c>
      <c r="T1710">
        <v>0.23</v>
      </c>
      <c r="U1710">
        <v>0</v>
      </c>
      <c r="V1710">
        <v>0</v>
      </c>
      <c r="W1710">
        <v>20.67</v>
      </c>
      <c r="X1710">
        <v>0.6</v>
      </c>
      <c r="Y1710">
        <v>-1</v>
      </c>
      <c r="Z1710">
        <v>-1</v>
      </c>
      <c r="AA1710">
        <v>24.88</v>
      </c>
      <c r="AB1710">
        <v>0.03</v>
      </c>
      <c r="AC1710">
        <v>0.02</v>
      </c>
      <c r="AD1710">
        <v>0.03</v>
      </c>
      <c r="AE1710">
        <v>4.17</v>
      </c>
      <c r="AF1710">
        <v>-1</v>
      </c>
      <c r="AG1710">
        <v>-1</v>
      </c>
      <c r="AH1710">
        <v>-1</v>
      </c>
      <c r="AI1710">
        <v>0</v>
      </c>
      <c r="AJ1710">
        <v>0</v>
      </c>
      <c r="AK1710">
        <v>0.03</v>
      </c>
      <c r="AL1710">
        <v>0.03</v>
      </c>
      <c r="AM1710">
        <v>0.05</v>
      </c>
      <c r="AN1710">
        <v>0.05</v>
      </c>
      <c r="AO1710">
        <v>1.42</v>
      </c>
      <c r="AP1710">
        <v>1.42</v>
      </c>
      <c r="AQ1710">
        <v>22.67</v>
      </c>
      <c r="AR1710">
        <v>0.53</v>
      </c>
      <c r="AS1710">
        <v>0.68</v>
      </c>
      <c r="AT1710">
        <v>-1</v>
      </c>
      <c r="AU1710">
        <v>-1</v>
      </c>
      <c r="AV1710">
        <v>0.05</v>
      </c>
      <c r="AW1710">
        <v>29.88</v>
      </c>
      <c r="AX1710">
        <v>29.88</v>
      </c>
      <c r="AY1710">
        <v>0.17</v>
      </c>
      <c r="AZ1710">
        <v>0</v>
      </c>
      <c r="BA1710">
        <v>1350</v>
      </c>
    </row>
    <row r="1711" spans="1:53" x14ac:dyDescent="0.25">
      <c r="A1711">
        <v>4272</v>
      </c>
      <c r="B1711" t="s">
        <v>2073</v>
      </c>
      <c r="C1711">
        <v>0</v>
      </c>
      <c r="D1711">
        <v>1.58</v>
      </c>
      <c r="E1711">
        <v>0</v>
      </c>
      <c r="F1711">
        <v>0</v>
      </c>
      <c r="G1711">
        <v>0</v>
      </c>
      <c r="H1711">
        <v>0.03</v>
      </c>
      <c r="I1711">
        <v>0</v>
      </c>
      <c r="J1711">
        <v>2</v>
      </c>
      <c r="K1711">
        <v>0.03</v>
      </c>
      <c r="L1711">
        <v>-1</v>
      </c>
      <c r="M1711">
        <v>-1</v>
      </c>
      <c r="N1711">
        <v>0.67</v>
      </c>
      <c r="O1711">
        <v>3.58</v>
      </c>
      <c r="P1711">
        <v>0.03</v>
      </c>
      <c r="Q1711">
        <v>0.28000000000000003</v>
      </c>
      <c r="R1711">
        <v>0.05</v>
      </c>
      <c r="S1711">
        <v>0.32</v>
      </c>
      <c r="T1711">
        <v>0.23</v>
      </c>
      <c r="U1711">
        <v>0</v>
      </c>
      <c r="V1711">
        <v>0</v>
      </c>
      <c r="W1711">
        <v>20.67</v>
      </c>
      <c r="X1711">
        <v>0.6</v>
      </c>
      <c r="Y1711">
        <v>-1</v>
      </c>
      <c r="Z1711">
        <v>-1</v>
      </c>
      <c r="AA1711">
        <v>24.88</v>
      </c>
      <c r="AB1711">
        <v>0.03</v>
      </c>
      <c r="AC1711">
        <v>0.02</v>
      </c>
      <c r="AD1711">
        <v>0.03</v>
      </c>
      <c r="AE1711">
        <v>4.17</v>
      </c>
      <c r="AF1711">
        <v>-1</v>
      </c>
      <c r="AG1711">
        <v>-1</v>
      </c>
      <c r="AH1711">
        <v>-1</v>
      </c>
      <c r="AI1711">
        <v>0</v>
      </c>
      <c r="AJ1711">
        <v>0</v>
      </c>
      <c r="AK1711">
        <v>0.03</v>
      </c>
      <c r="AL1711">
        <v>0.03</v>
      </c>
      <c r="AM1711">
        <v>0.05</v>
      </c>
      <c r="AN1711">
        <v>0.05</v>
      </c>
      <c r="AO1711">
        <v>1.42</v>
      </c>
      <c r="AP1711">
        <v>1.42</v>
      </c>
      <c r="AQ1711">
        <v>22.67</v>
      </c>
      <c r="AR1711">
        <v>0.53</v>
      </c>
      <c r="AS1711">
        <v>0.68</v>
      </c>
      <c r="AT1711">
        <v>-1</v>
      </c>
      <c r="AU1711">
        <v>-1</v>
      </c>
      <c r="AV1711">
        <v>0.05</v>
      </c>
      <c r="AW1711">
        <v>29.88</v>
      </c>
      <c r="AX1711">
        <v>29.88</v>
      </c>
      <c r="AY1711">
        <v>0.17</v>
      </c>
      <c r="AZ1711">
        <v>0</v>
      </c>
      <c r="BA1711">
        <v>1435.8056044864966</v>
      </c>
    </row>
    <row r="1712" spans="1:53" x14ac:dyDescent="0.25">
      <c r="A1712">
        <v>4276</v>
      </c>
      <c r="B1712" t="s">
        <v>2074</v>
      </c>
      <c r="C1712">
        <v>0</v>
      </c>
      <c r="D1712">
        <v>1.58</v>
      </c>
      <c r="E1712">
        <v>0</v>
      </c>
      <c r="F1712">
        <v>0</v>
      </c>
      <c r="G1712">
        <v>0</v>
      </c>
      <c r="H1712">
        <v>0.03</v>
      </c>
      <c r="I1712">
        <v>0</v>
      </c>
      <c r="J1712">
        <v>2</v>
      </c>
      <c r="K1712">
        <v>0.03</v>
      </c>
      <c r="L1712">
        <v>-1</v>
      </c>
      <c r="M1712">
        <v>-1</v>
      </c>
      <c r="N1712">
        <v>0.67</v>
      </c>
      <c r="O1712">
        <v>3.58</v>
      </c>
      <c r="P1712">
        <v>0.03</v>
      </c>
      <c r="Q1712">
        <v>0.28000000000000003</v>
      </c>
      <c r="R1712">
        <v>0.05</v>
      </c>
      <c r="S1712">
        <v>0.32</v>
      </c>
      <c r="T1712">
        <v>0.23</v>
      </c>
      <c r="U1712">
        <v>0</v>
      </c>
      <c r="V1712">
        <v>0</v>
      </c>
      <c r="W1712">
        <v>20.67</v>
      </c>
      <c r="X1712">
        <v>0.6</v>
      </c>
      <c r="Y1712">
        <v>-1</v>
      </c>
      <c r="Z1712">
        <v>-1</v>
      </c>
      <c r="AA1712">
        <v>24.88</v>
      </c>
      <c r="AB1712">
        <v>0.03</v>
      </c>
      <c r="AC1712">
        <v>0.02</v>
      </c>
      <c r="AD1712">
        <v>0.03</v>
      </c>
      <c r="AE1712">
        <v>4.17</v>
      </c>
      <c r="AF1712">
        <v>-1</v>
      </c>
      <c r="AG1712">
        <v>-1</v>
      </c>
      <c r="AH1712">
        <v>-1</v>
      </c>
      <c r="AI1712">
        <v>0</v>
      </c>
      <c r="AJ1712">
        <v>0</v>
      </c>
      <c r="AK1712">
        <v>0.03</v>
      </c>
      <c r="AL1712">
        <v>0.03</v>
      </c>
      <c r="AM1712">
        <v>0.05</v>
      </c>
      <c r="AN1712">
        <v>0.05</v>
      </c>
      <c r="AO1712">
        <v>1.42</v>
      </c>
      <c r="AP1712">
        <v>1.42</v>
      </c>
      <c r="AQ1712">
        <v>22.67</v>
      </c>
      <c r="AR1712">
        <v>0.53</v>
      </c>
      <c r="AS1712">
        <v>0.68</v>
      </c>
      <c r="AT1712">
        <v>-1</v>
      </c>
      <c r="AU1712">
        <v>-1</v>
      </c>
      <c r="AV1712">
        <v>0.05</v>
      </c>
      <c r="AW1712">
        <v>29.88</v>
      </c>
      <c r="AX1712">
        <v>29.88</v>
      </c>
      <c r="AY1712">
        <v>0.17</v>
      </c>
      <c r="AZ1712">
        <v>0</v>
      </c>
      <c r="BA1712">
        <v>1546.5322148071086</v>
      </c>
    </row>
    <row r="1713" spans="1:53" x14ac:dyDescent="0.25">
      <c r="A1713">
        <v>4277</v>
      </c>
      <c r="B1713" t="s">
        <v>2075</v>
      </c>
      <c r="C1713">
        <v>0</v>
      </c>
      <c r="D1713">
        <v>1.58</v>
      </c>
      <c r="E1713">
        <v>0</v>
      </c>
      <c r="F1713">
        <v>0</v>
      </c>
      <c r="G1713">
        <v>0</v>
      </c>
      <c r="H1713">
        <v>0.03</v>
      </c>
      <c r="I1713">
        <v>0</v>
      </c>
      <c r="J1713">
        <v>2</v>
      </c>
      <c r="K1713">
        <v>0.03</v>
      </c>
      <c r="L1713">
        <v>-1</v>
      </c>
      <c r="M1713">
        <v>-1</v>
      </c>
      <c r="N1713">
        <v>0.67</v>
      </c>
      <c r="O1713">
        <v>3.58</v>
      </c>
      <c r="P1713">
        <v>0.03</v>
      </c>
      <c r="Q1713">
        <v>0.28000000000000003</v>
      </c>
      <c r="R1713">
        <v>0.05</v>
      </c>
      <c r="S1713">
        <v>0.32</v>
      </c>
      <c r="T1713">
        <v>0.23</v>
      </c>
      <c r="U1713">
        <v>0</v>
      </c>
      <c r="V1713">
        <v>0</v>
      </c>
      <c r="W1713">
        <v>20.67</v>
      </c>
      <c r="X1713">
        <v>0.6</v>
      </c>
      <c r="Y1713">
        <v>-1</v>
      </c>
      <c r="Z1713">
        <v>-1</v>
      </c>
      <c r="AA1713">
        <v>24.88</v>
      </c>
      <c r="AB1713">
        <v>0.03</v>
      </c>
      <c r="AC1713">
        <v>0.02</v>
      </c>
      <c r="AD1713">
        <v>0.03</v>
      </c>
      <c r="AE1713">
        <v>4.17</v>
      </c>
      <c r="AF1713">
        <v>-1</v>
      </c>
      <c r="AG1713">
        <v>-1</v>
      </c>
      <c r="AH1713">
        <v>-1</v>
      </c>
      <c r="AI1713">
        <v>0</v>
      </c>
      <c r="AJ1713">
        <v>0</v>
      </c>
      <c r="AK1713">
        <v>0.03</v>
      </c>
      <c r="AL1713">
        <v>0.03</v>
      </c>
      <c r="AM1713">
        <v>0.05</v>
      </c>
      <c r="AN1713">
        <v>0.05</v>
      </c>
      <c r="AO1713">
        <v>1.42</v>
      </c>
      <c r="AP1713">
        <v>1.42</v>
      </c>
      <c r="AQ1713">
        <v>22.67</v>
      </c>
      <c r="AR1713">
        <v>0.53</v>
      </c>
      <c r="AS1713">
        <v>0.68</v>
      </c>
      <c r="AT1713">
        <v>-1</v>
      </c>
      <c r="AU1713">
        <v>-1</v>
      </c>
      <c r="AV1713">
        <v>0.05</v>
      </c>
      <c r="AW1713">
        <v>29.88</v>
      </c>
      <c r="AX1713">
        <v>29.88</v>
      </c>
      <c r="AY1713">
        <v>0.17</v>
      </c>
      <c r="AZ1713">
        <v>0</v>
      </c>
      <c r="BA1713">
        <v>1435.2993240802632</v>
      </c>
    </row>
    <row r="1714" spans="1:53" x14ac:dyDescent="0.25">
      <c r="A1714">
        <v>4281</v>
      </c>
      <c r="B1714" t="s">
        <v>2076</v>
      </c>
      <c r="C1714">
        <v>0</v>
      </c>
      <c r="D1714">
        <v>1.58</v>
      </c>
      <c r="E1714">
        <v>0</v>
      </c>
      <c r="F1714">
        <v>0</v>
      </c>
      <c r="G1714">
        <v>0</v>
      </c>
      <c r="H1714">
        <v>0.03</v>
      </c>
      <c r="I1714">
        <v>0</v>
      </c>
      <c r="J1714">
        <v>2</v>
      </c>
      <c r="K1714">
        <v>0.03</v>
      </c>
      <c r="L1714">
        <v>-1</v>
      </c>
      <c r="M1714">
        <v>-1</v>
      </c>
      <c r="N1714">
        <v>0.67</v>
      </c>
      <c r="O1714">
        <v>3.58</v>
      </c>
      <c r="P1714">
        <v>0.03</v>
      </c>
      <c r="Q1714">
        <v>0.28000000000000003</v>
      </c>
      <c r="R1714">
        <v>0.05</v>
      </c>
      <c r="S1714">
        <v>0.32</v>
      </c>
      <c r="T1714">
        <v>0.23</v>
      </c>
      <c r="U1714">
        <v>0</v>
      </c>
      <c r="V1714">
        <v>0</v>
      </c>
      <c r="W1714">
        <v>20.67</v>
      </c>
      <c r="X1714">
        <v>0.6</v>
      </c>
      <c r="Y1714">
        <v>-1</v>
      </c>
      <c r="Z1714">
        <v>-1</v>
      </c>
      <c r="AA1714">
        <v>24.88</v>
      </c>
      <c r="AB1714">
        <v>0.03</v>
      </c>
      <c r="AC1714">
        <v>0.02</v>
      </c>
      <c r="AD1714">
        <v>0.03</v>
      </c>
      <c r="AE1714">
        <v>4.17</v>
      </c>
      <c r="AF1714">
        <v>-1</v>
      </c>
      <c r="AG1714">
        <v>-1</v>
      </c>
      <c r="AH1714">
        <v>-1</v>
      </c>
      <c r="AI1714">
        <v>0</v>
      </c>
      <c r="AJ1714">
        <v>0</v>
      </c>
      <c r="AK1714">
        <v>0.03</v>
      </c>
      <c r="AL1714">
        <v>0.03</v>
      </c>
      <c r="AM1714">
        <v>0.05</v>
      </c>
      <c r="AN1714">
        <v>0.05</v>
      </c>
      <c r="AO1714">
        <v>1.42</v>
      </c>
      <c r="AP1714">
        <v>1.42</v>
      </c>
      <c r="AQ1714">
        <v>22.67</v>
      </c>
      <c r="AR1714">
        <v>0.53</v>
      </c>
      <c r="AS1714">
        <v>0.68</v>
      </c>
      <c r="AT1714">
        <v>-1</v>
      </c>
      <c r="AU1714">
        <v>-1</v>
      </c>
      <c r="AV1714">
        <v>0.05</v>
      </c>
      <c r="AW1714">
        <v>29.88</v>
      </c>
      <c r="AX1714">
        <v>29.88</v>
      </c>
      <c r="AY1714">
        <v>0.17</v>
      </c>
      <c r="AZ1714">
        <v>0</v>
      </c>
      <c r="BA1714">
        <v>1418.0863830287676</v>
      </c>
    </row>
    <row r="1715" spans="1:53" x14ac:dyDescent="0.25">
      <c r="A1715">
        <v>4283</v>
      </c>
      <c r="B1715" t="s">
        <v>2077</v>
      </c>
      <c r="C1715">
        <v>0</v>
      </c>
      <c r="D1715">
        <v>1.58</v>
      </c>
      <c r="E1715">
        <v>0</v>
      </c>
      <c r="F1715">
        <v>0</v>
      </c>
      <c r="G1715">
        <v>0</v>
      </c>
      <c r="H1715">
        <v>0.03</v>
      </c>
      <c r="I1715">
        <v>0</v>
      </c>
      <c r="J1715">
        <v>2</v>
      </c>
      <c r="K1715">
        <v>0.03</v>
      </c>
      <c r="L1715">
        <v>-1</v>
      </c>
      <c r="M1715">
        <v>-1</v>
      </c>
      <c r="N1715">
        <v>0.67</v>
      </c>
      <c r="O1715">
        <v>3.58</v>
      </c>
      <c r="P1715">
        <v>0.03</v>
      </c>
      <c r="Q1715">
        <v>0.28000000000000003</v>
      </c>
      <c r="R1715">
        <v>0.05</v>
      </c>
      <c r="S1715">
        <v>0.32</v>
      </c>
      <c r="T1715">
        <v>0.23</v>
      </c>
      <c r="U1715">
        <v>0</v>
      </c>
      <c r="V1715">
        <v>0</v>
      </c>
      <c r="W1715">
        <v>20.67</v>
      </c>
      <c r="X1715">
        <v>0.6</v>
      </c>
      <c r="Y1715">
        <v>-1</v>
      </c>
      <c r="Z1715">
        <v>-1</v>
      </c>
      <c r="AA1715">
        <v>24.88</v>
      </c>
      <c r="AB1715">
        <v>0.03</v>
      </c>
      <c r="AC1715">
        <v>0.02</v>
      </c>
      <c r="AD1715">
        <v>0.03</v>
      </c>
      <c r="AE1715">
        <v>4.17</v>
      </c>
      <c r="AF1715">
        <v>-1</v>
      </c>
      <c r="AG1715">
        <v>-1</v>
      </c>
      <c r="AH1715">
        <v>-1</v>
      </c>
      <c r="AI1715">
        <v>0</v>
      </c>
      <c r="AJ1715">
        <v>0</v>
      </c>
      <c r="AK1715">
        <v>0.03</v>
      </c>
      <c r="AL1715">
        <v>0.03</v>
      </c>
      <c r="AM1715">
        <v>0.05</v>
      </c>
      <c r="AN1715">
        <v>0.05</v>
      </c>
      <c r="AO1715">
        <v>1.42</v>
      </c>
      <c r="AP1715">
        <v>1.42</v>
      </c>
      <c r="AQ1715">
        <v>22.67</v>
      </c>
      <c r="AR1715">
        <v>0.53</v>
      </c>
      <c r="AS1715">
        <v>0.68</v>
      </c>
      <c r="AT1715">
        <v>-1</v>
      </c>
      <c r="AU1715">
        <v>-1</v>
      </c>
      <c r="AV1715">
        <v>0.05</v>
      </c>
      <c r="AW1715">
        <v>29.88</v>
      </c>
      <c r="AX1715">
        <v>29.88</v>
      </c>
      <c r="AY1715">
        <v>0.17</v>
      </c>
      <c r="AZ1715">
        <v>0</v>
      </c>
      <c r="BA1715">
        <v>1469.8361151247243</v>
      </c>
    </row>
    <row r="1716" spans="1:53" x14ac:dyDescent="0.25">
      <c r="A1716">
        <v>4284</v>
      </c>
      <c r="B1716" t="s">
        <v>2078</v>
      </c>
      <c r="C1716">
        <v>0</v>
      </c>
      <c r="D1716">
        <v>1.58</v>
      </c>
      <c r="E1716">
        <v>0</v>
      </c>
      <c r="F1716">
        <v>0</v>
      </c>
      <c r="G1716">
        <v>0</v>
      </c>
      <c r="H1716">
        <v>0.03</v>
      </c>
      <c r="I1716">
        <v>0</v>
      </c>
      <c r="J1716">
        <v>2</v>
      </c>
      <c r="K1716">
        <v>0.03</v>
      </c>
      <c r="L1716">
        <v>-1</v>
      </c>
      <c r="M1716">
        <v>-1</v>
      </c>
      <c r="N1716">
        <v>0.67</v>
      </c>
      <c r="O1716">
        <v>3.58</v>
      </c>
      <c r="P1716">
        <v>0.03</v>
      </c>
      <c r="Q1716">
        <v>0.28000000000000003</v>
      </c>
      <c r="R1716">
        <v>0.05</v>
      </c>
      <c r="S1716">
        <v>0.32</v>
      </c>
      <c r="T1716">
        <v>0.23</v>
      </c>
      <c r="U1716">
        <v>0</v>
      </c>
      <c r="V1716">
        <v>0</v>
      </c>
      <c r="W1716">
        <v>20.67</v>
      </c>
      <c r="X1716">
        <v>0.6</v>
      </c>
      <c r="Y1716">
        <v>-1</v>
      </c>
      <c r="Z1716">
        <v>-1</v>
      </c>
      <c r="AA1716">
        <v>24.88</v>
      </c>
      <c r="AB1716">
        <v>0.03</v>
      </c>
      <c r="AC1716">
        <v>0.02</v>
      </c>
      <c r="AD1716">
        <v>0.03</v>
      </c>
      <c r="AE1716">
        <v>4.17</v>
      </c>
      <c r="AF1716">
        <v>-1</v>
      </c>
      <c r="AG1716">
        <v>-1</v>
      </c>
      <c r="AH1716">
        <v>-1</v>
      </c>
      <c r="AI1716">
        <v>0</v>
      </c>
      <c r="AJ1716">
        <v>0</v>
      </c>
      <c r="AK1716">
        <v>0.03</v>
      </c>
      <c r="AL1716">
        <v>0.03</v>
      </c>
      <c r="AM1716">
        <v>0.05</v>
      </c>
      <c r="AN1716">
        <v>0.05</v>
      </c>
      <c r="AO1716">
        <v>1.42</v>
      </c>
      <c r="AP1716">
        <v>1.42</v>
      </c>
      <c r="AQ1716">
        <v>22.67</v>
      </c>
      <c r="AR1716">
        <v>0.53</v>
      </c>
      <c r="AS1716">
        <v>0.68</v>
      </c>
      <c r="AT1716">
        <v>-1</v>
      </c>
      <c r="AU1716">
        <v>-1</v>
      </c>
      <c r="AV1716">
        <v>0.05</v>
      </c>
      <c r="AW1716">
        <v>29.88</v>
      </c>
      <c r="AX1716">
        <v>29.88</v>
      </c>
      <c r="AY1716">
        <v>0.17</v>
      </c>
      <c r="AZ1716">
        <v>0</v>
      </c>
      <c r="BA1716">
        <v>1383.9303564484919</v>
      </c>
    </row>
    <row r="1717" spans="1:53" x14ac:dyDescent="0.25">
      <c r="A1717">
        <v>4285</v>
      </c>
      <c r="B1717" t="s">
        <v>2079</v>
      </c>
      <c r="C1717">
        <v>0</v>
      </c>
      <c r="D1717">
        <v>1.58</v>
      </c>
      <c r="E1717">
        <v>0</v>
      </c>
      <c r="F1717">
        <v>0</v>
      </c>
      <c r="G1717">
        <v>0</v>
      </c>
      <c r="H1717">
        <v>0.03</v>
      </c>
      <c r="I1717">
        <v>0</v>
      </c>
      <c r="J1717">
        <v>2</v>
      </c>
      <c r="K1717">
        <v>0.03</v>
      </c>
      <c r="L1717">
        <v>-1</v>
      </c>
      <c r="M1717">
        <v>-1</v>
      </c>
      <c r="N1717">
        <v>0.67</v>
      </c>
      <c r="O1717">
        <v>3.58</v>
      </c>
      <c r="P1717">
        <v>0.03</v>
      </c>
      <c r="Q1717">
        <v>0.28000000000000003</v>
      </c>
      <c r="R1717">
        <v>0.05</v>
      </c>
      <c r="S1717">
        <v>0.32</v>
      </c>
      <c r="T1717">
        <v>0.23</v>
      </c>
      <c r="U1717">
        <v>0</v>
      </c>
      <c r="V1717">
        <v>0</v>
      </c>
      <c r="W1717">
        <v>20.67</v>
      </c>
      <c r="X1717">
        <v>0.6</v>
      </c>
      <c r="Y1717">
        <v>-1</v>
      </c>
      <c r="Z1717">
        <v>-1</v>
      </c>
      <c r="AA1717">
        <v>24.88</v>
      </c>
      <c r="AB1717">
        <v>0.03</v>
      </c>
      <c r="AC1717">
        <v>0.02</v>
      </c>
      <c r="AD1717">
        <v>0.03</v>
      </c>
      <c r="AE1717">
        <v>4.17</v>
      </c>
      <c r="AF1717">
        <v>-1</v>
      </c>
      <c r="AG1717">
        <v>-1</v>
      </c>
      <c r="AH1717">
        <v>-1</v>
      </c>
      <c r="AI1717">
        <v>0</v>
      </c>
      <c r="AJ1717">
        <v>0</v>
      </c>
      <c r="AK1717">
        <v>0.03</v>
      </c>
      <c r="AL1717">
        <v>0.03</v>
      </c>
      <c r="AM1717">
        <v>0.05</v>
      </c>
      <c r="AN1717">
        <v>0.05</v>
      </c>
      <c r="AO1717">
        <v>1.42</v>
      </c>
      <c r="AP1717">
        <v>1.42</v>
      </c>
      <c r="AQ1717">
        <v>22.67</v>
      </c>
      <c r="AR1717">
        <v>0.53</v>
      </c>
      <c r="AS1717">
        <v>0.68</v>
      </c>
      <c r="AT1717">
        <v>-1</v>
      </c>
      <c r="AU1717">
        <v>-1</v>
      </c>
      <c r="AV1717">
        <v>0.05</v>
      </c>
      <c r="AW1717">
        <v>29.88</v>
      </c>
      <c r="AX1717">
        <v>29.88</v>
      </c>
      <c r="AY1717">
        <v>0.17</v>
      </c>
      <c r="AZ1717">
        <v>0</v>
      </c>
      <c r="BA1717">
        <v>1438.3354496311188</v>
      </c>
    </row>
    <row r="1718" spans="1:53" x14ac:dyDescent="0.25">
      <c r="A1718">
        <v>4286</v>
      </c>
      <c r="B1718" t="s">
        <v>2080</v>
      </c>
      <c r="C1718">
        <v>0</v>
      </c>
      <c r="D1718">
        <v>1.58</v>
      </c>
      <c r="E1718">
        <v>0</v>
      </c>
      <c r="F1718">
        <v>0</v>
      </c>
      <c r="G1718">
        <v>0</v>
      </c>
      <c r="H1718">
        <v>0.03</v>
      </c>
      <c r="I1718">
        <v>0</v>
      </c>
      <c r="J1718">
        <v>2</v>
      </c>
      <c r="K1718">
        <v>0.03</v>
      </c>
      <c r="L1718">
        <v>-1</v>
      </c>
      <c r="M1718">
        <v>-1</v>
      </c>
      <c r="N1718">
        <v>0.67</v>
      </c>
      <c r="O1718">
        <v>3.58</v>
      </c>
      <c r="P1718">
        <v>0.03</v>
      </c>
      <c r="Q1718">
        <v>0.28000000000000003</v>
      </c>
      <c r="R1718">
        <v>0.05</v>
      </c>
      <c r="S1718">
        <v>0.32</v>
      </c>
      <c r="T1718">
        <v>0.23</v>
      </c>
      <c r="U1718">
        <v>0</v>
      </c>
      <c r="V1718">
        <v>0</v>
      </c>
      <c r="W1718">
        <v>20.67</v>
      </c>
      <c r="X1718">
        <v>0.6</v>
      </c>
      <c r="Y1718">
        <v>-1</v>
      </c>
      <c r="Z1718">
        <v>-1</v>
      </c>
      <c r="AA1718">
        <v>24.88</v>
      </c>
      <c r="AB1718">
        <v>0.03</v>
      </c>
      <c r="AC1718">
        <v>0.02</v>
      </c>
      <c r="AD1718">
        <v>0.03</v>
      </c>
      <c r="AE1718">
        <v>4.17</v>
      </c>
      <c r="AF1718">
        <v>-1</v>
      </c>
      <c r="AG1718">
        <v>-1</v>
      </c>
      <c r="AH1718">
        <v>-1</v>
      </c>
      <c r="AI1718">
        <v>0</v>
      </c>
      <c r="AJ1718">
        <v>0</v>
      </c>
      <c r="AK1718">
        <v>0.03</v>
      </c>
      <c r="AL1718">
        <v>0.03</v>
      </c>
      <c r="AM1718">
        <v>0.05</v>
      </c>
      <c r="AN1718">
        <v>0.05</v>
      </c>
      <c r="AO1718">
        <v>1.42</v>
      </c>
      <c r="AP1718">
        <v>1.42</v>
      </c>
      <c r="AQ1718">
        <v>22.67</v>
      </c>
      <c r="AR1718">
        <v>0.53</v>
      </c>
      <c r="AS1718">
        <v>0.68</v>
      </c>
      <c r="AT1718">
        <v>-1</v>
      </c>
      <c r="AU1718">
        <v>-1</v>
      </c>
      <c r="AV1718">
        <v>0.05</v>
      </c>
      <c r="AW1718">
        <v>29.88</v>
      </c>
      <c r="AX1718">
        <v>29.88</v>
      </c>
      <c r="AY1718">
        <v>0.17</v>
      </c>
      <c r="AZ1718">
        <v>0</v>
      </c>
      <c r="BA1718">
        <v>1452.7999701016781</v>
      </c>
    </row>
    <row r="1719" spans="1:53" x14ac:dyDescent="0.25">
      <c r="A1719">
        <v>4290</v>
      </c>
      <c r="B1719" t="s">
        <v>2081</v>
      </c>
      <c r="C1719">
        <v>0</v>
      </c>
      <c r="D1719">
        <v>1.58</v>
      </c>
      <c r="E1719">
        <v>0</v>
      </c>
      <c r="F1719">
        <v>0</v>
      </c>
      <c r="G1719">
        <v>0</v>
      </c>
      <c r="H1719">
        <v>0.03</v>
      </c>
      <c r="I1719">
        <v>0</v>
      </c>
      <c r="J1719">
        <v>2</v>
      </c>
      <c r="K1719">
        <v>0.03</v>
      </c>
      <c r="L1719">
        <v>-1</v>
      </c>
      <c r="M1719">
        <v>-1</v>
      </c>
      <c r="N1719">
        <v>0.67</v>
      </c>
      <c r="O1719">
        <v>3.58</v>
      </c>
      <c r="P1719">
        <v>0.03</v>
      </c>
      <c r="Q1719">
        <v>0.28000000000000003</v>
      </c>
      <c r="R1719">
        <v>0.05</v>
      </c>
      <c r="S1719">
        <v>0.32</v>
      </c>
      <c r="T1719">
        <v>0.23</v>
      </c>
      <c r="U1719">
        <v>0</v>
      </c>
      <c r="V1719">
        <v>0</v>
      </c>
      <c r="W1719">
        <v>20.67</v>
      </c>
      <c r="X1719">
        <v>0.6</v>
      </c>
      <c r="Y1719">
        <v>-1</v>
      </c>
      <c r="Z1719">
        <v>-1</v>
      </c>
      <c r="AA1719">
        <v>24.88</v>
      </c>
      <c r="AB1719">
        <v>0.03</v>
      </c>
      <c r="AC1719">
        <v>0.02</v>
      </c>
      <c r="AD1719">
        <v>0.03</v>
      </c>
      <c r="AE1719">
        <v>4.17</v>
      </c>
      <c r="AF1719">
        <v>-1</v>
      </c>
      <c r="AG1719">
        <v>-1</v>
      </c>
      <c r="AH1719">
        <v>-1</v>
      </c>
      <c r="AI1719">
        <v>0</v>
      </c>
      <c r="AJ1719">
        <v>0</v>
      </c>
      <c r="AK1719">
        <v>0.03</v>
      </c>
      <c r="AL1719">
        <v>0.03</v>
      </c>
      <c r="AM1719">
        <v>0.05</v>
      </c>
      <c r="AN1719">
        <v>0.05</v>
      </c>
      <c r="AO1719">
        <v>1.42</v>
      </c>
      <c r="AP1719">
        <v>1.42</v>
      </c>
      <c r="AQ1719">
        <v>22.67</v>
      </c>
      <c r="AR1719">
        <v>0.53</v>
      </c>
      <c r="AS1719">
        <v>0.68</v>
      </c>
      <c r="AT1719">
        <v>-1</v>
      </c>
      <c r="AU1719">
        <v>-1</v>
      </c>
      <c r="AV1719">
        <v>0.05</v>
      </c>
      <c r="AW1719">
        <v>29.88</v>
      </c>
      <c r="AX1719">
        <v>29.88</v>
      </c>
      <c r="AY1719">
        <v>0.17</v>
      </c>
      <c r="AZ1719">
        <v>0</v>
      </c>
      <c r="BA1719">
        <v>1515.7443981110619</v>
      </c>
    </row>
    <row r="1720" spans="1:53" x14ac:dyDescent="0.25">
      <c r="A1720">
        <v>4291</v>
      </c>
      <c r="B1720" t="s">
        <v>2082</v>
      </c>
      <c r="C1720">
        <v>0</v>
      </c>
      <c r="D1720">
        <v>1.58</v>
      </c>
      <c r="E1720">
        <v>0</v>
      </c>
      <c r="F1720">
        <v>0</v>
      </c>
      <c r="G1720">
        <v>0</v>
      </c>
      <c r="H1720">
        <v>0.03</v>
      </c>
      <c r="I1720">
        <v>0</v>
      </c>
      <c r="J1720">
        <v>2</v>
      </c>
      <c r="K1720">
        <v>0.03</v>
      </c>
      <c r="L1720">
        <v>-1</v>
      </c>
      <c r="M1720">
        <v>-1</v>
      </c>
      <c r="N1720">
        <v>0.67</v>
      </c>
      <c r="O1720">
        <v>3.58</v>
      </c>
      <c r="P1720">
        <v>0.03</v>
      </c>
      <c r="Q1720">
        <v>0.28000000000000003</v>
      </c>
      <c r="R1720">
        <v>0.05</v>
      </c>
      <c r="S1720">
        <v>0.32</v>
      </c>
      <c r="T1720">
        <v>0.23</v>
      </c>
      <c r="U1720">
        <v>0</v>
      </c>
      <c r="V1720">
        <v>0</v>
      </c>
      <c r="W1720">
        <v>20.67</v>
      </c>
      <c r="X1720">
        <v>0.6</v>
      </c>
      <c r="Y1720">
        <v>-1</v>
      </c>
      <c r="Z1720">
        <v>-1</v>
      </c>
      <c r="AA1720">
        <v>24.88</v>
      </c>
      <c r="AB1720">
        <v>0.03</v>
      </c>
      <c r="AC1720">
        <v>0.02</v>
      </c>
      <c r="AD1720">
        <v>0.03</v>
      </c>
      <c r="AE1720">
        <v>4.17</v>
      </c>
      <c r="AF1720">
        <v>-1</v>
      </c>
      <c r="AG1720">
        <v>-1</v>
      </c>
      <c r="AH1720">
        <v>-1</v>
      </c>
      <c r="AI1720">
        <v>0</v>
      </c>
      <c r="AJ1720">
        <v>0</v>
      </c>
      <c r="AK1720">
        <v>0.03</v>
      </c>
      <c r="AL1720">
        <v>0.03</v>
      </c>
      <c r="AM1720">
        <v>0.05</v>
      </c>
      <c r="AN1720">
        <v>0.05</v>
      </c>
      <c r="AO1720">
        <v>1.42</v>
      </c>
      <c r="AP1720">
        <v>1.42</v>
      </c>
      <c r="AQ1720">
        <v>22.67</v>
      </c>
      <c r="AR1720">
        <v>0.53</v>
      </c>
      <c r="AS1720">
        <v>0.68</v>
      </c>
      <c r="AT1720">
        <v>-1</v>
      </c>
      <c r="AU1720">
        <v>-1</v>
      </c>
      <c r="AV1720">
        <v>0.05</v>
      </c>
      <c r="AW1720">
        <v>29.88</v>
      </c>
      <c r="AX1720">
        <v>29.88</v>
      </c>
      <c r="AY1720">
        <v>0.17</v>
      </c>
      <c r="AZ1720">
        <v>0</v>
      </c>
      <c r="BA1720">
        <v>1375.7825997990706</v>
      </c>
    </row>
    <row r="1721" spans="1:53" x14ac:dyDescent="0.25">
      <c r="A1721">
        <v>4292</v>
      </c>
      <c r="B1721" t="s">
        <v>2083</v>
      </c>
      <c r="C1721">
        <v>0</v>
      </c>
      <c r="D1721">
        <v>1.58</v>
      </c>
      <c r="E1721">
        <v>0</v>
      </c>
      <c r="F1721">
        <v>0</v>
      </c>
      <c r="G1721">
        <v>0</v>
      </c>
      <c r="H1721">
        <v>0.03</v>
      </c>
      <c r="I1721">
        <v>0</v>
      </c>
      <c r="J1721">
        <v>2</v>
      </c>
      <c r="K1721">
        <v>0.03</v>
      </c>
      <c r="L1721">
        <v>-1</v>
      </c>
      <c r="M1721">
        <v>-1</v>
      </c>
      <c r="N1721">
        <v>0.67</v>
      </c>
      <c r="O1721">
        <v>3.58</v>
      </c>
      <c r="P1721">
        <v>0.03</v>
      </c>
      <c r="Q1721">
        <v>0.28000000000000003</v>
      </c>
      <c r="R1721">
        <v>0.05</v>
      </c>
      <c r="S1721">
        <v>0.32</v>
      </c>
      <c r="T1721">
        <v>0.23</v>
      </c>
      <c r="U1721">
        <v>0</v>
      </c>
      <c r="V1721">
        <v>0</v>
      </c>
      <c r="W1721">
        <v>20.67</v>
      </c>
      <c r="X1721">
        <v>0.6</v>
      </c>
      <c r="Y1721">
        <v>-1</v>
      </c>
      <c r="Z1721">
        <v>-1</v>
      </c>
      <c r="AA1721">
        <v>24.88</v>
      </c>
      <c r="AB1721">
        <v>0.03</v>
      </c>
      <c r="AC1721">
        <v>0.02</v>
      </c>
      <c r="AD1721">
        <v>0.03</v>
      </c>
      <c r="AE1721">
        <v>4.17</v>
      </c>
      <c r="AF1721">
        <v>-1</v>
      </c>
      <c r="AG1721">
        <v>-1</v>
      </c>
      <c r="AH1721">
        <v>-1</v>
      </c>
      <c r="AI1721">
        <v>0</v>
      </c>
      <c r="AJ1721">
        <v>0</v>
      </c>
      <c r="AK1721">
        <v>0.03</v>
      </c>
      <c r="AL1721">
        <v>0.03</v>
      </c>
      <c r="AM1721">
        <v>0.05</v>
      </c>
      <c r="AN1721">
        <v>0.05</v>
      </c>
      <c r="AO1721">
        <v>1.42</v>
      </c>
      <c r="AP1721">
        <v>1.42</v>
      </c>
      <c r="AQ1721">
        <v>22.67</v>
      </c>
      <c r="AR1721">
        <v>0.53</v>
      </c>
      <c r="AS1721">
        <v>0.68</v>
      </c>
      <c r="AT1721">
        <v>-1</v>
      </c>
      <c r="AU1721">
        <v>-1</v>
      </c>
      <c r="AV1721">
        <v>0.05</v>
      </c>
      <c r="AW1721">
        <v>29.88</v>
      </c>
      <c r="AX1721">
        <v>29.88</v>
      </c>
      <c r="AY1721">
        <v>0.17</v>
      </c>
      <c r="AZ1721">
        <v>0</v>
      </c>
      <c r="BA1721">
        <v>1385.7436350104158</v>
      </c>
    </row>
    <row r="1722" spans="1:53" x14ac:dyDescent="0.25">
      <c r="A1722">
        <v>4293</v>
      </c>
      <c r="B1722" t="s">
        <v>2084</v>
      </c>
      <c r="C1722">
        <v>0</v>
      </c>
      <c r="D1722">
        <v>1.58</v>
      </c>
      <c r="E1722">
        <v>0</v>
      </c>
      <c r="F1722">
        <v>0</v>
      </c>
      <c r="G1722">
        <v>0</v>
      </c>
      <c r="H1722">
        <v>0.03</v>
      </c>
      <c r="I1722">
        <v>0</v>
      </c>
      <c r="J1722">
        <v>2</v>
      </c>
      <c r="K1722">
        <v>0.03</v>
      </c>
      <c r="L1722">
        <v>-1</v>
      </c>
      <c r="M1722">
        <v>-1</v>
      </c>
      <c r="N1722">
        <v>0.67</v>
      </c>
      <c r="O1722">
        <v>3.58</v>
      </c>
      <c r="P1722">
        <v>0.03</v>
      </c>
      <c r="Q1722">
        <v>0.28000000000000003</v>
      </c>
      <c r="R1722">
        <v>0.05</v>
      </c>
      <c r="S1722">
        <v>0.32</v>
      </c>
      <c r="T1722">
        <v>0.23</v>
      </c>
      <c r="U1722">
        <v>0</v>
      </c>
      <c r="V1722">
        <v>0</v>
      </c>
      <c r="W1722">
        <v>20.67</v>
      </c>
      <c r="X1722">
        <v>0.6</v>
      </c>
      <c r="Y1722">
        <v>-1</v>
      </c>
      <c r="Z1722">
        <v>-1</v>
      </c>
      <c r="AA1722">
        <v>24.88</v>
      </c>
      <c r="AB1722">
        <v>0.03</v>
      </c>
      <c r="AC1722">
        <v>0.02</v>
      </c>
      <c r="AD1722">
        <v>0.03</v>
      </c>
      <c r="AE1722">
        <v>4.17</v>
      </c>
      <c r="AF1722">
        <v>-1</v>
      </c>
      <c r="AG1722">
        <v>-1</v>
      </c>
      <c r="AH1722">
        <v>-1</v>
      </c>
      <c r="AI1722">
        <v>0</v>
      </c>
      <c r="AJ1722">
        <v>0</v>
      </c>
      <c r="AK1722">
        <v>0.03</v>
      </c>
      <c r="AL1722">
        <v>0.03</v>
      </c>
      <c r="AM1722">
        <v>0.05</v>
      </c>
      <c r="AN1722">
        <v>0.05</v>
      </c>
      <c r="AO1722">
        <v>1.42</v>
      </c>
      <c r="AP1722">
        <v>1.42</v>
      </c>
      <c r="AQ1722">
        <v>22.67</v>
      </c>
      <c r="AR1722">
        <v>0.53</v>
      </c>
      <c r="AS1722">
        <v>0.68</v>
      </c>
      <c r="AT1722">
        <v>-1</v>
      </c>
      <c r="AU1722">
        <v>-1</v>
      </c>
      <c r="AV1722">
        <v>0.05</v>
      </c>
      <c r="AW1722">
        <v>29.88</v>
      </c>
      <c r="AX1722">
        <v>29.88</v>
      </c>
      <c r="AY1722">
        <v>0.17</v>
      </c>
      <c r="AZ1722">
        <v>0</v>
      </c>
      <c r="BA1722">
        <v>1486.7079665498525</v>
      </c>
    </row>
    <row r="1723" spans="1:53" x14ac:dyDescent="0.25">
      <c r="A1723">
        <v>4295</v>
      </c>
      <c r="B1723" t="s">
        <v>2085</v>
      </c>
      <c r="C1723">
        <v>0</v>
      </c>
      <c r="D1723">
        <v>1.58</v>
      </c>
      <c r="E1723">
        <v>0</v>
      </c>
      <c r="F1723">
        <v>0</v>
      </c>
      <c r="G1723">
        <v>0</v>
      </c>
      <c r="H1723">
        <v>0.03</v>
      </c>
      <c r="I1723">
        <v>0</v>
      </c>
      <c r="J1723">
        <v>2</v>
      </c>
      <c r="K1723">
        <v>0.03</v>
      </c>
      <c r="L1723">
        <v>-1</v>
      </c>
      <c r="M1723">
        <v>-1</v>
      </c>
      <c r="N1723">
        <v>0.67</v>
      </c>
      <c r="O1723">
        <v>3.58</v>
      </c>
      <c r="P1723">
        <v>0.03</v>
      </c>
      <c r="Q1723">
        <v>0.28000000000000003</v>
      </c>
      <c r="R1723">
        <v>0.05</v>
      </c>
      <c r="S1723">
        <v>0.32</v>
      </c>
      <c r="T1723">
        <v>0.23</v>
      </c>
      <c r="U1723">
        <v>0</v>
      </c>
      <c r="V1723">
        <v>0</v>
      </c>
      <c r="W1723">
        <v>20.67</v>
      </c>
      <c r="X1723">
        <v>0.6</v>
      </c>
      <c r="Y1723">
        <v>-1</v>
      </c>
      <c r="Z1723">
        <v>-1</v>
      </c>
      <c r="AA1723">
        <v>24.88</v>
      </c>
      <c r="AB1723">
        <v>0.03</v>
      </c>
      <c r="AC1723">
        <v>0.02</v>
      </c>
      <c r="AD1723">
        <v>0.03</v>
      </c>
      <c r="AE1723">
        <v>4.17</v>
      </c>
      <c r="AF1723">
        <v>-1</v>
      </c>
      <c r="AG1723">
        <v>-1</v>
      </c>
      <c r="AH1723">
        <v>-1</v>
      </c>
      <c r="AI1723">
        <v>0</v>
      </c>
      <c r="AJ1723">
        <v>0</v>
      </c>
      <c r="AK1723">
        <v>0.03</v>
      </c>
      <c r="AL1723">
        <v>0.03</v>
      </c>
      <c r="AM1723">
        <v>0.05</v>
      </c>
      <c r="AN1723">
        <v>0.05</v>
      </c>
      <c r="AO1723">
        <v>1.42</v>
      </c>
      <c r="AP1723">
        <v>1.42</v>
      </c>
      <c r="AQ1723">
        <v>22.67</v>
      </c>
      <c r="AR1723">
        <v>0.53</v>
      </c>
      <c r="AS1723">
        <v>0.68</v>
      </c>
      <c r="AT1723">
        <v>-1</v>
      </c>
      <c r="AU1723">
        <v>-1</v>
      </c>
      <c r="AV1723">
        <v>0.05</v>
      </c>
      <c r="AW1723">
        <v>29.88</v>
      </c>
      <c r="AX1723">
        <v>29.88</v>
      </c>
      <c r="AY1723">
        <v>0.17</v>
      </c>
      <c r="AZ1723">
        <v>0</v>
      </c>
      <c r="BA1723">
        <v>1426.6163042345067</v>
      </c>
    </row>
    <row r="1724" spans="1:53" x14ac:dyDescent="0.25">
      <c r="A1724">
        <v>4296</v>
      </c>
      <c r="B1724" t="s">
        <v>2086</v>
      </c>
      <c r="C1724">
        <v>0</v>
      </c>
      <c r="D1724">
        <v>1.58</v>
      </c>
      <c r="E1724">
        <v>0</v>
      </c>
      <c r="F1724">
        <v>0</v>
      </c>
      <c r="G1724">
        <v>0</v>
      </c>
      <c r="H1724">
        <v>0.03</v>
      </c>
      <c r="I1724">
        <v>0</v>
      </c>
      <c r="J1724">
        <v>2</v>
      </c>
      <c r="K1724">
        <v>0.03</v>
      </c>
      <c r="L1724">
        <v>-1</v>
      </c>
      <c r="M1724">
        <v>-1</v>
      </c>
      <c r="N1724">
        <v>0.67</v>
      </c>
      <c r="O1724">
        <v>3.58</v>
      </c>
      <c r="P1724">
        <v>0.03</v>
      </c>
      <c r="Q1724">
        <v>0.28000000000000003</v>
      </c>
      <c r="R1724">
        <v>0.05</v>
      </c>
      <c r="S1724">
        <v>0.32</v>
      </c>
      <c r="T1724">
        <v>0.23</v>
      </c>
      <c r="U1724">
        <v>0</v>
      </c>
      <c r="V1724">
        <v>0</v>
      </c>
      <c r="W1724">
        <v>20.67</v>
      </c>
      <c r="X1724">
        <v>0.6</v>
      </c>
      <c r="Y1724">
        <v>-1</v>
      </c>
      <c r="Z1724">
        <v>-1</v>
      </c>
      <c r="AA1724">
        <v>24.88</v>
      </c>
      <c r="AB1724">
        <v>0.03</v>
      </c>
      <c r="AC1724">
        <v>0.02</v>
      </c>
      <c r="AD1724">
        <v>0.03</v>
      </c>
      <c r="AE1724">
        <v>4.17</v>
      </c>
      <c r="AF1724">
        <v>-1</v>
      </c>
      <c r="AG1724">
        <v>-1</v>
      </c>
      <c r="AH1724">
        <v>-1</v>
      </c>
      <c r="AI1724">
        <v>0</v>
      </c>
      <c r="AJ1724">
        <v>0</v>
      </c>
      <c r="AK1724">
        <v>0.03</v>
      </c>
      <c r="AL1724">
        <v>0.03</v>
      </c>
      <c r="AM1724">
        <v>0.05</v>
      </c>
      <c r="AN1724">
        <v>0.05</v>
      </c>
      <c r="AO1724">
        <v>1.42</v>
      </c>
      <c r="AP1724">
        <v>1.42</v>
      </c>
      <c r="AQ1724">
        <v>22.67</v>
      </c>
      <c r="AR1724">
        <v>0.53</v>
      </c>
      <c r="AS1724">
        <v>0.68</v>
      </c>
      <c r="AT1724">
        <v>-1</v>
      </c>
      <c r="AU1724">
        <v>-1</v>
      </c>
      <c r="AV1724">
        <v>0.05</v>
      </c>
      <c r="AW1724">
        <v>29.88</v>
      </c>
      <c r="AX1724">
        <v>29.88</v>
      </c>
      <c r="AY1724">
        <v>0.17</v>
      </c>
      <c r="AZ1724">
        <v>0</v>
      </c>
      <c r="BA1724">
        <v>1420.9723368803604</v>
      </c>
    </row>
    <row r="1725" spans="1:53" x14ac:dyDescent="0.25">
      <c r="A1725">
        <v>4298</v>
      </c>
      <c r="B1725" t="s">
        <v>2087</v>
      </c>
      <c r="C1725">
        <v>0</v>
      </c>
      <c r="D1725">
        <v>1.58</v>
      </c>
      <c r="E1725">
        <v>0</v>
      </c>
      <c r="F1725">
        <v>0</v>
      </c>
      <c r="G1725">
        <v>0</v>
      </c>
      <c r="H1725">
        <v>0.03</v>
      </c>
      <c r="I1725">
        <v>0</v>
      </c>
      <c r="J1725">
        <v>2</v>
      </c>
      <c r="K1725">
        <v>0.03</v>
      </c>
      <c r="L1725">
        <v>-1</v>
      </c>
      <c r="M1725">
        <v>-1</v>
      </c>
      <c r="N1725">
        <v>0.67</v>
      </c>
      <c r="O1725">
        <v>3.58</v>
      </c>
      <c r="P1725">
        <v>0.03</v>
      </c>
      <c r="Q1725">
        <v>0.28000000000000003</v>
      </c>
      <c r="R1725">
        <v>0.05</v>
      </c>
      <c r="S1725">
        <v>0.32</v>
      </c>
      <c r="T1725">
        <v>0.23</v>
      </c>
      <c r="U1725">
        <v>0</v>
      </c>
      <c r="V1725">
        <v>0</v>
      </c>
      <c r="W1725">
        <v>20.67</v>
      </c>
      <c r="X1725">
        <v>0.6</v>
      </c>
      <c r="Y1725">
        <v>-1</v>
      </c>
      <c r="Z1725">
        <v>-1</v>
      </c>
      <c r="AA1725">
        <v>24.88</v>
      </c>
      <c r="AB1725">
        <v>0.03</v>
      </c>
      <c r="AC1725">
        <v>0.02</v>
      </c>
      <c r="AD1725">
        <v>0.03</v>
      </c>
      <c r="AE1725">
        <v>4.17</v>
      </c>
      <c r="AF1725">
        <v>-1</v>
      </c>
      <c r="AG1725">
        <v>-1</v>
      </c>
      <c r="AH1725">
        <v>-1</v>
      </c>
      <c r="AI1725">
        <v>0</v>
      </c>
      <c r="AJ1725">
        <v>0</v>
      </c>
      <c r="AK1725">
        <v>0.03</v>
      </c>
      <c r="AL1725">
        <v>0.03</v>
      </c>
      <c r="AM1725">
        <v>0.05</v>
      </c>
      <c r="AN1725">
        <v>0.05</v>
      </c>
      <c r="AO1725">
        <v>1.42</v>
      </c>
      <c r="AP1725">
        <v>1.42</v>
      </c>
      <c r="AQ1725">
        <v>22.67</v>
      </c>
      <c r="AR1725">
        <v>0.53</v>
      </c>
      <c r="AS1725">
        <v>0.68</v>
      </c>
      <c r="AT1725">
        <v>-1</v>
      </c>
      <c r="AU1725">
        <v>-1</v>
      </c>
      <c r="AV1725">
        <v>0.05</v>
      </c>
      <c r="AW1725">
        <v>29.88</v>
      </c>
      <c r="AX1725">
        <v>29.88</v>
      </c>
      <c r="AY1725">
        <v>0.17</v>
      </c>
      <c r="AZ1725">
        <v>0</v>
      </c>
      <c r="BA1725">
        <v>1440.7060819446938</v>
      </c>
    </row>
    <row r="1726" spans="1:53" x14ac:dyDescent="0.25">
      <c r="A1726">
        <v>4299</v>
      </c>
      <c r="B1726" t="s">
        <v>2088</v>
      </c>
      <c r="C1726">
        <v>0</v>
      </c>
      <c r="D1726">
        <v>1.58</v>
      </c>
      <c r="E1726">
        <v>0</v>
      </c>
      <c r="F1726">
        <v>0</v>
      </c>
      <c r="G1726">
        <v>0</v>
      </c>
      <c r="H1726">
        <v>0.03</v>
      </c>
      <c r="I1726">
        <v>0</v>
      </c>
      <c r="J1726">
        <v>2</v>
      </c>
      <c r="K1726">
        <v>0.03</v>
      </c>
      <c r="L1726">
        <v>-1</v>
      </c>
      <c r="M1726">
        <v>-1</v>
      </c>
      <c r="N1726">
        <v>0.67</v>
      </c>
      <c r="O1726">
        <v>3.58</v>
      </c>
      <c r="P1726">
        <v>0.03</v>
      </c>
      <c r="Q1726">
        <v>0.28000000000000003</v>
      </c>
      <c r="R1726">
        <v>0.05</v>
      </c>
      <c r="S1726">
        <v>0.32</v>
      </c>
      <c r="T1726">
        <v>0.23</v>
      </c>
      <c r="U1726">
        <v>0</v>
      </c>
      <c r="V1726">
        <v>0</v>
      </c>
      <c r="W1726">
        <v>20.67</v>
      </c>
      <c r="X1726">
        <v>0.6</v>
      </c>
      <c r="Y1726">
        <v>-1</v>
      </c>
      <c r="Z1726">
        <v>-1</v>
      </c>
      <c r="AA1726">
        <v>24.88</v>
      </c>
      <c r="AB1726">
        <v>0.03</v>
      </c>
      <c r="AC1726">
        <v>0.02</v>
      </c>
      <c r="AD1726">
        <v>0.03</v>
      </c>
      <c r="AE1726">
        <v>4.17</v>
      </c>
      <c r="AF1726">
        <v>-1</v>
      </c>
      <c r="AG1726">
        <v>-1</v>
      </c>
      <c r="AH1726">
        <v>-1</v>
      </c>
      <c r="AI1726">
        <v>0</v>
      </c>
      <c r="AJ1726">
        <v>0</v>
      </c>
      <c r="AK1726">
        <v>0.03</v>
      </c>
      <c r="AL1726">
        <v>0.03</v>
      </c>
      <c r="AM1726">
        <v>0.05</v>
      </c>
      <c r="AN1726">
        <v>0.05</v>
      </c>
      <c r="AO1726">
        <v>1.42</v>
      </c>
      <c r="AP1726">
        <v>1.42</v>
      </c>
      <c r="AQ1726">
        <v>22.67</v>
      </c>
      <c r="AR1726">
        <v>0.53</v>
      </c>
      <c r="AS1726">
        <v>0.68</v>
      </c>
      <c r="AT1726">
        <v>-1</v>
      </c>
      <c r="AU1726">
        <v>-1</v>
      </c>
      <c r="AV1726">
        <v>0.05</v>
      </c>
      <c r="AW1726">
        <v>29.88</v>
      </c>
      <c r="AX1726">
        <v>29.88</v>
      </c>
      <c r="AY1726">
        <v>0.17</v>
      </c>
      <c r="AZ1726">
        <v>0</v>
      </c>
      <c r="BA1726">
        <v>1394.4060441345498</v>
      </c>
    </row>
    <row r="1727" spans="1:53" x14ac:dyDescent="0.25">
      <c r="A1727">
        <v>4301</v>
      </c>
      <c r="B1727" t="s">
        <v>2089</v>
      </c>
      <c r="C1727">
        <v>0</v>
      </c>
      <c r="D1727">
        <v>1.58</v>
      </c>
      <c r="E1727">
        <v>0</v>
      </c>
      <c r="F1727">
        <v>0</v>
      </c>
      <c r="G1727">
        <v>0</v>
      </c>
      <c r="H1727">
        <v>0.03</v>
      </c>
      <c r="I1727">
        <v>0</v>
      </c>
      <c r="J1727">
        <v>2</v>
      </c>
      <c r="K1727">
        <v>0.03</v>
      </c>
      <c r="L1727">
        <v>-1</v>
      </c>
      <c r="M1727">
        <v>-1</v>
      </c>
      <c r="N1727">
        <v>0.67</v>
      </c>
      <c r="O1727">
        <v>3.58</v>
      </c>
      <c r="P1727">
        <v>0.03</v>
      </c>
      <c r="Q1727">
        <v>0.28000000000000003</v>
      </c>
      <c r="R1727">
        <v>0.05</v>
      </c>
      <c r="S1727">
        <v>0.32</v>
      </c>
      <c r="T1727">
        <v>0.23</v>
      </c>
      <c r="U1727">
        <v>0</v>
      </c>
      <c r="V1727">
        <v>0</v>
      </c>
      <c r="W1727">
        <v>20.67</v>
      </c>
      <c r="X1727">
        <v>0.6</v>
      </c>
      <c r="Y1727">
        <v>-1</v>
      </c>
      <c r="Z1727">
        <v>-1</v>
      </c>
      <c r="AA1727">
        <v>24.88</v>
      </c>
      <c r="AB1727">
        <v>0.03</v>
      </c>
      <c r="AC1727">
        <v>0.02</v>
      </c>
      <c r="AD1727">
        <v>0.03</v>
      </c>
      <c r="AE1727">
        <v>4.17</v>
      </c>
      <c r="AF1727">
        <v>-1</v>
      </c>
      <c r="AG1727">
        <v>-1</v>
      </c>
      <c r="AH1727">
        <v>-1</v>
      </c>
      <c r="AI1727">
        <v>0</v>
      </c>
      <c r="AJ1727">
        <v>0</v>
      </c>
      <c r="AK1727">
        <v>0.03</v>
      </c>
      <c r="AL1727">
        <v>0.03</v>
      </c>
      <c r="AM1727">
        <v>0.05</v>
      </c>
      <c r="AN1727">
        <v>0.05</v>
      </c>
      <c r="AO1727">
        <v>1.42</v>
      </c>
      <c r="AP1727">
        <v>1.42</v>
      </c>
      <c r="AQ1727">
        <v>22.67</v>
      </c>
      <c r="AR1727">
        <v>0.53</v>
      </c>
      <c r="AS1727">
        <v>0.68</v>
      </c>
      <c r="AT1727">
        <v>-1</v>
      </c>
      <c r="AU1727">
        <v>-1</v>
      </c>
      <c r="AV1727">
        <v>0.05</v>
      </c>
      <c r="AW1727">
        <v>29.88</v>
      </c>
      <c r="AX1727">
        <v>29.88</v>
      </c>
      <c r="AY1727">
        <v>0.17</v>
      </c>
      <c r="AZ1727">
        <v>0</v>
      </c>
      <c r="BA1727">
        <v>1393.8791994253227</v>
      </c>
    </row>
    <row r="1728" spans="1:53" x14ac:dyDescent="0.25">
      <c r="A1728">
        <v>4306</v>
      </c>
      <c r="B1728" t="s">
        <v>2090</v>
      </c>
      <c r="C1728">
        <v>0</v>
      </c>
      <c r="D1728">
        <v>1.58</v>
      </c>
      <c r="E1728">
        <v>0</v>
      </c>
      <c r="F1728">
        <v>0</v>
      </c>
      <c r="G1728">
        <v>0</v>
      </c>
      <c r="H1728">
        <v>0.03</v>
      </c>
      <c r="I1728">
        <v>0</v>
      </c>
      <c r="J1728">
        <v>2</v>
      </c>
      <c r="K1728">
        <v>0.03</v>
      </c>
      <c r="L1728">
        <v>-1</v>
      </c>
      <c r="M1728">
        <v>-1</v>
      </c>
      <c r="N1728">
        <v>0.67</v>
      </c>
      <c r="O1728">
        <v>3.58</v>
      </c>
      <c r="P1728">
        <v>0.03</v>
      </c>
      <c r="Q1728">
        <v>0.28000000000000003</v>
      </c>
      <c r="R1728">
        <v>0.05</v>
      </c>
      <c r="S1728">
        <v>0.32</v>
      </c>
      <c r="T1728">
        <v>0.23</v>
      </c>
      <c r="U1728">
        <v>0</v>
      </c>
      <c r="V1728">
        <v>0</v>
      </c>
      <c r="W1728">
        <v>20.67</v>
      </c>
      <c r="X1728">
        <v>0.6</v>
      </c>
      <c r="Y1728">
        <v>-1</v>
      </c>
      <c r="Z1728">
        <v>-1</v>
      </c>
      <c r="AA1728">
        <v>24.88</v>
      </c>
      <c r="AB1728">
        <v>0.03</v>
      </c>
      <c r="AC1728">
        <v>0.02</v>
      </c>
      <c r="AD1728">
        <v>0.03</v>
      </c>
      <c r="AE1728">
        <v>4.17</v>
      </c>
      <c r="AF1728">
        <v>-1</v>
      </c>
      <c r="AG1728">
        <v>-1</v>
      </c>
      <c r="AH1728">
        <v>-1</v>
      </c>
      <c r="AI1728">
        <v>0</v>
      </c>
      <c r="AJ1728">
        <v>0</v>
      </c>
      <c r="AK1728">
        <v>0.03</v>
      </c>
      <c r="AL1728">
        <v>0.03</v>
      </c>
      <c r="AM1728">
        <v>0.05</v>
      </c>
      <c r="AN1728">
        <v>0.05</v>
      </c>
      <c r="AO1728">
        <v>1.42</v>
      </c>
      <c r="AP1728">
        <v>1.42</v>
      </c>
      <c r="AQ1728">
        <v>22.67</v>
      </c>
      <c r="AR1728">
        <v>0.53</v>
      </c>
      <c r="AS1728">
        <v>0.68</v>
      </c>
      <c r="AT1728">
        <v>-1</v>
      </c>
      <c r="AU1728">
        <v>-1</v>
      </c>
      <c r="AV1728">
        <v>0.05</v>
      </c>
      <c r="AW1728">
        <v>29.88</v>
      </c>
      <c r="AX1728">
        <v>29.88</v>
      </c>
      <c r="AY1728">
        <v>0.17</v>
      </c>
      <c r="AZ1728">
        <v>0</v>
      </c>
      <c r="BA1728">
        <v>1424.1707099632104</v>
      </c>
    </row>
    <row r="1729" spans="1:53" x14ac:dyDescent="0.25">
      <c r="A1729">
        <v>4308</v>
      </c>
      <c r="B1729" t="s">
        <v>2091</v>
      </c>
      <c r="C1729">
        <v>0</v>
      </c>
      <c r="D1729">
        <v>1.58</v>
      </c>
      <c r="E1729">
        <v>0</v>
      </c>
      <c r="F1729">
        <v>0</v>
      </c>
      <c r="G1729">
        <v>0</v>
      </c>
      <c r="H1729">
        <v>0.03</v>
      </c>
      <c r="I1729">
        <v>0</v>
      </c>
      <c r="J1729">
        <v>2</v>
      </c>
      <c r="K1729">
        <v>0.03</v>
      </c>
      <c r="L1729">
        <v>-1</v>
      </c>
      <c r="M1729">
        <v>-1</v>
      </c>
      <c r="N1729">
        <v>0.67</v>
      </c>
      <c r="O1729">
        <v>3.58</v>
      </c>
      <c r="P1729">
        <v>0.03</v>
      </c>
      <c r="Q1729">
        <v>0.28000000000000003</v>
      </c>
      <c r="R1729">
        <v>0.05</v>
      </c>
      <c r="S1729">
        <v>0.32</v>
      </c>
      <c r="T1729">
        <v>0.23</v>
      </c>
      <c r="U1729">
        <v>0</v>
      </c>
      <c r="V1729">
        <v>0</v>
      </c>
      <c r="W1729">
        <v>20.67</v>
      </c>
      <c r="X1729">
        <v>0.6</v>
      </c>
      <c r="Y1729">
        <v>-1</v>
      </c>
      <c r="Z1729">
        <v>-1</v>
      </c>
      <c r="AA1729">
        <v>24.88</v>
      </c>
      <c r="AB1729">
        <v>0.03</v>
      </c>
      <c r="AC1729">
        <v>0.02</v>
      </c>
      <c r="AD1729">
        <v>0.03</v>
      </c>
      <c r="AE1729">
        <v>4.17</v>
      </c>
      <c r="AF1729">
        <v>-1</v>
      </c>
      <c r="AG1729">
        <v>-1</v>
      </c>
      <c r="AH1729">
        <v>-1</v>
      </c>
      <c r="AI1729">
        <v>0</v>
      </c>
      <c r="AJ1729">
        <v>0</v>
      </c>
      <c r="AK1729">
        <v>0.03</v>
      </c>
      <c r="AL1729">
        <v>0.03</v>
      </c>
      <c r="AM1729">
        <v>0.05</v>
      </c>
      <c r="AN1729">
        <v>0.05</v>
      </c>
      <c r="AO1729">
        <v>1.42</v>
      </c>
      <c r="AP1729">
        <v>1.42</v>
      </c>
      <c r="AQ1729">
        <v>22.67</v>
      </c>
      <c r="AR1729">
        <v>0.53</v>
      </c>
      <c r="AS1729">
        <v>0.68</v>
      </c>
      <c r="AT1729">
        <v>-1</v>
      </c>
      <c r="AU1729">
        <v>-1</v>
      </c>
      <c r="AV1729">
        <v>0.05</v>
      </c>
      <c r="AW1729">
        <v>29.88</v>
      </c>
      <c r="AX1729">
        <v>29.88</v>
      </c>
      <c r="AY1729">
        <v>0.17</v>
      </c>
      <c r="AZ1729">
        <v>0</v>
      </c>
      <c r="BA1729">
        <v>1477.9157300480454</v>
      </c>
    </row>
    <row r="1730" spans="1:53" x14ac:dyDescent="0.25">
      <c r="A1730">
        <v>4309</v>
      </c>
      <c r="B1730" t="s">
        <v>2092</v>
      </c>
      <c r="C1730">
        <v>0</v>
      </c>
      <c r="D1730">
        <v>1.58</v>
      </c>
      <c r="E1730">
        <v>0</v>
      </c>
      <c r="F1730">
        <v>0</v>
      </c>
      <c r="G1730">
        <v>0</v>
      </c>
      <c r="H1730">
        <v>0.03</v>
      </c>
      <c r="I1730">
        <v>0</v>
      </c>
      <c r="J1730">
        <v>2</v>
      </c>
      <c r="K1730">
        <v>0.03</v>
      </c>
      <c r="L1730">
        <v>-1</v>
      </c>
      <c r="M1730">
        <v>-1</v>
      </c>
      <c r="N1730">
        <v>0.67</v>
      </c>
      <c r="O1730">
        <v>3.58</v>
      </c>
      <c r="P1730">
        <v>0.03</v>
      </c>
      <c r="Q1730">
        <v>0.28000000000000003</v>
      </c>
      <c r="R1730">
        <v>0.05</v>
      </c>
      <c r="S1730">
        <v>0.32</v>
      </c>
      <c r="T1730">
        <v>0.23</v>
      </c>
      <c r="U1730">
        <v>0</v>
      </c>
      <c r="V1730">
        <v>0</v>
      </c>
      <c r="W1730">
        <v>20.67</v>
      </c>
      <c r="X1730">
        <v>0.6</v>
      </c>
      <c r="Y1730">
        <v>-1</v>
      </c>
      <c r="Z1730">
        <v>-1</v>
      </c>
      <c r="AA1730">
        <v>24.88</v>
      </c>
      <c r="AB1730">
        <v>0.03</v>
      </c>
      <c r="AC1730">
        <v>0.02</v>
      </c>
      <c r="AD1730">
        <v>0.03</v>
      </c>
      <c r="AE1730">
        <v>4.17</v>
      </c>
      <c r="AF1730">
        <v>-1</v>
      </c>
      <c r="AG1730">
        <v>-1</v>
      </c>
      <c r="AH1730">
        <v>-1</v>
      </c>
      <c r="AI1730">
        <v>0</v>
      </c>
      <c r="AJ1730">
        <v>0</v>
      </c>
      <c r="AK1730">
        <v>0.03</v>
      </c>
      <c r="AL1730">
        <v>0.03</v>
      </c>
      <c r="AM1730">
        <v>0.05</v>
      </c>
      <c r="AN1730">
        <v>0.05</v>
      </c>
      <c r="AO1730">
        <v>1.42</v>
      </c>
      <c r="AP1730">
        <v>1.42</v>
      </c>
      <c r="AQ1730">
        <v>22.67</v>
      </c>
      <c r="AR1730">
        <v>0.53</v>
      </c>
      <c r="AS1730">
        <v>0.68</v>
      </c>
      <c r="AT1730">
        <v>-1</v>
      </c>
      <c r="AU1730">
        <v>-1</v>
      </c>
      <c r="AV1730">
        <v>0.05</v>
      </c>
      <c r="AW1730">
        <v>29.88</v>
      </c>
      <c r="AX1730">
        <v>29.88</v>
      </c>
      <c r="AY1730">
        <v>0.17</v>
      </c>
      <c r="AZ1730">
        <v>0</v>
      </c>
      <c r="BA1730">
        <v>1408.1329430718961</v>
      </c>
    </row>
    <row r="1731" spans="1:53" x14ac:dyDescent="0.25">
      <c r="A1731">
        <v>4311</v>
      </c>
      <c r="B1731" t="s">
        <v>2093</v>
      </c>
      <c r="C1731">
        <v>0</v>
      </c>
      <c r="D1731">
        <v>1.58</v>
      </c>
      <c r="E1731">
        <v>0</v>
      </c>
      <c r="F1731">
        <v>0</v>
      </c>
      <c r="G1731">
        <v>0</v>
      </c>
      <c r="H1731">
        <v>0.03</v>
      </c>
      <c r="I1731">
        <v>0</v>
      </c>
      <c r="J1731">
        <v>2</v>
      </c>
      <c r="K1731">
        <v>0.03</v>
      </c>
      <c r="L1731">
        <v>-1</v>
      </c>
      <c r="M1731">
        <v>-1</v>
      </c>
      <c r="N1731">
        <v>0.67</v>
      </c>
      <c r="O1731">
        <v>3.58</v>
      </c>
      <c r="P1731">
        <v>0.03</v>
      </c>
      <c r="Q1731">
        <v>0.28000000000000003</v>
      </c>
      <c r="R1731">
        <v>0.05</v>
      </c>
      <c r="S1731">
        <v>0.32</v>
      </c>
      <c r="T1731">
        <v>0.23</v>
      </c>
      <c r="U1731">
        <v>0</v>
      </c>
      <c r="V1731">
        <v>0</v>
      </c>
      <c r="W1731">
        <v>20.67</v>
      </c>
      <c r="X1731">
        <v>0.6</v>
      </c>
      <c r="Y1731">
        <v>-1</v>
      </c>
      <c r="Z1731">
        <v>-1</v>
      </c>
      <c r="AA1731">
        <v>24.88</v>
      </c>
      <c r="AB1731">
        <v>0.03</v>
      </c>
      <c r="AC1731">
        <v>0.02</v>
      </c>
      <c r="AD1731">
        <v>0.03</v>
      </c>
      <c r="AE1731">
        <v>4.17</v>
      </c>
      <c r="AF1731">
        <v>-1</v>
      </c>
      <c r="AG1731">
        <v>-1</v>
      </c>
      <c r="AH1731">
        <v>-1</v>
      </c>
      <c r="AI1731">
        <v>0</v>
      </c>
      <c r="AJ1731">
        <v>0</v>
      </c>
      <c r="AK1731">
        <v>0.03</v>
      </c>
      <c r="AL1731">
        <v>0.03</v>
      </c>
      <c r="AM1731">
        <v>0.05</v>
      </c>
      <c r="AN1731">
        <v>0.05</v>
      </c>
      <c r="AO1731">
        <v>1.42</v>
      </c>
      <c r="AP1731">
        <v>1.42</v>
      </c>
      <c r="AQ1731">
        <v>22.67</v>
      </c>
      <c r="AR1731">
        <v>0.53</v>
      </c>
      <c r="AS1731">
        <v>0.68</v>
      </c>
      <c r="AT1731">
        <v>-1</v>
      </c>
      <c r="AU1731">
        <v>-1</v>
      </c>
      <c r="AV1731">
        <v>0.05</v>
      </c>
      <c r="AW1731">
        <v>29.88</v>
      </c>
      <c r="AX1731">
        <v>29.88</v>
      </c>
      <c r="AY1731">
        <v>0.17</v>
      </c>
      <c r="AZ1731">
        <v>0</v>
      </c>
      <c r="BA1731">
        <v>1388.5884169755436</v>
      </c>
    </row>
    <row r="1732" spans="1:53" x14ac:dyDescent="0.25">
      <c r="A1732">
        <v>4314</v>
      </c>
      <c r="B1732" t="s">
        <v>2094</v>
      </c>
      <c r="C1732">
        <v>0</v>
      </c>
      <c r="D1732">
        <v>1.58</v>
      </c>
      <c r="E1732">
        <v>0</v>
      </c>
      <c r="F1732">
        <v>0</v>
      </c>
      <c r="G1732">
        <v>0</v>
      </c>
      <c r="H1732">
        <v>0.03</v>
      </c>
      <c r="I1732">
        <v>0</v>
      </c>
      <c r="J1732">
        <v>2</v>
      </c>
      <c r="K1732">
        <v>0.03</v>
      </c>
      <c r="L1732">
        <v>-1</v>
      </c>
      <c r="M1732">
        <v>-1</v>
      </c>
      <c r="N1732">
        <v>0.67</v>
      </c>
      <c r="O1732">
        <v>3.58</v>
      </c>
      <c r="P1732">
        <v>0.03</v>
      </c>
      <c r="Q1732">
        <v>0.28000000000000003</v>
      </c>
      <c r="R1732">
        <v>0.05</v>
      </c>
      <c r="S1732">
        <v>0.32</v>
      </c>
      <c r="T1732">
        <v>0.23</v>
      </c>
      <c r="U1732">
        <v>0</v>
      </c>
      <c r="V1732">
        <v>0</v>
      </c>
      <c r="W1732">
        <v>20.67</v>
      </c>
      <c r="X1732">
        <v>0.6</v>
      </c>
      <c r="Y1732">
        <v>-1</v>
      </c>
      <c r="Z1732">
        <v>-1</v>
      </c>
      <c r="AA1732">
        <v>24.88</v>
      </c>
      <c r="AB1732">
        <v>0.03</v>
      </c>
      <c r="AC1732">
        <v>0.02</v>
      </c>
      <c r="AD1732">
        <v>0.03</v>
      </c>
      <c r="AE1732">
        <v>4.17</v>
      </c>
      <c r="AF1732">
        <v>-1</v>
      </c>
      <c r="AG1732">
        <v>-1</v>
      </c>
      <c r="AH1732">
        <v>-1</v>
      </c>
      <c r="AI1732">
        <v>0</v>
      </c>
      <c r="AJ1732">
        <v>0</v>
      </c>
      <c r="AK1732">
        <v>0.03</v>
      </c>
      <c r="AL1732">
        <v>0.03</v>
      </c>
      <c r="AM1732">
        <v>0.05</v>
      </c>
      <c r="AN1732">
        <v>0.05</v>
      </c>
      <c r="AO1732">
        <v>1.42</v>
      </c>
      <c r="AP1732">
        <v>1.42</v>
      </c>
      <c r="AQ1732">
        <v>22.67</v>
      </c>
      <c r="AR1732">
        <v>0.53</v>
      </c>
      <c r="AS1732">
        <v>0.68</v>
      </c>
      <c r="AT1732">
        <v>-1</v>
      </c>
      <c r="AU1732">
        <v>-1</v>
      </c>
      <c r="AV1732">
        <v>0.05</v>
      </c>
      <c r="AW1732">
        <v>29.88</v>
      </c>
      <c r="AX1732">
        <v>29.88</v>
      </c>
      <c r="AY1732">
        <v>0.17</v>
      </c>
      <c r="AZ1732">
        <v>0</v>
      </c>
      <c r="BA1732">
        <v>1393.4348351788981</v>
      </c>
    </row>
    <row r="1733" spans="1:53" x14ac:dyDescent="0.25">
      <c r="A1733">
        <v>4319</v>
      </c>
      <c r="B1733" t="s">
        <v>2095</v>
      </c>
      <c r="C1733">
        <v>0</v>
      </c>
      <c r="D1733">
        <v>1.58</v>
      </c>
      <c r="E1733">
        <v>0</v>
      </c>
      <c r="F1733">
        <v>0</v>
      </c>
      <c r="G1733">
        <v>0</v>
      </c>
      <c r="H1733">
        <v>0.03</v>
      </c>
      <c r="I1733">
        <v>0</v>
      </c>
      <c r="J1733">
        <v>2</v>
      </c>
      <c r="K1733">
        <v>0.03</v>
      </c>
      <c r="L1733">
        <v>-1</v>
      </c>
      <c r="M1733">
        <v>-1</v>
      </c>
      <c r="N1733">
        <v>0.67</v>
      </c>
      <c r="O1733">
        <v>3.58</v>
      </c>
      <c r="P1733">
        <v>0.03</v>
      </c>
      <c r="Q1733">
        <v>0.28000000000000003</v>
      </c>
      <c r="R1733">
        <v>0.05</v>
      </c>
      <c r="S1733">
        <v>0.32</v>
      </c>
      <c r="T1733">
        <v>0.23</v>
      </c>
      <c r="U1733">
        <v>0</v>
      </c>
      <c r="V1733">
        <v>0</v>
      </c>
      <c r="W1733">
        <v>20.67</v>
      </c>
      <c r="X1733">
        <v>0.6</v>
      </c>
      <c r="Y1733">
        <v>-1</v>
      </c>
      <c r="Z1733">
        <v>-1</v>
      </c>
      <c r="AA1733">
        <v>24.88</v>
      </c>
      <c r="AB1733">
        <v>0.03</v>
      </c>
      <c r="AC1733">
        <v>0.02</v>
      </c>
      <c r="AD1733">
        <v>0.03</v>
      </c>
      <c r="AE1733">
        <v>4.17</v>
      </c>
      <c r="AF1733">
        <v>-1</v>
      </c>
      <c r="AG1733">
        <v>-1</v>
      </c>
      <c r="AH1733">
        <v>-1</v>
      </c>
      <c r="AI1733">
        <v>0</v>
      </c>
      <c r="AJ1733">
        <v>0</v>
      </c>
      <c r="AK1733">
        <v>0.03</v>
      </c>
      <c r="AL1733">
        <v>0.03</v>
      </c>
      <c r="AM1733">
        <v>0.05</v>
      </c>
      <c r="AN1733">
        <v>0.05</v>
      </c>
      <c r="AO1733">
        <v>1.42</v>
      </c>
      <c r="AP1733">
        <v>1.42</v>
      </c>
      <c r="AQ1733">
        <v>22.67</v>
      </c>
      <c r="AR1733">
        <v>0.53</v>
      </c>
      <c r="AS1733">
        <v>0.68</v>
      </c>
      <c r="AT1733">
        <v>-1</v>
      </c>
      <c r="AU1733">
        <v>-1</v>
      </c>
      <c r="AV1733">
        <v>0.05</v>
      </c>
      <c r="AW1733">
        <v>29.88</v>
      </c>
      <c r="AX1733">
        <v>29.88</v>
      </c>
      <c r="AY1733">
        <v>0.17</v>
      </c>
      <c r="AZ1733">
        <v>0</v>
      </c>
      <c r="BA1733">
        <v>1438.4815477265392</v>
      </c>
    </row>
    <row r="1734" spans="1:53" x14ac:dyDescent="0.25">
      <c r="A1734">
        <v>4320</v>
      </c>
      <c r="B1734" t="s">
        <v>2096</v>
      </c>
      <c r="C1734">
        <v>0</v>
      </c>
      <c r="D1734">
        <v>1.58</v>
      </c>
      <c r="E1734">
        <v>0</v>
      </c>
      <c r="F1734">
        <v>0</v>
      </c>
      <c r="G1734">
        <v>0</v>
      </c>
      <c r="H1734">
        <v>0.03</v>
      </c>
      <c r="I1734">
        <v>0</v>
      </c>
      <c r="J1734">
        <v>2</v>
      </c>
      <c r="K1734">
        <v>0.03</v>
      </c>
      <c r="L1734">
        <v>-1</v>
      </c>
      <c r="M1734">
        <v>-1</v>
      </c>
      <c r="N1734">
        <v>0.67</v>
      </c>
      <c r="O1734">
        <v>3.58</v>
      </c>
      <c r="P1734">
        <v>0.03</v>
      </c>
      <c r="Q1734">
        <v>0.28000000000000003</v>
      </c>
      <c r="R1734">
        <v>0.05</v>
      </c>
      <c r="S1734">
        <v>0.32</v>
      </c>
      <c r="T1734">
        <v>0.23</v>
      </c>
      <c r="U1734">
        <v>0</v>
      </c>
      <c r="V1734">
        <v>0</v>
      </c>
      <c r="W1734">
        <v>20.67</v>
      </c>
      <c r="X1734">
        <v>0.6</v>
      </c>
      <c r="Y1734">
        <v>-1</v>
      </c>
      <c r="Z1734">
        <v>-1</v>
      </c>
      <c r="AA1734">
        <v>24.88</v>
      </c>
      <c r="AB1734">
        <v>0.03</v>
      </c>
      <c r="AC1734">
        <v>0.02</v>
      </c>
      <c r="AD1734">
        <v>0.03</v>
      </c>
      <c r="AE1734">
        <v>4.17</v>
      </c>
      <c r="AF1734">
        <v>-1</v>
      </c>
      <c r="AG1734">
        <v>-1</v>
      </c>
      <c r="AH1734">
        <v>-1</v>
      </c>
      <c r="AI1734">
        <v>0</v>
      </c>
      <c r="AJ1734">
        <v>0</v>
      </c>
      <c r="AK1734">
        <v>0.03</v>
      </c>
      <c r="AL1734">
        <v>0.03</v>
      </c>
      <c r="AM1734">
        <v>0.05</v>
      </c>
      <c r="AN1734">
        <v>0.05</v>
      </c>
      <c r="AO1734">
        <v>1.42</v>
      </c>
      <c r="AP1734">
        <v>1.42</v>
      </c>
      <c r="AQ1734">
        <v>22.67</v>
      </c>
      <c r="AR1734">
        <v>0.53</v>
      </c>
      <c r="AS1734">
        <v>0.68</v>
      </c>
      <c r="AT1734">
        <v>-1</v>
      </c>
      <c r="AU1734">
        <v>-1</v>
      </c>
      <c r="AV1734">
        <v>0.05</v>
      </c>
      <c r="AW1734">
        <v>29.88</v>
      </c>
      <c r="AX1734">
        <v>29.88</v>
      </c>
      <c r="AY1734">
        <v>0.17</v>
      </c>
      <c r="AZ1734">
        <v>0</v>
      </c>
      <c r="BA1734">
        <v>1474.818651787587</v>
      </c>
    </row>
    <row r="1735" spans="1:53" x14ac:dyDescent="0.25">
      <c r="A1735">
        <v>4322</v>
      </c>
      <c r="B1735" t="s">
        <v>2097</v>
      </c>
      <c r="C1735">
        <v>0</v>
      </c>
      <c r="D1735">
        <v>1.58</v>
      </c>
      <c r="E1735">
        <v>0</v>
      </c>
      <c r="F1735">
        <v>0</v>
      </c>
      <c r="G1735">
        <v>0</v>
      </c>
      <c r="H1735">
        <v>0.03</v>
      </c>
      <c r="I1735">
        <v>0</v>
      </c>
      <c r="J1735">
        <v>2</v>
      </c>
      <c r="K1735">
        <v>0.03</v>
      </c>
      <c r="L1735">
        <v>-1</v>
      </c>
      <c r="M1735">
        <v>-1</v>
      </c>
      <c r="N1735">
        <v>0.67</v>
      </c>
      <c r="O1735">
        <v>3.58</v>
      </c>
      <c r="P1735">
        <v>0.03</v>
      </c>
      <c r="Q1735">
        <v>0.28000000000000003</v>
      </c>
      <c r="R1735">
        <v>0.05</v>
      </c>
      <c r="S1735">
        <v>0.32</v>
      </c>
      <c r="T1735">
        <v>0.23</v>
      </c>
      <c r="U1735">
        <v>0</v>
      </c>
      <c r="V1735">
        <v>0</v>
      </c>
      <c r="W1735">
        <v>20.67</v>
      </c>
      <c r="X1735">
        <v>0.6</v>
      </c>
      <c r="Y1735">
        <v>-1</v>
      </c>
      <c r="Z1735">
        <v>-1</v>
      </c>
      <c r="AA1735">
        <v>24.88</v>
      </c>
      <c r="AB1735">
        <v>0.03</v>
      </c>
      <c r="AC1735">
        <v>0.02</v>
      </c>
      <c r="AD1735">
        <v>0.03</v>
      </c>
      <c r="AE1735">
        <v>4.17</v>
      </c>
      <c r="AF1735">
        <v>-1</v>
      </c>
      <c r="AG1735">
        <v>-1</v>
      </c>
      <c r="AH1735">
        <v>-1</v>
      </c>
      <c r="AI1735">
        <v>0</v>
      </c>
      <c r="AJ1735">
        <v>0</v>
      </c>
      <c r="AK1735">
        <v>0.03</v>
      </c>
      <c r="AL1735">
        <v>0.03</v>
      </c>
      <c r="AM1735">
        <v>0.05</v>
      </c>
      <c r="AN1735">
        <v>0.05</v>
      </c>
      <c r="AO1735">
        <v>1.42</v>
      </c>
      <c r="AP1735">
        <v>1.42</v>
      </c>
      <c r="AQ1735">
        <v>22.67</v>
      </c>
      <c r="AR1735">
        <v>0.53</v>
      </c>
      <c r="AS1735">
        <v>0.68</v>
      </c>
      <c r="AT1735">
        <v>-1</v>
      </c>
      <c r="AU1735">
        <v>-1</v>
      </c>
      <c r="AV1735">
        <v>0.05</v>
      </c>
      <c r="AW1735">
        <v>29.88</v>
      </c>
      <c r="AX1735">
        <v>29.88</v>
      </c>
      <c r="AY1735">
        <v>0.17</v>
      </c>
      <c r="AZ1735">
        <v>0</v>
      </c>
      <c r="BA1735">
        <v>1507.9063642437595</v>
      </c>
    </row>
    <row r="1736" spans="1:53" x14ac:dyDescent="0.25">
      <c r="A1736">
        <v>4325</v>
      </c>
      <c r="B1736" t="s">
        <v>2098</v>
      </c>
      <c r="C1736">
        <v>0</v>
      </c>
      <c r="D1736">
        <v>1.58</v>
      </c>
      <c r="E1736">
        <v>0</v>
      </c>
      <c r="F1736">
        <v>0</v>
      </c>
      <c r="G1736">
        <v>0</v>
      </c>
      <c r="H1736">
        <v>0.03</v>
      </c>
      <c r="I1736">
        <v>0</v>
      </c>
      <c r="J1736">
        <v>2</v>
      </c>
      <c r="K1736">
        <v>0.03</v>
      </c>
      <c r="L1736">
        <v>-1</v>
      </c>
      <c r="M1736">
        <v>-1</v>
      </c>
      <c r="N1736">
        <v>0.67</v>
      </c>
      <c r="O1736">
        <v>3.58</v>
      </c>
      <c r="P1736">
        <v>0.03</v>
      </c>
      <c r="Q1736">
        <v>0.28000000000000003</v>
      </c>
      <c r="R1736">
        <v>0.05</v>
      </c>
      <c r="S1736">
        <v>0.32</v>
      </c>
      <c r="T1736">
        <v>0.23</v>
      </c>
      <c r="U1736">
        <v>0</v>
      </c>
      <c r="V1736">
        <v>0</v>
      </c>
      <c r="W1736">
        <v>20.67</v>
      </c>
      <c r="X1736">
        <v>0.6</v>
      </c>
      <c r="Y1736">
        <v>-1</v>
      </c>
      <c r="Z1736">
        <v>-1</v>
      </c>
      <c r="AA1736">
        <v>24.88</v>
      </c>
      <c r="AB1736">
        <v>0.03</v>
      </c>
      <c r="AC1736">
        <v>0.02</v>
      </c>
      <c r="AD1736">
        <v>0.03</v>
      </c>
      <c r="AE1736">
        <v>4.17</v>
      </c>
      <c r="AF1736">
        <v>-1</v>
      </c>
      <c r="AG1736">
        <v>-1</v>
      </c>
      <c r="AH1736">
        <v>-1</v>
      </c>
      <c r="AI1736">
        <v>0</v>
      </c>
      <c r="AJ1736">
        <v>0</v>
      </c>
      <c r="AK1736">
        <v>0.03</v>
      </c>
      <c r="AL1736">
        <v>0.03</v>
      </c>
      <c r="AM1736">
        <v>0.05</v>
      </c>
      <c r="AN1736">
        <v>0.05</v>
      </c>
      <c r="AO1736">
        <v>1.42</v>
      </c>
      <c r="AP1736">
        <v>1.42</v>
      </c>
      <c r="AQ1736">
        <v>22.67</v>
      </c>
      <c r="AR1736">
        <v>0.53</v>
      </c>
      <c r="AS1736">
        <v>0.68</v>
      </c>
      <c r="AT1736">
        <v>-1</v>
      </c>
      <c r="AU1736">
        <v>-1</v>
      </c>
      <c r="AV1736">
        <v>0.05</v>
      </c>
      <c r="AW1736">
        <v>29.88</v>
      </c>
      <c r="AX1736">
        <v>29.88</v>
      </c>
      <c r="AY1736">
        <v>0.17</v>
      </c>
      <c r="AZ1736">
        <v>0</v>
      </c>
      <c r="BA1736">
        <v>1489.027895079158</v>
      </c>
    </row>
    <row r="1737" spans="1:53" x14ac:dyDescent="0.25">
      <c r="A1737">
        <v>4327</v>
      </c>
      <c r="B1737" t="s">
        <v>2099</v>
      </c>
      <c r="C1737">
        <v>0</v>
      </c>
      <c r="D1737">
        <v>1.58</v>
      </c>
      <c r="E1737">
        <v>0</v>
      </c>
      <c r="F1737">
        <v>0</v>
      </c>
      <c r="G1737">
        <v>0</v>
      </c>
      <c r="H1737">
        <v>0.03</v>
      </c>
      <c r="I1737">
        <v>0</v>
      </c>
      <c r="J1737">
        <v>2</v>
      </c>
      <c r="K1737">
        <v>0.03</v>
      </c>
      <c r="L1737">
        <v>-1</v>
      </c>
      <c r="M1737">
        <v>-1</v>
      </c>
      <c r="N1737">
        <v>0.67</v>
      </c>
      <c r="O1737">
        <v>3.58</v>
      </c>
      <c r="P1737">
        <v>0.03</v>
      </c>
      <c r="Q1737">
        <v>0.28000000000000003</v>
      </c>
      <c r="R1737">
        <v>0.05</v>
      </c>
      <c r="S1737">
        <v>0.32</v>
      </c>
      <c r="T1737">
        <v>0.23</v>
      </c>
      <c r="U1737">
        <v>0</v>
      </c>
      <c r="V1737">
        <v>0</v>
      </c>
      <c r="W1737">
        <v>20.67</v>
      </c>
      <c r="X1737">
        <v>0.6</v>
      </c>
      <c r="Y1737">
        <v>-1</v>
      </c>
      <c r="Z1737">
        <v>-1</v>
      </c>
      <c r="AA1737">
        <v>24.88</v>
      </c>
      <c r="AB1737">
        <v>0.03</v>
      </c>
      <c r="AC1737">
        <v>0.02</v>
      </c>
      <c r="AD1737">
        <v>0.03</v>
      </c>
      <c r="AE1737">
        <v>4.17</v>
      </c>
      <c r="AF1737">
        <v>-1</v>
      </c>
      <c r="AG1737">
        <v>-1</v>
      </c>
      <c r="AH1737">
        <v>-1</v>
      </c>
      <c r="AI1737">
        <v>0</v>
      </c>
      <c r="AJ1737">
        <v>0</v>
      </c>
      <c r="AK1737">
        <v>0.03</v>
      </c>
      <c r="AL1737">
        <v>0.03</v>
      </c>
      <c r="AM1737">
        <v>0.05</v>
      </c>
      <c r="AN1737">
        <v>0.05</v>
      </c>
      <c r="AO1737">
        <v>1.42</v>
      </c>
      <c r="AP1737">
        <v>1.42</v>
      </c>
      <c r="AQ1737">
        <v>22.67</v>
      </c>
      <c r="AR1737">
        <v>0.53</v>
      </c>
      <c r="AS1737">
        <v>0.68</v>
      </c>
      <c r="AT1737">
        <v>-1</v>
      </c>
      <c r="AU1737">
        <v>-1</v>
      </c>
      <c r="AV1737">
        <v>0.05</v>
      </c>
      <c r="AW1737">
        <v>29.88</v>
      </c>
      <c r="AX1737">
        <v>29.88</v>
      </c>
      <c r="AY1737">
        <v>0.17</v>
      </c>
      <c r="AZ1737">
        <v>0</v>
      </c>
      <c r="BA1737">
        <v>1405.3141177113489</v>
      </c>
    </row>
    <row r="1738" spans="1:53" x14ac:dyDescent="0.25">
      <c r="A1738">
        <v>4328</v>
      </c>
      <c r="B1738" t="s">
        <v>2100</v>
      </c>
      <c r="C1738">
        <v>0</v>
      </c>
      <c r="D1738">
        <v>1.58</v>
      </c>
      <c r="E1738">
        <v>0</v>
      </c>
      <c r="F1738">
        <v>0</v>
      </c>
      <c r="G1738">
        <v>0</v>
      </c>
      <c r="H1738">
        <v>0.03</v>
      </c>
      <c r="I1738">
        <v>0</v>
      </c>
      <c r="J1738">
        <v>2</v>
      </c>
      <c r="K1738">
        <v>0.03</v>
      </c>
      <c r="L1738">
        <v>-1</v>
      </c>
      <c r="M1738">
        <v>-1</v>
      </c>
      <c r="N1738">
        <v>0.67</v>
      </c>
      <c r="O1738">
        <v>3.58</v>
      </c>
      <c r="P1738">
        <v>0.03</v>
      </c>
      <c r="Q1738">
        <v>0.28000000000000003</v>
      </c>
      <c r="R1738">
        <v>0.05</v>
      </c>
      <c r="S1738">
        <v>0.32</v>
      </c>
      <c r="T1738">
        <v>0.23</v>
      </c>
      <c r="U1738">
        <v>0</v>
      </c>
      <c r="V1738">
        <v>0</v>
      </c>
      <c r="W1738">
        <v>20.67</v>
      </c>
      <c r="X1738">
        <v>0.6</v>
      </c>
      <c r="Y1738">
        <v>-1</v>
      </c>
      <c r="Z1738">
        <v>-1</v>
      </c>
      <c r="AA1738">
        <v>24.88</v>
      </c>
      <c r="AB1738">
        <v>0.03</v>
      </c>
      <c r="AC1738">
        <v>0.02</v>
      </c>
      <c r="AD1738">
        <v>0.03</v>
      </c>
      <c r="AE1738">
        <v>4.17</v>
      </c>
      <c r="AF1738">
        <v>-1</v>
      </c>
      <c r="AG1738">
        <v>-1</v>
      </c>
      <c r="AH1738">
        <v>-1</v>
      </c>
      <c r="AI1738">
        <v>0</v>
      </c>
      <c r="AJ1738">
        <v>0</v>
      </c>
      <c r="AK1738">
        <v>0.03</v>
      </c>
      <c r="AL1738">
        <v>0.03</v>
      </c>
      <c r="AM1738">
        <v>0.05</v>
      </c>
      <c r="AN1738">
        <v>0.05</v>
      </c>
      <c r="AO1738">
        <v>1.42</v>
      </c>
      <c r="AP1738">
        <v>1.42</v>
      </c>
      <c r="AQ1738">
        <v>22.67</v>
      </c>
      <c r="AR1738">
        <v>0.53</v>
      </c>
      <c r="AS1738">
        <v>0.68</v>
      </c>
      <c r="AT1738">
        <v>-1</v>
      </c>
      <c r="AU1738">
        <v>-1</v>
      </c>
      <c r="AV1738">
        <v>0.05</v>
      </c>
      <c r="AW1738">
        <v>29.88</v>
      </c>
      <c r="AX1738">
        <v>29.88</v>
      </c>
      <c r="AY1738">
        <v>0.17</v>
      </c>
      <c r="AZ1738">
        <v>0</v>
      </c>
      <c r="BA1738">
        <v>1380.1631070154822</v>
      </c>
    </row>
    <row r="1739" spans="1:53" x14ac:dyDescent="0.25">
      <c r="A1739">
        <v>4329</v>
      </c>
      <c r="B1739" t="s">
        <v>2101</v>
      </c>
      <c r="C1739">
        <v>0</v>
      </c>
      <c r="D1739">
        <v>1.58</v>
      </c>
      <c r="E1739">
        <v>0</v>
      </c>
      <c r="F1739">
        <v>0</v>
      </c>
      <c r="G1739">
        <v>0</v>
      </c>
      <c r="H1739">
        <v>0.03</v>
      </c>
      <c r="I1739">
        <v>0</v>
      </c>
      <c r="J1739">
        <v>2</v>
      </c>
      <c r="K1739">
        <v>0.03</v>
      </c>
      <c r="L1739">
        <v>-1</v>
      </c>
      <c r="M1739">
        <v>-1</v>
      </c>
      <c r="N1739">
        <v>0.67</v>
      </c>
      <c r="O1739">
        <v>3.58</v>
      </c>
      <c r="P1739">
        <v>0.03</v>
      </c>
      <c r="Q1739">
        <v>0.28000000000000003</v>
      </c>
      <c r="R1739">
        <v>0.05</v>
      </c>
      <c r="S1739">
        <v>0.32</v>
      </c>
      <c r="T1739">
        <v>0.23</v>
      </c>
      <c r="U1739">
        <v>0</v>
      </c>
      <c r="V1739">
        <v>0</v>
      </c>
      <c r="W1739">
        <v>20.67</v>
      </c>
      <c r="X1739">
        <v>0.6</v>
      </c>
      <c r="Y1739">
        <v>-1</v>
      </c>
      <c r="Z1739">
        <v>-1</v>
      </c>
      <c r="AA1739">
        <v>24.88</v>
      </c>
      <c r="AB1739">
        <v>0.03</v>
      </c>
      <c r="AC1739">
        <v>0.02</v>
      </c>
      <c r="AD1739">
        <v>0.03</v>
      </c>
      <c r="AE1739">
        <v>4.17</v>
      </c>
      <c r="AF1739">
        <v>-1</v>
      </c>
      <c r="AG1739">
        <v>-1</v>
      </c>
      <c r="AH1739">
        <v>-1</v>
      </c>
      <c r="AI1739">
        <v>0</v>
      </c>
      <c r="AJ1739">
        <v>0</v>
      </c>
      <c r="AK1739">
        <v>0.03</v>
      </c>
      <c r="AL1739">
        <v>0.03</v>
      </c>
      <c r="AM1739">
        <v>0.05</v>
      </c>
      <c r="AN1739">
        <v>0.05</v>
      </c>
      <c r="AO1739">
        <v>1.42</v>
      </c>
      <c r="AP1739">
        <v>1.42</v>
      </c>
      <c r="AQ1739">
        <v>22.67</v>
      </c>
      <c r="AR1739">
        <v>0.53</v>
      </c>
      <c r="AS1739">
        <v>0.68</v>
      </c>
      <c r="AT1739">
        <v>-1</v>
      </c>
      <c r="AU1739">
        <v>-1</v>
      </c>
      <c r="AV1739">
        <v>0.05</v>
      </c>
      <c r="AW1739">
        <v>29.88</v>
      </c>
      <c r="AX1739">
        <v>29.88</v>
      </c>
      <c r="AY1739">
        <v>0.17</v>
      </c>
      <c r="AZ1739">
        <v>0</v>
      </c>
      <c r="BA1739">
        <v>1459.2038025499476</v>
      </c>
    </row>
    <row r="1740" spans="1:53" x14ac:dyDescent="0.25">
      <c r="A1740">
        <v>4330</v>
      </c>
      <c r="B1740" t="s">
        <v>2102</v>
      </c>
      <c r="C1740">
        <v>0</v>
      </c>
      <c r="D1740">
        <v>1.58</v>
      </c>
      <c r="E1740">
        <v>0</v>
      </c>
      <c r="F1740">
        <v>0</v>
      </c>
      <c r="G1740">
        <v>0</v>
      </c>
      <c r="H1740">
        <v>0.03</v>
      </c>
      <c r="I1740">
        <v>0</v>
      </c>
      <c r="J1740">
        <v>2</v>
      </c>
      <c r="K1740">
        <v>0.03</v>
      </c>
      <c r="L1740">
        <v>-1</v>
      </c>
      <c r="M1740">
        <v>-1</v>
      </c>
      <c r="N1740">
        <v>0.67</v>
      </c>
      <c r="O1740">
        <v>3.58</v>
      </c>
      <c r="P1740">
        <v>0.03</v>
      </c>
      <c r="Q1740">
        <v>0.28000000000000003</v>
      </c>
      <c r="R1740">
        <v>0.05</v>
      </c>
      <c r="S1740">
        <v>0.32</v>
      </c>
      <c r="T1740">
        <v>0.23</v>
      </c>
      <c r="U1740">
        <v>0</v>
      </c>
      <c r="V1740">
        <v>0</v>
      </c>
      <c r="W1740">
        <v>20.67</v>
      </c>
      <c r="X1740">
        <v>0.6</v>
      </c>
      <c r="Y1740">
        <v>-1</v>
      </c>
      <c r="Z1740">
        <v>-1</v>
      </c>
      <c r="AA1740">
        <v>24.88</v>
      </c>
      <c r="AB1740">
        <v>0.03</v>
      </c>
      <c r="AC1740">
        <v>0.02</v>
      </c>
      <c r="AD1740">
        <v>0.03</v>
      </c>
      <c r="AE1740">
        <v>4.17</v>
      </c>
      <c r="AF1740">
        <v>-1</v>
      </c>
      <c r="AG1740">
        <v>-1</v>
      </c>
      <c r="AH1740">
        <v>-1</v>
      </c>
      <c r="AI1740">
        <v>0</v>
      </c>
      <c r="AJ1740">
        <v>0</v>
      </c>
      <c r="AK1740">
        <v>0.03</v>
      </c>
      <c r="AL1740">
        <v>0.03</v>
      </c>
      <c r="AM1740">
        <v>0.05</v>
      </c>
      <c r="AN1740">
        <v>0.05</v>
      </c>
      <c r="AO1740">
        <v>1.42</v>
      </c>
      <c r="AP1740">
        <v>1.42</v>
      </c>
      <c r="AQ1740">
        <v>22.67</v>
      </c>
      <c r="AR1740">
        <v>0.53</v>
      </c>
      <c r="AS1740">
        <v>0.68</v>
      </c>
      <c r="AT1740">
        <v>-1</v>
      </c>
      <c r="AU1740">
        <v>-1</v>
      </c>
      <c r="AV1740">
        <v>0.05</v>
      </c>
      <c r="AW1740">
        <v>29.88</v>
      </c>
      <c r="AX1740">
        <v>29.88</v>
      </c>
      <c r="AY1740">
        <v>0.17</v>
      </c>
      <c r="AZ1740">
        <v>0</v>
      </c>
      <c r="BA1740">
        <v>1444.9904667027445</v>
      </c>
    </row>
    <row r="1741" spans="1:53" x14ac:dyDescent="0.25">
      <c r="A1741">
        <v>4332</v>
      </c>
      <c r="B1741" t="s">
        <v>2103</v>
      </c>
      <c r="C1741">
        <v>0</v>
      </c>
      <c r="D1741">
        <v>1.58</v>
      </c>
      <c r="E1741">
        <v>0</v>
      </c>
      <c r="F1741">
        <v>0</v>
      </c>
      <c r="G1741">
        <v>0</v>
      </c>
      <c r="H1741">
        <v>0.03</v>
      </c>
      <c r="I1741">
        <v>0</v>
      </c>
      <c r="J1741">
        <v>2</v>
      </c>
      <c r="K1741">
        <v>0.03</v>
      </c>
      <c r="L1741">
        <v>-1</v>
      </c>
      <c r="M1741">
        <v>-1</v>
      </c>
      <c r="N1741">
        <v>0.67</v>
      </c>
      <c r="O1741">
        <v>3.58</v>
      </c>
      <c r="P1741">
        <v>0.03</v>
      </c>
      <c r="Q1741">
        <v>0.28000000000000003</v>
      </c>
      <c r="R1741">
        <v>0.05</v>
      </c>
      <c r="S1741">
        <v>0.32</v>
      </c>
      <c r="T1741">
        <v>0.23</v>
      </c>
      <c r="U1741">
        <v>0</v>
      </c>
      <c r="V1741">
        <v>0</v>
      </c>
      <c r="W1741">
        <v>20.67</v>
      </c>
      <c r="X1741">
        <v>0.6</v>
      </c>
      <c r="Y1741">
        <v>-1</v>
      </c>
      <c r="Z1741">
        <v>-1</v>
      </c>
      <c r="AA1741">
        <v>24.88</v>
      </c>
      <c r="AB1741">
        <v>0.03</v>
      </c>
      <c r="AC1741">
        <v>0.02</v>
      </c>
      <c r="AD1741">
        <v>0.03</v>
      </c>
      <c r="AE1741">
        <v>4.17</v>
      </c>
      <c r="AF1741">
        <v>-1</v>
      </c>
      <c r="AG1741">
        <v>-1</v>
      </c>
      <c r="AH1741">
        <v>-1</v>
      </c>
      <c r="AI1741">
        <v>0</v>
      </c>
      <c r="AJ1741">
        <v>0</v>
      </c>
      <c r="AK1741">
        <v>0.03</v>
      </c>
      <c r="AL1741">
        <v>0.03</v>
      </c>
      <c r="AM1741">
        <v>0.05</v>
      </c>
      <c r="AN1741">
        <v>0.05</v>
      </c>
      <c r="AO1741">
        <v>1.42</v>
      </c>
      <c r="AP1741">
        <v>1.42</v>
      </c>
      <c r="AQ1741">
        <v>22.67</v>
      </c>
      <c r="AR1741">
        <v>0.53</v>
      </c>
      <c r="AS1741">
        <v>0.68</v>
      </c>
      <c r="AT1741">
        <v>-1</v>
      </c>
      <c r="AU1741">
        <v>-1</v>
      </c>
      <c r="AV1741">
        <v>0.05</v>
      </c>
      <c r="AW1741">
        <v>29.88</v>
      </c>
      <c r="AX1741">
        <v>29.88</v>
      </c>
      <c r="AY1741">
        <v>0.17</v>
      </c>
      <c r="AZ1741">
        <v>0</v>
      </c>
      <c r="BA1741">
        <v>1436.415529082969</v>
      </c>
    </row>
    <row r="1742" spans="1:53" x14ac:dyDescent="0.25">
      <c r="A1742">
        <v>4334</v>
      </c>
      <c r="B1742" t="s">
        <v>2104</v>
      </c>
      <c r="C1742">
        <v>0</v>
      </c>
      <c r="D1742">
        <v>1.58</v>
      </c>
      <c r="E1742">
        <v>0</v>
      </c>
      <c r="F1742">
        <v>0</v>
      </c>
      <c r="G1742">
        <v>0</v>
      </c>
      <c r="H1742">
        <v>0.03</v>
      </c>
      <c r="I1742">
        <v>0</v>
      </c>
      <c r="J1742">
        <v>2</v>
      </c>
      <c r="K1742">
        <v>0.03</v>
      </c>
      <c r="L1742">
        <v>-1</v>
      </c>
      <c r="M1742">
        <v>-1</v>
      </c>
      <c r="N1742">
        <v>0.67</v>
      </c>
      <c r="O1742">
        <v>3.58</v>
      </c>
      <c r="P1742">
        <v>0.03</v>
      </c>
      <c r="Q1742">
        <v>0.28000000000000003</v>
      </c>
      <c r="R1742">
        <v>0.05</v>
      </c>
      <c r="S1742">
        <v>0.32</v>
      </c>
      <c r="T1742">
        <v>0.23</v>
      </c>
      <c r="U1742">
        <v>0</v>
      </c>
      <c r="V1742">
        <v>0</v>
      </c>
      <c r="W1742">
        <v>20.67</v>
      </c>
      <c r="X1742">
        <v>0.6</v>
      </c>
      <c r="Y1742">
        <v>-1</v>
      </c>
      <c r="Z1742">
        <v>-1</v>
      </c>
      <c r="AA1742">
        <v>24.88</v>
      </c>
      <c r="AB1742">
        <v>0.03</v>
      </c>
      <c r="AC1742">
        <v>0.02</v>
      </c>
      <c r="AD1742">
        <v>0.03</v>
      </c>
      <c r="AE1742">
        <v>4.17</v>
      </c>
      <c r="AF1742">
        <v>-1</v>
      </c>
      <c r="AG1742">
        <v>-1</v>
      </c>
      <c r="AH1742">
        <v>-1</v>
      </c>
      <c r="AI1742">
        <v>0</v>
      </c>
      <c r="AJ1742">
        <v>0</v>
      </c>
      <c r="AK1742">
        <v>0.03</v>
      </c>
      <c r="AL1742">
        <v>0.03</v>
      </c>
      <c r="AM1742">
        <v>0.05</v>
      </c>
      <c r="AN1742">
        <v>0.05</v>
      </c>
      <c r="AO1742">
        <v>1.42</v>
      </c>
      <c r="AP1742">
        <v>1.42</v>
      </c>
      <c r="AQ1742">
        <v>22.67</v>
      </c>
      <c r="AR1742">
        <v>0.53</v>
      </c>
      <c r="AS1742">
        <v>0.68</v>
      </c>
      <c r="AT1742">
        <v>-1</v>
      </c>
      <c r="AU1742">
        <v>-1</v>
      </c>
      <c r="AV1742">
        <v>0.05</v>
      </c>
      <c r="AW1742">
        <v>29.88</v>
      </c>
      <c r="AX1742">
        <v>29.88</v>
      </c>
      <c r="AY1742">
        <v>0.17</v>
      </c>
      <c r="AZ1742">
        <v>0</v>
      </c>
      <c r="BA1742">
        <v>1708.4004104631499</v>
      </c>
    </row>
    <row r="1743" spans="1:53" x14ac:dyDescent="0.25">
      <c r="A1743">
        <v>4335</v>
      </c>
      <c r="B1743" t="s">
        <v>2105</v>
      </c>
      <c r="C1743">
        <v>0</v>
      </c>
      <c r="D1743">
        <v>1.58</v>
      </c>
      <c r="E1743">
        <v>0</v>
      </c>
      <c r="F1743">
        <v>0</v>
      </c>
      <c r="G1743">
        <v>0</v>
      </c>
      <c r="H1743">
        <v>0.03</v>
      </c>
      <c r="I1743">
        <v>0</v>
      </c>
      <c r="J1743">
        <v>2</v>
      </c>
      <c r="K1743">
        <v>0.03</v>
      </c>
      <c r="L1743">
        <v>-1</v>
      </c>
      <c r="M1743">
        <v>-1</v>
      </c>
      <c r="N1743">
        <v>0.67</v>
      </c>
      <c r="O1743">
        <v>3.58</v>
      </c>
      <c r="P1743">
        <v>0.03</v>
      </c>
      <c r="Q1743">
        <v>0.28000000000000003</v>
      </c>
      <c r="R1743">
        <v>0.05</v>
      </c>
      <c r="S1743">
        <v>0.32</v>
      </c>
      <c r="T1743">
        <v>0.23</v>
      </c>
      <c r="U1743">
        <v>0</v>
      </c>
      <c r="V1743">
        <v>0</v>
      </c>
      <c r="W1743">
        <v>20.67</v>
      </c>
      <c r="X1743">
        <v>0.6</v>
      </c>
      <c r="Y1743">
        <v>-1</v>
      </c>
      <c r="Z1743">
        <v>-1</v>
      </c>
      <c r="AA1743">
        <v>24.88</v>
      </c>
      <c r="AB1743">
        <v>0.03</v>
      </c>
      <c r="AC1743">
        <v>0.02</v>
      </c>
      <c r="AD1743">
        <v>0.03</v>
      </c>
      <c r="AE1743">
        <v>4.17</v>
      </c>
      <c r="AF1743">
        <v>-1</v>
      </c>
      <c r="AG1743">
        <v>-1</v>
      </c>
      <c r="AH1743">
        <v>-1</v>
      </c>
      <c r="AI1743">
        <v>0</v>
      </c>
      <c r="AJ1743">
        <v>0</v>
      </c>
      <c r="AK1743">
        <v>0.03</v>
      </c>
      <c r="AL1743">
        <v>0.03</v>
      </c>
      <c r="AM1743">
        <v>0.05</v>
      </c>
      <c r="AN1743">
        <v>0.05</v>
      </c>
      <c r="AO1743">
        <v>1.42</v>
      </c>
      <c r="AP1743">
        <v>1.42</v>
      </c>
      <c r="AQ1743">
        <v>22.67</v>
      </c>
      <c r="AR1743">
        <v>0.53</v>
      </c>
      <c r="AS1743">
        <v>0.68</v>
      </c>
      <c r="AT1743">
        <v>-1</v>
      </c>
      <c r="AU1743">
        <v>-1</v>
      </c>
      <c r="AV1743">
        <v>0.05</v>
      </c>
      <c r="AW1743">
        <v>29.88</v>
      </c>
      <c r="AX1743">
        <v>29.88</v>
      </c>
      <c r="AY1743">
        <v>0.17</v>
      </c>
      <c r="AZ1743">
        <v>0</v>
      </c>
      <c r="BA1743">
        <v>1387.8655147510967</v>
      </c>
    </row>
    <row r="1744" spans="1:53" x14ac:dyDescent="0.25">
      <c r="A1744">
        <v>4336</v>
      </c>
      <c r="B1744" t="s">
        <v>2106</v>
      </c>
      <c r="C1744">
        <v>0</v>
      </c>
      <c r="D1744">
        <v>1.58</v>
      </c>
      <c r="E1744">
        <v>0</v>
      </c>
      <c r="F1744">
        <v>0</v>
      </c>
      <c r="G1744">
        <v>0</v>
      </c>
      <c r="H1744">
        <v>0.03</v>
      </c>
      <c r="I1744">
        <v>0</v>
      </c>
      <c r="J1744">
        <v>2</v>
      </c>
      <c r="K1744">
        <v>0.03</v>
      </c>
      <c r="L1744">
        <v>-1</v>
      </c>
      <c r="M1744">
        <v>-1</v>
      </c>
      <c r="N1744">
        <v>0.67</v>
      </c>
      <c r="O1744">
        <v>3.58</v>
      </c>
      <c r="P1744">
        <v>0.03</v>
      </c>
      <c r="Q1744">
        <v>0.28000000000000003</v>
      </c>
      <c r="R1744">
        <v>0.05</v>
      </c>
      <c r="S1744">
        <v>0.32</v>
      </c>
      <c r="T1744">
        <v>0.23</v>
      </c>
      <c r="U1744">
        <v>0</v>
      </c>
      <c r="V1744">
        <v>0</v>
      </c>
      <c r="W1744">
        <v>20.67</v>
      </c>
      <c r="X1744">
        <v>0.6</v>
      </c>
      <c r="Y1744">
        <v>-1</v>
      </c>
      <c r="Z1744">
        <v>-1</v>
      </c>
      <c r="AA1744">
        <v>24.88</v>
      </c>
      <c r="AB1744">
        <v>0.03</v>
      </c>
      <c r="AC1744">
        <v>0.02</v>
      </c>
      <c r="AD1744">
        <v>0.03</v>
      </c>
      <c r="AE1744">
        <v>4.17</v>
      </c>
      <c r="AF1744">
        <v>-1</v>
      </c>
      <c r="AG1744">
        <v>-1</v>
      </c>
      <c r="AH1744">
        <v>-1</v>
      </c>
      <c r="AI1744">
        <v>0</v>
      </c>
      <c r="AJ1744">
        <v>0</v>
      </c>
      <c r="AK1744">
        <v>0.03</v>
      </c>
      <c r="AL1744">
        <v>0.03</v>
      </c>
      <c r="AM1744">
        <v>0.05</v>
      </c>
      <c r="AN1744">
        <v>0.05</v>
      </c>
      <c r="AO1744">
        <v>1.42</v>
      </c>
      <c r="AP1744">
        <v>1.42</v>
      </c>
      <c r="AQ1744">
        <v>22.67</v>
      </c>
      <c r="AR1744">
        <v>0.53</v>
      </c>
      <c r="AS1744">
        <v>0.68</v>
      </c>
      <c r="AT1744">
        <v>-1</v>
      </c>
      <c r="AU1744">
        <v>-1</v>
      </c>
      <c r="AV1744">
        <v>0.05</v>
      </c>
      <c r="AW1744">
        <v>29.88</v>
      </c>
      <c r="AX1744">
        <v>29.88</v>
      </c>
      <c r="AY1744">
        <v>0.17</v>
      </c>
      <c r="AZ1744">
        <v>0</v>
      </c>
      <c r="BA1744">
        <v>1384.2439447344454</v>
      </c>
    </row>
    <row r="1745" spans="1:53" x14ac:dyDescent="0.25">
      <c r="A1745">
        <v>4337</v>
      </c>
      <c r="B1745" t="s">
        <v>2107</v>
      </c>
      <c r="C1745">
        <v>0</v>
      </c>
      <c r="D1745">
        <v>1.58</v>
      </c>
      <c r="E1745">
        <v>0</v>
      </c>
      <c r="F1745">
        <v>0</v>
      </c>
      <c r="G1745">
        <v>0</v>
      </c>
      <c r="H1745">
        <v>0.03</v>
      </c>
      <c r="I1745">
        <v>0</v>
      </c>
      <c r="J1745">
        <v>2</v>
      </c>
      <c r="K1745">
        <v>0.03</v>
      </c>
      <c r="L1745">
        <v>-1</v>
      </c>
      <c r="M1745">
        <v>-1</v>
      </c>
      <c r="N1745">
        <v>0.67</v>
      </c>
      <c r="O1745">
        <v>3.58</v>
      </c>
      <c r="P1745">
        <v>0.03</v>
      </c>
      <c r="Q1745">
        <v>0.28000000000000003</v>
      </c>
      <c r="R1745">
        <v>0.05</v>
      </c>
      <c r="S1745">
        <v>0.32</v>
      </c>
      <c r="T1745">
        <v>0.23</v>
      </c>
      <c r="U1745">
        <v>0</v>
      </c>
      <c r="V1745">
        <v>0</v>
      </c>
      <c r="W1745">
        <v>20.67</v>
      </c>
      <c r="X1745">
        <v>0.6</v>
      </c>
      <c r="Y1745">
        <v>-1</v>
      </c>
      <c r="Z1745">
        <v>-1</v>
      </c>
      <c r="AA1745">
        <v>24.88</v>
      </c>
      <c r="AB1745">
        <v>0.03</v>
      </c>
      <c r="AC1745">
        <v>0.02</v>
      </c>
      <c r="AD1745">
        <v>0.03</v>
      </c>
      <c r="AE1745">
        <v>4.17</v>
      </c>
      <c r="AF1745">
        <v>-1</v>
      </c>
      <c r="AG1745">
        <v>-1</v>
      </c>
      <c r="AH1745">
        <v>-1</v>
      </c>
      <c r="AI1745">
        <v>0</v>
      </c>
      <c r="AJ1745">
        <v>0</v>
      </c>
      <c r="AK1745">
        <v>0.03</v>
      </c>
      <c r="AL1745">
        <v>0.03</v>
      </c>
      <c r="AM1745">
        <v>0.05</v>
      </c>
      <c r="AN1745">
        <v>0.05</v>
      </c>
      <c r="AO1745">
        <v>1.42</v>
      </c>
      <c r="AP1745">
        <v>1.42</v>
      </c>
      <c r="AQ1745">
        <v>22.67</v>
      </c>
      <c r="AR1745">
        <v>0.53</v>
      </c>
      <c r="AS1745">
        <v>0.68</v>
      </c>
      <c r="AT1745">
        <v>-1</v>
      </c>
      <c r="AU1745">
        <v>-1</v>
      </c>
      <c r="AV1745">
        <v>0.05</v>
      </c>
      <c r="AW1745">
        <v>29.88</v>
      </c>
      <c r="AX1745">
        <v>29.88</v>
      </c>
      <c r="AY1745">
        <v>0.17</v>
      </c>
      <c r="AZ1745">
        <v>0</v>
      </c>
      <c r="BA1745">
        <v>1338.4340670442293</v>
      </c>
    </row>
    <row r="1746" spans="1:53" x14ac:dyDescent="0.25">
      <c r="A1746">
        <v>4338</v>
      </c>
      <c r="B1746" t="s">
        <v>2108</v>
      </c>
      <c r="C1746">
        <v>0</v>
      </c>
      <c r="D1746">
        <v>1.58</v>
      </c>
      <c r="E1746">
        <v>0</v>
      </c>
      <c r="F1746">
        <v>0</v>
      </c>
      <c r="G1746">
        <v>0</v>
      </c>
      <c r="H1746">
        <v>0.03</v>
      </c>
      <c r="I1746">
        <v>0</v>
      </c>
      <c r="J1746">
        <v>2</v>
      </c>
      <c r="K1746">
        <v>0.03</v>
      </c>
      <c r="L1746">
        <v>-1</v>
      </c>
      <c r="M1746">
        <v>-1</v>
      </c>
      <c r="N1746">
        <v>0.67</v>
      </c>
      <c r="O1746">
        <v>3.58</v>
      </c>
      <c r="P1746">
        <v>0.03</v>
      </c>
      <c r="Q1746">
        <v>0.28000000000000003</v>
      </c>
      <c r="R1746">
        <v>0.05</v>
      </c>
      <c r="S1746">
        <v>0.32</v>
      </c>
      <c r="T1746">
        <v>0.23</v>
      </c>
      <c r="U1746">
        <v>0</v>
      </c>
      <c r="V1746">
        <v>0</v>
      </c>
      <c r="W1746">
        <v>20.67</v>
      </c>
      <c r="X1746">
        <v>0.6</v>
      </c>
      <c r="Y1746">
        <v>-1</v>
      </c>
      <c r="Z1746">
        <v>-1</v>
      </c>
      <c r="AA1746">
        <v>24.88</v>
      </c>
      <c r="AB1746">
        <v>0.03</v>
      </c>
      <c r="AC1746">
        <v>0.02</v>
      </c>
      <c r="AD1746">
        <v>0.03</v>
      </c>
      <c r="AE1746">
        <v>4.17</v>
      </c>
      <c r="AF1746">
        <v>-1</v>
      </c>
      <c r="AG1746">
        <v>-1</v>
      </c>
      <c r="AH1746">
        <v>-1</v>
      </c>
      <c r="AI1746">
        <v>0</v>
      </c>
      <c r="AJ1746">
        <v>0</v>
      </c>
      <c r="AK1746">
        <v>0.03</v>
      </c>
      <c r="AL1746">
        <v>0.03</v>
      </c>
      <c r="AM1746">
        <v>0.05</v>
      </c>
      <c r="AN1746">
        <v>0.05</v>
      </c>
      <c r="AO1746">
        <v>1.42</v>
      </c>
      <c r="AP1746">
        <v>1.42</v>
      </c>
      <c r="AQ1746">
        <v>22.67</v>
      </c>
      <c r="AR1746">
        <v>0.53</v>
      </c>
      <c r="AS1746">
        <v>0.68</v>
      </c>
      <c r="AT1746">
        <v>-1</v>
      </c>
      <c r="AU1746">
        <v>-1</v>
      </c>
      <c r="AV1746">
        <v>0.05</v>
      </c>
      <c r="AW1746">
        <v>29.88</v>
      </c>
      <c r="AX1746">
        <v>29.88</v>
      </c>
      <c r="AY1746">
        <v>0.17</v>
      </c>
      <c r="AZ1746">
        <v>0</v>
      </c>
      <c r="BA1746">
        <v>1401.3119989996574</v>
      </c>
    </row>
    <row r="1747" spans="1:53" x14ac:dyDescent="0.25">
      <c r="A1747">
        <v>4342</v>
      </c>
      <c r="B1747" t="s">
        <v>2109</v>
      </c>
      <c r="C1747">
        <v>0</v>
      </c>
      <c r="D1747">
        <v>1.58</v>
      </c>
      <c r="E1747">
        <v>0</v>
      </c>
      <c r="F1747">
        <v>0</v>
      </c>
      <c r="G1747">
        <v>0</v>
      </c>
      <c r="H1747">
        <v>0.03</v>
      </c>
      <c r="I1747">
        <v>0</v>
      </c>
      <c r="J1747">
        <v>2</v>
      </c>
      <c r="K1747">
        <v>0.03</v>
      </c>
      <c r="L1747">
        <v>-1</v>
      </c>
      <c r="M1747">
        <v>-1</v>
      </c>
      <c r="N1747">
        <v>0.67</v>
      </c>
      <c r="O1747">
        <v>3.58</v>
      </c>
      <c r="P1747">
        <v>0.03</v>
      </c>
      <c r="Q1747">
        <v>0.28000000000000003</v>
      </c>
      <c r="R1747">
        <v>0.05</v>
      </c>
      <c r="S1747">
        <v>0.32</v>
      </c>
      <c r="T1747">
        <v>0.23</v>
      </c>
      <c r="U1747">
        <v>0</v>
      </c>
      <c r="V1747">
        <v>0</v>
      </c>
      <c r="W1747">
        <v>20.67</v>
      </c>
      <c r="X1747">
        <v>0.6</v>
      </c>
      <c r="Y1747">
        <v>-1</v>
      </c>
      <c r="Z1747">
        <v>-1</v>
      </c>
      <c r="AA1747">
        <v>24.88</v>
      </c>
      <c r="AB1747">
        <v>0.03</v>
      </c>
      <c r="AC1747">
        <v>0.02</v>
      </c>
      <c r="AD1747">
        <v>0.03</v>
      </c>
      <c r="AE1747">
        <v>4.17</v>
      </c>
      <c r="AF1747">
        <v>-1</v>
      </c>
      <c r="AG1747">
        <v>-1</v>
      </c>
      <c r="AH1747">
        <v>-1</v>
      </c>
      <c r="AI1747">
        <v>0</v>
      </c>
      <c r="AJ1747">
        <v>0</v>
      </c>
      <c r="AK1747">
        <v>0.03</v>
      </c>
      <c r="AL1747">
        <v>0.03</v>
      </c>
      <c r="AM1747">
        <v>0.05</v>
      </c>
      <c r="AN1747">
        <v>0.05</v>
      </c>
      <c r="AO1747">
        <v>1.42</v>
      </c>
      <c r="AP1747">
        <v>1.42</v>
      </c>
      <c r="AQ1747">
        <v>22.67</v>
      </c>
      <c r="AR1747">
        <v>0.53</v>
      </c>
      <c r="AS1747">
        <v>0.68</v>
      </c>
      <c r="AT1747">
        <v>-1</v>
      </c>
      <c r="AU1747">
        <v>-1</v>
      </c>
      <c r="AV1747">
        <v>0.05</v>
      </c>
      <c r="AW1747">
        <v>29.88</v>
      </c>
      <c r="AX1747">
        <v>29.88</v>
      </c>
      <c r="AY1747">
        <v>0.17</v>
      </c>
      <c r="AZ1747">
        <v>0</v>
      </c>
      <c r="BA1747">
        <v>1498.0202711556547</v>
      </c>
    </row>
    <row r="1748" spans="1:53" x14ac:dyDescent="0.25">
      <c r="A1748">
        <v>4343</v>
      </c>
      <c r="B1748" t="s">
        <v>2110</v>
      </c>
      <c r="C1748">
        <v>0</v>
      </c>
      <c r="D1748">
        <v>1.58</v>
      </c>
      <c r="E1748">
        <v>0</v>
      </c>
      <c r="F1748">
        <v>0</v>
      </c>
      <c r="G1748">
        <v>0</v>
      </c>
      <c r="H1748">
        <v>0.03</v>
      </c>
      <c r="I1748">
        <v>0</v>
      </c>
      <c r="J1748">
        <v>2</v>
      </c>
      <c r="K1748">
        <v>0.03</v>
      </c>
      <c r="L1748">
        <v>-1</v>
      </c>
      <c r="M1748">
        <v>-1</v>
      </c>
      <c r="N1748">
        <v>0.67</v>
      </c>
      <c r="O1748">
        <v>3.58</v>
      </c>
      <c r="P1748">
        <v>0.03</v>
      </c>
      <c r="Q1748">
        <v>0.28000000000000003</v>
      </c>
      <c r="R1748">
        <v>0.05</v>
      </c>
      <c r="S1748">
        <v>0.32</v>
      </c>
      <c r="T1748">
        <v>0.23</v>
      </c>
      <c r="U1748">
        <v>0</v>
      </c>
      <c r="V1748">
        <v>0</v>
      </c>
      <c r="W1748">
        <v>20.67</v>
      </c>
      <c r="X1748">
        <v>0.6</v>
      </c>
      <c r="Y1748">
        <v>-1</v>
      </c>
      <c r="Z1748">
        <v>-1</v>
      </c>
      <c r="AA1748">
        <v>24.88</v>
      </c>
      <c r="AB1748">
        <v>0.03</v>
      </c>
      <c r="AC1748">
        <v>0.02</v>
      </c>
      <c r="AD1748">
        <v>0.03</v>
      </c>
      <c r="AE1748">
        <v>4.17</v>
      </c>
      <c r="AF1748">
        <v>-1</v>
      </c>
      <c r="AG1748">
        <v>-1</v>
      </c>
      <c r="AH1748">
        <v>-1</v>
      </c>
      <c r="AI1748">
        <v>0</v>
      </c>
      <c r="AJ1748">
        <v>0</v>
      </c>
      <c r="AK1748">
        <v>0.03</v>
      </c>
      <c r="AL1748">
        <v>0.03</v>
      </c>
      <c r="AM1748">
        <v>0.05</v>
      </c>
      <c r="AN1748">
        <v>0.05</v>
      </c>
      <c r="AO1748">
        <v>1.42</v>
      </c>
      <c r="AP1748">
        <v>1.42</v>
      </c>
      <c r="AQ1748">
        <v>22.67</v>
      </c>
      <c r="AR1748">
        <v>0.53</v>
      </c>
      <c r="AS1748">
        <v>0.68</v>
      </c>
      <c r="AT1748">
        <v>-1</v>
      </c>
      <c r="AU1748">
        <v>-1</v>
      </c>
      <c r="AV1748">
        <v>0.05</v>
      </c>
      <c r="AW1748">
        <v>29.88</v>
      </c>
      <c r="AX1748">
        <v>29.88</v>
      </c>
      <c r="AY1748">
        <v>0.17</v>
      </c>
      <c r="AZ1748">
        <v>0</v>
      </c>
      <c r="BA1748">
        <v>1488.9080903351642</v>
      </c>
    </row>
    <row r="1749" spans="1:53" x14ac:dyDescent="0.25">
      <c r="A1749">
        <v>4348</v>
      </c>
      <c r="B1749" t="s">
        <v>2111</v>
      </c>
      <c r="C1749">
        <v>0</v>
      </c>
      <c r="D1749">
        <v>1.58</v>
      </c>
      <c r="E1749">
        <v>0</v>
      </c>
      <c r="F1749">
        <v>0</v>
      </c>
      <c r="G1749">
        <v>0</v>
      </c>
      <c r="H1749">
        <v>0.03</v>
      </c>
      <c r="I1749">
        <v>0</v>
      </c>
      <c r="J1749">
        <v>2</v>
      </c>
      <c r="K1749">
        <v>0.03</v>
      </c>
      <c r="L1749">
        <v>-1</v>
      </c>
      <c r="M1749">
        <v>-1</v>
      </c>
      <c r="N1749">
        <v>0.67</v>
      </c>
      <c r="O1749">
        <v>3.58</v>
      </c>
      <c r="P1749">
        <v>0.03</v>
      </c>
      <c r="Q1749">
        <v>0.28000000000000003</v>
      </c>
      <c r="R1749">
        <v>0.05</v>
      </c>
      <c r="S1749">
        <v>0.32</v>
      </c>
      <c r="T1749">
        <v>0.23</v>
      </c>
      <c r="U1749">
        <v>0</v>
      </c>
      <c r="V1749">
        <v>0</v>
      </c>
      <c r="W1749">
        <v>20.67</v>
      </c>
      <c r="X1749">
        <v>0.6</v>
      </c>
      <c r="Y1749">
        <v>-1</v>
      </c>
      <c r="Z1749">
        <v>-1</v>
      </c>
      <c r="AA1749">
        <v>24.88</v>
      </c>
      <c r="AB1749">
        <v>0.03</v>
      </c>
      <c r="AC1749">
        <v>0.02</v>
      </c>
      <c r="AD1749">
        <v>0.03</v>
      </c>
      <c r="AE1749">
        <v>4.17</v>
      </c>
      <c r="AF1749">
        <v>-1</v>
      </c>
      <c r="AG1749">
        <v>-1</v>
      </c>
      <c r="AH1749">
        <v>-1</v>
      </c>
      <c r="AI1749">
        <v>0</v>
      </c>
      <c r="AJ1749">
        <v>0</v>
      </c>
      <c r="AK1749">
        <v>0.03</v>
      </c>
      <c r="AL1749">
        <v>0.03</v>
      </c>
      <c r="AM1749">
        <v>0.05</v>
      </c>
      <c r="AN1749">
        <v>0.05</v>
      </c>
      <c r="AO1749">
        <v>1.42</v>
      </c>
      <c r="AP1749">
        <v>1.42</v>
      </c>
      <c r="AQ1749">
        <v>22.67</v>
      </c>
      <c r="AR1749">
        <v>0.53</v>
      </c>
      <c r="AS1749">
        <v>0.68</v>
      </c>
      <c r="AT1749">
        <v>-1</v>
      </c>
      <c r="AU1749">
        <v>-1</v>
      </c>
      <c r="AV1749">
        <v>0.05</v>
      </c>
      <c r="AW1749">
        <v>29.88</v>
      </c>
      <c r="AX1749">
        <v>29.88</v>
      </c>
      <c r="AY1749">
        <v>0.17</v>
      </c>
      <c r="AZ1749">
        <v>0</v>
      </c>
      <c r="BA1749">
        <v>1337.2618458351294</v>
      </c>
    </row>
    <row r="1750" spans="1:53" x14ac:dyDescent="0.25">
      <c r="A1750">
        <v>4353</v>
      </c>
      <c r="B1750" t="s">
        <v>2112</v>
      </c>
      <c r="C1750">
        <v>0</v>
      </c>
      <c r="D1750">
        <v>1.58</v>
      </c>
      <c r="E1750">
        <v>0</v>
      </c>
      <c r="F1750">
        <v>0</v>
      </c>
      <c r="G1750">
        <v>0</v>
      </c>
      <c r="H1750">
        <v>0.03</v>
      </c>
      <c r="I1750">
        <v>0</v>
      </c>
      <c r="J1750">
        <v>2</v>
      </c>
      <c r="K1750">
        <v>0.03</v>
      </c>
      <c r="L1750">
        <v>-1</v>
      </c>
      <c r="M1750">
        <v>-1</v>
      </c>
      <c r="N1750">
        <v>0.67</v>
      </c>
      <c r="O1750">
        <v>3.58</v>
      </c>
      <c r="P1750">
        <v>0.03</v>
      </c>
      <c r="Q1750">
        <v>0.28000000000000003</v>
      </c>
      <c r="R1750">
        <v>0.05</v>
      </c>
      <c r="S1750">
        <v>0.32</v>
      </c>
      <c r="T1750">
        <v>0.23</v>
      </c>
      <c r="U1750">
        <v>0</v>
      </c>
      <c r="V1750">
        <v>0</v>
      </c>
      <c r="W1750">
        <v>20.67</v>
      </c>
      <c r="X1750">
        <v>0.6</v>
      </c>
      <c r="Y1750">
        <v>-1</v>
      </c>
      <c r="Z1750">
        <v>-1</v>
      </c>
      <c r="AA1750">
        <v>24.88</v>
      </c>
      <c r="AB1750">
        <v>0.03</v>
      </c>
      <c r="AC1750">
        <v>0.02</v>
      </c>
      <c r="AD1750">
        <v>0.03</v>
      </c>
      <c r="AE1750">
        <v>4.17</v>
      </c>
      <c r="AF1750">
        <v>-1</v>
      </c>
      <c r="AG1750">
        <v>-1</v>
      </c>
      <c r="AH1750">
        <v>-1</v>
      </c>
      <c r="AI1750">
        <v>0</v>
      </c>
      <c r="AJ1750">
        <v>0</v>
      </c>
      <c r="AK1750">
        <v>0.03</v>
      </c>
      <c r="AL1750">
        <v>0.03</v>
      </c>
      <c r="AM1750">
        <v>0.05</v>
      </c>
      <c r="AN1750">
        <v>0.05</v>
      </c>
      <c r="AO1750">
        <v>1.42</v>
      </c>
      <c r="AP1750">
        <v>1.42</v>
      </c>
      <c r="AQ1750">
        <v>22.67</v>
      </c>
      <c r="AR1750">
        <v>0.53</v>
      </c>
      <c r="AS1750">
        <v>0.68</v>
      </c>
      <c r="AT1750">
        <v>-1</v>
      </c>
      <c r="AU1750">
        <v>-1</v>
      </c>
      <c r="AV1750">
        <v>0.05</v>
      </c>
      <c r="AW1750">
        <v>29.88</v>
      </c>
      <c r="AX1750">
        <v>29.88</v>
      </c>
      <c r="AY1750">
        <v>0.17</v>
      </c>
      <c r="AZ1750">
        <v>0</v>
      </c>
      <c r="BA1750">
        <v>1446.5371723401813</v>
      </c>
    </row>
    <row r="1751" spans="1:53" x14ac:dyDescent="0.25">
      <c r="A1751">
        <v>4355</v>
      </c>
      <c r="B1751" t="s">
        <v>2113</v>
      </c>
      <c r="C1751">
        <v>0</v>
      </c>
      <c r="D1751">
        <v>1.58</v>
      </c>
      <c r="E1751">
        <v>0</v>
      </c>
      <c r="F1751">
        <v>0</v>
      </c>
      <c r="G1751">
        <v>0</v>
      </c>
      <c r="H1751">
        <v>0.03</v>
      </c>
      <c r="I1751">
        <v>0</v>
      </c>
      <c r="J1751">
        <v>2</v>
      </c>
      <c r="K1751">
        <v>0.03</v>
      </c>
      <c r="L1751">
        <v>-1</v>
      </c>
      <c r="M1751">
        <v>-1</v>
      </c>
      <c r="N1751">
        <v>0.67</v>
      </c>
      <c r="O1751">
        <v>3.58</v>
      </c>
      <c r="P1751">
        <v>0.03</v>
      </c>
      <c r="Q1751">
        <v>0.28000000000000003</v>
      </c>
      <c r="R1751">
        <v>0.05</v>
      </c>
      <c r="S1751">
        <v>0.32</v>
      </c>
      <c r="T1751">
        <v>0.23</v>
      </c>
      <c r="U1751">
        <v>0</v>
      </c>
      <c r="V1751">
        <v>0</v>
      </c>
      <c r="W1751">
        <v>20.67</v>
      </c>
      <c r="X1751">
        <v>0.6</v>
      </c>
      <c r="Y1751">
        <v>-1</v>
      </c>
      <c r="Z1751">
        <v>-1</v>
      </c>
      <c r="AA1751">
        <v>24.88</v>
      </c>
      <c r="AB1751">
        <v>0.03</v>
      </c>
      <c r="AC1751">
        <v>0.02</v>
      </c>
      <c r="AD1751">
        <v>0.03</v>
      </c>
      <c r="AE1751">
        <v>4.17</v>
      </c>
      <c r="AF1751">
        <v>-1</v>
      </c>
      <c r="AG1751">
        <v>-1</v>
      </c>
      <c r="AH1751">
        <v>-1</v>
      </c>
      <c r="AI1751">
        <v>0</v>
      </c>
      <c r="AJ1751">
        <v>0</v>
      </c>
      <c r="AK1751">
        <v>0.03</v>
      </c>
      <c r="AL1751">
        <v>0.03</v>
      </c>
      <c r="AM1751">
        <v>0.05</v>
      </c>
      <c r="AN1751">
        <v>0.05</v>
      </c>
      <c r="AO1751">
        <v>1.42</v>
      </c>
      <c r="AP1751">
        <v>1.42</v>
      </c>
      <c r="AQ1751">
        <v>22.67</v>
      </c>
      <c r="AR1751">
        <v>0.53</v>
      </c>
      <c r="AS1751">
        <v>0.68</v>
      </c>
      <c r="AT1751">
        <v>-1</v>
      </c>
      <c r="AU1751">
        <v>-1</v>
      </c>
      <c r="AV1751">
        <v>0.05</v>
      </c>
      <c r="AW1751">
        <v>29.88</v>
      </c>
      <c r="AX1751">
        <v>29.88</v>
      </c>
      <c r="AY1751">
        <v>0.17</v>
      </c>
      <c r="AZ1751">
        <v>0</v>
      </c>
      <c r="BA1751">
        <v>1420.0774856745832</v>
      </c>
    </row>
    <row r="1752" spans="1:53" x14ac:dyDescent="0.25">
      <c r="A1752">
        <v>4356</v>
      </c>
      <c r="B1752" t="s">
        <v>2114</v>
      </c>
      <c r="C1752">
        <v>0</v>
      </c>
      <c r="D1752">
        <v>1.58</v>
      </c>
      <c r="E1752">
        <v>0</v>
      </c>
      <c r="F1752">
        <v>0</v>
      </c>
      <c r="G1752">
        <v>0</v>
      </c>
      <c r="H1752">
        <v>0.03</v>
      </c>
      <c r="I1752">
        <v>0</v>
      </c>
      <c r="J1752">
        <v>2</v>
      </c>
      <c r="K1752">
        <v>0.03</v>
      </c>
      <c r="L1752">
        <v>-1</v>
      </c>
      <c r="M1752">
        <v>-1</v>
      </c>
      <c r="N1752">
        <v>0.67</v>
      </c>
      <c r="O1752">
        <v>3.58</v>
      </c>
      <c r="P1752">
        <v>0.03</v>
      </c>
      <c r="Q1752">
        <v>0.28000000000000003</v>
      </c>
      <c r="R1752">
        <v>0.05</v>
      </c>
      <c r="S1752">
        <v>0.32</v>
      </c>
      <c r="T1752">
        <v>0.23</v>
      </c>
      <c r="U1752">
        <v>0</v>
      </c>
      <c r="V1752">
        <v>0</v>
      </c>
      <c r="W1752">
        <v>20.67</v>
      </c>
      <c r="X1752">
        <v>0.6</v>
      </c>
      <c r="Y1752">
        <v>-1</v>
      </c>
      <c r="Z1752">
        <v>-1</v>
      </c>
      <c r="AA1752">
        <v>24.88</v>
      </c>
      <c r="AB1752">
        <v>0.03</v>
      </c>
      <c r="AC1752">
        <v>0.02</v>
      </c>
      <c r="AD1752">
        <v>0.03</v>
      </c>
      <c r="AE1752">
        <v>4.17</v>
      </c>
      <c r="AF1752">
        <v>-1</v>
      </c>
      <c r="AG1752">
        <v>-1</v>
      </c>
      <c r="AH1752">
        <v>-1</v>
      </c>
      <c r="AI1752">
        <v>0</v>
      </c>
      <c r="AJ1752">
        <v>0</v>
      </c>
      <c r="AK1752">
        <v>0.03</v>
      </c>
      <c r="AL1752">
        <v>0.03</v>
      </c>
      <c r="AM1752">
        <v>0.05</v>
      </c>
      <c r="AN1752">
        <v>0.05</v>
      </c>
      <c r="AO1752">
        <v>1.42</v>
      </c>
      <c r="AP1752">
        <v>1.42</v>
      </c>
      <c r="AQ1752">
        <v>22.67</v>
      </c>
      <c r="AR1752">
        <v>0.53</v>
      </c>
      <c r="AS1752">
        <v>0.68</v>
      </c>
      <c r="AT1752">
        <v>-1</v>
      </c>
      <c r="AU1752">
        <v>-1</v>
      </c>
      <c r="AV1752">
        <v>0.05</v>
      </c>
      <c r="AW1752">
        <v>29.88</v>
      </c>
      <c r="AX1752">
        <v>29.88</v>
      </c>
      <c r="AY1752">
        <v>0.17</v>
      </c>
      <c r="AZ1752">
        <v>0</v>
      </c>
      <c r="BA1752">
        <v>1479.8876210291651</v>
      </c>
    </row>
    <row r="1753" spans="1:53" x14ac:dyDescent="0.25">
      <c r="A1753">
        <v>4357</v>
      </c>
      <c r="B1753" t="s">
        <v>1306</v>
      </c>
      <c r="C1753">
        <v>0</v>
      </c>
      <c r="D1753">
        <v>1.58</v>
      </c>
      <c r="E1753">
        <v>0</v>
      </c>
      <c r="F1753">
        <v>0</v>
      </c>
      <c r="G1753">
        <v>0</v>
      </c>
      <c r="H1753">
        <v>0.03</v>
      </c>
      <c r="I1753">
        <v>0</v>
      </c>
      <c r="J1753">
        <v>2</v>
      </c>
      <c r="K1753">
        <v>0.03</v>
      </c>
      <c r="L1753">
        <v>-1</v>
      </c>
      <c r="M1753">
        <v>-1</v>
      </c>
      <c r="N1753">
        <v>0.67</v>
      </c>
      <c r="O1753">
        <v>3.58</v>
      </c>
      <c r="P1753">
        <v>0.03</v>
      </c>
      <c r="Q1753">
        <v>0.28000000000000003</v>
      </c>
      <c r="R1753">
        <v>0.05</v>
      </c>
      <c r="S1753">
        <v>0.32</v>
      </c>
      <c r="T1753">
        <v>0.23</v>
      </c>
      <c r="U1753">
        <v>0</v>
      </c>
      <c r="V1753">
        <v>0</v>
      </c>
      <c r="W1753">
        <v>20.67</v>
      </c>
      <c r="X1753">
        <v>0.6</v>
      </c>
      <c r="Y1753">
        <v>-1</v>
      </c>
      <c r="Z1753">
        <v>-1</v>
      </c>
      <c r="AA1753">
        <v>24.88</v>
      </c>
      <c r="AB1753">
        <v>0.03</v>
      </c>
      <c r="AC1753">
        <v>0.02</v>
      </c>
      <c r="AD1753">
        <v>0.03</v>
      </c>
      <c r="AE1753">
        <v>4.17</v>
      </c>
      <c r="AF1753">
        <v>-1</v>
      </c>
      <c r="AG1753">
        <v>-1</v>
      </c>
      <c r="AH1753">
        <v>-1</v>
      </c>
      <c r="AI1753">
        <v>0</v>
      </c>
      <c r="AJ1753">
        <v>0</v>
      </c>
      <c r="AK1753">
        <v>0.03</v>
      </c>
      <c r="AL1753">
        <v>0.03</v>
      </c>
      <c r="AM1753">
        <v>0.05</v>
      </c>
      <c r="AN1753">
        <v>0.05</v>
      </c>
      <c r="AO1753">
        <v>1.42</v>
      </c>
      <c r="AP1753">
        <v>1.42</v>
      </c>
      <c r="AQ1753">
        <v>22.67</v>
      </c>
      <c r="AR1753">
        <v>0.53</v>
      </c>
      <c r="AS1753">
        <v>0.68</v>
      </c>
      <c r="AT1753">
        <v>-1</v>
      </c>
      <c r="AU1753">
        <v>-1</v>
      </c>
      <c r="AV1753">
        <v>0.05</v>
      </c>
      <c r="AW1753">
        <v>29.88</v>
      </c>
      <c r="AX1753">
        <v>29.88</v>
      </c>
      <c r="AY1753">
        <v>0.17</v>
      </c>
      <c r="AZ1753">
        <v>0</v>
      </c>
      <c r="BA1753">
        <v>1350</v>
      </c>
    </row>
    <row r="1754" spans="1:53" x14ac:dyDescent="0.25">
      <c r="A1754">
        <v>4360</v>
      </c>
      <c r="B1754" t="s">
        <v>2115</v>
      </c>
      <c r="C1754">
        <v>0</v>
      </c>
      <c r="D1754">
        <v>1.58</v>
      </c>
      <c r="E1754">
        <v>0</v>
      </c>
      <c r="F1754">
        <v>0</v>
      </c>
      <c r="G1754">
        <v>0</v>
      </c>
      <c r="H1754">
        <v>0.03</v>
      </c>
      <c r="I1754">
        <v>0</v>
      </c>
      <c r="J1754">
        <v>2</v>
      </c>
      <c r="K1754">
        <v>0.03</v>
      </c>
      <c r="L1754">
        <v>-1</v>
      </c>
      <c r="M1754">
        <v>-1</v>
      </c>
      <c r="N1754">
        <v>0.67</v>
      </c>
      <c r="O1754">
        <v>3.58</v>
      </c>
      <c r="P1754">
        <v>0.03</v>
      </c>
      <c r="Q1754">
        <v>0.28000000000000003</v>
      </c>
      <c r="R1754">
        <v>0.05</v>
      </c>
      <c r="S1754">
        <v>0.32</v>
      </c>
      <c r="T1754">
        <v>0.23</v>
      </c>
      <c r="U1754">
        <v>0</v>
      </c>
      <c r="V1754">
        <v>0</v>
      </c>
      <c r="W1754">
        <v>20.67</v>
      </c>
      <c r="X1754">
        <v>0.6</v>
      </c>
      <c r="Y1754">
        <v>-1</v>
      </c>
      <c r="Z1754">
        <v>-1</v>
      </c>
      <c r="AA1754">
        <v>24.88</v>
      </c>
      <c r="AB1754">
        <v>0.03</v>
      </c>
      <c r="AC1754">
        <v>0.02</v>
      </c>
      <c r="AD1754">
        <v>0.03</v>
      </c>
      <c r="AE1754">
        <v>4.17</v>
      </c>
      <c r="AF1754">
        <v>-1</v>
      </c>
      <c r="AG1754">
        <v>-1</v>
      </c>
      <c r="AH1754">
        <v>-1</v>
      </c>
      <c r="AI1754">
        <v>0</v>
      </c>
      <c r="AJ1754">
        <v>0</v>
      </c>
      <c r="AK1754">
        <v>0.03</v>
      </c>
      <c r="AL1754">
        <v>0.03</v>
      </c>
      <c r="AM1754">
        <v>0.05</v>
      </c>
      <c r="AN1754">
        <v>0.05</v>
      </c>
      <c r="AO1754">
        <v>1.42</v>
      </c>
      <c r="AP1754">
        <v>1.42</v>
      </c>
      <c r="AQ1754">
        <v>22.67</v>
      </c>
      <c r="AR1754">
        <v>0.53</v>
      </c>
      <c r="AS1754">
        <v>0.68</v>
      </c>
      <c r="AT1754">
        <v>-1</v>
      </c>
      <c r="AU1754">
        <v>-1</v>
      </c>
      <c r="AV1754">
        <v>0.05</v>
      </c>
      <c r="AW1754">
        <v>29.88</v>
      </c>
      <c r="AX1754">
        <v>29.88</v>
      </c>
      <c r="AY1754">
        <v>0.17</v>
      </c>
      <c r="AZ1754">
        <v>0</v>
      </c>
      <c r="BA1754">
        <v>1343.8086937549838</v>
      </c>
    </row>
    <row r="1755" spans="1:53" x14ac:dyDescent="0.25">
      <c r="A1755">
        <v>4361</v>
      </c>
      <c r="B1755" t="s">
        <v>2116</v>
      </c>
      <c r="C1755">
        <v>0</v>
      </c>
      <c r="D1755">
        <v>1.58</v>
      </c>
      <c r="E1755">
        <v>0</v>
      </c>
      <c r="F1755">
        <v>0</v>
      </c>
      <c r="G1755">
        <v>0</v>
      </c>
      <c r="H1755">
        <v>0.03</v>
      </c>
      <c r="I1755">
        <v>0</v>
      </c>
      <c r="J1755">
        <v>2</v>
      </c>
      <c r="K1755">
        <v>0.03</v>
      </c>
      <c r="L1755">
        <v>-1</v>
      </c>
      <c r="M1755">
        <v>-1</v>
      </c>
      <c r="N1755">
        <v>0.67</v>
      </c>
      <c r="O1755">
        <v>3.58</v>
      </c>
      <c r="P1755">
        <v>0.03</v>
      </c>
      <c r="Q1755">
        <v>0.28000000000000003</v>
      </c>
      <c r="R1755">
        <v>0.05</v>
      </c>
      <c r="S1755">
        <v>0.32</v>
      </c>
      <c r="T1755">
        <v>0.23</v>
      </c>
      <c r="U1755">
        <v>0</v>
      </c>
      <c r="V1755">
        <v>0</v>
      </c>
      <c r="W1755">
        <v>20.67</v>
      </c>
      <c r="X1755">
        <v>0.6</v>
      </c>
      <c r="Y1755">
        <v>-1</v>
      </c>
      <c r="Z1755">
        <v>-1</v>
      </c>
      <c r="AA1755">
        <v>24.88</v>
      </c>
      <c r="AB1755">
        <v>0.03</v>
      </c>
      <c r="AC1755">
        <v>0.02</v>
      </c>
      <c r="AD1755">
        <v>0.03</v>
      </c>
      <c r="AE1755">
        <v>4.17</v>
      </c>
      <c r="AF1755">
        <v>-1</v>
      </c>
      <c r="AG1755">
        <v>-1</v>
      </c>
      <c r="AH1755">
        <v>-1</v>
      </c>
      <c r="AI1755">
        <v>0</v>
      </c>
      <c r="AJ1755">
        <v>0</v>
      </c>
      <c r="AK1755">
        <v>0.03</v>
      </c>
      <c r="AL1755">
        <v>0.03</v>
      </c>
      <c r="AM1755">
        <v>0.05</v>
      </c>
      <c r="AN1755">
        <v>0.05</v>
      </c>
      <c r="AO1755">
        <v>1.42</v>
      </c>
      <c r="AP1755">
        <v>1.42</v>
      </c>
      <c r="AQ1755">
        <v>22.67</v>
      </c>
      <c r="AR1755">
        <v>0.53</v>
      </c>
      <c r="AS1755">
        <v>0.68</v>
      </c>
      <c r="AT1755">
        <v>-1</v>
      </c>
      <c r="AU1755">
        <v>-1</v>
      </c>
      <c r="AV1755">
        <v>0.05</v>
      </c>
      <c r="AW1755">
        <v>29.88</v>
      </c>
      <c r="AX1755">
        <v>29.88</v>
      </c>
      <c r="AY1755">
        <v>0.17</v>
      </c>
      <c r="AZ1755">
        <v>0</v>
      </c>
      <c r="BA1755">
        <v>1434.2222101553202</v>
      </c>
    </row>
    <row r="1756" spans="1:53" x14ac:dyDescent="0.25">
      <c r="A1756">
        <v>4362</v>
      </c>
      <c r="B1756" t="s">
        <v>2117</v>
      </c>
      <c r="C1756">
        <v>0</v>
      </c>
      <c r="D1756">
        <v>1.58</v>
      </c>
      <c r="E1756">
        <v>0</v>
      </c>
      <c r="F1756">
        <v>0</v>
      </c>
      <c r="G1756">
        <v>0</v>
      </c>
      <c r="H1756">
        <v>0.03</v>
      </c>
      <c r="I1756">
        <v>0</v>
      </c>
      <c r="J1756">
        <v>2</v>
      </c>
      <c r="K1756">
        <v>0.03</v>
      </c>
      <c r="L1756">
        <v>-1</v>
      </c>
      <c r="M1756">
        <v>-1</v>
      </c>
      <c r="N1756">
        <v>0.67</v>
      </c>
      <c r="O1756">
        <v>3.58</v>
      </c>
      <c r="P1756">
        <v>0.03</v>
      </c>
      <c r="Q1756">
        <v>0.28000000000000003</v>
      </c>
      <c r="R1756">
        <v>0.05</v>
      </c>
      <c r="S1756">
        <v>0.32</v>
      </c>
      <c r="T1756">
        <v>0.23</v>
      </c>
      <c r="U1756">
        <v>0</v>
      </c>
      <c r="V1756">
        <v>0</v>
      </c>
      <c r="W1756">
        <v>20.67</v>
      </c>
      <c r="X1756">
        <v>0.6</v>
      </c>
      <c r="Y1756">
        <v>-1</v>
      </c>
      <c r="Z1756">
        <v>-1</v>
      </c>
      <c r="AA1756">
        <v>24.88</v>
      </c>
      <c r="AB1756">
        <v>0.03</v>
      </c>
      <c r="AC1756">
        <v>0.02</v>
      </c>
      <c r="AD1756">
        <v>0.03</v>
      </c>
      <c r="AE1756">
        <v>4.17</v>
      </c>
      <c r="AF1756">
        <v>-1</v>
      </c>
      <c r="AG1756">
        <v>-1</v>
      </c>
      <c r="AH1756">
        <v>-1</v>
      </c>
      <c r="AI1756">
        <v>0</v>
      </c>
      <c r="AJ1756">
        <v>0</v>
      </c>
      <c r="AK1756">
        <v>0.03</v>
      </c>
      <c r="AL1756">
        <v>0.03</v>
      </c>
      <c r="AM1756">
        <v>0.05</v>
      </c>
      <c r="AN1756">
        <v>0.05</v>
      </c>
      <c r="AO1756">
        <v>1.42</v>
      </c>
      <c r="AP1756">
        <v>1.42</v>
      </c>
      <c r="AQ1756">
        <v>22.67</v>
      </c>
      <c r="AR1756">
        <v>0.53</v>
      </c>
      <c r="AS1756">
        <v>0.68</v>
      </c>
      <c r="AT1756">
        <v>-1</v>
      </c>
      <c r="AU1756">
        <v>-1</v>
      </c>
      <c r="AV1756">
        <v>0.05</v>
      </c>
      <c r="AW1756">
        <v>29.88</v>
      </c>
      <c r="AX1756">
        <v>29.88</v>
      </c>
      <c r="AY1756">
        <v>0.17</v>
      </c>
      <c r="AZ1756">
        <v>0</v>
      </c>
      <c r="BA1756">
        <v>1507.3290548003529</v>
      </c>
    </row>
    <row r="1757" spans="1:53" x14ac:dyDescent="0.25">
      <c r="A1757">
        <v>4364</v>
      </c>
      <c r="B1757" t="s">
        <v>1146</v>
      </c>
      <c r="C1757">
        <v>0</v>
      </c>
      <c r="D1757">
        <v>1.58</v>
      </c>
      <c r="E1757">
        <v>0</v>
      </c>
      <c r="F1757">
        <v>0</v>
      </c>
      <c r="G1757">
        <v>0</v>
      </c>
      <c r="H1757">
        <v>0.03</v>
      </c>
      <c r="I1757">
        <v>0</v>
      </c>
      <c r="J1757">
        <v>2</v>
      </c>
      <c r="K1757">
        <v>0.03</v>
      </c>
      <c r="L1757">
        <v>-1</v>
      </c>
      <c r="M1757">
        <v>-1</v>
      </c>
      <c r="N1757">
        <v>0.67</v>
      </c>
      <c r="O1757">
        <v>3.58</v>
      </c>
      <c r="P1757">
        <v>0.03</v>
      </c>
      <c r="Q1757">
        <v>0.28000000000000003</v>
      </c>
      <c r="R1757">
        <v>0.05</v>
      </c>
      <c r="S1757">
        <v>0.32</v>
      </c>
      <c r="T1757">
        <v>0.23</v>
      </c>
      <c r="U1757">
        <v>0</v>
      </c>
      <c r="V1757">
        <v>0</v>
      </c>
      <c r="W1757">
        <v>20.67</v>
      </c>
      <c r="X1757">
        <v>0.6</v>
      </c>
      <c r="Y1757">
        <v>-1</v>
      </c>
      <c r="Z1757">
        <v>-1</v>
      </c>
      <c r="AA1757">
        <v>24.88</v>
      </c>
      <c r="AB1757">
        <v>0.03</v>
      </c>
      <c r="AC1757">
        <v>0.02</v>
      </c>
      <c r="AD1757">
        <v>0.03</v>
      </c>
      <c r="AE1757">
        <v>4.17</v>
      </c>
      <c r="AF1757">
        <v>-1</v>
      </c>
      <c r="AG1757">
        <v>-1</v>
      </c>
      <c r="AH1757">
        <v>-1</v>
      </c>
      <c r="AI1757">
        <v>0</v>
      </c>
      <c r="AJ1757">
        <v>0</v>
      </c>
      <c r="AK1757">
        <v>0.03</v>
      </c>
      <c r="AL1757">
        <v>0.03</v>
      </c>
      <c r="AM1757">
        <v>0.05</v>
      </c>
      <c r="AN1757">
        <v>0.05</v>
      </c>
      <c r="AO1757">
        <v>1.42</v>
      </c>
      <c r="AP1757">
        <v>1.42</v>
      </c>
      <c r="AQ1757">
        <v>22.67</v>
      </c>
      <c r="AR1757">
        <v>0.53</v>
      </c>
      <c r="AS1757">
        <v>0.68</v>
      </c>
      <c r="AT1757">
        <v>-1</v>
      </c>
      <c r="AU1757">
        <v>-1</v>
      </c>
      <c r="AV1757">
        <v>0.05</v>
      </c>
      <c r="AW1757">
        <v>29.88</v>
      </c>
      <c r="AX1757">
        <v>29.88</v>
      </c>
      <c r="AY1757">
        <v>0.17</v>
      </c>
      <c r="AZ1757">
        <v>0</v>
      </c>
      <c r="BA1757">
        <v>1456.9047063227085</v>
      </c>
    </row>
    <row r="1758" spans="1:53" x14ac:dyDescent="0.25">
      <c r="A1758">
        <v>4371</v>
      </c>
      <c r="B1758" t="s">
        <v>2118</v>
      </c>
      <c r="C1758">
        <v>0</v>
      </c>
      <c r="D1758">
        <v>1.58</v>
      </c>
      <c r="E1758">
        <v>0</v>
      </c>
      <c r="F1758">
        <v>0</v>
      </c>
      <c r="G1758">
        <v>0</v>
      </c>
      <c r="H1758">
        <v>0.03</v>
      </c>
      <c r="I1758">
        <v>0</v>
      </c>
      <c r="J1758">
        <v>2</v>
      </c>
      <c r="K1758">
        <v>0.03</v>
      </c>
      <c r="L1758">
        <v>-1</v>
      </c>
      <c r="M1758">
        <v>-1</v>
      </c>
      <c r="N1758">
        <v>0.67</v>
      </c>
      <c r="O1758">
        <v>3.58</v>
      </c>
      <c r="P1758">
        <v>0.03</v>
      </c>
      <c r="Q1758">
        <v>0.28000000000000003</v>
      </c>
      <c r="R1758">
        <v>0.05</v>
      </c>
      <c r="S1758">
        <v>0.32</v>
      </c>
      <c r="T1758">
        <v>0.23</v>
      </c>
      <c r="U1758">
        <v>0</v>
      </c>
      <c r="V1758">
        <v>0</v>
      </c>
      <c r="W1758">
        <v>20.67</v>
      </c>
      <c r="X1758">
        <v>0.6</v>
      </c>
      <c r="Y1758">
        <v>-1</v>
      </c>
      <c r="Z1758">
        <v>-1</v>
      </c>
      <c r="AA1758">
        <v>24.88</v>
      </c>
      <c r="AB1758">
        <v>0.03</v>
      </c>
      <c r="AC1758">
        <v>0.02</v>
      </c>
      <c r="AD1758">
        <v>0.03</v>
      </c>
      <c r="AE1758">
        <v>4.17</v>
      </c>
      <c r="AF1758">
        <v>-1</v>
      </c>
      <c r="AG1758">
        <v>-1</v>
      </c>
      <c r="AH1758">
        <v>-1</v>
      </c>
      <c r="AI1758">
        <v>0</v>
      </c>
      <c r="AJ1758">
        <v>0</v>
      </c>
      <c r="AK1758">
        <v>0.03</v>
      </c>
      <c r="AL1758">
        <v>0.03</v>
      </c>
      <c r="AM1758">
        <v>0.05</v>
      </c>
      <c r="AN1758">
        <v>0.05</v>
      </c>
      <c r="AO1758">
        <v>1.42</v>
      </c>
      <c r="AP1758">
        <v>1.42</v>
      </c>
      <c r="AQ1758">
        <v>22.67</v>
      </c>
      <c r="AR1758">
        <v>0.53</v>
      </c>
      <c r="AS1758">
        <v>0.68</v>
      </c>
      <c r="AT1758">
        <v>-1</v>
      </c>
      <c r="AU1758">
        <v>-1</v>
      </c>
      <c r="AV1758">
        <v>0.05</v>
      </c>
      <c r="AW1758">
        <v>29.88</v>
      </c>
      <c r="AX1758">
        <v>29.88</v>
      </c>
      <c r="AY1758">
        <v>0.17</v>
      </c>
      <c r="AZ1758">
        <v>0</v>
      </c>
      <c r="BA1758">
        <v>1403.8581767895391</v>
      </c>
    </row>
    <row r="1759" spans="1:53" x14ac:dyDescent="0.25">
      <c r="A1759">
        <v>4373</v>
      </c>
      <c r="B1759" t="s">
        <v>2119</v>
      </c>
      <c r="C1759">
        <v>0</v>
      </c>
      <c r="D1759">
        <v>1.58</v>
      </c>
      <c r="E1759">
        <v>0</v>
      </c>
      <c r="F1759">
        <v>0</v>
      </c>
      <c r="G1759">
        <v>0</v>
      </c>
      <c r="H1759">
        <v>0.03</v>
      </c>
      <c r="I1759">
        <v>0</v>
      </c>
      <c r="J1759">
        <v>2</v>
      </c>
      <c r="K1759">
        <v>0.03</v>
      </c>
      <c r="L1759">
        <v>-1</v>
      </c>
      <c r="M1759">
        <v>-1</v>
      </c>
      <c r="N1759">
        <v>0.67</v>
      </c>
      <c r="O1759">
        <v>3.58</v>
      </c>
      <c r="P1759">
        <v>0.03</v>
      </c>
      <c r="Q1759">
        <v>0.28000000000000003</v>
      </c>
      <c r="R1759">
        <v>0.05</v>
      </c>
      <c r="S1759">
        <v>0.32</v>
      </c>
      <c r="T1759">
        <v>0.23</v>
      </c>
      <c r="U1759">
        <v>0</v>
      </c>
      <c r="V1759">
        <v>0</v>
      </c>
      <c r="W1759">
        <v>20.67</v>
      </c>
      <c r="X1759">
        <v>0.6</v>
      </c>
      <c r="Y1759">
        <v>-1</v>
      </c>
      <c r="Z1759">
        <v>-1</v>
      </c>
      <c r="AA1759">
        <v>24.88</v>
      </c>
      <c r="AB1759">
        <v>0.03</v>
      </c>
      <c r="AC1759">
        <v>0.02</v>
      </c>
      <c r="AD1759">
        <v>0.03</v>
      </c>
      <c r="AE1759">
        <v>4.17</v>
      </c>
      <c r="AF1759">
        <v>-1</v>
      </c>
      <c r="AG1759">
        <v>-1</v>
      </c>
      <c r="AH1759">
        <v>-1</v>
      </c>
      <c r="AI1759">
        <v>0</v>
      </c>
      <c r="AJ1759">
        <v>0</v>
      </c>
      <c r="AK1759">
        <v>0.03</v>
      </c>
      <c r="AL1759">
        <v>0.03</v>
      </c>
      <c r="AM1759">
        <v>0.05</v>
      </c>
      <c r="AN1759">
        <v>0.05</v>
      </c>
      <c r="AO1759">
        <v>1.42</v>
      </c>
      <c r="AP1759">
        <v>1.42</v>
      </c>
      <c r="AQ1759">
        <v>22.67</v>
      </c>
      <c r="AR1759">
        <v>0.53</v>
      </c>
      <c r="AS1759">
        <v>0.68</v>
      </c>
      <c r="AT1759">
        <v>-1</v>
      </c>
      <c r="AU1759">
        <v>-1</v>
      </c>
      <c r="AV1759">
        <v>0.05</v>
      </c>
      <c r="AW1759">
        <v>29.88</v>
      </c>
      <c r="AX1759">
        <v>29.88</v>
      </c>
      <c r="AY1759">
        <v>0.17</v>
      </c>
      <c r="AZ1759">
        <v>0</v>
      </c>
      <c r="BA1759">
        <v>1401.1287743224768</v>
      </c>
    </row>
    <row r="1760" spans="1:53" x14ac:dyDescent="0.25">
      <c r="A1760">
        <v>4375</v>
      </c>
      <c r="B1760" t="s">
        <v>2120</v>
      </c>
      <c r="C1760">
        <v>0</v>
      </c>
      <c r="D1760">
        <v>1.58</v>
      </c>
      <c r="E1760">
        <v>0</v>
      </c>
      <c r="F1760">
        <v>0</v>
      </c>
      <c r="G1760">
        <v>0</v>
      </c>
      <c r="H1760">
        <v>0.03</v>
      </c>
      <c r="I1760">
        <v>0</v>
      </c>
      <c r="J1760">
        <v>2</v>
      </c>
      <c r="K1760">
        <v>0.03</v>
      </c>
      <c r="L1760">
        <v>-1</v>
      </c>
      <c r="M1760">
        <v>-1</v>
      </c>
      <c r="N1760">
        <v>0.67</v>
      </c>
      <c r="O1760">
        <v>3.58</v>
      </c>
      <c r="P1760">
        <v>0.03</v>
      </c>
      <c r="Q1760">
        <v>0.28000000000000003</v>
      </c>
      <c r="R1760">
        <v>0.05</v>
      </c>
      <c r="S1760">
        <v>0.32</v>
      </c>
      <c r="T1760">
        <v>0.23</v>
      </c>
      <c r="U1760">
        <v>0</v>
      </c>
      <c r="V1760">
        <v>0</v>
      </c>
      <c r="W1760">
        <v>20.67</v>
      </c>
      <c r="X1760">
        <v>0.6</v>
      </c>
      <c r="Y1760">
        <v>-1</v>
      </c>
      <c r="Z1760">
        <v>-1</v>
      </c>
      <c r="AA1760">
        <v>24.88</v>
      </c>
      <c r="AB1760">
        <v>0.03</v>
      </c>
      <c r="AC1760">
        <v>0.02</v>
      </c>
      <c r="AD1760">
        <v>0.03</v>
      </c>
      <c r="AE1760">
        <v>4.17</v>
      </c>
      <c r="AF1760">
        <v>-1</v>
      </c>
      <c r="AG1760">
        <v>-1</v>
      </c>
      <c r="AH1760">
        <v>-1</v>
      </c>
      <c r="AI1760">
        <v>0</v>
      </c>
      <c r="AJ1760">
        <v>0</v>
      </c>
      <c r="AK1760">
        <v>0.03</v>
      </c>
      <c r="AL1760">
        <v>0.03</v>
      </c>
      <c r="AM1760">
        <v>0.05</v>
      </c>
      <c r="AN1760">
        <v>0.05</v>
      </c>
      <c r="AO1760">
        <v>1.42</v>
      </c>
      <c r="AP1760">
        <v>1.42</v>
      </c>
      <c r="AQ1760">
        <v>22.67</v>
      </c>
      <c r="AR1760">
        <v>0.53</v>
      </c>
      <c r="AS1760">
        <v>0.68</v>
      </c>
      <c r="AT1760">
        <v>-1</v>
      </c>
      <c r="AU1760">
        <v>-1</v>
      </c>
      <c r="AV1760">
        <v>0.05</v>
      </c>
      <c r="AW1760">
        <v>29.88</v>
      </c>
      <c r="AX1760">
        <v>29.88</v>
      </c>
      <c r="AY1760">
        <v>0.17</v>
      </c>
      <c r="AZ1760">
        <v>0</v>
      </c>
      <c r="BA1760">
        <v>1439.6200714823399</v>
      </c>
    </row>
    <row r="1761" spans="1:53" x14ac:dyDescent="0.25">
      <c r="A1761">
        <v>4376</v>
      </c>
      <c r="B1761" t="s">
        <v>2121</v>
      </c>
      <c r="C1761">
        <v>0</v>
      </c>
      <c r="D1761">
        <v>1.58</v>
      </c>
      <c r="E1761">
        <v>0</v>
      </c>
      <c r="F1761">
        <v>0</v>
      </c>
      <c r="G1761">
        <v>0</v>
      </c>
      <c r="H1761">
        <v>0.03</v>
      </c>
      <c r="I1761">
        <v>0</v>
      </c>
      <c r="J1761">
        <v>2</v>
      </c>
      <c r="K1761">
        <v>0.03</v>
      </c>
      <c r="L1761">
        <v>-1</v>
      </c>
      <c r="M1761">
        <v>-1</v>
      </c>
      <c r="N1761">
        <v>0.67</v>
      </c>
      <c r="O1761">
        <v>3.58</v>
      </c>
      <c r="P1761">
        <v>0.03</v>
      </c>
      <c r="Q1761">
        <v>0.28000000000000003</v>
      </c>
      <c r="R1761">
        <v>0.05</v>
      </c>
      <c r="S1761">
        <v>0.32</v>
      </c>
      <c r="T1761">
        <v>0.23</v>
      </c>
      <c r="U1761">
        <v>0</v>
      </c>
      <c r="V1761">
        <v>0</v>
      </c>
      <c r="W1761">
        <v>20.67</v>
      </c>
      <c r="X1761">
        <v>0.6</v>
      </c>
      <c r="Y1761">
        <v>-1</v>
      </c>
      <c r="Z1761">
        <v>-1</v>
      </c>
      <c r="AA1761">
        <v>24.88</v>
      </c>
      <c r="AB1761">
        <v>0.03</v>
      </c>
      <c r="AC1761">
        <v>0.02</v>
      </c>
      <c r="AD1761">
        <v>0.03</v>
      </c>
      <c r="AE1761">
        <v>4.17</v>
      </c>
      <c r="AF1761">
        <v>-1</v>
      </c>
      <c r="AG1761">
        <v>-1</v>
      </c>
      <c r="AH1761">
        <v>-1</v>
      </c>
      <c r="AI1761">
        <v>0</v>
      </c>
      <c r="AJ1761">
        <v>0</v>
      </c>
      <c r="AK1761">
        <v>0.03</v>
      </c>
      <c r="AL1761">
        <v>0.03</v>
      </c>
      <c r="AM1761">
        <v>0.05</v>
      </c>
      <c r="AN1761">
        <v>0.05</v>
      </c>
      <c r="AO1761">
        <v>1.42</v>
      </c>
      <c r="AP1761">
        <v>1.42</v>
      </c>
      <c r="AQ1761">
        <v>22.67</v>
      </c>
      <c r="AR1761">
        <v>0.53</v>
      </c>
      <c r="AS1761">
        <v>0.68</v>
      </c>
      <c r="AT1761">
        <v>-1</v>
      </c>
      <c r="AU1761">
        <v>-1</v>
      </c>
      <c r="AV1761">
        <v>0.05</v>
      </c>
      <c r="AW1761">
        <v>29.88</v>
      </c>
      <c r="AX1761">
        <v>29.88</v>
      </c>
      <c r="AY1761">
        <v>0.17</v>
      </c>
      <c r="AZ1761">
        <v>0</v>
      </c>
      <c r="BA1761">
        <v>1476.0242391206225</v>
      </c>
    </row>
    <row r="1762" spans="1:53" x14ac:dyDescent="0.25">
      <c r="A1762">
        <v>4377</v>
      </c>
      <c r="B1762" t="s">
        <v>2122</v>
      </c>
      <c r="C1762">
        <v>0</v>
      </c>
      <c r="D1762">
        <v>1.58</v>
      </c>
      <c r="E1762">
        <v>0</v>
      </c>
      <c r="F1762">
        <v>0</v>
      </c>
      <c r="G1762">
        <v>0</v>
      </c>
      <c r="H1762">
        <v>0.03</v>
      </c>
      <c r="I1762">
        <v>0</v>
      </c>
      <c r="J1762">
        <v>2</v>
      </c>
      <c r="K1762">
        <v>0.03</v>
      </c>
      <c r="L1762">
        <v>-1</v>
      </c>
      <c r="M1762">
        <v>-1</v>
      </c>
      <c r="N1762">
        <v>0.67</v>
      </c>
      <c r="O1762">
        <v>3.58</v>
      </c>
      <c r="P1762">
        <v>0.03</v>
      </c>
      <c r="Q1762">
        <v>0.28000000000000003</v>
      </c>
      <c r="R1762">
        <v>0.05</v>
      </c>
      <c r="S1762">
        <v>0.32</v>
      </c>
      <c r="T1762">
        <v>0.23</v>
      </c>
      <c r="U1762">
        <v>0</v>
      </c>
      <c r="V1762">
        <v>0</v>
      </c>
      <c r="W1762">
        <v>20.67</v>
      </c>
      <c r="X1762">
        <v>0.6</v>
      </c>
      <c r="Y1762">
        <v>-1</v>
      </c>
      <c r="Z1762">
        <v>-1</v>
      </c>
      <c r="AA1762">
        <v>24.88</v>
      </c>
      <c r="AB1762">
        <v>0.03</v>
      </c>
      <c r="AC1762">
        <v>0.02</v>
      </c>
      <c r="AD1762">
        <v>0.03</v>
      </c>
      <c r="AE1762">
        <v>4.17</v>
      </c>
      <c r="AF1762">
        <v>-1</v>
      </c>
      <c r="AG1762">
        <v>-1</v>
      </c>
      <c r="AH1762">
        <v>-1</v>
      </c>
      <c r="AI1762">
        <v>0</v>
      </c>
      <c r="AJ1762">
        <v>0</v>
      </c>
      <c r="AK1762">
        <v>0.03</v>
      </c>
      <c r="AL1762">
        <v>0.03</v>
      </c>
      <c r="AM1762">
        <v>0.05</v>
      </c>
      <c r="AN1762">
        <v>0.05</v>
      </c>
      <c r="AO1762">
        <v>1.42</v>
      </c>
      <c r="AP1762">
        <v>1.42</v>
      </c>
      <c r="AQ1762">
        <v>22.67</v>
      </c>
      <c r="AR1762">
        <v>0.53</v>
      </c>
      <c r="AS1762">
        <v>0.68</v>
      </c>
      <c r="AT1762">
        <v>-1</v>
      </c>
      <c r="AU1762">
        <v>-1</v>
      </c>
      <c r="AV1762">
        <v>0.05</v>
      </c>
      <c r="AW1762">
        <v>29.88</v>
      </c>
      <c r="AX1762">
        <v>29.88</v>
      </c>
      <c r="AY1762">
        <v>0.17</v>
      </c>
      <c r="AZ1762">
        <v>0</v>
      </c>
      <c r="BA1762">
        <v>1503.8219247020488</v>
      </c>
    </row>
    <row r="1763" spans="1:53" x14ac:dyDescent="0.25">
      <c r="A1763">
        <v>4378</v>
      </c>
      <c r="B1763" t="s">
        <v>2123</v>
      </c>
      <c r="C1763">
        <v>0</v>
      </c>
      <c r="D1763">
        <v>1.58</v>
      </c>
      <c r="E1763">
        <v>0</v>
      </c>
      <c r="F1763">
        <v>0</v>
      </c>
      <c r="G1763">
        <v>0</v>
      </c>
      <c r="H1763">
        <v>0.03</v>
      </c>
      <c r="I1763">
        <v>0</v>
      </c>
      <c r="J1763">
        <v>2</v>
      </c>
      <c r="K1763">
        <v>0.03</v>
      </c>
      <c r="L1763">
        <v>-1</v>
      </c>
      <c r="M1763">
        <v>-1</v>
      </c>
      <c r="N1763">
        <v>0.67</v>
      </c>
      <c r="O1763">
        <v>3.58</v>
      </c>
      <c r="P1763">
        <v>0.03</v>
      </c>
      <c r="Q1763">
        <v>0.28000000000000003</v>
      </c>
      <c r="R1763">
        <v>0.05</v>
      </c>
      <c r="S1763">
        <v>0.32</v>
      </c>
      <c r="T1763">
        <v>0.23</v>
      </c>
      <c r="U1763">
        <v>0</v>
      </c>
      <c r="V1763">
        <v>0</v>
      </c>
      <c r="W1763">
        <v>20.67</v>
      </c>
      <c r="X1763">
        <v>0.6</v>
      </c>
      <c r="Y1763">
        <v>-1</v>
      </c>
      <c r="Z1763">
        <v>-1</v>
      </c>
      <c r="AA1763">
        <v>24.88</v>
      </c>
      <c r="AB1763">
        <v>0.03</v>
      </c>
      <c r="AC1763">
        <v>0.02</v>
      </c>
      <c r="AD1763">
        <v>0.03</v>
      </c>
      <c r="AE1763">
        <v>4.17</v>
      </c>
      <c r="AF1763">
        <v>-1</v>
      </c>
      <c r="AG1763">
        <v>-1</v>
      </c>
      <c r="AH1763">
        <v>-1</v>
      </c>
      <c r="AI1763">
        <v>0</v>
      </c>
      <c r="AJ1763">
        <v>0</v>
      </c>
      <c r="AK1763">
        <v>0.03</v>
      </c>
      <c r="AL1763">
        <v>0.03</v>
      </c>
      <c r="AM1763">
        <v>0.05</v>
      </c>
      <c r="AN1763">
        <v>0.05</v>
      </c>
      <c r="AO1763">
        <v>1.42</v>
      </c>
      <c r="AP1763">
        <v>1.42</v>
      </c>
      <c r="AQ1763">
        <v>22.67</v>
      </c>
      <c r="AR1763">
        <v>0.53</v>
      </c>
      <c r="AS1763">
        <v>0.68</v>
      </c>
      <c r="AT1763">
        <v>-1</v>
      </c>
      <c r="AU1763">
        <v>-1</v>
      </c>
      <c r="AV1763">
        <v>0.05</v>
      </c>
      <c r="AW1763">
        <v>29.88</v>
      </c>
      <c r="AX1763">
        <v>29.88</v>
      </c>
      <c r="AY1763">
        <v>0.17</v>
      </c>
      <c r="AZ1763">
        <v>0</v>
      </c>
      <c r="BA1763">
        <v>1349.960023695699</v>
      </c>
    </row>
    <row r="1764" spans="1:53" x14ac:dyDescent="0.25">
      <c r="A1764">
        <v>4380</v>
      </c>
      <c r="B1764" t="s">
        <v>2124</v>
      </c>
      <c r="C1764">
        <v>0</v>
      </c>
      <c r="D1764">
        <v>1.58</v>
      </c>
      <c r="E1764">
        <v>0</v>
      </c>
      <c r="F1764">
        <v>0</v>
      </c>
      <c r="G1764">
        <v>0</v>
      </c>
      <c r="H1764">
        <v>0.03</v>
      </c>
      <c r="I1764">
        <v>0</v>
      </c>
      <c r="J1764">
        <v>2</v>
      </c>
      <c r="K1764">
        <v>0.03</v>
      </c>
      <c r="L1764">
        <v>-1</v>
      </c>
      <c r="M1764">
        <v>-1</v>
      </c>
      <c r="N1764">
        <v>0.67</v>
      </c>
      <c r="O1764">
        <v>3.58</v>
      </c>
      <c r="P1764">
        <v>0.03</v>
      </c>
      <c r="Q1764">
        <v>0.28000000000000003</v>
      </c>
      <c r="R1764">
        <v>0.05</v>
      </c>
      <c r="S1764">
        <v>0.32</v>
      </c>
      <c r="T1764">
        <v>0.23</v>
      </c>
      <c r="U1764">
        <v>0</v>
      </c>
      <c r="V1764">
        <v>0</v>
      </c>
      <c r="W1764">
        <v>20.67</v>
      </c>
      <c r="X1764">
        <v>0.6</v>
      </c>
      <c r="Y1764">
        <v>-1</v>
      </c>
      <c r="Z1764">
        <v>-1</v>
      </c>
      <c r="AA1764">
        <v>24.88</v>
      </c>
      <c r="AB1764">
        <v>0.03</v>
      </c>
      <c r="AC1764">
        <v>0.02</v>
      </c>
      <c r="AD1764">
        <v>0.03</v>
      </c>
      <c r="AE1764">
        <v>4.17</v>
      </c>
      <c r="AF1764">
        <v>-1</v>
      </c>
      <c r="AG1764">
        <v>-1</v>
      </c>
      <c r="AH1764">
        <v>-1</v>
      </c>
      <c r="AI1764">
        <v>0</v>
      </c>
      <c r="AJ1764">
        <v>0</v>
      </c>
      <c r="AK1764">
        <v>0.03</v>
      </c>
      <c r="AL1764">
        <v>0.03</v>
      </c>
      <c r="AM1764">
        <v>0.05</v>
      </c>
      <c r="AN1764">
        <v>0.05</v>
      </c>
      <c r="AO1764">
        <v>1.42</v>
      </c>
      <c r="AP1764">
        <v>1.42</v>
      </c>
      <c r="AQ1764">
        <v>22.67</v>
      </c>
      <c r="AR1764">
        <v>0.53</v>
      </c>
      <c r="AS1764">
        <v>0.68</v>
      </c>
      <c r="AT1764">
        <v>-1</v>
      </c>
      <c r="AU1764">
        <v>-1</v>
      </c>
      <c r="AV1764">
        <v>0.05</v>
      </c>
      <c r="AW1764">
        <v>29.88</v>
      </c>
      <c r="AX1764">
        <v>29.88</v>
      </c>
      <c r="AY1764">
        <v>0.17</v>
      </c>
      <c r="AZ1764">
        <v>0</v>
      </c>
      <c r="BA1764">
        <v>1389.6422130194205</v>
      </c>
    </row>
    <row r="1765" spans="1:53" x14ac:dyDescent="0.25">
      <c r="A1765">
        <v>4381</v>
      </c>
      <c r="B1765" t="s">
        <v>2125</v>
      </c>
      <c r="C1765">
        <v>0</v>
      </c>
      <c r="D1765">
        <v>1.58</v>
      </c>
      <c r="E1765">
        <v>0</v>
      </c>
      <c r="F1765">
        <v>0</v>
      </c>
      <c r="G1765">
        <v>0</v>
      </c>
      <c r="H1765">
        <v>0.03</v>
      </c>
      <c r="I1765">
        <v>0</v>
      </c>
      <c r="J1765">
        <v>2</v>
      </c>
      <c r="K1765">
        <v>0.03</v>
      </c>
      <c r="L1765">
        <v>-1</v>
      </c>
      <c r="M1765">
        <v>-1</v>
      </c>
      <c r="N1765">
        <v>0.67</v>
      </c>
      <c r="O1765">
        <v>3.58</v>
      </c>
      <c r="P1765">
        <v>0.03</v>
      </c>
      <c r="Q1765">
        <v>0.28000000000000003</v>
      </c>
      <c r="R1765">
        <v>0.05</v>
      </c>
      <c r="S1765">
        <v>0.32</v>
      </c>
      <c r="T1765">
        <v>0.23</v>
      </c>
      <c r="U1765">
        <v>0</v>
      </c>
      <c r="V1765">
        <v>0</v>
      </c>
      <c r="W1765">
        <v>20.67</v>
      </c>
      <c r="X1765">
        <v>0.6</v>
      </c>
      <c r="Y1765">
        <v>-1</v>
      </c>
      <c r="Z1765">
        <v>-1</v>
      </c>
      <c r="AA1765">
        <v>24.88</v>
      </c>
      <c r="AB1765">
        <v>0.03</v>
      </c>
      <c r="AC1765">
        <v>0.02</v>
      </c>
      <c r="AD1765">
        <v>0.03</v>
      </c>
      <c r="AE1765">
        <v>4.17</v>
      </c>
      <c r="AF1765">
        <v>-1</v>
      </c>
      <c r="AG1765">
        <v>-1</v>
      </c>
      <c r="AH1765">
        <v>-1</v>
      </c>
      <c r="AI1765">
        <v>0</v>
      </c>
      <c r="AJ1765">
        <v>0</v>
      </c>
      <c r="AK1765">
        <v>0.03</v>
      </c>
      <c r="AL1765">
        <v>0.03</v>
      </c>
      <c r="AM1765">
        <v>0.05</v>
      </c>
      <c r="AN1765">
        <v>0.05</v>
      </c>
      <c r="AO1765">
        <v>1.42</v>
      </c>
      <c r="AP1765">
        <v>1.42</v>
      </c>
      <c r="AQ1765">
        <v>22.67</v>
      </c>
      <c r="AR1765">
        <v>0.53</v>
      </c>
      <c r="AS1765">
        <v>0.68</v>
      </c>
      <c r="AT1765">
        <v>-1</v>
      </c>
      <c r="AU1765">
        <v>-1</v>
      </c>
      <c r="AV1765">
        <v>0.05</v>
      </c>
      <c r="AW1765">
        <v>29.88</v>
      </c>
      <c r="AX1765">
        <v>29.88</v>
      </c>
      <c r="AY1765">
        <v>0.17</v>
      </c>
      <c r="AZ1765">
        <v>0</v>
      </c>
      <c r="BA1765">
        <v>1435.1329739071541</v>
      </c>
    </row>
    <row r="1766" spans="1:53" x14ac:dyDescent="0.25">
      <c r="A1766">
        <v>4382</v>
      </c>
      <c r="B1766" t="s">
        <v>2126</v>
      </c>
      <c r="C1766">
        <v>0</v>
      </c>
      <c r="D1766">
        <v>1.58</v>
      </c>
      <c r="E1766">
        <v>0</v>
      </c>
      <c r="F1766">
        <v>0</v>
      </c>
      <c r="G1766">
        <v>0</v>
      </c>
      <c r="H1766">
        <v>0.03</v>
      </c>
      <c r="I1766">
        <v>0</v>
      </c>
      <c r="J1766">
        <v>2</v>
      </c>
      <c r="K1766">
        <v>0.03</v>
      </c>
      <c r="L1766">
        <v>-1</v>
      </c>
      <c r="M1766">
        <v>-1</v>
      </c>
      <c r="N1766">
        <v>0.67</v>
      </c>
      <c r="O1766">
        <v>3.58</v>
      </c>
      <c r="P1766">
        <v>0.03</v>
      </c>
      <c r="Q1766">
        <v>0.28000000000000003</v>
      </c>
      <c r="R1766">
        <v>0.05</v>
      </c>
      <c r="S1766">
        <v>0.32</v>
      </c>
      <c r="T1766">
        <v>0.23</v>
      </c>
      <c r="U1766">
        <v>0</v>
      </c>
      <c r="V1766">
        <v>0</v>
      </c>
      <c r="W1766">
        <v>20.67</v>
      </c>
      <c r="X1766">
        <v>0.6</v>
      </c>
      <c r="Y1766">
        <v>-1</v>
      </c>
      <c r="Z1766">
        <v>-1</v>
      </c>
      <c r="AA1766">
        <v>24.88</v>
      </c>
      <c r="AB1766">
        <v>0.03</v>
      </c>
      <c r="AC1766">
        <v>0.02</v>
      </c>
      <c r="AD1766">
        <v>0.03</v>
      </c>
      <c r="AE1766">
        <v>4.17</v>
      </c>
      <c r="AF1766">
        <v>-1</v>
      </c>
      <c r="AG1766">
        <v>-1</v>
      </c>
      <c r="AH1766">
        <v>-1</v>
      </c>
      <c r="AI1766">
        <v>0</v>
      </c>
      <c r="AJ1766">
        <v>0</v>
      </c>
      <c r="AK1766">
        <v>0.03</v>
      </c>
      <c r="AL1766">
        <v>0.03</v>
      </c>
      <c r="AM1766">
        <v>0.05</v>
      </c>
      <c r="AN1766">
        <v>0.05</v>
      </c>
      <c r="AO1766">
        <v>1.42</v>
      </c>
      <c r="AP1766">
        <v>1.42</v>
      </c>
      <c r="AQ1766">
        <v>22.67</v>
      </c>
      <c r="AR1766">
        <v>0.53</v>
      </c>
      <c r="AS1766">
        <v>0.68</v>
      </c>
      <c r="AT1766">
        <v>-1</v>
      </c>
      <c r="AU1766">
        <v>-1</v>
      </c>
      <c r="AV1766">
        <v>0.05</v>
      </c>
      <c r="AW1766">
        <v>29.88</v>
      </c>
      <c r="AX1766">
        <v>29.88</v>
      </c>
      <c r="AY1766">
        <v>0.17</v>
      </c>
      <c r="AZ1766">
        <v>0</v>
      </c>
      <c r="BA1766">
        <v>1350</v>
      </c>
    </row>
    <row r="1767" spans="1:53" x14ac:dyDescent="0.25">
      <c r="A1767">
        <v>4383</v>
      </c>
      <c r="B1767" t="s">
        <v>2127</v>
      </c>
      <c r="C1767">
        <v>0</v>
      </c>
      <c r="D1767">
        <v>1.58</v>
      </c>
      <c r="E1767">
        <v>0</v>
      </c>
      <c r="F1767">
        <v>0</v>
      </c>
      <c r="G1767">
        <v>0</v>
      </c>
      <c r="H1767">
        <v>0.03</v>
      </c>
      <c r="I1767">
        <v>0</v>
      </c>
      <c r="J1767">
        <v>2</v>
      </c>
      <c r="K1767">
        <v>0.03</v>
      </c>
      <c r="L1767">
        <v>-1</v>
      </c>
      <c r="M1767">
        <v>-1</v>
      </c>
      <c r="N1767">
        <v>0.67</v>
      </c>
      <c r="O1767">
        <v>3.58</v>
      </c>
      <c r="P1767">
        <v>0.03</v>
      </c>
      <c r="Q1767">
        <v>0.28000000000000003</v>
      </c>
      <c r="R1767">
        <v>0.05</v>
      </c>
      <c r="S1767">
        <v>0.32</v>
      </c>
      <c r="T1767">
        <v>0.23</v>
      </c>
      <c r="U1767">
        <v>0</v>
      </c>
      <c r="V1767">
        <v>0</v>
      </c>
      <c r="W1767">
        <v>20.67</v>
      </c>
      <c r="X1767">
        <v>0.6</v>
      </c>
      <c r="Y1767">
        <v>-1</v>
      </c>
      <c r="Z1767">
        <v>-1</v>
      </c>
      <c r="AA1767">
        <v>24.88</v>
      </c>
      <c r="AB1767">
        <v>0.03</v>
      </c>
      <c r="AC1767">
        <v>0.02</v>
      </c>
      <c r="AD1767">
        <v>0.03</v>
      </c>
      <c r="AE1767">
        <v>4.17</v>
      </c>
      <c r="AF1767">
        <v>-1</v>
      </c>
      <c r="AG1767">
        <v>-1</v>
      </c>
      <c r="AH1767">
        <v>-1</v>
      </c>
      <c r="AI1767">
        <v>0</v>
      </c>
      <c r="AJ1767">
        <v>0</v>
      </c>
      <c r="AK1767">
        <v>0.03</v>
      </c>
      <c r="AL1767">
        <v>0.03</v>
      </c>
      <c r="AM1767">
        <v>0.05</v>
      </c>
      <c r="AN1767">
        <v>0.05</v>
      </c>
      <c r="AO1767">
        <v>1.42</v>
      </c>
      <c r="AP1767">
        <v>1.42</v>
      </c>
      <c r="AQ1767">
        <v>22.67</v>
      </c>
      <c r="AR1767">
        <v>0.53</v>
      </c>
      <c r="AS1767">
        <v>0.68</v>
      </c>
      <c r="AT1767">
        <v>-1</v>
      </c>
      <c r="AU1767">
        <v>-1</v>
      </c>
      <c r="AV1767">
        <v>0.05</v>
      </c>
      <c r="AW1767">
        <v>29.88</v>
      </c>
      <c r="AX1767">
        <v>29.88</v>
      </c>
      <c r="AY1767">
        <v>0.17</v>
      </c>
      <c r="AZ1767">
        <v>0</v>
      </c>
      <c r="BA1767">
        <v>1387.6839946951432</v>
      </c>
    </row>
    <row r="1768" spans="1:53" x14ac:dyDescent="0.25">
      <c r="A1768">
        <v>4384</v>
      </c>
      <c r="B1768" t="s">
        <v>2128</v>
      </c>
      <c r="C1768">
        <v>0</v>
      </c>
      <c r="D1768">
        <v>1.58</v>
      </c>
      <c r="E1768">
        <v>0</v>
      </c>
      <c r="F1768">
        <v>0</v>
      </c>
      <c r="G1768">
        <v>0</v>
      </c>
      <c r="H1768">
        <v>0.03</v>
      </c>
      <c r="I1768">
        <v>0</v>
      </c>
      <c r="J1768">
        <v>2</v>
      </c>
      <c r="K1768">
        <v>0.03</v>
      </c>
      <c r="L1768">
        <v>-1</v>
      </c>
      <c r="M1768">
        <v>-1</v>
      </c>
      <c r="N1768">
        <v>0.67</v>
      </c>
      <c r="O1768">
        <v>3.58</v>
      </c>
      <c r="P1768">
        <v>0.03</v>
      </c>
      <c r="Q1768">
        <v>0.28000000000000003</v>
      </c>
      <c r="R1768">
        <v>0.05</v>
      </c>
      <c r="S1768">
        <v>0.32</v>
      </c>
      <c r="T1768">
        <v>0.23</v>
      </c>
      <c r="U1768">
        <v>0</v>
      </c>
      <c r="V1768">
        <v>0</v>
      </c>
      <c r="W1768">
        <v>20.67</v>
      </c>
      <c r="X1768">
        <v>0.6</v>
      </c>
      <c r="Y1768">
        <v>-1</v>
      </c>
      <c r="Z1768">
        <v>-1</v>
      </c>
      <c r="AA1768">
        <v>24.88</v>
      </c>
      <c r="AB1768">
        <v>0.03</v>
      </c>
      <c r="AC1768">
        <v>0.02</v>
      </c>
      <c r="AD1768">
        <v>0.03</v>
      </c>
      <c r="AE1768">
        <v>4.17</v>
      </c>
      <c r="AF1768">
        <v>-1</v>
      </c>
      <c r="AG1768">
        <v>-1</v>
      </c>
      <c r="AH1768">
        <v>-1</v>
      </c>
      <c r="AI1768">
        <v>0</v>
      </c>
      <c r="AJ1768">
        <v>0</v>
      </c>
      <c r="AK1768">
        <v>0.03</v>
      </c>
      <c r="AL1768">
        <v>0.03</v>
      </c>
      <c r="AM1768">
        <v>0.05</v>
      </c>
      <c r="AN1768">
        <v>0.05</v>
      </c>
      <c r="AO1768">
        <v>1.42</v>
      </c>
      <c r="AP1768">
        <v>1.42</v>
      </c>
      <c r="AQ1768">
        <v>22.67</v>
      </c>
      <c r="AR1768">
        <v>0.53</v>
      </c>
      <c r="AS1768">
        <v>0.68</v>
      </c>
      <c r="AT1768">
        <v>-1</v>
      </c>
      <c r="AU1768">
        <v>-1</v>
      </c>
      <c r="AV1768">
        <v>0.05</v>
      </c>
      <c r="AW1768">
        <v>29.88</v>
      </c>
      <c r="AX1768">
        <v>29.88</v>
      </c>
      <c r="AY1768">
        <v>0.17</v>
      </c>
      <c r="AZ1768">
        <v>0</v>
      </c>
      <c r="BA1768">
        <v>1545.219358927513</v>
      </c>
    </row>
    <row r="1769" spans="1:53" x14ac:dyDescent="0.25">
      <c r="A1769">
        <v>4386</v>
      </c>
      <c r="B1769" t="s">
        <v>2129</v>
      </c>
      <c r="C1769">
        <v>0</v>
      </c>
      <c r="D1769">
        <v>1.58</v>
      </c>
      <c r="E1769">
        <v>0</v>
      </c>
      <c r="F1769">
        <v>0</v>
      </c>
      <c r="G1769">
        <v>0</v>
      </c>
      <c r="H1769">
        <v>0.03</v>
      </c>
      <c r="I1769">
        <v>0</v>
      </c>
      <c r="J1769">
        <v>2</v>
      </c>
      <c r="K1769">
        <v>0.03</v>
      </c>
      <c r="L1769">
        <v>-1</v>
      </c>
      <c r="M1769">
        <v>-1</v>
      </c>
      <c r="N1769">
        <v>0.67</v>
      </c>
      <c r="O1769">
        <v>3.58</v>
      </c>
      <c r="P1769">
        <v>0.03</v>
      </c>
      <c r="Q1769">
        <v>0.28000000000000003</v>
      </c>
      <c r="R1769">
        <v>0.05</v>
      </c>
      <c r="S1769">
        <v>0.32</v>
      </c>
      <c r="T1769">
        <v>0.23</v>
      </c>
      <c r="U1769">
        <v>0</v>
      </c>
      <c r="V1769">
        <v>0</v>
      </c>
      <c r="W1769">
        <v>20.67</v>
      </c>
      <c r="X1769">
        <v>0.6</v>
      </c>
      <c r="Y1769">
        <v>-1</v>
      </c>
      <c r="Z1769">
        <v>-1</v>
      </c>
      <c r="AA1769">
        <v>24.88</v>
      </c>
      <c r="AB1769">
        <v>0.03</v>
      </c>
      <c r="AC1769">
        <v>0.02</v>
      </c>
      <c r="AD1769">
        <v>0.03</v>
      </c>
      <c r="AE1769">
        <v>4.17</v>
      </c>
      <c r="AF1769">
        <v>-1</v>
      </c>
      <c r="AG1769">
        <v>-1</v>
      </c>
      <c r="AH1769">
        <v>-1</v>
      </c>
      <c r="AI1769">
        <v>0</v>
      </c>
      <c r="AJ1769">
        <v>0</v>
      </c>
      <c r="AK1769">
        <v>0.03</v>
      </c>
      <c r="AL1769">
        <v>0.03</v>
      </c>
      <c r="AM1769">
        <v>0.05</v>
      </c>
      <c r="AN1769">
        <v>0.05</v>
      </c>
      <c r="AO1769">
        <v>1.42</v>
      </c>
      <c r="AP1769">
        <v>1.42</v>
      </c>
      <c r="AQ1769">
        <v>22.67</v>
      </c>
      <c r="AR1769">
        <v>0.53</v>
      </c>
      <c r="AS1769">
        <v>0.68</v>
      </c>
      <c r="AT1769">
        <v>-1</v>
      </c>
      <c r="AU1769">
        <v>-1</v>
      </c>
      <c r="AV1769">
        <v>0.05</v>
      </c>
      <c r="AW1769">
        <v>29.88</v>
      </c>
      <c r="AX1769">
        <v>29.88</v>
      </c>
      <c r="AY1769">
        <v>0.17</v>
      </c>
      <c r="AZ1769">
        <v>0</v>
      </c>
      <c r="BA1769">
        <v>1399.9966754761167</v>
      </c>
    </row>
    <row r="1770" spans="1:53" x14ac:dyDescent="0.25">
      <c r="A1770">
        <v>4388</v>
      </c>
      <c r="B1770" t="s">
        <v>2130</v>
      </c>
      <c r="C1770">
        <v>0</v>
      </c>
      <c r="D1770">
        <v>1.58</v>
      </c>
      <c r="E1770">
        <v>0</v>
      </c>
      <c r="F1770">
        <v>0</v>
      </c>
      <c r="G1770">
        <v>0</v>
      </c>
      <c r="H1770">
        <v>0.03</v>
      </c>
      <c r="I1770">
        <v>0</v>
      </c>
      <c r="J1770">
        <v>2</v>
      </c>
      <c r="K1770">
        <v>0.03</v>
      </c>
      <c r="L1770">
        <v>-1</v>
      </c>
      <c r="M1770">
        <v>-1</v>
      </c>
      <c r="N1770">
        <v>0.67</v>
      </c>
      <c r="O1770">
        <v>3.58</v>
      </c>
      <c r="P1770">
        <v>0.03</v>
      </c>
      <c r="Q1770">
        <v>0.28000000000000003</v>
      </c>
      <c r="R1770">
        <v>0.05</v>
      </c>
      <c r="S1770">
        <v>0.32</v>
      </c>
      <c r="T1770">
        <v>0.23</v>
      </c>
      <c r="U1770">
        <v>0</v>
      </c>
      <c r="V1770">
        <v>0</v>
      </c>
      <c r="W1770">
        <v>20.67</v>
      </c>
      <c r="X1770">
        <v>0.6</v>
      </c>
      <c r="Y1770">
        <v>-1</v>
      </c>
      <c r="Z1770">
        <v>-1</v>
      </c>
      <c r="AA1770">
        <v>24.88</v>
      </c>
      <c r="AB1770">
        <v>0.03</v>
      </c>
      <c r="AC1770">
        <v>0.02</v>
      </c>
      <c r="AD1770">
        <v>0.03</v>
      </c>
      <c r="AE1770">
        <v>4.17</v>
      </c>
      <c r="AF1770">
        <v>-1</v>
      </c>
      <c r="AG1770">
        <v>-1</v>
      </c>
      <c r="AH1770">
        <v>-1</v>
      </c>
      <c r="AI1770">
        <v>0</v>
      </c>
      <c r="AJ1770">
        <v>0</v>
      </c>
      <c r="AK1770">
        <v>0.03</v>
      </c>
      <c r="AL1770">
        <v>0.03</v>
      </c>
      <c r="AM1770">
        <v>0.05</v>
      </c>
      <c r="AN1770">
        <v>0.05</v>
      </c>
      <c r="AO1770">
        <v>1.42</v>
      </c>
      <c r="AP1770">
        <v>1.42</v>
      </c>
      <c r="AQ1770">
        <v>22.67</v>
      </c>
      <c r="AR1770">
        <v>0.53</v>
      </c>
      <c r="AS1770">
        <v>0.68</v>
      </c>
      <c r="AT1770">
        <v>-1</v>
      </c>
      <c r="AU1770">
        <v>-1</v>
      </c>
      <c r="AV1770">
        <v>0.05</v>
      </c>
      <c r="AW1770">
        <v>29.88</v>
      </c>
      <c r="AX1770">
        <v>29.88</v>
      </c>
      <c r="AY1770">
        <v>0.17</v>
      </c>
      <c r="AZ1770">
        <v>0</v>
      </c>
      <c r="BA1770">
        <v>1494.4235570686301</v>
      </c>
    </row>
    <row r="1771" spans="1:53" x14ac:dyDescent="0.25">
      <c r="A1771">
        <v>4390</v>
      </c>
      <c r="B1771" t="s">
        <v>2131</v>
      </c>
      <c r="C1771">
        <v>0</v>
      </c>
      <c r="D1771">
        <v>1.58</v>
      </c>
      <c r="E1771">
        <v>0</v>
      </c>
      <c r="F1771">
        <v>0</v>
      </c>
      <c r="G1771">
        <v>0</v>
      </c>
      <c r="H1771">
        <v>0.03</v>
      </c>
      <c r="I1771">
        <v>0</v>
      </c>
      <c r="J1771">
        <v>2</v>
      </c>
      <c r="K1771">
        <v>0.03</v>
      </c>
      <c r="L1771">
        <v>-1</v>
      </c>
      <c r="M1771">
        <v>-1</v>
      </c>
      <c r="N1771">
        <v>0.67</v>
      </c>
      <c r="O1771">
        <v>3.58</v>
      </c>
      <c r="P1771">
        <v>0.03</v>
      </c>
      <c r="Q1771">
        <v>0.28000000000000003</v>
      </c>
      <c r="R1771">
        <v>0.05</v>
      </c>
      <c r="S1771">
        <v>0.32</v>
      </c>
      <c r="T1771">
        <v>0.23</v>
      </c>
      <c r="U1771">
        <v>0</v>
      </c>
      <c r="V1771">
        <v>0</v>
      </c>
      <c r="W1771">
        <v>20.67</v>
      </c>
      <c r="X1771">
        <v>0.6</v>
      </c>
      <c r="Y1771">
        <v>-1</v>
      </c>
      <c r="Z1771">
        <v>-1</v>
      </c>
      <c r="AA1771">
        <v>24.88</v>
      </c>
      <c r="AB1771">
        <v>0.03</v>
      </c>
      <c r="AC1771">
        <v>0.02</v>
      </c>
      <c r="AD1771">
        <v>0.03</v>
      </c>
      <c r="AE1771">
        <v>4.17</v>
      </c>
      <c r="AF1771">
        <v>-1</v>
      </c>
      <c r="AG1771">
        <v>-1</v>
      </c>
      <c r="AH1771">
        <v>-1</v>
      </c>
      <c r="AI1771">
        <v>0</v>
      </c>
      <c r="AJ1771">
        <v>0</v>
      </c>
      <c r="AK1771">
        <v>0.03</v>
      </c>
      <c r="AL1771">
        <v>0.03</v>
      </c>
      <c r="AM1771">
        <v>0.05</v>
      </c>
      <c r="AN1771">
        <v>0.05</v>
      </c>
      <c r="AO1771">
        <v>1.42</v>
      </c>
      <c r="AP1771">
        <v>1.42</v>
      </c>
      <c r="AQ1771">
        <v>22.67</v>
      </c>
      <c r="AR1771">
        <v>0.53</v>
      </c>
      <c r="AS1771">
        <v>0.68</v>
      </c>
      <c r="AT1771">
        <v>-1</v>
      </c>
      <c r="AU1771">
        <v>-1</v>
      </c>
      <c r="AV1771">
        <v>0.05</v>
      </c>
      <c r="AW1771">
        <v>29.88</v>
      </c>
      <c r="AX1771">
        <v>29.88</v>
      </c>
      <c r="AY1771">
        <v>0.17</v>
      </c>
      <c r="AZ1771">
        <v>0</v>
      </c>
      <c r="BA1771">
        <v>1431.0250717392223</v>
      </c>
    </row>
    <row r="1772" spans="1:53" x14ac:dyDescent="0.25">
      <c r="A1772">
        <v>4391</v>
      </c>
      <c r="B1772" t="s">
        <v>2132</v>
      </c>
      <c r="C1772">
        <v>0</v>
      </c>
      <c r="D1772">
        <v>1.58</v>
      </c>
      <c r="E1772">
        <v>0</v>
      </c>
      <c r="F1772">
        <v>0</v>
      </c>
      <c r="G1772">
        <v>0</v>
      </c>
      <c r="H1772">
        <v>0.03</v>
      </c>
      <c r="I1772">
        <v>0</v>
      </c>
      <c r="J1772">
        <v>2</v>
      </c>
      <c r="K1772">
        <v>0.03</v>
      </c>
      <c r="L1772">
        <v>-1</v>
      </c>
      <c r="M1772">
        <v>-1</v>
      </c>
      <c r="N1772">
        <v>0.67</v>
      </c>
      <c r="O1772">
        <v>3.58</v>
      </c>
      <c r="P1772">
        <v>0.03</v>
      </c>
      <c r="Q1772">
        <v>0.28000000000000003</v>
      </c>
      <c r="R1772">
        <v>0.05</v>
      </c>
      <c r="S1772">
        <v>0.32</v>
      </c>
      <c r="T1772">
        <v>0.23</v>
      </c>
      <c r="U1772">
        <v>0</v>
      </c>
      <c r="V1772">
        <v>0</v>
      </c>
      <c r="W1772">
        <v>20.67</v>
      </c>
      <c r="X1772">
        <v>0.6</v>
      </c>
      <c r="Y1772">
        <v>-1</v>
      </c>
      <c r="Z1772">
        <v>-1</v>
      </c>
      <c r="AA1772">
        <v>24.88</v>
      </c>
      <c r="AB1772">
        <v>0.03</v>
      </c>
      <c r="AC1772">
        <v>0.02</v>
      </c>
      <c r="AD1772">
        <v>0.03</v>
      </c>
      <c r="AE1772">
        <v>4.17</v>
      </c>
      <c r="AF1772">
        <v>-1</v>
      </c>
      <c r="AG1772">
        <v>-1</v>
      </c>
      <c r="AH1772">
        <v>-1</v>
      </c>
      <c r="AI1772">
        <v>0</v>
      </c>
      <c r="AJ1772">
        <v>0</v>
      </c>
      <c r="AK1772">
        <v>0.03</v>
      </c>
      <c r="AL1772">
        <v>0.03</v>
      </c>
      <c r="AM1772">
        <v>0.05</v>
      </c>
      <c r="AN1772">
        <v>0.05</v>
      </c>
      <c r="AO1772">
        <v>1.42</v>
      </c>
      <c r="AP1772">
        <v>1.42</v>
      </c>
      <c r="AQ1772">
        <v>22.67</v>
      </c>
      <c r="AR1772">
        <v>0.53</v>
      </c>
      <c r="AS1772">
        <v>0.68</v>
      </c>
      <c r="AT1772">
        <v>-1</v>
      </c>
      <c r="AU1772">
        <v>-1</v>
      </c>
      <c r="AV1772">
        <v>0.05</v>
      </c>
      <c r="AW1772">
        <v>29.88</v>
      </c>
      <c r="AX1772">
        <v>29.88</v>
      </c>
      <c r="AY1772">
        <v>0.17</v>
      </c>
      <c r="AZ1772">
        <v>0</v>
      </c>
      <c r="BA1772">
        <v>1546.9711839278568</v>
      </c>
    </row>
    <row r="1773" spans="1:53" x14ac:dyDescent="0.25">
      <c r="A1773">
        <v>4392</v>
      </c>
      <c r="B1773" t="s">
        <v>2133</v>
      </c>
      <c r="C1773">
        <v>0</v>
      </c>
      <c r="D1773">
        <v>1.58</v>
      </c>
      <c r="E1773">
        <v>0</v>
      </c>
      <c r="F1773">
        <v>0</v>
      </c>
      <c r="G1773">
        <v>0</v>
      </c>
      <c r="H1773">
        <v>0.03</v>
      </c>
      <c r="I1773">
        <v>0</v>
      </c>
      <c r="J1773">
        <v>2</v>
      </c>
      <c r="K1773">
        <v>0.03</v>
      </c>
      <c r="L1773">
        <v>-1</v>
      </c>
      <c r="M1773">
        <v>-1</v>
      </c>
      <c r="N1773">
        <v>0.67</v>
      </c>
      <c r="O1773">
        <v>3.58</v>
      </c>
      <c r="P1773">
        <v>0.03</v>
      </c>
      <c r="Q1773">
        <v>0.28000000000000003</v>
      </c>
      <c r="R1773">
        <v>0.05</v>
      </c>
      <c r="S1773">
        <v>0.32</v>
      </c>
      <c r="T1773">
        <v>0.23</v>
      </c>
      <c r="U1773">
        <v>0</v>
      </c>
      <c r="V1773">
        <v>0</v>
      </c>
      <c r="W1773">
        <v>20.67</v>
      </c>
      <c r="X1773">
        <v>0.6</v>
      </c>
      <c r="Y1773">
        <v>-1</v>
      </c>
      <c r="Z1773">
        <v>-1</v>
      </c>
      <c r="AA1773">
        <v>24.88</v>
      </c>
      <c r="AB1773">
        <v>0.03</v>
      </c>
      <c r="AC1773">
        <v>0.02</v>
      </c>
      <c r="AD1773">
        <v>0.03</v>
      </c>
      <c r="AE1773">
        <v>4.17</v>
      </c>
      <c r="AF1773">
        <v>-1</v>
      </c>
      <c r="AG1773">
        <v>-1</v>
      </c>
      <c r="AH1773">
        <v>-1</v>
      </c>
      <c r="AI1773">
        <v>0</v>
      </c>
      <c r="AJ1773">
        <v>0</v>
      </c>
      <c r="AK1773">
        <v>0.03</v>
      </c>
      <c r="AL1773">
        <v>0.03</v>
      </c>
      <c r="AM1773">
        <v>0.05</v>
      </c>
      <c r="AN1773">
        <v>0.05</v>
      </c>
      <c r="AO1773">
        <v>1.42</v>
      </c>
      <c r="AP1773">
        <v>1.42</v>
      </c>
      <c r="AQ1773">
        <v>22.67</v>
      </c>
      <c r="AR1773">
        <v>0.53</v>
      </c>
      <c r="AS1773">
        <v>0.68</v>
      </c>
      <c r="AT1773">
        <v>-1</v>
      </c>
      <c r="AU1773">
        <v>-1</v>
      </c>
      <c r="AV1773">
        <v>0.05</v>
      </c>
      <c r="AW1773">
        <v>29.88</v>
      </c>
      <c r="AX1773">
        <v>29.88</v>
      </c>
      <c r="AY1773">
        <v>0.17</v>
      </c>
      <c r="AZ1773">
        <v>0</v>
      </c>
      <c r="BA1773">
        <v>1434.9850304363306</v>
      </c>
    </row>
    <row r="1774" spans="1:53" x14ac:dyDescent="0.25">
      <c r="A1774">
        <v>4395</v>
      </c>
      <c r="B1774" t="s">
        <v>2134</v>
      </c>
      <c r="C1774">
        <v>0</v>
      </c>
      <c r="D1774">
        <v>1.58</v>
      </c>
      <c r="E1774">
        <v>0</v>
      </c>
      <c r="F1774">
        <v>0</v>
      </c>
      <c r="G1774">
        <v>0</v>
      </c>
      <c r="H1774">
        <v>0.03</v>
      </c>
      <c r="I1774">
        <v>0</v>
      </c>
      <c r="J1774">
        <v>2</v>
      </c>
      <c r="K1774">
        <v>0.03</v>
      </c>
      <c r="L1774">
        <v>-1</v>
      </c>
      <c r="M1774">
        <v>-1</v>
      </c>
      <c r="N1774">
        <v>0.67</v>
      </c>
      <c r="O1774">
        <v>3.58</v>
      </c>
      <c r="P1774">
        <v>0.03</v>
      </c>
      <c r="Q1774">
        <v>0.28000000000000003</v>
      </c>
      <c r="R1774">
        <v>0.05</v>
      </c>
      <c r="S1774">
        <v>0.32</v>
      </c>
      <c r="T1774">
        <v>0.23</v>
      </c>
      <c r="U1774">
        <v>0</v>
      </c>
      <c r="V1774">
        <v>0</v>
      </c>
      <c r="W1774">
        <v>20.67</v>
      </c>
      <c r="X1774">
        <v>0.6</v>
      </c>
      <c r="Y1774">
        <v>-1</v>
      </c>
      <c r="Z1774">
        <v>-1</v>
      </c>
      <c r="AA1774">
        <v>24.88</v>
      </c>
      <c r="AB1774">
        <v>0.03</v>
      </c>
      <c r="AC1774">
        <v>0.02</v>
      </c>
      <c r="AD1774">
        <v>0.03</v>
      </c>
      <c r="AE1774">
        <v>4.17</v>
      </c>
      <c r="AF1774">
        <v>-1</v>
      </c>
      <c r="AG1774">
        <v>-1</v>
      </c>
      <c r="AH1774">
        <v>-1</v>
      </c>
      <c r="AI1774">
        <v>0</v>
      </c>
      <c r="AJ1774">
        <v>0</v>
      </c>
      <c r="AK1774">
        <v>0.03</v>
      </c>
      <c r="AL1774">
        <v>0.03</v>
      </c>
      <c r="AM1774">
        <v>0.05</v>
      </c>
      <c r="AN1774">
        <v>0.05</v>
      </c>
      <c r="AO1774">
        <v>1.42</v>
      </c>
      <c r="AP1774">
        <v>1.42</v>
      </c>
      <c r="AQ1774">
        <v>22.67</v>
      </c>
      <c r="AR1774">
        <v>0.53</v>
      </c>
      <c r="AS1774">
        <v>0.68</v>
      </c>
      <c r="AT1774">
        <v>-1</v>
      </c>
      <c r="AU1774">
        <v>-1</v>
      </c>
      <c r="AV1774">
        <v>0.05</v>
      </c>
      <c r="AW1774">
        <v>29.88</v>
      </c>
      <c r="AX1774">
        <v>29.88</v>
      </c>
      <c r="AY1774">
        <v>0.17</v>
      </c>
      <c r="AZ1774">
        <v>0</v>
      </c>
      <c r="BA1774">
        <v>1448.7470394566376</v>
      </c>
    </row>
    <row r="1775" spans="1:53" x14ac:dyDescent="0.25">
      <c r="A1775">
        <v>4397</v>
      </c>
      <c r="B1775" t="s">
        <v>2135</v>
      </c>
      <c r="C1775">
        <v>0</v>
      </c>
      <c r="D1775">
        <v>1.58</v>
      </c>
      <c r="E1775">
        <v>0</v>
      </c>
      <c r="F1775">
        <v>0</v>
      </c>
      <c r="G1775">
        <v>0</v>
      </c>
      <c r="H1775">
        <v>0.03</v>
      </c>
      <c r="I1775">
        <v>0</v>
      </c>
      <c r="J1775">
        <v>2</v>
      </c>
      <c r="K1775">
        <v>0.03</v>
      </c>
      <c r="L1775">
        <v>-1</v>
      </c>
      <c r="M1775">
        <v>-1</v>
      </c>
      <c r="N1775">
        <v>0.67</v>
      </c>
      <c r="O1775">
        <v>3.58</v>
      </c>
      <c r="P1775">
        <v>0.03</v>
      </c>
      <c r="Q1775">
        <v>0.28000000000000003</v>
      </c>
      <c r="R1775">
        <v>0.05</v>
      </c>
      <c r="S1775">
        <v>0.32</v>
      </c>
      <c r="T1775">
        <v>0.23</v>
      </c>
      <c r="U1775">
        <v>0</v>
      </c>
      <c r="V1775">
        <v>0</v>
      </c>
      <c r="W1775">
        <v>20.67</v>
      </c>
      <c r="X1775">
        <v>0.6</v>
      </c>
      <c r="Y1775">
        <v>-1</v>
      </c>
      <c r="Z1775">
        <v>-1</v>
      </c>
      <c r="AA1775">
        <v>24.88</v>
      </c>
      <c r="AB1775">
        <v>0.03</v>
      </c>
      <c r="AC1775">
        <v>0.02</v>
      </c>
      <c r="AD1775">
        <v>0.03</v>
      </c>
      <c r="AE1775">
        <v>4.17</v>
      </c>
      <c r="AF1775">
        <v>-1</v>
      </c>
      <c r="AG1775">
        <v>-1</v>
      </c>
      <c r="AH1775">
        <v>-1</v>
      </c>
      <c r="AI1775">
        <v>0</v>
      </c>
      <c r="AJ1775">
        <v>0</v>
      </c>
      <c r="AK1775">
        <v>0.03</v>
      </c>
      <c r="AL1775">
        <v>0.03</v>
      </c>
      <c r="AM1775">
        <v>0.05</v>
      </c>
      <c r="AN1775">
        <v>0.05</v>
      </c>
      <c r="AO1775">
        <v>1.42</v>
      </c>
      <c r="AP1775">
        <v>1.42</v>
      </c>
      <c r="AQ1775">
        <v>22.67</v>
      </c>
      <c r="AR1775">
        <v>0.53</v>
      </c>
      <c r="AS1775">
        <v>0.68</v>
      </c>
      <c r="AT1775">
        <v>-1</v>
      </c>
      <c r="AU1775">
        <v>-1</v>
      </c>
      <c r="AV1775">
        <v>0.05</v>
      </c>
      <c r="AW1775">
        <v>29.88</v>
      </c>
      <c r="AX1775">
        <v>29.88</v>
      </c>
      <c r="AY1775">
        <v>0.17</v>
      </c>
      <c r="AZ1775">
        <v>0</v>
      </c>
      <c r="BA1775">
        <v>1462.1129125634875</v>
      </c>
    </row>
    <row r="1776" spans="1:53" x14ac:dyDescent="0.25">
      <c r="A1776">
        <v>4398</v>
      </c>
      <c r="B1776" t="s">
        <v>2136</v>
      </c>
      <c r="C1776">
        <v>0</v>
      </c>
      <c r="D1776">
        <v>1.58</v>
      </c>
      <c r="E1776">
        <v>0</v>
      </c>
      <c r="F1776">
        <v>0</v>
      </c>
      <c r="G1776">
        <v>0</v>
      </c>
      <c r="H1776">
        <v>0.03</v>
      </c>
      <c r="I1776">
        <v>0</v>
      </c>
      <c r="J1776">
        <v>2</v>
      </c>
      <c r="K1776">
        <v>0.03</v>
      </c>
      <c r="L1776">
        <v>-1</v>
      </c>
      <c r="M1776">
        <v>-1</v>
      </c>
      <c r="N1776">
        <v>0.67</v>
      </c>
      <c r="O1776">
        <v>3.58</v>
      </c>
      <c r="P1776">
        <v>0.03</v>
      </c>
      <c r="Q1776">
        <v>0.28000000000000003</v>
      </c>
      <c r="R1776">
        <v>0.05</v>
      </c>
      <c r="S1776">
        <v>0.32</v>
      </c>
      <c r="T1776">
        <v>0.23</v>
      </c>
      <c r="U1776">
        <v>0</v>
      </c>
      <c r="V1776">
        <v>0</v>
      </c>
      <c r="W1776">
        <v>20.67</v>
      </c>
      <c r="X1776">
        <v>0.6</v>
      </c>
      <c r="Y1776">
        <v>-1</v>
      </c>
      <c r="Z1776">
        <v>-1</v>
      </c>
      <c r="AA1776">
        <v>24.88</v>
      </c>
      <c r="AB1776">
        <v>0.03</v>
      </c>
      <c r="AC1776">
        <v>0.02</v>
      </c>
      <c r="AD1776">
        <v>0.03</v>
      </c>
      <c r="AE1776">
        <v>4.17</v>
      </c>
      <c r="AF1776">
        <v>-1</v>
      </c>
      <c r="AG1776">
        <v>-1</v>
      </c>
      <c r="AH1776">
        <v>-1</v>
      </c>
      <c r="AI1776">
        <v>0</v>
      </c>
      <c r="AJ1776">
        <v>0</v>
      </c>
      <c r="AK1776">
        <v>0.03</v>
      </c>
      <c r="AL1776">
        <v>0.03</v>
      </c>
      <c r="AM1776">
        <v>0.05</v>
      </c>
      <c r="AN1776">
        <v>0.05</v>
      </c>
      <c r="AO1776">
        <v>1.42</v>
      </c>
      <c r="AP1776">
        <v>1.42</v>
      </c>
      <c r="AQ1776">
        <v>22.67</v>
      </c>
      <c r="AR1776">
        <v>0.53</v>
      </c>
      <c r="AS1776">
        <v>0.68</v>
      </c>
      <c r="AT1776">
        <v>-1</v>
      </c>
      <c r="AU1776">
        <v>-1</v>
      </c>
      <c r="AV1776">
        <v>0.05</v>
      </c>
      <c r="AW1776">
        <v>29.88</v>
      </c>
      <c r="AX1776">
        <v>29.88</v>
      </c>
      <c r="AY1776">
        <v>0.17</v>
      </c>
      <c r="AZ1776">
        <v>0</v>
      </c>
      <c r="BA1776">
        <v>1413.9743481101216</v>
      </c>
    </row>
    <row r="1777" spans="1:53" x14ac:dyDescent="0.25">
      <c r="A1777">
        <v>4400</v>
      </c>
      <c r="B1777" t="s">
        <v>2137</v>
      </c>
      <c r="C1777">
        <v>0</v>
      </c>
      <c r="D1777">
        <v>1.58</v>
      </c>
      <c r="E1777">
        <v>0</v>
      </c>
      <c r="F1777">
        <v>0</v>
      </c>
      <c r="G1777">
        <v>0</v>
      </c>
      <c r="H1777">
        <v>0.03</v>
      </c>
      <c r="I1777">
        <v>0</v>
      </c>
      <c r="J1777">
        <v>2</v>
      </c>
      <c r="K1777">
        <v>0.03</v>
      </c>
      <c r="L1777">
        <v>-1</v>
      </c>
      <c r="M1777">
        <v>-1</v>
      </c>
      <c r="N1777">
        <v>0.67</v>
      </c>
      <c r="O1777">
        <v>3.58</v>
      </c>
      <c r="P1777">
        <v>0.03</v>
      </c>
      <c r="Q1777">
        <v>0.28000000000000003</v>
      </c>
      <c r="R1777">
        <v>0.05</v>
      </c>
      <c r="S1777">
        <v>0.32</v>
      </c>
      <c r="T1777">
        <v>0.23</v>
      </c>
      <c r="U1777">
        <v>0</v>
      </c>
      <c r="V1777">
        <v>0</v>
      </c>
      <c r="W1777">
        <v>20.67</v>
      </c>
      <c r="X1777">
        <v>0.6</v>
      </c>
      <c r="Y1777">
        <v>-1</v>
      </c>
      <c r="Z1777">
        <v>-1</v>
      </c>
      <c r="AA1777">
        <v>24.88</v>
      </c>
      <c r="AB1777">
        <v>0.03</v>
      </c>
      <c r="AC1777">
        <v>0.02</v>
      </c>
      <c r="AD1777">
        <v>0.03</v>
      </c>
      <c r="AE1777">
        <v>4.17</v>
      </c>
      <c r="AF1777">
        <v>-1</v>
      </c>
      <c r="AG1777">
        <v>-1</v>
      </c>
      <c r="AH1777">
        <v>-1</v>
      </c>
      <c r="AI1777">
        <v>0</v>
      </c>
      <c r="AJ1777">
        <v>0</v>
      </c>
      <c r="AK1777">
        <v>0.03</v>
      </c>
      <c r="AL1777">
        <v>0.03</v>
      </c>
      <c r="AM1777">
        <v>0.05</v>
      </c>
      <c r="AN1777">
        <v>0.05</v>
      </c>
      <c r="AO1777">
        <v>1.42</v>
      </c>
      <c r="AP1777">
        <v>1.42</v>
      </c>
      <c r="AQ1777">
        <v>22.67</v>
      </c>
      <c r="AR1777">
        <v>0.53</v>
      </c>
      <c r="AS1777">
        <v>0.68</v>
      </c>
      <c r="AT1777">
        <v>-1</v>
      </c>
      <c r="AU1777">
        <v>-1</v>
      </c>
      <c r="AV1777">
        <v>0.05</v>
      </c>
      <c r="AW1777">
        <v>29.88</v>
      </c>
      <c r="AX1777">
        <v>29.88</v>
      </c>
      <c r="AY1777">
        <v>0.17</v>
      </c>
      <c r="AZ1777">
        <v>0</v>
      </c>
      <c r="BA1777">
        <v>1411.663324336329</v>
      </c>
    </row>
    <row r="1778" spans="1:53" x14ac:dyDescent="0.25">
      <c r="A1778">
        <v>4401</v>
      </c>
      <c r="B1778" t="s">
        <v>2138</v>
      </c>
      <c r="C1778">
        <v>0</v>
      </c>
      <c r="D1778">
        <v>1.58</v>
      </c>
      <c r="E1778">
        <v>0</v>
      </c>
      <c r="F1778">
        <v>0</v>
      </c>
      <c r="G1778">
        <v>0</v>
      </c>
      <c r="H1778">
        <v>0.03</v>
      </c>
      <c r="I1778">
        <v>0</v>
      </c>
      <c r="J1778">
        <v>2</v>
      </c>
      <c r="K1778">
        <v>0.03</v>
      </c>
      <c r="L1778">
        <v>-1</v>
      </c>
      <c r="M1778">
        <v>-1</v>
      </c>
      <c r="N1778">
        <v>0.67</v>
      </c>
      <c r="O1778">
        <v>3.58</v>
      </c>
      <c r="P1778">
        <v>0.03</v>
      </c>
      <c r="Q1778">
        <v>0.28000000000000003</v>
      </c>
      <c r="R1778">
        <v>0.05</v>
      </c>
      <c r="S1778">
        <v>0.32</v>
      </c>
      <c r="T1778">
        <v>0.23</v>
      </c>
      <c r="U1778">
        <v>0</v>
      </c>
      <c r="V1778">
        <v>0</v>
      </c>
      <c r="W1778">
        <v>20.67</v>
      </c>
      <c r="X1778">
        <v>0.6</v>
      </c>
      <c r="Y1778">
        <v>-1</v>
      </c>
      <c r="Z1778">
        <v>-1</v>
      </c>
      <c r="AA1778">
        <v>24.88</v>
      </c>
      <c r="AB1778">
        <v>0.03</v>
      </c>
      <c r="AC1778">
        <v>0.02</v>
      </c>
      <c r="AD1778">
        <v>0.03</v>
      </c>
      <c r="AE1778">
        <v>4.17</v>
      </c>
      <c r="AF1778">
        <v>-1</v>
      </c>
      <c r="AG1778">
        <v>-1</v>
      </c>
      <c r="AH1778">
        <v>-1</v>
      </c>
      <c r="AI1778">
        <v>0</v>
      </c>
      <c r="AJ1778">
        <v>0</v>
      </c>
      <c r="AK1778">
        <v>0.03</v>
      </c>
      <c r="AL1778">
        <v>0.03</v>
      </c>
      <c r="AM1778">
        <v>0.05</v>
      </c>
      <c r="AN1778">
        <v>0.05</v>
      </c>
      <c r="AO1778">
        <v>1.42</v>
      </c>
      <c r="AP1778">
        <v>1.42</v>
      </c>
      <c r="AQ1778">
        <v>22.67</v>
      </c>
      <c r="AR1778">
        <v>0.53</v>
      </c>
      <c r="AS1778">
        <v>0.68</v>
      </c>
      <c r="AT1778">
        <v>-1</v>
      </c>
      <c r="AU1778">
        <v>-1</v>
      </c>
      <c r="AV1778">
        <v>0.05</v>
      </c>
      <c r="AW1778">
        <v>29.88</v>
      </c>
      <c r="AX1778">
        <v>29.88</v>
      </c>
      <c r="AY1778">
        <v>0.17</v>
      </c>
      <c r="AZ1778">
        <v>0</v>
      </c>
      <c r="BA1778">
        <v>1437.1918176933787</v>
      </c>
    </row>
    <row r="1779" spans="1:53" x14ac:dyDescent="0.25">
      <c r="A1779">
        <v>4403</v>
      </c>
      <c r="B1779" t="s">
        <v>2139</v>
      </c>
      <c r="C1779">
        <v>0</v>
      </c>
      <c r="D1779">
        <v>1.58</v>
      </c>
      <c r="E1779">
        <v>0</v>
      </c>
      <c r="F1779">
        <v>0</v>
      </c>
      <c r="G1779">
        <v>0</v>
      </c>
      <c r="H1779">
        <v>0.03</v>
      </c>
      <c r="I1779">
        <v>0</v>
      </c>
      <c r="J1779">
        <v>2</v>
      </c>
      <c r="K1779">
        <v>0.03</v>
      </c>
      <c r="L1779">
        <v>-1</v>
      </c>
      <c r="M1779">
        <v>-1</v>
      </c>
      <c r="N1779">
        <v>0.67</v>
      </c>
      <c r="O1779">
        <v>3.58</v>
      </c>
      <c r="P1779">
        <v>0.03</v>
      </c>
      <c r="Q1779">
        <v>0.28000000000000003</v>
      </c>
      <c r="R1779">
        <v>0.05</v>
      </c>
      <c r="S1779">
        <v>0.32</v>
      </c>
      <c r="T1779">
        <v>0.23</v>
      </c>
      <c r="U1779">
        <v>0</v>
      </c>
      <c r="V1779">
        <v>0</v>
      </c>
      <c r="W1779">
        <v>20.67</v>
      </c>
      <c r="X1779">
        <v>0.6</v>
      </c>
      <c r="Y1779">
        <v>-1</v>
      </c>
      <c r="Z1779">
        <v>-1</v>
      </c>
      <c r="AA1779">
        <v>24.88</v>
      </c>
      <c r="AB1779">
        <v>0.03</v>
      </c>
      <c r="AC1779">
        <v>0.02</v>
      </c>
      <c r="AD1779">
        <v>0.03</v>
      </c>
      <c r="AE1779">
        <v>4.17</v>
      </c>
      <c r="AF1779">
        <v>-1</v>
      </c>
      <c r="AG1779">
        <v>-1</v>
      </c>
      <c r="AH1779">
        <v>-1</v>
      </c>
      <c r="AI1779">
        <v>0</v>
      </c>
      <c r="AJ1779">
        <v>0</v>
      </c>
      <c r="AK1779">
        <v>0.03</v>
      </c>
      <c r="AL1779">
        <v>0.03</v>
      </c>
      <c r="AM1779">
        <v>0.05</v>
      </c>
      <c r="AN1779">
        <v>0.05</v>
      </c>
      <c r="AO1779">
        <v>1.42</v>
      </c>
      <c r="AP1779">
        <v>1.42</v>
      </c>
      <c r="AQ1779">
        <v>22.67</v>
      </c>
      <c r="AR1779">
        <v>0.53</v>
      </c>
      <c r="AS1779">
        <v>0.68</v>
      </c>
      <c r="AT1779">
        <v>-1</v>
      </c>
      <c r="AU1779">
        <v>-1</v>
      </c>
      <c r="AV1779">
        <v>0.05</v>
      </c>
      <c r="AW1779">
        <v>29.88</v>
      </c>
      <c r="AX1779">
        <v>29.88</v>
      </c>
      <c r="AY1779">
        <v>0.17</v>
      </c>
      <c r="AZ1779">
        <v>0</v>
      </c>
      <c r="BA1779">
        <v>1495.0881849987959</v>
      </c>
    </row>
    <row r="1780" spans="1:53" x14ac:dyDescent="0.25">
      <c r="A1780">
        <v>4404</v>
      </c>
      <c r="B1780" t="s">
        <v>2140</v>
      </c>
      <c r="C1780">
        <v>0</v>
      </c>
      <c r="D1780">
        <v>1.58</v>
      </c>
      <c r="E1780">
        <v>0</v>
      </c>
      <c r="F1780">
        <v>0</v>
      </c>
      <c r="G1780">
        <v>0</v>
      </c>
      <c r="H1780">
        <v>0.03</v>
      </c>
      <c r="I1780">
        <v>0</v>
      </c>
      <c r="J1780">
        <v>2</v>
      </c>
      <c r="K1780">
        <v>0.03</v>
      </c>
      <c r="L1780">
        <v>-1</v>
      </c>
      <c r="M1780">
        <v>-1</v>
      </c>
      <c r="N1780">
        <v>0.67</v>
      </c>
      <c r="O1780">
        <v>3.58</v>
      </c>
      <c r="P1780">
        <v>0.03</v>
      </c>
      <c r="Q1780">
        <v>0.28000000000000003</v>
      </c>
      <c r="R1780">
        <v>0.05</v>
      </c>
      <c r="S1780">
        <v>0.32</v>
      </c>
      <c r="T1780">
        <v>0.23</v>
      </c>
      <c r="U1780">
        <v>0</v>
      </c>
      <c r="V1780">
        <v>0</v>
      </c>
      <c r="W1780">
        <v>20.67</v>
      </c>
      <c r="X1780">
        <v>0.6</v>
      </c>
      <c r="Y1780">
        <v>-1</v>
      </c>
      <c r="Z1780">
        <v>-1</v>
      </c>
      <c r="AA1780">
        <v>24.88</v>
      </c>
      <c r="AB1780">
        <v>0.03</v>
      </c>
      <c r="AC1780">
        <v>0.02</v>
      </c>
      <c r="AD1780">
        <v>0.03</v>
      </c>
      <c r="AE1780">
        <v>4.17</v>
      </c>
      <c r="AF1780">
        <v>-1</v>
      </c>
      <c r="AG1780">
        <v>-1</v>
      </c>
      <c r="AH1780">
        <v>-1</v>
      </c>
      <c r="AI1780">
        <v>0</v>
      </c>
      <c r="AJ1780">
        <v>0</v>
      </c>
      <c r="AK1780">
        <v>0.03</v>
      </c>
      <c r="AL1780">
        <v>0.03</v>
      </c>
      <c r="AM1780">
        <v>0.05</v>
      </c>
      <c r="AN1780">
        <v>0.05</v>
      </c>
      <c r="AO1780">
        <v>1.42</v>
      </c>
      <c r="AP1780">
        <v>1.42</v>
      </c>
      <c r="AQ1780">
        <v>22.67</v>
      </c>
      <c r="AR1780">
        <v>0.53</v>
      </c>
      <c r="AS1780">
        <v>0.68</v>
      </c>
      <c r="AT1780">
        <v>-1</v>
      </c>
      <c r="AU1780">
        <v>-1</v>
      </c>
      <c r="AV1780">
        <v>0.05</v>
      </c>
      <c r="AW1780">
        <v>29.88</v>
      </c>
      <c r="AX1780">
        <v>29.88</v>
      </c>
      <c r="AY1780">
        <v>0.17</v>
      </c>
      <c r="AZ1780">
        <v>0</v>
      </c>
      <c r="BA1780">
        <v>1445.5703868958569</v>
      </c>
    </row>
    <row r="1781" spans="1:53" x14ac:dyDescent="0.25">
      <c r="A1781">
        <v>4405</v>
      </c>
      <c r="B1781" t="s">
        <v>2141</v>
      </c>
      <c r="C1781">
        <v>0</v>
      </c>
      <c r="D1781">
        <v>1.58</v>
      </c>
      <c r="E1781">
        <v>0</v>
      </c>
      <c r="F1781">
        <v>0</v>
      </c>
      <c r="G1781">
        <v>0</v>
      </c>
      <c r="H1781">
        <v>0.03</v>
      </c>
      <c r="I1781">
        <v>0</v>
      </c>
      <c r="J1781">
        <v>2</v>
      </c>
      <c r="K1781">
        <v>0.03</v>
      </c>
      <c r="L1781">
        <v>-1</v>
      </c>
      <c r="M1781">
        <v>-1</v>
      </c>
      <c r="N1781">
        <v>0.67</v>
      </c>
      <c r="O1781">
        <v>3.58</v>
      </c>
      <c r="P1781">
        <v>0.03</v>
      </c>
      <c r="Q1781">
        <v>0.28000000000000003</v>
      </c>
      <c r="R1781">
        <v>0.05</v>
      </c>
      <c r="S1781">
        <v>0.32</v>
      </c>
      <c r="T1781">
        <v>0.23</v>
      </c>
      <c r="U1781">
        <v>0</v>
      </c>
      <c r="V1781">
        <v>0</v>
      </c>
      <c r="W1781">
        <v>20.67</v>
      </c>
      <c r="X1781">
        <v>0.6</v>
      </c>
      <c r="Y1781">
        <v>-1</v>
      </c>
      <c r="Z1781">
        <v>-1</v>
      </c>
      <c r="AA1781">
        <v>24.88</v>
      </c>
      <c r="AB1781">
        <v>0.03</v>
      </c>
      <c r="AC1781">
        <v>0.02</v>
      </c>
      <c r="AD1781">
        <v>0.03</v>
      </c>
      <c r="AE1781">
        <v>4.17</v>
      </c>
      <c r="AF1781">
        <v>-1</v>
      </c>
      <c r="AG1781">
        <v>-1</v>
      </c>
      <c r="AH1781">
        <v>-1</v>
      </c>
      <c r="AI1781">
        <v>0</v>
      </c>
      <c r="AJ1781">
        <v>0</v>
      </c>
      <c r="AK1781">
        <v>0.03</v>
      </c>
      <c r="AL1781">
        <v>0.03</v>
      </c>
      <c r="AM1781">
        <v>0.05</v>
      </c>
      <c r="AN1781">
        <v>0.05</v>
      </c>
      <c r="AO1781">
        <v>1.42</v>
      </c>
      <c r="AP1781">
        <v>1.42</v>
      </c>
      <c r="AQ1781">
        <v>22.67</v>
      </c>
      <c r="AR1781">
        <v>0.53</v>
      </c>
      <c r="AS1781">
        <v>0.68</v>
      </c>
      <c r="AT1781">
        <v>-1</v>
      </c>
      <c r="AU1781">
        <v>-1</v>
      </c>
      <c r="AV1781">
        <v>0.05</v>
      </c>
      <c r="AW1781">
        <v>29.88</v>
      </c>
      <c r="AX1781">
        <v>29.88</v>
      </c>
      <c r="AY1781">
        <v>0.17</v>
      </c>
      <c r="AZ1781">
        <v>0</v>
      </c>
      <c r="BA1781">
        <v>1401.9529873779011</v>
      </c>
    </row>
    <row r="1782" spans="1:53" x14ac:dyDescent="0.25">
      <c r="A1782">
        <v>4408</v>
      </c>
      <c r="B1782" t="s">
        <v>2142</v>
      </c>
      <c r="C1782">
        <v>0</v>
      </c>
      <c r="D1782">
        <v>1.58</v>
      </c>
      <c r="E1782">
        <v>0</v>
      </c>
      <c r="F1782">
        <v>0</v>
      </c>
      <c r="G1782">
        <v>0</v>
      </c>
      <c r="H1782">
        <v>0.03</v>
      </c>
      <c r="I1782">
        <v>0</v>
      </c>
      <c r="J1782">
        <v>2</v>
      </c>
      <c r="K1782">
        <v>0.03</v>
      </c>
      <c r="L1782">
        <v>-1</v>
      </c>
      <c r="M1782">
        <v>-1</v>
      </c>
      <c r="N1782">
        <v>0.67</v>
      </c>
      <c r="O1782">
        <v>3.58</v>
      </c>
      <c r="P1782">
        <v>0.03</v>
      </c>
      <c r="Q1782">
        <v>0.28000000000000003</v>
      </c>
      <c r="R1782">
        <v>0.05</v>
      </c>
      <c r="S1782">
        <v>0.32</v>
      </c>
      <c r="T1782">
        <v>0.23</v>
      </c>
      <c r="U1782">
        <v>0</v>
      </c>
      <c r="V1782">
        <v>0</v>
      </c>
      <c r="W1782">
        <v>20.67</v>
      </c>
      <c r="X1782">
        <v>0.6</v>
      </c>
      <c r="Y1782">
        <v>-1</v>
      </c>
      <c r="Z1782">
        <v>-1</v>
      </c>
      <c r="AA1782">
        <v>24.88</v>
      </c>
      <c r="AB1782">
        <v>0.03</v>
      </c>
      <c r="AC1782">
        <v>0.02</v>
      </c>
      <c r="AD1782">
        <v>0.03</v>
      </c>
      <c r="AE1782">
        <v>4.17</v>
      </c>
      <c r="AF1782">
        <v>-1</v>
      </c>
      <c r="AG1782">
        <v>-1</v>
      </c>
      <c r="AH1782">
        <v>-1</v>
      </c>
      <c r="AI1782">
        <v>0</v>
      </c>
      <c r="AJ1782">
        <v>0</v>
      </c>
      <c r="AK1782">
        <v>0.03</v>
      </c>
      <c r="AL1782">
        <v>0.03</v>
      </c>
      <c r="AM1782">
        <v>0.05</v>
      </c>
      <c r="AN1782">
        <v>0.05</v>
      </c>
      <c r="AO1782">
        <v>1.42</v>
      </c>
      <c r="AP1782">
        <v>1.42</v>
      </c>
      <c r="AQ1782">
        <v>22.67</v>
      </c>
      <c r="AR1782">
        <v>0.53</v>
      </c>
      <c r="AS1782">
        <v>0.68</v>
      </c>
      <c r="AT1782">
        <v>-1</v>
      </c>
      <c r="AU1782">
        <v>-1</v>
      </c>
      <c r="AV1782">
        <v>0.05</v>
      </c>
      <c r="AW1782">
        <v>29.88</v>
      </c>
      <c r="AX1782">
        <v>29.88</v>
      </c>
      <c r="AY1782">
        <v>0.17</v>
      </c>
      <c r="AZ1782">
        <v>0</v>
      </c>
      <c r="BA1782">
        <v>1343.8130304832125</v>
      </c>
    </row>
    <row r="1783" spans="1:53" x14ac:dyDescent="0.25">
      <c r="A1783">
        <v>4409</v>
      </c>
      <c r="B1783" t="s">
        <v>2143</v>
      </c>
      <c r="C1783">
        <v>0</v>
      </c>
      <c r="D1783">
        <v>1.58</v>
      </c>
      <c r="E1783">
        <v>0</v>
      </c>
      <c r="F1783">
        <v>0</v>
      </c>
      <c r="G1783">
        <v>0</v>
      </c>
      <c r="H1783">
        <v>0.03</v>
      </c>
      <c r="I1783">
        <v>0</v>
      </c>
      <c r="J1783">
        <v>2</v>
      </c>
      <c r="K1783">
        <v>0.03</v>
      </c>
      <c r="L1783">
        <v>-1</v>
      </c>
      <c r="M1783">
        <v>-1</v>
      </c>
      <c r="N1783">
        <v>0.67</v>
      </c>
      <c r="O1783">
        <v>3.58</v>
      </c>
      <c r="P1783">
        <v>0.03</v>
      </c>
      <c r="Q1783">
        <v>0.28000000000000003</v>
      </c>
      <c r="R1783">
        <v>0.05</v>
      </c>
      <c r="S1783">
        <v>0.32</v>
      </c>
      <c r="T1783">
        <v>0.23</v>
      </c>
      <c r="U1783">
        <v>0</v>
      </c>
      <c r="V1783">
        <v>0</v>
      </c>
      <c r="W1783">
        <v>20.67</v>
      </c>
      <c r="X1783">
        <v>0.6</v>
      </c>
      <c r="Y1783">
        <v>-1</v>
      </c>
      <c r="Z1783">
        <v>-1</v>
      </c>
      <c r="AA1783">
        <v>24.88</v>
      </c>
      <c r="AB1783">
        <v>0.03</v>
      </c>
      <c r="AC1783">
        <v>0.02</v>
      </c>
      <c r="AD1783">
        <v>0.03</v>
      </c>
      <c r="AE1783">
        <v>4.17</v>
      </c>
      <c r="AF1783">
        <v>-1</v>
      </c>
      <c r="AG1783">
        <v>-1</v>
      </c>
      <c r="AH1783">
        <v>-1</v>
      </c>
      <c r="AI1783">
        <v>0</v>
      </c>
      <c r="AJ1783">
        <v>0</v>
      </c>
      <c r="AK1783">
        <v>0.03</v>
      </c>
      <c r="AL1783">
        <v>0.03</v>
      </c>
      <c r="AM1783">
        <v>0.05</v>
      </c>
      <c r="AN1783">
        <v>0.05</v>
      </c>
      <c r="AO1783">
        <v>1.42</v>
      </c>
      <c r="AP1783">
        <v>1.42</v>
      </c>
      <c r="AQ1783">
        <v>22.67</v>
      </c>
      <c r="AR1783">
        <v>0.53</v>
      </c>
      <c r="AS1783">
        <v>0.68</v>
      </c>
      <c r="AT1783">
        <v>-1</v>
      </c>
      <c r="AU1783">
        <v>-1</v>
      </c>
      <c r="AV1783">
        <v>0.05</v>
      </c>
      <c r="AW1783">
        <v>29.88</v>
      </c>
      <c r="AX1783">
        <v>29.88</v>
      </c>
      <c r="AY1783">
        <v>0.17</v>
      </c>
      <c r="AZ1783">
        <v>0</v>
      </c>
      <c r="BA1783">
        <v>1462.8058733559183</v>
      </c>
    </row>
    <row r="1784" spans="1:53" x14ac:dyDescent="0.25">
      <c r="A1784">
        <v>4412</v>
      </c>
      <c r="B1784" t="s">
        <v>2144</v>
      </c>
      <c r="C1784">
        <v>0</v>
      </c>
      <c r="D1784">
        <v>1.58</v>
      </c>
      <c r="E1784">
        <v>0</v>
      </c>
      <c r="F1784">
        <v>0</v>
      </c>
      <c r="G1784">
        <v>0</v>
      </c>
      <c r="H1784">
        <v>0.03</v>
      </c>
      <c r="I1784">
        <v>0</v>
      </c>
      <c r="J1784">
        <v>2</v>
      </c>
      <c r="K1784">
        <v>0.03</v>
      </c>
      <c r="L1784">
        <v>-1</v>
      </c>
      <c r="M1784">
        <v>-1</v>
      </c>
      <c r="N1784">
        <v>0.67</v>
      </c>
      <c r="O1784">
        <v>3.58</v>
      </c>
      <c r="P1784">
        <v>0.03</v>
      </c>
      <c r="Q1784">
        <v>0.28000000000000003</v>
      </c>
      <c r="R1784">
        <v>0.05</v>
      </c>
      <c r="S1784">
        <v>0.32</v>
      </c>
      <c r="T1784">
        <v>0.23</v>
      </c>
      <c r="U1784">
        <v>0</v>
      </c>
      <c r="V1784">
        <v>0</v>
      </c>
      <c r="W1784">
        <v>20.67</v>
      </c>
      <c r="X1784">
        <v>0.6</v>
      </c>
      <c r="Y1784">
        <v>-1</v>
      </c>
      <c r="Z1784">
        <v>-1</v>
      </c>
      <c r="AA1784">
        <v>24.88</v>
      </c>
      <c r="AB1784">
        <v>0.03</v>
      </c>
      <c r="AC1784">
        <v>0.02</v>
      </c>
      <c r="AD1784">
        <v>0.03</v>
      </c>
      <c r="AE1784">
        <v>4.17</v>
      </c>
      <c r="AF1784">
        <v>-1</v>
      </c>
      <c r="AG1784">
        <v>-1</v>
      </c>
      <c r="AH1784">
        <v>-1</v>
      </c>
      <c r="AI1784">
        <v>0</v>
      </c>
      <c r="AJ1784">
        <v>0</v>
      </c>
      <c r="AK1784">
        <v>0.03</v>
      </c>
      <c r="AL1784">
        <v>0.03</v>
      </c>
      <c r="AM1784">
        <v>0.05</v>
      </c>
      <c r="AN1784">
        <v>0.05</v>
      </c>
      <c r="AO1784">
        <v>1.42</v>
      </c>
      <c r="AP1784">
        <v>1.42</v>
      </c>
      <c r="AQ1784">
        <v>22.67</v>
      </c>
      <c r="AR1784">
        <v>0.53</v>
      </c>
      <c r="AS1784">
        <v>0.68</v>
      </c>
      <c r="AT1784">
        <v>-1</v>
      </c>
      <c r="AU1784">
        <v>-1</v>
      </c>
      <c r="AV1784">
        <v>0.05</v>
      </c>
      <c r="AW1784">
        <v>29.88</v>
      </c>
      <c r="AX1784">
        <v>29.88</v>
      </c>
      <c r="AY1784">
        <v>0.17</v>
      </c>
      <c r="AZ1784">
        <v>0</v>
      </c>
      <c r="BA1784">
        <v>1415.534112195093</v>
      </c>
    </row>
    <row r="1785" spans="1:53" x14ac:dyDescent="0.25">
      <c r="A1785">
        <v>4415</v>
      </c>
      <c r="B1785" t="s">
        <v>2145</v>
      </c>
      <c r="C1785">
        <v>0</v>
      </c>
      <c r="D1785">
        <v>1.58</v>
      </c>
      <c r="E1785">
        <v>0</v>
      </c>
      <c r="F1785">
        <v>0</v>
      </c>
      <c r="G1785">
        <v>0</v>
      </c>
      <c r="H1785">
        <v>0.03</v>
      </c>
      <c r="I1785">
        <v>0</v>
      </c>
      <c r="J1785">
        <v>2</v>
      </c>
      <c r="K1785">
        <v>0.03</v>
      </c>
      <c r="L1785">
        <v>-1</v>
      </c>
      <c r="M1785">
        <v>-1</v>
      </c>
      <c r="N1785">
        <v>0.67</v>
      </c>
      <c r="O1785">
        <v>3.58</v>
      </c>
      <c r="P1785">
        <v>0.03</v>
      </c>
      <c r="Q1785">
        <v>0.28000000000000003</v>
      </c>
      <c r="R1785">
        <v>0.05</v>
      </c>
      <c r="S1785">
        <v>0.32</v>
      </c>
      <c r="T1785">
        <v>0.23</v>
      </c>
      <c r="U1785">
        <v>0</v>
      </c>
      <c r="V1785">
        <v>0</v>
      </c>
      <c r="W1785">
        <v>20.67</v>
      </c>
      <c r="X1785">
        <v>0.6</v>
      </c>
      <c r="Y1785">
        <v>-1</v>
      </c>
      <c r="Z1785">
        <v>-1</v>
      </c>
      <c r="AA1785">
        <v>24.88</v>
      </c>
      <c r="AB1785">
        <v>0.03</v>
      </c>
      <c r="AC1785">
        <v>0.02</v>
      </c>
      <c r="AD1785">
        <v>0.03</v>
      </c>
      <c r="AE1785">
        <v>4.17</v>
      </c>
      <c r="AF1785">
        <v>-1</v>
      </c>
      <c r="AG1785">
        <v>-1</v>
      </c>
      <c r="AH1785">
        <v>-1</v>
      </c>
      <c r="AI1785">
        <v>0</v>
      </c>
      <c r="AJ1785">
        <v>0</v>
      </c>
      <c r="AK1785">
        <v>0.03</v>
      </c>
      <c r="AL1785">
        <v>0.03</v>
      </c>
      <c r="AM1785">
        <v>0.05</v>
      </c>
      <c r="AN1785">
        <v>0.05</v>
      </c>
      <c r="AO1785">
        <v>1.42</v>
      </c>
      <c r="AP1785">
        <v>1.42</v>
      </c>
      <c r="AQ1785">
        <v>22.67</v>
      </c>
      <c r="AR1785">
        <v>0.53</v>
      </c>
      <c r="AS1785">
        <v>0.68</v>
      </c>
      <c r="AT1785">
        <v>-1</v>
      </c>
      <c r="AU1785">
        <v>-1</v>
      </c>
      <c r="AV1785">
        <v>0.05</v>
      </c>
      <c r="AW1785">
        <v>29.88</v>
      </c>
      <c r="AX1785">
        <v>29.88</v>
      </c>
      <c r="AY1785">
        <v>0.17</v>
      </c>
      <c r="AZ1785">
        <v>0</v>
      </c>
      <c r="BA1785">
        <v>1467.382577019622</v>
      </c>
    </row>
    <row r="1786" spans="1:53" x14ac:dyDescent="0.25">
      <c r="A1786">
        <v>4416</v>
      </c>
      <c r="B1786" t="s">
        <v>1386</v>
      </c>
      <c r="C1786">
        <v>0</v>
      </c>
      <c r="D1786">
        <v>1.58</v>
      </c>
      <c r="E1786">
        <v>0</v>
      </c>
      <c r="F1786">
        <v>0</v>
      </c>
      <c r="G1786">
        <v>0</v>
      </c>
      <c r="H1786">
        <v>0.03</v>
      </c>
      <c r="I1786">
        <v>0</v>
      </c>
      <c r="J1786">
        <v>2</v>
      </c>
      <c r="K1786">
        <v>0.03</v>
      </c>
      <c r="L1786">
        <v>-1</v>
      </c>
      <c r="M1786">
        <v>-1</v>
      </c>
      <c r="N1786">
        <v>0.67</v>
      </c>
      <c r="O1786">
        <v>3.58</v>
      </c>
      <c r="P1786">
        <v>0.03</v>
      </c>
      <c r="Q1786">
        <v>0.28000000000000003</v>
      </c>
      <c r="R1786">
        <v>0.05</v>
      </c>
      <c r="S1786">
        <v>0.32</v>
      </c>
      <c r="T1786">
        <v>0.23</v>
      </c>
      <c r="U1786">
        <v>0</v>
      </c>
      <c r="V1786">
        <v>0</v>
      </c>
      <c r="W1786">
        <v>20.67</v>
      </c>
      <c r="X1786">
        <v>0.6</v>
      </c>
      <c r="Y1786">
        <v>-1</v>
      </c>
      <c r="Z1786">
        <v>-1</v>
      </c>
      <c r="AA1786">
        <v>24.88</v>
      </c>
      <c r="AB1786">
        <v>0.03</v>
      </c>
      <c r="AC1786">
        <v>0.02</v>
      </c>
      <c r="AD1786">
        <v>0.03</v>
      </c>
      <c r="AE1786">
        <v>4.17</v>
      </c>
      <c r="AF1786">
        <v>-1</v>
      </c>
      <c r="AG1786">
        <v>-1</v>
      </c>
      <c r="AH1786">
        <v>-1</v>
      </c>
      <c r="AI1786">
        <v>0</v>
      </c>
      <c r="AJ1786">
        <v>0</v>
      </c>
      <c r="AK1786">
        <v>0.03</v>
      </c>
      <c r="AL1786">
        <v>0.03</v>
      </c>
      <c r="AM1786">
        <v>0.05</v>
      </c>
      <c r="AN1786">
        <v>0.05</v>
      </c>
      <c r="AO1786">
        <v>1.42</v>
      </c>
      <c r="AP1786">
        <v>1.42</v>
      </c>
      <c r="AQ1786">
        <v>22.67</v>
      </c>
      <c r="AR1786">
        <v>0.53</v>
      </c>
      <c r="AS1786">
        <v>0.68</v>
      </c>
      <c r="AT1786">
        <v>-1</v>
      </c>
      <c r="AU1786">
        <v>-1</v>
      </c>
      <c r="AV1786">
        <v>0.05</v>
      </c>
      <c r="AW1786">
        <v>29.88</v>
      </c>
      <c r="AX1786">
        <v>29.88</v>
      </c>
      <c r="AY1786">
        <v>0.17</v>
      </c>
      <c r="AZ1786">
        <v>0</v>
      </c>
      <c r="BA1786">
        <v>1405.1626404019739</v>
      </c>
    </row>
    <row r="1787" spans="1:53" x14ac:dyDescent="0.25">
      <c r="A1787">
        <v>4418</v>
      </c>
      <c r="B1787" t="s">
        <v>2146</v>
      </c>
      <c r="C1787">
        <v>0</v>
      </c>
      <c r="D1787">
        <v>1.58</v>
      </c>
      <c r="E1787">
        <v>0</v>
      </c>
      <c r="F1787">
        <v>0</v>
      </c>
      <c r="G1787">
        <v>0</v>
      </c>
      <c r="H1787">
        <v>0.03</v>
      </c>
      <c r="I1787">
        <v>0</v>
      </c>
      <c r="J1787">
        <v>2</v>
      </c>
      <c r="K1787">
        <v>0.03</v>
      </c>
      <c r="L1787">
        <v>-1</v>
      </c>
      <c r="M1787">
        <v>-1</v>
      </c>
      <c r="N1787">
        <v>0.67</v>
      </c>
      <c r="O1787">
        <v>3.58</v>
      </c>
      <c r="P1787">
        <v>0.03</v>
      </c>
      <c r="Q1787">
        <v>0.28000000000000003</v>
      </c>
      <c r="R1787">
        <v>0.05</v>
      </c>
      <c r="S1787">
        <v>0.32</v>
      </c>
      <c r="T1787">
        <v>0.23</v>
      </c>
      <c r="U1787">
        <v>0</v>
      </c>
      <c r="V1787">
        <v>0</v>
      </c>
      <c r="W1787">
        <v>20.67</v>
      </c>
      <c r="X1787">
        <v>0.6</v>
      </c>
      <c r="Y1787">
        <v>-1</v>
      </c>
      <c r="Z1787">
        <v>-1</v>
      </c>
      <c r="AA1787">
        <v>24.88</v>
      </c>
      <c r="AB1787">
        <v>0.03</v>
      </c>
      <c r="AC1787">
        <v>0.02</v>
      </c>
      <c r="AD1787">
        <v>0.03</v>
      </c>
      <c r="AE1787">
        <v>4.17</v>
      </c>
      <c r="AF1787">
        <v>-1</v>
      </c>
      <c r="AG1787">
        <v>-1</v>
      </c>
      <c r="AH1787">
        <v>-1</v>
      </c>
      <c r="AI1787">
        <v>0</v>
      </c>
      <c r="AJ1787">
        <v>0</v>
      </c>
      <c r="AK1787">
        <v>0.03</v>
      </c>
      <c r="AL1787">
        <v>0.03</v>
      </c>
      <c r="AM1787">
        <v>0.05</v>
      </c>
      <c r="AN1787">
        <v>0.05</v>
      </c>
      <c r="AO1787">
        <v>1.42</v>
      </c>
      <c r="AP1787">
        <v>1.42</v>
      </c>
      <c r="AQ1787">
        <v>22.67</v>
      </c>
      <c r="AR1787">
        <v>0.53</v>
      </c>
      <c r="AS1787">
        <v>0.68</v>
      </c>
      <c r="AT1787">
        <v>-1</v>
      </c>
      <c r="AU1787">
        <v>-1</v>
      </c>
      <c r="AV1787">
        <v>0.05</v>
      </c>
      <c r="AW1787">
        <v>29.88</v>
      </c>
      <c r="AX1787">
        <v>29.88</v>
      </c>
      <c r="AY1787">
        <v>0.17</v>
      </c>
      <c r="AZ1787">
        <v>0</v>
      </c>
      <c r="BA1787">
        <v>1419.6942882634592</v>
      </c>
    </row>
    <row r="1788" spans="1:53" x14ac:dyDescent="0.25">
      <c r="A1788">
        <v>4450</v>
      </c>
      <c r="B1788" t="s">
        <v>2147</v>
      </c>
      <c r="C1788">
        <v>0</v>
      </c>
      <c r="D1788">
        <v>1.58</v>
      </c>
      <c r="E1788">
        <v>0</v>
      </c>
      <c r="F1788">
        <v>0</v>
      </c>
      <c r="G1788">
        <v>0</v>
      </c>
      <c r="H1788">
        <v>0.03</v>
      </c>
      <c r="I1788">
        <v>0</v>
      </c>
      <c r="J1788">
        <v>2</v>
      </c>
      <c r="K1788">
        <v>0.03</v>
      </c>
      <c r="L1788">
        <v>-1</v>
      </c>
      <c r="M1788">
        <v>-1</v>
      </c>
      <c r="N1788">
        <v>0.67</v>
      </c>
      <c r="O1788">
        <v>3.58</v>
      </c>
      <c r="P1788">
        <v>0.03</v>
      </c>
      <c r="Q1788">
        <v>0.28000000000000003</v>
      </c>
      <c r="R1788">
        <v>0.05</v>
      </c>
      <c r="S1788">
        <v>0.32</v>
      </c>
      <c r="T1788">
        <v>0.23</v>
      </c>
      <c r="U1788">
        <v>0</v>
      </c>
      <c r="V1788">
        <v>0</v>
      </c>
      <c r="W1788">
        <v>20.67</v>
      </c>
      <c r="X1788">
        <v>0.6</v>
      </c>
      <c r="Y1788">
        <v>-1</v>
      </c>
      <c r="Z1788">
        <v>-1</v>
      </c>
      <c r="AA1788">
        <v>24.88</v>
      </c>
      <c r="AB1788">
        <v>0.03</v>
      </c>
      <c r="AC1788">
        <v>0.02</v>
      </c>
      <c r="AD1788">
        <v>0.03</v>
      </c>
      <c r="AE1788">
        <v>4.17</v>
      </c>
      <c r="AF1788">
        <v>-1</v>
      </c>
      <c r="AG1788">
        <v>-1</v>
      </c>
      <c r="AH1788">
        <v>-1</v>
      </c>
      <c r="AI1788">
        <v>0</v>
      </c>
      <c r="AJ1788">
        <v>0</v>
      </c>
      <c r="AK1788">
        <v>0.03</v>
      </c>
      <c r="AL1788">
        <v>0.03</v>
      </c>
      <c r="AM1788">
        <v>0.05</v>
      </c>
      <c r="AN1788">
        <v>0.05</v>
      </c>
      <c r="AO1788">
        <v>1.42</v>
      </c>
      <c r="AP1788">
        <v>1.42</v>
      </c>
      <c r="AQ1788">
        <v>22.67</v>
      </c>
      <c r="AR1788">
        <v>0.53</v>
      </c>
      <c r="AS1788">
        <v>0.68</v>
      </c>
      <c r="AT1788">
        <v>-1</v>
      </c>
      <c r="AU1788">
        <v>-1</v>
      </c>
      <c r="AV1788">
        <v>0.05</v>
      </c>
      <c r="AW1788">
        <v>29.88</v>
      </c>
      <c r="AX1788">
        <v>29.88</v>
      </c>
      <c r="AY1788">
        <v>0.17</v>
      </c>
      <c r="AZ1788">
        <v>0</v>
      </c>
      <c r="BA1788">
        <v>1526.1975510915513</v>
      </c>
    </row>
    <row r="1789" spans="1:53" x14ac:dyDescent="0.25">
      <c r="A1789">
        <v>4451</v>
      </c>
      <c r="B1789" t="s">
        <v>2148</v>
      </c>
      <c r="C1789">
        <v>0</v>
      </c>
      <c r="D1789">
        <v>1.58</v>
      </c>
      <c r="E1789">
        <v>0</v>
      </c>
      <c r="F1789">
        <v>0</v>
      </c>
      <c r="G1789">
        <v>0</v>
      </c>
      <c r="H1789">
        <v>0.03</v>
      </c>
      <c r="I1789">
        <v>0</v>
      </c>
      <c r="J1789">
        <v>2</v>
      </c>
      <c r="K1789">
        <v>0.03</v>
      </c>
      <c r="L1789">
        <v>-1</v>
      </c>
      <c r="M1789">
        <v>-1</v>
      </c>
      <c r="N1789">
        <v>0.67</v>
      </c>
      <c r="O1789">
        <v>3.58</v>
      </c>
      <c r="P1789">
        <v>0.03</v>
      </c>
      <c r="Q1789">
        <v>0.28000000000000003</v>
      </c>
      <c r="R1789">
        <v>0.05</v>
      </c>
      <c r="S1789">
        <v>0.32</v>
      </c>
      <c r="T1789">
        <v>0.23</v>
      </c>
      <c r="U1789">
        <v>0</v>
      </c>
      <c r="V1789">
        <v>0</v>
      </c>
      <c r="W1789">
        <v>20.67</v>
      </c>
      <c r="X1789">
        <v>0.6</v>
      </c>
      <c r="Y1789">
        <v>-1</v>
      </c>
      <c r="Z1789">
        <v>-1</v>
      </c>
      <c r="AA1789">
        <v>24.88</v>
      </c>
      <c r="AB1789">
        <v>0.03</v>
      </c>
      <c r="AC1789">
        <v>0.02</v>
      </c>
      <c r="AD1789">
        <v>0.03</v>
      </c>
      <c r="AE1789">
        <v>4.17</v>
      </c>
      <c r="AF1789">
        <v>-1</v>
      </c>
      <c r="AG1789">
        <v>-1</v>
      </c>
      <c r="AH1789">
        <v>-1</v>
      </c>
      <c r="AI1789">
        <v>0</v>
      </c>
      <c r="AJ1789">
        <v>0</v>
      </c>
      <c r="AK1789">
        <v>0.03</v>
      </c>
      <c r="AL1789">
        <v>0.03</v>
      </c>
      <c r="AM1789">
        <v>0.05</v>
      </c>
      <c r="AN1789">
        <v>0.05</v>
      </c>
      <c r="AO1789">
        <v>1.42</v>
      </c>
      <c r="AP1789">
        <v>1.42</v>
      </c>
      <c r="AQ1789">
        <v>22.67</v>
      </c>
      <c r="AR1789">
        <v>0.53</v>
      </c>
      <c r="AS1789">
        <v>0.68</v>
      </c>
      <c r="AT1789">
        <v>-1</v>
      </c>
      <c r="AU1789">
        <v>-1</v>
      </c>
      <c r="AV1789">
        <v>0.05</v>
      </c>
      <c r="AW1789">
        <v>29.88</v>
      </c>
      <c r="AX1789">
        <v>29.88</v>
      </c>
      <c r="AY1789">
        <v>0.17</v>
      </c>
      <c r="AZ1789">
        <v>0</v>
      </c>
      <c r="BA1789">
        <v>1570.149349543454</v>
      </c>
    </row>
    <row r="1790" spans="1:53" x14ac:dyDescent="0.25">
      <c r="A1790">
        <v>4453</v>
      </c>
      <c r="B1790" t="s">
        <v>2149</v>
      </c>
      <c r="C1790">
        <v>0</v>
      </c>
      <c r="D1790">
        <v>1.58</v>
      </c>
      <c r="E1790">
        <v>0</v>
      </c>
      <c r="F1790">
        <v>0</v>
      </c>
      <c r="G1790">
        <v>0</v>
      </c>
      <c r="H1790">
        <v>0.03</v>
      </c>
      <c r="I1790">
        <v>0</v>
      </c>
      <c r="J1790">
        <v>2</v>
      </c>
      <c r="K1790">
        <v>0.03</v>
      </c>
      <c r="L1790">
        <v>-1</v>
      </c>
      <c r="M1790">
        <v>-1</v>
      </c>
      <c r="N1790">
        <v>0.67</v>
      </c>
      <c r="O1790">
        <v>3.58</v>
      </c>
      <c r="P1790">
        <v>0.03</v>
      </c>
      <c r="Q1790">
        <v>0.28000000000000003</v>
      </c>
      <c r="R1790">
        <v>0.05</v>
      </c>
      <c r="S1790">
        <v>0.32</v>
      </c>
      <c r="T1790">
        <v>0.23</v>
      </c>
      <c r="U1790">
        <v>0</v>
      </c>
      <c r="V1790">
        <v>0</v>
      </c>
      <c r="W1790">
        <v>20.67</v>
      </c>
      <c r="X1790">
        <v>0.6</v>
      </c>
      <c r="Y1790">
        <v>-1</v>
      </c>
      <c r="Z1790">
        <v>-1</v>
      </c>
      <c r="AA1790">
        <v>24.88</v>
      </c>
      <c r="AB1790">
        <v>0.03</v>
      </c>
      <c r="AC1790">
        <v>0.02</v>
      </c>
      <c r="AD1790">
        <v>0.03</v>
      </c>
      <c r="AE1790">
        <v>4.17</v>
      </c>
      <c r="AF1790">
        <v>-1</v>
      </c>
      <c r="AG1790">
        <v>-1</v>
      </c>
      <c r="AH1790">
        <v>-1</v>
      </c>
      <c r="AI1790">
        <v>0</v>
      </c>
      <c r="AJ1790">
        <v>0</v>
      </c>
      <c r="AK1790">
        <v>0.03</v>
      </c>
      <c r="AL1790">
        <v>0.03</v>
      </c>
      <c r="AM1790">
        <v>0.05</v>
      </c>
      <c r="AN1790">
        <v>0.05</v>
      </c>
      <c r="AO1790">
        <v>1.42</v>
      </c>
      <c r="AP1790">
        <v>1.42</v>
      </c>
      <c r="AQ1790">
        <v>22.67</v>
      </c>
      <c r="AR1790">
        <v>0.53</v>
      </c>
      <c r="AS1790">
        <v>0.68</v>
      </c>
      <c r="AT1790">
        <v>-1</v>
      </c>
      <c r="AU1790">
        <v>-1</v>
      </c>
      <c r="AV1790">
        <v>0.05</v>
      </c>
      <c r="AW1790">
        <v>29.88</v>
      </c>
      <c r="AX1790">
        <v>29.88</v>
      </c>
      <c r="AY1790">
        <v>0.17</v>
      </c>
      <c r="AZ1790">
        <v>0</v>
      </c>
      <c r="BA1790">
        <v>1428.3717253884938</v>
      </c>
    </row>
    <row r="1791" spans="1:53" x14ac:dyDescent="0.25">
      <c r="A1791">
        <v>4454</v>
      </c>
      <c r="B1791" t="s">
        <v>2150</v>
      </c>
      <c r="C1791">
        <v>0</v>
      </c>
      <c r="D1791">
        <v>1.58</v>
      </c>
      <c r="E1791">
        <v>0</v>
      </c>
      <c r="F1791">
        <v>0</v>
      </c>
      <c r="G1791">
        <v>0</v>
      </c>
      <c r="H1791">
        <v>0.03</v>
      </c>
      <c r="I1791">
        <v>0</v>
      </c>
      <c r="J1791">
        <v>2</v>
      </c>
      <c r="K1791">
        <v>0.03</v>
      </c>
      <c r="L1791">
        <v>-1</v>
      </c>
      <c r="M1791">
        <v>-1</v>
      </c>
      <c r="N1791">
        <v>0.67</v>
      </c>
      <c r="O1791">
        <v>3.58</v>
      </c>
      <c r="P1791">
        <v>0.03</v>
      </c>
      <c r="Q1791">
        <v>0.28000000000000003</v>
      </c>
      <c r="R1791">
        <v>0.05</v>
      </c>
      <c r="S1791">
        <v>0.32</v>
      </c>
      <c r="T1791">
        <v>0.23</v>
      </c>
      <c r="U1791">
        <v>0</v>
      </c>
      <c r="V1791">
        <v>0</v>
      </c>
      <c r="W1791">
        <v>20.67</v>
      </c>
      <c r="X1791">
        <v>0.6</v>
      </c>
      <c r="Y1791">
        <v>-1</v>
      </c>
      <c r="Z1791">
        <v>-1</v>
      </c>
      <c r="AA1791">
        <v>24.88</v>
      </c>
      <c r="AB1791">
        <v>0.03</v>
      </c>
      <c r="AC1791">
        <v>0.02</v>
      </c>
      <c r="AD1791">
        <v>0.03</v>
      </c>
      <c r="AE1791">
        <v>4.17</v>
      </c>
      <c r="AF1791">
        <v>-1</v>
      </c>
      <c r="AG1791">
        <v>-1</v>
      </c>
      <c r="AH1791">
        <v>-1</v>
      </c>
      <c r="AI1791">
        <v>0</v>
      </c>
      <c r="AJ1791">
        <v>0</v>
      </c>
      <c r="AK1791">
        <v>0.03</v>
      </c>
      <c r="AL1791">
        <v>0.03</v>
      </c>
      <c r="AM1791">
        <v>0.05</v>
      </c>
      <c r="AN1791">
        <v>0.05</v>
      </c>
      <c r="AO1791">
        <v>1.42</v>
      </c>
      <c r="AP1791">
        <v>1.42</v>
      </c>
      <c r="AQ1791">
        <v>22.67</v>
      </c>
      <c r="AR1791">
        <v>0.53</v>
      </c>
      <c r="AS1791">
        <v>0.68</v>
      </c>
      <c r="AT1791">
        <v>-1</v>
      </c>
      <c r="AU1791">
        <v>-1</v>
      </c>
      <c r="AV1791">
        <v>0.05</v>
      </c>
      <c r="AW1791">
        <v>29.88</v>
      </c>
      <c r="AX1791">
        <v>29.88</v>
      </c>
      <c r="AY1791">
        <v>0.17</v>
      </c>
      <c r="AZ1791">
        <v>0</v>
      </c>
      <c r="BA1791">
        <v>1452.72021527078</v>
      </c>
    </row>
    <row r="1792" spans="1:53" x14ac:dyDescent="0.25">
      <c r="A1792">
        <v>4455</v>
      </c>
      <c r="B1792" t="s">
        <v>2151</v>
      </c>
      <c r="C1792">
        <v>0</v>
      </c>
      <c r="D1792">
        <v>1.58</v>
      </c>
      <c r="E1792">
        <v>0</v>
      </c>
      <c r="F1792">
        <v>0</v>
      </c>
      <c r="G1792">
        <v>0</v>
      </c>
      <c r="H1792">
        <v>0.03</v>
      </c>
      <c r="I1792">
        <v>0</v>
      </c>
      <c r="J1792">
        <v>2</v>
      </c>
      <c r="K1792">
        <v>0.03</v>
      </c>
      <c r="L1792">
        <v>-1</v>
      </c>
      <c r="M1792">
        <v>-1</v>
      </c>
      <c r="N1792">
        <v>0.67</v>
      </c>
      <c r="O1792">
        <v>3.58</v>
      </c>
      <c r="P1792">
        <v>0.03</v>
      </c>
      <c r="Q1792">
        <v>0.28000000000000003</v>
      </c>
      <c r="R1792">
        <v>0.05</v>
      </c>
      <c r="S1792">
        <v>0.32</v>
      </c>
      <c r="T1792">
        <v>0.23</v>
      </c>
      <c r="U1792">
        <v>0</v>
      </c>
      <c r="V1792">
        <v>0</v>
      </c>
      <c r="W1792">
        <v>20.67</v>
      </c>
      <c r="X1792">
        <v>0.6</v>
      </c>
      <c r="Y1792">
        <v>-1</v>
      </c>
      <c r="Z1792">
        <v>-1</v>
      </c>
      <c r="AA1792">
        <v>24.88</v>
      </c>
      <c r="AB1792">
        <v>0.03</v>
      </c>
      <c r="AC1792">
        <v>0.02</v>
      </c>
      <c r="AD1792">
        <v>0.03</v>
      </c>
      <c r="AE1792">
        <v>4.17</v>
      </c>
      <c r="AF1792">
        <v>-1</v>
      </c>
      <c r="AG1792">
        <v>-1</v>
      </c>
      <c r="AH1792">
        <v>-1</v>
      </c>
      <c r="AI1792">
        <v>0</v>
      </c>
      <c r="AJ1792">
        <v>0</v>
      </c>
      <c r="AK1792">
        <v>0.03</v>
      </c>
      <c r="AL1792">
        <v>0.03</v>
      </c>
      <c r="AM1792">
        <v>0.05</v>
      </c>
      <c r="AN1792">
        <v>0.05</v>
      </c>
      <c r="AO1792">
        <v>1.42</v>
      </c>
      <c r="AP1792">
        <v>1.42</v>
      </c>
      <c r="AQ1792">
        <v>22.67</v>
      </c>
      <c r="AR1792">
        <v>0.53</v>
      </c>
      <c r="AS1792">
        <v>0.68</v>
      </c>
      <c r="AT1792">
        <v>-1</v>
      </c>
      <c r="AU1792">
        <v>-1</v>
      </c>
      <c r="AV1792">
        <v>0.05</v>
      </c>
      <c r="AW1792">
        <v>29.88</v>
      </c>
      <c r="AX1792">
        <v>29.88</v>
      </c>
      <c r="AY1792">
        <v>0.17</v>
      </c>
      <c r="AZ1792">
        <v>0</v>
      </c>
      <c r="BA1792">
        <v>1391.7563595972995</v>
      </c>
    </row>
    <row r="1793" spans="1:53" x14ac:dyDescent="0.25">
      <c r="A1793">
        <v>4456</v>
      </c>
      <c r="B1793" t="s">
        <v>2152</v>
      </c>
      <c r="C1793">
        <v>0</v>
      </c>
      <c r="D1793">
        <v>1.58</v>
      </c>
      <c r="E1793">
        <v>0</v>
      </c>
      <c r="F1793">
        <v>0</v>
      </c>
      <c r="G1793">
        <v>0</v>
      </c>
      <c r="H1793">
        <v>0.03</v>
      </c>
      <c r="I1793">
        <v>0</v>
      </c>
      <c r="J1793">
        <v>2</v>
      </c>
      <c r="K1793">
        <v>0.03</v>
      </c>
      <c r="L1793">
        <v>-1</v>
      </c>
      <c r="M1793">
        <v>-1</v>
      </c>
      <c r="N1793">
        <v>0.67</v>
      </c>
      <c r="O1793">
        <v>3.58</v>
      </c>
      <c r="P1793">
        <v>0.03</v>
      </c>
      <c r="Q1793">
        <v>0.28000000000000003</v>
      </c>
      <c r="R1793">
        <v>0.05</v>
      </c>
      <c r="S1793">
        <v>0.32</v>
      </c>
      <c r="T1793">
        <v>0.23</v>
      </c>
      <c r="U1793">
        <v>0</v>
      </c>
      <c r="V1793">
        <v>0</v>
      </c>
      <c r="W1793">
        <v>20.67</v>
      </c>
      <c r="X1793">
        <v>0.6</v>
      </c>
      <c r="Y1793">
        <v>-1</v>
      </c>
      <c r="Z1793">
        <v>-1</v>
      </c>
      <c r="AA1793">
        <v>24.88</v>
      </c>
      <c r="AB1793">
        <v>0.03</v>
      </c>
      <c r="AC1793">
        <v>0.02</v>
      </c>
      <c r="AD1793">
        <v>0.03</v>
      </c>
      <c r="AE1793">
        <v>4.17</v>
      </c>
      <c r="AF1793">
        <v>-1</v>
      </c>
      <c r="AG1793">
        <v>-1</v>
      </c>
      <c r="AH1793">
        <v>-1</v>
      </c>
      <c r="AI1793">
        <v>0</v>
      </c>
      <c r="AJ1793">
        <v>0</v>
      </c>
      <c r="AK1793">
        <v>0.03</v>
      </c>
      <c r="AL1793">
        <v>0.03</v>
      </c>
      <c r="AM1793">
        <v>0.05</v>
      </c>
      <c r="AN1793">
        <v>0.05</v>
      </c>
      <c r="AO1793">
        <v>1.42</v>
      </c>
      <c r="AP1793">
        <v>1.42</v>
      </c>
      <c r="AQ1793">
        <v>22.67</v>
      </c>
      <c r="AR1793">
        <v>0.53</v>
      </c>
      <c r="AS1793">
        <v>0.68</v>
      </c>
      <c r="AT1793">
        <v>-1</v>
      </c>
      <c r="AU1793">
        <v>-1</v>
      </c>
      <c r="AV1793">
        <v>0.05</v>
      </c>
      <c r="AW1793">
        <v>29.88</v>
      </c>
      <c r="AX1793">
        <v>29.88</v>
      </c>
      <c r="AY1793">
        <v>0.17</v>
      </c>
      <c r="AZ1793">
        <v>0</v>
      </c>
      <c r="BA1793">
        <v>1466.3015993779493</v>
      </c>
    </row>
    <row r="1794" spans="1:53" x14ac:dyDescent="0.25">
      <c r="A1794">
        <v>4458</v>
      </c>
      <c r="B1794" t="s">
        <v>2153</v>
      </c>
      <c r="C1794">
        <v>0</v>
      </c>
      <c r="D1794">
        <v>1.58</v>
      </c>
      <c r="E1794">
        <v>0</v>
      </c>
      <c r="F1794">
        <v>0</v>
      </c>
      <c r="G1794">
        <v>0</v>
      </c>
      <c r="H1794">
        <v>0.03</v>
      </c>
      <c r="I1794">
        <v>0</v>
      </c>
      <c r="J1794">
        <v>2</v>
      </c>
      <c r="K1794">
        <v>0.03</v>
      </c>
      <c r="L1794">
        <v>-1</v>
      </c>
      <c r="M1794">
        <v>-1</v>
      </c>
      <c r="N1794">
        <v>0.67</v>
      </c>
      <c r="O1794">
        <v>3.58</v>
      </c>
      <c r="P1794">
        <v>0.03</v>
      </c>
      <c r="Q1794">
        <v>0.28000000000000003</v>
      </c>
      <c r="R1794">
        <v>0.05</v>
      </c>
      <c r="S1794">
        <v>0.32</v>
      </c>
      <c r="T1794">
        <v>0.23</v>
      </c>
      <c r="U1794">
        <v>0</v>
      </c>
      <c r="V1794">
        <v>0</v>
      </c>
      <c r="W1794">
        <v>20.67</v>
      </c>
      <c r="X1794">
        <v>0.6</v>
      </c>
      <c r="Y1794">
        <v>-1</v>
      </c>
      <c r="Z1794">
        <v>-1</v>
      </c>
      <c r="AA1794">
        <v>24.88</v>
      </c>
      <c r="AB1794">
        <v>0.03</v>
      </c>
      <c r="AC1794">
        <v>0.02</v>
      </c>
      <c r="AD1794">
        <v>0.03</v>
      </c>
      <c r="AE1794">
        <v>4.17</v>
      </c>
      <c r="AF1794">
        <v>-1</v>
      </c>
      <c r="AG1794">
        <v>-1</v>
      </c>
      <c r="AH1794">
        <v>-1</v>
      </c>
      <c r="AI1794">
        <v>0</v>
      </c>
      <c r="AJ1794">
        <v>0</v>
      </c>
      <c r="AK1794">
        <v>0.03</v>
      </c>
      <c r="AL1794">
        <v>0.03</v>
      </c>
      <c r="AM1794">
        <v>0.05</v>
      </c>
      <c r="AN1794">
        <v>0.05</v>
      </c>
      <c r="AO1794">
        <v>1.42</v>
      </c>
      <c r="AP1794">
        <v>1.42</v>
      </c>
      <c r="AQ1794">
        <v>22.67</v>
      </c>
      <c r="AR1794">
        <v>0.53</v>
      </c>
      <c r="AS1794">
        <v>0.68</v>
      </c>
      <c r="AT1794">
        <v>-1</v>
      </c>
      <c r="AU1794">
        <v>-1</v>
      </c>
      <c r="AV1794">
        <v>0.05</v>
      </c>
      <c r="AW1794">
        <v>29.88</v>
      </c>
      <c r="AX1794">
        <v>29.88</v>
      </c>
      <c r="AY1794">
        <v>0.17</v>
      </c>
      <c r="AZ1794">
        <v>0</v>
      </c>
      <c r="BA1794">
        <v>1505.0970708466682</v>
      </c>
    </row>
    <row r="1795" spans="1:53" x14ac:dyDescent="0.25">
      <c r="A1795">
        <v>4459</v>
      </c>
      <c r="B1795" t="s">
        <v>2154</v>
      </c>
      <c r="C1795">
        <v>0</v>
      </c>
      <c r="D1795">
        <v>1.58</v>
      </c>
      <c r="E1795">
        <v>0</v>
      </c>
      <c r="F1795">
        <v>0</v>
      </c>
      <c r="G1795">
        <v>0</v>
      </c>
      <c r="H1795">
        <v>0.03</v>
      </c>
      <c r="I1795">
        <v>0</v>
      </c>
      <c r="J1795">
        <v>2</v>
      </c>
      <c r="K1795">
        <v>0.03</v>
      </c>
      <c r="L1795">
        <v>-1</v>
      </c>
      <c r="M1795">
        <v>-1</v>
      </c>
      <c r="N1795">
        <v>0.67</v>
      </c>
      <c r="O1795">
        <v>3.58</v>
      </c>
      <c r="P1795">
        <v>0.03</v>
      </c>
      <c r="Q1795">
        <v>0.28000000000000003</v>
      </c>
      <c r="R1795">
        <v>0.05</v>
      </c>
      <c r="S1795">
        <v>0.32</v>
      </c>
      <c r="T1795">
        <v>0.23</v>
      </c>
      <c r="U1795">
        <v>0</v>
      </c>
      <c r="V1795">
        <v>0</v>
      </c>
      <c r="W1795">
        <v>20.67</v>
      </c>
      <c r="X1795">
        <v>0.6</v>
      </c>
      <c r="Y1795">
        <v>-1</v>
      </c>
      <c r="Z1795">
        <v>-1</v>
      </c>
      <c r="AA1795">
        <v>24.88</v>
      </c>
      <c r="AB1795">
        <v>0.03</v>
      </c>
      <c r="AC1795">
        <v>0.02</v>
      </c>
      <c r="AD1795">
        <v>0.03</v>
      </c>
      <c r="AE1795">
        <v>4.17</v>
      </c>
      <c r="AF1795">
        <v>-1</v>
      </c>
      <c r="AG1795">
        <v>-1</v>
      </c>
      <c r="AH1795">
        <v>-1</v>
      </c>
      <c r="AI1795">
        <v>0</v>
      </c>
      <c r="AJ1795">
        <v>0</v>
      </c>
      <c r="AK1795">
        <v>0.03</v>
      </c>
      <c r="AL1795">
        <v>0.03</v>
      </c>
      <c r="AM1795">
        <v>0.05</v>
      </c>
      <c r="AN1795">
        <v>0.05</v>
      </c>
      <c r="AO1795">
        <v>1.42</v>
      </c>
      <c r="AP1795">
        <v>1.42</v>
      </c>
      <c r="AQ1795">
        <v>22.67</v>
      </c>
      <c r="AR1795">
        <v>0.53</v>
      </c>
      <c r="AS1795">
        <v>0.68</v>
      </c>
      <c r="AT1795">
        <v>-1</v>
      </c>
      <c r="AU1795">
        <v>-1</v>
      </c>
      <c r="AV1795">
        <v>0.05</v>
      </c>
      <c r="AW1795">
        <v>29.88</v>
      </c>
      <c r="AX1795">
        <v>29.88</v>
      </c>
      <c r="AY1795">
        <v>0.17</v>
      </c>
      <c r="AZ1795">
        <v>0</v>
      </c>
      <c r="BA1795">
        <v>1346.4418713178902</v>
      </c>
    </row>
    <row r="1796" spans="1:53" x14ac:dyDescent="0.25">
      <c r="A1796">
        <v>4461</v>
      </c>
      <c r="B1796" s="13" t="s">
        <v>2155</v>
      </c>
      <c r="C1796">
        <v>0</v>
      </c>
      <c r="D1796">
        <v>1.58</v>
      </c>
      <c r="E1796">
        <v>0</v>
      </c>
      <c r="F1796">
        <v>0</v>
      </c>
      <c r="G1796">
        <v>0</v>
      </c>
      <c r="H1796">
        <v>0.03</v>
      </c>
      <c r="I1796">
        <v>0</v>
      </c>
      <c r="J1796">
        <v>2</v>
      </c>
      <c r="K1796">
        <v>0.03</v>
      </c>
      <c r="L1796">
        <v>-1</v>
      </c>
      <c r="M1796">
        <v>-1</v>
      </c>
      <c r="N1796">
        <v>0.67</v>
      </c>
      <c r="O1796">
        <v>3.58</v>
      </c>
      <c r="P1796">
        <v>0.03</v>
      </c>
      <c r="Q1796">
        <v>0.28000000000000003</v>
      </c>
      <c r="R1796">
        <v>0.05</v>
      </c>
      <c r="S1796">
        <v>0.32</v>
      </c>
      <c r="T1796">
        <v>0.23</v>
      </c>
      <c r="U1796">
        <v>0</v>
      </c>
      <c r="V1796">
        <v>0</v>
      </c>
      <c r="W1796">
        <v>20.67</v>
      </c>
      <c r="X1796">
        <v>0.6</v>
      </c>
      <c r="Y1796">
        <v>-1</v>
      </c>
      <c r="Z1796">
        <v>-1</v>
      </c>
      <c r="AA1796">
        <v>24.88</v>
      </c>
      <c r="AB1796">
        <v>0.03</v>
      </c>
      <c r="AC1796">
        <v>0.02</v>
      </c>
      <c r="AD1796">
        <v>0.03</v>
      </c>
      <c r="AE1796">
        <v>4.17</v>
      </c>
      <c r="AF1796">
        <v>-1</v>
      </c>
      <c r="AG1796">
        <v>-1</v>
      </c>
      <c r="AH1796">
        <v>-1</v>
      </c>
      <c r="AI1796">
        <v>0</v>
      </c>
      <c r="AJ1796">
        <v>0</v>
      </c>
      <c r="AK1796">
        <v>0.03</v>
      </c>
      <c r="AL1796">
        <v>0.03</v>
      </c>
      <c r="AM1796">
        <v>0.05</v>
      </c>
      <c r="AN1796">
        <v>0.05</v>
      </c>
      <c r="AO1796">
        <v>1.42</v>
      </c>
      <c r="AP1796">
        <v>1.42</v>
      </c>
      <c r="AQ1796">
        <v>22.67</v>
      </c>
      <c r="AR1796">
        <v>0.53</v>
      </c>
      <c r="AS1796">
        <v>0.68</v>
      </c>
      <c r="AT1796">
        <v>-1</v>
      </c>
      <c r="AU1796">
        <v>-1</v>
      </c>
      <c r="AV1796">
        <v>0.05</v>
      </c>
      <c r="AW1796">
        <v>29.88</v>
      </c>
      <c r="AX1796">
        <v>29.88</v>
      </c>
      <c r="AY1796">
        <v>0.17</v>
      </c>
      <c r="AZ1796">
        <v>0</v>
      </c>
      <c r="BA1796">
        <v>1457.356049088359</v>
      </c>
    </row>
    <row r="1797" spans="1:53" x14ac:dyDescent="0.25">
      <c r="A1797">
        <v>4462</v>
      </c>
      <c r="B1797" t="s">
        <v>884</v>
      </c>
      <c r="C1797">
        <v>0</v>
      </c>
      <c r="D1797">
        <v>1.58</v>
      </c>
      <c r="E1797">
        <v>0</v>
      </c>
      <c r="F1797">
        <v>0</v>
      </c>
      <c r="G1797">
        <v>0</v>
      </c>
      <c r="H1797">
        <v>0.03</v>
      </c>
      <c r="I1797">
        <v>0</v>
      </c>
      <c r="J1797">
        <v>2</v>
      </c>
      <c r="K1797">
        <v>0.03</v>
      </c>
      <c r="L1797">
        <v>-1</v>
      </c>
      <c r="M1797">
        <v>-1</v>
      </c>
      <c r="N1797">
        <v>0.67</v>
      </c>
      <c r="O1797">
        <v>3.58</v>
      </c>
      <c r="P1797">
        <v>0.03</v>
      </c>
      <c r="Q1797">
        <v>0.28000000000000003</v>
      </c>
      <c r="R1797">
        <v>0.05</v>
      </c>
      <c r="S1797">
        <v>0.32</v>
      </c>
      <c r="T1797">
        <v>0.23</v>
      </c>
      <c r="U1797">
        <v>0</v>
      </c>
      <c r="V1797">
        <v>0</v>
      </c>
      <c r="W1797">
        <v>20.67</v>
      </c>
      <c r="X1797">
        <v>0.6</v>
      </c>
      <c r="Y1797">
        <v>-1</v>
      </c>
      <c r="Z1797">
        <v>-1</v>
      </c>
      <c r="AA1797">
        <v>24.88</v>
      </c>
      <c r="AB1797">
        <v>0.03</v>
      </c>
      <c r="AC1797">
        <v>0.02</v>
      </c>
      <c r="AD1797">
        <v>0.03</v>
      </c>
      <c r="AE1797">
        <v>4.17</v>
      </c>
      <c r="AF1797">
        <v>-1</v>
      </c>
      <c r="AG1797">
        <v>-1</v>
      </c>
      <c r="AH1797">
        <v>-1</v>
      </c>
      <c r="AI1797">
        <v>0</v>
      </c>
      <c r="AJ1797">
        <v>0</v>
      </c>
      <c r="AK1797">
        <v>0.03</v>
      </c>
      <c r="AL1797">
        <v>0.03</v>
      </c>
      <c r="AM1797">
        <v>0.05</v>
      </c>
      <c r="AN1797">
        <v>0.05</v>
      </c>
      <c r="AO1797">
        <v>1.42</v>
      </c>
      <c r="AP1797">
        <v>1.42</v>
      </c>
      <c r="AQ1797">
        <v>22.67</v>
      </c>
      <c r="AR1797">
        <v>0.53</v>
      </c>
      <c r="AS1797">
        <v>0.68</v>
      </c>
      <c r="AT1797">
        <v>-1</v>
      </c>
      <c r="AU1797">
        <v>-1</v>
      </c>
      <c r="AV1797">
        <v>0.05</v>
      </c>
      <c r="AW1797">
        <v>29.88</v>
      </c>
      <c r="AX1797">
        <v>29.88</v>
      </c>
      <c r="AY1797">
        <v>0.17</v>
      </c>
      <c r="AZ1797">
        <v>0</v>
      </c>
      <c r="BA1797">
        <v>1504.6909474715087</v>
      </c>
    </row>
    <row r="1798" spans="1:53" x14ac:dyDescent="0.25">
      <c r="A1798">
        <v>4464</v>
      </c>
      <c r="B1798" t="s">
        <v>2156</v>
      </c>
      <c r="C1798">
        <v>0</v>
      </c>
      <c r="D1798">
        <v>1.58</v>
      </c>
      <c r="E1798">
        <v>0</v>
      </c>
      <c r="F1798">
        <v>0</v>
      </c>
      <c r="G1798">
        <v>0</v>
      </c>
      <c r="H1798">
        <v>0.03</v>
      </c>
      <c r="I1798">
        <v>0</v>
      </c>
      <c r="J1798">
        <v>2</v>
      </c>
      <c r="K1798">
        <v>0.03</v>
      </c>
      <c r="L1798">
        <v>-1</v>
      </c>
      <c r="M1798">
        <v>-1</v>
      </c>
      <c r="N1798">
        <v>0.67</v>
      </c>
      <c r="O1798">
        <v>3.58</v>
      </c>
      <c r="P1798">
        <v>0.03</v>
      </c>
      <c r="Q1798">
        <v>0.28000000000000003</v>
      </c>
      <c r="R1798">
        <v>0.05</v>
      </c>
      <c r="S1798">
        <v>0.32</v>
      </c>
      <c r="T1798">
        <v>0.23</v>
      </c>
      <c r="U1798">
        <v>0</v>
      </c>
      <c r="V1798">
        <v>0</v>
      </c>
      <c r="W1798">
        <v>20.67</v>
      </c>
      <c r="X1798">
        <v>0.6</v>
      </c>
      <c r="Y1798">
        <v>-1</v>
      </c>
      <c r="Z1798">
        <v>-1</v>
      </c>
      <c r="AA1798">
        <v>24.88</v>
      </c>
      <c r="AB1798">
        <v>0.03</v>
      </c>
      <c r="AC1798">
        <v>0.02</v>
      </c>
      <c r="AD1798">
        <v>0.03</v>
      </c>
      <c r="AE1798">
        <v>4.17</v>
      </c>
      <c r="AF1798">
        <v>-1</v>
      </c>
      <c r="AG1798">
        <v>-1</v>
      </c>
      <c r="AH1798">
        <v>-1</v>
      </c>
      <c r="AI1798">
        <v>0</v>
      </c>
      <c r="AJ1798">
        <v>0</v>
      </c>
      <c r="AK1798">
        <v>0.03</v>
      </c>
      <c r="AL1798">
        <v>0.03</v>
      </c>
      <c r="AM1798">
        <v>0.05</v>
      </c>
      <c r="AN1798">
        <v>0.05</v>
      </c>
      <c r="AO1798">
        <v>1.42</v>
      </c>
      <c r="AP1798">
        <v>1.42</v>
      </c>
      <c r="AQ1798">
        <v>22.67</v>
      </c>
      <c r="AR1798">
        <v>0.53</v>
      </c>
      <c r="AS1798">
        <v>0.68</v>
      </c>
      <c r="AT1798">
        <v>-1</v>
      </c>
      <c r="AU1798">
        <v>-1</v>
      </c>
      <c r="AV1798">
        <v>0.05</v>
      </c>
      <c r="AW1798">
        <v>29.88</v>
      </c>
      <c r="AX1798">
        <v>29.88</v>
      </c>
      <c r="AY1798">
        <v>0.17</v>
      </c>
      <c r="AZ1798">
        <v>0</v>
      </c>
      <c r="BA1798">
        <v>1465.2632441173475</v>
      </c>
    </row>
    <row r="1799" spans="1:53" x14ac:dyDescent="0.25">
      <c r="A1799">
        <v>4466</v>
      </c>
      <c r="B1799" t="s">
        <v>2157</v>
      </c>
      <c r="C1799">
        <v>0</v>
      </c>
      <c r="D1799">
        <v>1.58</v>
      </c>
      <c r="E1799">
        <v>0</v>
      </c>
      <c r="F1799">
        <v>0</v>
      </c>
      <c r="G1799">
        <v>0</v>
      </c>
      <c r="H1799">
        <v>0.03</v>
      </c>
      <c r="I1799">
        <v>0</v>
      </c>
      <c r="J1799">
        <v>2</v>
      </c>
      <c r="K1799">
        <v>0.03</v>
      </c>
      <c r="L1799">
        <v>-1</v>
      </c>
      <c r="M1799">
        <v>-1</v>
      </c>
      <c r="N1799">
        <v>0.67</v>
      </c>
      <c r="O1799">
        <v>3.58</v>
      </c>
      <c r="P1799">
        <v>0.03</v>
      </c>
      <c r="Q1799">
        <v>0.28000000000000003</v>
      </c>
      <c r="R1799">
        <v>0.05</v>
      </c>
      <c r="S1799">
        <v>0.32</v>
      </c>
      <c r="T1799">
        <v>0.23</v>
      </c>
      <c r="U1799">
        <v>0</v>
      </c>
      <c r="V1799">
        <v>0</v>
      </c>
      <c r="W1799">
        <v>20.67</v>
      </c>
      <c r="X1799">
        <v>0.6</v>
      </c>
      <c r="Y1799">
        <v>-1</v>
      </c>
      <c r="Z1799">
        <v>-1</v>
      </c>
      <c r="AA1799">
        <v>24.88</v>
      </c>
      <c r="AB1799">
        <v>0.03</v>
      </c>
      <c r="AC1799">
        <v>0.02</v>
      </c>
      <c r="AD1799">
        <v>0.03</v>
      </c>
      <c r="AE1799">
        <v>4.17</v>
      </c>
      <c r="AF1799">
        <v>-1</v>
      </c>
      <c r="AG1799">
        <v>-1</v>
      </c>
      <c r="AH1799">
        <v>-1</v>
      </c>
      <c r="AI1799">
        <v>0</v>
      </c>
      <c r="AJ1799">
        <v>0</v>
      </c>
      <c r="AK1799">
        <v>0.03</v>
      </c>
      <c r="AL1799">
        <v>0.03</v>
      </c>
      <c r="AM1799">
        <v>0.05</v>
      </c>
      <c r="AN1799">
        <v>0.05</v>
      </c>
      <c r="AO1799">
        <v>1.42</v>
      </c>
      <c r="AP1799">
        <v>1.42</v>
      </c>
      <c r="AQ1799">
        <v>22.67</v>
      </c>
      <c r="AR1799">
        <v>0.53</v>
      </c>
      <c r="AS1799">
        <v>0.68</v>
      </c>
      <c r="AT1799">
        <v>-1</v>
      </c>
      <c r="AU1799">
        <v>-1</v>
      </c>
      <c r="AV1799">
        <v>0.05</v>
      </c>
      <c r="AW1799">
        <v>29.88</v>
      </c>
      <c r="AX1799">
        <v>29.88</v>
      </c>
      <c r="AY1799">
        <v>0.17</v>
      </c>
      <c r="AZ1799">
        <v>0</v>
      </c>
      <c r="BA1799">
        <v>1363.2017389593761</v>
      </c>
    </row>
    <row r="1800" spans="1:53" x14ac:dyDescent="0.25">
      <c r="A1800">
        <v>4467</v>
      </c>
      <c r="B1800" t="s">
        <v>2158</v>
      </c>
      <c r="C1800">
        <v>0</v>
      </c>
      <c r="D1800">
        <v>1.58</v>
      </c>
      <c r="E1800">
        <v>0</v>
      </c>
      <c r="F1800">
        <v>0</v>
      </c>
      <c r="G1800">
        <v>0</v>
      </c>
      <c r="H1800">
        <v>0.03</v>
      </c>
      <c r="I1800">
        <v>0</v>
      </c>
      <c r="J1800">
        <v>2</v>
      </c>
      <c r="K1800">
        <v>0.03</v>
      </c>
      <c r="L1800">
        <v>-1</v>
      </c>
      <c r="M1800">
        <v>-1</v>
      </c>
      <c r="N1800">
        <v>0.67</v>
      </c>
      <c r="O1800">
        <v>3.58</v>
      </c>
      <c r="P1800">
        <v>0.03</v>
      </c>
      <c r="Q1800">
        <v>0.28000000000000003</v>
      </c>
      <c r="R1800">
        <v>0.05</v>
      </c>
      <c r="S1800">
        <v>0.32</v>
      </c>
      <c r="T1800">
        <v>0.23</v>
      </c>
      <c r="U1800">
        <v>0</v>
      </c>
      <c r="V1800">
        <v>0</v>
      </c>
      <c r="W1800">
        <v>20.67</v>
      </c>
      <c r="X1800">
        <v>0.6</v>
      </c>
      <c r="Y1800">
        <v>-1</v>
      </c>
      <c r="Z1800">
        <v>-1</v>
      </c>
      <c r="AA1800">
        <v>24.88</v>
      </c>
      <c r="AB1800">
        <v>0.03</v>
      </c>
      <c r="AC1800">
        <v>0.02</v>
      </c>
      <c r="AD1800">
        <v>0.03</v>
      </c>
      <c r="AE1800">
        <v>4.17</v>
      </c>
      <c r="AF1800">
        <v>-1</v>
      </c>
      <c r="AG1800">
        <v>-1</v>
      </c>
      <c r="AH1800">
        <v>-1</v>
      </c>
      <c r="AI1800">
        <v>0</v>
      </c>
      <c r="AJ1800">
        <v>0</v>
      </c>
      <c r="AK1800">
        <v>0.03</v>
      </c>
      <c r="AL1800">
        <v>0.03</v>
      </c>
      <c r="AM1800">
        <v>0.05</v>
      </c>
      <c r="AN1800">
        <v>0.05</v>
      </c>
      <c r="AO1800">
        <v>1.42</v>
      </c>
      <c r="AP1800">
        <v>1.42</v>
      </c>
      <c r="AQ1800">
        <v>22.67</v>
      </c>
      <c r="AR1800">
        <v>0.53</v>
      </c>
      <c r="AS1800">
        <v>0.68</v>
      </c>
      <c r="AT1800">
        <v>-1</v>
      </c>
      <c r="AU1800">
        <v>-1</v>
      </c>
      <c r="AV1800">
        <v>0.05</v>
      </c>
      <c r="AW1800">
        <v>29.88</v>
      </c>
      <c r="AX1800">
        <v>29.88</v>
      </c>
      <c r="AY1800">
        <v>0.17</v>
      </c>
      <c r="AZ1800">
        <v>0</v>
      </c>
      <c r="BA1800">
        <v>1510.5047345608866</v>
      </c>
    </row>
    <row r="1801" spans="1:53" x14ac:dyDescent="0.25">
      <c r="A1801">
        <v>4468</v>
      </c>
      <c r="B1801" t="s">
        <v>2159</v>
      </c>
      <c r="C1801">
        <v>0</v>
      </c>
      <c r="D1801">
        <v>1.58</v>
      </c>
      <c r="E1801">
        <v>0</v>
      </c>
      <c r="F1801">
        <v>0</v>
      </c>
      <c r="G1801">
        <v>0</v>
      </c>
      <c r="H1801">
        <v>0.03</v>
      </c>
      <c r="I1801">
        <v>0</v>
      </c>
      <c r="J1801">
        <v>2</v>
      </c>
      <c r="K1801">
        <v>0.03</v>
      </c>
      <c r="L1801">
        <v>-1</v>
      </c>
      <c r="M1801">
        <v>-1</v>
      </c>
      <c r="N1801">
        <v>0.67</v>
      </c>
      <c r="O1801">
        <v>3.58</v>
      </c>
      <c r="P1801">
        <v>0.03</v>
      </c>
      <c r="Q1801">
        <v>0.28000000000000003</v>
      </c>
      <c r="R1801">
        <v>0.05</v>
      </c>
      <c r="S1801">
        <v>0.32</v>
      </c>
      <c r="T1801">
        <v>0.23</v>
      </c>
      <c r="U1801">
        <v>0</v>
      </c>
      <c r="V1801">
        <v>0</v>
      </c>
      <c r="W1801">
        <v>20.67</v>
      </c>
      <c r="X1801">
        <v>0.6</v>
      </c>
      <c r="Y1801">
        <v>-1</v>
      </c>
      <c r="Z1801">
        <v>-1</v>
      </c>
      <c r="AA1801">
        <v>24.88</v>
      </c>
      <c r="AB1801">
        <v>0.03</v>
      </c>
      <c r="AC1801">
        <v>0.02</v>
      </c>
      <c r="AD1801">
        <v>0.03</v>
      </c>
      <c r="AE1801">
        <v>4.17</v>
      </c>
      <c r="AF1801">
        <v>-1</v>
      </c>
      <c r="AG1801">
        <v>-1</v>
      </c>
      <c r="AH1801">
        <v>-1</v>
      </c>
      <c r="AI1801">
        <v>0</v>
      </c>
      <c r="AJ1801">
        <v>0</v>
      </c>
      <c r="AK1801">
        <v>0.03</v>
      </c>
      <c r="AL1801">
        <v>0.03</v>
      </c>
      <c r="AM1801">
        <v>0.05</v>
      </c>
      <c r="AN1801">
        <v>0.05</v>
      </c>
      <c r="AO1801">
        <v>1.42</v>
      </c>
      <c r="AP1801">
        <v>1.42</v>
      </c>
      <c r="AQ1801">
        <v>22.67</v>
      </c>
      <c r="AR1801">
        <v>0.53</v>
      </c>
      <c r="AS1801">
        <v>0.68</v>
      </c>
      <c r="AT1801">
        <v>-1</v>
      </c>
      <c r="AU1801">
        <v>-1</v>
      </c>
      <c r="AV1801">
        <v>0.05</v>
      </c>
      <c r="AW1801">
        <v>29.88</v>
      </c>
      <c r="AX1801">
        <v>29.88</v>
      </c>
      <c r="AY1801">
        <v>0.17</v>
      </c>
      <c r="AZ1801">
        <v>0</v>
      </c>
      <c r="BA1801">
        <v>1515.6531225143681</v>
      </c>
    </row>
    <row r="1802" spans="1:53" x14ac:dyDescent="0.25">
      <c r="A1802">
        <v>4469</v>
      </c>
      <c r="B1802" t="s">
        <v>2160</v>
      </c>
      <c r="C1802">
        <v>0</v>
      </c>
      <c r="D1802">
        <v>1.58</v>
      </c>
      <c r="E1802">
        <v>0</v>
      </c>
      <c r="F1802">
        <v>0</v>
      </c>
      <c r="G1802">
        <v>0</v>
      </c>
      <c r="H1802">
        <v>0.03</v>
      </c>
      <c r="I1802">
        <v>0</v>
      </c>
      <c r="J1802">
        <v>2</v>
      </c>
      <c r="K1802">
        <v>0.03</v>
      </c>
      <c r="L1802">
        <v>-1</v>
      </c>
      <c r="M1802">
        <v>-1</v>
      </c>
      <c r="N1802">
        <v>0.67</v>
      </c>
      <c r="O1802">
        <v>3.58</v>
      </c>
      <c r="P1802">
        <v>0.03</v>
      </c>
      <c r="Q1802">
        <v>0.28000000000000003</v>
      </c>
      <c r="R1802">
        <v>0.05</v>
      </c>
      <c r="S1802">
        <v>0.32</v>
      </c>
      <c r="T1802">
        <v>0.23</v>
      </c>
      <c r="U1802">
        <v>0</v>
      </c>
      <c r="V1802">
        <v>0</v>
      </c>
      <c r="W1802">
        <v>20.67</v>
      </c>
      <c r="X1802">
        <v>0.6</v>
      </c>
      <c r="Y1802">
        <v>-1</v>
      </c>
      <c r="Z1802">
        <v>-1</v>
      </c>
      <c r="AA1802">
        <v>24.88</v>
      </c>
      <c r="AB1802">
        <v>0.03</v>
      </c>
      <c r="AC1802">
        <v>0.02</v>
      </c>
      <c r="AD1802">
        <v>0.03</v>
      </c>
      <c r="AE1802">
        <v>4.17</v>
      </c>
      <c r="AF1802">
        <v>-1</v>
      </c>
      <c r="AG1802">
        <v>-1</v>
      </c>
      <c r="AH1802">
        <v>-1</v>
      </c>
      <c r="AI1802">
        <v>0</v>
      </c>
      <c r="AJ1802">
        <v>0</v>
      </c>
      <c r="AK1802">
        <v>0.03</v>
      </c>
      <c r="AL1802">
        <v>0.03</v>
      </c>
      <c r="AM1802">
        <v>0.05</v>
      </c>
      <c r="AN1802">
        <v>0.05</v>
      </c>
      <c r="AO1802">
        <v>1.42</v>
      </c>
      <c r="AP1802">
        <v>1.42</v>
      </c>
      <c r="AQ1802">
        <v>22.67</v>
      </c>
      <c r="AR1802">
        <v>0.53</v>
      </c>
      <c r="AS1802">
        <v>0.68</v>
      </c>
      <c r="AT1802">
        <v>-1</v>
      </c>
      <c r="AU1802">
        <v>-1</v>
      </c>
      <c r="AV1802">
        <v>0.05</v>
      </c>
      <c r="AW1802">
        <v>29.88</v>
      </c>
      <c r="AX1802">
        <v>29.88</v>
      </c>
      <c r="AY1802">
        <v>0.17</v>
      </c>
      <c r="AZ1802">
        <v>0</v>
      </c>
      <c r="BA1802">
        <v>1630.1488221750858</v>
      </c>
    </row>
    <row r="1803" spans="1:53" x14ac:dyDescent="0.25">
      <c r="A1803">
        <v>4470</v>
      </c>
      <c r="B1803" t="s">
        <v>2161</v>
      </c>
      <c r="C1803">
        <v>0</v>
      </c>
      <c r="D1803">
        <v>1.58</v>
      </c>
      <c r="E1803">
        <v>0</v>
      </c>
      <c r="F1803">
        <v>0</v>
      </c>
      <c r="G1803">
        <v>0</v>
      </c>
      <c r="H1803">
        <v>0.03</v>
      </c>
      <c r="I1803">
        <v>0</v>
      </c>
      <c r="J1803">
        <v>2</v>
      </c>
      <c r="K1803">
        <v>0.03</v>
      </c>
      <c r="L1803">
        <v>-1</v>
      </c>
      <c r="M1803">
        <v>-1</v>
      </c>
      <c r="N1803">
        <v>0.67</v>
      </c>
      <c r="O1803">
        <v>3.58</v>
      </c>
      <c r="P1803">
        <v>0.03</v>
      </c>
      <c r="Q1803">
        <v>0.28000000000000003</v>
      </c>
      <c r="R1803">
        <v>0.05</v>
      </c>
      <c r="S1803">
        <v>0.32</v>
      </c>
      <c r="T1803">
        <v>0.23</v>
      </c>
      <c r="U1803">
        <v>0</v>
      </c>
      <c r="V1803">
        <v>0</v>
      </c>
      <c r="W1803">
        <v>20.67</v>
      </c>
      <c r="X1803">
        <v>0.6</v>
      </c>
      <c r="Y1803">
        <v>-1</v>
      </c>
      <c r="Z1803">
        <v>-1</v>
      </c>
      <c r="AA1803">
        <v>24.88</v>
      </c>
      <c r="AB1803">
        <v>0.03</v>
      </c>
      <c r="AC1803">
        <v>0.02</v>
      </c>
      <c r="AD1803">
        <v>0.03</v>
      </c>
      <c r="AE1803">
        <v>4.17</v>
      </c>
      <c r="AF1803">
        <v>-1</v>
      </c>
      <c r="AG1803">
        <v>-1</v>
      </c>
      <c r="AH1803">
        <v>-1</v>
      </c>
      <c r="AI1803">
        <v>0</v>
      </c>
      <c r="AJ1803">
        <v>0</v>
      </c>
      <c r="AK1803">
        <v>0.03</v>
      </c>
      <c r="AL1803">
        <v>0.03</v>
      </c>
      <c r="AM1803">
        <v>0.05</v>
      </c>
      <c r="AN1803">
        <v>0.05</v>
      </c>
      <c r="AO1803">
        <v>1.42</v>
      </c>
      <c r="AP1803">
        <v>1.42</v>
      </c>
      <c r="AQ1803">
        <v>22.67</v>
      </c>
      <c r="AR1803">
        <v>0.53</v>
      </c>
      <c r="AS1803">
        <v>0.68</v>
      </c>
      <c r="AT1803">
        <v>-1</v>
      </c>
      <c r="AU1803">
        <v>-1</v>
      </c>
      <c r="AV1803">
        <v>0.05</v>
      </c>
      <c r="AW1803">
        <v>29.88</v>
      </c>
      <c r="AX1803">
        <v>29.88</v>
      </c>
      <c r="AY1803">
        <v>0.17</v>
      </c>
      <c r="AZ1803">
        <v>0</v>
      </c>
      <c r="BA1803">
        <v>1459.8320677883635</v>
      </c>
    </row>
    <row r="1804" spans="1:53" x14ac:dyDescent="0.25">
      <c r="A1804">
        <v>4471</v>
      </c>
      <c r="B1804" t="s">
        <v>2162</v>
      </c>
      <c r="C1804">
        <v>0</v>
      </c>
      <c r="D1804">
        <v>1.58</v>
      </c>
      <c r="E1804">
        <v>0</v>
      </c>
      <c r="F1804">
        <v>0</v>
      </c>
      <c r="G1804">
        <v>0</v>
      </c>
      <c r="H1804">
        <v>0.03</v>
      </c>
      <c r="I1804">
        <v>0</v>
      </c>
      <c r="J1804">
        <v>2</v>
      </c>
      <c r="K1804">
        <v>0.03</v>
      </c>
      <c r="L1804">
        <v>-1</v>
      </c>
      <c r="M1804">
        <v>-1</v>
      </c>
      <c r="N1804">
        <v>0.67</v>
      </c>
      <c r="O1804">
        <v>3.58</v>
      </c>
      <c r="P1804">
        <v>0.03</v>
      </c>
      <c r="Q1804">
        <v>0.28000000000000003</v>
      </c>
      <c r="R1804">
        <v>0.05</v>
      </c>
      <c r="S1804">
        <v>0.32</v>
      </c>
      <c r="T1804">
        <v>0.23</v>
      </c>
      <c r="U1804">
        <v>0</v>
      </c>
      <c r="V1804">
        <v>0</v>
      </c>
      <c r="W1804">
        <v>20.67</v>
      </c>
      <c r="X1804">
        <v>0.6</v>
      </c>
      <c r="Y1804">
        <v>-1</v>
      </c>
      <c r="Z1804">
        <v>-1</v>
      </c>
      <c r="AA1804">
        <v>24.88</v>
      </c>
      <c r="AB1804">
        <v>0.03</v>
      </c>
      <c r="AC1804">
        <v>0.02</v>
      </c>
      <c r="AD1804">
        <v>0.03</v>
      </c>
      <c r="AE1804">
        <v>4.17</v>
      </c>
      <c r="AF1804">
        <v>-1</v>
      </c>
      <c r="AG1804">
        <v>-1</v>
      </c>
      <c r="AH1804">
        <v>-1</v>
      </c>
      <c r="AI1804">
        <v>0</v>
      </c>
      <c r="AJ1804">
        <v>0</v>
      </c>
      <c r="AK1804">
        <v>0.03</v>
      </c>
      <c r="AL1804">
        <v>0.03</v>
      </c>
      <c r="AM1804">
        <v>0.05</v>
      </c>
      <c r="AN1804">
        <v>0.05</v>
      </c>
      <c r="AO1804">
        <v>1.42</v>
      </c>
      <c r="AP1804">
        <v>1.42</v>
      </c>
      <c r="AQ1804">
        <v>22.67</v>
      </c>
      <c r="AR1804">
        <v>0.53</v>
      </c>
      <c r="AS1804">
        <v>0.68</v>
      </c>
      <c r="AT1804">
        <v>-1</v>
      </c>
      <c r="AU1804">
        <v>-1</v>
      </c>
      <c r="AV1804">
        <v>0.05</v>
      </c>
      <c r="AW1804">
        <v>29.88</v>
      </c>
      <c r="AX1804">
        <v>29.88</v>
      </c>
      <c r="AY1804">
        <v>0.17</v>
      </c>
      <c r="AZ1804">
        <v>0</v>
      </c>
      <c r="BA1804">
        <v>1482.0429245837211</v>
      </c>
    </row>
    <row r="1805" spans="1:53" x14ac:dyDescent="0.25">
      <c r="A1805">
        <v>4472</v>
      </c>
      <c r="B1805" t="s">
        <v>2163</v>
      </c>
      <c r="C1805">
        <v>0</v>
      </c>
      <c r="D1805">
        <v>1.58</v>
      </c>
      <c r="E1805">
        <v>0</v>
      </c>
      <c r="F1805">
        <v>0</v>
      </c>
      <c r="G1805">
        <v>0</v>
      </c>
      <c r="H1805">
        <v>0.03</v>
      </c>
      <c r="I1805">
        <v>0</v>
      </c>
      <c r="J1805">
        <v>2</v>
      </c>
      <c r="K1805">
        <v>0.03</v>
      </c>
      <c r="L1805">
        <v>-1</v>
      </c>
      <c r="M1805">
        <v>-1</v>
      </c>
      <c r="N1805">
        <v>0.67</v>
      </c>
      <c r="O1805">
        <v>3.58</v>
      </c>
      <c r="P1805">
        <v>0.03</v>
      </c>
      <c r="Q1805">
        <v>0.28000000000000003</v>
      </c>
      <c r="R1805">
        <v>0.05</v>
      </c>
      <c r="S1805">
        <v>0.32</v>
      </c>
      <c r="T1805">
        <v>0.23</v>
      </c>
      <c r="U1805">
        <v>0</v>
      </c>
      <c r="V1805">
        <v>0</v>
      </c>
      <c r="W1805">
        <v>20.67</v>
      </c>
      <c r="X1805">
        <v>0.6</v>
      </c>
      <c r="Y1805">
        <v>-1</v>
      </c>
      <c r="Z1805">
        <v>-1</v>
      </c>
      <c r="AA1805">
        <v>24.88</v>
      </c>
      <c r="AB1805">
        <v>0.03</v>
      </c>
      <c r="AC1805">
        <v>0.02</v>
      </c>
      <c r="AD1805">
        <v>0.03</v>
      </c>
      <c r="AE1805">
        <v>4.17</v>
      </c>
      <c r="AF1805">
        <v>-1</v>
      </c>
      <c r="AG1805">
        <v>-1</v>
      </c>
      <c r="AH1805">
        <v>-1</v>
      </c>
      <c r="AI1805">
        <v>0</v>
      </c>
      <c r="AJ1805">
        <v>0</v>
      </c>
      <c r="AK1805">
        <v>0.03</v>
      </c>
      <c r="AL1805">
        <v>0.03</v>
      </c>
      <c r="AM1805">
        <v>0.05</v>
      </c>
      <c r="AN1805">
        <v>0.05</v>
      </c>
      <c r="AO1805">
        <v>1.42</v>
      </c>
      <c r="AP1805">
        <v>1.42</v>
      </c>
      <c r="AQ1805">
        <v>22.67</v>
      </c>
      <c r="AR1805">
        <v>0.53</v>
      </c>
      <c r="AS1805">
        <v>0.68</v>
      </c>
      <c r="AT1805">
        <v>-1</v>
      </c>
      <c r="AU1805">
        <v>-1</v>
      </c>
      <c r="AV1805">
        <v>0.05</v>
      </c>
      <c r="AW1805">
        <v>29.88</v>
      </c>
      <c r="AX1805">
        <v>29.88</v>
      </c>
      <c r="AY1805">
        <v>0.17</v>
      </c>
      <c r="AZ1805">
        <v>0</v>
      </c>
      <c r="BA1805">
        <v>1419.5938389975283</v>
      </c>
    </row>
    <row r="1806" spans="1:53" x14ac:dyDescent="0.25">
      <c r="A1806">
        <v>4473</v>
      </c>
      <c r="B1806" t="s">
        <v>2164</v>
      </c>
      <c r="C1806">
        <v>0</v>
      </c>
      <c r="D1806">
        <v>1.58</v>
      </c>
      <c r="E1806">
        <v>0</v>
      </c>
      <c r="F1806">
        <v>0</v>
      </c>
      <c r="G1806">
        <v>0</v>
      </c>
      <c r="H1806">
        <v>0.03</v>
      </c>
      <c r="I1806">
        <v>0</v>
      </c>
      <c r="J1806">
        <v>2</v>
      </c>
      <c r="K1806">
        <v>0.03</v>
      </c>
      <c r="L1806">
        <v>-1</v>
      </c>
      <c r="M1806">
        <v>-1</v>
      </c>
      <c r="N1806">
        <v>0.67</v>
      </c>
      <c r="O1806">
        <v>3.58</v>
      </c>
      <c r="P1806">
        <v>0.03</v>
      </c>
      <c r="Q1806">
        <v>0.28000000000000003</v>
      </c>
      <c r="R1806">
        <v>0.05</v>
      </c>
      <c r="S1806">
        <v>0.32</v>
      </c>
      <c r="T1806">
        <v>0.23</v>
      </c>
      <c r="U1806">
        <v>0</v>
      </c>
      <c r="V1806">
        <v>0</v>
      </c>
      <c r="W1806">
        <v>20.67</v>
      </c>
      <c r="X1806">
        <v>0.6</v>
      </c>
      <c r="Y1806">
        <v>-1</v>
      </c>
      <c r="Z1806">
        <v>-1</v>
      </c>
      <c r="AA1806">
        <v>24.88</v>
      </c>
      <c r="AB1806">
        <v>0.03</v>
      </c>
      <c r="AC1806">
        <v>0.02</v>
      </c>
      <c r="AD1806">
        <v>0.03</v>
      </c>
      <c r="AE1806">
        <v>4.17</v>
      </c>
      <c r="AF1806">
        <v>-1</v>
      </c>
      <c r="AG1806">
        <v>-1</v>
      </c>
      <c r="AH1806">
        <v>-1</v>
      </c>
      <c r="AI1806">
        <v>0</v>
      </c>
      <c r="AJ1806">
        <v>0</v>
      </c>
      <c r="AK1806">
        <v>0.03</v>
      </c>
      <c r="AL1806">
        <v>0.03</v>
      </c>
      <c r="AM1806">
        <v>0.05</v>
      </c>
      <c r="AN1806">
        <v>0.05</v>
      </c>
      <c r="AO1806">
        <v>1.42</v>
      </c>
      <c r="AP1806">
        <v>1.42</v>
      </c>
      <c r="AQ1806">
        <v>22.67</v>
      </c>
      <c r="AR1806">
        <v>0.53</v>
      </c>
      <c r="AS1806">
        <v>0.68</v>
      </c>
      <c r="AT1806">
        <v>-1</v>
      </c>
      <c r="AU1806">
        <v>-1</v>
      </c>
      <c r="AV1806">
        <v>0.05</v>
      </c>
      <c r="AW1806">
        <v>29.88</v>
      </c>
      <c r="AX1806">
        <v>29.88</v>
      </c>
      <c r="AY1806">
        <v>0.17</v>
      </c>
      <c r="AZ1806">
        <v>0</v>
      </c>
      <c r="BA1806">
        <v>1500.139142183232</v>
      </c>
    </row>
    <row r="1807" spans="1:53" x14ac:dyDescent="0.25">
      <c r="A1807">
        <v>4476</v>
      </c>
      <c r="B1807" t="s">
        <v>2165</v>
      </c>
      <c r="C1807">
        <v>0</v>
      </c>
      <c r="D1807">
        <v>1.58</v>
      </c>
      <c r="E1807">
        <v>0</v>
      </c>
      <c r="F1807">
        <v>0</v>
      </c>
      <c r="G1807">
        <v>0</v>
      </c>
      <c r="H1807">
        <v>0.03</v>
      </c>
      <c r="I1807">
        <v>0</v>
      </c>
      <c r="J1807">
        <v>2</v>
      </c>
      <c r="K1807">
        <v>0.03</v>
      </c>
      <c r="L1807">
        <v>-1</v>
      </c>
      <c r="M1807">
        <v>-1</v>
      </c>
      <c r="N1807">
        <v>0.67</v>
      </c>
      <c r="O1807">
        <v>3.58</v>
      </c>
      <c r="P1807">
        <v>0.03</v>
      </c>
      <c r="Q1807">
        <v>0.28000000000000003</v>
      </c>
      <c r="R1807">
        <v>0.05</v>
      </c>
      <c r="S1807">
        <v>0.32</v>
      </c>
      <c r="T1807">
        <v>0.23</v>
      </c>
      <c r="U1807">
        <v>0</v>
      </c>
      <c r="V1807">
        <v>0</v>
      </c>
      <c r="W1807">
        <v>20.67</v>
      </c>
      <c r="X1807">
        <v>0.6</v>
      </c>
      <c r="Y1807">
        <v>-1</v>
      </c>
      <c r="Z1807">
        <v>-1</v>
      </c>
      <c r="AA1807">
        <v>24.88</v>
      </c>
      <c r="AB1807">
        <v>0.03</v>
      </c>
      <c r="AC1807">
        <v>0.02</v>
      </c>
      <c r="AD1807">
        <v>0.03</v>
      </c>
      <c r="AE1807">
        <v>4.17</v>
      </c>
      <c r="AF1807">
        <v>-1</v>
      </c>
      <c r="AG1807">
        <v>-1</v>
      </c>
      <c r="AH1807">
        <v>-1</v>
      </c>
      <c r="AI1807">
        <v>0</v>
      </c>
      <c r="AJ1807">
        <v>0</v>
      </c>
      <c r="AK1807">
        <v>0.03</v>
      </c>
      <c r="AL1807">
        <v>0.03</v>
      </c>
      <c r="AM1807">
        <v>0.05</v>
      </c>
      <c r="AN1807">
        <v>0.05</v>
      </c>
      <c r="AO1807">
        <v>1.42</v>
      </c>
      <c r="AP1807">
        <v>1.42</v>
      </c>
      <c r="AQ1807">
        <v>22.67</v>
      </c>
      <c r="AR1807">
        <v>0.53</v>
      </c>
      <c r="AS1807">
        <v>0.68</v>
      </c>
      <c r="AT1807">
        <v>-1</v>
      </c>
      <c r="AU1807">
        <v>-1</v>
      </c>
      <c r="AV1807">
        <v>0.05</v>
      </c>
      <c r="AW1807">
        <v>29.88</v>
      </c>
      <c r="AX1807">
        <v>29.88</v>
      </c>
      <c r="AY1807">
        <v>0.17</v>
      </c>
      <c r="AZ1807">
        <v>0</v>
      </c>
      <c r="BA1807">
        <v>1501.4153817735248</v>
      </c>
    </row>
    <row r="1808" spans="1:53" x14ac:dyDescent="0.25">
      <c r="A1808">
        <v>4480</v>
      </c>
      <c r="B1808" t="s">
        <v>2166</v>
      </c>
      <c r="C1808">
        <v>0</v>
      </c>
      <c r="D1808">
        <v>1.58</v>
      </c>
      <c r="E1808">
        <v>0</v>
      </c>
      <c r="F1808">
        <v>0</v>
      </c>
      <c r="G1808">
        <v>0</v>
      </c>
      <c r="H1808">
        <v>0.03</v>
      </c>
      <c r="I1808">
        <v>0</v>
      </c>
      <c r="J1808">
        <v>2</v>
      </c>
      <c r="K1808">
        <v>0.03</v>
      </c>
      <c r="L1808">
        <v>-1</v>
      </c>
      <c r="M1808">
        <v>-1</v>
      </c>
      <c r="N1808">
        <v>0.67</v>
      </c>
      <c r="O1808">
        <v>3.58</v>
      </c>
      <c r="P1808">
        <v>0.03</v>
      </c>
      <c r="Q1808">
        <v>0.28000000000000003</v>
      </c>
      <c r="R1808">
        <v>0.05</v>
      </c>
      <c r="S1808">
        <v>0.32</v>
      </c>
      <c r="T1808">
        <v>0.23</v>
      </c>
      <c r="U1808">
        <v>0</v>
      </c>
      <c r="V1808">
        <v>0</v>
      </c>
      <c r="W1808">
        <v>20.67</v>
      </c>
      <c r="X1808">
        <v>0.6</v>
      </c>
      <c r="Y1808">
        <v>-1</v>
      </c>
      <c r="Z1808">
        <v>-1</v>
      </c>
      <c r="AA1808">
        <v>24.88</v>
      </c>
      <c r="AB1808">
        <v>0.03</v>
      </c>
      <c r="AC1808">
        <v>0.02</v>
      </c>
      <c r="AD1808">
        <v>0.03</v>
      </c>
      <c r="AE1808">
        <v>4.17</v>
      </c>
      <c r="AF1808">
        <v>-1</v>
      </c>
      <c r="AG1808">
        <v>-1</v>
      </c>
      <c r="AH1808">
        <v>-1</v>
      </c>
      <c r="AI1808">
        <v>0</v>
      </c>
      <c r="AJ1808">
        <v>0</v>
      </c>
      <c r="AK1808">
        <v>0.03</v>
      </c>
      <c r="AL1808">
        <v>0.03</v>
      </c>
      <c r="AM1808">
        <v>0.05</v>
      </c>
      <c r="AN1808">
        <v>0.05</v>
      </c>
      <c r="AO1808">
        <v>1.42</v>
      </c>
      <c r="AP1808">
        <v>1.42</v>
      </c>
      <c r="AQ1808">
        <v>22.67</v>
      </c>
      <c r="AR1808">
        <v>0.53</v>
      </c>
      <c r="AS1808">
        <v>0.68</v>
      </c>
      <c r="AT1808">
        <v>-1</v>
      </c>
      <c r="AU1808">
        <v>-1</v>
      </c>
      <c r="AV1808">
        <v>0.05</v>
      </c>
      <c r="AW1808">
        <v>29.88</v>
      </c>
      <c r="AX1808">
        <v>29.88</v>
      </c>
      <c r="AY1808">
        <v>0.17</v>
      </c>
      <c r="AZ1808">
        <v>0</v>
      </c>
      <c r="BA1808">
        <v>1387.4864855685498</v>
      </c>
    </row>
    <row r="1809" spans="1:53" x14ac:dyDescent="0.25">
      <c r="A1809">
        <v>4481</v>
      </c>
      <c r="B1809" t="s">
        <v>2167</v>
      </c>
      <c r="C1809">
        <v>0</v>
      </c>
      <c r="D1809">
        <v>1.58</v>
      </c>
      <c r="E1809">
        <v>0</v>
      </c>
      <c r="F1809">
        <v>0</v>
      </c>
      <c r="G1809">
        <v>0</v>
      </c>
      <c r="H1809">
        <v>0.03</v>
      </c>
      <c r="I1809">
        <v>0</v>
      </c>
      <c r="J1809">
        <v>2</v>
      </c>
      <c r="K1809">
        <v>0.03</v>
      </c>
      <c r="L1809">
        <v>-1</v>
      </c>
      <c r="M1809">
        <v>-1</v>
      </c>
      <c r="N1809">
        <v>0.67</v>
      </c>
      <c r="O1809">
        <v>3.58</v>
      </c>
      <c r="P1809">
        <v>0.03</v>
      </c>
      <c r="Q1809">
        <v>0.28000000000000003</v>
      </c>
      <c r="R1809">
        <v>0.05</v>
      </c>
      <c r="S1809">
        <v>0.32</v>
      </c>
      <c r="T1809">
        <v>0.23</v>
      </c>
      <c r="U1809">
        <v>0</v>
      </c>
      <c r="V1809">
        <v>0</v>
      </c>
      <c r="W1809">
        <v>20.67</v>
      </c>
      <c r="X1809">
        <v>0.6</v>
      </c>
      <c r="Y1809">
        <v>-1</v>
      </c>
      <c r="Z1809">
        <v>-1</v>
      </c>
      <c r="AA1809">
        <v>24.88</v>
      </c>
      <c r="AB1809">
        <v>0.03</v>
      </c>
      <c r="AC1809">
        <v>0.02</v>
      </c>
      <c r="AD1809">
        <v>0.03</v>
      </c>
      <c r="AE1809">
        <v>4.17</v>
      </c>
      <c r="AF1809">
        <v>-1</v>
      </c>
      <c r="AG1809">
        <v>-1</v>
      </c>
      <c r="AH1809">
        <v>-1</v>
      </c>
      <c r="AI1809">
        <v>0</v>
      </c>
      <c r="AJ1809">
        <v>0</v>
      </c>
      <c r="AK1809">
        <v>0.03</v>
      </c>
      <c r="AL1809">
        <v>0.03</v>
      </c>
      <c r="AM1809">
        <v>0.05</v>
      </c>
      <c r="AN1809">
        <v>0.05</v>
      </c>
      <c r="AO1809">
        <v>1.42</v>
      </c>
      <c r="AP1809">
        <v>1.42</v>
      </c>
      <c r="AQ1809">
        <v>22.67</v>
      </c>
      <c r="AR1809">
        <v>0.53</v>
      </c>
      <c r="AS1809">
        <v>0.68</v>
      </c>
      <c r="AT1809">
        <v>-1</v>
      </c>
      <c r="AU1809">
        <v>-1</v>
      </c>
      <c r="AV1809">
        <v>0.05</v>
      </c>
      <c r="AW1809">
        <v>29.88</v>
      </c>
      <c r="AX1809">
        <v>29.88</v>
      </c>
      <c r="AY1809">
        <v>0.17</v>
      </c>
      <c r="AZ1809">
        <v>0</v>
      </c>
      <c r="BA1809">
        <v>1451.9134190598338</v>
      </c>
    </row>
    <row r="1810" spans="1:53" x14ac:dyDescent="0.25">
      <c r="A1810">
        <v>4482</v>
      </c>
      <c r="B1810" t="s">
        <v>2168</v>
      </c>
      <c r="C1810">
        <v>0</v>
      </c>
      <c r="D1810">
        <v>1.58</v>
      </c>
      <c r="E1810">
        <v>0</v>
      </c>
      <c r="F1810">
        <v>0</v>
      </c>
      <c r="G1810">
        <v>0</v>
      </c>
      <c r="H1810">
        <v>0.03</v>
      </c>
      <c r="I1810">
        <v>0</v>
      </c>
      <c r="J1810">
        <v>2</v>
      </c>
      <c r="K1810">
        <v>0.03</v>
      </c>
      <c r="L1810">
        <v>-1</v>
      </c>
      <c r="M1810">
        <v>-1</v>
      </c>
      <c r="N1810">
        <v>0.67</v>
      </c>
      <c r="O1810">
        <v>3.58</v>
      </c>
      <c r="P1810">
        <v>0.03</v>
      </c>
      <c r="Q1810">
        <v>0.28000000000000003</v>
      </c>
      <c r="R1810">
        <v>0.05</v>
      </c>
      <c r="S1810">
        <v>0.32</v>
      </c>
      <c r="T1810">
        <v>0.23</v>
      </c>
      <c r="U1810">
        <v>0</v>
      </c>
      <c r="V1810">
        <v>0</v>
      </c>
      <c r="W1810">
        <v>20.67</v>
      </c>
      <c r="X1810">
        <v>0.6</v>
      </c>
      <c r="Y1810">
        <v>-1</v>
      </c>
      <c r="Z1810">
        <v>-1</v>
      </c>
      <c r="AA1810">
        <v>24.88</v>
      </c>
      <c r="AB1810">
        <v>0.03</v>
      </c>
      <c r="AC1810">
        <v>0.02</v>
      </c>
      <c r="AD1810">
        <v>0.03</v>
      </c>
      <c r="AE1810">
        <v>4.17</v>
      </c>
      <c r="AF1810">
        <v>-1</v>
      </c>
      <c r="AG1810">
        <v>-1</v>
      </c>
      <c r="AH1810">
        <v>-1</v>
      </c>
      <c r="AI1810">
        <v>0</v>
      </c>
      <c r="AJ1810">
        <v>0</v>
      </c>
      <c r="AK1810">
        <v>0.03</v>
      </c>
      <c r="AL1810">
        <v>0.03</v>
      </c>
      <c r="AM1810">
        <v>0.05</v>
      </c>
      <c r="AN1810">
        <v>0.05</v>
      </c>
      <c r="AO1810">
        <v>1.42</v>
      </c>
      <c r="AP1810">
        <v>1.42</v>
      </c>
      <c r="AQ1810">
        <v>22.67</v>
      </c>
      <c r="AR1810">
        <v>0.53</v>
      </c>
      <c r="AS1810">
        <v>0.68</v>
      </c>
      <c r="AT1810">
        <v>-1</v>
      </c>
      <c r="AU1810">
        <v>-1</v>
      </c>
      <c r="AV1810">
        <v>0.05</v>
      </c>
      <c r="AW1810">
        <v>29.88</v>
      </c>
      <c r="AX1810">
        <v>29.88</v>
      </c>
      <c r="AY1810">
        <v>0.17</v>
      </c>
      <c r="AZ1810">
        <v>0</v>
      </c>
      <c r="BA1810">
        <v>1343.1627315511082</v>
      </c>
    </row>
    <row r="1811" spans="1:53" x14ac:dyDescent="0.25">
      <c r="A1811">
        <v>4485</v>
      </c>
      <c r="B1811" t="s">
        <v>2169</v>
      </c>
      <c r="C1811">
        <v>0</v>
      </c>
      <c r="D1811">
        <v>1.58</v>
      </c>
      <c r="E1811">
        <v>0</v>
      </c>
      <c r="F1811">
        <v>0</v>
      </c>
      <c r="G1811">
        <v>0</v>
      </c>
      <c r="H1811">
        <v>0.03</v>
      </c>
      <c r="I1811">
        <v>0</v>
      </c>
      <c r="J1811">
        <v>2</v>
      </c>
      <c r="K1811">
        <v>0.03</v>
      </c>
      <c r="L1811">
        <v>-1</v>
      </c>
      <c r="M1811">
        <v>-1</v>
      </c>
      <c r="N1811">
        <v>0.67</v>
      </c>
      <c r="O1811">
        <v>3.58</v>
      </c>
      <c r="P1811">
        <v>0.03</v>
      </c>
      <c r="Q1811">
        <v>0.28000000000000003</v>
      </c>
      <c r="R1811">
        <v>0.05</v>
      </c>
      <c r="S1811">
        <v>0.32</v>
      </c>
      <c r="T1811">
        <v>0.23</v>
      </c>
      <c r="U1811">
        <v>0</v>
      </c>
      <c r="V1811">
        <v>0</v>
      </c>
      <c r="W1811">
        <v>20.67</v>
      </c>
      <c r="X1811">
        <v>0.6</v>
      </c>
      <c r="Y1811">
        <v>-1</v>
      </c>
      <c r="Z1811">
        <v>-1</v>
      </c>
      <c r="AA1811">
        <v>24.88</v>
      </c>
      <c r="AB1811">
        <v>0.03</v>
      </c>
      <c r="AC1811">
        <v>0.02</v>
      </c>
      <c r="AD1811">
        <v>0.03</v>
      </c>
      <c r="AE1811">
        <v>4.17</v>
      </c>
      <c r="AF1811">
        <v>-1</v>
      </c>
      <c r="AG1811">
        <v>-1</v>
      </c>
      <c r="AH1811">
        <v>-1</v>
      </c>
      <c r="AI1811">
        <v>0</v>
      </c>
      <c r="AJ1811">
        <v>0</v>
      </c>
      <c r="AK1811">
        <v>0.03</v>
      </c>
      <c r="AL1811">
        <v>0.03</v>
      </c>
      <c r="AM1811">
        <v>0.05</v>
      </c>
      <c r="AN1811">
        <v>0.05</v>
      </c>
      <c r="AO1811">
        <v>1.42</v>
      </c>
      <c r="AP1811">
        <v>1.42</v>
      </c>
      <c r="AQ1811">
        <v>22.67</v>
      </c>
      <c r="AR1811">
        <v>0.53</v>
      </c>
      <c r="AS1811">
        <v>0.68</v>
      </c>
      <c r="AT1811">
        <v>-1</v>
      </c>
      <c r="AU1811">
        <v>-1</v>
      </c>
      <c r="AV1811">
        <v>0.05</v>
      </c>
      <c r="AW1811">
        <v>29.88</v>
      </c>
      <c r="AX1811">
        <v>29.88</v>
      </c>
      <c r="AY1811">
        <v>0.17</v>
      </c>
      <c r="AZ1811">
        <v>0</v>
      </c>
      <c r="BA1811">
        <v>1419.6936956614559</v>
      </c>
    </row>
    <row r="1812" spans="1:53" x14ac:dyDescent="0.25">
      <c r="A1812">
        <v>4486</v>
      </c>
      <c r="B1812" t="s">
        <v>2170</v>
      </c>
      <c r="C1812">
        <v>0</v>
      </c>
      <c r="D1812">
        <v>1.58</v>
      </c>
      <c r="E1812">
        <v>0</v>
      </c>
      <c r="F1812">
        <v>0</v>
      </c>
      <c r="G1812">
        <v>0</v>
      </c>
      <c r="H1812">
        <v>0.03</v>
      </c>
      <c r="I1812">
        <v>0</v>
      </c>
      <c r="J1812">
        <v>2</v>
      </c>
      <c r="K1812">
        <v>0.03</v>
      </c>
      <c r="L1812">
        <v>-1</v>
      </c>
      <c r="M1812">
        <v>-1</v>
      </c>
      <c r="N1812">
        <v>0.67</v>
      </c>
      <c r="O1812">
        <v>3.58</v>
      </c>
      <c r="P1812">
        <v>0.03</v>
      </c>
      <c r="Q1812">
        <v>0.28000000000000003</v>
      </c>
      <c r="R1812">
        <v>0.05</v>
      </c>
      <c r="S1812">
        <v>0.32</v>
      </c>
      <c r="T1812">
        <v>0.23</v>
      </c>
      <c r="U1812">
        <v>0</v>
      </c>
      <c r="V1812">
        <v>0</v>
      </c>
      <c r="W1812">
        <v>20.67</v>
      </c>
      <c r="X1812">
        <v>0.6</v>
      </c>
      <c r="Y1812">
        <v>-1</v>
      </c>
      <c r="Z1812">
        <v>-1</v>
      </c>
      <c r="AA1812">
        <v>24.88</v>
      </c>
      <c r="AB1812">
        <v>0.03</v>
      </c>
      <c r="AC1812">
        <v>0.02</v>
      </c>
      <c r="AD1812">
        <v>0.03</v>
      </c>
      <c r="AE1812">
        <v>4.17</v>
      </c>
      <c r="AF1812">
        <v>-1</v>
      </c>
      <c r="AG1812">
        <v>-1</v>
      </c>
      <c r="AH1812">
        <v>-1</v>
      </c>
      <c r="AI1812">
        <v>0</v>
      </c>
      <c r="AJ1812">
        <v>0</v>
      </c>
      <c r="AK1812">
        <v>0.03</v>
      </c>
      <c r="AL1812">
        <v>0.03</v>
      </c>
      <c r="AM1812">
        <v>0.05</v>
      </c>
      <c r="AN1812">
        <v>0.05</v>
      </c>
      <c r="AO1812">
        <v>1.42</v>
      </c>
      <c r="AP1812">
        <v>1.42</v>
      </c>
      <c r="AQ1812">
        <v>22.67</v>
      </c>
      <c r="AR1812">
        <v>0.53</v>
      </c>
      <c r="AS1812">
        <v>0.68</v>
      </c>
      <c r="AT1812">
        <v>-1</v>
      </c>
      <c r="AU1812">
        <v>-1</v>
      </c>
      <c r="AV1812">
        <v>0.05</v>
      </c>
      <c r="AW1812">
        <v>29.88</v>
      </c>
      <c r="AX1812">
        <v>29.88</v>
      </c>
      <c r="AY1812">
        <v>0.17</v>
      </c>
      <c r="AZ1812">
        <v>0</v>
      </c>
      <c r="BA1812">
        <v>1465.7285145097053</v>
      </c>
    </row>
    <row r="1813" spans="1:53" x14ac:dyDescent="0.25">
      <c r="A1813">
        <v>4488</v>
      </c>
      <c r="B1813" t="s">
        <v>1039</v>
      </c>
      <c r="C1813">
        <v>0</v>
      </c>
      <c r="D1813">
        <v>1.58</v>
      </c>
      <c r="E1813">
        <v>0</v>
      </c>
      <c r="F1813">
        <v>0</v>
      </c>
      <c r="G1813">
        <v>0</v>
      </c>
      <c r="H1813">
        <v>0.03</v>
      </c>
      <c r="I1813">
        <v>0</v>
      </c>
      <c r="J1813">
        <v>2</v>
      </c>
      <c r="K1813">
        <v>0.03</v>
      </c>
      <c r="L1813">
        <v>-1</v>
      </c>
      <c r="M1813">
        <v>-1</v>
      </c>
      <c r="N1813">
        <v>0.67</v>
      </c>
      <c r="O1813">
        <v>3.58</v>
      </c>
      <c r="P1813">
        <v>0.03</v>
      </c>
      <c r="Q1813">
        <v>0.28000000000000003</v>
      </c>
      <c r="R1813">
        <v>0.05</v>
      </c>
      <c r="S1813">
        <v>0.32</v>
      </c>
      <c r="T1813">
        <v>0.23</v>
      </c>
      <c r="U1813">
        <v>0</v>
      </c>
      <c r="V1813">
        <v>0</v>
      </c>
      <c r="W1813">
        <v>20.67</v>
      </c>
      <c r="X1813">
        <v>0.6</v>
      </c>
      <c r="Y1813">
        <v>-1</v>
      </c>
      <c r="Z1813">
        <v>-1</v>
      </c>
      <c r="AA1813">
        <v>24.88</v>
      </c>
      <c r="AB1813">
        <v>0.03</v>
      </c>
      <c r="AC1813">
        <v>0.02</v>
      </c>
      <c r="AD1813">
        <v>0.03</v>
      </c>
      <c r="AE1813">
        <v>4.17</v>
      </c>
      <c r="AF1813">
        <v>-1</v>
      </c>
      <c r="AG1813">
        <v>-1</v>
      </c>
      <c r="AH1813">
        <v>-1</v>
      </c>
      <c r="AI1813">
        <v>0</v>
      </c>
      <c r="AJ1813">
        <v>0</v>
      </c>
      <c r="AK1813">
        <v>0.03</v>
      </c>
      <c r="AL1813">
        <v>0.03</v>
      </c>
      <c r="AM1813">
        <v>0.05</v>
      </c>
      <c r="AN1813">
        <v>0.05</v>
      </c>
      <c r="AO1813">
        <v>1.42</v>
      </c>
      <c r="AP1813">
        <v>1.42</v>
      </c>
      <c r="AQ1813">
        <v>22.67</v>
      </c>
      <c r="AR1813">
        <v>0.53</v>
      </c>
      <c r="AS1813">
        <v>0.68</v>
      </c>
      <c r="AT1813">
        <v>-1</v>
      </c>
      <c r="AU1813">
        <v>-1</v>
      </c>
      <c r="AV1813">
        <v>0.05</v>
      </c>
      <c r="AW1813">
        <v>29.88</v>
      </c>
      <c r="AX1813">
        <v>29.88</v>
      </c>
      <c r="AY1813">
        <v>0.17</v>
      </c>
      <c r="AZ1813">
        <v>0</v>
      </c>
      <c r="BA1813">
        <v>1597.2841730431969</v>
      </c>
    </row>
    <row r="1814" spans="1:53" x14ac:dyDescent="0.25">
      <c r="A1814">
        <v>4490</v>
      </c>
      <c r="B1814" t="s">
        <v>2171</v>
      </c>
      <c r="C1814">
        <v>0</v>
      </c>
      <c r="D1814">
        <v>1.58</v>
      </c>
      <c r="E1814">
        <v>0</v>
      </c>
      <c r="F1814">
        <v>0</v>
      </c>
      <c r="G1814">
        <v>0</v>
      </c>
      <c r="H1814">
        <v>0.03</v>
      </c>
      <c r="I1814">
        <v>0</v>
      </c>
      <c r="J1814">
        <v>2</v>
      </c>
      <c r="K1814">
        <v>0.03</v>
      </c>
      <c r="L1814">
        <v>-1</v>
      </c>
      <c r="M1814">
        <v>-1</v>
      </c>
      <c r="N1814">
        <v>0.67</v>
      </c>
      <c r="O1814">
        <v>3.58</v>
      </c>
      <c r="P1814">
        <v>0.03</v>
      </c>
      <c r="Q1814">
        <v>0.28000000000000003</v>
      </c>
      <c r="R1814">
        <v>0.05</v>
      </c>
      <c r="S1814">
        <v>0.32</v>
      </c>
      <c r="T1814">
        <v>0.23</v>
      </c>
      <c r="U1814">
        <v>0</v>
      </c>
      <c r="V1814">
        <v>0</v>
      </c>
      <c r="W1814">
        <v>20.67</v>
      </c>
      <c r="X1814">
        <v>0.6</v>
      </c>
      <c r="Y1814">
        <v>-1</v>
      </c>
      <c r="Z1814">
        <v>-1</v>
      </c>
      <c r="AA1814">
        <v>24.88</v>
      </c>
      <c r="AB1814">
        <v>0.03</v>
      </c>
      <c r="AC1814">
        <v>0.02</v>
      </c>
      <c r="AD1814">
        <v>0.03</v>
      </c>
      <c r="AE1814">
        <v>4.17</v>
      </c>
      <c r="AF1814">
        <v>-1</v>
      </c>
      <c r="AG1814">
        <v>-1</v>
      </c>
      <c r="AH1814">
        <v>-1</v>
      </c>
      <c r="AI1814">
        <v>0</v>
      </c>
      <c r="AJ1814">
        <v>0</v>
      </c>
      <c r="AK1814">
        <v>0.03</v>
      </c>
      <c r="AL1814">
        <v>0.03</v>
      </c>
      <c r="AM1814">
        <v>0.05</v>
      </c>
      <c r="AN1814">
        <v>0.05</v>
      </c>
      <c r="AO1814">
        <v>1.42</v>
      </c>
      <c r="AP1814">
        <v>1.42</v>
      </c>
      <c r="AQ1814">
        <v>22.67</v>
      </c>
      <c r="AR1814">
        <v>0.53</v>
      </c>
      <c r="AS1814">
        <v>0.68</v>
      </c>
      <c r="AT1814">
        <v>-1</v>
      </c>
      <c r="AU1814">
        <v>-1</v>
      </c>
      <c r="AV1814">
        <v>0.05</v>
      </c>
      <c r="AW1814">
        <v>29.88</v>
      </c>
      <c r="AX1814">
        <v>29.88</v>
      </c>
      <c r="AY1814">
        <v>0.17</v>
      </c>
      <c r="AZ1814">
        <v>0</v>
      </c>
      <c r="BA1814">
        <v>1433.4277289724582</v>
      </c>
    </row>
    <row r="1815" spans="1:53" x14ac:dyDescent="0.25">
      <c r="A1815">
        <v>4491</v>
      </c>
      <c r="B1815" t="s">
        <v>2172</v>
      </c>
      <c r="C1815">
        <v>0</v>
      </c>
      <c r="D1815">
        <v>1.58</v>
      </c>
      <c r="E1815">
        <v>0</v>
      </c>
      <c r="F1815">
        <v>0</v>
      </c>
      <c r="G1815">
        <v>0</v>
      </c>
      <c r="H1815">
        <v>0.03</v>
      </c>
      <c r="I1815">
        <v>0</v>
      </c>
      <c r="J1815">
        <v>2</v>
      </c>
      <c r="K1815">
        <v>0.03</v>
      </c>
      <c r="L1815">
        <v>-1</v>
      </c>
      <c r="M1815">
        <v>-1</v>
      </c>
      <c r="N1815">
        <v>0.67</v>
      </c>
      <c r="O1815">
        <v>3.58</v>
      </c>
      <c r="P1815">
        <v>0.03</v>
      </c>
      <c r="Q1815">
        <v>0.28000000000000003</v>
      </c>
      <c r="R1815">
        <v>0.05</v>
      </c>
      <c r="S1815">
        <v>0.32</v>
      </c>
      <c r="T1815">
        <v>0.23</v>
      </c>
      <c r="U1815">
        <v>0</v>
      </c>
      <c r="V1815">
        <v>0</v>
      </c>
      <c r="W1815">
        <v>20.67</v>
      </c>
      <c r="X1815">
        <v>0.6</v>
      </c>
      <c r="Y1815">
        <v>-1</v>
      </c>
      <c r="Z1815">
        <v>-1</v>
      </c>
      <c r="AA1815">
        <v>24.88</v>
      </c>
      <c r="AB1815">
        <v>0.03</v>
      </c>
      <c r="AC1815">
        <v>0.02</v>
      </c>
      <c r="AD1815">
        <v>0.03</v>
      </c>
      <c r="AE1815">
        <v>4.17</v>
      </c>
      <c r="AF1815">
        <v>-1</v>
      </c>
      <c r="AG1815">
        <v>-1</v>
      </c>
      <c r="AH1815">
        <v>-1</v>
      </c>
      <c r="AI1815">
        <v>0</v>
      </c>
      <c r="AJ1815">
        <v>0</v>
      </c>
      <c r="AK1815">
        <v>0.03</v>
      </c>
      <c r="AL1815">
        <v>0.03</v>
      </c>
      <c r="AM1815">
        <v>0.05</v>
      </c>
      <c r="AN1815">
        <v>0.05</v>
      </c>
      <c r="AO1815">
        <v>1.42</v>
      </c>
      <c r="AP1815">
        <v>1.42</v>
      </c>
      <c r="AQ1815">
        <v>22.67</v>
      </c>
      <c r="AR1815">
        <v>0.53</v>
      </c>
      <c r="AS1815">
        <v>0.68</v>
      </c>
      <c r="AT1815">
        <v>-1</v>
      </c>
      <c r="AU1815">
        <v>-1</v>
      </c>
      <c r="AV1815">
        <v>0.05</v>
      </c>
      <c r="AW1815">
        <v>29.88</v>
      </c>
      <c r="AX1815">
        <v>29.88</v>
      </c>
      <c r="AY1815">
        <v>0.17</v>
      </c>
      <c r="AZ1815">
        <v>0</v>
      </c>
      <c r="BA1815">
        <v>1383.8102693610351</v>
      </c>
    </row>
    <row r="1816" spans="1:53" x14ac:dyDescent="0.25">
      <c r="A1816">
        <v>4495</v>
      </c>
      <c r="B1816" t="s">
        <v>2173</v>
      </c>
      <c r="C1816">
        <v>0</v>
      </c>
      <c r="D1816">
        <v>1.58</v>
      </c>
      <c r="E1816">
        <v>0</v>
      </c>
      <c r="F1816">
        <v>0</v>
      </c>
      <c r="G1816">
        <v>0</v>
      </c>
      <c r="H1816">
        <v>0.03</v>
      </c>
      <c r="I1816">
        <v>0</v>
      </c>
      <c r="J1816">
        <v>2</v>
      </c>
      <c r="K1816">
        <v>0.03</v>
      </c>
      <c r="L1816">
        <v>-1</v>
      </c>
      <c r="M1816">
        <v>-1</v>
      </c>
      <c r="N1816">
        <v>0.67</v>
      </c>
      <c r="O1816">
        <v>3.58</v>
      </c>
      <c r="P1816">
        <v>0.03</v>
      </c>
      <c r="Q1816">
        <v>0.28000000000000003</v>
      </c>
      <c r="R1816">
        <v>0.05</v>
      </c>
      <c r="S1816">
        <v>0.32</v>
      </c>
      <c r="T1816">
        <v>0.23</v>
      </c>
      <c r="U1816">
        <v>0</v>
      </c>
      <c r="V1816">
        <v>0</v>
      </c>
      <c r="W1816">
        <v>20.67</v>
      </c>
      <c r="X1816">
        <v>0.6</v>
      </c>
      <c r="Y1816">
        <v>-1</v>
      </c>
      <c r="Z1816">
        <v>-1</v>
      </c>
      <c r="AA1816">
        <v>24.88</v>
      </c>
      <c r="AB1816">
        <v>0.03</v>
      </c>
      <c r="AC1816">
        <v>0.02</v>
      </c>
      <c r="AD1816">
        <v>0.03</v>
      </c>
      <c r="AE1816">
        <v>4.17</v>
      </c>
      <c r="AF1816">
        <v>-1</v>
      </c>
      <c r="AG1816">
        <v>-1</v>
      </c>
      <c r="AH1816">
        <v>-1</v>
      </c>
      <c r="AI1816">
        <v>0</v>
      </c>
      <c r="AJ1816">
        <v>0</v>
      </c>
      <c r="AK1816">
        <v>0.03</v>
      </c>
      <c r="AL1816">
        <v>0.03</v>
      </c>
      <c r="AM1816">
        <v>0.05</v>
      </c>
      <c r="AN1816">
        <v>0.05</v>
      </c>
      <c r="AO1816">
        <v>1.42</v>
      </c>
      <c r="AP1816">
        <v>1.42</v>
      </c>
      <c r="AQ1816">
        <v>22.67</v>
      </c>
      <c r="AR1816">
        <v>0.53</v>
      </c>
      <c r="AS1816">
        <v>0.68</v>
      </c>
      <c r="AT1816">
        <v>-1</v>
      </c>
      <c r="AU1816">
        <v>-1</v>
      </c>
      <c r="AV1816">
        <v>0.05</v>
      </c>
      <c r="AW1816">
        <v>29.88</v>
      </c>
      <c r="AX1816">
        <v>29.88</v>
      </c>
      <c r="AY1816">
        <v>0.17</v>
      </c>
      <c r="AZ1816">
        <v>0</v>
      </c>
      <c r="BA1816">
        <v>1406.4730593662496</v>
      </c>
    </row>
    <row r="1817" spans="1:53" x14ac:dyDescent="0.25">
      <c r="A1817">
        <v>4496</v>
      </c>
      <c r="B1817" t="s">
        <v>2174</v>
      </c>
      <c r="C1817">
        <v>0</v>
      </c>
      <c r="D1817">
        <v>1.58</v>
      </c>
      <c r="E1817">
        <v>0</v>
      </c>
      <c r="F1817">
        <v>0</v>
      </c>
      <c r="G1817">
        <v>0</v>
      </c>
      <c r="H1817">
        <v>0.03</v>
      </c>
      <c r="I1817">
        <v>0</v>
      </c>
      <c r="J1817">
        <v>2</v>
      </c>
      <c r="K1817">
        <v>0.03</v>
      </c>
      <c r="L1817">
        <v>-1</v>
      </c>
      <c r="M1817">
        <v>-1</v>
      </c>
      <c r="N1817">
        <v>0.67</v>
      </c>
      <c r="O1817">
        <v>3.58</v>
      </c>
      <c r="P1817">
        <v>0.03</v>
      </c>
      <c r="Q1817">
        <v>0.28000000000000003</v>
      </c>
      <c r="R1817">
        <v>0.05</v>
      </c>
      <c r="S1817">
        <v>0.32</v>
      </c>
      <c r="T1817">
        <v>0.23</v>
      </c>
      <c r="U1817">
        <v>0</v>
      </c>
      <c r="V1817">
        <v>0</v>
      </c>
      <c r="W1817">
        <v>20.67</v>
      </c>
      <c r="X1817">
        <v>0.6</v>
      </c>
      <c r="Y1817">
        <v>-1</v>
      </c>
      <c r="Z1817">
        <v>-1</v>
      </c>
      <c r="AA1817">
        <v>24.88</v>
      </c>
      <c r="AB1817">
        <v>0.03</v>
      </c>
      <c r="AC1817">
        <v>0.02</v>
      </c>
      <c r="AD1817">
        <v>0.03</v>
      </c>
      <c r="AE1817">
        <v>4.17</v>
      </c>
      <c r="AF1817">
        <v>-1</v>
      </c>
      <c r="AG1817">
        <v>-1</v>
      </c>
      <c r="AH1817">
        <v>-1</v>
      </c>
      <c r="AI1817">
        <v>0</v>
      </c>
      <c r="AJ1817">
        <v>0</v>
      </c>
      <c r="AK1817">
        <v>0.03</v>
      </c>
      <c r="AL1817">
        <v>0.03</v>
      </c>
      <c r="AM1817">
        <v>0.05</v>
      </c>
      <c r="AN1817">
        <v>0.05</v>
      </c>
      <c r="AO1817">
        <v>1.42</v>
      </c>
      <c r="AP1817">
        <v>1.42</v>
      </c>
      <c r="AQ1817">
        <v>22.67</v>
      </c>
      <c r="AR1817">
        <v>0.53</v>
      </c>
      <c r="AS1817">
        <v>0.68</v>
      </c>
      <c r="AT1817">
        <v>-1</v>
      </c>
      <c r="AU1817">
        <v>-1</v>
      </c>
      <c r="AV1817">
        <v>0.05</v>
      </c>
      <c r="AW1817">
        <v>29.88</v>
      </c>
      <c r="AX1817">
        <v>29.88</v>
      </c>
      <c r="AY1817">
        <v>0.17</v>
      </c>
      <c r="AZ1817">
        <v>0</v>
      </c>
      <c r="BA1817">
        <v>1398.5275508068983</v>
      </c>
    </row>
    <row r="1818" spans="1:53" x14ac:dyDescent="0.25">
      <c r="A1818">
        <v>4499</v>
      </c>
      <c r="B1818" t="s">
        <v>2175</v>
      </c>
      <c r="C1818">
        <v>0</v>
      </c>
      <c r="D1818">
        <v>1.58</v>
      </c>
      <c r="E1818">
        <v>0</v>
      </c>
      <c r="F1818">
        <v>0</v>
      </c>
      <c r="G1818">
        <v>0</v>
      </c>
      <c r="H1818">
        <v>0.03</v>
      </c>
      <c r="I1818">
        <v>0</v>
      </c>
      <c r="J1818">
        <v>2</v>
      </c>
      <c r="K1818">
        <v>0.03</v>
      </c>
      <c r="L1818">
        <v>-1</v>
      </c>
      <c r="M1818">
        <v>-1</v>
      </c>
      <c r="N1818">
        <v>0.67</v>
      </c>
      <c r="O1818">
        <v>3.58</v>
      </c>
      <c r="P1818">
        <v>0.03</v>
      </c>
      <c r="Q1818">
        <v>0.28000000000000003</v>
      </c>
      <c r="R1818">
        <v>0.05</v>
      </c>
      <c r="S1818">
        <v>0.32</v>
      </c>
      <c r="T1818">
        <v>0.23</v>
      </c>
      <c r="U1818">
        <v>0</v>
      </c>
      <c r="V1818">
        <v>0</v>
      </c>
      <c r="W1818">
        <v>20.67</v>
      </c>
      <c r="X1818">
        <v>0.6</v>
      </c>
      <c r="Y1818">
        <v>-1</v>
      </c>
      <c r="Z1818">
        <v>-1</v>
      </c>
      <c r="AA1818">
        <v>24.88</v>
      </c>
      <c r="AB1818">
        <v>0.03</v>
      </c>
      <c r="AC1818">
        <v>0.02</v>
      </c>
      <c r="AD1818">
        <v>0.03</v>
      </c>
      <c r="AE1818">
        <v>4.17</v>
      </c>
      <c r="AF1818">
        <v>-1</v>
      </c>
      <c r="AG1818">
        <v>-1</v>
      </c>
      <c r="AH1818">
        <v>-1</v>
      </c>
      <c r="AI1818">
        <v>0</v>
      </c>
      <c r="AJ1818">
        <v>0</v>
      </c>
      <c r="AK1818">
        <v>0.03</v>
      </c>
      <c r="AL1818">
        <v>0.03</v>
      </c>
      <c r="AM1818">
        <v>0.05</v>
      </c>
      <c r="AN1818">
        <v>0.05</v>
      </c>
      <c r="AO1818">
        <v>1.42</v>
      </c>
      <c r="AP1818">
        <v>1.42</v>
      </c>
      <c r="AQ1818">
        <v>22.67</v>
      </c>
      <c r="AR1818">
        <v>0.53</v>
      </c>
      <c r="AS1818">
        <v>0.68</v>
      </c>
      <c r="AT1818">
        <v>-1</v>
      </c>
      <c r="AU1818">
        <v>-1</v>
      </c>
      <c r="AV1818">
        <v>0.05</v>
      </c>
      <c r="AW1818">
        <v>29.88</v>
      </c>
      <c r="AX1818">
        <v>29.88</v>
      </c>
      <c r="AY1818">
        <v>0.17</v>
      </c>
      <c r="AZ1818">
        <v>0</v>
      </c>
      <c r="BA1818">
        <v>1494.5541315948074</v>
      </c>
    </row>
    <row r="1819" spans="1:53" x14ac:dyDescent="0.25">
      <c r="A1819">
        <v>4500</v>
      </c>
      <c r="B1819" t="s">
        <v>2176</v>
      </c>
      <c r="C1819">
        <v>0</v>
      </c>
      <c r="D1819">
        <v>1.58</v>
      </c>
      <c r="E1819">
        <v>0</v>
      </c>
      <c r="F1819">
        <v>0</v>
      </c>
      <c r="G1819">
        <v>0</v>
      </c>
      <c r="H1819">
        <v>0.03</v>
      </c>
      <c r="I1819">
        <v>0</v>
      </c>
      <c r="J1819">
        <v>2</v>
      </c>
      <c r="K1819">
        <v>0.03</v>
      </c>
      <c r="L1819">
        <v>-1</v>
      </c>
      <c r="M1819">
        <v>-1</v>
      </c>
      <c r="N1819">
        <v>0.67</v>
      </c>
      <c r="O1819">
        <v>3.58</v>
      </c>
      <c r="P1819">
        <v>0.03</v>
      </c>
      <c r="Q1819">
        <v>0.28000000000000003</v>
      </c>
      <c r="R1819">
        <v>0.05</v>
      </c>
      <c r="S1819">
        <v>0.32</v>
      </c>
      <c r="T1819">
        <v>0.23</v>
      </c>
      <c r="U1819">
        <v>0</v>
      </c>
      <c r="V1819">
        <v>0</v>
      </c>
      <c r="W1819">
        <v>20.67</v>
      </c>
      <c r="X1819">
        <v>0.6</v>
      </c>
      <c r="Y1819">
        <v>-1</v>
      </c>
      <c r="Z1819">
        <v>-1</v>
      </c>
      <c r="AA1819">
        <v>24.88</v>
      </c>
      <c r="AB1819">
        <v>0.03</v>
      </c>
      <c r="AC1819">
        <v>0.02</v>
      </c>
      <c r="AD1819">
        <v>0.03</v>
      </c>
      <c r="AE1819">
        <v>4.17</v>
      </c>
      <c r="AF1819">
        <v>-1</v>
      </c>
      <c r="AG1819">
        <v>-1</v>
      </c>
      <c r="AH1819">
        <v>-1</v>
      </c>
      <c r="AI1819">
        <v>0</v>
      </c>
      <c r="AJ1819">
        <v>0</v>
      </c>
      <c r="AK1819">
        <v>0.03</v>
      </c>
      <c r="AL1819">
        <v>0.03</v>
      </c>
      <c r="AM1819">
        <v>0.05</v>
      </c>
      <c r="AN1819">
        <v>0.05</v>
      </c>
      <c r="AO1819">
        <v>1.42</v>
      </c>
      <c r="AP1819">
        <v>1.42</v>
      </c>
      <c r="AQ1819">
        <v>22.67</v>
      </c>
      <c r="AR1819">
        <v>0.53</v>
      </c>
      <c r="AS1819">
        <v>0.68</v>
      </c>
      <c r="AT1819">
        <v>-1</v>
      </c>
      <c r="AU1819">
        <v>-1</v>
      </c>
      <c r="AV1819">
        <v>0.05</v>
      </c>
      <c r="AW1819">
        <v>29.88</v>
      </c>
      <c r="AX1819">
        <v>29.88</v>
      </c>
      <c r="AY1819">
        <v>0.17</v>
      </c>
      <c r="AZ1819">
        <v>0</v>
      </c>
      <c r="BA1819">
        <v>1474.3274445013171</v>
      </c>
    </row>
    <row r="1820" spans="1:53" x14ac:dyDescent="0.25">
      <c r="A1820">
        <v>4501</v>
      </c>
      <c r="B1820" t="s">
        <v>2177</v>
      </c>
      <c r="C1820">
        <v>0</v>
      </c>
      <c r="D1820">
        <v>1.58</v>
      </c>
      <c r="E1820">
        <v>0</v>
      </c>
      <c r="F1820">
        <v>0</v>
      </c>
      <c r="G1820">
        <v>0</v>
      </c>
      <c r="H1820">
        <v>0.03</v>
      </c>
      <c r="I1820">
        <v>0</v>
      </c>
      <c r="J1820">
        <v>2</v>
      </c>
      <c r="K1820">
        <v>0.03</v>
      </c>
      <c r="L1820">
        <v>-1</v>
      </c>
      <c r="M1820">
        <v>-1</v>
      </c>
      <c r="N1820">
        <v>0.67</v>
      </c>
      <c r="O1820">
        <v>3.58</v>
      </c>
      <c r="P1820">
        <v>0.03</v>
      </c>
      <c r="Q1820">
        <v>0.28000000000000003</v>
      </c>
      <c r="R1820">
        <v>0.05</v>
      </c>
      <c r="S1820">
        <v>0.32</v>
      </c>
      <c r="T1820">
        <v>0.23</v>
      </c>
      <c r="U1820">
        <v>0</v>
      </c>
      <c r="V1820">
        <v>0</v>
      </c>
      <c r="W1820">
        <v>20.67</v>
      </c>
      <c r="X1820">
        <v>0.6</v>
      </c>
      <c r="Y1820">
        <v>-1</v>
      </c>
      <c r="Z1820">
        <v>-1</v>
      </c>
      <c r="AA1820">
        <v>24.88</v>
      </c>
      <c r="AB1820">
        <v>0.03</v>
      </c>
      <c r="AC1820">
        <v>0.02</v>
      </c>
      <c r="AD1820">
        <v>0.03</v>
      </c>
      <c r="AE1820">
        <v>4.17</v>
      </c>
      <c r="AF1820">
        <v>-1</v>
      </c>
      <c r="AG1820">
        <v>-1</v>
      </c>
      <c r="AH1820">
        <v>-1</v>
      </c>
      <c r="AI1820">
        <v>0</v>
      </c>
      <c r="AJ1820">
        <v>0</v>
      </c>
      <c r="AK1820">
        <v>0.03</v>
      </c>
      <c r="AL1820">
        <v>0.03</v>
      </c>
      <c r="AM1820">
        <v>0.05</v>
      </c>
      <c r="AN1820">
        <v>0.05</v>
      </c>
      <c r="AO1820">
        <v>1.42</v>
      </c>
      <c r="AP1820">
        <v>1.42</v>
      </c>
      <c r="AQ1820">
        <v>22.67</v>
      </c>
      <c r="AR1820">
        <v>0.53</v>
      </c>
      <c r="AS1820">
        <v>0.68</v>
      </c>
      <c r="AT1820">
        <v>-1</v>
      </c>
      <c r="AU1820">
        <v>-1</v>
      </c>
      <c r="AV1820">
        <v>0.05</v>
      </c>
      <c r="AW1820">
        <v>29.88</v>
      </c>
      <c r="AX1820">
        <v>29.88</v>
      </c>
      <c r="AY1820">
        <v>0.17</v>
      </c>
      <c r="AZ1820">
        <v>0</v>
      </c>
      <c r="BA1820">
        <v>1438.3899701120351</v>
      </c>
    </row>
    <row r="1821" spans="1:53" x14ac:dyDescent="0.25">
      <c r="A1821">
        <v>4504</v>
      </c>
      <c r="B1821" t="s">
        <v>2178</v>
      </c>
      <c r="C1821">
        <v>0</v>
      </c>
      <c r="D1821">
        <v>1.58</v>
      </c>
      <c r="E1821">
        <v>0</v>
      </c>
      <c r="F1821">
        <v>0</v>
      </c>
      <c r="G1821">
        <v>0</v>
      </c>
      <c r="H1821">
        <v>0.03</v>
      </c>
      <c r="I1821">
        <v>0</v>
      </c>
      <c r="J1821">
        <v>2</v>
      </c>
      <c r="K1821">
        <v>0.03</v>
      </c>
      <c r="L1821">
        <v>-1</v>
      </c>
      <c r="M1821">
        <v>-1</v>
      </c>
      <c r="N1821">
        <v>0.67</v>
      </c>
      <c r="O1821">
        <v>3.58</v>
      </c>
      <c r="P1821">
        <v>0.03</v>
      </c>
      <c r="Q1821">
        <v>0.28000000000000003</v>
      </c>
      <c r="R1821">
        <v>0.05</v>
      </c>
      <c r="S1821">
        <v>0.32</v>
      </c>
      <c r="T1821">
        <v>0.23</v>
      </c>
      <c r="U1821">
        <v>0</v>
      </c>
      <c r="V1821">
        <v>0</v>
      </c>
      <c r="W1821">
        <v>20.67</v>
      </c>
      <c r="X1821">
        <v>0.6</v>
      </c>
      <c r="Y1821">
        <v>-1</v>
      </c>
      <c r="Z1821">
        <v>-1</v>
      </c>
      <c r="AA1821">
        <v>24.88</v>
      </c>
      <c r="AB1821">
        <v>0.03</v>
      </c>
      <c r="AC1821">
        <v>0.02</v>
      </c>
      <c r="AD1821">
        <v>0.03</v>
      </c>
      <c r="AE1821">
        <v>4.17</v>
      </c>
      <c r="AF1821">
        <v>-1</v>
      </c>
      <c r="AG1821">
        <v>-1</v>
      </c>
      <c r="AH1821">
        <v>-1</v>
      </c>
      <c r="AI1821">
        <v>0</v>
      </c>
      <c r="AJ1821">
        <v>0</v>
      </c>
      <c r="AK1821">
        <v>0.03</v>
      </c>
      <c r="AL1821">
        <v>0.03</v>
      </c>
      <c r="AM1821">
        <v>0.05</v>
      </c>
      <c r="AN1821">
        <v>0.05</v>
      </c>
      <c r="AO1821">
        <v>1.42</v>
      </c>
      <c r="AP1821">
        <v>1.42</v>
      </c>
      <c r="AQ1821">
        <v>22.67</v>
      </c>
      <c r="AR1821">
        <v>0.53</v>
      </c>
      <c r="AS1821">
        <v>0.68</v>
      </c>
      <c r="AT1821">
        <v>-1</v>
      </c>
      <c r="AU1821">
        <v>-1</v>
      </c>
      <c r="AV1821">
        <v>0.05</v>
      </c>
      <c r="AW1821">
        <v>29.88</v>
      </c>
      <c r="AX1821">
        <v>29.88</v>
      </c>
      <c r="AY1821">
        <v>0.17</v>
      </c>
      <c r="AZ1821">
        <v>0</v>
      </c>
      <c r="BA1821">
        <v>1494.6651483375258</v>
      </c>
    </row>
    <row r="1822" spans="1:53" x14ac:dyDescent="0.25">
      <c r="A1822">
        <v>4505</v>
      </c>
      <c r="B1822" t="s">
        <v>2179</v>
      </c>
      <c r="C1822">
        <v>0</v>
      </c>
      <c r="D1822">
        <v>1.58</v>
      </c>
      <c r="E1822">
        <v>0</v>
      </c>
      <c r="F1822">
        <v>0</v>
      </c>
      <c r="G1822">
        <v>0</v>
      </c>
      <c r="H1822">
        <v>0.03</v>
      </c>
      <c r="I1822">
        <v>0</v>
      </c>
      <c r="J1822">
        <v>2</v>
      </c>
      <c r="K1822">
        <v>0.03</v>
      </c>
      <c r="L1822">
        <v>-1</v>
      </c>
      <c r="M1822">
        <v>-1</v>
      </c>
      <c r="N1822">
        <v>0.67</v>
      </c>
      <c r="O1822">
        <v>3.58</v>
      </c>
      <c r="P1822">
        <v>0.03</v>
      </c>
      <c r="Q1822">
        <v>0.28000000000000003</v>
      </c>
      <c r="R1822">
        <v>0.05</v>
      </c>
      <c r="S1822">
        <v>0.32</v>
      </c>
      <c r="T1822">
        <v>0.23</v>
      </c>
      <c r="U1822">
        <v>0</v>
      </c>
      <c r="V1822">
        <v>0</v>
      </c>
      <c r="W1822">
        <v>20.67</v>
      </c>
      <c r="X1822">
        <v>0.6</v>
      </c>
      <c r="Y1822">
        <v>-1</v>
      </c>
      <c r="Z1822">
        <v>-1</v>
      </c>
      <c r="AA1822">
        <v>24.88</v>
      </c>
      <c r="AB1822">
        <v>0.03</v>
      </c>
      <c r="AC1822">
        <v>0.02</v>
      </c>
      <c r="AD1822">
        <v>0.03</v>
      </c>
      <c r="AE1822">
        <v>4.17</v>
      </c>
      <c r="AF1822">
        <v>-1</v>
      </c>
      <c r="AG1822">
        <v>-1</v>
      </c>
      <c r="AH1822">
        <v>-1</v>
      </c>
      <c r="AI1822">
        <v>0</v>
      </c>
      <c r="AJ1822">
        <v>0</v>
      </c>
      <c r="AK1822">
        <v>0.03</v>
      </c>
      <c r="AL1822">
        <v>0.03</v>
      </c>
      <c r="AM1822">
        <v>0.05</v>
      </c>
      <c r="AN1822">
        <v>0.05</v>
      </c>
      <c r="AO1822">
        <v>1.42</v>
      </c>
      <c r="AP1822">
        <v>1.42</v>
      </c>
      <c r="AQ1822">
        <v>22.67</v>
      </c>
      <c r="AR1822">
        <v>0.53</v>
      </c>
      <c r="AS1822">
        <v>0.68</v>
      </c>
      <c r="AT1822">
        <v>-1</v>
      </c>
      <c r="AU1822">
        <v>-1</v>
      </c>
      <c r="AV1822">
        <v>0.05</v>
      </c>
      <c r="AW1822">
        <v>29.88</v>
      </c>
      <c r="AX1822">
        <v>29.88</v>
      </c>
      <c r="AY1822">
        <v>0.17</v>
      </c>
      <c r="AZ1822">
        <v>0</v>
      </c>
      <c r="BA1822">
        <v>1502.4104591496719</v>
      </c>
    </row>
    <row r="1823" spans="1:53" x14ac:dyDescent="0.25">
      <c r="A1823">
        <v>4506</v>
      </c>
      <c r="B1823" t="s">
        <v>2180</v>
      </c>
      <c r="C1823">
        <v>0</v>
      </c>
      <c r="D1823">
        <v>1.58</v>
      </c>
      <c r="E1823">
        <v>0</v>
      </c>
      <c r="F1823">
        <v>0</v>
      </c>
      <c r="G1823">
        <v>0</v>
      </c>
      <c r="H1823">
        <v>0.03</v>
      </c>
      <c r="I1823">
        <v>0</v>
      </c>
      <c r="J1823">
        <v>2</v>
      </c>
      <c r="K1823">
        <v>0.03</v>
      </c>
      <c r="L1823">
        <v>-1</v>
      </c>
      <c r="M1823">
        <v>-1</v>
      </c>
      <c r="N1823">
        <v>0.67</v>
      </c>
      <c r="O1823">
        <v>3.58</v>
      </c>
      <c r="P1823">
        <v>0.03</v>
      </c>
      <c r="Q1823">
        <v>0.28000000000000003</v>
      </c>
      <c r="R1823">
        <v>0.05</v>
      </c>
      <c r="S1823">
        <v>0.32</v>
      </c>
      <c r="T1823">
        <v>0.23</v>
      </c>
      <c r="U1823">
        <v>0</v>
      </c>
      <c r="V1823">
        <v>0</v>
      </c>
      <c r="W1823">
        <v>20.67</v>
      </c>
      <c r="X1823">
        <v>0.6</v>
      </c>
      <c r="Y1823">
        <v>-1</v>
      </c>
      <c r="Z1823">
        <v>-1</v>
      </c>
      <c r="AA1823">
        <v>24.88</v>
      </c>
      <c r="AB1823">
        <v>0.03</v>
      </c>
      <c r="AC1823">
        <v>0.02</v>
      </c>
      <c r="AD1823">
        <v>0.03</v>
      </c>
      <c r="AE1823">
        <v>4.17</v>
      </c>
      <c r="AF1823">
        <v>-1</v>
      </c>
      <c r="AG1823">
        <v>-1</v>
      </c>
      <c r="AH1823">
        <v>-1</v>
      </c>
      <c r="AI1823">
        <v>0</v>
      </c>
      <c r="AJ1823">
        <v>0</v>
      </c>
      <c r="AK1823">
        <v>0.03</v>
      </c>
      <c r="AL1823">
        <v>0.03</v>
      </c>
      <c r="AM1823">
        <v>0.05</v>
      </c>
      <c r="AN1823">
        <v>0.05</v>
      </c>
      <c r="AO1823">
        <v>1.42</v>
      </c>
      <c r="AP1823">
        <v>1.42</v>
      </c>
      <c r="AQ1823">
        <v>22.67</v>
      </c>
      <c r="AR1823">
        <v>0.53</v>
      </c>
      <c r="AS1823">
        <v>0.68</v>
      </c>
      <c r="AT1823">
        <v>-1</v>
      </c>
      <c r="AU1823">
        <v>-1</v>
      </c>
      <c r="AV1823">
        <v>0.05</v>
      </c>
      <c r="AW1823">
        <v>29.88</v>
      </c>
      <c r="AX1823">
        <v>29.88</v>
      </c>
      <c r="AY1823">
        <v>0.17</v>
      </c>
      <c r="AZ1823">
        <v>0</v>
      </c>
      <c r="BA1823">
        <v>1382.0150995937613</v>
      </c>
    </row>
    <row r="1824" spans="1:53" x14ac:dyDescent="0.25">
      <c r="A1824">
        <v>4507</v>
      </c>
      <c r="B1824" t="s">
        <v>2181</v>
      </c>
      <c r="C1824">
        <v>0</v>
      </c>
      <c r="D1824">
        <v>1.58</v>
      </c>
      <c r="E1824">
        <v>0</v>
      </c>
      <c r="F1824">
        <v>0</v>
      </c>
      <c r="G1824">
        <v>0</v>
      </c>
      <c r="H1824">
        <v>0.03</v>
      </c>
      <c r="I1824">
        <v>0</v>
      </c>
      <c r="J1824">
        <v>2</v>
      </c>
      <c r="K1824">
        <v>0.03</v>
      </c>
      <c r="L1824">
        <v>-1</v>
      </c>
      <c r="M1824">
        <v>-1</v>
      </c>
      <c r="N1824">
        <v>0.67</v>
      </c>
      <c r="O1824">
        <v>3.58</v>
      </c>
      <c r="P1824">
        <v>0.03</v>
      </c>
      <c r="Q1824">
        <v>0.28000000000000003</v>
      </c>
      <c r="R1824">
        <v>0.05</v>
      </c>
      <c r="S1824">
        <v>0.32</v>
      </c>
      <c r="T1824">
        <v>0.23</v>
      </c>
      <c r="U1824">
        <v>0</v>
      </c>
      <c r="V1824">
        <v>0</v>
      </c>
      <c r="W1824">
        <v>20.67</v>
      </c>
      <c r="X1824">
        <v>0.6</v>
      </c>
      <c r="Y1824">
        <v>-1</v>
      </c>
      <c r="Z1824">
        <v>-1</v>
      </c>
      <c r="AA1824">
        <v>24.88</v>
      </c>
      <c r="AB1824">
        <v>0.03</v>
      </c>
      <c r="AC1824">
        <v>0.02</v>
      </c>
      <c r="AD1824">
        <v>0.03</v>
      </c>
      <c r="AE1824">
        <v>4.17</v>
      </c>
      <c r="AF1824">
        <v>-1</v>
      </c>
      <c r="AG1824">
        <v>-1</v>
      </c>
      <c r="AH1824">
        <v>-1</v>
      </c>
      <c r="AI1824">
        <v>0</v>
      </c>
      <c r="AJ1824">
        <v>0</v>
      </c>
      <c r="AK1824">
        <v>0.03</v>
      </c>
      <c r="AL1824">
        <v>0.03</v>
      </c>
      <c r="AM1824">
        <v>0.05</v>
      </c>
      <c r="AN1824">
        <v>0.05</v>
      </c>
      <c r="AO1824">
        <v>1.42</v>
      </c>
      <c r="AP1824">
        <v>1.42</v>
      </c>
      <c r="AQ1824">
        <v>22.67</v>
      </c>
      <c r="AR1824">
        <v>0.53</v>
      </c>
      <c r="AS1824">
        <v>0.68</v>
      </c>
      <c r="AT1824">
        <v>-1</v>
      </c>
      <c r="AU1824">
        <v>-1</v>
      </c>
      <c r="AV1824">
        <v>0.05</v>
      </c>
      <c r="AW1824">
        <v>29.88</v>
      </c>
      <c r="AX1824">
        <v>29.88</v>
      </c>
      <c r="AY1824">
        <v>0.17</v>
      </c>
      <c r="AZ1824">
        <v>0</v>
      </c>
      <c r="BA1824">
        <v>1359.9606427606043</v>
      </c>
    </row>
    <row r="1825" spans="1:53" x14ac:dyDescent="0.25">
      <c r="A1825">
        <v>4508</v>
      </c>
      <c r="B1825" t="s">
        <v>2182</v>
      </c>
      <c r="C1825">
        <v>0</v>
      </c>
      <c r="D1825">
        <v>1.58</v>
      </c>
      <c r="E1825">
        <v>0</v>
      </c>
      <c r="F1825">
        <v>0</v>
      </c>
      <c r="G1825">
        <v>0</v>
      </c>
      <c r="H1825">
        <v>0.03</v>
      </c>
      <c r="I1825">
        <v>0</v>
      </c>
      <c r="J1825">
        <v>2</v>
      </c>
      <c r="K1825">
        <v>0.03</v>
      </c>
      <c r="L1825">
        <v>-1</v>
      </c>
      <c r="M1825">
        <v>-1</v>
      </c>
      <c r="N1825">
        <v>0.67</v>
      </c>
      <c r="O1825">
        <v>3.58</v>
      </c>
      <c r="P1825">
        <v>0.03</v>
      </c>
      <c r="Q1825">
        <v>0.28000000000000003</v>
      </c>
      <c r="R1825">
        <v>0.05</v>
      </c>
      <c r="S1825">
        <v>0.32</v>
      </c>
      <c r="T1825">
        <v>0.23</v>
      </c>
      <c r="U1825">
        <v>0</v>
      </c>
      <c r="V1825">
        <v>0</v>
      </c>
      <c r="W1825">
        <v>20.67</v>
      </c>
      <c r="X1825">
        <v>0.6</v>
      </c>
      <c r="Y1825">
        <v>-1</v>
      </c>
      <c r="Z1825">
        <v>-1</v>
      </c>
      <c r="AA1825">
        <v>24.88</v>
      </c>
      <c r="AB1825">
        <v>0.03</v>
      </c>
      <c r="AC1825">
        <v>0.02</v>
      </c>
      <c r="AD1825">
        <v>0.03</v>
      </c>
      <c r="AE1825">
        <v>4.17</v>
      </c>
      <c r="AF1825">
        <v>-1</v>
      </c>
      <c r="AG1825">
        <v>-1</v>
      </c>
      <c r="AH1825">
        <v>-1</v>
      </c>
      <c r="AI1825">
        <v>0</v>
      </c>
      <c r="AJ1825">
        <v>0</v>
      </c>
      <c r="AK1825">
        <v>0.03</v>
      </c>
      <c r="AL1825">
        <v>0.03</v>
      </c>
      <c r="AM1825">
        <v>0.05</v>
      </c>
      <c r="AN1825">
        <v>0.05</v>
      </c>
      <c r="AO1825">
        <v>1.42</v>
      </c>
      <c r="AP1825">
        <v>1.42</v>
      </c>
      <c r="AQ1825">
        <v>22.67</v>
      </c>
      <c r="AR1825">
        <v>0.53</v>
      </c>
      <c r="AS1825">
        <v>0.68</v>
      </c>
      <c r="AT1825">
        <v>-1</v>
      </c>
      <c r="AU1825">
        <v>-1</v>
      </c>
      <c r="AV1825">
        <v>0.05</v>
      </c>
      <c r="AW1825">
        <v>29.88</v>
      </c>
      <c r="AX1825">
        <v>29.88</v>
      </c>
      <c r="AY1825">
        <v>0.17</v>
      </c>
      <c r="AZ1825">
        <v>0</v>
      </c>
      <c r="BA1825">
        <v>1512.5033537216452</v>
      </c>
    </row>
    <row r="1826" spans="1:53" x14ac:dyDescent="0.25">
      <c r="A1826">
        <v>4509</v>
      </c>
      <c r="B1826" t="s">
        <v>2183</v>
      </c>
      <c r="C1826">
        <v>0</v>
      </c>
      <c r="D1826">
        <v>1.58</v>
      </c>
      <c r="E1826">
        <v>0</v>
      </c>
      <c r="F1826">
        <v>0</v>
      </c>
      <c r="G1826">
        <v>0</v>
      </c>
      <c r="H1826">
        <v>0.03</v>
      </c>
      <c r="I1826">
        <v>0</v>
      </c>
      <c r="J1826">
        <v>2</v>
      </c>
      <c r="K1826">
        <v>0.03</v>
      </c>
      <c r="L1826">
        <v>-1</v>
      </c>
      <c r="M1826">
        <v>-1</v>
      </c>
      <c r="N1826">
        <v>0.67</v>
      </c>
      <c r="O1826">
        <v>3.58</v>
      </c>
      <c r="P1826">
        <v>0.03</v>
      </c>
      <c r="Q1826">
        <v>0.28000000000000003</v>
      </c>
      <c r="R1826">
        <v>0.05</v>
      </c>
      <c r="S1826">
        <v>0.32</v>
      </c>
      <c r="T1826">
        <v>0.23</v>
      </c>
      <c r="U1826">
        <v>0</v>
      </c>
      <c r="V1826">
        <v>0</v>
      </c>
      <c r="W1826">
        <v>20.67</v>
      </c>
      <c r="X1826">
        <v>0.6</v>
      </c>
      <c r="Y1826">
        <v>-1</v>
      </c>
      <c r="Z1826">
        <v>-1</v>
      </c>
      <c r="AA1826">
        <v>24.88</v>
      </c>
      <c r="AB1826">
        <v>0.03</v>
      </c>
      <c r="AC1826">
        <v>0.02</v>
      </c>
      <c r="AD1826">
        <v>0.03</v>
      </c>
      <c r="AE1826">
        <v>4.17</v>
      </c>
      <c r="AF1826">
        <v>-1</v>
      </c>
      <c r="AG1826">
        <v>-1</v>
      </c>
      <c r="AH1826">
        <v>-1</v>
      </c>
      <c r="AI1826">
        <v>0</v>
      </c>
      <c r="AJ1826">
        <v>0</v>
      </c>
      <c r="AK1826">
        <v>0.03</v>
      </c>
      <c r="AL1826">
        <v>0.03</v>
      </c>
      <c r="AM1826">
        <v>0.05</v>
      </c>
      <c r="AN1826">
        <v>0.05</v>
      </c>
      <c r="AO1826">
        <v>1.42</v>
      </c>
      <c r="AP1826">
        <v>1.42</v>
      </c>
      <c r="AQ1826">
        <v>22.67</v>
      </c>
      <c r="AR1826">
        <v>0.53</v>
      </c>
      <c r="AS1826">
        <v>0.68</v>
      </c>
      <c r="AT1826">
        <v>-1</v>
      </c>
      <c r="AU1826">
        <v>-1</v>
      </c>
      <c r="AV1826">
        <v>0.05</v>
      </c>
      <c r="AW1826">
        <v>29.88</v>
      </c>
      <c r="AX1826">
        <v>29.88</v>
      </c>
      <c r="AY1826">
        <v>0.17</v>
      </c>
      <c r="AZ1826">
        <v>0</v>
      </c>
      <c r="BA1826">
        <v>1350</v>
      </c>
    </row>
    <row r="1827" spans="1:53" x14ac:dyDescent="0.25">
      <c r="A1827">
        <v>4511</v>
      </c>
      <c r="B1827" t="s">
        <v>2184</v>
      </c>
      <c r="C1827">
        <v>0</v>
      </c>
      <c r="D1827">
        <v>1.58</v>
      </c>
      <c r="E1827">
        <v>0</v>
      </c>
      <c r="F1827">
        <v>0</v>
      </c>
      <c r="G1827">
        <v>0</v>
      </c>
      <c r="H1827">
        <v>0.03</v>
      </c>
      <c r="I1827">
        <v>0</v>
      </c>
      <c r="J1827">
        <v>2</v>
      </c>
      <c r="K1827">
        <v>0.03</v>
      </c>
      <c r="L1827">
        <v>-1</v>
      </c>
      <c r="M1827">
        <v>-1</v>
      </c>
      <c r="N1827">
        <v>0.67</v>
      </c>
      <c r="O1827">
        <v>3.58</v>
      </c>
      <c r="P1827">
        <v>0.03</v>
      </c>
      <c r="Q1827">
        <v>0.28000000000000003</v>
      </c>
      <c r="R1827">
        <v>0.05</v>
      </c>
      <c r="S1827">
        <v>0.32</v>
      </c>
      <c r="T1827">
        <v>0.23</v>
      </c>
      <c r="U1827">
        <v>0</v>
      </c>
      <c r="V1827">
        <v>0</v>
      </c>
      <c r="W1827">
        <v>20.67</v>
      </c>
      <c r="X1827">
        <v>0.6</v>
      </c>
      <c r="Y1827">
        <v>-1</v>
      </c>
      <c r="Z1827">
        <v>-1</v>
      </c>
      <c r="AA1827">
        <v>24.88</v>
      </c>
      <c r="AB1827">
        <v>0.03</v>
      </c>
      <c r="AC1827">
        <v>0.02</v>
      </c>
      <c r="AD1827">
        <v>0.03</v>
      </c>
      <c r="AE1827">
        <v>4.17</v>
      </c>
      <c r="AF1827">
        <v>-1</v>
      </c>
      <c r="AG1827">
        <v>-1</v>
      </c>
      <c r="AH1827">
        <v>-1</v>
      </c>
      <c r="AI1827">
        <v>0</v>
      </c>
      <c r="AJ1827">
        <v>0</v>
      </c>
      <c r="AK1827">
        <v>0.03</v>
      </c>
      <c r="AL1827">
        <v>0.03</v>
      </c>
      <c r="AM1827">
        <v>0.05</v>
      </c>
      <c r="AN1827">
        <v>0.05</v>
      </c>
      <c r="AO1827">
        <v>1.42</v>
      </c>
      <c r="AP1827">
        <v>1.42</v>
      </c>
      <c r="AQ1827">
        <v>22.67</v>
      </c>
      <c r="AR1827">
        <v>0.53</v>
      </c>
      <c r="AS1827">
        <v>0.68</v>
      </c>
      <c r="AT1827">
        <v>-1</v>
      </c>
      <c r="AU1827">
        <v>-1</v>
      </c>
      <c r="AV1827">
        <v>0.05</v>
      </c>
      <c r="AW1827">
        <v>29.88</v>
      </c>
      <c r="AX1827">
        <v>29.88</v>
      </c>
      <c r="AY1827">
        <v>0.17</v>
      </c>
      <c r="AZ1827">
        <v>0</v>
      </c>
      <c r="BA1827">
        <v>1405.719644773654</v>
      </c>
    </row>
    <row r="1828" spans="1:53" x14ac:dyDescent="0.25">
      <c r="A1828">
        <v>4512</v>
      </c>
      <c r="B1828" t="s">
        <v>2185</v>
      </c>
      <c r="C1828">
        <v>0</v>
      </c>
      <c r="D1828">
        <v>1.58</v>
      </c>
      <c r="E1828">
        <v>0</v>
      </c>
      <c r="F1828">
        <v>0</v>
      </c>
      <c r="G1828">
        <v>0</v>
      </c>
      <c r="H1828">
        <v>0.03</v>
      </c>
      <c r="I1828">
        <v>0</v>
      </c>
      <c r="J1828">
        <v>2</v>
      </c>
      <c r="K1828">
        <v>0.03</v>
      </c>
      <c r="L1828">
        <v>-1</v>
      </c>
      <c r="M1828">
        <v>-1</v>
      </c>
      <c r="N1828">
        <v>0.67</v>
      </c>
      <c r="O1828">
        <v>3.58</v>
      </c>
      <c r="P1828">
        <v>0.03</v>
      </c>
      <c r="Q1828">
        <v>0.28000000000000003</v>
      </c>
      <c r="R1828">
        <v>0.05</v>
      </c>
      <c r="S1828">
        <v>0.32</v>
      </c>
      <c r="T1828">
        <v>0.23</v>
      </c>
      <c r="U1828">
        <v>0</v>
      </c>
      <c r="V1828">
        <v>0</v>
      </c>
      <c r="W1828">
        <v>20.67</v>
      </c>
      <c r="X1828">
        <v>0.6</v>
      </c>
      <c r="Y1828">
        <v>-1</v>
      </c>
      <c r="Z1828">
        <v>-1</v>
      </c>
      <c r="AA1828">
        <v>24.88</v>
      </c>
      <c r="AB1828">
        <v>0.03</v>
      </c>
      <c r="AC1828">
        <v>0.02</v>
      </c>
      <c r="AD1828">
        <v>0.03</v>
      </c>
      <c r="AE1828">
        <v>4.17</v>
      </c>
      <c r="AF1828">
        <v>-1</v>
      </c>
      <c r="AG1828">
        <v>-1</v>
      </c>
      <c r="AH1828">
        <v>-1</v>
      </c>
      <c r="AI1828">
        <v>0</v>
      </c>
      <c r="AJ1828">
        <v>0</v>
      </c>
      <c r="AK1828">
        <v>0.03</v>
      </c>
      <c r="AL1828">
        <v>0.03</v>
      </c>
      <c r="AM1828">
        <v>0.05</v>
      </c>
      <c r="AN1828">
        <v>0.05</v>
      </c>
      <c r="AO1828">
        <v>1.42</v>
      </c>
      <c r="AP1828">
        <v>1.42</v>
      </c>
      <c r="AQ1828">
        <v>22.67</v>
      </c>
      <c r="AR1828">
        <v>0.53</v>
      </c>
      <c r="AS1828">
        <v>0.68</v>
      </c>
      <c r="AT1828">
        <v>-1</v>
      </c>
      <c r="AU1828">
        <v>-1</v>
      </c>
      <c r="AV1828">
        <v>0.05</v>
      </c>
      <c r="AW1828">
        <v>29.88</v>
      </c>
      <c r="AX1828">
        <v>29.88</v>
      </c>
      <c r="AY1828">
        <v>0.17</v>
      </c>
      <c r="AZ1828">
        <v>0</v>
      </c>
      <c r="BA1828">
        <v>1450.7297964701515</v>
      </c>
    </row>
    <row r="1829" spans="1:53" x14ac:dyDescent="0.25">
      <c r="A1829">
        <v>4513</v>
      </c>
      <c r="B1829" t="s">
        <v>716</v>
      </c>
      <c r="C1829">
        <v>0</v>
      </c>
      <c r="D1829">
        <v>1.58</v>
      </c>
      <c r="E1829">
        <v>0</v>
      </c>
      <c r="F1829">
        <v>0</v>
      </c>
      <c r="G1829">
        <v>0</v>
      </c>
      <c r="H1829">
        <v>0.03</v>
      </c>
      <c r="I1829">
        <v>0</v>
      </c>
      <c r="J1829">
        <v>2</v>
      </c>
      <c r="K1829">
        <v>0.03</v>
      </c>
      <c r="L1829">
        <v>-1</v>
      </c>
      <c r="M1829">
        <v>-1</v>
      </c>
      <c r="N1829">
        <v>0.67</v>
      </c>
      <c r="O1829">
        <v>3.58</v>
      </c>
      <c r="P1829">
        <v>0.03</v>
      </c>
      <c r="Q1829">
        <v>0.28000000000000003</v>
      </c>
      <c r="R1829">
        <v>0.05</v>
      </c>
      <c r="S1829">
        <v>0.32</v>
      </c>
      <c r="T1829">
        <v>0.23</v>
      </c>
      <c r="U1829">
        <v>0</v>
      </c>
      <c r="V1829">
        <v>0</v>
      </c>
      <c r="W1829">
        <v>20.67</v>
      </c>
      <c r="X1829">
        <v>0.6</v>
      </c>
      <c r="Y1829">
        <v>-1</v>
      </c>
      <c r="Z1829">
        <v>-1</v>
      </c>
      <c r="AA1829">
        <v>24.88</v>
      </c>
      <c r="AB1829">
        <v>0.03</v>
      </c>
      <c r="AC1829">
        <v>0.02</v>
      </c>
      <c r="AD1829">
        <v>0.03</v>
      </c>
      <c r="AE1829">
        <v>4.17</v>
      </c>
      <c r="AF1829">
        <v>-1</v>
      </c>
      <c r="AG1829">
        <v>-1</v>
      </c>
      <c r="AH1829">
        <v>-1</v>
      </c>
      <c r="AI1829">
        <v>0</v>
      </c>
      <c r="AJ1829">
        <v>0</v>
      </c>
      <c r="AK1829">
        <v>0.03</v>
      </c>
      <c r="AL1829">
        <v>0.03</v>
      </c>
      <c r="AM1829">
        <v>0.05</v>
      </c>
      <c r="AN1829">
        <v>0.05</v>
      </c>
      <c r="AO1829">
        <v>1.42</v>
      </c>
      <c r="AP1829">
        <v>1.42</v>
      </c>
      <c r="AQ1829">
        <v>22.67</v>
      </c>
      <c r="AR1829">
        <v>0.53</v>
      </c>
      <c r="AS1829">
        <v>0.68</v>
      </c>
      <c r="AT1829">
        <v>-1</v>
      </c>
      <c r="AU1829">
        <v>-1</v>
      </c>
      <c r="AV1829">
        <v>0.05</v>
      </c>
      <c r="AW1829">
        <v>29.88</v>
      </c>
      <c r="AX1829">
        <v>29.88</v>
      </c>
      <c r="AY1829">
        <v>0.17</v>
      </c>
      <c r="AZ1829">
        <v>0</v>
      </c>
      <c r="BA1829">
        <v>1432.428141197192</v>
      </c>
    </row>
    <row r="1830" spans="1:53" x14ac:dyDescent="0.25">
      <c r="A1830">
        <v>4514</v>
      </c>
      <c r="B1830" t="s">
        <v>2186</v>
      </c>
      <c r="C1830">
        <v>0</v>
      </c>
      <c r="D1830">
        <v>1.58</v>
      </c>
      <c r="E1830">
        <v>0</v>
      </c>
      <c r="F1830">
        <v>0</v>
      </c>
      <c r="G1830">
        <v>0</v>
      </c>
      <c r="H1830">
        <v>0.03</v>
      </c>
      <c r="I1830">
        <v>0</v>
      </c>
      <c r="J1830">
        <v>2</v>
      </c>
      <c r="K1830">
        <v>0.03</v>
      </c>
      <c r="L1830">
        <v>-1</v>
      </c>
      <c r="M1830">
        <v>-1</v>
      </c>
      <c r="N1830">
        <v>0.67</v>
      </c>
      <c r="O1830">
        <v>3.58</v>
      </c>
      <c r="P1830">
        <v>0.03</v>
      </c>
      <c r="Q1830">
        <v>0.28000000000000003</v>
      </c>
      <c r="R1830">
        <v>0.05</v>
      </c>
      <c r="S1830">
        <v>0.32</v>
      </c>
      <c r="T1830">
        <v>0.23</v>
      </c>
      <c r="U1830">
        <v>0</v>
      </c>
      <c r="V1830">
        <v>0</v>
      </c>
      <c r="W1830">
        <v>20.67</v>
      </c>
      <c r="X1830">
        <v>0.6</v>
      </c>
      <c r="Y1830">
        <v>-1</v>
      </c>
      <c r="Z1830">
        <v>-1</v>
      </c>
      <c r="AA1830">
        <v>24.88</v>
      </c>
      <c r="AB1830">
        <v>0.03</v>
      </c>
      <c r="AC1830">
        <v>0.02</v>
      </c>
      <c r="AD1830">
        <v>0.03</v>
      </c>
      <c r="AE1830">
        <v>4.17</v>
      </c>
      <c r="AF1830">
        <v>-1</v>
      </c>
      <c r="AG1830">
        <v>-1</v>
      </c>
      <c r="AH1830">
        <v>-1</v>
      </c>
      <c r="AI1830">
        <v>0</v>
      </c>
      <c r="AJ1830">
        <v>0</v>
      </c>
      <c r="AK1830">
        <v>0.03</v>
      </c>
      <c r="AL1830">
        <v>0.03</v>
      </c>
      <c r="AM1830">
        <v>0.05</v>
      </c>
      <c r="AN1830">
        <v>0.05</v>
      </c>
      <c r="AO1830">
        <v>1.42</v>
      </c>
      <c r="AP1830">
        <v>1.42</v>
      </c>
      <c r="AQ1830">
        <v>22.67</v>
      </c>
      <c r="AR1830">
        <v>0.53</v>
      </c>
      <c r="AS1830">
        <v>0.68</v>
      </c>
      <c r="AT1830">
        <v>-1</v>
      </c>
      <c r="AU1830">
        <v>-1</v>
      </c>
      <c r="AV1830">
        <v>0.05</v>
      </c>
      <c r="AW1830">
        <v>29.88</v>
      </c>
      <c r="AX1830">
        <v>29.88</v>
      </c>
      <c r="AY1830">
        <v>0.17</v>
      </c>
      <c r="AZ1830">
        <v>0</v>
      </c>
      <c r="BA1830">
        <v>1374.5347823614195</v>
      </c>
    </row>
    <row r="1831" spans="1:53" x14ac:dyDescent="0.25">
      <c r="A1831">
        <v>4516</v>
      </c>
      <c r="B1831" t="s">
        <v>1666</v>
      </c>
      <c r="C1831">
        <v>0</v>
      </c>
      <c r="D1831">
        <v>1.58</v>
      </c>
      <c r="E1831">
        <v>0</v>
      </c>
      <c r="F1831">
        <v>0</v>
      </c>
      <c r="G1831">
        <v>0</v>
      </c>
      <c r="H1831">
        <v>0.03</v>
      </c>
      <c r="I1831">
        <v>0</v>
      </c>
      <c r="J1831">
        <v>2</v>
      </c>
      <c r="K1831">
        <v>0.03</v>
      </c>
      <c r="L1831">
        <v>-1</v>
      </c>
      <c r="M1831">
        <v>-1</v>
      </c>
      <c r="N1831">
        <v>0.67</v>
      </c>
      <c r="O1831">
        <v>3.58</v>
      </c>
      <c r="P1831">
        <v>0.03</v>
      </c>
      <c r="Q1831">
        <v>0.28000000000000003</v>
      </c>
      <c r="R1831">
        <v>0.05</v>
      </c>
      <c r="S1831">
        <v>0.32</v>
      </c>
      <c r="T1831">
        <v>0.23</v>
      </c>
      <c r="U1831">
        <v>0</v>
      </c>
      <c r="V1831">
        <v>0</v>
      </c>
      <c r="W1831">
        <v>20.67</v>
      </c>
      <c r="X1831">
        <v>0.6</v>
      </c>
      <c r="Y1831">
        <v>-1</v>
      </c>
      <c r="Z1831">
        <v>-1</v>
      </c>
      <c r="AA1831">
        <v>24.88</v>
      </c>
      <c r="AB1831">
        <v>0.03</v>
      </c>
      <c r="AC1831">
        <v>0.02</v>
      </c>
      <c r="AD1831">
        <v>0.03</v>
      </c>
      <c r="AE1831">
        <v>4.17</v>
      </c>
      <c r="AF1831">
        <v>-1</v>
      </c>
      <c r="AG1831">
        <v>-1</v>
      </c>
      <c r="AH1831">
        <v>-1</v>
      </c>
      <c r="AI1831">
        <v>0</v>
      </c>
      <c r="AJ1831">
        <v>0</v>
      </c>
      <c r="AK1831">
        <v>0.03</v>
      </c>
      <c r="AL1831">
        <v>0.03</v>
      </c>
      <c r="AM1831">
        <v>0.05</v>
      </c>
      <c r="AN1831">
        <v>0.05</v>
      </c>
      <c r="AO1831">
        <v>1.42</v>
      </c>
      <c r="AP1831">
        <v>1.42</v>
      </c>
      <c r="AQ1831">
        <v>22.67</v>
      </c>
      <c r="AR1831">
        <v>0.53</v>
      </c>
      <c r="AS1831">
        <v>0.68</v>
      </c>
      <c r="AT1831">
        <v>-1</v>
      </c>
      <c r="AU1831">
        <v>-1</v>
      </c>
      <c r="AV1831">
        <v>0.05</v>
      </c>
      <c r="AW1831">
        <v>29.88</v>
      </c>
      <c r="AX1831">
        <v>29.88</v>
      </c>
      <c r="AY1831">
        <v>0.17</v>
      </c>
      <c r="AZ1831">
        <v>0</v>
      </c>
      <c r="BA1831">
        <v>1421.2666852044124</v>
      </c>
    </row>
    <row r="1832" spans="1:53" x14ac:dyDescent="0.25">
      <c r="A1832">
        <v>4517</v>
      </c>
      <c r="B1832" t="s">
        <v>2187</v>
      </c>
      <c r="C1832">
        <v>0</v>
      </c>
      <c r="D1832">
        <v>1.58</v>
      </c>
      <c r="E1832">
        <v>0</v>
      </c>
      <c r="F1832">
        <v>0</v>
      </c>
      <c r="G1832">
        <v>0</v>
      </c>
      <c r="H1832">
        <v>0.03</v>
      </c>
      <c r="I1832">
        <v>0</v>
      </c>
      <c r="J1832">
        <v>2</v>
      </c>
      <c r="K1832">
        <v>0.03</v>
      </c>
      <c r="L1832">
        <v>-1</v>
      </c>
      <c r="M1832">
        <v>-1</v>
      </c>
      <c r="N1832">
        <v>0.67</v>
      </c>
      <c r="O1832">
        <v>3.58</v>
      </c>
      <c r="P1832">
        <v>0.03</v>
      </c>
      <c r="Q1832">
        <v>0.28000000000000003</v>
      </c>
      <c r="R1832">
        <v>0.05</v>
      </c>
      <c r="S1832">
        <v>0.32</v>
      </c>
      <c r="T1832">
        <v>0.23</v>
      </c>
      <c r="U1832">
        <v>0</v>
      </c>
      <c r="V1832">
        <v>0</v>
      </c>
      <c r="W1832">
        <v>20.67</v>
      </c>
      <c r="X1832">
        <v>0.6</v>
      </c>
      <c r="Y1832">
        <v>-1</v>
      </c>
      <c r="Z1832">
        <v>-1</v>
      </c>
      <c r="AA1832">
        <v>24.88</v>
      </c>
      <c r="AB1832">
        <v>0.03</v>
      </c>
      <c r="AC1832">
        <v>0.02</v>
      </c>
      <c r="AD1832">
        <v>0.03</v>
      </c>
      <c r="AE1832">
        <v>4.17</v>
      </c>
      <c r="AF1832">
        <v>-1</v>
      </c>
      <c r="AG1832">
        <v>-1</v>
      </c>
      <c r="AH1832">
        <v>-1</v>
      </c>
      <c r="AI1832">
        <v>0</v>
      </c>
      <c r="AJ1832">
        <v>0</v>
      </c>
      <c r="AK1832">
        <v>0.03</v>
      </c>
      <c r="AL1832">
        <v>0.03</v>
      </c>
      <c r="AM1832">
        <v>0.05</v>
      </c>
      <c r="AN1832">
        <v>0.05</v>
      </c>
      <c r="AO1832">
        <v>1.42</v>
      </c>
      <c r="AP1832">
        <v>1.42</v>
      </c>
      <c r="AQ1832">
        <v>22.67</v>
      </c>
      <c r="AR1832">
        <v>0.53</v>
      </c>
      <c r="AS1832">
        <v>0.68</v>
      </c>
      <c r="AT1832">
        <v>-1</v>
      </c>
      <c r="AU1832">
        <v>-1</v>
      </c>
      <c r="AV1832">
        <v>0.05</v>
      </c>
      <c r="AW1832">
        <v>29.88</v>
      </c>
      <c r="AX1832">
        <v>29.88</v>
      </c>
      <c r="AY1832">
        <v>0.17</v>
      </c>
      <c r="AZ1832">
        <v>0</v>
      </c>
      <c r="BA1832">
        <v>1404.3306383113481</v>
      </c>
    </row>
    <row r="1833" spans="1:53" x14ac:dyDescent="0.25">
      <c r="A1833">
        <v>4519</v>
      </c>
      <c r="B1833" t="s">
        <v>2188</v>
      </c>
      <c r="C1833">
        <v>0</v>
      </c>
      <c r="D1833">
        <v>1.58</v>
      </c>
      <c r="E1833">
        <v>0</v>
      </c>
      <c r="F1833">
        <v>0</v>
      </c>
      <c r="G1833">
        <v>0</v>
      </c>
      <c r="H1833">
        <v>0.03</v>
      </c>
      <c r="I1833">
        <v>0</v>
      </c>
      <c r="J1833">
        <v>2</v>
      </c>
      <c r="K1833">
        <v>0.03</v>
      </c>
      <c r="L1833">
        <v>-1</v>
      </c>
      <c r="M1833">
        <v>-1</v>
      </c>
      <c r="N1833">
        <v>0.67</v>
      </c>
      <c r="O1833">
        <v>3.58</v>
      </c>
      <c r="P1833">
        <v>0.03</v>
      </c>
      <c r="Q1833">
        <v>0.28000000000000003</v>
      </c>
      <c r="R1833">
        <v>0.05</v>
      </c>
      <c r="S1833">
        <v>0.32</v>
      </c>
      <c r="T1833">
        <v>0.23</v>
      </c>
      <c r="U1833">
        <v>0</v>
      </c>
      <c r="V1833">
        <v>0</v>
      </c>
      <c r="W1833">
        <v>20.67</v>
      </c>
      <c r="X1833">
        <v>0.6</v>
      </c>
      <c r="Y1833">
        <v>-1</v>
      </c>
      <c r="Z1833">
        <v>-1</v>
      </c>
      <c r="AA1833">
        <v>24.88</v>
      </c>
      <c r="AB1833">
        <v>0.03</v>
      </c>
      <c r="AC1833">
        <v>0.02</v>
      </c>
      <c r="AD1833">
        <v>0.03</v>
      </c>
      <c r="AE1833">
        <v>4.17</v>
      </c>
      <c r="AF1833">
        <v>-1</v>
      </c>
      <c r="AG1833">
        <v>-1</v>
      </c>
      <c r="AH1833">
        <v>-1</v>
      </c>
      <c r="AI1833">
        <v>0</v>
      </c>
      <c r="AJ1833">
        <v>0</v>
      </c>
      <c r="AK1833">
        <v>0.03</v>
      </c>
      <c r="AL1833">
        <v>0.03</v>
      </c>
      <c r="AM1833">
        <v>0.05</v>
      </c>
      <c r="AN1833">
        <v>0.05</v>
      </c>
      <c r="AO1833">
        <v>1.42</v>
      </c>
      <c r="AP1833">
        <v>1.42</v>
      </c>
      <c r="AQ1833">
        <v>22.67</v>
      </c>
      <c r="AR1833">
        <v>0.53</v>
      </c>
      <c r="AS1833">
        <v>0.68</v>
      </c>
      <c r="AT1833">
        <v>-1</v>
      </c>
      <c r="AU1833">
        <v>-1</v>
      </c>
      <c r="AV1833">
        <v>0.05</v>
      </c>
      <c r="AW1833">
        <v>29.88</v>
      </c>
      <c r="AX1833">
        <v>29.88</v>
      </c>
      <c r="AY1833">
        <v>0.17</v>
      </c>
      <c r="AZ1833">
        <v>0</v>
      </c>
      <c r="BA1833">
        <v>1516.8754703416557</v>
      </c>
    </row>
    <row r="1834" spans="1:53" x14ac:dyDescent="0.25">
      <c r="A1834">
        <v>4521</v>
      </c>
      <c r="B1834" t="s">
        <v>2189</v>
      </c>
      <c r="C1834">
        <v>0</v>
      </c>
      <c r="D1834">
        <v>1.58</v>
      </c>
      <c r="E1834">
        <v>0</v>
      </c>
      <c r="F1834">
        <v>0</v>
      </c>
      <c r="G1834">
        <v>0</v>
      </c>
      <c r="H1834">
        <v>0.03</v>
      </c>
      <c r="I1834">
        <v>0</v>
      </c>
      <c r="J1834">
        <v>2</v>
      </c>
      <c r="K1834">
        <v>0.03</v>
      </c>
      <c r="L1834">
        <v>-1</v>
      </c>
      <c r="M1834">
        <v>-1</v>
      </c>
      <c r="N1834">
        <v>0.67</v>
      </c>
      <c r="O1834">
        <v>3.58</v>
      </c>
      <c r="P1834">
        <v>0.03</v>
      </c>
      <c r="Q1834">
        <v>0.28000000000000003</v>
      </c>
      <c r="R1834">
        <v>0.05</v>
      </c>
      <c r="S1834">
        <v>0.32</v>
      </c>
      <c r="T1834">
        <v>0.23</v>
      </c>
      <c r="U1834">
        <v>0</v>
      </c>
      <c r="V1834">
        <v>0</v>
      </c>
      <c r="W1834">
        <v>20.67</v>
      </c>
      <c r="X1834">
        <v>0.6</v>
      </c>
      <c r="Y1834">
        <v>-1</v>
      </c>
      <c r="Z1834">
        <v>-1</v>
      </c>
      <c r="AA1834">
        <v>24.88</v>
      </c>
      <c r="AB1834">
        <v>0.03</v>
      </c>
      <c r="AC1834">
        <v>0.02</v>
      </c>
      <c r="AD1834">
        <v>0.03</v>
      </c>
      <c r="AE1834">
        <v>4.17</v>
      </c>
      <c r="AF1834">
        <v>-1</v>
      </c>
      <c r="AG1834">
        <v>-1</v>
      </c>
      <c r="AH1834">
        <v>-1</v>
      </c>
      <c r="AI1834">
        <v>0</v>
      </c>
      <c r="AJ1834">
        <v>0</v>
      </c>
      <c r="AK1834">
        <v>0.03</v>
      </c>
      <c r="AL1834">
        <v>0.03</v>
      </c>
      <c r="AM1834">
        <v>0.05</v>
      </c>
      <c r="AN1834">
        <v>0.05</v>
      </c>
      <c r="AO1834">
        <v>1.42</v>
      </c>
      <c r="AP1834">
        <v>1.42</v>
      </c>
      <c r="AQ1834">
        <v>22.67</v>
      </c>
      <c r="AR1834">
        <v>0.53</v>
      </c>
      <c r="AS1834">
        <v>0.68</v>
      </c>
      <c r="AT1834">
        <v>-1</v>
      </c>
      <c r="AU1834">
        <v>-1</v>
      </c>
      <c r="AV1834">
        <v>0.05</v>
      </c>
      <c r="AW1834">
        <v>29.88</v>
      </c>
      <c r="AX1834">
        <v>29.88</v>
      </c>
      <c r="AY1834">
        <v>0.17</v>
      </c>
      <c r="AZ1834">
        <v>0</v>
      </c>
      <c r="BA1834">
        <v>1400.7218964514068</v>
      </c>
    </row>
    <row r="1835" spans="1:53" x14ac:dyDescent="0.25">
      <c r="A1835">
        <v>4522</v>
      </c>
      <c r="B1835" t="s">
        <v>2190</v>
      </c>
      <c r="C1835">
        <v>0</v>
      </c>
      <c r="D1835">
        <v>1.58</v>
      </c>
      <c r="E1835">
        <v>0</v>
      </c>
      <c r="F1835">
        <v>0</v>
      </c>
      <c r="G1835">
        <v>0</v>
      </c>
      <c r="H1835">
        <v>0.03</v>
      </c>
      <c r="I1835">
        <v>0</v>
      </c>
      <c r="J1835">
        <v>2</v>
      </c>
      <c r="K1835">
        <v>0.03</v>
      </c>
      <c r="L1835">
        <v>-1</v>
      </c>
      <c r="M1835">
        <v>-1</v>
      </c>
      <c r="N1835">
        <v>0.67</v>
      </c>
      <c r="O1835">
        <v>3.58</v>
      </c>
      <c r="P1835">
        <v>0.03</v>
      </c>
      <c r="Q1835">
        <v>0.28000000000000003</v>
      </c>
      <c r="R1835">
        <v>0.05</v>
      </c>
      <c r="S1835">
        <v>0.32</v>
      </c>
      <c r="T1835">
        <v>0.23</v>
      </c>
      <c r="U1835">
        <v>0</v>
      </c>
      <c r="V1835">
        <v>0</v>
      </c>
      <c r="W1835">
        <v>20.67</v>
      </c>
      <c r="X1835">
        <v>0.6</v>
      </c>
      <c r="Y1835">
        <v>-1</v>
      </c>
      <c r="Z1835">
        <v>-1</v>
      </c>
      <c r="AA1835">
        <v>24.88</v>
      </c>
      <c r="AB1835">
        <v>0.03</v>
      </c>
      <c r="AC1835">
        <v>0.02</v>
      </c>
      <c r="AD1835">
        <v>0.03</v>
      </c>
      <c r="AE1835">
        <v>4.17</v>
      </c>
      <c r="AF1835">
        <v>-1</v>
      </c>
      <c r="AG1835">
        <v>-1</v>
      </c>
      <c r="AH1835">
        <v>-1</v>
      </c>
      <c r="AI1835">
        <v>0</v>
      </c>
      <c r="AJ1835">
        <v>0</v>
      </c>
      <c r="AK1835">
        <v>0.03</v>
      </c>
      <c r="AL1835">
        <v>0.03</v>
      </c>
      <c r="AM1835">
        <v>0.05</v>
      </c>
      <c r="AN1835">
        <v>0.05</v>
      </c>
      <c r="AO1835">
        <v>1.42</v>
      </c>
      <c r="AP1835">
        <v>1.42</v>
      </c>
      <c r="AQ1835">
        <v>22.67</v>
      </c>
      <c r="AR1835">
        <v>0.53</v>
      </c>
      <c r="AS1835">
        <v>0.68</v>
      </c>
      <c r="AT1835">
        <v>-1</v>
      </c>
      <c r="AU1835">
        <v>-1</v>
      </c>
      <c r="AV1835">
        <v>0.05</v>
      </c>
      <c r="AW1835">
        <v>29.88</v>
      </c>
      <c r="AX1835">
        <v>29.88</v>
      </c>
      <c r="AY1835">
        <v>0.17</v>
      </c>
      <c r="AZ1835">
        <v>0</v>
      </c>
      <c r="BA1835">
        <v>1570.1656805540465</v>
      </c>
    </row>
    <row r="1836" spans="1:53" x14ac:dyDescent="0.25">
      <c r="A1836">
        <v>4523</v>
      </c>
      <c r="B1836" t="s">
        <v>2191</v>
      </c>
      <c r="C1836">
        <v>0</v>
      </c>
      <c r="D1836">
        <v>1.58</v>
      </c>
      <c r="E1836">
        <v>0</v>
      </c>
      <c r="F1836">
        <v>0</v>
      </c>
      <c r="G1836">
        <v>0</v>
      </c>
      <c r="H1836">
        <v>0.03</v>
      </c>
      <c r="I1836">
        <v>0</v>
      </c>
      <c r="J1836">
        <v>2</v>
      </c>
      <c r="K1836">
        <v>0.03</v>
      </c>
      <c r="L1836">
        <v>-1</v>
      </c>
      <c r="M1836">
        <v>-1</v>
      </c>
      <c r="N1836">
        <v>0.67</v>
      </c>
      <c r="O1836">
        <v>3.58</v>
      </c>
      <c r="P1836">
        <v>0.03</v>
      </c>
      <c r="Q1836">
        <v>0.28000000000000003</v>
      </c>
      <c r="R1836">
        <v>0.05</v>
      </c>
      <c r="S1836">
        <v>0.32</v>
      </c>
      <c r="T1836">
        <v>0.23</v>
      </c>
      <c r="U1836">
        <v>0</v>
      </c>
      <c r="V1836">
        <v>0</v>
      </c>
      <c r="W1836">
        <v>20.67</v>
      </c>
      <c r="X1836">
        <v>0.6</v>
      </c>
      <c r="Y1836">
        <v>-1</v>
      </c>
      <c r="Z1836">
        <v>-1</v>
      </c>
      <c r="AA1836">
        <v>24.88</v>
      </c>
      <c r="AB1836">
        <v>0.03</v>
      </c>
      <c r="AC1836">
        <v>0.02</v>
      </c>
      <c r="AD1836">
        <v>0.03</v>
      </c>
      <c r="AE1836">
        <v>4.17</v>
      </c>
      <c r="AF1836">
        <v>-1</v>
      </c>
      <c r="AG1836">
        <v>-1</v>
      </c>
      <c r="AH1836">
        <v>-1</v>
      </c>
      <c r="AI1836">
        <v>0</v>
      </c>
      <c r="AJ1836">
        <v>0</v>
      </c>
      <c r="AK1836">
        <v>0.03</v>
      </c>
      <c r="AL1836">
        <v>0.03</v>
      </c>
      <c r="AM1836">
        <v>0.05</v>
      </c>
      <c r="AN1836">
        <v>0.05</v>
      </c>
      <c r="AO1836">
        <v>1.42</v>
      </c>
      <c r="AP1836">
        <v>1.42</v>
      </c>
      <c r="AQ1836">
        <v>22.67</v>
      </c>
      <c r="AR1836">
        <v>0.53</v>
      </c>
      <c r="AS1836">
        <v>0.68</v>
      </c>
      <c r="AT1836">
        <v>-1</v>
      </c>
      <c r="AU1836">
        <v>-1</v>
      </c>
      <c r="AV1836">
        <v>0.05</v>
      </c>
      <c r="AW1836">
        <v>29.88</v>
      </c>
      <c r="AX1836">
        <v>29.88</v>
      </c>
      <c r="AY1836">
        <v>0.17</v>
      </c>
      <c r="AZ1836">
        <v>0</v>
      </c>
      <c r="BA1836">
        <v>1436.1569449724823</v>
      </c>
    </row>
    <row r="1837" spans="1:53" x14ac:dyDescent="0.25">
      <c r="A1837">
        <v>4524</v>
      </c>
      <c r="B1837" t="s">
        <v>2192</v>
      </c>
      <c r="C1837">
        <v>0</v>
      </c>
      <c r="D1837">
        <v>1.58</v>
      </c>
      <c r="E1837">
        <v>0</v>
      </c>
      <c r="F1837">
        <v>0</v>
      </c>
      <c r="G1837">
        <v>0</v>
      </c>
      <c r="H1837">
        <v>0.03</v>
      </c>
      <c r="I1837">
        <v>0</v>
      </c>
      <c r="J1837">
        <v>2</v>
      </c>
      <c r="K1837">
        <v>0.03</v>
      </c>
      <c r="L1837">
        <v>-1</v>
      </c>
      <c r="M1837">
        <v>-1</v>
      </c>
      <c r="N1837">
        <v>0.67</v>
      </c>
      <c r="O1837">
        <v>3.58</v>
      </c>
      <c r="P1837">
        <v>0.03</v>
      </c>
      <c r="Q1837">
        <v>0.28000000000000003</v>
      </c>
      <c r="R1837">
        <v>0.05</v>
      </c>
      <c r="S1837">
        <v>0.32</v>
      </c>
      <c r="T1837">
        <v>0.23</v>
      </c>
      <c r="U1837">
        <v>0</v>
      </c>
      <c r="V1837">
        <v>0</v>
      </c>
      <c r="W1837">
        <v>20.67</v>
      </c>
      <c r="X1837">
        <v>0.6</v>
      </c>
      <c r="Y1837">
        <v>-1</v>
      </c>
      <c r="Z1837">
        <v>-1</v>
      </c>
      <c r="AA1837">
        <v>24.88</v>
      </c>
      <c r="AB1837">
        <v>0.03</v>
      </c>
      <c r="AC1837">
        <v>0.02</v>
      </c>
      <c r="AD1837">
        <v>0.03</v>
      </c>
      <c r="AE1837">
        <v>4.17</v>
      </c>
      <c r="AF1837">
        <v>-1</v>
      </c>
      <c r="AG1837">
        <v>-1</v>
      </c>
      <c r="AH1837">
        <v>-1</v>
      </c>
      <c r="AI1837">
        <v>0</v>
      </c>
      <c r="AJ1837">
        <v>0</v>
      </c>
      <c r="AK1837">
        <v>0.03</v>
      </c>
      <c r="AL1837">
        <v>0.03</v>
      </c>
      <c r="AM1837">
        <v>0.05</v>
      </c>
      <c r="AN1837">
        <v>0.05</v>
      </c>
      <c r="AO1837">
        <v>1.42</v>
      </c>
      <c r="AP1837">
        <v>1.42</v>
      </c>
      <c r="AQ1837">
        <v>22.67</v>
      </c>
      <c r="AR1837">
        <v>0.53</v>
      </c>
      <c r="AS1837">
        <v>0.68</v>
      </c>
      <c r="AT1837">
        <v>-1</v>
      </c>
      <c r="AU1837">
        <v>-1</v>
      </c>
      <c r="AV1837">
        <v>0.05</v>
      </c>
      <c r="AW1837">
        <v>29.88</v>
      </c>
      <c r="AX1837">
        <v>29.88</v>
      </c>
      <c r="AY1837">
        <v>0.17</v>
      </c>
      <c r="AZ1837">
        <v>0</v>
      </c>
      <c r="BA1837">
        <v>1350</v>
      </c>
    </row>
    <row r="1838" spans="1:53" x14ac:dyDescent="0.25">
      <c r="A1838">
        <v>4525</v>
      </c>
      <c r="B1838" t="s">
        <v>2193</v>
      </c>
      <c r="C1838">
        <v>0</v>
      </c>
      <c r="D1838">
        <v>1.58</v>
      </c>
      <c r="E1838">
        <v>0</v>
      </c>
      <c r="F1838">
        <v>0</v>
      </c>
      <c r="G1838">
        <v>0</v>
      </c>
      <c r="H1838">
        <v>0.03</v>
      </c>
      <c r="I1838">
        <v>0</v>
      </c>
      <c r="J1838">
        <v>2</v>
      </c>
      <c r="K1838">
        <v>0.03</v>
      </c>
      <c r="L1838">
        <v>-1</v>
      </c>
      <c r="M1838">
        <v>-1</v>
      </c>
      <c r="N1838">
        <v>0.67</v>
      </c>
      <c r="O1838">
        <v>3.58</v>
      </c>
      <c r="P1838">
        <v>0.03</v>
      </c>
      <c r="Q1838">
        <v>0.28000000000000003</v>
      </c>
      <c r="R1838">
        <v>0.05</v>
      </c>
      <c r="S1838">
        <v>0.32</v>
      </c>
      <c r="T1838">
        <v>0.23</v>
      </c>
      <c r="U1838">
        <v>0</v>
      </c>
      <c r="V1838">
        <v>0</v>
      </c>
      <c r="W1838">
        <v>20.67</v>
      </c>
      <c r="X1838">
        <v>0.6</v>
      </c>
      <c r="Y1838">
        <v>-1</v>
      </c>
      <c r="Z1838">
        <v>-1</v>
      </c>
      <c r="AA1838">
        <v>24.88</v>
      </c>
      <c r="AB1838">
        <v>0.03</v>
      </c>
      <c r="AC1838">
        <v>0.02</v>
      </c>
      <c r="AD1838">
        <v>0.03</v>
      </c>
      <c r="AE1838">
        <v>4.17</v>
      </c>
      <c r="AF1838">
        <v>-1</v>
      </c>
      <c r="AG1838">
        <v>-1</v>
      </c>
      <c r="AH1838">
        <v>-1</v>
      </c>
      <c r="AI1838">
        <v>0</v>
      </c>
      <c r="AJ1838">
        <v>0</v>
      </c>
      <c r="AK1838">
        <v>0.03</v>
      </c>
      <c r="AL1838">
        <v>0.03</v>
      </c>
      <c r="AM1838">
        <v>0.05</v>
      </c>
      <c r="AN1838">
        <v>0.05</v>
      </c>
      <c r="AO1838">
        <v>1.42</v>
      </c>
      <c r="AP1838">
        <v>1.42</v>
      </c>
      <c r="AQ1838">
        <v>22.67</v>
      </c>
      <c r="AR1838">
        <v>0.53</v>
      </c>
      <c r="AS1838">
        <v>0.68</v>
      </c>
      <c r="AT1838">
        <v>-1</v>
      </c>
      <c r="AU1838">
        <v>-1</v>
      </c>
      <c r="AV1838">
        <v>0.05</v>
      </c>
      <c r="AW1838">
        <v>29.88</v>
      </c>
      <c r="AX1838">
        <v>29.88</v>
      </c>
      <c r="AY1838">
        <v>0.17</v>
      </c>
      <c r="AZ1838">
        <v>0</v>
      </c>
      <c r="BA1838">
        <v>1450.8824153385508</v>
      </c>
    </row>
    <row r="1839" spans="1:53" x14ac:dyDescent="0.25">
      <c r="A1839">
        <v>4528</v>
      </c>
      <c r="B1839" t="s">
        <v>2194</v>
      </c>
      <c r="C1839">
        <v>0</v>
      </c>
      <c r="D1839">
        <v>1.58</v>
      </c>
      <c r="E1839">
        <v>0</v>
      </c>
      <c r="F1839">
        <v>0</v>
      </c>
      <c r="G1839">
        <v>0</v>
      </c>
      <c r="H1839">
        <v>0.03</v>
      </c>
      <c r="I1839">
        <v>0</v>
      </c>
      <c r="J1839">
        <v>2</v>
      </c>
      <c r="K1839">
        <v>0.03</v>
      </c>
      <c r="L1839">
        <v>-1</v>
      </c>
      <c r="M1839">
        <v>-1</v>
      </c>
      <c r="N1839">
        <v>0.67</v>
      </c>
      <c r="O1839">
        <v>3.58</v>
      </c>
      <c r="P1839">
        <v>0.03</v>
      </c>
      <c r="Q1839">
        <v>0.28000000000000003</v>
      </c>
      <c r="R1839">
        <v>0.05</v>
      </c>
      <c r="S1839">
        <v>0.32</v>
      </c>
      <c r="T1839">
        <v>0.23</v>
      </c>
      <c r="U1839">
        <v>0</v>
      </c>
      <c r="V1839">
        <v>0</v>
      </c>
      <c r="W1839">
        <v>20.67</v>
      </c>
      <c r="X1839">
        <v>0.6</v>
      </c>
      <c r="Y1839">
        <v>-1</v>
      </c>
      <c r="Z1839">
        <v>-1</v>
      </c>
      <c r="AA1839">
        <v>24.88</v>
      </c>
      <c r="AB1839">
        <v>0.03</v>
      </c>
      <c r="AC1839">
        <v>0.02</v>
      </c>
      <c r="AD1839">
        <v>0.03</v>
      </c>
      <c r="AE1839">
        <v>4.17</v>
      </c>
      <c r="AF1839">
        <v>-1</v>
      </c>
      <c r="AG1839">
        <v>-1</v>
      </c>
      <c r="AH1839">
        <v>-1</v>
      </c>
      <c r="AI1839">
        <v>0</v>
      </c>
      <c r="AJ1839">
        <v>0</v>
      </c>
      <c r="AK1839">
        <v>0.03</v>
      </c>
      <c r="AL1839">
        <v>0.03</v>
      </c>
      <c r="AM1839">
        <v>0.05</v>
      </c>
      <c r="AN1839">
        <v>0.05</v>
      </c>
      <c r="AO1839">
        <v>1.42</v>
      </c>
      <c r="AP1839">
        <v>1.42</v>
      </c>
      <c r="AQ1839">
        <v>22.67</v>
      </c>
      <c r="AR1839">
        <v>0.53</v>
      </c>
      <c r="AS1839">
        <v>0.68</v>
      </c>
      <c r="AT1839">
        <v>-1</v>
      </c>
      <c r="AU1839">
        <v>-1</v>
      </c>
      <c r="AV1839">
        <v>0.05</v>
      </c>
      <c r="AW1839">
        <v>29.88</v>
      </c>
      <c r="AX1839">
        <v>29.88</v>
      </c>
      <c r="AY1839">
        <v>0.17</v>
      </c>
      <c r="AZ1839">
        <v>0</v>
      </c>
      <c r="BA1839">
        <v>1463.8702750526907</v>
      </c>
    </row>
    <row r="1840" spans="1:53" x14ac:dyDescent="0.25">
      <c r="A1840">
        <v>4529</v>
      </c>
      <c r="B1840" t="s">
        <v>2195</v>
      </c>
      <c r="C1840">
        <v>0</v>
      </c>
      <c r="D1840">
        <v>1.58</v>
      </c>
      <c r="E1840">
        <v>0</v>
      </c>
      <c r="F1840">
        <v>0</v>
      </c>
      <c r="G1840">
        <v>0</v>
      </c>
      <c r="H1840">
        <v>0.03</v>
      </c>
      <c r="I1840">
        <v>0</v>
      </c>
      <c r="J1840">
        <v>2</v>
      </c>
      <c r="K1840">
        <v>0.03</v>
      </c>
      <c r="L1840">
        <v>-1</v>
      </c>
      <c r="M1840">
        <v>-1</v>
      </c>
      <c r="N1840">
        <v>0.67</v>
      </c>
      <c r="O1840">
        <v>3.58</v>
      </c>
      <c r="P1840">
        <v>0.03</v>
      </c>
      <c r="Q1840">
        <v>0.28000000000000003</v>
      </c>
      <c r="R1840">
        <v>0.05</v>
      </c>
      <c r="S1840">
        <v>0.32</v>
      </c>
      <c r="T1840">
        <v>0.23</v>
      </c>
      <c r="U1840">
        <v>0</v>
      </c>
      <c r="V1840">
        <v>0</v>
      </c>
      <c r="W1840">
        <v>20.67</v>
      </c>
      <c r="X1840">
        <v>0.6</v>
      </c>
      <c r="Y1840">
        <v>-1</v>
      </c>
      <c r="Z1840">
        <v>-1</v>
      </c>
      <c r="AA1840">
        <v>24.88</v>
      </c>
      <c r="AB1840">
        <v>0.03</v>
      </c>
      <c r="AC1840">
        <v>0.02</v>
      </c>
      <c r="AD1840">
        <v>0.03</v>
      </c>
      <c r="AE1840">
        <v>4.17</v>
      </c>
      <c r="AF1840">
        <v>-1</v>
      </c>
      <c r="AG1840">
        <v>-1</v>
      </c>
      <c r="AH1840">
        <v>-1</v>
      </c>
      <c r="AI1840">
        <v>0</v>
      </c>
      <c r="AJ1840">
        <v>0</v>
      </c>
      <c r="AK1840">
        <v>0.03</v>
      </c>
      <c r="AL1840">
        <v>0.03</v>
      </c>
      <c r="AM1840">
        <v>0.05</v>
      </c>
      <c r="AN1840">
        <v>0.05</v>
      </c>
      <c r="AO1840">
        <v>1.42</v>
      </c>
      <c r="AP1840">
        <v>1.42</v>
      </c>
      <c r="AQ1840">
        <v>22.67</v>
      </c>
      <c r="AR1840">
        <v>0.53</v>
      </c>
      <c r="AS1840">
        <v>0.68</v>
      </c>
      <c r="AT1840">
        <v>-1</v>
      </c>
      <c r="AU1840">
        <v>-1</v>
      </c>
      <c r="AV1840">
        <v>0.05</v>
      </c>
      <c r="AW1840">
        <v>29.88</v>
      </c>
      <c r="AX1840">
        <v>29.88</v>
      </c>
      <c r="AY1840">
        <v>0.17</v>
      </c>
      <c r="AZ1840">
        <v>0</v>
      </c>
      <c r="BA1840">
        <v>1351.3700793579842</v>
      </c>
    </row>
    <row r="1841" spans="1:53" x14ac:dyDescent="0.25">
      <c r="A1841">
        <v>4531</v>
      </c>
      <c r="B1841" t="s">
        <v>2196</v>
      </c>
      <c r="C1841">
        <v>0</v>
      </c>
      <c r="D1841">
        <v>1.58</v>
      </c>
      <c r="E1841">
        <v>0</v>
      </c>
      <c r="F1841">
        <v>0</v>
      </c>
      <c r="G1841">
        <v>0</v>
      </c>
      <c r="H1841">
        <v>0.03</v>
      </c>
      <c r="I1841">
        <v>0</v>
      </c>
      <c r="J1841">
        <v>2</v>
      </c>
      <c r="K1841">
        <v>0.03</v>
      </c>
      <c r="L1841">
        <v>-1</v>
      </c>
      <c r="M1841">
        <v>-1</v>
      </c>
      <c r="N1841">
        <v>0.67</v>
      </c>
      <c r="O1841">
        <v>3.58</v>
      </c>
      <c r="P1841">
        <v>0.03</v>
      </c>
      <c r="Q1841">
        <v>0.28000000000000003</v>
      </c>
      <c r="R1841">
        <v>0.05</v>
      </c>
      <c r="S1841">
        <v>0.32</v>
      </c>
      <c r="T1841">
        <v>0.23</v>
      </c>
      <c r="U1841">
        <v>0</v>
      </c>
      <c r="V1841">
        <v>0</v>
      </c>
      <c r="W1841">
        <v>20.67</v>
      </c>
      <c r="X1841">
        <v>0.6</v>
      </c>
      <c r="Y1841">
        <v>-1</v>
      </c>
      <c r="Z1841">
        <v>-1</v>
      </c>
      <c r="AA1841">
        <v>24.88</v>
      </c>
      <c r="AB1841">
        <v>0.03</v>
      </c>
      <c r="AC1841">
        <v>0.02</v>
      </c>
      <c r="AD1841">
        <v>0.03</v>
      </c>
      <c r="AE1841">
        <v>4.17</v>
      </c>
      <c r="AF1841">
        <v>-1</v>
      </c>
      <c r="AG1841">
        <v>-1</v>
      </c>
      <c r="AH1841">
        <v>-1</v>
      </c>
      <c r="AI1841">
        <v>0</v>
      </c>
      <c r="AJ1841">
        <v>0</v>
      </c>
      <c r="AK1841">
        <v>0.03</v>
      </c>
      <c r="AL1841">
        <v>0.03</v>
      </c>
      <c r="AM1841">
        <v>0.05</v>
      </c>
      <c r="AN1841">
        <v>0.05</v>
      </c>
      <c r="AO1841">
        <v>1.42</v>
      </c>
      <c r="AP1841">
        <v>1.42</v>
      </c>
      <c r="AQ1841">
        <v>22.67</v>
      </c>
      <c r="AR1841">
        <v>0.53</v>
      </c>
      <c r="AS1841">
        <v>0.68</v>
      </c>
      <c r="AT1841">
        <v>-1</v>
      </c>
      <c r="AU1841">
        <v>-1</v>
      </c>
      <c r="AV1841">
        <v>0.05</v>
      </c>
      <c r="AW1841">
        <v>29.88</v>
      </c>
      <c r="AX1841">
        <v>29.88</v>
      </c>
      <c r="AY1841">
        <v>0.17</v>
      </c>
      <c r="AZ1841">
        <v>0</v>
      </c>
      <c r="BA1841">
        <v>1405.8292819744145</v>
      </c>
    </row>
    <row r="1842" spans="1:53" x14ac:dyDescent="0.25">
      <c r="A1842">
        <v>4533</v>
      </c>
      <c r="B1842" t="s">
        <v>2197</v>
      </c>
      <c r="C1842">
        <v>0</v>
      </c>
      <c r="D1842">
        <v>1.58</v>
      </c>
      <c r="E1842">
        <v>0</v>
      </c>
      <c r="F1842">
        <v>0</v>
      </c>
      <c r="G1842">
        <v>0</v>
      </c>
      <c r="H1842">
        <v>0.03</v>
      </c>
      <c r="I1842">
        <v>0</v>
      </c>
      <c r="J1842">
        <v>2</v>
      </c>
      <c r="K1842">
        <v>0.03</v>
      </c>
      <c r="L1842">
        <v>-1</v>
      </c>
      <c r="M1842">
        <v>-1</v>
      </c>
      <c r="N1842">
        <v>0.67</v>
      </c>
      <c r="O1842">
        <v>3.58</v>
      </c>
      <c r="P1842">
        <v>0.03</v>
      </c>
      <c r="Q1842">
        <v>0.28000000000000003</v>
      </c>
      <c r="R1842">
        <v>0.05</v>
      </c>
      <c r="S1842">
        <v>0.32</v>
      </c>
      <c r="T1842">
        <v>0.23</v>
      </c>
      <c r="U1842">
        <v>0</v>
      </c>
      <c r="V1842">
        <v>0</v>
      </c>
      <c r="W1842">
        <v>20.67</v>
      </c>
      <c r="X1842">
        <v>0.6</v>
      </c>
      <c r="Y1842">
        <v>-1</v>
      </c>
      <c r="Z1842">
        <v>-1</v>
      </c>
      <c r="AA1842">
        <v>24.88</v>
      </c>
      <c r="AB1842">
        <v>0.03</v>
      </c>
      <c r="AC1842">
        <v>0.02</v>
      </c>
      <c r="AD1842">
        <v>0.03</v>
      </c>
      <c r="AE1842">
        <v>4.17</v>
      </c>
      <c r="AF1842">
        <v>-1</v>
      </c>
      <c r="AG1842">
        <v>-1</v>
      </c>
      <c r="AH1842">
        <v>-1</v>
      </c>
      <c r="AI1842">
        <v>0</v>
      </c>
      <c r="AJ1842">
        <v>0</v>
      </c>
      <c r="AK1842">
        <v>0.03</v>
      </c>
      <c r="AL1842">
        <v>0.03</v>
      </c>
      <c r="AM1842">
        <v>0.05</v>
      </c>
      <c r="AN1842">
        <v>0.05</v>
      </c>
      <c r="AO1842">
        <v>1.42</v>
      </c>
      <c r="AP1842">
        <v>1.42</v>
      </c>
      <c r="AQ1842">
        <v>22.67</v>
      </c>
      <c r="AR1842">
        <v>0.53</v>
      </c>
      <c r="AS1842">
        <v>0.68</v>
      </c>
      <c r="AT1842">
        <v>-1</v>
      </c>
      <c r="AU1842">
        <v>-1</v>
      </c>
      <c r="AV1842">
        <v>0.05</v>
      </c>
      <c r="AW1842">
        <v>29.88</v>
      </c>
      <c r="AX1842">
        <v>29.88</v>
      </c>
      <c r="AY1842">
        <v>0.17</v>
      </c>
      <c r="AZ1842">
        <v>0</v>
      </c>
      <c r="BA1842">
        <v>1514.4020913369673</v>
      </c>
    </row>
    <row r="1843" spans="1:53" x14ac:dyDescent="0.25">
      <c r="A1843">
        <v>4534</v>
      </c>
      <c r="B1843" t="s">
        <v>2198</v>
      </c>
      <c r="C1843">
        <v>0</v>
      </c>
      <c r="D1843">
        <v>1.58</v>
      </c>
      <c r="E1843">
        <v>0</v>
      </c>
      <c r="F1843">
        <v>0</v>
      </c>
      <c r="G1843">
        <v>0</v>
      </c>
      <c r="H1843">
        <v>0.03</v>
      </c>
      <c r="I1843">
        <v>0</v>
      </c>
      <c r="J1843">
        <v>2</v>
      </c>
      <c r="K1843">
        <v>0.03</v>
      </c>
      <c r="L1843">
        <v>-1</v>
      </c>
      <c r="M1843">
        <v>-1</v>
      </c>
      <c r="N1843">
        <v>0.67</v>
      </c>
      <c r="O1843">
        <v>3.58</v>
      </c>
      <c r="P1843">
        <v>0.03</v>
      </c>
      <c r="Q1843">
        <v>0.28000000000000003</v>
      </c>
      <c r="R1843">
        <v>0.05</v>
      </c>
      <c r="S1843">
        <v>0.32</v>
      </c>
      <c r="T1843">
        <v>0.23</v>
      </c>
      <c r="U1843">
        <v>0</v>
      </c>
      <c r="V1843">
        <v>0</v>
      </c>
      <c r="W1843">
        <v>20.67</v>
      </c>
      <c r="X1843">
        <v>0.6</v>
      </c>
      <c r="Y1843">
        <v>-1</v>
      </c>
      <c r="Z1843">
        <v>-1</v>
      </c>
      <c r="AA1843">
        <v>24.88</v>
      </c>
      <c r="AB1843">
        <v>0.03</v>
      </c>
      <c r="AC1843">
        <v>0.02</v>
      </c>
      <c r="AD1843">
        <v>0.03</v>
      </c>
      <c r="AE1843">
        <v>4.17</v>
      </c>
      <c r="AF1843">
        <v>-1</v>
      </c>
      <c r="AG1843">
        <v>-1</v>
      </c>
      <c r="AH1843">
        <v>-1</v>
      </c>
      <c r="AI1843">
        <v>0</v>
      </c>
      <c r="AJ1843">
        <v>0</v>
      </c>
      <c r="AK1843">
        <v>0.03</v>
      </c>
      <c r="AL1843">
        <v>0.03</v>
      </c>
      <c r="AM1843">
        <v>0.05</v>
      </c>
      <c r="AN1843">
        <v>0.05</v>
      </c>
      <c r="AO1843">
        <v>1.42</v>
      </c>
      <c r="AP1843">
        <v>1.42</v>
      </c>
      <c r="AQ1843">
        <v>22.67</v>
      </c>
      <c r="AR1843">
        <v>0.53</v>
      </c>
      <c r="AS1843">
        <v>0.68</v>
      </c>
      <c r="AT1843">
        <v>-1</v>
      </c>
      <c r="AU1843">
        <v>-1</v>
      </c>
      <c r="AV1843">
        <v>0.05</v>
      </c>
      <c r="AW1843">
        <v>29.88</v>
      </c>
      <c r="AX1843">
        <v>29.88</v>
      </c>
      <c r="AY1843">
        <v>0.17</v>
      </c>
      <c r="AZ1843">
        <v>0</v>
      </c>
      <c r="BA1843">
        <v>1413.766339385634</v>
      </c>
    </row>
    <row r="1844" spans="1:53" x14ac:dyDescent="0.25">
      <c r="A1844">
        <v>4536</v>
      </c>
      <c r="B1844" t="s">
        <v>2199</v>
      </c>
      <c r="C1844">
        <v>0</v>
      </c>
      <c r="D1844">
        <v>1.58</v>
      </c>
      <c r="E1844">
        <v>0</v>
      </c>
      <c r="F1844">
        <v>0</v>
      </c>
      <c r="G1844">
        <v>0</v>
      </c>
      <c r="H1844">
        <v>0.03</v>
      </c>
      <c r="I1844">
        <v>0</v>
      </c>
      <c r="J1844">
        <v>2</v>
      </c>
      <c r="K1844">
        <v>0.03</v>
      </c>
      <c r="L1844">
        <v>-1</v>
      </c>
      <c r="M1844">
        <v>-1</v>
      </c>
      <c r="N1844">
        <v>0.67</v>
      </c>
      <c r="O1844">
        <v>3.58</v>
      </c>
      <c r="P1844">
        <v>0.03</v>
      </c>
      <c r="Q1844">
        <v>0.28000000000000003</v>
      </c>
      <c r="R1844">
        <v>0.05</v>
      </c>
      <c r="S1844">
        <v>0.32</v>
      </c>
      <c r="T1844">
        <v>0.23</v>
      </c>
      <c r="U1844">
        <v>0</v>
      </c>
      <c r="V1844">
        <v>0</v>
      </c>
      <c r="W1844">
        <v>20.67</v>
      </c>
      <c r="X1844">
        <v>0.6</v>
      </c>
      <c r="Y1844">
        <v>-1</v>
      </c>
      <c r="Z1844">
        <v>-1</v>
      </c>
      <c r="AA1844">
        <v>24.88</v>
      </c>
      <c r="AB1844">
        <v>0.03</v>
      </c>
      <c r="AC1844">
        <v>0.02</v>
      </c>
      <c r="AD1844">
        <v>0.03</v>
      </c>
      <c r="AE1844">
        <v>4.17</v>
      </c>
      <c r="AF1844">
        <v>-1</v>
      </c>
      <c r="AG1844">
        <v>-1</v>
      </c>
      <c r="AH1844">
        <v>-1</v>
      </c>
      <c r="AI1844">
        <v>0</v>
      </c>
      <c r="AJ1844">
        <v>0</v>
      </c>
      <c r="AK1844">
        <v>0.03</v>
      </c>
      <c r="AL1844">
        <v>0.03</v>
      </c>
      <c r="AM1844">
        <v>0.05</v>
      </c>
      <c r="AN1844">
        <v>0.05</v>
      </c>
      <c r="AO1844">
        <v>1.42</v>
      </c>
      <c r="AP1844">
        <v>1.42</v>
      </c>
      <c r="AQ1844">
        <v>22.67</v>
      </c>
      <c r="AR1844">
        <v>0.53</v>
      </c>
      <c r="AS1844">
        <v>0.68</v>
      </c>
      <c r="AT1844">
        <v>-1</v>
      </c>
      <c r="AU1844">
        <v>-1</v>
      </c>
      <c r="AV1844">
        <v>0.05</v>
      </c>
      <c r="AW1844">
        <v>29.88</v>
      </c>
      <c r="AX1844">
        <v>29.88</v>
      </c>
      <c r="AY1844">
        <v>0.17</v>
      </c>
      <c r="AZ1844">
        <v>0</v>
      </c>
      <c r="BA1844">
        <v>1510.5179747191428</v>
      </c>
    </row>
    <row r="1845" spans="1:53" x14ac:dyDescent="0.25">
      <c r="A1845">
        <v>4537</v>
      </c>
      <c r="B1845" t="s">
        <v>2200</v>
      </c>
      <c r="C1845">
        <v>0</v>
      </c>
      <c r="D1845">
        <v>1.58</v>
      </c>
      <c r="E1845">
        <v>0</v>
      </c>
      <c r="F1845">
        <v>0</v>
      </c>
      <c r="G1845">
        <v>0</v>
      </c>
      <c r="H1845">
        <v>0.03</v>
      </c>
      <c r="I1845">
        <v>0</v>
      </c>
      <c r="J1845">
        <v>2</v>
      </c>
      <c r="K1845">
        <v>0.03</v>
      </c>
      <c r="L1845">
        <v>-1</v>
      </c>
      <c r="M1845">
        <v>-1</v>
      </c>
      <c r="N1845">
        <v>0.67</v>
      </c>
      <c r="O1845">
        <v>3.58</v>
      </c>
      <c r="P1845">
        <v>0.03</v>
      </c>
      <c r="Q1845">
        <v>0.28000000000000003</v>
      </c>
      <c r="R1845">
        <v>0.05</v>
      </c>
      <c r="S1845">
        <v>0.32</v>
      </c>
      <c r="T1845">
        <v>0.23</v>
      </c>
      <c r="U1845">
        <v>0</v>
      </c>
      <c r="V1845">
        <v>0</v>
      </c>
      <c r="W1845">
        <v>20.67</v>
      </c>
      <c r="X1845">
        <v>0.6</v>
      </c>
      <c r="Y1845">
        <v>-1</v>
      </c>
      <c r="Z1845">
        <v>-1</v>
      </c>
      <c r="AA1845">
        <v>24.88</v>
      </c>
      <c r="AB1845">
        <v>0.03</v>
      </c>
      <c r="AC1845">
        <v>0.02</v>
      </c>
      <c r="AD1845">
        <v>0.03</v>
      </c>
      <c r="AE1845">
        <v>4.17</v>
      </c>
      <c r="AF1845">
        <v>-1</v>
      </c>
      <c r="AG1845">
        <v>-1</v>
      </c>
      <c r="AH1845">
        <v>-1</v>
      </c>
      <c r="AI1845">
        <v>0</v>
      </c>
      <c r="AJ1845">
        <v>0</v>
      </c>
      <c r="AK1845">
        <v>0.03</v>
      </c>
      <c r="AL1845">
        <v>0.03</v>
      </c>
      <c r="AM1845">
        <v>0.05</v>
      </c>
      <c r="AN1845">
        <v>0.05</v>
      </c>
      <c r="AO1845">
        <v>1.42</v>
      </c>
      <c r="AP1845">
        <v>1.42</v>
      </c>
      <c r="AQ1845">
        <v>22.67</v>
      </c>
      <c r="AR1845">
        <v>0.53</v>
      </c>
      <c r="AS1845">
        <v>0.68</v>
      </c>
      <c r="AT1845">
        <v>-1</v>
      </c>
      <c r="AU1845">
        <v>-1</v>
      </c>
      <c r="AV1845">
        <v>0.05</v>
      </c>
      <c r="AW1845">
        <v>29.88</v>
      </c>
      <c r="AX1845">
        <v>29.88</v>
      </c>
      <c r="AY1845">
        <v>0.17</v>
      </c>
      <c r="AZ1845">
        <v>0</v>
      </c>
      <c r="BA1845">
        <v>1417.9961506157579</v>
      </c>
    </row>
    <row r="1846" spans="1:53" x14ac:dyDescent="0.25">
      <c r="A1846">
        <v>4539</v>
      </c>
      <c r="B1846" t="s">
        <v>2201</v>
      </c>
      <c r="C1846">
        <v>0</v>
      </c>
      <c r="D1846">
        <v>1.58</v>
      </c>
      <c r="E1846">
        <v>0</v>
      </c>
      <c r="F1846">
        <v>0</v>
      </c>
      <c r="G1846">
        <v>0</v>
      </c>
      <c r="H1846">
        <v>0.03</v>
      </c>
      <c r="I1846">
        <v>0</v>
      </c>
      <c r="J1846">
        <v>2</v>
      </c>
      <c r="K1846">
        <v>0.03</v>
      </c>
      <c r="L1846">
        <v>-1</v>
      </c>
      <c r="M1846">
        <v>-1</v>
      </c>
      <c r="N1846">
        <v>0.67</v>
      </c>
      <c r="O1846">
        <v>3.58</v>
      </c>
      <c r="P1846">
        <v>0.03</v>
      </c>
      <c r="Q1846">
        <v>0.28000000000000003</v>
      </c>
      <c r="R1846">
        <v>0.05</v>
      </c>
      <c r="S1846">
        <v>0.32</v>
      </c>
      <c r="T1846">
        <v>0.23</v>
      </c>
      <c r="U1846">
        <v>0</v>
      </c>
      <c r="V1846">
        <v>0</v>
      </c>
      <c r="W1846">
        <v>20.67</v>
      </c>
      <c r="X1846">
        <v>0.6</v>
      </c>
      <c r="Y1846">
        <v>-1</v>
      </c>
      <c r="Z1846">
        <v>-1</v>
      </c>
      <c r="AA1846">
        <v>24.88</v>
      </c>
      <c r="AB1846">
        <v>0.03</v>
      </c>
      <c r="AC1846">
        <v>0.02</v>
      </c>
      <c r="AD1846">
        <v>0.03</v>
      </c>
      <c r="AE1846">
        <v>4.17</v>
      </c>
      <c r="AF1846">
        <v>-1</v>
      </c>
      <c r="AG1846">
        <v>-1</v>
      </c>
      <c r="AH1846">
        <v>-1</v>
      </c>
      <c r="AI1846">
        <v>0</v>
      </c>
      <c r="AJ1846">
        <v>0</v>
      </c>
      <c r="AK1846">
        <v>0.03</v>
      </c>
      <c r="AL1846">
        <v>0.03</v>
      </c>
      <c r="AM1846">
        <v>0.05</v>
      </c>
      <c r="AN1846">
        <v>0.05</v>
      </c>
      <c r="AO1846">
        <v>1.42</v>
      </c>
      <c r="AP1846">
        <v>1.42</v>
      </c>
      <c r="AQ1846">
        <v>22.67</v>
      </c>
      <c r="AR1846">
        <v>0.53</v>
      </c>
      <c r="AS1846">
        <v>0.68</v>
      </c>
      <c r="AT1846">
        <v>-1</v>
      </c>
      <c r="AU1846">
        <v>-1</v>
      </c>
      <c r="AV1846">
        <v>0.05</v>
      </c>
      <c r="AW1846">
        <v>29.88</v>
      </c>
      <c r="AX1846">
        <v>29.88</v>
      </c>
      <c r="AY1846">
        <v>0.17</v>
      </c>
      <c r="AZ1846">
        <v>0</v>
      </c>
      <c r="BA1846">
        <v>1475.8442082566658</v>
      </c>
    </row>
    <row r="1847" spans="1:53" x14ac:dyDescent="0.25">
      <c r="A1847">
        <v>4541</v>
      </c>
      <c r="B1847" t="s">
        <v>2202</v>
      </c>
      <c r="C1847">
        <v>0</v>
      </c>
      <c r="D1847">
        <v>1.58</v>
      </c>
      <c r="E1847">
        <v>0</v>
      </c>
      <c r="F1847">
        <v>0</v>
      </c>
      <c r="G1847">
        <v>0</v>
      </c>
      <c r="H1847">
        <v>0.03</v>
      </c>
      <c r="I1847">
        <v>0</v>
      </c>
      <c r="J1847">
        <v>2</v>
      </c>
      <c r="K1847">
        <v>0.03</v>
      </c>
      <c r="L1847">
        <v>-1</v>
      </c>
      <c r="M1847">
        <v>-1</v>
      </c>
      <c r="N1847">
        <v>0.67</v>
      </c>
      <c r="O1847">
        <v>3.58</v>
      </c>
      <c r="P1847">
        <v>0.03</v>
      </c>
      <c r="Q1847">
        <v>0.28000000000000003</v>
      </c>
      <c r="R1847">
        <v>0.05</v>
      </c>
      <c r="S1847">
        <v>0.32</v>
      </c>
      <c r="T1847">
        <v>0.23</v>
      </c>
      <c r="U1847">
        <v>0</v>
      </c>
      <c r="V1847">
        <v>0</v>
      </c>
      <c r="W1847">
        <v>20.67</v>
      </c>
      <c r="X1847">
        <v>0.6</v>
      </c>
      <c r="Y1847">
        <v>-1</v>
      </c>
      <c r="Z1847">
        <v>-1</v>
      </c>
      <c r="AA1847">
        <v>24.88</v>
      </c>
      <c r="AB1847">
        <v>0.03</v>
      </c>
      <c r="AC1847">
        <v>0.02</v>
      </c>
      <c r="AD1847">
        <v>0.03</v>
      </c>
      <c r="AE1847">
        <v>4.17</v>
      </c>
      <c r="AF1847">
        <v>-1</v>
      </c>
      <c r="AG1847">
        <v>-1</v>
      </c>
      <c r="AH1847">
        <v>-1</v>
      </c>
      <c r="AI1847">
        <v>0</v>
      </c>
      <c r="AJ1847">
        <v>0</v>
      </c>
      <c r="AK1847">
        <v>0.03</v>
      </c>
      <c r="AL1847">
        <v>0.03</v>
      </c>
      <c r="AM1847">
        <v>0.05</v>
      </c>
      <c r="AN1847">
        <v>0.05</v>
      </c>
      <c r="AO1847">
        <v>1.42</v>
      </c>
      <c r="AP1847">
        <v>1.42</v>
      </c>
      <c r="AQ1847">
        <v>22.67</v>
      </c>
      <c r="AR1847">
        <v>0.53</v>
      </c>
      <c r="AS1847">
        <v>0.68</v>
      </c>
      <c r="AT1847">
        <v>-1</v>
      </c>
      <c r="AU1847">
        <v>-1</v>
      </c>
      <c r="AV1847">
        <v>0.05</v>
      </c>
      <c r="AW1847">
        <v>29.88</v>
      </c>
      <c r="AX1847">
        <v>29.88</v>
      </c>
      <c r="AY1847">
        <v>0.17</v>
      </c>
      <c r="AZ1847">
        <v>0</v>
      </c>
      <c r="BA1847">
        <v>1397.4801378616446</v>
      </c>
    </row>
    <row r="1848" spans="1:53" x14ac:dyDescent="0.25">
      <c r="A1848">
        <v>4543</v>
      </c>
      <c r="B1848" t="s">
        <v>2203</v>
      </c>
      <c r="C1848">
        <v>0</v>
      </c>
      <c r="D1848">
        <v>1.58</v>
      </c>
      <c r="E1848">
        <v>0</v>
      </c>
      <c r="F1848">
        <v>0</v>
      </c>
      <c r="G1848">
        <v>0</v>
      </c>
      <c r="H1848">
        <v>0.03</v>
      </c>
      <c r="I1848">
        <v>0</v>
      </c>
      <c r="J1848">
        <v>2</v>
      </c>
      <c r="K1848">
        <v>0.03</v>
      </c>
      <c r="L1848">
        <v>-1</v>
      </c>
      <c r="M1848">
        <v>-1</v>
      </c>
      <c r="N1848">
        <v>0.67</v>
      </c>
      <c r="O1848">
        <v>3.58</v>
      </c>
      <c r="P1848">
        <v>0.03</v>
      </c>
      <c r="Q1848">
        <v>0.28000000000000003</v>
      </c>
      <c r="R1848">
        <v>0.05</v>
      </c>
      <c r="S1848">
        <v>0.32</v>
      </c>
      <c r="T1848">
        <v>0.23</v>
      </c>
      <c r="U1848">
        <v>0</v>
      </c>
      <c r="V1848">
        <v>0</v>
      </c>
      <c r="W1848">
        <v>20.67</v>
      </c>
      <c r="X1848">
        <v>0.6</v>
      </c>
      <c r="Y1848">
        <v>-1</v>
      </c>
      <c r="Z1848">
        <v>-1</v>
      </c>
      <c r="AA1848">
        <v>24.88</v>
      </c>
      <c r="AB1848">
        <v>0.03</v>
      </c>
      <c r="AC1848">
        <v>0.02</v>
      </c>
      <c r="AD1848">
        <v>0.03</v>
      </c>
      <c r="AE1848">
        <v>4.17</v>
      </c>
      <c r="AF1848">
        <v>-1</v>
      </c>
      <c r="AG1848">
        <v>-1</v>
      </c>
      <c r="AH1848">
        <v>-1</v>
      </c>
      <c r="AI1848">
        <v>0</v>
      </c>
      <c r="AJ1848">
        <v>0</v>
      </c>
      <c r="AK1848">
        <v>0.03</v>
      </c>
      <c r="AL1848">
        <v>0.03</v>
      </c>
      <c r="AM1848">
        <v>0.05</v>
      </c>
      <c r="AN1848">
        <v>0.05</v>
      </c>
      <c r="AO1848">
        <v>1.42</v>
      </c>
      <c r="AP1848">
        <v>1.42</v>
      </c>
      <c r="AQ1848">
        <v>22.67</v>
      </c>
      <c r="AR1848">
        <v>0.53</v>
      </c>
      <c r="AS1848">
        <v>0.68</v>
      </c>
      <c r="AT1848">
        <v>-1</v>
      </c>
      <c r="AU1848">
        <v>-1</v>
      </c>
      <c r="AV1848">
        <v>0.05</v>
      </c>
      <c r="AW1848">
        <v>29.88</v>
      </c>
      <c r="AX1848">
        <v>29.88</v>
      </c>
      <c r="AY1848">
        <v>0.17</v>
      </c>
      <c r="AZ1848">
        <v>0</v>
      </c>
      <c r="BA1848">
        <v>1481.0633390039889</v>
      </c>
    </row>
    <row r="1849" spans="1:53" x14ac:dyDescent="0.25">
      <c r="A1849">
        <v>4546</v>
      </c>
      <c r="B1849" t="s">
        <v>2204</v>
      </c>
      <c r="C1849">
        <v>0</v>
      </c>
      <c r="D1849">
        <v>1.58</v>
      </c>
      <c r="E1849">
        <v>0</v>
      </c>
      <c r="F1849">
        <v>0</v>
      </c>
      <c r="G1849">
        <v>0</v>
      </c>
      <c r="H1849">
        <v>0.03</v>
      </c>
      <c r="I1849">
        <v>0</v>
      </c>
      <c r="J1849">
        <v>2</v>
      </c>
      <c r="K1849">
        <v>0.03</v>
      </c>
      <c r="L1849">
        <v>-1</v>
      </c>
      <c r="M1849">
        <v>-1</v>
      </c>
      <c r="N1849">
        <v>0.67</v>
      </c>
      <c r="O1849">
        <v>3.58</v>
      </c>
      <c r="P1849">
        <v>0.03</v>
      </c>
      <c r="Q1849">
        <v>0.28000000000000003</v>
      </c>
      <c r="R1849">
        <v>0.05</v>
      </c>
      <c r="S1849">
        <v>0.32</v>
      </c>
      <c r="T1849">
        <v>0.23</v>
      </c>
      <c r="U1849">
        <v>0</v>
      </c>
      <c r="V1849">
        <v>0</v>
      </c>
      <c r="W1849">
        <v>20.67</v>
      </c>
      <c r="X1849">
        <v>0.6</v>
      </c>
      <c r="Y1849">
        <v>-1</v>
      </c>
      <c r="Z1849">
        <v>-1</v>
      </c>
      <c r="AA1849">
        <v>24.88</v>
      </c>
      <c r="AB1849">
        <v>0.03</v>
      </c>
      <c r="AC1849">
        <v>0.02</v>
      </c>
      <c r="AD1849">
        <v>0.03</v>
      </c>
      <c r="AE1849">
        <v>4.17</v>
      </c>
      <c r="AF1849">
        <v>-1</v>
      </c>
      <c r="AG1849">
        <v>-1</v>
      </c>
      <c r="AH1849">
        <v>-1</v>
      </c>
      <c r="AI1849">
        <v>0</v>
      </c>
      <c r="AJ1849">
        <v>0</v>
      </c>
      <c r="AK1849">
        <v>0.03</v>
      </c>
      <c r="AL1849">
        <v>0.03</v>
      </c>
      <c r="AM1849">
        <v>0.05</v>
      </c>
      <c r="AN1849">
        <v>0.05</v>
      </c>
      <c r="AO1849">
        <v>1.42</v>
      </c>
      <c r="AP1849">
        <v>1.42</v>
      </c>
      <c r="AQ1849">
        <v>22.67</v>
      </c>
      <c r="AR1849">
        <v>0.53</v>
      </c>
      <c r="AS1849">
        <v>0.68</v>
      </c>
      <c r="AT1849">
        <v>-1</v>
      </c>
      <c r="AU1849">
        <v>-1</v>
      </c>
      <c r="AV1849">
        <v>0.05</v>
      </c>
      <c r="AW1849">
        <v>29.88</v>
      </c>
      <c r="AX1849">
        <v>29.88</v>
      </c>
      <c r="AY1849">
        <v>0.17</v>
      </c>
      <c r="AZ1849">
        <v>0</v>
      </c>
      <c r="BA1849">
        <v>1459.1175801808733</v>
      </c>
    </row>
    <row r="1850" spans="1:53" x14ac:dyDescent="0.25">
      <c r="A1850">
        <v>4547</v>
      </c>
      <c r="B1850" t="s">
        <v>2205</v>
      </c>
      <c r="C1850">
        <v>0</v>
      </c>
      <c r="D1850">
        <v>1.58</v>
      </c>
      <c r="E1850">
        <v>0</v>
      </c>
      <c r="F1850">
        <v>0</v>
      </c>
      <c r="G1850">
        <v>0</v>
      </c>
      <c r="H1850">
        <v>0.03</v>
      </c>
      <c r="I1850">
        <v>0</v>
      </c>
      <c r="J1850">
        <v>2</v>
      </c>
      <c r="K1850">
        <v>0.03</v>
      </c>
      <c r="L1850">
        <v>-1</v>
      </c>
      <c r="M1850">
        <v>-1</v>
      </c>
      <c r="N1850">
        <v>0.67</v>
      </c>
      <c r="O1850">
        <v>3.58</v>
      </c>
      <c r="P1850">
        <v>0.03</v>
      </c>
      <c r="Q1850">
        <v>0.28000000000000003</v>
      </c>
      <c r="R1850">
        <v>0.05</v>
      </c>
      <c r="S1850">
        <v>0.32</v>
      </c>
      <c r="T1850">
        <v>0.23</v>
      </c>
      <c r="U1850">
        <v>0</v>
      </c>
      <c r="V1850">
        <v>0</v>
      </c>
      <c r="W1850">
        <v>20.67</v>
      </c>
      <c r="X1850">
        <v>0.6</v>
      </c>
      <c r="Y1850">
        <v>-1</v>
      </c>
      <c r="Z1850">
        <v>-1</v>
      </c>
      <c r="AA1850">
        <v>24.88</v>
      </c>
      <c r="AB1850">
        <v>0.03</v>
      </c>
      <c r="AC1850">
        <v>0.02</v>
      </c>
      <c r="AD1850">
        <v>0.03</v>
      </c>
      <c r="AE1850">
        <v>4.17</v>
      </c>
      <c r="AF1850">
        <v>-1</v>
      </c>
      <c r="AG1850">
        <v>-1</v>
      </c>
      <c r="AH1850">
        <v>-1</v>
      </c>
      <c r="AI1850">
        <v>0</v>
      </c>
      <c r="AJ1850">
        <v>0</v>
      </c>
      <c r="AK1850">
        <v>0.03</v>
      </c>
      <c r="AL1850">
        <v>0.03</v>
      </c>
      <c r="AM1850">
        <v>0.05</v>
      </c>
      <c r="AN1850">
        <v>0.05</v>
      </c>
      <c r="AO1850">
        <v>1.42</v>
      </c>
      <c r="AP1850">
        <v>1.42</v>
      </c>
      <c r="AQ1850">
        <v>22.67</v>
      </c>
      <c r="AR1850">
        <v>0.53</v>
      </c>
      <c r="AS1850">
        <v>0.68</v>
      </c>
      <c r="AT1850">
        <v>-1</v>
      </c>
      <c r="AU1850">
        <v>-1</v>
      </c>
      <c r="AV1850">
        <v>0.05</v>
      </c>
      <c r="AW1850">
        <v>29.88</v>
      </c>
      <c r="AX1850">
        <v>29.88</v>
      </c>
      <c r="AY1850">
        <v>0.17</v>
      </c>
      <c r="AZ1850">
        <v>0</v>
      </c>
      <c r="BA1850">
        <v>1421.294553728917</v>
      </c>
    </row>
    <row r="1851" spans="1:53" x14ac:dyDescent="0.25">
      <c r="A1851">
        <v>4549</v>
      </c>
      <c r="B1851" t="s">
        <v>2206</v>
      </c>
      <c r="C1851">
        <v>0</v>
      </c>
      <c r="D1851">
        <v>1.58</v>
      </c>
      <c r="E1851">
        <v>0</v>
      </c>
      <c r="F1851">
        <v>0</v>
      </c>
      <c r="G1851">
        <v>0</v>
      </c>
      <c r="H1851">
        <v>0.03</v>
      </c>
      <c r="I1851">
        <v>0</v>
      </c>
      <c r="J1851">
        <v>2</v>
      </c>
      <c r="K1851">
        <v>0.03</v>
      </c>
      <c r="L1851">
        <v>-1</v>
      </c>
      <c r="M1851">
        <v>-1</v>
      </c>
      <c r="N1851">
        <v>0.67</v>
      </c>
      <c r="O1851">
        <v>3.58</v>
      </c>
      <c r="P1851">
        <v>0.03</v>
      </c>
      <c r="Q1851">
        <v>0.28000000000000003</v>
      </c>
      <c r="R1851">
        <v>0.05</v>
      </c>
      <c r="S1851">
        <v>0.32</v>
      </c>
      <c r="T1851">
        <v>0.23</v>
      </c>
      <c r="U1851">
        <v>0</v>
      </c>
      <c r="V1851">
        <v>0</v>
      </c>
      <c r="W1851">
        <v>20.67</v>
      </c>
      <c r="X1851">
        <v>0.6</v>
      </c>
      <c r="Y1851">
        <v>-1</v>
      </c>
      <c r="Z1851">
        <v>-1</v>
      </c>
      <c r="AA1851">
        <v>24.88</v>
      </c>
      <c r="AB1851">
        <v>0.03</v>
      </c>
      <c r="AC1851">
        <v>0.02</v>
      </c>
      <c r="AD1851">
        <v>0.03</v>
      </c>
      <c r="AE1851">
        <v>4.17</v>
      </c>
      <c r="AF1851">
        <v>-1</v>
      </c>
      <c r="AG1851">
        <v>-1</v>
      </c>
      <c r="AH1851">
        <v>-1</v>
      </c>
      <c r="AI1851">
        <v>0</v>
      </c>
      <c r="AJ1851">
        <v>0</v>
      </c>
      <c r="AK1851">
        <v>0.03</v>
      </c>
      <c r="AL1851">
        <v>0.03</v>
      </c>
      <c r="AM1851">
        <v>0.05</v>
      </c>
      <c r="AN1851">
        <v>0.05</v>
      </c>
      <c r="AO1851">
        <v>1.42</v>
      </c>
      <c r="AP1851">
        <v>1.42</v>
      </c>
      <c r="AQ1851">
        <v>22.67</v>
      </c>
      <c r="AR1851">
        <v>0.53</v>
      </c>
      <c r="AS1851">
        <v>0.68</v>
      </c>
      <c r="AT1851">
        <v>-1</v>
      </c>
      <c r="AU1851">
        <v>-1</v>
      </c>
      <c r="AV1851">
        <v>0.05</v>
      </c>
      <c r="AW1851">
        <v>29.88</v>
      </c>
      <c r="AX1851">
        <v>29.88</v>
      </c>
      <c r="AY1851">
        <v>0.17</v>
      </c>
      <c r="AZ1851">
        <v>0</v>
      </c>
      <c r="BA1851">
        <v>1470.7651100474093</v>
      </c>
    </row>
    <row r="1852" spans="1:53" x14ac:dyDescent="0.25">
      <c r="A1852">
        <v>4550</v>
      </c>
      <c r="B1852" t="s">
        <v>2207</v>
      </c>
      <c r="C1852">
        <v>0</v>
      </c>
      <c r="D1852">
        <v>1.58</v>
      </c>
      <c r="E1852">
        <v>0</v>
      </c>
      <c r="F1852">
        <v>0</v>
      </c>
      <c r="G1852">
        <v>0</v>
      </c>
      <c r="H1852">
        <v>0.03</v>
      </c>
      <c r="I1852">
        <v>0</v>
      </c>
      <c r="J1852">
        <v>2</v>
      </c>
      <c r="K1852">
        <v>0.03</v>
      </c>
      <c r="L1852">
        <v>-1</v>
      </c>
      <c r="M1852">
        <v>-1</v>
      </c>
      <c r="N1852">
        <v>0.67</v>
      </c>
      <c r="O1852">
        <v>3.58</v>
      </c>
      <c r="P1852">
        <v>0.03</v>
      </c>
      <c r="Q1852">
        <v>0.28000000000000003</v>
      </c>
      <c r="R1852">
        <v>0.05</v>
      </c>
      <c r="S1852">
        <v>0.32</v>
      </c>
      <c r="T1852">
        <v>0.23</v>
      </c>
      <c r="U1852">
        <v>0</v>
      </c>
      <c r="V1852">
        <v>0</v>
      </c>
      <c r="W1852">
        <v>20.67</v>
      </c>
      <c r="X1852">
        <v>0.6</v>
      </c>
      <c r="Y1852">
        <v>-1</v>
      </c>
      <c r="Z1852">
        <v>-1</v>
      </c>
      <c r="AA1852">
        <v>24.88</v>
      </c>
      <c r="AB1852">
        <v>0.03</v>
      </c>
      <c r="AC1852">
        <v>0.02</v>
      </c>
      <c r="AD1852">
        <v>0.03</v>
      </c>
      <c r="AE1852">
        <v>4.17</v>
      </c>
      <c r="AF1852">
        <v>-1</v>
      </c>
      <c r="AG1852">
        <v>-1</v>
      </c>
      <c r="AH1852">
        <v>-1</v>
      </c>
      <c r="AI1852">
        <v>0</v>
      </c>
      <c r="AJ1852">
        <v>0</v>
      </c>
      <c r="AK1852">
        <v>0.03</v>
      </c>
      <c r="AL1852">
        <v>0.03</v>
      </c>
      <c r="AM1852">
        <v>0.05</v>
      </c>
      <c r="AN1852">
        <v>0.05</v>
      </c>
      <c r="AO1852">
        <v>1.42</v>
      </c>
      <c r="AP1852">
        <v>1.42</v>
      </c>
      <c r="AQ1852">
        <v>22.67</v>
      </c>
      <c r="AR1852">
        <v>0.53</v>
      </c>
      <c r="AS1852">
        <v>0.68</v>
      </c>
      <c r="AT1852">
        <v>-1</v>
      </c>
      <c r="AU1852">
        <v>-1</v>
      </c>
      <c r="AV1852">
        <v>0.05</v>
      </c>
      <c r="AW1852">
        <v>29.88</v>
      </c>
      <c r="AX1852">
        <v>29.88</v>
      </c>
      <c r="AY1852">
        <v>0.17</v>
      </c>
      <c r="AZ1852">
        <v>0</v>
      </c>
      <c r="BA1852">
        <v>1483.0428077920124</v>
      </c>
    </row>
    <row r="1853" spans="1:53" x14ac:dyDescent="0.25">
      <c r="A1853">
        <v>4555</v>
      </c>
      <c r="B1853" t="s">
        <v>2208</v>
      </c>
      <c r="C1853">
        <v>0</v>
      </c>
      <c r="D1853">
        <v>1.58</v>
      </c>
      <c r="E1853">
        <v>0</v>
      </c>
      <c r="F1853">
        <v>0</v>
      </c>
      <c r="G1853">
        <v>0</v>
      </c>
      <c r="H1853">
        <v>0.03</v>
      </c>
      <c r="I1853">
        <v>0</v>
      </c>
      <c r="J1853">
        <v>2</v>
      </c>
      <c r="K1853">
        <v>0.03</v>
      </c>
      <c r="L1853">
        <v>-1</v>
      </c>
      <c r="M1853">
        <v>-1</v>
      </c>
      <c r="N1853">
        <v>0.67</v>
      </c>
      <c r="O1853">
        <v>3.58</v>
      </c>
      <c r="P1853">
        <v>0.03</v>
      </c>
      <c r="Q1853">
        <v>0.28000000000000003</v>
      </c>
      <c r="R1853">
        <v>0.05</v>
      </c>
      <c r="S1853">
        <v>0.32</v>
      </c>
      <c r="T1853">
        <v>0.23</v>
      </c>
      <c r="U1853">
        <v>0</v>
      </c>
      <c r="V1853">
        <v>0</v>
      </c>
      <c r="W1853">
        <v>20.67</v>
      </c>
      <c r="X1853">
        <v>0.6</v>
      </c>
      <c r="Y1853">
        <v>-1</v>
      </c>
      <c r="Z1853">
        <v>-1</v>
      </c>
      <c r="AA1853">
        <v>24.88</v>
      </c>
      <c r="AB1853">
        <v>0.03</v>
      </c>
      <c r="AC1853">
        <v>0.02</v>
      </c>
      <c r="AD1853">
        <v>0.03</v>
      </c>
      <c r="AE1853">
        <v>4.17</v>
      </c>
      <c r="AF1853">
        <v>-1</v>
      </c>
      <c r="AG1853">
        <v>-1</v>
      </c>
      <c r="AH1853">
        <v>-1</v>
      </c>
      <c r="AI1853">
        <v>0</v>
      </c>
      <c r="AJ1853">
        <v>0</v>
      </c>
      <c r="AK1853">
        <v>0.03</v>
      </c>
      <c r="AL1853">
        <v>0.03</v>
      </c>
      <c r="AM1853">
        <v>0.05</v>
      </c>
      <c r="AN1853">
        <v>0.05</v>
      </c>
      <c r="AO1853">
        <v>1.42</v>
      </c>
      <c r="AP1853">
        <v>1.42</v>
      </c>
      <c r="AQ1853">
        <v>22.67</v>
      </c>
      <c r="AR1853">
        <v>0.53</v>
      </c>
      <c r="AS1853">
        <v>0.68</v>
      </c>
      <c r="AT1853">
        <v>-1</v>
      </c>
      <c r="AU1853">
        <v>-1</v>
      </c>
      <c r="AV1853">
        <v>0.05</v>
      </c>
      <c r="AW1853">
        <v>29.88</v>
      </c>
      <c r="AX1853">
        <v>29.88</v>
      </c>
      <c r="AY1853">
        <v>0.17</v>
      </c>
      <c r="AZ1853">
        <v>0</v>
      </c>
      <c r="BA1853">
        <v>1462.8365901446209</v>
      </c>
    </row>
    <row r="1854" spans="1:53" x14ac:dyDescent="0.25">
      <c r="A1854">
        <v>4557</v>
      </c>
      <c r="B1854" t="s">
        <v>2209</v>
      </c>
      <c r="C1854">
        <v>0</v>
      </c>
      <c r="D1854">
        <v>1.58</v>
      </c>
      <c r="E1854">
        <v>0</v>
      </c>
      <c r="F1854">
        <v>0</v>
      </c>
      <c r="G1854">
        <v>0</v>
      </c>
      <c r="H1854">
        <v>0.03</v>
      </c>
      <c r="I1854">
        <v>0</v>
      </c>
      <c r="J1854">
        <v>2</v>
      </c>
      <c r="K1854">
        <v>0.03</v>
      </c>
      <c r="L1854">
        <v>-1</v>
      </c>
      <c r="M1854">
        <v>-1</v>
      </c>
      <c r="N1854">
        <v>0.67</v>
      </c>
      <c r="O1854">
        <v>3.58</v>
      </c>
      <c r="P1854">
        <v>0.03</v>
      </c>
      <c r="Q1854">
        <v>0.28000000000000003</v>
      </c>
      <c r="R1854">
        <v>0.05</v>
      </c>
      <c r="S1854">
        <v>0.32</v>
      </c>
      <c r="T1854">
        <v>0.23</v>
      </c>
      <c r="U1854">
        <v>0</v>
      </c>
      <c r="V1854">
        <v>0</v>
      </c>
      <c r="W1854">
        <v>20.67</v>
      </c>
      <c r="X1854">
        <v>0.6</v>
      </c>
      <c r="Y1854">
        <v>-1</v>
      </c>
      <c r="Z1854">
        <v>-1</v>
      </c>
      <c r="AA1854">
        <v>24.88</v>
      </c>
      <c r="AB1854">
        <v>0.03</v>
      </c>
      <c r="AC1854">
        <v>0.02</v>
      </c>
      <c r="AD1854">
        <v>0.03</v>
      </c>
      <c r="AE1854">
        <v>4.17</v>
      </c>
      <c r="AF1854">
        <v>-1</v>
      </c>
      <c r="AG1854">
        <v>-1</v>
      </c>
      <c r="AH1854">
        <v>-1</v>
      </c>
      <c r="AI1854">
        <v>0</v>
      </c>
      <c r="AJ1854">
        <v>0</v>
      </c>
      <c r="AK1854">
        <v>0.03</v>
      </c>
      <c r="AL1854">
        <v>0.03</v>
      </c>
      <c r="AM1854">
        <v>0.05</v>
      </c>
      <c r="AN1854">
        <v>0.05</v>
      </c>
      <c r="AO1854">
        <v>1.42</v>
      </c>
      <c r="AP1854">
        <v>1.42</v>
      </c>
      <c r="AQ1854">
        <v>22.67</v>
      </c>
      <c r="AR1854">
        <v>0.53</v>
      </c>
      <c r="AS1854">
        <v>0.68</v>
      </c>
      <c r="AT1854">
        <v>-1</v>
      </c>
      <c r="AU1854">
        <v>-1</v>
      </c>
      <c r="AV1854">
        <v>0.05</v>
      </c>
      <c r="AW1854">
        <v>29.88</v>
      </c>
      <c r="AX1854">
        <v>29.88</v>
      </c>
      <c r="AY1854">
        <v>0.17</v>
      </c>
      <c r="AZ1854">
        <v>0</v>
      </c>
      <c r="BA1854">
        <v>1466.2806871131706</v>
      </c>
    </row>
    <row r="1855" spans="1:53" x14ac:dyDescent="0.25">
      <c r="A1855">
        <v>4561</v>
      </c>
      <c r="B1855" t="s">
        <v>2210</v>
      </c>
      <c r="C1855">
        <v>0</v>
      </c>
      <c r="D1855">
        <v>1.58</v>
      </c>
      <c r="E1855">
        <v>0</v>
      </c>
      <c r="F1855">
        <v>0</v>
      </c>
      <c r="G1855">
        <v>0</v>
      </c>
      <c r="H1855">
        <v>0.03</v>
      </c>
      <c r="I1855">
        <v>0</v>
      </c>
      <c r="J1855">
        <v>2</v>
      </c>
      <c r="K1855">
        <v>0.03</v>
      </c>
      <c r="L1855">
        <v>-1</v>
      </c>
      <c r="M1855">
        <v>-1</v>
      </c>
      <c r="N1855">
        <v>0.67</v>
      </c>
      <c r="O1855">
        <v>3.58</v>
      </c>
      <c r="P1855">
        <v>0.03</v>
      </c>
      <c r="Q1855">
        <v>0.28000000000000003</v>
      </c>
      <c r="R1855">
        <v>0.05</v>
      </c>
      <c r="S1855">
        <v>0.32</v>
      </c>
      <c r="T1855">
        <v>0.23</v>
      </c>
      <c r="U1855">
        <v>0</v>
      </c>
      <c r="V1855">
        <v>0</v>
      </c>
      <c r="W1855">
        <v>20.67</v>
      </c>
      <c r="X1855">
        <v>0.6</v>
      </c>
      <c r="Y1855">
        <v>-1</v>
      </c>
      <c r="Z1855">
        <v>-1</v>
      </c>
      <c r="AA1855">
        <v>24.88</v>
      </c>
      <c r="AB1855">
        <v>0.03</v>
      </c>
      <c r="AC1855">
        <v>0.02</v>
      </c>
      <c r="AD1855">
        <v>0.03</v>
      </c>
      <c r="AE1855">
        <v>4.17</v>
      </c>
      <c r="AF1855">
        <v>-1</v>
      </c>
      <c r="AG1855">
        <v>-1</v>
      </c>
      <c r="AH1855">
        <v>-1</v>
      </c>
      <c r="AI1855">
        <v>0</v>
      </c>
      <c r="AJ1855">
        <v>0</v>
      </c>
      <c r="AK1855">
        <v>0.03</v>
      </c>
      <c r="AL1855">
        <v>0.03</v>
      </c>
      <c r="AM1855">
        <v>0.05</v>
      </c>
      <c r="AN1855">
        <v>0.05</v>
      </c>
      <c r="AO1855">
        <v>1.42</v>
      </c>
      <c r="AP1855">
        <v>1.42</v>
      </c>
      <c r="AQ1855">
        <v>22.67</v>
      </c>
      <c r="AR1855">
        <v>0.53</v>
      </c>
      <c r="AS1855">
        <v>0.68</v>
      </c>
      <c r="AT1855">
        <v>-1</v>
      </c>
      <c r="AU1855">
        <v>-1</v>
      </c>
      <c r="AV1855">
        <v>0.05</v>
      </c>
      <c r="AW1855">
        <v>29.88</v>
      </c>
      <c r="AX1855">
        <v>29.88</v>
      </c>
      <c r="AY1855">
        <v>0.17</v>
      </c>
      <c r="AZ1855">
        <v>0</v>
      </c>
      <c r="BA1855">
        <v>1553.2880237235811</v>
      </c>
    </row>
    <row r="1856" spans="1:53" x14ac:dyDescent="0.25">
      <c r="A1856">
        <v>4562</v>
      </c>
      <c r="B1856" t="s">
        <v>2211</v>
      </c>
      <c r="C1856">
        <v>0</v>
      </c>
      <c r="D1856">
        <v>1.58</v>
      </c>
      <c r="E1856">
        <v>0</v>
      </c>
      <c r="F1856">
        <v>0</v>
      </c>
      <c r="G1856">
        <v>0</v>
      </c>
      <c r="H1856">
        <v>0.03</v>
      </c>
      <c r="I1856">
        <v>0</v>
      </c>
      <c r="J1856">
        <v>2</v>
      </c>
      <c r="K1856">
        <v>0.03</v>
      </c>
      <c r="L1856">
        <v>-1</v>
      </c>
      <c r="M1856">
        <v>-1</v>
      </c>
      <c r="N1856">
        <v>0.67</v>
      </c>
      <c r="O1856">
        <v>3.58</v>
      </c>
      <c r="P1856">
        <v>0.03</v>
      </c>
      <c r="Q1856">
        <v>0.28000000000000003</v>
      </c>
      <c r="R1856">
        <v>0.05</v>
      </c>
      <c r="S1856">
        <v>0.32</v>
      </c>
      <c r="T1856">
        <v>0.23</v>
      </c>
      <c r="U1856">
        <v>0</v>
      </c>
      <c r="V1856">
        <v>0</v>
      </c>
      <c r="W1856">
        <v>20.67</v>
      </c>
      <c r="X1856">
        <v>0.6</v>
      </c>
      <c r="Y1856">
        <v>-1</v>
      </c>
      <c r="Z1856">
        <v>-1</v>
      </c>
      <c r="AA1856">
        <v>24.88</v>
      </c>
      <c r="AB1856">
        <v>0.03</v>
      </c>
      <c r="AC1856">
        <v>0.02</v>
      </c>
      <c r="AD1856">
        <v>0.03</v>
      </c>
      <c r="AE1856">
        <v>4.17</v>
      </c>
      <c r="AF1856">
        <v>-1</v>
      </c>
      <c r="AG1856">
        <v>-1</v>
      </c>
      <c r="AH1856">
        <v>-1</v>
      </c>
      <c r="AI1856">
        <v>0</v>
      </c>
      <c r="AJ1856">
        <v>0</v>
      </c>
      <c r="AK1856">
        <v>0.03</v>
      </c>
      <c r="AL1856">
        <v>0.03</v>
      </c>
      <c r="AM1856">
        <v>0.05</v>
      </c>
      <c r="AN1856">
        <v>0.05</v>
      </c>
      <c r="AO1856">
        <v>1.42</v>
      </c>
      <c r="AP1856">
        <v>1.42</v>
      </c>
      <c r="AQ1856">
        <v>22.67</v>
      </c>
      <c r="AR1856">
        <v>0.53</v>
      </c>
      <c r="AS1856">
        <v>0.68</v>
      </c>
      <c r="AT1856">
        <v>-1</v>
      </c>
      <c r="AU1856">
        <v>-1</v>
      </c>
      <c r="AV1856">
        <v>0.05</v>
      </c>
      <c r="AW1856">
        <v>29.88</v>
      </c>
      <c r="AX1856">
        <v>29.88</v>
      </c>
      <c r="AY1856">
        <v>0.17</v>
      </c>
      <c r="AZ1856">
        <v>0</v>
      </c>
      <c r="BA1856">
        <v>1441.1952058776201</v>
      </c>
    </row>
    <row r="1857" spans="1:53" x14ac:dyDescent="0.25">
      <c r="A1857">
        <v>4564</v>
      </c>
      <c r="B1857" t="s">
        <v>2212</v>
      </c>
      <c r="C1857">
        <v>0</v>
      </c>
      <c r="D1857">
        <v>1.58</v>
      </c>
      <c r="E1857">
        <v>0</v>
      </c>
      <c r="F1857">
        <v>0</v>
      </c>
      <c r="G1857">
        <v>0</v>
      </c>
      <c r="H1857">
        <v>0.03</v>
      </c>
      <c r="I1857">
        <v>0</v>
      </c>
      <c r="J1857">
        <v>2</v>
      </c>
      <c r="K1857">
        <v>0.03</v>
      </c>
      <c r="L1857">
        <v>-1</v>
      </c>
      <c r="M1857">
        <v>-1</v>
      </c>
      <c r="N1857">
        <v>0.67</v>
      </c>
      <c r="O1857">
        <v>3.58</v>
      </c>
      <c r="P1857">
        <v>0.03</v>
      </c>
      <c r="Q1857">
        <v>0.28000000000000003</v>
      </c>
      <c r="R1857">
        <v>0.05</v>
      </c>
      <c r="S1857">
        <v>0.32</v>
      </c>
      <c r="T1857">
        <v>0.23</v>
      </c>
      <c r="U1857">
        <v>0</v>
      </c>
      <c r="V1857">
        <v>0</v>
      </c>
      <c r="W1857">
        <v>20.67</v>
      </c>
      <c r="X1857">
        <v>0.6</v>
      </c>
      <c r="Y1857">
        <v>-1</v>
      </c>
      <c r="Z1857">
        <v>-1</v>
      </c>
      <c r="AA1857">
        <v>24.88</v>
      </c>
      <c r="AB1857">
        <v>0.03</v>
      </c>
      <c r="AC1857">
        <v>0.02</v>
      </c>
      <c r="AD1857">
        <v>0.03</v>
      </c>
      <c r="AE1857">
        <v>4.17</v>
      </c>
      <c r="AF1857">
        <v>-1</v>
      </c>
      <c r="AG1857">
        <v>-1</v>
      </c>
      <c r="AH1857">
        <v>-1</v>
      </c>
      <c r="AI1857">
        <v>0</v>
      </c>
      <c r="AJ1857">
        <v>0</v>
      </c>
      <c r="AK1857">
        <v>0.03</v>
      </c>
      <c r="AL1857">
        <v>0.03</v>
      </c>
      <c r="AM1857">
        <v>0.05</v>
      </c>
      <c r="AN1857">
        <v>0.05</v>
      </c>
      <c r="AO1857">
        <v>1.42</v>
      </c>
      <c r="AP1857">
        <v>1.42</v>
      </c>
      <c r="AQ1857">
        <v>22.67</v>
      </c>
      <c r="AR1857">
        <v>0.53</v>
      </c>
      <c r="AS1857">
        <v>0.68</v>
      </c>
      <c r="AT1857">
        <v>-1</v>
      </c>
      <c r="AU1857">
        <v>-1</v>
      </c>
      <c r="AV1857">
        <v>0.05</v>
      </c>
      <c r="AW1857">
        <v>29.88</v>
      </c>
      <c r="AX1857">
        <v>29.88</v>
      </c>
      <c r="AY1857">
        <v>0.17</v>
      </c>
      <c r="AZ1857">
        <v>0</v>
      </c>
      <c r="BA1857">
        <v>1637.740153187541</v>
      </c>
    </row>
    <row r="1858" spans="1:53" x14ac:dyDescent="0.25">
      <c r="A1858">
        <v>4565</v>
      </c>
      <c r="B1858" t="s">
        <v>2213</v>
      </c>
      <c r="C1858">
        <v>0</v>
      </c>
      <c r="D1858">
        <v>1.58</v>
      </c>
      <c r="E1858">
        <v>0</v>
      </c>
      <c r="F1858">
        <v>0</v>
      </c>
      <c r="G1858">
        <v>0</v>
      </c>
      <c r="H1858">
        <v>0.03</v>
      </c>
      <c r="I1858">
        <v>0</v>
      </c>
      <c r="J1858">
        <v>2</v>
      </c>
      <c r="K1858">
        <v>0.03</v>
      </c>
      <c r="L1858">
        <v>-1</v>
      </c>
      <c r="M1858">
        <v>-1</v>
      </c>
      <c r="N1858">
        <v>0.67</v>
      </c>
      <c r="O1858">
        <v>3.58</v>
      </c>
      <c r="P1858">
        <v>0.03</v>
      </c>
      <c r="Q1858">
        <v>0.28000000000000003</v>
      </c>
      <c r="R1858">
        <v>0.05</v>
      </c>
      <c r="S1858">
        <v>0.32</v>
      </c>
      <c r="T1858">
        <v>0.23</v>
      </c>
      <c r="U1858">
        <v>0</v>
      </c>
      <c r="V1858">
        <v>0</v>
      </c>
      <c r="W1858">
        <v>20.67</v>
      </c>
      <c r="X1858">
        <v>0.6</v>
      </c>
      <c r="Y1858">
        <v>-1</v>
      </c>
      <c r="Z1858">
        <v>-1</v>
      </c>
      <c r="AA1858">
        <v>24.88</v>
      </c>
      <c r="AB1858">
        <v>0.03</v>
      </c>
      <c r="AC1858">
        <v>0.02</v>
      </c>
      <c r="AD1858">
        <v>0.03</v>
      </c>
      <c r="AE1858">
        <v>4.17</v>
      </c>
      <c r="AF1858">
        <v>-1</v>
      </c>
      <c r="AG1858">
        <v>-1</v>
      </c>
      <c r="AH1858">
        <v>-1</v>
      </c>
      <c r="AI1858">
        <v>0</v>
      </c>
      <c r="AJ1858">
        <v>0</v>
      </c>
      <c r="AK1858">
        <v>0.03</v>
      </c>
      <c r="AL1858">
        <v>0.03</v>
      </c>
      <c r="AM1858">
        <v>0.05</v>
      </c>
      <c r="AN1858">
        <v>0.05</v>
      </c>
      <c r="AO1858">
        <v>1.42</v>
      </c>
      <c r="AP1858">
        <v>1.42</v>
      </c>
      <c r="AQ1858">
        <v>22.67</v>
      </c>
      <c r="AR1858">
        <v>0.53</v>
      </c>
      <c r="AS1858">
        <v>0.68</v>
      </c>
      <c r="AT1858">
        <v>-1</v>
      </c>
      <c r="AU1858">
        <v>-1</v>
      </c>
      <c r="AV1858">
        <v>0.05</v>
      </c>
      <c r="AW1858">
        <v>29.88</v>
      </c>
      <c r="AX1858">
        <v>29.88</v>
      </c>
      <c r="AY1858">
        <v>0.17</v>
      </c>
      <c r="AZ1858">
        <v>0</v>
      </c>
      <c r="BA1858">
        <v>1437.2605183975143</v>
      </c>
    </row>
    <row r="1859" spans="1:53" x14ac:dyDescent="0.25">
      <c r="A1859">
        <v>4567</v>
      </c>
      <c r="B1859" t="s">
        <v>2214</v>
      </c>
      <c r="C1859">
        <v>0</v>
      </c>
      <c r="D1859">
        <v>1.58</v>
      </c>
      <c r="E1859">
        <v>0</v>
      </c>
      <c r="F1859">
        <v>0</v>
      </c>
      <c r="G1859">
        <v>0</v>
      </c>
      <c r="H1859">
        <v>0.03</v>
      </c>
      <c r="I1859">
        <v>0</v>
      </c>
      <c r="J1859">
        <v>2</v>
      </c>
      <c r="K1859">
        <v>0.03</v>
      </c>
      <c r="L1859">
        <v>-1</v>
      </c>
      <c r="M1859">
        <v>-1</v>
      </c>
      <c r="N1859">
        <v>0.67</v>
      </c>
      <c r="O1859">
        <v>3.58</v>
      </c>
      <c r="P1859">
        <v>0.03</v>
      </c>
      <c r="Q1859">
        <v>0.28000000000000003</v>
      </c>
      <c r="R1859">
        <v>0.05</v>
      </c>
      <c r="S1859">
        <v>0.32</v>
      </c>
      <c r="T1859">
        <v>0.23</v>
      </c>
      <c r="U1859">
        <v>0</v>
      </c>
      <c r="V1859">
        <v>0</v>
      </c>
      <c r="W1859">
        <v>20.67</v>
      </c>
      <c r="X1859">
        <v>0.6</v>
      </c>
      <c r="Y1859">
        <v>-1</v>
      </c>
      <c r="Z1859">
        <v>-1</v>
      </c>
      <c r="AA1859">
        <v>24.88</v>
      </c>
      <c r="AB1859">
        <v>0.03</v>
      </c>
      <c r="AC1859">
        <v>0.02</v>
      </c>
      <c r="AD1859">
        <v>0.03</v>
      </c>
      <c r="AE1859">
        <v>4.17</v>
      </c>
      <c r="AF1859">
        <v>-1</v>
      </c>
      <c r="AG1859">
        <v>-1</v>
      </c>
      <c r="AH1859">
        <v>-1</v>
      </c>
      <c r="AI1859">
        <v>0</v>
      </c>
      <c r="AJ1859">
        <v>0</v>
      </c>
      <c r="AK1859">
        <v>0.03</v>
      </c>
      <c r="AL1859">
        <v>0.03</v>
      </c>
      <c r="AM1859">
        <v>0.05</v>
      </c>
      <c r="AN1859">
        <v>0.05</v>
      </c>
      <c r="AO1859">
        <v>1.42</v>
      </c>
      <c r="AP1859">
        <v>1.42</v>
      </c>
      <c r="AQ1859">
        <v>22.67</v>
      </c>
      <c r="AR1859">
        <v>0.53</v>
      </c>
      <c r="AS1859">
        <v>0.68</v>
      </c>
      <c r="AT1859">
        <v>-1</v>
      </c>
      <c r="AU1859">
        <v>-1</v>
      </c>
      <c r="AV1859">
        <v>0.05</v>
      </c>
      <c r="AW1859">
        <v>29.88</v>
      </c>
      <c r="AX1859">
        <v>29.88</v>
      </c>
      <c r="AY1859">
        <v>0.17</v>
      </c>
      <c r="AZ1859">
        <v>0</v>
      </c>
      <c r="BA1859">
        <v>1447.1628264565772</v>
      </c>
    </row>
    <row r="1860" spans="1:53" x14ac:dyDescent="0.25">
      <c r="A1860">
        <v>4568</v>
      </c>
      <c r="B1860" t="s">
        <v>2215</v>
      </c>
      <c r="C1860">
        <v>0</v>
      </c>
      <c r="D1860">
        <v>1.58</v>
      </c>
      <c r="E1860">
        <v>0</v>
      </c>
      <c r="F1860">
        <v>0</v>
      </c>
      <c r="G1860">
        <v>0</v>
      </c>
      <c r="H1860">
        <v>0.03</v>
      </c>
      <c r="I1860">
        <v>0</v>
      </c>
      <c r="J1860">
        <v>2</v>
      </c>
      <c r="K1860">
        <v>0.03</v>
      </c>
      <c r="L1860">
        <v>-1</v>
      </c>
      <c r="M1860">
        <v>-1</v>
      </c>
      <c r="N1860">
        <v>0.67</v>
      </c>
      <c r="O1860">
        <v>3.58</v>
      </c>
      <c r="P1860">
        <v>0.03</v>
      </c>
      <c r="Q1860">
        <v>0.28000000000000003</v>
      </c>
      <c r="R1860">
        <v>0.05</v>
      </c>
      <c r="S1860">
        <v>0.32</v>
      </c>
      <c r="T1860">
        <v>0.23</v>
      </c>
      <c r="U1860">
        <v>0</v>
      </c>
      <c r="V1860">
        <v>0</v>
      </c>
      <c r="W1860">
        <v>20.67</v>
      </c>
      <c r="X1860">
        <v>0.6</v>
      </c>
      <c r="Y1860">
        <v>-1</v>
      </c>
      <c r="Z1860">
        <v>-1</v>
      </c>
      <c r="AA1860">
        <v>24.88</v>
      </c>
      <c r="AB1860">
        <v>0.03</v>
      </c>
      <c r="AC1860">
        <v>0.02</v>
      </c>
      <c r="AD1860">
        <v>0.03</v>
      </c>
      <c r="AE1860">
        <v>4.17</v>
      </c>
      <c r="AF1860">
        <v>-1</v>
      </c>
      <c r="AG1860">
        <v>-1</v>
      </c>
      <c r="AH1860">
        <v>-1</v>
      </c>
      <c r="AI1860">
        <v>0</v>
      </c>
      <c r="AJ1860">
        <v>0</v>
      </c>
      <c r="AK1860">
        <v>0.03</v>
      </c>
      <c r="AL1860">
        <v>0.03</v>
      </c>
      <c r="AM1860">
        <v>0.05</v>
      </c>
      <c r="AN1860">
        <v>0.05</v>
      </c>
      <c r="AO1860">
        <v>1.42</v>
      </c>
      <c r="AP1860">
        <v>1.42</v>
      </c>
      <c r="AQ1860">
        <v>22.67</v>
      </c>
      <c r="AR1860">
        <v>0.53</v>
      </c>
      <c r="AS1860">
        <v>0.68</v>
      </c>
      <c r="AT1860">
        <v>-1</v>
      </c>
      <c r="AU1860">
        <v>-1</v>
      </c>
      <c r="AV1860">
        <v>0.05</v>
      </c>
      <c r="AW1860">
        <v>29.88</v>
      </c>
      <c r="AX1860">
        <v>29.88</v>
      </c>
      <c r="AY1860">
        <v>0.17</v>
      </c>
      <c r="AZ1860">
        <v>0</v>
      </c>
      <c r="BA1860">
        <v>1360.3710214160244</v>
      </c>
    </row>
    <row r="1861" spans="1:53" x14ac:dyDescent="0.25">
      <c r="A1861">
        <v>4571</v>
      </c>
      <c r="B1861" t="s">
        <v>675</v>
      </c>
      <c r="C1861">
        <v>0</v>
      </c>
      <c r="D1861">
        <v>1.58</v>
      </c>
      <c r="E1861">
        <v>0</v>
      </c>
      <c r="F1861">
        <v>0</v>
      </c>
      <c r="G1861">
        <v>0</v>
      </c>
      <c r="H1861">
        <v>0.03</v>
      </c>
      <c r="I1861">
        <v>0</v>
      </c>
      <c r="J1861">
        <v>2</v>
      </c>
      <c r="K1861">
        <v>0.03</v>
      </c>
      <c r="L1861">
        <v>-1</v>
      </c>
      <c r="M1861">
        <v>-1</v>
      </c>
      <c r="N1861">
        <v>0.67</v>
      </c>
      <c r="O1861">
        <v>3.58</v>
      </c>
      <c r="P1861">
        <v>0.03</v>
      </c>
      <c r="Q1861">
        <v>0.28000000000000003</v>
      </c>
      <c r="R1861">
        <v>0.05</v>
      </c>
      <c r="S1861">
        <v>0.32</v>
      </c>
      <c r="T1861">
        <v>0.23</v>
      </c>
      <c r="U1861">
        <v>0</v>
      </c>
      <c r="V1861">
        <v>0</v>
      </c>
      <c r="W1861">
        <v>20.67</v>
      </c>
      <c r="X1861">
        <v>0.6</v>
      </c>
      <c r="Y1861">
        <v>-1</v>
      </c>
      <c r="Z1861">
        <v>-1</v>
      </c>
      <c r="AA1861">
        <v>24.88</v>
      </c>
      <c r="AB1861">
        <v>0.03</v>
      </c>
      <c r="AC1861">
        <v>0.02</v>
      </c>
      <c r="AD1861">
        <v>0.03</v>
      </c>
      <c r="AE1861">
        <v>4.17</v>
      </c>
      <c r="AF1861">
        <v>-1</v>
      </c>
      <c r="AG1861">
        <v>-1</v>
      </c>
      <c r="AH1861">
        <v>-1</v>
      </c>
      <c r="AI1861">
        <v>0</v>
      </c>
      <c r="AJ1861">
        <v>0</v>
      </c>
      <c r="AK1861">
        <v>0.03</v>
      </c>
      <c r="AL1861">
        <v>0.03</v>
      </c>
      <c r="AM1861">
        <v>0.05</v>
      </c>
      <c r="AN1861">
        <v>0.05</v>
      </c>
      <c r="AO1861">
        <v>1.42</v>
      </c>
      <c r="AP1861">
        <v>1.42</v>
      </c>
      <c r="AQ1861">
        <v>22.67</v>
      </c>
      <c r="AR1861">
        <v>0.53</v>
      </c>
      <c r="AS1861">
        <v>0.68</v>
      </c>
      <c r="AT1861">
        <v>-1</v>
      </c>
      <c r="AU1861">
        <v>-1</v>
      </c>
      <c r="AV1861">
        <v>0.05</v>
      </c>
      <c r="AW1861">
        <v>29.88</v>
      </c>
      <c r="AX1861">
        <v>29.88</v>
      </c>
      <c r="AY1861">
        <v>0.17</v>
      </c>
      <c r="AZ1861">
        <v>0</v>
      </c>
      <c r="BA1861">
        <v>1493.9104937658374</v>
      </c>
    </row>
    <row r="1862" spans="1:53" x14ac:dyDescent="0.25">
      <c r="A1862">
        <v>4572</v>
      </c>
      <c r="B1862" t="s">
        <v>2216</v>
      </c>
      <c r="C1862">
        <v>0</v>
      </c>
      <c r="D1862">
        <v>1.58</v>
      </c>
      <c r="E1862">
        <v>0</v>
      </c>
      <c r="F1862">
        <v>0</v>
      </c>
      <c r="G1862">
        <v>0</v>
      </c>
      <c r="H1862">
        <v>0.03</v>
      </c>
      <c r="I1862">
        <v>0</v>
      </c>
      <c r="J1862">
        <v>2</v>
      </c>
      <c r="K1862">
        <v>0.03</v>
      </c>
      <c r="L1862">
        <v>-1</v>
      </c>
      <c r="M1862">
        <v>-1</v>
      </c>
      <c r="N1862">
        <v>0.67</v>
      </c>
      <c r="O1862">
        <v>3.58</v>
      </c>
      <c r="P1862">
        <v>0.03</v>
      </c>
      <c r="Q1862">
        <v>0.28000000000000003</v>
      </c>
      <c r="R1862">
        <v>0.05</v>
      </c>
      <c r="S1862">
        <v>0.32</v>
      </c>
      <c r="T1862">
        <v>0.23</v>
      </c>
      <c r="U1862">
        <v>0</v>
      </c>
      <c r="V1862">
        <v>0</v>
      </c>
      <c r="W1862">
        <v>20.67</v>
      </c>
      <c r="X1862">
        <v>0.6</v>
      </c>
      <c r="Y1862">
        <v>-1</v>
      </c>
      <c r="Z1862">
        <v>-1</v>
      </c>
      <c r="AA1862">
        <v>24.88</v>
      </c>
      <c r="AB1862">
        <v>0.03</v>
      </c>
      <c r="AC1862">
        <v>0.02</v>
      </c>
      <c r="AD1862">
        <v>0.03</v>
      </c>
      <c r="AE1862">
        <v>4.17</v>
      </c>
      <c r="AF1862">
        <v>-1</v>
      </c>
      <c r="AG1862">
        <v>-1</v>
      </c>
      <c r="AH1862">
        <v>-1</v>
      </c>
      <c r="AI1862">
        <v>0</v>
      </c>
      <c r="AJ1862">
        <v>0</v>
      </c>
      <c r="AK1862">
        <v>0.03</v>
      </c>
      <c r="AL1862">
        <v>0.03</v>
      </c>
      <c r="AM1862">
        <v>0.05</v>
      </c>
      <c r="AN1862">
        <v>0.05</v>
      </c>
      <c r="AO1862">
        <v>1.42</v>
      </c>
      <c r="AP1862">
        <v>1.42</v>
      </c>
      <c r="AQ1862">
        <v>22.67</v>
      </c>
      <c r="AR1862">
        <v>0.53</v>
      </c>
      <c r="AS1862">
        <v>0.68</v>
      </c>
      <c r="AT1862">
        <v>-1</v>
      </c>
      <c r="AU1862">
        <v>-1</v>
      </c>
      <c r="AV1862">
        <v>0.05</v>
      </c>
      <c r="AW1862">
        <v>29.88</v>
      </c>
      <c r="AX1862">
        <v>29.88</v>
      </c>
      <c r="AY1862">
        <v>0.17</v>
      </c>
      <c r="AZ1862">
        <v>0</v>
      </c>
      <c r="BA1862">
        <v>1463.80315975806</v>
      </c>
    </row>
    <row r="1863" spans="1:53" x14ac:dyDescent="0.25">
      <c r="A1863">
        <v>4573</v>
      </c>
      <c r="B1863" t="s">
        <v>2217</v>
      </c>
      <c r="C1863">
        <v>0</v>
      </c>
      <c r="D1863">
        <v>1.58</v>
      </c>
      <c r="E1863">
        <v>0</v>
      </c>
      <c r="F1863">
        <v>0</v>
      </c>
      <c r="G1863">
        <v>0</v>
      </c>
      <c r="H1863">
        <v>0.03</v>
      </c>
      <c r="I1863">
        <v>0</v>
      </c>
      <c r="J1863">
        <v>2</v>
      </c>
      <c r="K1863">
        <v>0.03</v>
      </c>
      <c r="L1863">
        <v>-1</v>
      </c>
      <c r="M1863">
        <v>-1</v>
      </c>
      <c r="N1863">
        <v>0.67</v>
      </c>
      <c r="O1863">
        <v>3.58</v>
      </c>
      <c r="P1863">
        <v>0.03</v>
      </c>
      <c r="Q1863">
        <v>0.28000000000000003</v>
      </c>
      <c r="R1863">
        <v>0.05</v>
      </c>
      <c r="S1863">
        <v>0.32</v>
      </c>
      <c r="T1863">
        <v>0.23</v>
      </c>
      <c r="U1863">
        <v>0</v>
      </c>
      <c r="V1863">
        <v>0</v>
      </c>
      <c r="W1863">
        <v>20.67</v>
      </c>
      <c r="X1863">
        <v>0.6</v>
      </c>
      <c r="Y1863">
        <v>-1</v>
      </c>
      <c r="Z1863">
        <v>-1</v>
      </c>
      <c r="AA1863">
        <v>24.88</v>
      </c>
      <c r="AB1863">
        <v>0.03</v>
      </c>
      <c r="AC1863">
        <v>0.02</v>
      </c>
      <c r="AD1863">
        <v>0.03</v>
      </c>
      <c r="AE1863">
        <v>4.17</v>
      </c>
      <c r="AF1863">
        <v>-1</v>
      </c>
      <c r="AG1863">
        <v>-1</v>
      </c>
      <c r="AH1863">
        <v>-1</v>
      </c>
      <c r="AI1863">
        <v>0</v>
      </c>
      <c r="AJ1863">
        <v>0</v>
      </c>
      <c r="AK1863">
        <v>0.03</v>
      </c>
      <c r="AL1863">
        <v>0.03</v>
      </c>
      <c r="AM1863">
        <v>0.05</v>
      </c>
      <c r="AN1863">
        <v>0.05</v>
      </c>
      <c r="AO1863">
        <v>1.42</v>
      </c>
      <c r="AP1863">
        <v>1.42</v>
      </c>
      <c r="AQ1863">
        <v>22.67</v>
      </c>
      <c r="AR1863">
        <v>0.53</v>
      </c>
      <c r="AS1863">
        <v>0.68</v>
      </c>
      <c r="AT1863">
        <v>-1</v>
      </c>
      <c r="AU1863">
        <v>-1</v>
      </c>
      <c r="AV1863">
        <v>0.05</v>
      </c>
      <c r="AW1863">
        <v>29.88</v>
      </c>
      <c r="AX1863">
        <v>29.88</v>
      </c>
      <c r="AY1863">
        <v>0.17</v>
      </c>
      <c r="AZ1863">
        <v>0</v>
      </c>
      <c r="BA1863">
        <v>1527.3913071870804</v>
      </c>
    </row>
    <row r="1864" spans="1:53" x14ac:dyDescent="0.25">
      <c r="A1864">
        <v>4575</v>
      </c>
      <c r="B1864" t="s">
        <v>2218</v>
      </c>
      <c r="C1864">
        <v>0</v>
      </c>
      <c r="D1864">
        <v>1.58</v>
      </c>
      <c r="E1864">
        <v>0</v>
      </c>
      <c r="F1864">
        <v>0</v>
      </c>
      <c r="G1864">
        <v>0</v>
      </c>
      <c r="H1864">
        <v>0.03</v>
      </c>
      <c r="I1864">
        <v>0</v>
      </c>
      <c r="J1864">
        <v>2</v>
      </c>
      <c r="K1864">
        <v>0.03</v>
      </c>
      <c r="L1864">
        <v>-1</v>
      </c>
      <c r="M1864">
        <v>-1</v>
      </c>
      <c r="N1864">
        <v>0.67</v>
      </c>
      <c r="O1864">
        <v>3.58</v>
      </c>
      <c r="P1864">
        <v>0.03</v>
      </c>
      <c r="Q1864">
        <v>0.28000000000000003</v>
      </c>
      <c r="R1864">
        <v>0.05</v>
      </c>
      <c r="S1864">
        <v>0.32</v>
      </c>
      <c r="T1864">
        <v>0.23</v>
      </c>
      <c r="U1864">
        <v>0</v>
      </c>
      <c r="V1864">
        <v>0</v>
      </c>
      <c r="W1864">
        <v>20.67</v>
      </c>
      <c r="X1864">
        <v>0.6</v>
      </c>
      <c r="Y1864">
        <v>-1</v>
      </c>
      <c r="Z1864">
        <v>-1</v>
      </c>
      <c r="AA1864">
        <v>24.88</v>
      </c>
      <c r="AB1864">
        <v>0.03</v>
      </c>
      <c r="AC1864">
        <v>0.02</v>
      </c>
      <c r="AD1864">
        <v>0.03</v>
      </c>
      <c r="AE1864">
        <v>4.17</v>
      </c>
      <c r="AF1864">
        <v>-1</v>
      </c>
      <c r="AG1864">
        <v>-1</v>
      </c>
      <c r="AH1864">
        <v>-1</v>
      </c>
      <c r="AI1864">
        <v>0</v>
      </c>
      <c r="AJ1864">
        <v>0</v>
      </c>
      <c r="AK1864">
        <v>0.03</v>
      </c>
      <c r="AL1864">
        <v>0.03</v>
      </c>
      <c r="AM1864">
        <v>0.05</v>
      </c>
      <c r="AN1864">
        <v>0.05</v>
      </c>
      <c r="AO1864">
        <v>1.42</v>
      </c>
      <c r="AP1864">
        <v>1.42</v>
      </c>
      <c r="AQ1864">
        <v>22.67</v>
      </c>
      <c r="AR1864">
        <v>0.53</v>
      </c>
      <c r="AS1864">
        <v>0.68</v>
      </c>
      <c r="AT1864">
        <v>-1</v>
      </c>
      <c r="AU1864">
        <v>-1</v>
      </c>
      <c r="AV1864">
        <v>0.05</v>
      </c>
      <c r="AW1864">
        <v>29.88</v>
      </c>
      <c r="AX1864">
        <v>29.88</v>
      </c>
      <c r="AY1864">
        <v>0.17</v>
      </c>
      <c r="AZ1864">
        <v>0</v>
      </c>
      <c r="BA1864">
        <v>1447.8893829336153</v>
      </c>
    </row>
    <row r="1865" spans="1:53" x14ac:dyDescent="0.25">
      <c r="A1865">
        <v>4576</v>
      </c>
      <c r="B1865" t="s">
        <v>2219</v>
      </c>
      <c r="C1865">
        <v>0</v>
      </c>
      <c r="D1865">
        <v>1.58</v>
      </c>
      <c r="E1865">
        <v>0</v>
      </c>
      <c r="F1865">
        <v>0</v>
      </c>
      <c r="G1865">
        <v>0</v>
      </c>
      <c r="H1865">
        <v>0.03</v>
      </c>
      <c r="I1865">
        <v>0</v>
      </c>
      <c r="J1865">
        <v>2</v>
      </c>
      <c r="K1865">
        <v>0.03</v>
      </c>
      <c r="L1865">
        <v>-1</v>
      </c>
      <c r="M1865">
        <v>-1</v>
      </c>
      <c r="N1865">
        <v>0.67</v>
      </c>
      <c r="O1865">
        <v>3.58</v>
      </c>
      <c r="P1865">
        <v>0.03</v>
      </c>
      <c r="Q1865">
        <v>0.28000000000000003</v>
      </c>
      <c r="R1865">
        <v>0.05</v>
      </c>
      <c r="S1865">
        <v>0.32</v>
      </c>
      <c r="T1865">
        <v>0.23</v>
      </c>
      <c r="U1865">
        <v>0</v>
      </c>
      <c r="V1865">
        <v>0</v>
      </c>
      <c r="W1865">
        <v>20.67</v>
      </c>
      <c r="X1865">
        <v>0.6</v>
      </c>
      <c r="Y1865">
        <v>-1</v>
      </c>
      <c r="Z1865">
        <v>-1</v>
      </c>
      <c r="AA1865">
        <v>24.88</v>
      </c>
      <c r="AB1865">
        <v>0.03</v>
      </c>
      <c r="AC1865">
        <v>0.02</v>
      </c>
      <c r="AD1865">
        <v>0.03</v>
      </c>
      <c r="AE1865">
        <v>4.17</v>
      </c>
      <c r="AF1865">
        <v>-1</v>
      </c>
      <c r="AG1865">
        <v>-1</v>
      </c>
      <c r="AH1865">
        <v>-1</v>
      </c>
      <c r="AI1865">
        <v>0</v>
      </c>
      <c r="AJ1865">
        <v>0</v>
      </c>
      <c r="AK1865">
        <v>0.03</v>
      </c>
      <c r="AL1865">
        <v>0.03</v>
      </c>
      <c r="AM1865">
        <v>0.05</v>
      </c>
      <c r="AN1865">
        <v>0.05</v>
      </c>
      <c r="AO1865">
        <v>1.42</v>
      </c>
      <c r="AP1865">
        <v>1.42</v>
      </c>
      <c r="AQ1865">
        <v>22.67</v>
      </c>
      <c r="AR1865">
        <v>0.53</v>
      </c>
      <c r="AS1865">
        <v>0.68</v>
      </c>
      <c r="AT1865">
        <v>-1</v>
      </c>
      <c r="AU1865">
        <v>-1</v>
      </c>
      <c r="AV1865">
        <v>0.05</v>
      </c>
      <c r="AW1865">
        <v>29.88</v>
      </c>
      <c r="AX1865">
        <v>29.88</v>
      </c>
      <c r="AY1865">
        <v>0.17</v>
      </c>
      <c r="AZ1865">
        <v>0</v>
      </c>
      <c r="BA1865">
        <v>1444.7507522484298</v>
      </c>
    </row>
    <row r="1866" spans="1:53" x14ac:dyDescent="0.25">
      <c r="A1866">
        <v>4578</v>
      </c>
      <c r="B1866" t="s">
        <v>2220</v>
      </c>
      <c r="C1866">
        <v>0</v>
      </c>
      <c r="D1866">
        <v>1.58</v>
      </c>
      <c r="E1866">
        <v>0</v>
      </c>
      <c r="F1866">
        <v>0</v>
      </c>
      <c r="G1866">
        <v>0</v>
      </c>
      <c r="H1866">
        <v>0.03</v>
      </c>
      <c r="I1866">
        <v>0</v>
      </c>
      <c r="J1866">
        <v>2</v>
      </c>
      <c r="K1866">
        <v>0.03</v>
      </c>
      <c r="L1866">
        <v>-1</v>
      </c>
      <c r="M1866">
        <v>-1</v>
      </c>
      <c r="N1866">
        <v>0.67</v>
      </c>
      <c r="O1866">
        <v>3.58</v>
      </c>
      <c r="P1866">
        <v>0.03</v>
      </c>
      <c r="Q1866">
        <v>0.28000000000000003</v>
      </c>
      <c r="R1866">
        <v>0.05</v>
      </c>
      <c r="S1866">
        <v>0.32</v>
      </c>
      <c r="T1866">
        <v>0.23</v>
      </c>
      <c r="U1866">
        <v>0</v>
      </c>
      <c r="V1866">
        <v>0</v>
      </c>
      <c r="W1866">
        <v>20.67</v>
      </c>
      <c r="X1866">
        <v>0.6</v>
      </c>
      <c r="Y1866">
        <v>-1</v>
      </c>
      <c r="Z1866">
        <v>-1</v>
      </c>
      <c r="AA1866">
        <v>24.88</v>
      </c>
      <c r="AB1866">
        <v>0.03</v>
      </c>
      <c r="AC1866">
        <v>0.02</v>
      </c>
      <c r="AD1866">
        <v>0.03</v>
      </c>
      <c r="AE1866">
        <v>4.17</v>
      </c>
      <c r="AF1866">
        <v>-1</v>
      </c>
      <c r="AG1866">
        <v>-1</v>
      </c>
      <c r="AH1866">
        <v>-1</v>
      </c>
      <c r="AI1866">
        <v>0</v>
      </c>
      <c r="AJ1866">
        <v>0</v>
      </c>
      <c r="AK1866">
        <v>0.03</v>
      </c>
      <c r="AL1866">
        <v>0.03</v>
      </c>
      <c r="AM1866">
        <v>0.05</v>
      </c>
      <c r="AN1866">
        <v>0.05</v>
      </c>
      <c r="AO1866">
        <v>1.42</v>
      </c>
      <c r="AP1866">
        <v>1.42</v>
      </c>
      <c r="AQ1866">
        <v>22.67</v>
      </c>
      <c r="AR1866">
        <v>0.53</v>
      </c>
      <c r="AS1866">
        <v>0.68</v>
      </c>
      <c r="AT1866">
        <v>-1</v>
      </c>
      <c r="AU1866">
        <v>-1</v>
      </c>
      <c r="AV1866">
        <v>0.05</v>
      </c>
      <c r="AW1866">
        <v>29.88</v>
      </c>
      <c r="AX1866">
        <v>29.88</v>
      </c>
      <c r="AY1866">
        <v>0.17</v>
      </c>
      <c r="AZ1866">
        <v>0</v>
      </c>
      <c r="BA1866">
        <v>1397.2084751520404</v>
      </c>
    </row>
    <row r="1867" spans="1:53" x14ac:dyDescent="0.25">
      <c r="A1867">
        <v>4579</v>
      </c>
      <c r="B1867" t="s">
        <v>1528</v>
      </c>
      <c r="C1867">
        <v>0</v>
      </c>
      <c r="D1867">
        <v>1.58</v>
      </c>
      <c r="E1867">
        <v>0</v>
      </c>
      <c r="F1867">
        <v>0</v>
      </c>
      <c r="G1867">
        <v>0</v>
      </c>
      <c r="H1867">
        <v>0.03</v>
      </c>
      <c r="I1867">
        <v>0</v>
      </c>
      <c r="J1867">
        <v>2</v>
      </c>
      <c r="K1867">
        <v>0.03</v>
      </c>
      <c r="L1867">
        <v>-1</v>
      </c>
      <c r="M1867">
        <v>-1</v>
      </c>
      <c r="N1867">
        <v>0.67</v>
      </c>
      <c r="O1867">
        <v>3.58</v>
      </c>
      <c r="P1867">
        <v>0.03</v>
      </c>
      <c r="Q1867">
        <v>0.28000000000000003</v>
      </c>
      <c r="R1867">
        <v>0.05</v>
      </c>
      <c r="S1867">
        <v>0.32</v>
      </c>
      <c r="T1867">
        <v>0.23</v>
      </c>
      <c r="U1867">
        <v>0</v>
      </c>
      <c r="V1867">
        <v>0</v>
      </c>
      <c r="W1867">
        <v>20.67</v>
      </c>
      <c r="X1867">
        <v>0.6</v>
      </c>
      <c r="Y1867">
        <v>-1</v>
      </c>
      <c r="Z1867">
        <v>-1</v>
      </c>
      <c r="AA1867">
        <v>24.88</v>
      </c>
      <c r="AB1867">
        <v>0.03</v>
      </c>
      <c r="AC1867">
        <v>0.02</v>
      </c>
      <c r="AD1867">
        <v>0.03</v>
      </c>
      <c r="AE1867">
        <v>4.17</v>
      </c>
      <c r="AF1867">
        <v>-1</v>
      </c>
      <c r="AG1867">
        <v>-1</v>
      </c>
      <c r="AH1867">
        <v>-1</v>
      </c>
      <c r="AI1867">
        <v>0</v>
      </c>
      <c r="AJ1867">
        <v>0</v>
      </c>
      <c r="AK1867">
        <v>0.03</v>
      </c>
      <c r="AL1867">
        <v>0.03</v>
      </c>
      <c r="AM1867">
        <v>0.05</v>
      </c>
      <c r="AN1867">
        <v>0.05</v>
      </c>
      <c r="AO1867">
        <v>1.42</v>
      </c>
      <c r="AP1867">
        <v>1.42</v>
      </c>
      <c r="AQ1867">
        <v>22.67</v>
      </c>
      <c r="AR1867">
        <v>0.53</v>
      </c>
      <c r="AS1867">
        <v>0.68</v>
      </c>
      <c r="AT1867">
        <v>-1</v>
      </c>
      <c r="AU1867">
        <v>-1</v>
      </c>
      <c r="AV1867">
        <v>0.05</v>
      </c>
      <c r="AW1867">
        <v>29.88</v>
      </c>
      <c r="AX1867">
        <v>29.88</v>
      </c>
      <c r="AY1867">
        <v>0.17</v>
      </c>
      <c r="AZ1867">
        <v>0</v>
      </c>
      <c r="BA1867">
        <v>1341.607335776223</v>
      </c>
    </row>
    <row r="1868" spans="1:53" x14ac:dyDescent="0.25">
      <c r="A1868">
        <v>4580</v>
      </c>
      <c r="B1868" t="s">
        <v>2221</v>
      </c>
      <c r="C1868">
        <v>0</v>
      </c>
      <c r="D1868">
        <v>1.58</v>
      </c>
      <c r="E1868">
        <v>0</v>
      </c>
      <c r="F1868">
        <v>0</v>
      </c>
      <c r="G1868">
        <v>0</v>
      </c>
      <c r="H1868">
        <v>0.03</v>
      </c>
      <c r="I1868">
        <v>0</v>
      </c>
      <c r="J1868">
        <v>2</v>
      </c>
      <c r="K1868">
        <v>0.03</v>
      </c>
      <c r="L1868">
        <v>-1</v>
      </c>
      <c r="M1868">
        <v>-1</v>
      </c>
      <c r="N1868">
        <v>0.67</v>
      </c>
      <c r="O1868">
        <v>3.58</v>
      </c>
      <c r="P1868">
        <v>0.03</v>
      </c>
      <c r="Q1868">
        <v>0.28000000000000003</v>
      </c>
      <c r="R1868">
        <v>0.05</v>
      </c>
      <c r="S1868">
        <v>0.32</v>
      </c>
      <c r="T1868">
        <v>0.23</v>
      </c>
      <c r="U1868">
        <v>0</v>
      </c>
      <c r="V1868">
        <v>0</v>
      </c>
      <c r="W1868">
        <v>20.67</v>
      </c>
      <c r="X1868">
        <v>0.6</v>
      </c>
      <c r="Y1868">
        <v>-1</v>
      </c>
      <c r="Z1868">
        <v>-1</v>
      </c>
      <c r="AA1868">
        <v>24.88</v>
      </c>
      <c r="AB1868">
        <v>0.03</v>
      </c>
      <c r="AC1868">
        <v>0.02</v>
      </c>
      <c r="AD1868">
        <v>0.03</v>
      </c>
      <c r="AE1868">
        <v>4.17</v>
      </c>
      <c r="AF1868">
        <v>-1</v>
      </c>
      <c r="AG1868">
        <v>-1</v>
      </c>
      <c r="AH1868">
        <v>-1</v>
      </c>
      <c r="AI1868">
        <v>0</v>
      </c>
      <c r="AJ1868">
        <v>0</v>
      </c>
      <c r="AK1868">
        <v>0.03</v>
      </c>
      <c r="AL1868">
        <v>0.03</v>
      </c>
      <c r="AM1868">
        <v>0.05</v>
      </c>
      <c r="AN1868">
        <v>0.05</v>
      </c>
      <c r="AO1868">
        <v>1.42</v>
      </c>
      <c r="AP1868">
        <v>1.42</v>
      </c>
      <c r="AQ1868">
        <v>22.67</v>
      </c>
      <c r="AR1868">
        <v>0.53</v>
      </c>
      <c r="AS1868">
        <v>0.68</v>
      </c>
      <c r="AT1868">
        <v>-1</v>
      </c>
      <c r="AU1868">
        <v>-1</v>
      </c>
      <c r="AV1868">
        <v>0.05</v>
      </c>
      <c r="AW1868">
        <v>29.88</v>
      </c>
      <c r="AX1868">
        <v>29.88</v>
      </c>
      <c r="AY1868">
        <v>0.17</v>
      </c>
      <c r="AZ1868">
        <v>0</v>
      </c>
      <c r="BA1868">
        <v>1467.0020755929474</v>
      </c>
    </row>
    <row r="1869" spans="1:53" x14ac:dyDescent="0.25">
      <c r="A1869">
        <v>4582</v>
      </c>
      <c r="B1869" t="s">
        <v>2222</v>
      </c>
      <c r="C1869">
        <v>0</v>
      </c>
      <c r="D1869">
        <v>1.58</v>
      </c>
      <c r="E1869">
        <v>0</v>
      </c>
      <c r="F1869">
        <v>0</v>
      </c>
      <c r="G1869">
        <v>0</v>
      </c>
      <c r="H1869">
        <v>0.03</v>
      </c>
      <c r="I1869">
        <v>0</v>
      </c>
      <c r="J1869">
        <v>2</v>
      </c>
      <c r="K1869">
        <v>0.03</v>
      </c>
      <c r="L1869">
        <v>-1</v>
      </c>
      <c r="M1869">
        <v>-1</v>
      </c>
      <c r="N1869">
        <v>0.67</v>
      </c>
      <c r="O1869">
        <v>3.58</v>
      </c>
      <c r="P1869">
        <v>0.03</v>
      </c>
      <c r="Q1869">
        <v>0.28000000000000003</v>
      </c>
      <c r="R1869">
        <v>0.05</v>
      </c>
      <c r="S1869">
        <v>0.32</v>
      </c>
      <c r="T1869">
        <v>0.23</v>
      </c>
      <c r="U1869">
        <v>0</v>
      </c>
      <c r="V1869">
        <v>0</v>
      </c>
      <c r="W1869">
        <v>20.67</v>
      </c>
      <c r="X1869">
        <v>0.6</v>
      </c>
      <c r="Y1869">
        <v>-1</v>
      </c>
      <c r="Z1869">
        <v>-1</v>
      </c>
      <c r="AA1869">
        <v>24.88</v>
      </c>
      <c r="AB1869">
        <v>0.03</v>
      </c>
      <c r="AC1869">
        <v>0.02</v>
      </c>
      <c r="AD1869">
        <v>0.03</v>
      </c>
      <c r="AE1869">
        <v>4.17</v>
      </c>
      <c r="AF1869">
        <v>-1</v>
      </c>
      <c r="AG1869">
        <v>-1</v>
      </c>
      <c r="AH1869">
        <v>-1</v>
      </c>
      <c r="AI1869">
        <v>0</v>
      </c>
      <c r="AJ1869">
        <v>0</v>
      </c>
      <c r="AK1869">
        <v>0.03</v>
      </c>
      <c r="AL1869">
        <v>0.03</v>
      </c>
      <c r="AM1869">
        <v>0.05</v>
      </c>
      <c r="AN1869">
        <v>0.05</v>
      </c>
      <c r="AO1869">
        <v>1.42</v>
      </c>
      <c r="AP1869">
        <v>1.42</v>
      </c>
      <c r="AQ1869">
        <v>22.67</v>
      </c>
      <c r="AR1869">
        <v>0.53</v>
      </c>
      <c r="AS1869">
        <v>0.68</v>
      </c>
      <c r="AT1869">
        <v>-1</v>
      </c>
      <c r="AU1869">
        <v>-1</v>
      </c>
      <c r="AV1869">
        <v>0.05</v>
      </c>
      <c r="AW1869">
        <v>29.88</v>
      </c>
      <c r="AX1869">
        <v>29.88</v>
      </c>
      <c r="AY1869">
        <v>0.17</v>
      </c>
      <c r="AZ1869">
        <v>0</v>
      </c>
      <c r="BA1869">
        <v>1436.5172729513256</v>
      </c>
    </row>
    <row r="1870" spans="1:53" x14ac:dyDescent="0.25">
      <c r="A1870">
        <v>4583</v>
      </c>
      <c r="B1870" t="s">
        <v>2223</v>
      </c>
      <c r="C1870">
        <v>0</v>
      </c>
      <c r="D1870">
        <v>1.58</v>
      </c>
      <c r="E1870">
        <v>0</v>
      </c>
      <c r="F1870">
        <v>0</v>
      </c>
      <c r="G1870">
        <v>0</v>
      </c>
      <c r="H1870">
        <v>0.03</v>
      </c>
      <c r="I1870">
        <v>0</v>
      </c>
      <c r="J1870">
        <v>2</v>
      </c>
      <c r="K1870">
        <v>0.03</v>
      </c>
      <c r="L1870">
        <v>-1</v>
      </c>
      <c r="M1870">
        <v>-1</v>
      </c>
      <c r="N1870">
        <v>0.67</v>
      </c>
      <c r="O1870">
        <v>3.58</v>
      </c>
      <c r="P1870">
        <v>0.03</v>
      </c>
      <c r="Q1870">
        <v>0.28000000000000003</v>
      </c>
      <c r="R1870">
        <v>0.05</v>
      </c>
      <c r="S1870">
        <v>0.32</v>
      </c>
      <c r="T1870">
        <v>0.23</v>
      </c>
      <c r="U1870">
        <v>0</v>
      </c>
      <c r="V1870">
        <v>0</v>
      </c>
      <c r="W1870">
        <v>20.67</v>
      </c>
      <c r="X1870">
        <v>0.6</v>
      </c>
      <c r="Y1870">
        <v>-1</v>
      </c>
      <c r="Z1870">
        <v>-1</v>
      </c>
      <c r="AA1870">
        <v>24.88</v>
      </c>
      <c r="AB1870">
        <v>0.03</v>
      </c>
      <c r="AC1870">
        <v>0.02</v>
      </c>
      <c r="AD1870">
        <v>0.03</v>
      </c>
      <c r="AE1870">
        <v>4.17</v>
      </c>
      <c r="AF1870">
        <v>-1</v>
      </c>
      <c r="AG1870">
        <v>-1</v>
      </c>
      <c r="AH1870">
        <v>-1</v>
      </c>
      <c r="AI1870">
        <v>0</v>
      </c>
      <c r="AJ1870">
        <v>0</v>
      </c>
      <c r="AK1870">
        <v>0.03</v>
      </c>
      <c r="AL1870">
        <v>0.03</v>
      </c>
      <c r="AM1870">
        <v>0.05</v>
      </c>
      <c r="AN1870">
        <v>0.05</v>
      </c>
      <c r="AO1870">
        <v>1.42</v>
      </c>
      <c r="AP1870">
        <v>1.42</v>
      </c>
      <c r="AQ1870">
        <v>22.67</v>
      </c>
      <c r="AR1870">
        <v>0.53</v>
      </c>
      <c r="AS1870">
        <v>0.68</v>
      </c>
      <c r="AT1870">
        <v>-1</v>
      </c>
      <c r="AU1870">
        <v>-1</v>
      </c>
      <c r="AV1870">
        <v>0.05</v>
      </c>
      <c r="AW1870">
        <v>29.88</v>
      </c>
      <c r="AX1870">
        <v>29.88</v>
      </c>
      <c r="AY1870">
        <v>0.17</v>
      </c>
      <c r="AZ1870">
        <v>0</v>
      </c>
      <c r="BA1870">
        <v>1448.6852248073758</v>
      </c>
    </row>
    <row r="1871" spans="1:53" x14ac:dyDescent="0.25">
      <c r="A1871">
        <v>4584</v>
      </c>
      <c r="B1871" t="s">
        <v>2224</v>
      </c>
      <c r="C1871">
        <v>0</v>
      </c>
      <c r="D1871">
        <v>1.58</v>
      </c>
      <c r="E1871">
        <v>0</v>
      </c>
      <c r="F1871">
        <v>0</v>
      </c>
      <c r="G1871">
        <v>0</v>
      </c>
      <c r="H1871">
        <v>0.03</v>
      </c>
      <c r="I1871">
        <v>0</v>
      </c>
      <c r="J1871">
        <v>2</v>
      </c>
      <c r="K1871">
        <v>0.03</v>
      </c>
      <c r="L1871">
        <v>-1</v>
      </c>
      <c r="M1871">
        <v>-1</v>
      </c>
      <c r="N1871">
        <v>0.67</v>
      </c>
      <c r="O1871">
        <v>3.58</v>
      </c>
      <c r="P1871">
        <v>0.03</v>
      </c>
      <c r="Q1871">
        <v>0.28000000000000003</v>
      </c>
      <c r="R1871">
        <v>0.05</v>
      </c>
      <c r="S1871">
        <v>0.32</v>
      </c>
      <c r="T1871">
        <v>0.23</v>
      </c>
      <c r="U1871">
        <v>0</v>
      </c>
      <c r="V1871">
        <v>0</v>
      </c>
      <c r="W1871">
        <v>20.67</v>
      </c>
      <c r="X1871">
        <v>0.6</v>
      </c>
      <c r="Y1871">
        <v>-1</v>
      </c>
      <c r="Z1871">
        <v>-1</v>
      </c>
      <c r="AA1871">
        <v>24.88</v>
      </c>
      <c r="AB1871">
        <v>0.03</v>
      </c>
      <c r="AC1871">
        <v>0.02</v>
      </c>
      <c r="AD1871">
        <v>0.03</v>
      </c>
      <c r="AE1871">
        <v>4.17</v>
      </c>
      <c r="AF1871">
        <v>-1</v>
      </c>
      <c r="AG1871">
        <v>-1</v>
      </c>
      <c r="AH1871">
        <v>-1</v>
      </c>
      <c r="AI1871">
        <v>0</v>
      </c>
      <c r="AJ1871">
        <v>0</v>
      </c>
      <c r="AK1871">
        <v>0.03</v>
      </c>
      <c r="AL1871">
        <v>0.03</v>
      </c>
      <c r="AM1871">
        <v>0.05</v>
      </c>
      <c r="AN1871">
        <v>0.05</v>
      </c>
      <c r="AO1871">
        <v>1.42</v>
      </c>
      <c r="AP1871">
        <v>1.42</v>
      </c>
      <c r="AQ1871">
        <v>22.67</v>
      </c>
      <c r="AR1871">
        <v>0.53</v>
      </c>
      <c r="AS1871">
        <v>0.68</v>
      </c>
      <c r="AT1871">
        <v>-1</v>
      </c>
      <c r="AU1871">
        <v>-1</v>
      </c>
      <c r="AV1871">
        <v>0.05</v>
      </c>
      <c r="AW1871">
        <v>29.88</v>
      </c>
      <c r="AX1871">
        <v>29.88</v>
      </c>
      <c r="AY1871">
        <v>0.17</v>
      </c>
      <c r="AZ1871">
        <v>0</v>
      </c>
      <c r="BA1871">
        <v>1435.9555784966558</v>
      </c>
    </row>
    <row r="1872" spans="1:53" x14ac:dyDescent="0.25">
      <c r="A1872">
        <v>4585</v>
      </c>
      <c r="B1872" t="s">
        <v>2225</v>
      </c>
      <c r="C1872">
        <v>0</v>
      </c>
      <c r="D1872">
        <v>1.58</v>
      </c>
      <c r="E1872">
        <v>0</v>
      </c>
      <c r="F1872">
        <v>0</v>
      </c>
      <c r="G1872">
        <v>0</v>
      </c>
      <c r="H1872">
        <v>0.03</v>
      </c>
      <c r="I1872">
        <v>0</v>
      </c>
      <c r="J1872">
        <v>2</v>
      </c>
      <c r="K1872">
        <v>0.03</v>
      </c>
      <c r="L1872">
        <v>-1</v>
      </c>
      <c r="M1872">
        <v>-1</v>
      </c>
      <c r="N1872">
        <v>0.67</v>
      </c>
      <c r="O1872">
        <v>3.58</v>
      </c>
      <c r="P1872">
        <v>0.03</v>
      </c>
      <c r="Q1872">
        <v>0.28000000000000003</v>
      </c>
      <c r="R1872">
        <v>0.05</v>
      </c>
      <c r="S1872">
        <v>0.32</v>
      </c>
      <c r="T1872">
        <v>0.23</v>
      </c>
      <c r="U1872">
        <v>0</v>
      </c>
      <c r="V1872">
        <v>0</v>
      </c>
      <c r="W1872">
        <v>20.67</v>
      </c>
      <c r="X1872">
        <v>0.6</v>
      </c>
      <c r="Y1872">
        <v>-1</v>
      </c>
      <c r="Z1872">
        <v>-1</v>
      </c>
      <c r="AA1872">
        <v>24.88</v>
      </c>
      <c r="AB1872">
        <v>0.03</v>
      </c>
      <c r="AC1872">
        <v>0.02</v>
      </c>
      <c r="AD1872">
        <v>0.03</v>
      </c>
      <c r="AE1872">
        <v>4.17</v>
      </c>
      <c r="AF1872">
        <v>-1</v>
      </c>
      <c r="AG1872">
        <v>-1</v>
      </c>
      <c r="AH1872">
        <v>-1</v>
      </c>
      <c r="AI1872">
        <v>0</v>
      </c>
      <c r="AJ1872">
        <v>0</v>
      </c>
      <c r="AK1872">
        <v>0.03</v>
      </c>
      <c r="AL1872">
        <v>0.03</v>
      </c>
      <c r="AM1872">
        <v>0.05</v>
      </c>
      <c r="AN1872">
        <v>0.05</v>
      </c>
      <c r="AO1872">
        <v>1.42</v>
      </c>
      <c r="AP1872">
        <v>1.42</v>
      </c>
      <c r="AQ1872">
        <v>22.67</v>
      </c>
      <c r="AR1872">
        <v>0.53</v>
      </c>
      <c r="AS1872">
        <v>0.68</v>
      </c>
      <c r="AT1872">
        <v>-1</v>
      </c>
      <c r="AU1872">
        <v>-1</v>
      </c>
      <c r="AV1872">
        <v>0.05</v>
      </c>
      <c r="AW1872">
        <v>29.88</v>
      </c>
      <c r="AX1872">
        <v>29.88</v>
      </c>
      <c r="AY1872">
        <v>0.17</v>
      </c>
      <c r="AZ1872">
        <v>0</v>
      </c>
      <c r="BA1872">
        <v>1412.4994221195411</v>
      </c>
    </row>
    <row r="1873" spans="1:53" x14ac:dyDescent="0.25">
      <c r="A1873">
        <v>4586</v>
      </c>
      <c r="B1873" t="s">
        <v>2226</v>
      </c>
      <c r="C1873">
        <v>0</v>
      </c>
      <c r="D1873">
        <v>1.58</v>
      </c>
      <c r="E1873">
        <v>0</v>
      </c>
      <c r="F1873">
        <v>0</v>
      </c>
      <c r="G1873">
        <v>0</v>
      </c>
      <c r="H1873">
        <v>0.03</v>
      </c>
      <c r="I1873">
        <v>0</v>
      </c>
      <c r="J1873">
        <v>2</v>
      </c>
      <c r="K1873">
        <v>0.03</v>
      </c>
      <c r="L1873">
        <v>-1</v>
      </c>
      <c r="M1873">
        <v>-1</v>
      </c>
      <c r="N1873">
        <v>0.67</v>
      </c>
      <c r="O1873">
        <v>3.58</v>
      </c>
      <c r="P1873">
        <v>0.03</v>
      </c>
      <c r="Q1873">
        <v>0.28000000000000003</v>
      </c>
      <c r="R1873">
        <v>0.05</v>
      </c>
      <c r="S1873">
        <v>0.32</v>
      </c>
      <c r="T1873">
        <v>0.23</v>
      </c>
      <c r="U1873">
        <v>0</v>
      </c>
      <c r="V1873">
        <v>0</v>
      </c>
      <c r="W1873">
        <v>20.67</v>
      </c>
      <c r="X1873">
        <v>0.6</v>
      </c>
      <c r="Y1873">
        <v>-1</v>
      </c>
      <c r="Z1873">
        <v>-1</v>
      </c>
      <c r="AA1873">
        <v>24.88</v>
      </c>
      <c r="AB1873">
        <v>0.03</v>
      </c>
      <c r="AC1873">
        <v>0.02</v>
      </c>
      <c r="AD1873">
        <v>0.03</v>
      </c>
      <c r="AE1873">
        <v>4.17</v>
      </c>
      <c r="AF1873">
        <v>-1</v>
      </c>
      <c r="AG1873">
        <v>-1</v>
      </c>
      <c r="AH1873">
        <v>-1</v>
      </c>
      <c r="AI1873">
        <v>0</v>
      </c>
      <c r="AJ1873">
        <v>0</v>
      </c>
      <c r="AK1873">
        <v>0.03</v>
      </c>
      <c r="AL1873">
        <v>0.03</v>
      </c>
      <c r="AM1873">
        <v>0.05</v>
      </c>
      <c r="AN1873">
        <v>0.05</v>
      </c>
      <c r="AO1873">
        <v>1.42</v>
      </c>
      <c r="AP1873">
        <v>1.42</v>
      </c>
      <c r="AQ1873">
        <v>22.67</v>
      </c>
      <c r="AR1873">
        <v>0.53</v>
      </c>
      <c r="AS1873">
        <v>0.68</v>
      </c>
      <c r="AT1873">
        <v>-1</v>
      </c>
      <c r="AU1873">
        <v>-1</v>
      </c>
      <c r="AV1873">
        <v>0.05</v>
      </c>
      <c r="AW1873">
        <v>29.88</v>
      </c>
      <c r="AX1873">
        <v>29.88</v>
      </c>
      <c r="AY1873">
        <v>0.17</v>
      </c>
      <c r="AZ1873">
        <v>0</v>
      </c>
      <c r="BA1873">
        <v>1456.874310624919</v>
      </c>
    </row>
    <row r="1874" spans="1:53" x14ac:dyDescent="0.25">
      <c r="A1874">
        <v>4587</v>
      </c>
      <c r="B1874" t="s">
        <v>2227</v>
      </c>
      <c r="C1874">
        <v>0</v>
      </c>
      <c r="D1874">
        <v>1.58</v>
      </c>
      <c r="E1874">
        <v>0</v>
      </c>
      <c r="F1874">
        <v>0</v>
      </c>
      <c r="G1874">
        <v>0</v>
      </c>
      <c r="H1874">
        <v>0.03</v>
      </c>
      <c r="I1874">
        <v>0</v>
      </c>
      <c r="J1874">
        <v>2</v>
      </c>
      <c r="K1874">
        <v>0.03</v>
      </c>
      <c r="L1874">
        <v>-1</v>
      </c>
      <c r="M1874">
        <v>-1</v>
      </c>
      <c r="N1874">
        <v>0.67</v>
      </c>
      <c r="O1874">
        <v>3.58</v>
      </c>
      <c r="P1874">
        <v>0.03</v>
      </c>
      <c r="Q1874">
        <v>0.28000000000000003</v>
      </c>
      <c r="R1874">
        <v>0.05</v>
      </c>
      <c r="S1874">
        <v>0.32</v>
      </c>
      <c r="T1874">
        <v>0.23</v>
      </c>
      <c r="U1874">
        <v>0</v>
      </c>
      <c r="V1874">
        <v>0</v>
      </c>
      <c r="W1874">
        <v>20.67</v>
      </c>
      <c r="X1874">
        <v>0.6</v>
      </c>
      <c r="Y1874">
        <v>-1</v>
      </c>
      <c r="Z1874">
        <v>-1</v>
      </c>
      <c r="AA1874">
        <v>24.88</v>
      </c>
      <c r="AB1874">
        <v>0.03</v>
      </c>
      <c r="AC1874">
        <v>0.02</v>
      </c>
      <c r="AD1874">
        <v>0.03</v>
      </c>
      <c r="AE1874">
        <v>4.17</v>
      </c>
      <c r="AF1874">
        <v>-1</v>
      </c>
      <c r="AG1874">
        <v>-1</v>
      </c>
      <c r="AH1874">
        <v>-1</v>
      </c>
      <c r="AI1874">
        <v>0</v>
      </c>
      <c r="AJ1874">
        <v>0</v>
      </c>
      <c r="AK1874">
        <v>0.03</v>
      </c>
      <c r="AL1874">
        <v>0.03</v>
      </c>
      <c r="AM1874">
        <v>0.05</v>
      </c>
      <c r="AN1874">
        <v>0.05</v>
      </c>
      <c r="AO1874">
        <v>1.42</v>
      </c>
      <c r="AP1874">
        <v>1.42</v>
      </c>
      <c r="AQ1874">
        <v>22.67</v>
      </c>
      <c r="AR1874">
        <v>0.53</v>
      </c>
      <c r="AS1874">
        <v>0.68</v>
      </c>
      <c r="AT1874">
        <v>-1</v>
      </c>
      <c r="AU1874">
        <v>-1</v>
      </c>
      <c r="AV1874">
        <v>0.05</v>
      </c>
      <c r="AW1874">
        <v>29.88</v>
      </c>
      <c r="AX1874">
        <v>29.88</v>
      </c>
      <c r="AY1874">
        <v>0.17</v>
      </c>
      <c r="AZ1874">
        <v>0</v>
      </c>
      <c r="BA1874">
        <v>1665.9984606989547</v>
      </c>
    </row>
    <row r="1875" spans="1:53" x14ac:dyDescent="0.25">
      <c r="A1875">
        <v>4590</v>
      </c>
      <c r="B1875" t="s">
        <v>2228</v>
      </c>
      <c r="C1875">
        <v>0</v>
      </c>
      <c r="D1875">
        <v>1.58</v>
      </c>
      <c r="E1875">
        <v>0</v>
      </c>
      <c r="F1875">
        <v>0</v>
      </c>
      <c r="G1875">
        <v>0</v>
      </c>
      <c r="H1875">
        <v>0.03</v>
      </c>
      <c r="I1875">
        <v>0</v>
      </c>
      <c r="J1875">
        <v>2</v>
      </c>
      <c r="K1875">
        <v>0.03</v>
      </c>
      <c r="L1875">
        <v>-1</v>
      </c>
      <c r="M1875">
        <v>-1</v>
      </c>
      <c r="N1875">
        <v>0.67</v>
      </c>
      <c r="O1875">
        <v>3.58</v>
      </c>
      <c r="P1875">
        <v>0.03</v>
      </c>
      <c r="Q1875">
        <v>0.28000000000000003</v>
      </c>
      <c r="R1875">
        <v>0.05</v>
      </c>
      <c r="S1875">
        <v>0.32</v>
      </c>
      <c r="T1875">
        <v>0.23</v>
      </c>
      <c r="U1875">
        <v>0</v>
      </c>
      <c r="V1875">
        <v>0</v>
      </c>
      <c r="W1875">
        <v>20.67</v>
      </c>
      <c r="X1875">
        <v>0.6</v>
      </c>
      <c r="Y1875">
        <v>-1</v>
      </c>
      <c r="Z1875">
        <v>-1</v>
      </c>
      <c r="AA1875">
        <v>24.88</v>
      </c>
      <c r="AB1875">
        <v>0.03</v>
      </c>
      <c r="AC1875">
        <v>0.02</v>
      </c>
      <c r="AD1875">
        <v>0.03</v>
      </c>
      <c r="AE1875">
        <v>4.17</v>
      </c>
      <c r="AF1875">
        <v>-1</v>
      </c>
      <c r="AG1875">
        <v>-1</v>
      </c>
      <c r="AH1875">
        <v>-1</v>
      </c>
      <c r="AI1875">
        <v>0</v>
      </c>
      <c r="AJ1875">
        <v>0</v>
      </c>
      <c r="AK1875">
        <v>0.03</v>
      </c>
      <c r="AL1875">
        <v>0.03</v>
      </c>
      <c r="AM1875">
        <v>0.05</v>
      </c>
      <c r="AN1875">
        <v>0.05</v>
      </c>
      <c r="AO1875">
        <v>1.42</v>
      </c>
      <c r="AP1875">
        <v>1.42</v>
      </c>
      <c r="AQ1875">
        <v>22.67</v>
      </c>
      <c r="AR1875">
        <v>0.53</v>
      </c>
      <c r="AS1875">
        <v>0.68</v>
      </c>
      <c r="AT1875">
        <v>-1</v>
      </c>
      <c r="AU1875">
        <v>-1</v>
      </c>
      <c r="AV1875">
        <v>0.05</v>
      </c>
      <c r="AW1875">
        <v>29.88</v>
      </c>
      <c r="AX1875">
        <v>29.88</v>
      </c>
      <c r="AY1875">
        <v>0.17</v>
      </c>
      <c r="AZ1875">
        <v>0</v>
      </c>
      <c r="BA1875">
        <v>1402.5820721451987</v>
      </c>
    </row>
    <row r="1876" spans="1:53" x14ac:dyDescent="0.25">
      <c r="A1876">
        <v>4592</v>
      </c>
      <c r="B1876" t="s">
        <v>2229</v>
      </c>
      <c r="C1876">
        <v>0</v>
      </c>
      <c r="D1876">
        <v>1.58</v>
      </c>
      <c r="E1876">
        <v>0</v>
      </c>
      <c r="F1876">
        <v>0</v>
      </c>
      <c r="G1876">
        <v>0</v>
      </c>
      <c r="H1876">
        <v>0.03</v>
      </c>
      <c r="I1876">
        <v>0</v>
      </c>
      <c r="J1876">
        <v>2</v>
      </c>
      <c r="K1876">
        <v>0.03</v>
      </c>
      <c r="L1876">
        <v>-1</v>
      </c>
      <c r="M1876">
        <v>-1</v>
      </c>
      <c r="N1876">
        <v>0.67</v>
      </c>
      <c r="O1876">
        <v>3.58</v>
      </c>
      <c r="P1876">
        <v>0.03</v>
      </c>
      <c r="Q1876">
        <v>0.28000000000000003</v>
      </c>
      <c r="R1876">
        <v>0.05</v>
      </c>
      <c r="S1876">
        <v>0.32</v>
      </c>
      <c r="T1876">
        <v>0.23</v>
      </c>
      <c r="U1876">
        <v>0</v>
      </c>
      <c r="V1876">
        <v>0</v>
      </c>
      <c r="W1876">
        <v>20.67</v>
      </c>
      <c r="X1876">
        <v>0.6</v>
      </c>
      <c r="Y1876">
        <v>-1</v>
      </c>
      <c r="Z1876">
        <v>-1</v>
      </c>
      <c r="AA1876">
        <v>24.88</v>
      </c>
      <c r="AB1876">
        <v>0.03</v>
      </c>
      <c r="AC1876">
        <v>0.02</v>
      </c>
      <c r="AD1876">
        <v>0.03</v>
      </c>
      <c r="AE1876">
        <v>4.17</v>
      </c>
      <c r="AF1876">
        <v>-1</v>
      </c>
      <c r="AG1876">
        <v>-1</v>
      </c>
      <c r="AH1876">
        <v>-1</v>
      </c>
      <c r="AI1876">
        <v>0</v>
      </c>
      <c r="AJ1876">
        <v>0</v>
      </c>
      <c r="AK1876">
        <v>0.03</v>
      </c>
      <c r="AL1876">
        <v>0.03</v>
      </c>
      <c r="AM1876">
        <v>0.05</v>
      </c>
      <c r="AN1876">
        <v>0.05</v>
      </c>
      <c r="AO1876">
        <v>1.42</v>
      </c>
      <c r="AP1876">
        <v>1.42</v>
      </c>
      <c r="AQ1876">
        <v>22.67</v>
      </c>
      <c r="AR1876">
        <v>0.53</v>
      </c>
      <c r="AS1876">
        <v>0.68</v>
      </c>
      <c r="AT1876">
        <v>-1</v>
      </c>
      <c r="AU1876">
        <v>-1</v>
      </c>
      <c r="AV1876">
        <v>0.05</v>
      </c>
      <c r="AW1876">
        <v>29.88</v>
      </c>
      <c r="AX1876">
        <v>29.88</v>
      </c>
      <c r="AY1876">
        <v>0.17</v>
      </c>
      <c r="AZ1876">
        <v>0</v>
      </c>
      <c r="BA1876">
        <v>1485.2309572914678</v>
      </c>
    </row>
    <row r="1877" spans="1:53" x14ac:dyDescent="0.25">
      <c r="A1877">
        <v>4593</v>
      </c>
      <c r="B1877" t="s">
        <v>2230</v>
      </c>
      <c r="C1877">
        <v>0</v>
      </c>
      <c r="D1877">
        <v>1.58</v>
      </c>
      <c r="E1877">
        <v>0</v>
      </c>
      <c r="F1877">
        <v>0</v>
      </c>
      <c r="G1877">
        <v>0</v>
      </c>
      <c r="H1877">
        <v>0.03</v>
      </c>
      <c r="I1877">
        <v>0</v>
      </c>
      <c r="J1877">
        <v>2</v>
      </c>
      <c r="K1877">
        <v>0.03</v>
      </c>
      <c r="L1877">
        <v>-1</v>
      </c>
      <c r="M1877">
        <v>-1</v>
      </c>
      <c r="N1877">
        <v>0.67</v>
      </c>
      <c r="O1877">
        <v>3.58</v>
      </c>
      <c r="P1877">
        <v>0.03</v>
      </c>
      <c r="Q1877">
        <v>0.28000000000000003</v>
      </c>
      <c r="R1877">
        <v>0.05</v>
      </c>
      <c r="S1877">
        <v>0.32</v>
      </c>
      <c r="T1877">
        <v>0.23</v>
      </c>
      <c r="U1877">
        <v>0</v>
      </c>
      <c r="V1877">
        <v>0</v>
      </c>
      <c r="W1877">
        <v>20.67</v>
      </c>
      <c r="X1877">
        <v>0.6</v>
      </c>
      <c r="Y1877">
        <v>-1</v>
      </c>
      <c r="Z1877">
        <v>-1</v>
      </c>
      <c r="AA1877">
        <v>24.88</v>
      </c>
      <c r="AB1877">
        <v>0.03</v>
      </c>
      <c r="AC1877">
        <v>0.02</v>
      </c>
      <c r="AD1877">
        <v>0.03</v>
      </c>
      <c r="AE1877">
        <v>4.17</v>
      </c>
      <c r="AF1877">
        <v>-1</v>
      </c>
      <c r="AG1877">
        <v>-1</v>
      </c>
      <c r="AH1877">
        <v>-1</v>
      </c>
      <c r="AI1877">
        <v>0</v>
      </c>
      <c r="AJ1877">
        <v>0</v>
      </c>
      <c r="AK1877">
        <v>0.03</v>
      </c>
      <c r="AL1877">
        <v>0.03</v>
      </c>
      <c r="AM1877">
        <v>0.05</v>
      </c>
      <c r="AN1877">
        <v>0.05</v>
      </c>
      <c r="AO1877">
        <v>1.42</v>
      </c>
      <c r="AP1877">
        <v>1.42</v>
      </c>
      <c r="AQ1877">
        <v>22.67</v>
      </c>
      <c r="AR1877">
        <v>0.53</v>
      </c>
      <c r="AS1877">
        <v>0.68</v>
      </c>
      <c r="AT1877">
        <v>-1</v>
      </c>
      <c r="AU1877">
        <v>-1</v>
      </c>
      <c r="AV1877">
        <v>0.05</v>
      </c>
      <c r="AW1877">
        <v>29.88</v>
      </c>
      <c r="AX1877">
        <v>29.88</v>
      </c>
      <c r="AY1877">
        <v>0.17</v>
      </c>
      <c r="AZ1877">
        <v>0</v>
      </c>
      <c r="BA1877">
        <v>1470.092965485821</v>
      </c>
    </row>
    <row r="1878" spans="1:53" x14ac:dyDescent="0.25">
      <c r="A1878">
        <v>4594</v>
      </c>
      <c r="B1878" t="s">
        <v>2231</v>
      </c>
      <c r="C1878">
        <v>0</v>
      </c>
      <c r="D1878">
        <v>1.58</v>
      </c>
      <c r="E1878">
        <v>0</v>
      </c>
      <c r="F1878">
        <v>0</v>
      </c>
      <c r="G1878">
        <v>0</v>
      </c>
      <c r="H1878">
        <v>0.03</v>
      </c>
      <c r="I1878">
        <v>0</v>
      </c>
      <c r="J1878">
        <v>2</v>
      </c>
      <c r="K1878">
        <v>0.03</v>
      </c>
      <c r="L1878">
        <v>-1</v>
      </c>
      <c r="M1878">
        <v>-1</v>
      </c>
      <c r="N1878">
        <v>0.67</v>
      </c>
      <c r="O1878">
        <v>3.58</v>
      </c>
      <c r="P1878">
        <v>0.03</v>
      </c>
      <c r="Q1878">
        <v>0.28000000000000003</v>
      </c>
      <c r="R1878">
        <v>0.05</v>
      </c>
      <c r="S1878">
        <v>0.32</v>
      </c>
      <c r="T1878">
        <v>0.23</v>
      </c>
      <c r="U1878">
        <v>0</v>
      </c>
      <c r="V1878">
        <v>0</v>
      </c>
      <c r="W1878">
        <v>20.67</v>
      </c>
      <c r="X1878">
        <v>0.6</v>
      </c>
      <c r="Y1878">
        <v>-1</v>
      </c>
      <c r="Z1878">
        <v>-1</v>
      </c>
      <c r="AA1878">
        <v>24.88</v>
      </c>
      <c r="AB1878">
        <v>0.03</v>
      </c>
      <c r="AC1878">
        <v>0.02</v>
      </c>
      <c r="AD1878">
        <v>0.03</v>
      </c>
      <c r="AE1878">
        <v>4.17</v>
      </c>
      <c r="AF1878">
        <v>-1</v>
      </c>
      <c r="AG1878">
        <v>-1</v>
      </c>
      <c r="AH1878">
        <v>-1</v>
      </c>
      <c r="AI1878">
        <v>0</v>
      </c>
      <c r="AJ1878">
        <v>0</v>
      </c>
      <c r="AK1878">
        <v>0.03</v>
      </c>
      <c r="AL1878">
        <v>0.03</v>
      </c>
      <c r="AM1878">
        <v>0.05</v>
      </c>
      <c r="AN1878">
        <v>0.05</v>
      </c>
      <c r="AO1878">
        <v>1.42</v>
      </c>
      <c r="AP1878">
        <v>1.42</v>
      </c>
      <c r="AQ1878">
        <v>22.67</v>
      </c>
      <c r="AR1878">
        <v>0.53</v>
      </c>
      <c r="AS1878">
        <v>0.68</v>
      </c>
      <c r="AT1878">
        <v>-1</v>
      </c>
      <c r="AU1878">
        <v>-1</v>
      </c>
      <c r="AV1878">
        <v>0.05</v>
      </c>
      <c r="AW1878">
        <v>29.88</v>
      </c>
      <c r="AX1878">
        <v>29.88</v>
      </c>
      <c r="AY1878">
        <v>0.17</v>
      </c>
      <c r="AZ1878">
        <v>0</v>
      </c>
      <c r="BA1878">
        <v>1408.4000145683954</v>
      </c>
    </row>
    <row r="1879" spans="1:53" x14ac:dyDescent="0.25">
      <c r="A1879">
        <v>4595</v>
      </c>
      <c r="B1879" t="s">
        <v>2232</v>
      </c>
      <c r="C1879">
        <v>0</v>
      </c>
      <c r="D1879">
        <v>1.58</v>
      </c>
      <c r="E1879">
        <v>0</v>
      </c>
      <c r="F1879">
        <v>0</v>
      </c>
      <c r="G1879">
        <v>0</v>
      </c>
      <c r="H1879">
        <v>0.03</v>
      </c>
      <c r="I1879">
        <v>0</v>
      </c>
      <c r="J1879">
        <v>2</v>
      </c>
      <c r="K1879">
        <v>0.03</v>
      </c>
      <c r="L1879">
        <v>-1</v>
      </c>
      <c r="M1879">
        <v>-1</v>
      </c>
      <c r="N1879">
        <v>0.67</v>
      </c>
      <c r="O1879">
        <v>3.58</v>
      </c>
      <c r="P1879">
        <v>0.03</v>
      </c>
      <c r="Q1879">
        <v>0.28000000000000003</v>
      </c>
      <c r="R1879">
        <v>0.05</v>
      </c>
      <c r="S1879">
        <v>0.32</v>
      </c>
      <c r="T1879">
        <v>0.23</v>
      </c>
      <c r="U1879">
        <v>0</v>
      </c>
      <c r="V1879">
        <v>0</v>
      </c>
      <c r="W1879">
        <v>20.67</v>
      </c>
      <c r="X1879">
        <v>0.6</v>
      </c>
      <c r="Y1879">
        <v>-1</v>
      </c>
      <c r="Z1879">
        <v>-1</v>
      </c>
      <c r="AA1879">
        <v>24.88</v>
      </c>
      <c r="AB1879">
        <v>0.03</v>
      </c>
      <c r="AC1879">
        <v>0.02</v>
      </c>
      <c r="AD1879">
        <v>0.03</v>
      </c>
      <c r="AE1879">
        <v>4.17</v>
      </c>
      <c r="AF1879">
        <v>-1</v>
      </c>
      <c r="AG1879">
        <v>-1</v>
      </c>
      <c r="AH1879">
        <v>-1</v>
      </c>
      <c r="AI1879">
        <v>0</v>
      </c>
      <c r="AJ1879">
        <v>0</v>
      </c>
      <c r="AK1879">
        <v>0.03</v>
      </c>
      <c r="AL1879">
        <v>0.03</v>
      </c>
      <c r="AM1879">
        <v>0.05</v>
      </c>
      <c r="AN1879">
        <v>0.05</v>
      </c>
      <c r="AO1879">
        <v>1.42</v>
      </c>
      <c r="AP1879">
        <v>1.42</v>
      </c>
      <c r="AQ1879">
        <v>22.67</v>
      </c>
      <c r="AR1879">
        <v>0.53</v>
      </c>
      <c r="AS1879">
        <v>0.68</v>
      </c>
      <c r="AT1879">
        <v>-1</v>
      </c>
      <c r="AU1879">
        <v>-1</v>
      </c>
      <c r="AV1879">
        <v>0.05</v>
      </c>
      <c r="AW1879">
        <v>29.88</v>
      </c>
      <c r="AX1879">
        <v>29.88</v>
      </c>
      <c r="AY1879">
        <v>0.17</v>
      </c>
      <c r="AZ1879">
        <v>0</v>
      </c>
      <c r="BA1879">
        <v>1372.8409683547898</v>
      </c>
    </row>
    <row r="1880" spans="1:53" x14ac:dyDescent="0.25">
      <c r="A1880">
        <v>4597</v>
      </c>
      <c r="B1880" t="s">
        <v>2233</v>
      </c>
      <c r="C1880">
        <v>0</v>
      </c>
      <c r="D1880">
        <v>1.58</v>
      </c>
      <c r="E1880">
        <v>0</v>
      </c>
      <c r="F1880">
        <v>0</v>
      </c>
      <c r="G1880">
        <v>0</v>
      </c>
      <c r="H1880">
        <v>0.03</v>
      </c>
      <c r="I1880">
        <v>0</v>
      </c>
      <c r="J1880">
        <v>2</v>
      </c>
      <c r="K1880">
        <v>0.03</v>
      </c>
      <c r="L1880">
        <v>-1</v>
      </c>
      <c r="M1880">
        <v>-1</v>
      </c>
      <c r="N1880">
        <v>0.67</v>
      </c>
      <c r="O1880">
        <v>3.58</v>
      </c>
      <c r="P1880">
        <v>0.03</v>
      </c>
      <c r="Q1880">
        <v>0.28000000000000003</v>
      </c>
      <c r="R1880">
        <v>0.05</v>
      </c>
      <c r="S1880">
        <v>0.32</v>
      </c>
      <c r="T1880">
        <v>0.23</v>
      </c>
      <c r="U1880">
        <v>0</v>
      </c>
      <c r="V1880">
        <v>0</v>
      </c>
      <c r="W1880">
        <v>20.67</v>
      </c>
      <c r="X1880">
        <v>0.6</v>
      </c>
      <c r="Y1880">
        <v>-1</v>
      </c>
      <c r="Z1880">
        <v>-1</v>
      </c>
      <c r="AA1880">
        <v>24.88</v>
      </c>
      <c r="AB1880">
        <v>0.03</v>
      </c>
      <c r="AC1880">
        <v>0.02</v>
      </c>
      <c r="AD1880">
        <v>0.03</v>
      </c>
      <c r="AE1880">
        <v>4.17</v>
      </c>
      <c r="AF1880">
        <v>-1</v>
      </c>
      <c r="AG1880">
        <v>-1</v>
      </c>
      <c r="AH1880">
        <v>-1</v>
      </c>
      <c r="AI1880">
        <v>0</v>
      </c>
      <c r="AJ1880">
        <v>0</v>
      </c>
      <c r="AK1880">
        <v>0.03</v>
      </c>
      <c r="AL1880">
        <v>0.03</v>
      </c>
      <c r="AM1880">
        <v>0.05</v>
      </c>
      <c r="AN1880">
        <v>0.05</v>
      </c>
      <c r="AO1880">
        <v>1.42</v>
      </c>
      <c r="AP1880">
        <v>1.42</v>
      </c>
      <c r="AQ1880">
        <v>22.67</v>
      </c>
      <c r="AR1880">
        <v>0.53</v>
      </c>
      <c r="AS1880">
        <v>0.68</v>
      </c>
      <c r="AT1880">
        <v>-1</v>
      </c>
      <c r="AU1880">
        <v>-1</v>
      </c>
      <c r="AV1880">
        <v>0.05</v>
      </c>
      <c r="AW1880">
        <v>29.88</v>
      </c>
      <c r="AX1880">
        <v>29.88</v>
      </c>
      <c r="AY1880">
        <v>0.17</v>
      </c>
      <c r="AZ1880">
        <v>0</v>
      </c>
      <c r="BA1880">
        <v>1402.377038621835</v>
      </c>
    </row>
    <row r="1881" spans="1:53" x14ac:dyDescent="0.25">
      <c r="A1881">
        <v>4598</v>
      </c>
      <c r="B1881" t="s">
        <v>2234</v>
      </c>
      <c r="C1881">
        <v>0</v>
      </c>
      <c r="D1881">
        <v>1.58</v>
      </c>
      <c r="E1881">
        <v>0</v>
      </c>
      <c r="F1881">
        <v>0</v>
      </c>
      <c r="G1881">
        <v>0</v>
      </c>
      <c r="H1881">
        <v>0.03</v>
      </c>
      <c r="I1881">
        <v>0</v>
      </c>
      <c r="J1881">
        <v>2</v>
      </c>
      <c r="K1881">
        <v>0.03</v>
      </c>
      <c r="L1881">
        <v>-1</v>
      </c>
      <c r="M1881">
        <v>-1</v>
      </c>
      <c r="N1881">
        <v>0.67</v>
      </c>
      <c r="O1881">
        <v>3.58</v>
      </c>
      <c r="P1881">
        <v>0.03</v>
      </c>
      <c r="Q1881">
        <v>0.28000000000000003</v>
      </c>
      <c r="R1881">
        <v>0.05</v>
      </c>
      <c r="S1881">
        <v>0.32</v>
      </c>
      <c r="T1881">
        <v>0.23</v>
      </c>
      <c r="U1881">
        <v>0</v>
      </c>
      <c r="V1881">
        <v>0</v>
      </c>
      <c r="W1881">
        <v>20.67</v>
      </c>
      <c r="X1881">
        <v>0.6</v>
      </c>
      <c r="Y1881">
        <v>-1</v>
      </c>
      <c r="Z1881">
        <v>-1</v>
      </c>
      <c r="AA1881">
        <v>24.88</v>
      </c>
      <c r="AB1881">
        <v>0.03</v>
      </c>
      <c r="AC1881">
        <v>0.02</v>
      </c>
      <c r="AD1881">
        <v>0.03</v>
      </c>
      <c r="AE1881">
        <v>4.17</v>
      </c>
      <c r="AF1881">
        <v>-1</v>
      </c>
      <c r="AG1881">
        <v>-1</v>
      </c>
      <c r="AH1881">
        <v>-1</v>
      </c>
      <c r="AI1881">
        <v>0</v>
      </c>
      <c r="AJ1881">
        <v>0</v>
      </c>
      <c r="AK1881">
        <v>0.03</v>
      </c>
      <c r="AL1881">
        <v>0.03</v>
      </c>
      <c r="AM1881">
        <v>0.05</v>
      </c>
      <c r="AN1881">
        <v>0.05</v>
      </c>
      <c r="AO1881">
        <v>1.42</v>
      </c>
      <c r="AP1881">
        <v>1.42</v>
      </c>
      <c r="AQ1881">
        <v>22.67</v>
      </c>
      <c r="AR1881">
        <v>0.53</v>
      </c>
      <c r="AS1881">
        <v>0.68</v>
      </c>
      <c r="AT1881">
        <v>-1</v>
      </c>
      <c r="AU1881">
        <v>-1</v>
      </c>
      <c r="AV1881">
        <v>0.05</v>
      </c>
      <c r="AW1881">
        <v>29.88</v>
      </c>
      <c r="AX1881">
        <v>29.88</v>
      </c>
      <c r="AY1881">
        <v>0.17</v>
      </c>
      <c r="AZ1881">
        <v>0</v>
      </c>
      <c r="BA1881">
        <v>1441.3351670209731</v>
      </c>
    </row>
    <row r="1882" spans="1:53" x14ac:dyDescent="0.25">
      <c r="A1882">
        <v>4600</v>
      </c>
      <c r="B1882" t="s">
        <v>2235</v>
      </c>
      <c r="C1882">
        <v>0</v>
      </c>
      <c r="D1882">
        <v>1.58</v>
      </c>
      <c r="E1882">
        <v>0</v>
      </c>
      <c r="F1882">
        <v>0</v>
      </c>
      <c r="G1882">
        <v>0</v>
      </c>
      <c r="H1882">
        <v>0.03</v>
      </c>
      <c r="I1882">
        <v>0</v>
      </c>
      <c r="J1882">
        <v>2</v>
      </c>
      <c r="K1882">
        <v>0.03</v>
      </c>
      <c r="L1882">
        <v>-1</v>
      </c>
      <c r="M1882">
        <v>-1</v>
      </c>
      <c r="N1882">
        <v>0.67</v>
      </c>
      <c r="O1882">
        <v>3.58</v>
      </c>
      <c r="P1882">
        <v>0.03</v>
      </c>
      <c r="Q1882">
        <v>0.28000000000000003</v>
      </c>
      <c r="R1882">
        <v>0.05</v>
      </c>
      <c r="S1882">
        <v>0.32</v>
      </c>
      <c r="T1882">
        <v>0.23</v>
      </c>
      <c r="U1882">
        <v>0</v>
      </c>
      <c r="V1882">
        <v>0</v>
      </c>
      <c r="W1882">
        <v>20.67</v>
      </c>
      <c r="X1882">
        <v>0.6</v>
      </c>
      <c r="Y1882">
        <v>-1</v>
      </c>
      <c r="Z1882">
        <v>-1</v>
      </c>
      <c r="AA1882">
        <v>24.88</v>
      </c>
      <c r="AB1882">
        <v>0.03</v>
      </c>
      <c r="AC1882">
        <v>0.02</v>
      </c>
      <c r="AD1882">
        <v>0.03</v>
      </c>
      <c r="AE1882">
        <v>4.17</v>
      </c>
      <c r="AF1882">
        <v>-1</v>
      </c>
      <c r="AG1882">
        <v>-1</v>
      </c>
      <c r="AH1882">
        <v>-1</v>
      </c>
      <c r="AI1882">
        <v>0</v>
      </c>
      <c r="AJ1882">
        <v>0</v>
      </c>
      <c r="AK1882">
        <v>0.03</v>
      </c>
      <c r="AL1882">
        <v>0.03</v>
      </c>
      <c r="AM1882">
        <v>0.05</v>
      </c>
      <c r="AN1882">
        <v>0.05</v>
      </c>
      <c r="AO1882">
        <v>1.42</v>
      </c>
      <c r="AP1882">
        <v>1.42</v>
      </c>
      <c r="AQ1882">
        <v>22.67</v>
      </c>
      <c r="AR1882">
        <v>0.53</v>
      </c>
      <c r="AS1882">
        <v>0.68</v>
      </c>
      <c r="AT1882">
        <v>-1</v>
      </c>
      <c r="AU1882">
        <v>-1</v>
      </c>
      <c r="AV1882">
        <v>0.05</v>
      </c>
      <c r="AW1882">
        <v>29.88</v>
      </c>
      <c r="AX1882">
        <v>29.88</v>
      </c>
      <c r="AY1882">
        <v>0.17</v>
      </c>
      <c r="AZ1882">
        <v>0</v>
      </c>
      <c r="BA1882">
        <v>1404.9819387890448</v>
      </c>
    </row>
    <row r="1883" spans="1:53" x14ac:dyDescent="0.25">
      <c r="A1883">
        <v>4601</v>
      </c>
      <c r="B1883" t="s">
        <v>2236</v>
      </c>
      <c r="C1883">
        <v>0</v>
      </c>
      <c r="D1883">
        <v>1.58</v>
      </c>
      <c r="E1883">
        <v>0</v>
      </c>
      <c r="F1883">
        <v>0</v>
      </c>
      <c r="G1883">
        <v>0</v>
      </c>
      <c r="H1883">
        <v>0.03</v>
      </c>
      <c r="I1883">
        <v>0</v>
      </c>
      <c r="J1883">
        <v>2</v>
      </c>
      <c r="K1883">
        <v>0.03</v>
      </c>
      <c r="L1883">
        <v>-1</v>
      </c>
      <c r="M1883">
        <v>-1</v>
      </c>
      <c r="N1883">
        <v>0.67</v>
      </c>
      <c r="O1883">
        <v>3.58</v>
      </c>
      <c r="P1883">
        <v>0.03</v>
      </c>
      <c r="Q1883">
        <v>0.28000000000000003</v>
      </c>
      <c r="R1883">
        <v>0.05</v>
      </c>
      <c r="S1883">
        <v>0.32</v>
      </c>
      <c r="T1883">
        <v>0.23</v>
      </c>
      <c r="U1883">
        <v>0</v>
      </c>
      <c r="V1883">
        <v>0</v>
      </c>
      <c r="W1883">
        <v>20.67</v>
      </c>
      <c r="X1883">
        <v>0.6</v>
      </c>
      <c r="Y1883">
        <v>-1</v>
      </c>
      <c r="Z1883">
        <v>-1</v>
      </c>
      <c r="AA1883">
        <v>24.88</v>
      </c>
      <c r="AB1883">
        <v>0.03</v>
      </c>
      <c r="AC1883">
        <v>0.02</v>
      </c>
      <c r="AD1883">
        <v>0.03</v>
      </c>
      <c r="AE1883">
        <v>4.17</v>
      </c>
      <c r="AF1883">
        <v>-1</v>
      </c>
      <c r="AG1883">
        <v>-1</v>
      </c>
      <c r="AH1883">
        <v>-1</v>
      </c>
      <c r="AI1883">
        <v>0</v>
      </c>
      <c r="AJ1883">
        <v>0</v>
      </c>
      <c r="AK1883">
        <v>0.03</v>
      </c>
      <c r="AL1883">
        <v>0.03</v>
      </c>
      <c r="AM1883">
        <v>0.05</v>
      </c>
      <c r="AN1883">
        <v>0.05</v>
      </c>
      <c r="AO1883">
        <v>1.42</v>
      </c>
      <c r="AP1883">
        <v>1.42</v>
      </c>
      <c r="AQ1883">
        <v>22.67</v>
      </c>
      <c r="AR1883">
        <v>0.53</v>
      </c>
      <c r="AS1883">
        <v>0.68</v>
      </c>
      <c r="AT1883">
        <v>-1</v>
      </c>
      <c r="AU1883">
        <v>-1</v>
      </c>
      <c r="AV1883">
        <v>0.05</v>
      </c>
      <c r="AW1883">
        <v>29.88</v>
      </c>
      <c r="AX1883">
        <v>29.88</v>
      </c>
      <c r="AY1883">
        <v>0.17</v>
      </c>
      <c r="AZ1883">
        <v>0</v>
      </c>
      <c r="BA1883">
        <v>1484.6766180335612</v>
      </c>
    </row>
    <row r="1884" spans="1:53" x14ac:dyDescent="0.25">
      <c r="A1884">
        <v>4603</v>
      </c>
      <c r="B1884" t="s">
        <v>2237</v>
      </c>
      <c r="C1884">
        <v>0</v>
      </c>
      <c r="D1884">
        <v>1.58</v>
      </c>
      <c r="E1884">
        <v>0</v>
      </c>
      <c r="F1884">
        <v>0</v>
      </c>
      <c r="G1884">
        <v>0</v>
      </c>
      <c r="H1884">
        <v>0.03</v>
      </c>
      <c r="I1884">
        <v>0</v>
      </c>
      <c r="J1884">
        <v>2</v>
      </c>
      <c r="K1884">
        <v>0.03</v>
      </c>
      <c r="L1884">
        <v>-1</v>
      </c>
      <c r="M1884">
        <v>-1</v>
      </c>
      <c r="N1884">
        <v>0.67</v>
      </c>
      <c r="O1884">
        <v>3.58</v>
      </c>
      <c r="P1884">
        <v>0.03</v>
      </c>
      <c r="Q1884">
        <v>0.28000000000000003</v>
      </c>
      <c r="R1884">
        <v>0.05</v>
      </c>
      <c r="S1884">
        <v>0.32</v>
      </c>
      <c r="T1884">
        <v>0.23</v>
      </c>
      <c r="U1884">
        <v>0</v>
      </c>
      <c r="V1884">
        <v>0</v>
      </c>
      <c r="W1884">
        <v>20.67</v>
      </c>
      <c r="X1884">
        <v>0.6</v>
      </c>
      <c r="Y1884">
        <v>-1</v>
      </c>
      <c r="Z1884">
        <v>-1</v>
      </c>
      <c r="AA1884">
        <v>24.88</v>
      </c>
      <c r="AB1884">
        <v>0.03</v>
      </c>
      <c r="AC1884">
        <v>0.02</v>
      </c>
      <c r="AD1884">
        <v>0.03</v>
      </c>
      <c r="AE1884">
        <v>4.17</v>
      </c>
      <c r="AF1884">
        <v>-1</v>
      </c>
      <c r="AG1884">
        <v>-1</v>
      </c>
      <c r="AH1884">
        <v>-1</v>
      </c>
      <c r="AI1884">
        <v>0</v>
      </c>
      <c r="AJ1884">
        <v>0</v>
      </c>
      <c r="AK1884">
        <v>0.03</v>
      </c>
      <c r="AL1884">
        <v>0.03</v>
      </c>
      <c r="AM1884">
        <v>0.05</v>
      </c>
      <c r="AN1884">
        <v>0.05</v>
      </c>
      <c r="AO1884">
        <v>1.42</v>
      </c>
      <c r="AP1884">
        <v>1.42</v>
      </c>
      <c r="AQ1884">
        <v>22.67</v>
      </c>
      <c r="AR1884">
        <v>0.53</v>
      </c>
      <c r="AS1884">
        <v>0.68</v>
      </c>
      <c r="AT1884">
        <v>-1</v>
      </c>
      <c r="AU1884">
        <v>-1</v>
      </c>
      <c r="AV1884">
        <v>0.05</v>
      </c>
      <c r="AW1884">
        <v>29.88</v>
      </c>
      <c r="AX1884">
        <v>29.88</v>
      </c>
      <c r="AY1884">
        <v>0.17</v>
      </c>
      <c r="AZ1884">
        <v>0</v>
      </c>
      <c r="BA1884">
        <v>1434.8503547116009</v>
      </c>
    </row>
    <row r="1885" spans="1:53" x14ac:dyDescent="0.25">
      <c r="A1885">
        <v>4604</v>
      </c>
      <c r="B1885" t="s">
        <v>2238</v>
      </c>
      <c r="C1885">
        <v>0</v>
      </c>
      <c r="D1885">
        <v>1.58</v>
      </c>
      <c r="E1885">
        <v>0</v>
      </c>
      <c r="F1885">
        <v>0</v>
      </c>
      <c r="G1885">
        <v>0</v>
      </c>
      <c r="H1885">
        <v>0.03</v>
      </c>
      <c r="I1885">
        <v>0</v>
      </c>
      <c r="J1885">
        <v>2</v>
      </c>
      <c r="K1885">
        <v>0.03</v>
      </c>
      <c r="L1885">
        <v>-1</v>
      </c>
      <c r="M1885">
        <v>-1</v>
      </c>
      <c r="N1885">
        <v>0.67</v>
      </c>
      <c r="O1885">
        <v>3.58</v>
      </c>
      <c r="P1885">
        <v>0.03</v>
      </c>
      <c r="Q1885">
        <v>0.28000000000000003</v>
      </c>
      <c r="R1885">
        <v>0.05</v>
      </c>
      <c r="S1885">
        <v>0.32</v>
      </c>
      <c r="T1885">
        <v>0.23</v>
      </c>
      <c r="U1885">
        <v>0</v>
      </c>
      <c r="V1885">
        <v>0</v>
      </c>
      <c r="W1885">
        <v>20.67</v>
      </c>
      <c r="X1885">
        <v>0.6</v>
      </c>
      <c r="Y1885">
        <v>-1</v>
      </c>
      <c r="Z1885">
        <v>-1</v>
      </c>
      <c r="AA1885">
        <v>24.88</v>
      </c>
      <c r="AB1885">
        <v>0.03</v>
      </c>
      <c r="AC1885">
        <v>0.02</v>
      </c>
      <c r="AD1885">
        <v>0.03</v>
      </c>
      <c r="AE1885">
        <v>4.17</v>
      </c>
      <c r="AF1885">
        <v>-1</v>
      </c>
      <c r="AG1885">
        <v>-1</v>
      </c>
      <c r="AH1885">
        <v>-1</v>
      </c>
      <c r="AI1885">
        <v>0</v>
      </c>
      <c r="AJ1885">
        <v>0</v>
      </c>
      <c r="AK1885">
        <v>0.03</v>
      </c>
      <c r="AL1885">
        <v>0.03</v>
      </c>
      <c r="AM1885">
        <v>0.05</v>
      </c>
      <c r="AN1885">
        <v>0.05</v>
      </c>
      <c r="AO1885">
        <v>1.42</v>
      </c>
      <c r="AP1885">
        <v>1.42</v>
      </c>
      <c r="AQ1885">
        <v>22.67</v>
      </c>
      <c r="AR1885">
        <v>0.53</v>
      </c>
      <c r="AS1885">
        <v>0.68</v>
      </c>
      <c r="AT1885">
        <v>-1</v>
      </c>
      <c r="AU1885">
        <v>-1</v>
      </c>
      <c r="AV1885">
        <v>0.05</v>
      </c>
      <c r="AW1885">
        <v>29.88</v>
      </c>
      <c r="AX1885">
        <v>29.88</v>
      </c>
      <c r="AY1885">
        <v>0.17</v>
      </c>
      <c r="AZ1885">
        <v>0</v>
      </c>
      <c r="BA1885">
        <v>1423.8319362750769</v>
      </c>
    </row>
    <row r="1886" spans="1:53" x14ac:dyDescent="0.25">
      <c r="A1886">
        <v>4607</v>
      </c>
      <c r="B1886" t="s">
        <v>2239</v>
      </c>
      <c r="C1886">
        <v>0</v>
      </c>
      <c r="D1886">
        <v>1.58</v>
      </c>
      <c r="E1886">
        <v>0</v>
      </c>
      <c r="F1886">
        <v>0</v>
      </c>
      <c r="G1886">
        <v>0</v>
      </c>
      <c r="H1886">
        <v>0.03</v>
      </c>
      <c r="I1886">
        <v>0</v>
      </c>
      <c r="J1886">
        <v>2</v>
      </c>
      <c r="K1886">
        <v>0.03</v>
      </c>
      <c r="L1886">
        <v>-1</v>
      </c>
      <c r="M1886">
        <v>-1</v>
      </c>
      <c r="N1886">
        <v>0.67</v>
      </c>
      <c r="O1886">
        <v>3.58</v>
      </c>
      <c r="P1886">
        <v>0.03</v>
      </c>
      <c r="Q1886">
        <v>0.28000000000000003</v>
      </c>
      <c r="R1886">
        <v>0.05</v>
      </c>
      <c r="S1886">
        <v>0.32</v>
      </c>
      <c r="T1886">
        <v>0.23</v>
      </c>
      <c r="U1886">
        <v>0</v>
      </c>
      <c r="V1886">
        <v>0</v>
      </c>
      <c r="W1886">
        <v>20.67</v>
      </c>
      <c r="X1886">
        <v>0.6</v>
      </c>
      <c r="Y1886">
        <v>-1</v>
      </c>
      <c r="Z1886">
        <v>-1</v>
      </c>
      <c r="AA1886">
        <v>24.88</v>
      </c>
      <c r="AB1886">
        <v>0.03</v>
      </c>
      <c r="AC1886">
        <v>0.02</v>
      </c>
      <c r="AD1886">
        <v>0.03</v>
      </c>
      <c r="AE1886">
        <v>4.17</v>
      </c>
      <c r="AF1886">
        <v>-1</v>
      </c>
      <c r="AG1886">
        <v>-1</v>
      </c>
      <c r="AH1886">
        <v>-1</v>
      </c>
      <c r="AI1886">
        <v>0</v>
      </c>
      <c r="AJ1886">
        <v>0</v>
      </c>
      <c r="AK1886">
        <v>0.03</v>
      </c>
      <c r="AL1886">
        <v>0.03</v>
      </c>
      <c r="AM1886">
        <v>0.05</v>
      </c>
      <c r="AN1886">
        <v>0.05</v>
      </c>
      <c r="AO1886">
        <v>1.42</v>
      </c>
      <c r="AP1886">
        <v>1.42</v>
      </c>
      <c r="AQ1886">
        <v>22.67</v>
      </c>
      <c r="AR1886">
        <v>0.53</v>
      </c>
      <c r="AS1886">
        <v>0.68</v>
      </c>
      <c r="AT1886">
        <v>-1</v>
      </c>
      <c r="AU1886">
        <v>-1</v>
      </c>
      <c r="AV1886">
        <v>0.05</v>
      </c>
      <c r="AW1886">
        <v>29.88</v>
      </c>
      <c r="AX1886">
        <v>29.88</v>
      </c>
      <c r="AY1886">
        <v>0.17</v>
      </c>
      <c r="AZ1886">
        <v>0</v>
      </c>
      <c r="BA1886">
        <v>1450.9120269338714</v>
      </c>
    </row>
    <row r="1887" spans="1:53" x14ac:dyDescent="0.25">
      <c r="A1887">
        <v>4608</v>
      </c>
      <c r="B1887" t="s">
        <v>2240</v>
      </c>
      <c r="C1887">
        <v>0</v>
      </c>
      <c r="D1887">
        <v>1.58</v>
      </c>
      <c r="E1887">
        <v>0</v>
      </c>
      <c r="F1887">
        <v>0</v>
      </c>
      <c r="G1887">
        <v>0</v>
      </c>
      <c r="H1887">
        <v>0.03</v>
      </c>
      <c r="I1887">
        <v>0</v>
      </c>
      <c r="J1887">
        <v>2</v>
      </c>
      <c r="K1887">
        <v>0.03</v>
      </c>
      <c r="L1887">
        <v>-1</v>
      </c>
      <c r="M1887">
        <v>-1</v>
      </c>
      <c r="N1887">
        <v>0.67</v>
      </c>
      <c r="O1887">
        <v>3.58</v>
      </c>
      <c r="P1887">
        <v>0.03</v>
      </c>
      <c r="Q1887">
        <v>0.28000000000000003</v>
      </c>
      <c r="R1887">
        <v>0.05</v>
      </c>
      <c r="S1887">
        <v>0.32</v>
      </c>
      <c r="T1887">
        <v>0.23</v>
      </c>
      <c r="U1887">
        <v>0</v>
      </c>
      <c r="V1887">
        <v>0</v>
      </c>
      <c r="W1887">
        <v>20.67</v>
      </c>
      <c r="X1887">
        <v>0.6</v>
      </c>
      <c r="Y1887">
        <v>-1</v>
      </c>
      <c r="Z1887">
        <v>-1</v>
      </c>
      <c r="AA1887">
        <v>24.88</v>
      </c>
      <c r="AB1887">
        <v>0.03</v>
      </c>
      <c r="AC1887">
        <v>0.02</v>
      </c>
      <c r="AD1887">
        <v>0.03</v>
      </c>
      <c r="AE1887">
        <v>4.17</v>
      </c>
      <c r="AF1887">
        <v>-1</v>
      </c>
      <c r="AG1887">
        <v>-1</v>
      </c>
      <c r="AH1887">
        <v>-1</v>
      </c>
      <c r="AI1887">
        <v>0</v>
      </c>
      <c r="AJ1887">
        <v>0</v>
      </c>
      <c r="AK1887">
        <v>0.03</v>
      </c>
      <c r="AL1887">
        <v>0.03</v>
      </c>
      <c r="AM1887">
        <v>0.05</v>
      </c>
      <c r="AN1887">
        <v>0.05</v>
      </c>
      <c r="AO1887">
        <v>1.42</v>
      </c>
      <c r="AP1887">
        <v>1.42</v>
      </c>
      <c r="AQ1887">
        <v>22.67</v>
      </c>
      <c r="AR1887">
        <v>0.53</v>
      </c>
      <c r="AS1887">
        <v>0.68</v>
      </c>
      <c r="AT1887">
        <v>-1</v>
      </c>
      <c r="AU1887">
        <v>-1</v>
      </c>
      <c r="AV1887">
        <v>0.05</v>
      </c>
      <c r="AW1887">
        <v>29.88</v>
      </c>
      <c r="AX1887">
        <v>29.88</v>
      </c>
      <c r="AY1887">
        <v>0.17</v>
      </c>
      <c r="AZ1887">
        <v>0</v>
      </c>
      <c r="BA1887">
        <v>1449.8968735018927</v>
      </c>
    </row>
    <row r="1888" spans="1:53" x14ac:dyDescent="0.25">
      <c r="A1888">
        <v>4610</v>
      </c>
      <c r="B1888" t="s">
        <v>2241</v>
      </c>
      <c r="C1888">
        <v>0</v>
      </c>
      <c r="D1888">
        <v>1.58</v>
      </c>
      <c r="E1888">
        <v>0</v>
      </c>
      <c r="F1888">
        <v>0</v>
      </c>
      <c r="G1888">
        <v>0</v>
      </c>
      <c r="H1888">
        <v>0.03</v>
      </c>
      <c r="I1888">
        <v>0</v>
      </c>
      <c r="J1888">
        <v>2</v>
      </c>
      <c r="K1888">
        <v>0.03</v>
      </c>
      <c r="L1888">
        <v>-1</v>
      </c>
      <c r="M1888">
        <v>-1</v>
      </c>
      <c r="N1888">
        <v>0.67</v>
      </c>
      <c r="O1888">
        <v>3.58</v>
      </c>
      <c r="P1888">
        <v>0.03</v>
      </c>
      <c r="Q1888">
        <v>0.28000000000000003</v>
      </c>
      <c r="R1888">
        <v>0.05</v>
      </c>
      <c r="S1888">
        <v>0.32</v>
      </c>
      <c r="T1888">
        <v>0.23</v>
      </c>
      <c r="U1888">
        <v>0</v>
      </c>
      <c r="V1888">
        <v>0</v>
      </c>
      <c r="W1888">
        <v>20.67</v>
      </c>
      <c r="X1888">
        <v>0.6</v>
      </c>
      <c r="Y1888">
        <v>-1</v>
      </c>
      <c r="Z1888">
        <v>-1</v>
      </c>
      <c r="AA1888">
        <v>24.88</v>
      </c>
      <c r="AB1888">
        <v>0.03</v>
      </c>
      <c r="AC1888">
        <v>0.02</v>
      </c>
      <c r="AD1888">
        <v>0.03</v>
      </c>
      <c r="AE1888">
        <v>4.17</v>
      </c>
      <c r="AF1888">
        <v>-1</v>
      </c>
      <c r="AG1888">
        <v>-1</v>
      </c>
      <c r="AH1888">
        <v>-1</v>
      </c>
      <c r="AI1888">
        <v>0</v>
      </c>
      <c r="AJ1888">
        <v>0</v>
      </c>
      <c r="AK1888">
        <v>0.03</v>
      </c>
      <c r="AL1888">
        <v>0.03</v>
      </c>
      <c r="AM1888">
        <v>0.05</v>
      </c>
      <c r="AN1888">
        <v>0.05</v>
      </c>
      <c r="AO1888">
        <v>1.42</v>
      </c>
      <c r="AP1888">
        <v>1.42</v>
      </c>
      <c r="AQ1888">
        <v>22.67</v>
      </c>
      <c r="AR1888">
        <v>0.53</v>
      </c>
      <c r="AS1888">
        <v>0.68</v>
      </c>
      <c r="AT1888">
        <v>-1</v>
      </c>
      <c r="AU1888">
        <v>-1</v>
      </c>
      <c r="AV1888">
        <v>0.05</v>
      </c>
      <c r="AW1888">
        <v>29.88</v>
      </c>
      <c r="AX1888">
        <v>29.88</v>
      </c>
      <c r="AY1888">
        <v>0.17</v>
      </c>
      <c r="AZ1888">
        <v>0</v>
      </c>
      <c r="BA1888">
        <v>1400.82619351377</v>
      </c>
    </row>
    <row r="1889" spans="1:53" x14ac:dyDescent="0.25">
      <c r="A1889">
        <v>4611</v>
      </c>
      <c r="B1889" t="s">
        <v>2242</v>
      </c>
      <c r="C1889">
        <v>0</v>
      </c>
      <c r="D1889">
        <v>1.58</v>
      </c>
      <c r="E1889">
        <v>0</v>
      </c>
      <c r="F1889">
        <v>0</v>
      </c>
      <c r="G1889">
        <v>0</v>
      </c>
      <c r="H1889">
        <v>0.03</v>
      </c>
      <c r="I1889">
        <v>0</v>
      </c>
      <c r="J1889">
        <v>2</v>
      </c>
      <c r="K1889">
        <v>0.03</v>
      </c>
      <c r="L1889">
        <v>-1</v>
      </c>
      <c r="M1889">
        <v>-1</v>
      </c>
      <c r="N1889">
        <v>0.67</v>
      </c>
      <c r="O1889">
        <v>3.58</v>
      </c>
      <c r="P1889">
        <v>0.03</v>
      </c>
      <c r="Q1889">
        <v>0.28000000000000003</v>
      </c>
      <c r="R1889">
        <v>0.05</v>
      </c>
      <c r="S1889">
        <v>0.32</v>
      </c>
      <c r="T1889">
        <v>0.23</v>
      </c>
      <c r="U1889">
        <v>0</v>
      </c>
      <c r="V1889">
        <v>0</v>
      </c>
      <c r="W1889">
        <v>20.67</v>
      </c>
      <c r="X1889">
        <v>0.6</v>
      </c>
      <c r="Y1889">
        <v>-1</v>
      </c>
      <c r="Z1889">
        <v>-1</v>
      </c>
      <c r="AA1889">
        <v>24.88</v>
      </c>
      <c r="AB1889">
        <v>0.03</v>
      </c>
      <c r="AC1889">
        <v>0.02</v>
      </c>
      <c r="AD1889">
        <v>0.03</v>
      </c>
      <c r="AE1889">
        <v>4.17</v>
      </c>
      <c r="AF1889">
        <v>-1</v>
      </c>
      <c r="AG1889">
        <v>-1</v>
      </c>
      <c r="AH1889">
        <v>-1</v>
      </c>
      <c r="AI1889">
        <v>0</v>
      </c>
      <c r="AJ1889">
        <v>0</v>
      </c>
      <c r="AK1889">
        <v>0.03</v>
      </c>
      <c r="AL1889">
        <v>0.03</v>
      </c>
      <c r="AM1889">
        <v>0.05</v>
      </c>
      <c r="AN1889">
        <v>0.05</v>
      </c>
      <c r="AO1889">
        <v>1.42</v>
      </c>
      <c r="AP1889">
        <v>1.42</v>
      </c>
      <c r="AQ1889">
        <v>22.67</v>
      </c>
      <c r="AR1889">
        <v>0.53</v>
      </c>
      <c r="AS1889">
        <v>0.68</v>
      </c>
      <c r="AT1889">
        <v>-1</v>
      </c>
      <c r="AU1889">
        <v>-1</v>
      </c>
      <c r="AV1889">
        <v>0.05</v>
      </c>
      <c r="AW1889">
        <v>29.88</v>
      </c>
      <c r="AX1889">
        <v>29.88</v>
      </c>
      <c r="AY1889">
        <v>0.17</v>
      </c>
      <c r="AZ1889">
        <v>0</v>
      </c>
      <c r="BA1889">
        <v>1438.622670265127</v>
      </c>
    </row>
    <row r="1890" spans="1:53" x14ac:dyDescent="0.25">
      <c r="A1890">
        <v>4613</v>
      </c>
      <c r="B1890" t="s">
        <v>2243</v>
      </c>
      <c r="C1890">
        <v>0</v>
      </c>
      <c r="D1890">
        <v>1.58</v>
      </c>
      <c r="E1890">
        <v>0</v>
      </c>
      <c r="F1890">
        <v>0</v>
      </c>
      <c r="G1890">
        <v>0</v>
      </c>
      <c r="H1890">
        <v>0.03</v>
      </c>
      <c r="I1890">
        <v>0</v>
      </c>
      <c r="J1890">
        <v>2</v>
      </c>
      <c r="K1890">
        <v>0.03</v>
      </c>
      <c r="L1890">
        <v>-1</v>
      </c>
      <c r="M1890">
        <v>-1</v>
      </c>
      <c r="N1890">
        <v>0.67</v>
      </c>
      <c r="O1890">
        <v>3.58</v>
      </c>
      <c r="P1890">
        <v>0.03</v>
      </c>
      <c r="Q1890">
        <v>0.28000000000000003</v>
      </c>
      <c r="R1890">
        <v>0.05</v>
      </c>
      <c r="S1890">
        <v>0.32</v>
      </c>
      <c r="T1890">
        <v>0.23</v>
      </c>
      <c r="U1890">
        <v>0</v>
      </c>
      <c r="V1890">
        <v>0</v>
      </c>
      <c r="W1890">
        <v>20.67</v>
      </c>
      <c r="X1890">
        <v>0.6</v>
      </c>
      <c r="Y1890">
        <v>-1</v>
      </c>
      <c r="Z1890">
        <v>-1</v>
      </c>
      <c r="AA1890">
        <v>24.88</v>
      </c>
      <c r="AB1890">
        <v>0.03</v>
      </c>
      <c r="AC1890">
        <v>0.02</v>
      </c>
      <c r="AD1890">
        <v>0.03</v>
      </c>
      <c r="AE1890">
        <v>4.17</v>
      </c>
      <c r="AF1890">
        <v>-1</v>
      </c>
      <c r="AG1890">
        <v>-1</v>
      </c>
      <c r="AH1890">
        <v>-1</v>
      </c>
      <c r="AI1890">
        <v>0</v>
      </c>
      <c r="AJ1890">
        <v>0</v>
      </c>
      <c r="AK1890">
        <v>0.03</v>
      </c>
      <c r="AL1890">
        <v>0.03</v>
      </c>
      <c r="AM1890">
        <v>0.05</v>
      </c>
      <c r="AN1890">
        <v>0.05</v>
      </c>
      <c r="AO1890">
        <v>1.42</v>
      </c>
      <c r="AP1890">
        <v>1.42</v>
      </c>
      <c r="AQ1890">
        <v>22.67</v>
      </c>
      <c r="AR1890">
        <v>0.53</v>
      </c>
      <c r="AS1890">
        <v>0.68</v>
      </c>
      <c r="AT1890">
        <v>-1</v>
      </c>
      <c r="AU1890">
        <v>-1</v>
      </c>
      <c r="AV1890">
        <v>0.05</v>
      </c>
      <c r="AW1890">
        <v>29.88</v>
      </c>
      <c r="AX1890">
        <v>29.88</v>
      </c>
      <c r="AY1890">
        <v>0.17</v>
      </c>
      <c r="AZ1890">
        <v>0</v>
      </c>
      <c r="BA1890">
        <v>1500.5999041544405</v>
      </c>
    </row>
    <row r="1891" spans="1:53" x14ac:dyDescent="0.25">
      <c r="A1891">
        <v>4614</v>
      </c>
      <c r="B1891" t="s">
        <v>2244</v>
      </c>
      <c r="C1891">
        <v>0</v>
      </c>
      <c r="D1891">
        <v>1.58</v>
      </c>
      <c r="E1891">
        <v>0</v>
      </c>
      <c r="F1891">
        <v>0</v>
      </c>
      <c r="G1891">
        <v>0</v>
      </c>
      <c r="H1891">
        <v>0.03</v>
      </c>
      <c r="I1891">
        <v>0</v>
      </c>
      <c r="J1891">
        <v>2</v>
      </c>
      <c r="K1891">
        <v>0.03</v>
      </c>
      <c r="L1891">
        <v>-1</v>
      </c>
      <c r="M1891">
        <v>-1</v>
      </c>
      <c r="N1891">
        <v>0.67</v>
      </c>
      <c r="O1891">
        <v>3.58</v>
      </c>
      <c r="P1891">
        <v>0.03</v>
      </c>
      <c r="Q1891">
        <v>0.28000000000000003</v>
      </c>
      <c r="R1891">
        <v>0.05</v>
      </c>
      <c r="S1891">
        <v>0.32</v>
      </c>
      <c r="T1891">
        <v>0.23</v>
      </c>
      <c r="U1891">
        <v>0</v>
      </c>
      <c r="V1891">
        <v>0</v>
      </c>
      <c r="W1891">
        <v>20.67</v>
      </c>
      <c r="X1891">
        <v>0.6</v>
      </c>
      <c r="Y1891">
        <v>-1</v>
      </c>
      <c r="Z1891">
        <v>-1</v>
      </c>
      <c r="AA1891">
        <v>24.88</v>
      </c>
      <c r="AB1891">
        <v>0.03</v>
      </c>
      <c r="AC1891">
        <v>0.02</v>
      </c>
      <c r="AD1891">
        <v>0.03</v>
      </c>
      <c r="AE1891">
        <v>4.17</v>
      </c>
      <c r="AF1891">
        <v>-1</v>
      </c>
      <c r="AG1891">
        <v>-1</v>
      </c>
      <c r="AH1891">
        <v>-1</v>
      </c>
      <c r="AI1891">
        <v>0</v>
      </c>
      <c r="AJ1891">
        <v>0</v>
      </c>
      <c r="AK1891">
        <v>0.03</v>
      </c>
      <c r="AL1891">
        <v>0.03</v>
      </c>
      <c r="AM1891">
        <v>0.05</v>
      </c>
      <c r="AN1891">
        <v>0.05</v>
      </c>
      <c r="AO1891">
        <v>1.42</v>
      </c>
      <c r="AP1891">
        <v>1.42</v>
      </c>
      <c r="AQ1891">
        <v>22.67</v>
      </c>
      <c r="AR1891">
        <v>0.53</v>
      </c>
      <c r="AS1891">
        <v>0.68</v>
      </c>
      <c r="AT1891">
        <v>-1</v>
      </c>
      <c r="AU1891">
        <v>-1</v>
      </c>
      <c r="AV1891">
        <v>0.05</v>
      </c>
      <c r="AW1891">
        <v>29.88</v>
      </c>
      <c r="AX1891">
        <v>29.88</v>
      </c>
      <c r="AY1891">
        <v>0.17</v>
      </c>
      <c r="AZ1891">
        <v>0</v>
      </c>
      <c r="BA1891">
        <v>1350</v>
      </c>
    </row>
    <row r="1892" spans="1:53" x14ac:dyDescent="0.25">
      <c r="A1892">
        <v>4616</v>
      </c>
      <c r="B1892" t="s">
        <v>2245</v>
      </c>
      <c r="C1892">
        <v>0</v>
      </c>
      <c r="D1892">
        <v>1.58</v>
      </c>
      <c r="E1892">
        <v>0</v>
      </c>
      <c r="F1892">
        <v>0</v>
      </c>
      <c r="G1892">
        <v>0</v>
      </c>
      <c r="H1892">
        <v>0.03</v>
      </c>
      <c r="I1892">
        <v>0</v>
      </c>
      <c r="J1892">
        <v>2</v>
      </c>
      <c r="K1892">
        <v>0.03</v>
      </c>
      <c r="L1892">
        <v>-1</v>
      </c>
      <c r="M1892">
        <v>-1</v>
      </c>
      <c r="N1892">
        <v>0.67</v>
      </c>
      <c r="O1892">
        <v>3.58</v>
      </c>
      <c r="P1892">
        <v>0.03</v>
      </c>
      <c r="Q1892">
        <v>0.28000000000000003</v>
      </c>
      <c r="R1892">
        <v>0.05</v>
      </c>
      <c r="S1892">
        <v>0.32</v>
      </c>
      <c r="T1892">
        <v>0.23</v>
      </c>
      <c r="U1892">
        <v>0</v>
      </c>
      <c r="V1892">
        <v>0</v>
      </c>
      <c r="W1892">
        <v>20.67</v>
      </c>
      <c r="X1892">
        <v>0.6</v>
      </c>
      <c r="Y1892">
        <v>-1</v>
      </c>
      <c r="Z1892">
        <v>-1</v>
      </c>
      <c r="AA1892">
        <v>24.88</v>
      </c>
      <c r="AB1892">
        <v>0.03</v>
      </c>
      <c r="AC1892">
        <v>0.02</v>
      </c>
      <c r="AD1892">
        <v>0.03</v>
      </c>
      <c r="AE1892">
        <v>4.17</v>
      </c>
      <c r="AF1892">
        <v>-1</v>
      </c>
      <c r="AG1892">
        <v>-1</v>
      </c>
      <c r="AH1892">
        <v>-1</v>
      </c>
      <c r="AI1892">
        <v>0</v>
      </c>
      <c r="AJ1892">
        <v>0</v>
      </c>
      <c r="AK1892">
        <v>0.03</v>
      </c>
      <c r="AL1892">
        <v>0.03</v>
      </c>
      <c r="AM1892">
        <v>0.05</v>
      </c>
      <c r="AN1892">
        <v>0.05</v>
      </c>
      <c r="AO1892">
        <v>1.42</v>
      </c>
      <c r="AP1892">
        <v>1.42</v>
      </c>
      <c r="AQ1892">
        <v>22.67</v>
      </c>
      <c r="AR1892">
        <v>0.53</v>
      </c>
      <c r="AS1892">
        <v>0.68</v>
      </c>
      <c r="AT1892">
        <v>-1</v>
      </c>
      <c r="AU1892">
        <v>-1</v>
      </c>
      <c r="AV1892">
        <v>0.05</v>
      </c>
      <c r="AW1892">
        <v>29.88</v>
      </c>
      <c r="AX1892">
        <v>29.88</v>
      </c>
      <c r="AY1892">
        <v>0.17</v>
      </c>
      <c r="AZ1892">
        <v>0</v>
      </c>
      <c r="BA1892">
        <v>1399.9521227733567</v>
      </c>
    </row>
    <row r="1893" spans="1:53" x14ac:dyDescent="0.25">
      <c r="A1893">
        <v>4618</v>
      </c>
      <c r="B1893" t="s">
        <v>2246</v>
      </c>
      <c r="C1893">
        <v>0</v>
      </c>
      <c r="D1893">
        <v>1.58</v>
      </c>
      <c r="E1893">
        <v>0</v>
      </c>
      <c r="F1893">
        <v>0</v>
      </c>
      <c r="G1893">
        <v>0</v>
      </c>
      <c r="H1893">
        <v>0.03</v>
      </c>
      <c r="I1893">
        <v>0</v>
      </c>
      <c r="J1893">
        <v>2</v>
      </c>
      <c r="K1893">
        <v>0.03</v>
      </c>
      <c r="L1893">
        <v>-1</v>
      </c>
      <c r="M1893">
        <v>-1</v>
      </c>
      <c r="N1893">
        <v>0.67</v>
      </c>
      <c r="O1893">
        <v>3.58</v>
      </c>
      <c r="P1893">
        <v>0.03</v>
      </c>
      <c r="Q1893">
        <v>0.28000000000000003</v>
      </c>
      <c r="R1893">
        <v>0.05</v>
      </c>
      <c r="S1893">
        <v>0.32</v>
      </c>
      <c r="T1893">
        <v>0.23</v>
      </c>
      <c r="U1893">
        <v>0</v>
      </c>
      <c r="V1893">
        <v>0</v>
      </c>
      <c r="W1893">
        <v>20.67</v>
      </c>
      <c r="X1893">
        <v>0.6</v>
      </c>
      <c r="Y1893">
        <v>-1</v>
      </c>
      <c r="Z1893">
        <v>-1</v>
      </c>
      <c r="AA1893">
        <v>24.88</v>
      </c>
      <c r="AB1893">
        <v>0.03</v>
      </c>
      <c r="AC1893">
        <v>0.02</v>
      </c>
      <c r="AD1893">
        <v>0.03</v>
      </c>
      <c r="AE1893">
        <v>4.17</v>
      </c>
      <c r="AF1893">
        <v>-1</v>
      </c>
      <c r="AG1893">
        <v>-1</v>
      </c>
      <c r="AH1893">
        <v>-1</v>
      </c>
      <c r="AI1893">
        <v>0</v>
      </c>
      <c r="AJ1893">
        <v>0</v>
      </c>
      <c r="AK1893">
        <v>0.03</v>
      </c>
      <c r="AL1893">
        <v>0.03</v>
      </c>
      <c r="AM1893">
        <v>0.05</v>
      </c>
      <c r="AN1893">
        <v>0.05</v>
      </c>
      <c r="AO1893">
        <v>1.42</v>
      </c>
      <c r="AP1893">
        <v>1.42</v>
      </c>
      <c r="AQ1893">
        <v>22.67</v>
      </c>
      <c r="AR1893">
        <v>0.53</v>
      </c>
      <c r="AS1893">
        <v>0.68</v>
      </c>
      <c r="AT1893">
        <v>-1</v>
      </c>
      <c r="AU1893">
        <v>-1</v>
      </c>
      <c r="AV1893">
        <v>0.05</v>
      </c>
      <c r="AW1893">
        <v>29.88</v>
      </c>
      <c r="AX1893">
        <v>29.88</v>
      </c>
      <c r="AY1893">
        <v>0.17</v>
      </c>
      <c r="AZ1893">
        <v>0</v>
      </c>
      <c r="BA1893">
        <v>1557.3961795436101</v>
      </c>
    </row>
    <row r="1894" spans="1:53" x14ac:dyDescent="0.25">
      <c r="A1894">
        <v>4619</v>
      </c>
      <c r="B1894" t="s">
        <v>2247</v>
      </c>
      <c r="C1894">
        <v>0</v>
      </c>
      <c r="D1894">
        <v>1.58</v>
      </c>
      <c r="E1894">
        <v>0</v>
      </c>
      <c r="F1894">
        <v>0</v>
      </c>
      <c r="G1894">
        <v>0</v>
      </c>
      <c r="H1894">
        <v>0.03</v>
      </c>
      <c r="I1894">
        <v>0</v>
      </c>
      <c r="J1894">
        <v>2</v>
      </c>
      <c r="K1894">
        <v>0.03</v>
      </c>
      <c r="L1894">
        <v>-1</v>
      </c>
      <c r="M1894">
        <v>-1</v>
      </c>
      <c r="N1894">
        <v>0.67</v>
      </c>
      <c r="O1894">
        <v>3.58</v>
      </c>
      <c r="P1894">
        <v>0.03</v>
      </c>
      <c r="Q1894">
        <v>0.28000000000000003</v>
      </c>
      <c r="R1894">
        <v>0.05</v>
      </c>
      <c r="S1894">
        <v>0.32</v>
      </c>
      <c r="T1894">
        <v>0.23</v>
      </c>
      <c r="U1894">
        <v>0</v>
      </c>
      <c r="V1894">
        <v>0</v>
      </c>
      <c r="W1894">
        <v>20.67</v>
      </c>
      <c r="X1894">
        <v>0.6</v>
      </c>
      <c r="Y1894">
        <v>-1</v>
      </c>
      <c r="Z1894">
        <v>-1</v>
      </c>
      <c r="AA1894">
        <v>24.88</v>
      </c>
      <c r="AB1894">
        <v>0.03</v>
      </c>
      <c r="AC1894">
        <v>0.02</v>
      </c>
      <c r="AD1894">
        <v>0.03</v>
      </c>
      <c r="AE1894">
        <v>4.17</v>
      </c>
      <c r="AF1894">
        <v>-1</v>
      </c>
      <c r="AG1894">
        <v>-1</v>
      </c>
      <c r="AH1894">
        <v>-1</v>
      </c>
      <c r="AI1894">
        <v>0</v>
      </c>
      <c r="AJ1894">
        <v>0</v>
      </c>
      <c r="AK1894">
        <v>0.03</v>
      </c>
      <c r="AL1894">
        <v>0.03</v>
      </c>
      <c r="AM1894">
        <v>0.05</v>
      </c>
      <c r="AN1894">
        <v>0.05</v>
      </c>
      <c r="AO1894">
        <v>1.42</v>
      </c>
      <c r="AP1894">
        <v>1.42</v>
      </c>
      <c r="AQ1894">
        <v>22.67</v>
      </c>
      <c r="AR1894">
        <v>0.53</v>
      </c>
      <c r="AS1894">
        <v>0.68</v>
      </c>
      <c r="AT1894">
        <v>-1</v>
      </c>
      <c r="AU1894">
        <v>-1</v>
      </c>
      <c r="AV1894">
        <v>0.05</v>
      </c>
      <c r="AW1894">
        <v>29.88</v>
      </c>
      <c r="AX1894">
        <v>29.88</v>
      </c>
      <c r="AY1894">
        <v>0.17</v>
      </c>
      <c r="AZ1894">
        <v>0</v>
      </c>
      <c r="BA1894">
        <v>1435.8677688534883</v>
      </c>
    </row>
    <row r="1895" spans="1:53" x14ac:dyDescent="0.25">
      <c r="A1895">
        <v>4622</v>
      </c>
      <c r="B1895" t="s">
        <v>889</v>
      </c>
      <c r="C1895">
        <v>0</v>
      </c>
      <c r="D1895">
        <v>1.58</v>
      </c>
      <c r="E1895">
        <v>0</v>
      </c>
      <c r="F1895">
        <v>0</v>
      </c>
      <c r="G1895">
        <v>0</v>
      </c>
      <c r="H1895">
        <v>0.03</v>
      </c>
      <c r="I1895">
        <v>0</v>
      </c>
      <c r="J1895">
        <v>2</v>
      </c>
      <c r="K1895">
        <v>0.03</v>
      </c>
      <c r="L1895">
        <v>-1</v>
      </c>
      <c r="M1895">
        <v>-1</v>
      </c>
      <c r="N1895">
        <v>0.67</v>
      </c>
      <c r="O1895">
        <v>3.58</v>
      </c>
      <c r="P1895">
        <v>0.03</v>
      </c>
      <c r="Q1895">
        <v>0.28000000000000003</v>
      </c>
      <c r="R1895">
        <v>0.05</v>
      </c>
      <c r="S1895">
        <v>0.32</v>
      </c>
      <c r="T1895">
        <v>0.23</v>
      </c>
      <c r="U1895">
        <v>0</v>
      </c>
      <c r="V1895">
        <v>0</v>
      </c>
      <c r="W1895">
        <v>20.67</v>
      </c>
      <c r="X1895">
        <v>0.6</v>
      </c>
      <c r="Y1895">
        <v>-1</v>
      </c>
      <c r="Z1895">
        <v>-1</v>
      </c>
      <c r="AA1895">
        <v>24.88</v>
      </c>
      <c r="AB1895">
        <v>0.03</v>
      </c>
      <c r="AC1895">
        <v>0.02</v>
      </c>
      <c r="AD1895">
        <v>0.03</v>
      </c>
      <c r="AE1895">
        <v>4.17</v>
      </c>
      <c r="AF1895">
        <v>-1</v>
      </c>
      <c r="AG1895">
        <v>-1</v>
      </c>
      <c r="AH1895">
        <v>-1</v>
      </c>
      <c r="AI1895">
        <v>0</v>
      </c>
      <c r="AJ1895">
        <v>0</v>
      </c>
      <c r="AK1895">
        <v>0.03</v>
      </c>
      <c r="AL1895">
        <v>0.03</v>
      </c>
      <c r="AM1895">
        <v>0.05</v>
      </c>
      <c r="AN1895">
        <v>0.05</v>
      </c>
      <c r="AO1895">
        <v>1.42</v>
      </c>
      <c r="AP1895">
        <v>1.42</v>
      </c>
      <c r="AQ1895">
        <v>22.67</v>
      </c>
      <c r="AR1895">
        <v>0.53</v>
      </c>
      <c r="AS1895">
        <v>0.68</v>
      </c>
      <c r="AT1895">
        <v>-1</v>
      </c>
      <c r="AU1895">
        <v>-1</v>
      </c>
      <c r="AV1895">
        <v>0.05</v>
      </c>
      <c r="AW1895">
        <v>29.88</v>
      </c>
      <c r="AX1895">
        <v>29.88</v>
      </c>
      <c r="AY1895">
        <v>0.17</v>
      </c>
      <c r="AZ1895">
        <v>0</v>
      </c>
      <c r="BA1895">
        <v>1439.5916623091675</v>
      </c>
    </row>
    <row r="1896" spans="1:53" x14ac:dyDescent="0.25">
      <c r="A1896">
        <v>4623</v>
      </c>
      <c r="B1896" t="s">
        <v>2248</v>
      </c>
      <c r="C1896">
        <v>0</v>
      </c>
      <c r="D1896">
        <v>1.58</v>
      </c>
      <c r="E1896">
        <v>0</v>
      </c>
      <c r="F1896">
        <v>0</v>
      </c>
      <c r="G1896">
        <v>0</v>
      </c>
      <c r="H1896">
        <v>0.03</v>
      </c>
      <c r="I1896">
        <v>0</v>
      </c>
      <c r="J1896">
        <v>2</v>
      </c>
      <c r="K1896">
        <v>0.03</v>
      </c>
      <c r="L1896">
        <v>-1</v>
      </c>
      <c r="M1896">
        <v>-1</v>
      </c>
      <c r="N1896">
        <v>0.67</v>
      </c>
      <c r="O1896">
        <v>3.58</v>
      </c>
      <c r="P1896">
        <v>0.03</v>
      </c>
      <c r="Q1896">
        <v>0.28000000000000003</v>
      </c>
      <c r="R1896">
        <v>0.05</v>
      </c>
      <c r="S1896">
        <v>0.32</v>
      </c>
      <c r="T1896">
        <v>0.23</v>
      </c>
      <c r="U1896">
        <v>0</v>
      </c>
      <c r="V1896">
        <v>0</v>
      </c>
      <c r="W1896">
        <v>20.67</v>
      </c>
      <c r="X1896">
        <v>0.6</v>
      </c>
      <c r="Y1896">
        <v>-1</v>
      </c>
      <c r="Z1896">
        <v>-1</v>
      </c>
      <c r="AA1896">
        <v>24.88</v>
      </c>
      <c r="AB1896">
        <v>0.03</v>
      </c>
      <c r="AC1896">
        <v>0.02</v>
      </c>
      <c r="AD1896">
        <v>0.03</v>
      </c>
      <c r="AE1896">
        <v>4.17</v>
      </c>
      <c r="AF1896">
        <v>-1</v>
      </c>
      <c r="AG1896">
        <v>-1</v>
      </c>
      <c r="AH1896">
        <v>-1</v>
      </c>
      <c r="AI1896">
        <v>0</v>
      </c>
      <c r="AJ1896">
        <v>0</v>
      </c>
      <c r="AK1896">
        <v>0.03</v>
      </c>
      <c r="AL1896">
        <v>0.03</v>
      </c>
      <c r="AM1896">
        <v>0.05</v>
      </c>
      <c r="AN1896">
        <v>0.05</v>
      </c>
      <c r="AO1896">
        <v>1.42</v>
      </c>
      <c r="AP1896">
        <v>1.42</v>
      </c>
      <c r="AQ1896">
        <v>22.67</v>
      </c>
      <c r="AR1896">
        <v>0.53</v>
      </c>
      <c r="AS1896">
        <v>0.68</v>
      </c>
      <c r="AT1896">
        <v>-1</v>
      </c>
      <c r="AU1896">
        <v>-1</v>
      </c>
      <c r="AV1896">
        <v>0.05</v>
      </c>
      <c r="AW1896">
        <v>29.88</v>
      </c>
      <c r="AX1896">
        <v>29.88</v>
      </c>
      <c r="AY1896">
        <v>0.17</v>
      </c>
      <c r="AZ1896">
        <v>0</v>
      </c>
      <c r="BA1896">
        <v>1531.3129137615908</v>
      </c>
    </row>
    <row r="1897" spans="1:53" x14ac:dyDescent="0.25">
      <c r="A1897">
        <v>4624</v>
      </c>
      <c r="B1897" t="s">
        <v>2249</v>
      </c>
      <c r="C1897">
        <v>0</v>
      </c>
      <c r="D1897">
        <v>1.58</v>
      </c>
      <c r="E1897">
        <v>0</v>
      </c>
      <c r="F1897">
        <v>0</v>
      </c>
      <c r="G1897">
        <v>0</v>
      </c>
      <c r="H1897">
        <v>0.03</v>
      </c>
      <c r="I1897">
        <v>0</v>
      </c>
      <c r="J1897">
        <v>2</v>
      </c>
      <c r="K1897">
        <v>0.03</v>
      </c>
      <c r="L1897">
        <v>-1</v>
      </c>
      <c r="M1897">
        <v>-1</v>
      </c>
      <c r="N1897">
        <v>0.67</v>
      </c>
      <c r="O1897">
        <v>3.58</v>
      </c>
      <c r="P1897">
        <v>0.03</v>
      </c>
      <c r="Q1897">
        <v>0.28000000000000003</v>
      </c>
      <c r="R1897">
        <v>0.05</v>
      </c>
      <c r="S1897">
        <v>0.32</v>
      </c>
      <c r="T1897">
        <v>0.23</v>
      </c>
      <c r="U1897">
        <v>0</v>
      </c>
      <c r="V1897">
        <v>0</v>
      </c>
      <c r="W1897">
        <v>20.67</v>
      </c>
      <c r="X1897">
        <v>0.6</v>
      </c>
      <c r="Y1897">
        <v>-1</v>
      </c>
      <c r="Z1897">
        <v>-1</v>
      </c>
      <c r="AA1897">
        <v>24.88</v>
      </c>
      <c r="AB1897">
        <v>0.03</v>
      </c>
      <c r="AC1897">
        <v>0.02</v>
      </c>
      <c r="AD1897">
        <v>0.03</v>
      </c>
      <c r="AE1897">
        <v>4.17</v>
      </c>
      <c r="AF1897">
        <v>-1</v>
      </c>
      <c r="AG1897">
        <v>-1</v>
      </c>
      <c r="AH1897">
        <v>-1</v>
      </c>
      <c r="AI1897">
        <v>0</v>
      </c>
      <c r="AJ1897">
        <v>0</v>
      </c>
      <c r="AK1897">
        <v>0.03</v>
      </c>
      <c r="AL1897">
        <v>0.03</v>
      </c>
      <c r="AM1897">
        <v>0.05</v>
      </c>
      <c r="AN1897">
        <v>0.05</v>
      </c>
      <c r="AO1897">
        <v>1.42</v>
      </c>
      <c r="AP1897">
        <v>1.42</v>
      </c>
      <c r="AQ1897">
        <v>22.67</v>
      </c>
      <c r="AR1897">
        <v>0.53</v>
      </c>
      <c r="AS1897">
        <v>0.68</v>
      </c>
      <c r="AT1897">
        <v>-1</v>
      </c>
      <c r="AU1897">
        <v>-1</v>
      </c>
      <c r="AV1897">
        <v>0.05</v>
      </c>
      <c r="AW1897">
        <v>29.88</v>
      </c>
      <c r="AX1897">
        <v>29.88</v>
      </c>
      <c r="AY1897">
        <v>0.17</v>
      </c>
      <c r="AZ1897">
        <v>0</v>
      </c>
      <c r="BA1897">
        <v>1486.6618605394949</v>
      </c>
    </row>
    <row r="1898" spans="1:53" x14ac:dyDescent="0.25">
      <c r="A1898">
        <v>4625</v>
      </c>
      <c r="B1898" t="s">
        <v>2250</v>
      </c>
      <c r="C1898">
        <v>0</v>
      </c>
      <c r="D1898">
        <v>1.58</v>
      </c>
      <c r="E1898">
        <v>0</v>
      </c>
      <c r="F1898">
        <v>0</v>
      </c>
      <c r="G1898">
        <v>0</v>
      </c>
      <c r="H1898">
        <v>0.03</v>
      </c>
      <c r="I1898">
        <v>0</v>
      </c>
      <c r="J1898">
        <v>2</v>
      </c>
      <c r="K1898">
        <v>0.03</v>
      </c>
      <c r="L1898">
        <v>-1</v>
      </c>
      <c r="M1898">
        <v>-1</v>
      </c>
      <c r="N1898">
        <v>0.67</v>
      </c>
      <c r="O1898">
        <v>3.58</v>
      </c>
      <c r="P1898">
        <v>0.03</v>
      </c>
      <c r="Q1898">
        <v>0.28000000000000003</v>
      </c>
      <c r="R1898">
        <v>0.05</v>
      </c>
      <c r="S1898">
        <v>0.32</v>
      </c>
      <c r="T1898">
        <v>0.23</v>
      </c>
      <c r="U1898">
        <v>0</v>
      </c>
      <c r="V1898">
        <v>0</v>
      </c>
      <c r="W1898">
        <v>20.67</v>
      </c>
      <c r="X1898">
        <v>0.6</v>
      </c>
      <c r="Y1898">
        <v>-1</v>
      </c>
      <c r="Z1898">
        <v>-1</v>
      </c>
      <c r="AA1898">
        <v>24.88</v>
      </c>
      <c r="AB1898">
        <v>0.03</v>
      </c>
      <c r="AC1898">
        <v>0.02</v>
      </c>
      <c r="AD1898">
        <v>0.03</v>
      </c>
      <c r="AE1898">
        <v>4.17</v>
      </c>
      <c r="AF1898">
        <v>-1</v>
      </c>
      <c r="AG1898">
        <v>-1</v>
      </c>
      <c r="AH1898">
        <v>-1</v>
      </c>
      <c r="AI1898">
        <v>0</v>
      </c>
      <c r="AJ1898">
        <v>0</v>
      </c>
      <c r="AK1898">
        <v>0.03</v>
      </c>
      <c r="AL1898">
        <v>0.03</v>
      </c>
      <c r="AM1898">
        <v>0.05</v>
      </c>
      <c r="AN1898">
        <v>0.05</v>
      </c>
      <c r="AO1898">
        <v>1.42</v>
      </c>
      <c r="AP1898">
        <v>1.42</v>
      </c>
      <c r="AQ1898">
        <v>22.67</v>
      </c>
      <c r="AR1898">
        <v>0.53</v>
      </c>
      <c r="AS1898">
        <v>0.68</v>
      </c>
      <c r="AT1898">
        <v>-1</v>
      </c>
      <c r="AU1898">
        <v>-1</v>
      </c>
      <c r="AV1898">
        <v>0.05</v>
      </c>
      <c r="AW1898">
        <v>29.88</v>
      </c>
      <c r="AX1898">
        <v>29.88</v>
      </c>
      <c r="AY1898">
        <v>0.17</v>
      </c>
      <c r="AZ1898">
        <v>0</v>
      </c>
      <c r="BA1898">
        <v>1406.6548058782942</v>
      </c>
    </row>
    <row r="1899" spans="1:53" x14ac:dyDescent="0.25">
      <c r="A1899">
        <v>4626</v>
      </c>
      <c r="B1899" t="s">
        <v>2251</v>
      </c>
      <c r="C1899">
        <v>0</v>
      </c>
      <c r="D1899">
        <v>1.58</v>
      </c>
      <c r="E1899">
        <v>0</v>
      </c>
      <c r="F1899">
        <v>0</v>
      </c>
      <c r="G1899">
        <v>0</v>
      </c>
      <c r="H1899">
        <v>0.03</v>
      </c>
      <c r="I1899">
        <v>0</v>
      </c>
      <c r="J1899">
        <v>2</v>
      </c>
      <c r="K1899">
        <v>0.03</v>
      </c>
      <c r="L1899">
        <v>-1</v>
      </c>
      <c r="M1899">
        <v>-1</v>
      </c>
      <c r="N1899">
        <v>0.67</v>
      </c>
      <c r="O1899">
        <v>3.58</v>
      </c>
      <c r="P1899">
        <v>0.03</v>
      </c>
      <c r="Q1899">
        <v>0.28000000000000003</v>
      </c>
      <c r="R1899">
        <v>0.05</v>
      </c>
      <c r="S1899">
        <v>0.32</v>
      </c>
      <c r="T1899">
        <v>0.23</v>
      </c>
      <c r="U1899">
        <v>0</v>
      </c>
      <c r="V1899">
        <v>0</v>
      </c>
      <c r="W1899">
        <v>20.67</v>
      </c>
      <c r="X1899">
        <v>0.6</v>
      </c>
      <c r="Y1899">
        <v>-1</v>
      </c>
      <c r="Z1899">
        <v>-1</v>
      </c>
      <c r="AA1899">
        <v>24.88</v>
      </c>
      <c r="AB1899">
        <v>0.03</v>
      </c>
      <c r="AC1899">
        <v>0.02</v>
      </c>
      <c r="AD1899">
        <v>0.03</v>
      </c>
      <c r="AE1899">
        <v>4.17</v>
      </c>
      <c r="AF1899">
        <v>-1</v>
      </c>
      <c r="AG1899">
        <v>-1</v>
      </c>
      <c r="AH1899">
        <v>-1</v>
      </c>
      <c r="AI1899">
        <v>0</v>
      </c>
      <c r="AJ1899">
        <v>0</v>
      </c>
      <c r="AK1899">
        <v>0.03</v>
      </c>
      <c r="AL1899">
        <v>0.03</v>
      </c>
      <c r="AM1899">
        <v>0.05</v>
      </c>
      <c r="AN1899">
        <v>0.05</v>
      </c>
      <c r="AO1899">
        <v>1.42</v>
      </c>
      <c r="AP1899">
        <v>1.42</v>
      </c>
      <c r="AQ1899">
        <v>22.67</v>
      </c>
      <c r="AR1899">
        <v>0.53</v>
      </c>
      <c r="AS1899">
        <v>0.68</v>
      </c>
      <c r="AT1899">
        <v>-1</v>
      </c>
      <c r="AU1899">
        <v>-1</v>
      </c>
      <c r="AV1899">
        <v>0.05</v>
      </c>
      <c r="AW1899">
        <v>29.88</v>
      </c>
      <c r="AX1899">
        <v>29.88</v>
      </c>
      <c r="AY1899">
        <v>0.17</v>
      </c>
      <c r="AZ1899">
        <v>0</v>
      </c>
      <c r="BA1899">
        <v>1337.5423618965262</v>
      </c>
    </row>
    <row r="1900" spans="1:53" x14ac:dyDescent="0.25">
      <c r="A1900">
        <v>4627</v>
      </c>
      <c r="B1900" t="s">
        <v>2252</v>
      </c>
      <c r="C1900">
        <v>0</v>
      </c>
      <c r="D1900">
        <v>1.58</v>
      </c>
      <c r="E1900">
        <v>0</v>
      </c>
      <c r="F1900">
        <v>0</v>
      </c>
      <c r="G1900">
        <v>0</v>
      </c>
      <c r="H1900">
        <v>0.03</v>
      </c>
      <c r="I1900">
        <v>0</v>
      </c>
      <c r="J1900">
        <v>2</v>
      </c>
      <c r="K1900">
        <v>0.03</v>
      </c>
      <c r="L1900">
        <v>-1</v>
      </c>
      <c r="M1900">
        <v>-1</v>
      </c>
      <c r="N1900">
        <v>0.67</v>
      </c>
      <c r="O1900">
        <v>3.58</v>
      </c>
      <c r="P1900">
        <v>0.03</v>
      </c>
      <c r="Q1900">
        <v>0.28000000000000003</v>
      </c>
      <c r="R1900">
        <v>0.05</v>
      </c>
      <c r="S1900">
        <v>0.32</v>
      </c>
      <c r="T1900">
        <v>0.23</v>
      </c>
      <c r="U1900">
        <v>0</v>
      </c>
      <c r="V1900">
        <v>0</v>
      </c>
      <c r="W1900">
        <v>20.67</v>
      </c>
      <c r="X1900">
        <v>0.6</v>
      </c>
      <c r="Y1900">
        <v>-1</v>
      </c>
      <c r="Z1900">
        <v>-1</v>
      </c>
      <c r="AA1900">
        <v>24.88</v>
      </c>
      <c r="AB1900">
        <v>0.03</v>
      </c>
      <c r="AC1900">
        <v>0.02</v>
      </c>
      <c r="AD1900">
        <v>0.03</v>
      </c>
      <c r="AE1900">
        <v>4.17</v>
      </c>
      <c r="AF1900">
        <v>-1</v>
      </c>
      <c r="AG1900">
        <v>-1</v>
      </c>
      <c r="AH1900">
        <v>-1</v>
      </c>
      <c r="AI1900">
        <v>0</v>
      </c>
      <c r="AJ1900">
        <v>0</v>
      </c>
      <c r="AK1900">
        <v>0.03</v>
      </c>
      <c r="AL1900">
        <v>0.03</v>
      </c>
      <c r="AM1900">
        <v>0.05</v>
      </c>
      <c r="AN1900">
        <v>0.05</v>
      </c>
      <c r="AO1900">
        <v>1.42</v>
      </c>
      <c r="AP1900">
        <v>1.42</v>
      </c>
      <c r="AQ1900">
        <v>22.67</v>
      </c>
      <c r="AR1900">
        <v>0.53</v>
      </c>
      <c r="AS1900">
        <v>0.68</v>
      </c>
      <c r="AT1900">
        <v>-1</v>
      </c>
      <c r="AU1900">
        <v>-1</v>
      </c>
      <c r="AV1900">
        <v>0.05</v>
      </c>
      <c r="AW1900">
        <v>29.88</v>
      </c>
      <c r="AX1900">
        <v>29.88</v>
      </c>
      <c r="AY1900">
        <v>0.17</v>
      </c>
      <c r="AZ1900">
        <v>0</v>
      </c>
      <c r="BA1900">
        <v>1477.3868466902932</v>
      </c>
    </row>
    <row r="1901" spans="1:53" x14ac:dyDescent="0.25">
      <c r="A1901">
        <v>4628</v>
      </c>
      <c r="B1901" t="s">
        <v>2253</v>
      </c>
      <c r="C1901">
        <v>0</v>
      </c>
      <c r="D1901">
        <v>1.58</v>
      </c>
      <c r="E1901">
        <v>0</v>
      </c>
      <c r="F1901">
        <v>0</v>
      </c>
      <c r="G1901">
        <v>0</v>
      </c>
      <c r="H1901">
        <v>0.03</v>
      </c>
      <c r="I1901">
        <v>0</v>
      </c>
      <c r="J1901">
        <v>2</v>
      </c>
      <c r="K1901">
        <v>0.03</v>
      </c>
      <c r="L1901">
        <v>-1</v>
      </c>
      <c r="M1901">
        <v>-1</v>
      </c>
      <c r="N1901">
        <v>0.67</v>
      </c>
      <c r="O1901">
        <v>3.58</v>
      </c>
      <c r="P1901">
        <v>0.03</v>
      </c>
      <c r="Q1901">
        <v>0.28000000000000003</v>
      </c>
      <c r="R1901">
        <v>0.05</v>
      </c>
      <c r="S1901">
        <v>0.32</v>
      </c>
      <c r="T1901">
        <v>0.23</v>
      </c>
      <c r="U1901">
        <v>0</v>
      </c>
      <c r="V1901">
        <v>0</v>
      </c>
      <c r="W1901">
        <v>20.67</v>
      </c>
      <c r="X1901">
        <v>0.6</v>
      </c>
      <c r="Y1901">
        <v>-1</v>
      </c>
      <c r="Z1901">
        <v>-1</v>
      </c>
      <c r="AA1901">
        <v>24.88</v>
      </c>
      <c r="AB1901">
        <v>0.03</v>
      </c>
      <c r="AC1901">
        <v>0.02</v>
      </c>
      <c r="AD1901">
        <v>0.03</v>
      </c>
      <c r="AE1901">
        <v>4.17</v>
      </c>
      <c r="AF1901">
        <v>-1</v>
      </c>
      <c r="AG1901">
        <v>-1</v>
      </c>
      <c r="AH1901">
        <v>-1</v>
      </c>
      <c r="AI1901">
        <v>0</v>
      </c>
      <c r="AJ1901">
        <v>0</v>
      </c>
      <c r="AK1901">
        <v>0.03</v>
      </c>
      <c r="AL1901">
        <v>0.03</v>
      </c>
      <c r="AM1901">
        <v>0.05</v>
      </c>
      <c r="AN1901">
        <v>0.05</v>
      </c>
      <c r="AO1901">
        <v>1.42</v>
      </c>
      <c r="AP1901">
        <v>1.42</v>
      </c>
      <c r="AQ1901">
        <v>22.67</v>
      </c>
      <c r="AR1901">
        <v>0.53</v>
      </c>
      <c r="AS1901">
        <v>0.68</v>
      </c>
      <c r="AT1901">
        <v>-1</v>
      </c>
      <c r="AU1901">
        <v>-1</v>
      </c>
      <c r="AV1901">
        <v>0.05</v>
      </c>
      <c r="AW1901">
        <v>29.88</v>
      </c>
      <c r="AX1901">
        <v>29.88</v>
      </c>
      <c r="AY1901">
        <v>0.17</v>
      </c>
      <c r="AZ1901">
        <v>0</v>
      </c>
      <c r="BA1901">
        <v>1431.3490100341974</v>
      </c>
    </row>
    <row r="1902" spans="1:53" x14ac:dyDescent="0.25">
      <c r="A1902">
        <v>4630</v>
      </c>
      <c r="B1902" t="s">
        <v>2254</v>
      </c>
      <c r="C1902">
        <v>0</v>
      </c>
      <c r="D1902">
        <v>1.58</v>
      </c>
      <c r="E1902">
        <v>0</v>
      </c>
      <c r="F1902">
        <v>0</v>
      </c>
      <c r="G1902">
        <v>0</v>
      </c>
      <c r="H1902">
        <v>0.03</v>
      </c>
      <c r="I1902">
        <v>0</v>
      </c>
      <c r="J1902">
        <v>2</v>
      </c>
      <c r="K1902">
        <v>0.03</v>
      </c>
      <c r="L1902">
        <v>-1</v>
      </c>
      <c r="M1902">
        <v>-1</v>
      </c>
      <c r="N1902">
        <v>0.67</v>
      </c>
      <c r="O1902">
        <v>3.58</v>
      </c>
      <c r="P1902">
        <v>0.03</v>
      </c>
      <c r="Q1902">
        <v>0.28000000000000003</v>
      </c>
      <c r="R1902">
        <v>0.05</v>
      </c>
      <c r="S1902">
        <v>0.32</v>
      </c>
      <c r="T1902">
        <v>0.23</v>
      </c>
      <c r="U1902">
        <v>0</v>
      </c>
      <c r="V1902">
        <v>0</v>
      </c>
      <c r="W1902">
        <v>20.67</v>
      </c>
      <c r="X1902">
        <v>0.6</v>
      </c>
      <c r="Y1902">
        <v>-1</v>
      </c>
      <c r="Z1902">
        <v>-1</v>
      </c>
      <c r="AA1902">
        <v>24.88</v>
      </c>
      <c r="AB1902">
        <v>0.03</v>
      </c>
      <c r="AC1902">
        <v>0.02</v>
      </c>
      <c r="AD1902">
        <v>0.03</v>
      </c>
      <c r="AE1902">
        <v>4.17</v>
      </c>
      <c r="AF1902">
        <v>-1</v>
      </c>
      <c r="AG1902">
        <v>-1</v>
      </c>
      <c r="AH1902">
        <v>-1</v>
      </c>
      <c r="AI1902">
        <v>0</v>
      </c>
      <c r="AJ1902">
        <v>0</v>
      </c>
      <c r="AK1902">
        <v>0.03</v>
      </c>
      <c r="AL1902">
        <v>0.03</v>
      </c>
      <c r="AM1902">
        <v>0.05</v>
      </c>
      <c r="AN1902">
        <v>0.05</v>
      </c>
      <c r="AO1902">
        <v>1.42</v>
      </c>
      <c r="AP1902">
        <v>1.42</v>
      </c>
      <c r="AQ1902">
        <v>22.67</v>
      </c>
      <c r="AR1902">
        <v>0.53</v>
      </c>
      <c r="AS1902">
        <v>0.68</v>
      </c>
      <c r="AT1902">
        <v>-1</v>
      </c>
      <c r="AU1902">
        <v>-1</v>
      </c>
      <c r="AV1902">
        <v>0.05</v>
      </c>
      <c r="AW1902">
        <v>29.88</v>
      </c>
      <c r="AX1902">
        <v>29.88</v>
      </c>
      <c r="AY1902">
        <v>0.17</v>
      </c>
      <c r="AZ1902">
        <v>0</v>
      </c>
      <c r="BA1902">
        <v>1465.0566774809574</v>
      </c>
    </row>
    <row r="1903" spans="1:53" x14ac:dyDescent="0.25">
      <c r="A1903">
        <v>4632</v>
      </c>
      <c r="B1903" t="s">
        <v>2255</v>
      </c>
      <c r="C1903">
        <v>0</v>
      </c>
      <c r="D1903">
        <v>1.58</v>
      </c>
      <c r="E1903">
        <v>0</v>
      </c>
      <c r="F1903">
        <v>0</v>
      </c>
      <c r="G1903">
        <v>0</v>
      </c>
      <c r="H1903">
        <v>0.03</v>
      </c>
      <c r="I1903">
        <v>0</v>
      </c>
      <c r="J1903">
        <v>2</v>
      </c>
      <c r="K1903">
        <v>0.03</v>
      </c>
      <c r="L1903">
        <v>-1</v>
      </c>
      <c r="M1903">
        <v>-1</v>
      </c>
      <c r="N1903">
        <v>0.67</v>
      </c>
      <c r="O1903">
        <v>3.58</v>
      </c>
      <c r="P1903">
        <v>0.03</v>
      </c>
      <c r="Q1903">
        <v>0.28000000000000003</v>
      </c>
      <c r="R1903">
        <v>0.05</v>
      </c>
      <c r="S1903">
        <v>0.32</v>
      </c>
      <c r="T1903">
        <v>0.23</v>
      </c>
      <c r="U1903">
        <v>0</v>
      </c>
      <c r="V1903">
        <v>0</v>
      </c>
      <c r="W1903">
        <v>20.67</v>
      </c>
      <c r="X1903">
        <v>0.6</v>
      </c>
      <c r="Y1903">
        <v>-1</v>
      </c>
      <c r="Z1903">
        <v>-1</v>
      </c>
      <c r="AA1903">
        <v>24.88</v>
      </c>
      <c r="AB1903">
        <v>0.03</v>
      </c>
      <c r="AC1903">
        <v>0.02</v>
      </c>
      <c r="AD1903">
        <v>0.03</v>
      </c>
      <c r="AE1903">
        <v>4.17</v>
      </c>
      <c r="AF1903">
        <v>-1</v>
      </c>
      <c r="AG1903">
        <v>-1</v>
      </c>
      <c r="AH1903">
        <v>-1</v>
      </c>
      <c r="AI1903">
        <v>0</v>
      </c>
      <c r="AJ1903">
        <v>0</v>
      </c>
      <c r="AK1903">
        <v>0.03</v>
      </c>
      <c r="AL1903">
        <v>0.03</v>
      </c>
      <c r="AM1903">
        <v>0.05</v>
      </c>
      <c r="AN1903">
        <v>0.05</v>
      </c>
      <c r="AO1903">
        <v>1.42</v>
      </c>
      <c r="AP1903">
        <v>1.42</v>
      </c>
      <c r="AQ1903">
        <v>22.67</v>
      </c>
      <c r="AR1903">
        <v>0.53</v>
      </c>
      <c r="AS1903">
        <v>0.68</v>
      </c>
      <c r="AT1903">
        <v>-1</v>
      </c>
      <c r="AU1903">
        <v>-1</v>
      </c>
      <c r="AV1903">
        <v>0.05</v>
      </c>
      <c r="AW1903">
        <v>29.88</v>
      </c>
      <c r="AX1903">
        <v>29.88</v>
      </c>
      <c r="AY1903">
        <v>0.17</v>
      </c>
      <c r="AZ1903">
        <v>0</v>
      </c>
      <c r="BA1903">
        <v>1379.4463097942023</v>
      </c>
    </row>
    <row r="1904" spans="1:53" x14ac:dyDescent="0.25">
      <c r="A1904">
        <v>4634</v>
      </c>
      <c r="B1904" t="s">
        <v>2256</v>
      </c>
      <c r="C1904">
        <v>0</v>
      </c>
      <c r="D1904">
        <v>1.58</v>
      </c>
      <c r="E1904">
        <v>0</v>
      </c>
      <c r="F1904">
        <v>0</v>
      </c>
      <c r="G1904">
        <v>0</v>
      </c>
      <c r="H1904">
        <v>0.03</v>
      </c>
      <c r="I1904">
        <v>0</v>
      </c>
      <c r="J1904">
        <v>2</v>
      </c>
      <c r="K1904">
        <v>0.03</v>
      </c>
      <c r="L1904">
        <v>-1</v>
      </c>
      <c r="M1904">
        <v>-1</v>
      </c>
      <c r="N1904">
        <v>0.67</v>
      </c>
      <c r="O1904">
        <v>3.58</v>
      </c>
      <c r="P1904">
        <v>0.03</v>
      </c>
      <c r="Q1904">
        <v>0.28000000000000003</v>
      </c>
      <c r="R1904">
        <v>0.05</v>
      </c>
      <c r="S1904">
        <v>0.32</v>
      </c>
      <c r="T1904">
        <v>0.23</v>
      </c>
      <c r="U1904">
        <v>0</v>
      </c>
      <c r="V1904">
        <v>0</v>
      </c>
      <c r="W1904">
        <v>20.67</v>
      </c>
      <c r="X1904">
        <v>0.6</v>
      </c>
      <c r="Y1904">
        <v>-1</v>
      </c>
      <c r="Z1904">
        <v>-1</v>
      </c>
      <c r="AA1904">
        <v>24.88</v>
      </c>
      <c r="AB1904">
        <v>0.03</v>
      </c>
      <c r="AC1904">
        <v>0.02</v>
      </c>
      <c r="AD1904">
        <v>0.03</v>
      </c>
      <c r="AE1904">
        <v>4.17</v>
      </c>
      <c r="AF1904">
        <v>-1</v>
      </c>
      <c r="AG1904">
        <v>-1</v>
      </c>
      <c r="AH1904">
        <v>-1</v>
      </c>
      <c r="AI1904">
        <v>0</v>
      </c>
      <c r="AJ1904">
        <v>0</v>
      </c>
      <c r="AK1904">
        <v>0.03</v>
      </c>
      <c r="AL1904">
        <v>0.03</v>
      </c>
      <c r="AM1904">
        <v>0.05</v>
      </c>
      <c r="AN1904">
        <v>0.05</v>
      </c>
      <c r="AO1904">
        <v>1.42</v>
      </c>
      <c r="AP1904">
        <v>1.42</v>
      </c>
      <c r="AQ1904">
        <v>22.67</v>
      </c>
      <c r="AR1904">
        <v>0.53</v>
      </c>
      <c r="AS1904">
        <v>0.68</v>
      </c>
      <c r="AT1904">
        <v>-1</v>
      </c>
      <c r="AU1904">
        <v>-1</v>
      </c>
      <c r="AV1904">
        <v>0.05</v>
      </c>
      <c r="AW1904">
        <v>29.88</v>
      </c>
      <c r="AX1904">
        <v>29.88</v>
      </c>
      <c r="AY1904">
        <v>0.17</v>
      </c>
      <c r="AZ1904">
        <v>0</v>
      </c>
      <c r="BA1904">
        <v>1393.5798499883927</v>
      </c>
    </row>
    <row r="1905" spans="1:53" x14ac:dyDescent="0.25">
      <c r="A1905">
        <v>4635</v>
      </c>
      <c r="B1905" t="s">
        <v>2257</v>
      </c>
      <c r="C1905">
        <v>0</v>
      </c>
      <c r="D1905">
        <v>1.58</v>
      </c>
      <c r="E1905">
        <v>0</v>
      </c>
      <c r="F1905">
        <v>0</v>
      </c>
      <c r="G1905">
        <v>0</v>
      </c>
      <c r="H1905">
        <v>0.03</v>
      </c>
      <c r="I1905">
        <v>0</v>
      </c>
      <c r="J1905">
        <v>2</v>
      </c>
      <c r="K1905">
        <v>0.03</v>
      </c>
      <c r="L1905">
        <v>-1</v>
      </c>
      <c r="M1905">
        <v>-1</v>
      </c>
      <c r="N1905">
        <v>0.67</v>
      </c>
      <c r="O1905">
        <v>3.58</v>
      </c>
      <c r="P1905">
        <v>0.03</v>
      </c>
      <c r="Q1905">
        <v>0.28000000000000003</v>
      </c>
      <c r="R1905">
        <v>0.05</v>
      </c>
      <c r="S1905">
        <v>0.32</v>
      </c>
      <c r="T1905">
        <v>0.23</v>
      </c>
      <c r="U1905">
        <v>0</v>
      </c>
      <c r="V1905">
        <v>0</v>
      </c>
      <c r="W1905">
        <v>20.67</v>
      </c>
      <c r="X1905">
        <v>0.6</v>
      </c>
      <c r="Y1905">
        <v>-1</v>
      </c>
      <c r="Z1905">
        <v>-1</v>
      </c>
      <c r="AA1905">
        <v>24.88</v>
      </c>
      <c r="AB1905">
        <v>0.03</v>
      </c>
      <c r="AC1905">
        <v>0.02</v>
      </c>
      <c r="AD1905">
        <v>0.03</v>
      </c>
      <c r="AE1905">
        <v>4.17</v>
      </c>
      <c r="AF1905">
        <v>-1</v>
      </c>
      <c r="AG1905">
        <v>-1</v>
      </c>
      <c r="AH1905">
        <v>-1</v>
      </c>
      <c r="AI1905">
        <v>0</v>
      </c>
      <c r="AJ1905">
        <v>0</v>
      </c>
      <c r="AK1905">
        <v>0.03</v>
      </c>
      <c r="AL1905">
        <v>0.03</v>
      </c>
      <c r="AM1905">
        <v>0.05</v>
      </c>
      <c r="AN1905">
        <v>0.05</v>
      </c>
      <c r="AO1905">
        <v>1.42</v>
      </c>
      <c r="AP1905">
        <v>1.42</v>
      </c>
      <c r="AQ1905">
        <v>22.67</v>
      </c>
      <c r="AR1905">
        <v>0.53</v>
      </c>
      <c r="AS1905">
        <v>0.68</v>
      </c>
      <c r="AT1905">
        <v>-1</v>
      </c>
      <c r="AU1905">
        <v>-1</v>
      </c>
      <c r="AV1905">
        <v>0.05</v>
      </c>
      <c r="AW1905">
        <v>29.88</v>
      </c>
      <c r="AX1905">
        <v>29.88</v>
      </c>
      <c r="AY1905">
        <v>0.17</v>
      </c>
      <c r="AZ1905">
        <v>0</v>
      </c>
      <c r="BA1905">
        <v>1451.2384595292949</v>
      </c>
    </row>
    <row r="1906" spans="1:53" x14ac:dyDescent="0.25">
      <c r="A1906">
        <v>4637</v>
      </c>
      <c r="B1906" t="s">
        <v>2258</v>
      </c>
      <c r="C1906">
        <v>0</v>
      </c>
      <c r="D1906">
        <v>1.58</v>
      </c>
      <c r="E1906">
        <v>0</v>
      </c>
      <c r="F1906">
        <v>0</v>
      </c>
      <c r="G1906">
        <v>0</v>
      </c>
      <c r="H1906">
        <v>0.03</v>
      </c>
      <c r="I1906">
        <v>0</v>
      </c>
      <c r="J1906">
        <v>2</v>
      </c>
      <c r="K1906">
        <v>0.03</v>
      </c>
      <c r="L1906">
        <v>-1</v>
      </c>
      <c r="M1906">
        <v>-1</v>
      </c>
      <c r="N1906">
        <v>0.67</v>
      </c>
      <c r="O1906">
        <v>3.58</v>
      </c>
      <c r="P1906">
        <v>0.03</v>
      </c>
      <c r="Q1906">
        <v>0.28000000000000003</v>
      </c>
      <c r="R1906">
        <v>0.05</v>
      </c>
      <c r="S1906">
        <v>0.32</v>
      </c>
      <c r="T1906">
        <v>0.23</v>
      </c>
      <c r="U1906">
        <v>0</v>
      </c>
      <c r="V1906">
        <v>0</v>
      </c>
      <c r="W1906">
        <v>20.67</v>
      </c>
      <c r="X1906">
        <v>0.6</v>
      </c>
      <c r="Y1906">
        <v>-1</v>
      </c>
      <c r="Z1906">
        <v>-1</v>
      </c>
      <c r="AA1906">
        <v>24.88</v>
      </c>
      <c r="AB1906">
        <v>0.03</v>
      </c>
      <c r="AC1906">
        <v>0.02</v>
      </c>
      <c r="AD1906">
        <v>0.03</v>
      </c>
      <c r="AE1906">
        <v>4.17</v>
      </c>
      <c r="AF1906">
        <v>-1</v>
      </c>
      <c r="AG1906">
        <v>-1</v>
      </c>
      <c r="AH1906">
        <v>-1</v>
      </c>
      <c r="AI1906">
        <v>0</v>
      </c>
      <c r="AJ1906">
        <v>0</v>
      </c>
      <c r="AK1906">
        <v>0.03</v>
      </c>
      <c r="AL1906">
        <v>0.03</v>
      </c>
      <c r="AM1906">
        <v>0.05</v>
      </c>
      <c r="AN1906">
        <v>0.05</v>
      </c>
      <c r="AO1906">
        <v>1.42</v>
      </c>
      <c r="AP1906">
        <v>1.42</v>
      </c>
      <c r="AQ1906">
        <v>22.67</v>
      </c>
      <c r="AR1906">
        <v>0.53</v>
      </c>
      <c r="AS1906">
        <v>0.68</v>
      </c>
      <c r="AT1906">
        <v>-1</v>
      </c>
      <c r="AU1906">
        <v>-1</v>
      </c>
      <c r="AV1906">
        <v>0.05</v>
      </c>
      <c r="AW1906">
        <v>29.88</v>
      </c>
      <c r="AX1906">
        <v>29.88</v>
      </c>
      <c r="AY1906">
        <v>0.17</v>
      </c>
      <c r="AZ1906">
        <v>0</v>
      </c>
      <c r="BA1906">
        <v>1423.4764716193708</v>
      </c>
    </row>
    <row r="1907" spans="1:53" x14ac:dyDescent="0.25">
      <c r="A1907">
        <v>4638</v>
      </c>
      <c r="B1907" t="s">
        <v>2259</v>
      </c>
      <c r="C1907">
        <v>0</v>
      </c>
      <c r="D1907">
        <v>1.58</v>
      </c>
      <c r="E1907">
        <v>0</v>
      </c>
      <c r="F1907">
        <v>0</v>
      </c>
      <c r="G1907">
        <v>0</v>
      </c>
      <c r="H1907">
        <v>0.03</v>
      </c>
      <c r="I1907">
        <v>0</v>
      </c>
      <c r="J1907">
        <v>2</v>
      </c>
      <c r="K1907">
        <v>0.03</v>
      </c>
      <c r="L1907">
        <v>-1</v>
      </c>
      <c r="M1907">
        <v>-1</v>
      </c>
      <c r="N1907">
        <v>0.67</v>
      </c>
      <c r="O1907">
        <v>3.58</v>
      </c>
      <c r="P1907">
        <v>0.03</v>
      </c>
      <c r="Q1907">
        <v>0.28000000000000003</v>
      </c>
      <c r="R1907">
        <v>0.05</v>
      </c>
      <c r="S1907">
        <v>0.32</v>
      </c>
      <c r="T1907">
        <v>0.23</v>
      </c>
      <c r="U1907">
        <v>0</v>
      </c>
      <c r="V1907">
        <v>0</v>
      </c>
      <c r="W1907">
        <v>20.67</v>
      </c>
      <c r="X1907">
        <v>0.6</v>
      </c>
      <c r="Y1907">
        <v>-1</v>
      </c>
      <c r="Z1907">
        <v>-1</v>
      </c>
      <c r="AA1907">
        <v>24.88</v>
      </c>
      <c r="AB1907">
        <v>0.03</v>
      </c>
      <c r="AC1907">
        <v>0.02</v>
      </c>
      <c r="AD1907">
        <v>0.03</v>
      </c>
      <c r="AE1907">
        <v>4.17</v>
      </c>
      <c r="AF1907">
        <v>-1</v>
      </c>
      <c r="AG1907">
        <v>-1</v>
      </c>
      <c r="AH1907">
        <v>-1</v>
      </c>
      <c r="AI1907">
        <v>0</v>
      </c>
      <c r="AJ1907">
        <v>0</v>
      </c>
      <c r="AK1907">
        <v>0.03</v>
      </c>
      <c r="AL1907">
        <v>0.03</v>
      </c>
      <c r="AM1907">
        <v>0.05</v>
      </c>
      <c r="AN1907">
        <v>0.05</v>
      </c>
      <c r="AO1907">
        <v>1.42</v>
      </c>
      <c r="AP1907">
        <v>1.42</v>
      </c>
      <c r="AQ1907">
        <v>22.67</v>
      </c>
      <c r="AR1907">
        <v>0.53</v>
      </c>
      <c r="AS1907">
        <v>0.68</v>
      </c>
      <c r="AT1907">
        <v>-1</v>
      </c>
      <c r="AU1907">
        <v>-1</v>
      </c>
      <c r="AV1907">
        <v>0.05</v>
      </c>
      <c r="AW1907">
        <v>29.88</v>
      </c>
      <c r="AX1907">
        <v>29.88</v>
      </c>
      <c r="AY1907">
        <v>0.17</v>
      </c>
      <c r="AZ1907">
        <v>0</v>
      </c>
      <c r="BA1907">
        <v>1474.8898500533776</v>
      </c>
    </row>
    <row r="1908" spans="1:53" x14ac:dyDescent="0.25">
      <c r="A1908">
        <v>4639</v>
      </c>
      <c r="B1908" t="s">
        <v>2260</v>
      </c>
      <c r="C1908">
        <v>0</v>
      </c>
      <c r="D1908">
        <v>1.58</v>
      </c>
      <c r="E1908">
        <v>0</v>
      </c>
      <c r="F1908">
        <v>0</v>
      </c>
      <c r="G1908">
        <v>0</v>
      </c>
      <c r="H1908">
        <v>0.03</v>
      </c>
      <c r="I1908">
        <v>0</v>
      </c>
      <c r="J1908">
        <v>2</v>
      </c>
      <c r="K1908">
        <v>0.03</v>
      </c>
      <c r="L1908">
        <v>-1</v>
      </c>
      <c r="M1908">
        <v>-1</v>
      </c>
      <c r="N1908">
        <v>0.67</v>
      </c>
      <c r="O1908">
        <v>3.58</v>
      </c>
      <c r="P1908">
        <v>0.03</v>
      </c>
      <c r="Q1908">
        <v>0.28000000000000003</v>
      </c>
      <c r="R1908">
        <v>0.05</v>
      </c>
      <c r="S1908">
        <v>0.32</v>
      </c>
      <c r="T1908">
        <v>0.23</v>
      </c>
      <c r="U1908">
        <v>0</v>
      </c>
      <c r="V1908">
        <v>0</v>
      </c>
      <c r="W1908">
        <v>20.67</v>
      </c>
      <c r="X1908">
        <v>0.6</v>
      </c>
      <c r="Y1908">
        <v>-1</v>
      </c>
      <c r="Z1908">
        <v>-1</v>
      </c>
      <c r="AA1908">
        <v>24.88</v>
      </c>
      <c r="AB1908">
        <v>0.03</v>
      </c>
      <c r="AC1908">
        <v>0.02</v>
      </c>
      <c r="AD1908">
        <v>0.03</v>
      </c>
      <c r="AE1908">
        <v>4.17</v>
      </c>
      <c r="AF1908">
        <v>-1</v>
      </c>
      <c r="AG1908">
        <v>-1</v>
      </c>
      <c r="AH1908">
        <v>-1</v>
      </c>
      <c r="AI1908">
        <v>0</v>
      </c>
      <c r="AJ1908">
        <v>0</v>
      </c>
      <c r="AK1908">
        <v>0.03</v>
      </c>
      <c r="AL1908">
        <v>0.03</v>
      </c>
      <c r="AM1908">
        <v>0.05</v>
      </c>
      <c r="AN1908">
        <v>0.05</v>
      </c>
      <c r="AO1908">
        <v>1.42</v>
      </c>
      <c r="AP1908">
        <v>1.42</v>
      </c>
      <c r="AQ1908">
        <v>22.67</v>
      </c>
      <c r="AR1908">
        <v>0.53</v>
      </c>
      <c r="AS1908">
        <v>0.68</v>
      </c>
      <c r="AT1908">
        <v>-1</v>
      </c>
      <c r="AU1908">
        <v>-1</v>
      </c>
      <c r="AV1908">
        <v>0.05</v>
      </c>
      <c r="AW1908">
        <v>29.88</v>
      </c>
      <c r="AX1908">
        <v>29.88</v>
      </c>
      <c r="AY1908">
        <v>0.17</v>
      </c>
      <c r="AZ1908">
        <v>0</v>
      </c>
      <c r="BA1908">
        <v>1453.5325722055518</v>
      </c>
    </row>
    <row r="1909" spans="1:53" x14ac:dyDescent="0.25">
      <c r="A1909">
        <v>4640</v>
      </c>
      <c r="B1909" t="s">
        <v>2261</v>
      </c>
      <c r="C1909">
        <v>0</v>
      </c>
      <c r="D1909">
        <v>1.58</v>
      </c>
      <c r="E1909">
        <v>0</v>
      </c>
      <c r="F1909">
        <v>0</v>
      </c>
      <c r="G1909">
        <v>0</v>
      </c>
      <c r="H1909">
        <v>0.03</v>
      </c>
      <c r="I1909">
        <v>0</v>
      </c>
      <c r="J1909">
        <v>2</v>
      </c>
      <c r="K1909">
        <v>0.03</v>
      </c>
      <c r="L1909">
        <v>-1</v>
      </c>
      <c r="M1909">
        <v>-1</v>
      </c>
      <c r="N1909">
        <v>0.67</v>
      </c>
      <c r="O1909">
        <v>3.58</v>
      </c>
      <c r="P1909">
        <v>0.03</v>
      </c>
      <c r="Q1909">
        <v>0.28000000000000003</v>
      </c>
      <c r="R1909">
        <v>0.05</v>
      </c>
      <c r="S1909">
        <v>0.32</v>
      </c>
      <c r="T1909">
        <v>0.23</v>
      </c>
      <c r="U1909">
        <v>0</v>
      </c>
      <c r="V1909">
        <v>0</v>
      </c>
      <c r="W1909">
        <v>20.67</v>
      </c>
      <c r="X1909">
        <v>0.6</v>
      </c>
      <c r="Y1909">
        <v>-1</v>
      </c>
      <c r="Z1909">
        <v>-1</v>
      </c>
      <c r="AA1909">
        <v>24.88</v>
      </c>
      <c r="AB1909">
        <v>0.03</v>
      </c>
      <c r="AC1909">
        <v>0.02</v>
      </c>
      <c r="AD1909">
        <v>0.03</v>
      </c>
      <c r="AE1909">
        <v>4.17</v>
      </c>
      <c r="AF1909">
        <v>-1</v>
      </c>
      <c r="AG1909">
        <v>-1</v>
      </c>
      <c r="AH1909">
        <v>-1</v>
      </c>
      <c r="AI1909">
        <v>0</v>
      </c>
      <c r="AJ1909">
        <v>0</v>
      </c>
      <c r="AK1909">
        <v>0.03</v>
      </c>
      <c r="AL1909">
        <v>0.03</v>
      </c>
      <c r="AM1909">
        <v>0.05</v>
      </c>
      <c r="AN1909">
        <v>0.05</v>
      </c>
      <c r="AO1909">
        <v>1.42</v>
      </c>
      <c r="AP1909">
        <v>1.42</v>
      </c>
      <c r="AQ1909">
        <v>22.67</v>
      </c>
      <c r="AR1909">
        <v>0.53</v>
      </c>
      <c r="AS1909">
        <v>0.68</v>
      </c>
      <c r="AT1909">
        <v>-1</v>
      </c>
      <c r="AU1909">
        <v>-1</v>
      </c>
      <c r="AV1909">
        <v>0.05</v>
      </c>
      <c r="AW1909">
        <v>29.88</v>
      </c>
      <c r="AX1909">
        <v>29.88</v>
      </c>
      <c r="AY1909">
        <v>0.17</v>
      </c>
      <c r="AZ1909">
        <v>0</v>
      </c>
      <c r="BA1909">
        <v>1394.8209720054413</v>
      </c>
    </row>
    <row r="1910" spans="1:53" x14ac:dyDescent="0.25">
      <c r="A1910">
        <v>4641</v>
      </c>
      <c r="B1910" t="s">
        <v>2262</v>
      </c>
      <c r="C1910">
        <v>0</v>
      </c>
      <c r="D1910">
        <v>1.58</v>
      </c>
      <c r="E1910">
        <v>0</v>
      </c>
      <c r="F1910">
        <v>0</v>
      </c>
      <c r="G1910">
        <v>0</v>
      </c>
      <c r="H1910">
        <v>0.03</v>
      </c>
      <c r="I1910">
        <v>0</v>
      </c>
      <c r="J1910">
        <v>2</v>
      </c>
      <c r="K1910">
        <v>0.03</v>
      </c>
      <c r="L1910">
        <v>-1</v>
      </c>
      <c r="M1910">
        <v>-1</v>
      </c>
      <c r="N1910">
        <v>0.67</v>
      </c>
      <c r="O1910">
        <v>3.58</v>
      </c>
      <c r="P1910">
        <v>0.03</v>
      </c>
      <c r="Q1910">
        <v>0.28000000000000003</v>
      </c>
      <c r="R1910">
        <v>0.05</v>
      </c>
      <c r="S1910">
        <v>0.32</v>
      </c>
      <c r="T1910">
        <v>0.23</v>
      </c>
      <c r="U1910">
        <v>0</v>
      </c>
      <c r="V1910">
        <v>0</v>
      </c>
      <c r="W1910">
        <v>20.67</v>
      </c>
      <c r="X1910">
        <v>0.6</v>
      </c>
      <c r="Y1910">
        <v>-1</v>
      </c>
      <c r="Z1910">
        <v>-1</v>
      </c>
      <c r="AA1910">
        <v>24.88</v>
      </c>
      <c r="AB1910">
        <v>0.03</v>
      </c>
      <c r="AC1910">
        <v>0.02</v>
      </c>
      <c r="AD1910">
        <v>0.03</v>
      </c>
      <c r="AE1910">
        <v>4.17</v>
      </c>
      <c r="AF1910">
        <v>-1</v>
      </c>
      <c r="AG1910">
        <v>-1</v>
      </c>
      <c r="AH1910">
        <v>-1</v>
      </c>
      <c r="AI1910">
        <v>0</v>
      </c>
      <c r="AJ1910">
        <v>0</v>
      </c>
      <c r="AK1910">
        <v>0.03</v>
      </c>
      <c r="AL1910">
        <v>0.03</v>
      </c>
      <c r="AM1910">
        <v>0.05</v>
      </c>
      <c r="AN1910">
        <v>0.05</v>
      </c>
      <c r="AO1910">
        <v>1.42</v>
      </c>
      <c r="AP1910">
        <v>1.42</v>
      </c>
      <c r="AQ1910">
        <v>22.67</v>
      </c>
      <c r="AR1910">
        <v>0.53</v>
      </c>
      <c r="AS1910">
        <v>0.68</v>
      </c>
      <c r="AT1910">
        <v>-1</v>
      </c>
      <c r="AU1910">
        <v>-1</v>
      </c>
      <c r="AV1910">
        <v>0.05</v>
      </c>
      <c r="AW1910">
        <v>29.88</v>
      </c>
      <c r="AX1910">
        <v>29.88</v>
      </c>
      <c r="AY1910">
        <v>0.17</v>
      </c>
      <c r="AZ1910">
        <v>0</v>
      </c>
      <c r="BA1910">
        <v>1404.17739759045</v>
      </c>
    </row>
    <row r="1911" spans="1:53" x14ac:dyDescent="0.25">
      <c r="A1911">
        <v>4643</v>
      </c>
      <c r="B1911" t="s">
        <v>2263</v>
      </c>
      <c r="C1911">
        <v>0</v>
      </c>
      <c r="D1911">
        <v>1.58</v>
      </c>
      <c r="E1911">
        <v>0</v>
      </c>
      <c r="F1911">
        <v>0</v>
      </c>
      <c r="G1911">
        <v>0</v>
      </c>
      <c r="H1911">
        <v>0.03</v>
      </c>
      <c r="I1911">
        <v>0</v>
      </c>
      <c r="J1911">
        <v>2</v>
      </c>
      <c r="K1911">
        <v>0.03</v>
      </c>
      <c r="L1911">
        <v>-1</v>
      </c>
      <c r="M1911">
        <v>-1</v>
      </c>
      <c r="N1911">
        <v>0.67</v>
      </c>
      <c r="O1911">
        <v>3.58</v>
      </c>
      <c r="P1911">
        <v>0.03</v>
      </c>
      <c r="Q1911">
        <v>0.28000000000000003</v>
      </c>
      <c r="R1911">
        <v>0.05</v>
      </c>
      <c r="S1911">
        <v>0.32</v>
      </c>
      <c r="T1911">
        <v>0.23</v>
      </c>
      <c r="U1911">
        <v>0</v>
      </c>
      <c r="V1911">
        <v>0</v>
      </c>
      <c r="W1911">
        <v>20.67</v>
      </c>
      <c r="X1911">
        <v>0.6</v>
      </c>
      <c r="Y1911">
        <v>-1</v>
      </c>
      <c r="Z1911">
        <v>-1</v>
      </c>
      <c r="AA1911">
        <v>24.88</v>
      </c>
      <c r="AB1911">
        <v>0.03</v>
      </c>
      <c r="AC1911">
        <v>0.02</v>
      </c>
      <c r="AD1911">
        <v>0.03</v>
      </c>
      <c r="AE1911">
        <v>4.17</v>
      </c>
      <c r="AF1911">
        <v>-1</v>
      </c>
      <c r="AG1911">
        <v>-1</v>
      </c>
      <c r="AH1911">
        <v>-1</v>
      </c>
      <c r="AI1911">
        <v>0</v>
      </c>
      <c r="AJ1911">
        <v>0</v>
      </c>
      <c r="AK1911">
        <v>0.03</v>
      </c>
      <c r="AL1911">
        <v>0.03</v>
      </c>
      <c r="AM1911">
        <v>0.05</v>
      </c>
      <c r="AN1911">
        <v>0.05</v>
      </c>
      <c r="AO1911">
        <v>1.42</v>
      </c>
      <c r="AP1911">
        <v>1.42</v>
      </c>
      <c r="AQ1911">
        <v>22.67</v>
      </c>
      <c r="AR1911">
        <v>0.53</v>
      </c>
      <c r="AS1911">
        <v>0.68</v>
      </c>
      <c r="AT1911">
        <v>-1</v>
      </c>
      <c r="AU1911">
        <v>-1</v>
      </c>
      <c r="AV1911">
        <v>0.05</v>
      </c>
      <c r="AW1911">
        <v>29.88</v>
      </c>
      <c r="AX1911">
        <v>29.88</v>
      </c>
      <c r="AY1911">
        <v>0.17</v>
      </c>
      <c r="AZ1911">
        <v>0</v>
      </c>
      <c r="BA1911">
        <v>1425.589125323585</v>
      </c>
    </row>
    <row r="1912" spans="1:53" x14ac:dyDescent="0.25">
      <c r="A1912">
        <v>4645</v>
      </c>
      <c r="B1912" t="s">
        <v>2264</v>
      </c>
      <c r="C1912">
        <v>0</v>
      </c>
      <c r="D1912">
        <v>1.58</v>
      </c>
      <c r="E1912">
        <v>0</v>
      </c>
      <c r="F1912">
        <v>0</v>
      </c>
      <c r="G1912">
        <v>0</v>
      </c>
      <c r="H1912">
        <v>0.03</v>
      </c>
      <c r="I1912">
        <v>0</v>
      </c>
      <c r="J1912">
        <v>2</v>
      </c>
      <c r="K1912">
        <v>0.03</v>
      </c>
      <c r="L1912">
        <v>-1</v>
      </c>
      <c r="M1912">
        <v>-1</v>
      </c>
      <c r="N1912">
        <v>0.67</v>
      </c>
      <c r="O1912">
        <v>3.58</v>
      </c>
      <c r="P1912">
        <v>0.03</v>
      </c>
      <c r="Q1912">
        <v>0.28000000000000003</v>
      </c>
      <c r="R1912">
        <v>0.05</v>
      </c>
      <c r="S1912">
        <v>0.32</v>
      </c>
      <c r="T1912">
        <v>0.23</v>
      </c>
      <c r="U1912">
        <v>0</v>
      </c>
      <c r="V1912">
        <v>0</v>
      </c>
      <c r="W1912">
        <v>20.67</v>
      </c>
      <c r="X1912">
        <v>0.6</v>
      </c>
      <c r="Y1912">
        <v>-1</v>
      </c>
      <c r="Z1912">
        <v>-1</v>
      </c>
      <c r="AA1912">
        <v>24.88</v>
      </c>
      <c r="AB1912">
        <v>0.03</v>
      </c>
      <c r="AC1912">
        <v>0.02</v>
      </c>
      <c r="AD1912">
        <v>0.03</v>
      </c>
      <c r="AE1912">
        <v>4.17</v>
      </c>
      <c r="AF1912">
        <v>-1</v>
      </c>
      <c r="AG1912">
        <v>-1</v>
      </c>
      <c r="AH1912">
        <v>-1</v>
      </c>
      <c r="AI1912">
        <v>0</v>
      </c>
      <c r="AJ1912">
        <v>0</v>
      </c>
      <c r="AK1912">
        <v>0.03</v>
      </c>
      <c r="AL1912">
        <v>0.03</v>
      </c>
      <c r="AM1912">
        <v>0.05</v>
      </c>
      <c r="AN1912">
        <v>0.05</v>
      </c>
      <c r="AO1912">
        <v>1.42</v>
      </c>
      <c r="AP1912">
        <v>1.42</v>
      </c>
      <c r="AQ1912">
        <v>22.67</v>
      </c>
      <c r="AR1912">
        <v>0.53</v>
      </c>
      <c r="AS1912">
        <v>0.68</v>
      </c>
      <c r="AT1912">
        <v>-1</v>
      </c>
      <c r="AU1912">
        <v>-1</v>
      </c>
      <c r="AV1912">
        <v>0.05</v>
      </c>
      <c r="AW1912">
        <v>29.88</v>
      </c>
      <c r="AX1912">
        <v>29.88</v>
      </c>
      <c r="AY1912">
        <v>0.17</v>
      </c>
      <c r="AZ1912">
        <v>0</v>
      </c>
      <c r="BA1912">
        <v>1442.540343630149</v>
      </c>
    </row>
    <row r="1913" spans="1:53" x14ac:dyDescent="0.25">
      <c r="A1913">
        <v>4646</v>
      </c>
      <c r="B1913" t="s">
        <v>2265</v>
      </c>
      <c r="C1913">
        <v>0</v>
      </c>
      <c r="D1913">
        <v>1.58</v>
      </c>
      <c r="E1913">
        <v>0</v>
      </c>
      <c r="F1913">
        <v>0</v>
      </c>
      <c r="G1913">
        <v>0</v>
      </c>
      <c r="H1913">
        <v>0.03</v>
      </c>
      <c r="I1913">
        <v>0</v>
      </c>
      <c r="J1913">
        <v>2</v>
      </c>
      <c r="K1913">
        <v>0.03</v>
      </c>
      <c r="L1913">
        <v>-1</v>
      </c>
      <c r="M1913">
        <v>-1</v>
      </c>
      <c r="N1913">
        <v>0.67</v>
      </c>
      <c r="O1913">
        <v>3.58</v>
      </c>
      <c r="P1913">
        <v>0.03</v>
      </c>
      <c r="Q1913">
        <v>0.28000000000000003</v>
      </c>
      <c r="R1913">
        <v>0.05</v>
      </c>
      <c r="S1913">
        <v>0.32</v>
      </c>
      <c r="T1913">
        <v>0.23</v>
      </c>
      <c r="U1913">
        <v>0</v>
      </c>
      <c r="V1913">
        <v>0</v>
      </c>
      <c r="W1913">
        <v>20.67</v>
      </c>
      <c r="X1913">
        <v>0.6</v>
      </c>
      <c r="Y1913">
        <v>-1</v>
      </c>
      <c r="Z1913">
        <v>-1</v>
      </c>
      <c r="AA1913">
        <v>24.88</v>
      </c>
      <c r="AB1913">
        <v>0.03</v>
      </c>
      <c r="AC1913">
        <v>0.02</v>
      </c>
      <c r="AD1913">
        <v>0.03</v>
      </c>
      <c r="AE1913">
        <v>4.17</v>
      </c>
      <c r="AF1913">
        <v>-1</v>
      </c>
      <c r="AG1913">
        <v>-1</v>
      </c>
      <c r="AH1913">
        <v>-1</v>
      </c>
      <c r="AI1913">
        <v>0</v>
      </c>
      <c r="AJ1913">
        <v>0</v>
      </c>
      <c r="AK1913">
        <v>0.03</v>
      </c>
      <c r="AL1913">
        <v>0.03</v>
      </c>
      <c r="AM1913">
        <v>0.05</v>
      </c>
      <c r="AN1913">
        <v>0.05</v>
      </c>
      <c r="AO1913">
        <v>1.42</v>
      </c>
      <c r="AP1913">
        <v>1.42</v>
      </c>
      <c r="AQ1913">
        <v>22.67</v>
      </c>
      <c r="AR1913">
        <v>0.53</v>
      </c>
      <c r="AS1913">
        <v>0.68</v>
      </c>
      <c r="AT1913">
        <v>-1</v>
      </c>
      <c r="AU1913">
        <v>-1</v>
      </c>
      <c r="AV1913">
        <v>0.05</v>
      </c>
      <c r="AW1913">
        <v>29.88</v>
      </c>
      <c r="AX1913">
        <v>29.88</v>
      </c>
      <c r="AY1913">
        <v>0.17</v>
      </c>
      <c r="AZ1913">
        <v>0</v>
      </c>
      <c r="BA1913">
        <v>1535.3646091847563</v>
      </c>
    </row>
    <row r="1914" spans="1:53" x14ac:dyDescent="0.25">
      <c r="A1914">
        <v>4648</v>
      </c>
      <c r="B1914" t="s">
        <v>2266</v>
      </c>
      <c r="C1914">
        <v>0</v>
      </c>
      <c r="D1914">
        <v>1.58</v>
      </c>
      <c r="E1914">
        <v>0</v>
      </c>
      <c r="F1914">
        <v>0</v>
      </c>
      <c r="G1914">
        <v>0</v>
      </c>
      <c r="H1914">
        <v>0.03</v>
      </c>
      <c r="I1914">
        <v>0</v>
      </c>
      <c r="J1914">
        <v>2</v>
      </c>
      <c r="K1914">
        <v>0.03</v>
      </c>
      <c r="L1914">
        <v>-1</v>
      </c>
      <c r="M1914">
        <v>-1</v>
      </c>
      <c r="N1914">
        <v>0.67</v>
      </c>
      <c r="O1914">
        <v>3.58</v>
      </c>
      <c r="P1914">
        <v>0.03</v>
      </c>
      <c r="Q1914">
        <v>0.28000000000000003</v>
      </c>
      <c r="R1914">
        <v>0.05</v>
      </c>
      <c r="S1914">
        <v>0.32</v>
      </c>
      <c r="T1914">
        <v>0.23</v>
      </c>
      <c r="U1914">
        <v>0</v>
      </c>
      <c r="V1914">
        <v>0</v>
      </c>
      <c r="W1914">
        <v>20.67</v>
      </c>
      <c r="X1914">
        <v>0.6</v>
      </c>
      <c r="Y1914">
        <v>-1</v>
      </c>
      <c r="Z1914">
        <v>-1</v>
      </c>
      <c r="AA1914">
        <v>24.88</v>
      </c>
      <c r="AB1914">
        <v>0.03</v>
      </c>
      <c r="AC1914">
        <v>0.02</v>
      </c>
      <c r="AD1914">
        <v>0.03</v>
      </c>
      <c r="AE1914">
        <v>4.17</v>
      </c>
      <c r="AF1914">
        <v>-1</v>
      </c>
      <c r="AG1914">
        <v>-1</v>
      </c>
      <c r="AH1914">
        <v>-1</v>
      </c>
      <c r="AI1914">
        <v>0</v>
      </c>
      <c r="AJ1914">
        <v>0</v>
      </c>
      <c r="AK1914">
        <v>0.03</v>
      </c>
      <c r="AL1914">
        <v>0.03</v>
      </c>
      <c r="AM1914">
        <v>0.05</v>
      </c>
      <c r="AN1914">
        <v>0.05</v>
      </c>
      <c r="AO1914">
        <v>1.42</v>
      </c>
      <c r="AP1914">
        <v>1.42</v>
      </c>
      <c r="AQ1914">
        <v>22.67</v>
      </c>
      <c r="AR1914">
        <v>0.53</v>
      </c>
      <c r="AS1914">
        <v>0.68</v>
      </c>
      <c r="AT1914">
        <v>-1</v>
      </c>
      <c r="AU1914">
        <v>-1</v>
      </c>
      <c r="AV1914">
        <v>0.05</v>
      </c>
      <c r="AW1914">
        <v>29.88</v>
      </c>
      <c r="AX1914">
        <v>29.88</v>
      </c>
      <c r="AY1914">
        <v>0.17</v>
      </c>
      <c r="AZ1914">
        <v>0</v>
      </c>
      <c r="BA1914">
        <v>1402.6298979733961</v>
      </c>
    </row>
    <row r="1915" spans="1:53" x14ac:dyDescent="0.25">
      <c r="A1915">
        <v>4649</v>
      </c>
      <c r="B1915" t="s">
        <v>2267</v>
      </c>
      <c r="C1915">
        <v>0</v>
      </c>
      <c r="D1915">
        <v>1.58</v>
      </c>
      <c r="E1915">
        <v>0</v>
      </c>
      <c r="F1915">
        <v>0</v>
      </c>
      <c r="G1915">
        <v>0</v>
      </c>
      <c r="H1915">
        <v>0.03</v>
      </c>
      <c r="I1915">
        <v>0</v>
      </c>
      <c r="J1915">
        <v>2</v>
      </c>
      <c r="K1915">
        <v>0.03</v>
      </c>
      <c r="L1915">
        <v>-1</v>
      </c>
      <c r="M1915">
        <v>-1</v>
      </c>
      <c r="N1915">
        <v>0.67</v>
      </c>
      <c r="O1915">
        <v>3.58</v>
      </c>
      <c r="P1915">
        <v>0.03</v>
      </c>
      <c r="Q1915">
        <v>0.28000000000000003</v>
      </c>
      <c r="R1915">
        <v>0.05</v>
      </c>
      <c r="S1915">
        <v>0.32</v>
      </c>
      <c r="T1915">
        <v>0.23</v>
      </c>
      <c r="U1915">
        <v>0</v>
      </c>
      <c r="V1915">
        <v>0</v>
      </c>
      <c r="W1915">
        <v>20.67</v>
      </c>
      <c r="X1915">
        <v>0.6</v>
      </c>
      <c r="Y1915">
        <v>-1</v>
      </c>
      <c r="Z1915">
        <v>-1</v>
      </c>
      <c r="AA1915">
        <v>24.88</v>
      </c>
      <c r="AB1915">
        <v>0.03</v>
      </c>
      <c r="AC1915">
        <v>0.02</v>
      </c>
      <c r="AD1915">
        <v>0.03</v>
      </c>
      <c r="AE1915">
        <v>4.17</v>
      </c>
      <c r="AF1915">
        <v>-1</v>
      </c>
      <c r="AG1915">
        <v>-1</v>
      </c>
      <c r="AH1915">
        <v>-1</v>
      </c>
      <c r="AI1915">
        <v>0</v>
      </c>
      <c r="AJ1915">
        <v>0</v>
      </c>
      <c r="AK1915">
        <v>0.03</v>
      </c>
      <c r="AL1915">
        <v>0.03</v>
      </c>
      <c r="AM1915">
        <v>0.05</v>
      </c>
      <c r="AN1915">
        <v>0.05</v>
      </c>
      <c r="AO1915">
        <v>1.42</v>
      </c>
      <c r="AP1915">
        <v>1.42</v>
      </c>
      <c r="AQ1915">
        <v>22.67</v>
      </c>
      <c r="AR1915">
        <v>0.53</v>
      </c>
      <c r="AS1915">
        <v>0.68</v>
      </c>
      <c r="AT1915">
        <v>-1</v>
      </c>
      <c r="AU1915">
        <v>-1</v>
      </c>
      <c r="AV1915">
        <v>0.05</v>
      </c>
      <c r="AW1915">
        <v>29.88</v>
      </c>
      <c r="AX1915">
        <v>29.88</v>
      </c>
      <c r="AY1915">
        <v>0.17</v>
      </c>
      <c r="AZ1915">
        <v>0</v>
      </c>
      <c r="BA1915">
        <v>1389.9809138476132</v>
      </c>
    </row>
    <row r="1916" spans="1:53" x14ac:dyDescent="0.25">
      <c r="A1916">
        <v>4653</v>
      </c>
      <c r="B1916" t="s">
        <v>2268</v>
      </c>
      <c r="C1916">
        <v>0</v>
      </c>
      <c r="D1916">
        <v>1.58</v>
      </c>
      <c r="E1916">
        <v>0</v>
      </c>
      <c r="F1916">
        <v>0</v>
      </c>
      <c r="G1916">
        <v>0</v>
      </c>
      <c r="H1916">
        <v>0.03</v>
      </c>
      <c r="I1916">
        <v>0</v>
      </c>
      <c r="J1916">
        <v>2</v>
      </c>
      <c r="K1916">
        <v>0.03</v>
      </c>
      <c r="L1916">
        <v>-1</v>
      </c>
      <c r="M1916">
        <v>-1</v>
      </c>
      <c r="N1916">
        <v>0.67</v>
      </c>
      <c r="O1916">
        <v>3.58</v>
      </c>
      <c r="P1916">
        <v>0.03</v>
      </c>
      <c r="Q1916">
        <v>0.28000000000000003</v>
      </c>
      <c r="R1916">
        <v>0.05</v>
      </c>
      <c r="S1916">
        <v>0.32</v>
      </c>
      <c r="T1916">
        <v>0.23</v>
      </c>
      <c r="U1916">
        <v>0</v>
      </c>
      <c r="V1916">
        <v>0</v>
      </c>
      <c r="W1916">
        <v>20.67</v>
      </c>
      <c r="X1916">
        <v>0.6</v>
      </c>
      <c r="Y1916">
        <v>-1</v>
      </c>
      <c r="Z1916">
        <v>-1</v>
      </c>
      <c r="AA1916">
        <v>24.88</v>
      </c>
      <c r="AB1916">
        <v>0.03</v>
      </c>
      <c r="AC1916">
        <v>0.02</v>
      </c>
      <c r="AD1916">
        <v>0.03</v>
      </c>
      <c r="AE1916">
        <v>4.17</v>
      </c>
      <c r="AF1916">
        <v>-1</v>
      </c>
      <c r="AG1916">
        <v>-1</v>
      </c>
      <c r="AH1916">
        <v>-1</v>
      </c>
      <c r="AI1916">
        <v>0</v>
      </c>
      <c r="AJ1916">
        <v>0</v>
      </c>
      <c r="AK1916">
        <v>0.03</v>
      </c>
      <c r="AL1916">
        <v>0.03</v>
      </c>
      <c r="AM1916">
        <v>0.05</v>
      </c>
      <c r="AN1916">
        <v>0.05</v>
      </c>
      <c r="AO1916">
        <v>1.42</v>
      </c>
      <c r="AP1916">
        <v>1.42</v>
      </c>
      <c r="AQ1916">
        <v>22.67</v>
      </c>
      <c r="AR1916">
        <v>0.53</v>
      </c>
      <c r="AS1916">
        <v>0.68</v>
      </c>
      <c r="AT1916">
        <v>-1</v>
      </c>
      <c r="AU1916">
        <v>-1</v>
      </c>
      <c r="AV1916">
        <v>0.05</v>
      </c>
      <c r="AW1916">
        <v>29.88</v>
      </c>
      <c r="AX1916">
        <v>29.88</v>
      </c>
      <c r="AY1916">
        <v>0.17</v>
      </c>
      <c r="AZ1916">
        <v>0</v>
      </c>
      <c r="BA1916">
        <v>1465.9914071421313</v>
      </c>
    </row>
    <row r="1917" spans="1:53" x14ac:dyDescent="0.25">
      <c r="A1917">
        <v>4655</v>
      </c>
      <c r="B1917" t="s">
        <v>2269</v>
      </c>
      <c r="C1917">
        <v>0</v>
      </c>
      <c r="D1917">
        <v>1.58</v>
      </c>
      <c r="E1917">
        <v>0</v>
      </c>
      <c r="F1917">
        <v>0</v>
      </c>
      <c r="G1917">
        <v>0</v>
      </c>
      <c r="H1917">
        <v>0.03</v>
      </c>
      <c r="I1917">
        <v>0</v>
      </c>
      <c r="J1917">
        <v>2</v>
      </c>
      <c r="K1917">
        <v>0.03</v>
      </c>
      <c r="L1917">
        <v>-1</v>
      </c>
      <c r="M1917">
        <v>-1</v>
      </c>
      <c r="N1917">
        <v>0.67</v>
      </c>
      <c r="O1917">
        <v>3.58</v>
      </c>
      <c r="P1917">
        <v>0.03</v>
      </c>
      <c r="Q1917">
        <v>0.28000000000000003</v>
      </c>
      <c r="R1917">
        <v>0.05</v>
      </c>
      <c r="S1917">
        <v>0.32</v>
      </c>
      <c r="T1917">
        <v>0.23</v>
      </c>
      <c r="U1917">
        <v>0</v>
      </c>
      <c r="V1917">
        <v>0</v>
      </c>
      <c r="W1917">
        <v>20.67</v>
      </c>
      <c r="X1917">
        <v>0.6</v>
      </c>
      <c r="Y1917">
        <v>-1</v>
      </c>
      <c r="Z1917">
        <v>-1</v>
      </c>
      <c r="AA1917">
        <v>24.88</v>
      </c>
      <c r="AB1917">
        <v>0.03</v>
      </c>
      <c r="AC1917">
        <v>0.02</v>
      </c>
      <c r="AD1917">
        <v>0.03</v>
      </c>
      <c r="AE1917">
        <v>4.17</v>
      </c>
      <c r="AF1917">
        <v>-1</v>
      </c>
      <c r="AG1917">
        <v>-1</v>
      </c>
      <c r="AH1917">
        <v>-1</v>
      </c>
      <c r="AI1917">
        <v>0</v>
      </c>
      <c r="AJ1917">
        <v>0</v>
      </c>
      <c r="AK1917">
        <v>0.03</v>
      </c>
      <c r="AL1917">
        <v>0.03</v>
      </c>
      <c r="AM1917">
        <v>0.05</v>
      </c>
      <c r="AN1917">
        <v>0.05</v>
      </c>
      <c r="AO1917">
        <v>1.42</v>
      </c>
      <c r="AP1917">
        <v>1.42</v>
      </c>
      <c r="AQ1917">
        <v>22.67</v>
      </c>
      <c r="AR1917">
        <v>0.53</v>
      </c>
      <c r="AS1917">
        <v>0.68</v>
      </c>
      <c r="AT1917">
        <v>-1</v>
      </c>
      <c r="AU1917">
        <v>-1</v>
      </c>
      <c r="AV1917">
        <v>0.05</v>
      </c>
      <c r="AW1917">
        <v>29.88</v>
      </c>
      <c r="AX1917">
        <v>29.88</v>
      </c>
      <c r="AY1917">
        <v>0.17</v>
      </c>
      <c r="AZ1917">
        <v>0</v>
      </c>
      <c r="BA1917">
        <v>1488.7037365203976</v>
      </c>
    </row>
    <row r="1918" spans="1:53" x14ac:dyDescent="0.25">
      <c r="A1918">
        <v>4656</v>
      </c>
      <c r="B1918" t="s">
        <v>2270</v>
      </c>
      <c r="C1918">
        <v>0</v>
      </c>
      <c r="D1918">
        <v>1.58</v>
      </c>
      <c r="E1918">
        <v>0</v>
      </c>
      <c r="F1918">
        <v>0</v>
      </c>
      <c r="G1918">
        <v>0</v>
      </c>
      <c r="H1918">
        <v>0.03</v>
      </c>
      <c r="I1918">
        <v>0</v>
      </c>
      <c r="J1918">
        <v>2</v>
      </c>
      <c r="K1918">
        <v>0.03</v>
      </c>
      <c r="L1918">
        <v>-1</v>
      </c>
      <c r="M1918">
        <v>-1</v>
      </c>
      <c r="N1918">
        <v>0.67</v>
      </c>
      <c r="O1918">
        <v>3.58</v>
      </c>
      <c r="P1918">
        <v>0.03</v>
      </c>
      <c r="Q1918">
        <v>0.28000000000000003</v>
      </c>
      <c r="R1918">
        <v>0.05</v>
      </c>
      <c r="S1918">
        <v>0.32</v>
      </c>
      <c r="T1918">
        <v>0.23</v>
      </c>
      <c r="U1918">
        <v>0</v>
      </c>
      <c r="V1918">
        <v>0</v>
      </c>
      <c r="W1918">
        <v>20.67</v>
      </c>
      <c r="X1918">
        <v>0.6</v>
      </c>
      <c r="Y1918">
        <v>-1</v>
      </c>
      <c r="Z1918">
        <v>-1</v>
      </c>
      <c r="AA1918">
        <v>24.88</v>
      </c>
      <c r="AB1918">
        <v>0.03</v>
      </c>
      <c r="AC1918">
        <v>0.02</v>
      </c>
      <c r="AD1918">
        <v>0.03</v>
      </c>
      <c r="AE1918">
        <v>4.17</v>
      </c>
      <c r="AF1918">
        <v>-1</v>
      </c>
      <c r="AG1918">
        <v>-1</v>
      </c>
      <c r="AH1918">
        <v>-1</v>
      </c>
      <c r="AI1918">
        <v>0</v>
      </c>
      <c r="AJ1918">
        <v>0</v>
      </c>
      <c r="AK1918">
        <v>0.03</v>
      </c>
      <c r="AL1918">
        <v>0.03</v>
      </c>
      <c r="AM1918">
        <v>0.05</v>
      </c>
      <c r="AN1918">
        <v>0.05</v>
      </c>
      <c r="AO1918">
        <v>1.42</v>
      </c>
      <c r="AP1918">
        <v>1.42</v>
      </c>
      <c r="AQ1918">
        <v>22.67</v>
      </c>
      <c r="AR1918">
        <v>0.53</v>
      </c>
      <c r="AS1918">
        <v>0.68</v>
      </c>
      <c r="AT1918">
        <v>-1</v>
      </c>
      <c r="AU1918">
        <v>-1</v>
      </c>
      <c r="AV1918">
        <v>0.05</v>
      </c>
      <c r="AW1918">
        <v>29.88</v>
      </c>
      <c r="AX1918">
        <v>29.88</v>
      </c>
      <c r="AY1918">
        <v>0.17</v>
      </c>
      <c r="AZ1918">
        <v>0</v>
      </c>
      <c r="BA1918">
        <v>1512.4716768881808</v>
      </c>
    </row>
    <row r="1919" spans="1:53" x14ac:dyDescent="0.25">
      <c r="A1919">
        <v>4657</v>
      </c>
      <c r="B1919" t="s">
        <v>1097</v>
      </c>
      <c r="C1919">
        <v>0</v>
      </c>
      <c r="D1919">
        <v>1.58</v>
      </c>
      <c r="E1919">
        <v>0</v>
      </c>
      <c r="F1919">
        <v>0</v>
      </c>
      <c r="G1919">
        <v>0</v>
      </c>
      <c r="H1919">
        <v>0.03</v>
      </c>
      <c r="I1919">
        <v>0</v>
      </c>
      <c r="J1919">
        <v>2</v>
      </c>
      <c r="K1919">
        <v>0.03</v>
      </c>
      <c r="L1919">
        <v>-1</v>
      </c>
      <c r="M1919">
        <v>-1</v>
      </c>
      <c r="N1919">
        <v>0.67</v>
      </c>
      <c r="O1919">
        <v>3.58</v>
      </c>
      <c r="P1919">
        <v>0.03</v>
      </c>
      <c r="Q1919">
        <v>0.28000000000000003</v>
      </c>
      <c r="R1919">
        <v>0.05</v>
      </c>
      <c r="S1919">
        <v>0.32</v>
      </c>
      <c r="T1919">
        <v>0.23</v>
      </c>
      <c r="U1919">
        <v>0</v>
      </c>
      <c r="V1919">
        <v>0</v>
      </c>
      <c r="W1919">
        <v>20.67</v>
      </c>
      <c r="X1919">
        <v>0.6</v>
      </c>
      <c r="Y1919">
        <v>-1</v>
      </c>
      <c r="Z1919">
        <v>-1</v>
      </c>
      <c r="AA1919">
        <v>24.88</v>
      </c>
      <c r="AB1919">
        <v>0.03</v>
      </c>
      <c r="AC1919">
        <v>0.02</v>
      </c>
      <c r="AD1919">
        <v>0.03</v>
      </c>
      <c r="AE1919">
        <v>4.17</v>
      </c>
      <c r="AF1919">
        <v>-1</v>
      </c>
      <c r="AG1919">
        <v>-1</v>
      </c>
      <c r="AH1919">
        <v>-1</v>
      </c>
      <c r="AI1919">
        <v>0</v>
      </c>
      <c r="AJ1919">
        <v>0</v>
      </c>
      <c r="AK1919">
        <v>0.03</v>
      </c>
      <c r="AL1919">
        <v>0.03</v>
      </c>
      <c r="AM1919">
        <v>0.05</v>
      </c>
      <c r="AN1919">
        <v>0.05</v>
      </c>
      <c r="AO1919">
        <v>1.42</v>
      </c>
      <c r="AP1919">
        <v>1.42</v>
      </c>
      <c r="AQ1919">
        <v>22.67</v>
      </c>
      <c r="AR1919">
        <v>0.53</v>
      </c>
      <c r="AS1919">
        <v>0.68</v>
      </c>
      <c r="AT1919">
        <v>-1</v>
      </c>
      <c r="AU1919">
        <v>-1</v>
      </c>
      <c r="AV1919">
        <v>0.05</v>
      </c>
      <c r="AW1919">
        <v>29.88</v>
      </c>
      <c r="AX1919">
        <v>29.88</v>
      </c>
      <c r="AY1919">
        <v>0.17</v>
      </c>
      <c r="AZ1919">
        <v>0</v>
      </c>
      <c r="BA1919">
        <v>1397.3078234756433</v>
      </c>
    </row>
    <row r="1920" spans="1:53" x14ac:dyDescent="0.25">
      <c r="A1920">
        <v>4661</v>
      </c>
      <c r="B1920" t="s">
        <v>2271</v>
      </c>
      <c r="C1920">
        <v>0</v>
      </c>
      <c r="D1920">
        <v>1.58</v>
      </c>
      <c r="E1920">
        <v>0</v>
      </c>
      <c r="F1920">
        <v>0</v>
      </c>
      <c r="G1920">
        <v>0</v>
      </c>
      <c r="H1920">
        <v>0.03</v>
      </c>
      <c r="I1920">
        <v>0</v>
      </c>
      <c r="J1920">
        <v>2</v>
      </c>
      <c r="K1920">
        <v>0.03</v>
      </c>
      <c r="L1920">
        <v>-1</v>
      </c>
      <c r="M1920">
        <v>-1</v>
      </c>
      <c r="N1920">
        <v>0.67</v>
      </c>
      <c r="O1920">
        <v>3.58</v>
      </c>
      <c r="P1920">
        <v>0.03</v>
      </c>
      <c r="Q1920">
        <v>0.28000000000000003</v>
      </c>
      <c r="R1920">
        <v>0.05</v>
      </c>
      <c r="S1920">
        <v>0.32</v>
      </c>
      <c r="T1920">
        <v>0.23</v>
      </c>
      <c r="U1920">
        <v>0</v>
      </c>
      <c r="V1920">
        <v>0</v>
      </c>
      <c r="W1920">
        <v>20.67</v>
      </c>
      <c r="X1920">
        <v>0.6</v>
      </c>
      <c r="Y1920">
        <v>-1</v>
      </c>
      <c r="Z1920">
        <v>-1</v>
      </c>
      <c r="AA1920">
        <v>24.88</v>
      </c>
      <c r="AB1920">
        <v>0.03</v>
      </c>
      <c r="AC1920">
        <v>0.02</v>
      </c>
      <c r="AD1920">
        <v>0.03</v>
      </c>
      <c r="AE1920">
        <v>4.17</v>
      </c>
      <c r="AF1920">
        <v>-1</v>
      </c>
      <c r="AG1920">
        <v>-1</v>
      </c>
      <c r="AH1920">
        <v>-1</v>
      </c>
      <c r="AI1920">
        <v>0</v>
      </c>
      <c r="AJ1920">
        <v>0</v>
      </c>
      <c r="AK1920">
        <v>0.03</v>
      </c>
      <c r="AL1920">
        <v>0.03</v>
      </c>
      <c r="AM1920">
        <v>0.05</v>
      </c>
      <c r="AN1920">
        <v>0.05</v>
      </c>
      <c r="AO1920">
        <v>1.42</v>
      </c>
      <c r="AP1920">
        <v>1.42</v>
      </c>
      <c r="AQ1920">
        <v>22.67</v>
      </c>
      <c r="AR1920">
        <v>0.53</v>
      </c>
      <c r="AS1920">
        <v>0.68</v>
      </c>
      <c r="AT1920">
        <v>-1</v>
      </c>
      <c r="AU1920">
        <v>-1</v>
      </c>
      <c r="AV1920">
        <v>0.05</v>
      </c>
      <c r="AW1920">
        <v>29.88</v>
      </c>
      <c r="AX1920">
        <v>29.88</v>
      </c>
      <c r="AY1920">
        <v>0.17</v>
      </c>
      <c r="AZ1920">
        <v>0</v>
      </c>
      <c r="BA1920">
        <v>1415.7348130861442</v>
      </c>
    </row>
    <row r="1921" spans="1:53" x14ac:dyDescent="0.25">
      <c r="A1921">
        <v>4662</v>
      </c>
      <c r="B1921" t="s">
        <v>2272</v>
      </c>
      <c r="C1921">
        <v>0</v>
      </c>
      <c r="D1921">
        <v>1.58</v>
      </c>
      <c r="E1921">
        <v>0</v>
      </c>
      <c r="F1921">
        <v>0</v>
      </c>
      <c r="G1921">
        <v>0</v>
      </c>
      <c r="H1921">
        <v>0.03</v>
      </c>
      <c r="I1921">
        <v>0</v>
      </c>
      <c r="J1921">
        <v>2</v>
      </c>
      <c r="K1921">
        <v>0.03</v>
      </c>
      <c r="L1921">
        <v>-1</v>
      </c>
      <c r="M1921">
        <v>-1</v>
      </c>
      <c r="N1921">
        <v>0.67</v>
      </c>
      <c r="O1921">
        <v>3.58</v>
      </c>
      <c r="P1921">
        <v>0.03</v>
      </c>
      <c r="Q1921">
        <v>0.28000000000000003</v>
      </c>
      <c r="R1921">
        <v>0.05</v>
      </c>
      <c r="S1921">
        <v>0.32</v>
      </c>
      <c r="T1921">
        <v>0.23</v>
      </c>
      <c r="U1921">
        <v>0</v>
      </c>
      <c r="V1921">
        <v>0</v>
      </c>
      <c r="W1921">
        <v>20.67</v>
      </c>
      <c r="X1921">
        <v>0.6</v>
      </c>
      <c r="Y1921">
        <v>-1</v>
      </c>
      <c r="Z1921">
        <v>-1</v>
      </c>
      <c r="AA1921">
        <v>24.88</v>
      </c>
      <c r="AB1921">
        <v>0.03</v>
      </c>
      <c r="AC1921">
        <v>0.02</v>
      </c>
      <c r="AD1921">
        <v>0.03</v>
      </c>
      <c r="AE1921">
        <v>4.17</v>
      </c>
      <c r="AF1921">
        <v>-1</v>
      </c>
      <c r="AG1921">
        <v>-1</v>
      </c>
      <c r="AH1921">
        <v>-1</v>
      </c>
      <c r="AI1921">
        <v>0</v>
      </c>
      <c r="AJ1921">
        <v>0</v>
      </c>
      <c r="AK1921">
        <v>0.03</v>
      </c>
      <c r="AL1921">
        <v>0.03</v>
      </c>
      <c r="AM1921">
        <v>0.05</v>
      </c>
      <c r="AN1921">
        <v>0.05</v>
      </c>
      <c r="AO1921">
        <v>1.42</v>
      </c>
      <c r="AP1921">
        <v>1.42</v>
      </c>
      <c r="AQ1921">
        <v>22.67</v>
      </c>
      <c r="AR1921">
        <v>0.53</v>
      </c>
      <c r="AS1921">
        <v>0.68</v>
      </c>
      <c r="AT1921">
        <v>-1</v>
      </c>
      <c r="AU1921">
        <v>-1</v>
      </c>
      <c r="AV1921">
        <v>0.05</v>
      </c>
      <c r="AW1921">
        <v>29.88</v>
      </c>
      <c r="AX1921">
        <v>29.88</v>
      </c>
      <c r="AY1921">
        <v>0.17</v>
      </c>
      <c r="AZ1921">
        <v>0</v>
      </c>
      <c r="BA1921">
        <v>1378.5727864839084</v>
      </c>
    </row>
    <row r="1922" spans="1:53" x14ac:dyDescent="0.25">
      <c r="A1922">
        <v>4663</v>
      </c>
      <c r="B1922" t="s">
        <v>2273</v>
      </c>
      <c r="C1922">
        <v>0</v>
      </c>
      <c r="D1922">
        <v>1.58</v>
      </c>
      <c r="E1922">
        <v>0</v>
      </c>
      <c r="F1922">
        <v>0</v>
      </c>
      <c r="G1922">
        <v>0</v>
      </c>
      <c r="H1922">
        <v>0.03</v>
      </c>
      <c r="I1922">
        <v>0</v>
      </c>
      <c r="J1922">
        <v>2</v>
      </c>
      <c r="K1922">
        <v>0.03</v>
      </c>
      <c r="L1922">
        <v>-1</v>
      </c>
      <c r="M1922">
        <v>-1</v>
      </c>
      <c r="N1922">
        <v>0.67</v>
      </c>
      <c r="O1922">
        <v>3.58</v>
      </c>
      <c r="P1922">
        <v>0.03</v>
      </c>
      <c r="Q1922">
        <v>0.28000000000000003</v>
      </c>
      <c r="R1922">
        <v>0.05</v>
      </c>
      <c r="S1922">
        <v>0.32</v>
      </c>
      <c r="T1922">
        <v>0.23</v>
      </c>
      <c r="U1922">
        <v>0</v>
      </c>
      <c r="V1922">
        <v>0</v>
      </c>
      <c r="W1922">
        <v>20.67</v>
      </c>
      <c r="X1922">
        <v>0.6</v>
      </c>
      <c r="Y1922">
        <v>-1</v>
      </c>
      <c r="Z1922">
        <v>-1</v>
      </c>
      <c r="AA1922">
        <v>24.88</v>
      </c>
      <c r="AB1922">
        <v>0.03</v>
      </c>
      <c r="AC1922">
        <v>0.02</v>
      </c>
      <c r="AD1922">
        <v>0.03</v>
      </c>
      <c r="AE1922">
        <v>4.17</v>
      </c>
      <c r="AF1922">
        <v>-1</v>
      </c>
      <c r="AG1922">
        <v>-1</v>
      </c>
      <c r="AH1922">
        <v>-1</v>
      </c>
      <c r="AI1922">
        <v>0</v>
      </c>
      <c r="AJ1922">
        <v>0</v>
      </c>
      <c r="AK1922">
        <v>0.03</v>
      </c>
      <c r="AL1922">
        <v>0.03</v>
      </c>
      <c r="AM1922">
        <v>0.05</v>
      </c>
      <c r="AN1922">
        <v>0.05</v>
      </c>
      <c r="AO1922">
        <v>1.42</v>
      </c>
      <c r="AP1922">
        <v>1.42</v>
      </c>
      <c r="AQ1922">
        <v>22.67</v>
      </c>
      <c r="AR1922">
        <v>0.53</v>
      </c>
      <c r="AS1922">
        <v>0.68</v>
      </c>
      <c r="AT1922">
        <v>-1</v>
      </c>
      <c r="AU1922">
        <v>-1</v>
      </c>
      <c r="AV1922">
        <v>0.05</v>
      </c>
      <c r="AW1922">
        <v>29.88</v>
      </c>
      <c r="AX1922">
        <v>29.88</v>
      </c>
      <c r="AY1922">
        <v>0.17</v>
      </c>
      <c r="AZ1922">
        <v>0</v>
      </c>
      <c r="BA1922">
        <v>1446.5665101944719</v>
      </c>
    </row>
    <row r="1923" spans="1:53" x14ac:dyDescent="0.25">
      <c r="A1923">
        <v>4664</v>
      </c>
      <c r="B1923" t="s">
        <v>2274</v>
      </c>
      <c r="C1923">
        <v>0</v>
      </c>
      <c r="D1923">
        <v>1.58</v>
      </c>
      <c r="E1923">
        <v>0</v>
      </c>
      <c r="F1923">
        <v>0</v>
      </c>
      <c r="G1923">
        <v>0</v>
      </c>
      <c r="H1923">
        <v>0.03</v>
      </c>
      <c r="I1923">
        <v>0</v>
      </c>
      <c r="J1923">
        <v>2</v>
      </c>
      <c r="K1923">
        <v>0.03</v>
      </c>
      <c r="L1923">
        <v>-1</v>
      </c>
      <c r="M1923">
        <v>-1</v>
      </c>
      <c r="N1923">
        <v>0.67</v>
      </c>
      <c r="O1923">
        <v>3.58</v>
      </c>
      <c r="P1923">
        <v>0.03</v>
      </c>
      <c r="Q1923">
        <v>0.28000000000000003</v>
      </c>
      <c r="R1923">
        <v>0.05</v>
      </c>
      <c r="S1923">
        <v>0.32</v>
      </c>
      <c r="T1923">
        <v>0.23</v>
      </c>
      <c r="U1923">
        <v>0</v>
      </c>
      <c r="V1923">
        <v>0</v>
      </c>
      <c r="W1923">
        <v>20.67</v>
      </c>
      <c r="X1923">
        <v>0.6</v>
      </c>
      <c r="Y1923">
        <v>-1</v>
      </c>
      <c r="Z1923">
        <v>-1</v>
      </c>
      <c r="AA1923">
        <v>24.88</v>
      </c>
      <c r="AB1923">
        <v>0.03</v>
      </c>
      <c r="AC1923">
        <v>0.02</v>
      </c>
      <c r="AD1923">
        <v>0.03</v>
      </c>
      <c r="AE1923">
        <v>4.17</v>
      </c>
      <c r="AF1923">
        <v>-1</v>
      </c>
      <c r="AG1923">
        <v>-1</v>
      </c>
      <c r="AH1923">
        <v>-1</v>
      </c>
      <c r="AI1923">
        <v>0</v>
      </c>
      <c r="AJ1923">
        <v>0</v>
      </c>
      <c r="AK1923">
        <v>0.03</v>
      </c>
      <c r="AL1923">
        <v>0.03</v>
      </c>
      <c r="AM1923">
        <v>0.05</v>
      </c>
      <c r="AN1923">
        <v>0.05</v>
      </c>
      <c r="AO1923">
        <v>1.42</v>
      </c>
      <c r="AP1923">
        <v>1.42</v>
      </c>
      <c r="AQ1923">
        <v>22.67</v>
      </c>
      <c r="AR1923">
        <v>0.53</v>
      </c>
      <c r="AS1923">
        <v>0.68</v>
      </c>
      <c r="AT1923">
        <v>-1</v>
      </c>
      <c r="AU1923">
        <v>-1</v>
      </c>
      <c r="AV1923">
        <v>0.05</v>
      </c>
      <c r="AW1923">
        <v>29.88</v>
      </c>
      <c r="AX1923">
        <v>29.88</v>
      </c>
      <c r="AY1923">
        <v>0.17</v>
      </c>
      <c r="AZ1923">
        <v>0</v>
      </c>
      <c r="BA1923">
        <v>1464.8999207038676</v>
      </c>
    </row>
    <row r="1924" spans="1:53" x14ac:dyDescent="0.25">
      <c r="A1924">
        <v>4665</v>
      </c>
      <c r="B1924" t="s">
        <v>2275</v>
      </c>
      <c r="C1924">
        <v>0</v>
      </c>
      <c r="D1924">
        <v>1.58</v>
      </c>
      <c r="E1924">
        <v>0</v>
      </c>
      <c r="F1924">
        <v>0</v>
      </c>
      <c r="G1924">
        <v>0</v>
      </c>
      <c r="H1924">
        <v>0.03</v>
      </c>
      <c r="I1924">
        <v>0</v>
      </c>
      <c r="J1924">
        <v>2</v>
      </c>
      <c r="K1924">
        <v>0.03</v>
      </c>
      <c r="L1924">
        <v>-1</v>
      </c>
      <c r="M1924">
        <v>-1</v>
      </c>
      <c r="N1924">
        <v>0.67</v>
      </c>
      <c r="O1924">
        <v>3.58</v>
      </c>
      <c r="P1924">
        <v>0.03</v>
      </c>
      <c r="Q1924">
        <v>0.28000000000000003</v>
      </c>
      <c r="R1924">
        <v>0.05</v>
      </c>
      <c r="S1924">
        <v>0.32</v>
      </c>
      <c r="T1924">
        <v>0.23</v>
      </c>
      <c r="U1924">
        <v>0</v>
      </c>
      <c r="V1924">
        <v>0</v>
      </c>
      <c r="W1924">
        <v>20.67</v>
      </c>
      <c r="X1924">
        <v>0.6</v>
      </c>
      <c r="Y1924">
        <v>-1</v>
      </c>
      <c r="Z1924">
        <v>-1</v>
      </c>
      <c r="AA1924">
        <v>24.88</v>
      </c>
      <c r="AB1924">
        <v>0.03</v>
      </c>
      <c r="AC1924">
        <v>0.02</v>
      </c>
      <c r="AD1924">
        <v>0.03</v>
      </c>
      <c r="AE1924">
        <v>4.17</v>
      </c>
      <c r="AF1924">
        <v>-1</v>
      </c>
      <c r="AG1924">
        <v>-1</v>
      </c>
      <c r="AH1924">
        <v>-1</v>
      </c>
      <c r="AI1924">
        <v>0</v>
      </c>
      <c r="AJ1924">
        <v>0</v>
      </c>
      <c r="AK1924">
        <v>0.03</v>
      </c>
      <c r="AL1924">
        <v>0.03</v>
      </c>
      <c r="AM1924">
        <v>0.05</v>
      </c>
      <c r="AN1924">
        <v>0.05</v>
      </c>
      <c r="AO1924">
        <v>1.42</v>
      </c>
      <c r="AP1924">
        <v>1.42</v>
      </c>
      <c r="AQ1924">
        <v>22.67</v>
      </c>
      <c r="AR1924">
        <v>0.53</v>
      </c>
      <c r="AS1924">
        <v>0.68</v>
      </c>
      <c r="AT1924">
        <v>-1</v>
      </c>
      <c r="AU1924">
        <v>-1</v>
      </c>
      <c r="AV1924">
        <v>0.05</v>
      </c>
      <c r="AW1924">
        <v>29.88</v>
      </c>
      <c r="AX1924">
        <v>29.88</v>
      </c>
      <c r="AY1924">
        <v>0.17</v>
      </c>
      <c r="AZ1924">
        <v>0</v>
      </c>
      <c r="BA1924">
        <v>1412.8456051818862</v>
      </c>
    </row>
    <row r="1925" spans="1:53" x14ac:dyDescent="0.25">
      <c r="A1925">
        <v>4669</v>
      </c>
      <c r="B1925" t="s">
        <v>2276</v>
      </c>
      <c r="C1925">
        <v>0</v>
      </c>
      <c r="D1925">
        <v>1.58</v>
      </c>
      <c r="E1925">
        <v>0</v>
      </c>
      <c r="F1925">
        <v>0</v>
      </c>
      <c r="G1925">
        <v>0</v>
      </c>
      <c r="H1925">
        <v>0.03</v>
      </c>
      <c r="I1925">
        <v>0</v>
      </c>
      <c r="J1925">
        <v>2</v>
      </c>
      <c r="K1925">
        <v>0.03</v>
      </c>
      <c r="L1925">
        <v>-1</v>
      </c>
      <c r="M1925">
        <v>-1</v>
      </c>
      <c r="N1925">
        <v>0.67</v>
      </c>
      <c r="O1925">
        <v>3.58</v>
      </c>
      <c r="P1925">
        <v>0.03</v>
      </c>
      <c r="Q1925">
        <v>0.28000000000000003</v>
      </c>
      <c r="R1925">
        <v>0.05</v>
      </c>
      <c r="S1925">
        <v>0.32</v>
      </c>
      <c r="T1925">
        <v>0.23</v>
      </c>
      <c r="U1925">
        <v>0</v>
      </c>
      <c r="V1925">
        <v>0</v>
      </c>
      <c r="W1925">
        <v>20.67</v>
      </c>
      <c r="X1925">
        <v>0.6</v>
      </c>
      <c r="Y1925">
        <v>-1</v>
      </c>
      <c r="Z1925">
        <v>-1</v>
      </c>
      <c r="AA1925">
        <v>24.88</v>
      </c>
      <c r="AB1925">
        <v>0.03</v>
      </c>
      <c r="AC1925">
        <v>0.02</v>
      </c>
      <c r="AD1925">
        <v>0.03</v>
      </c>
      <c r="AE1925">
        <v>4.17</v>
      </c>
      <c r="AF1925">
        <v>-1</v>
      </c>
      <c r="AG1925">
        <v>-1</v>
      </c>
      <c r="AH1925">
        <v>-1</v>
      </c>
      <c r="AI1925">
        <v>0</v>
      </c>
      <c r="AJ1925">
        <v>0</v>
      </c>
      <c r="AK1925">
        <v>0.03</v>
      </c>
      <c r="AL1925">
        <v>0.03</v>
      </c>
      <c r="AM1925">
        <v>0.05</v>
      </c>
      <c r="AN1925">
        <v>0.05</v>
      </c>
      <c r="AO1925">
        <v>1.42</v>
      </c>
      <c r="AP1925">
        <v>1.42</v>
      </c>
      <c r="AQ1925">
        <v>22.67</v>
      </c>
      <c r="AR1925">
        <v>0.53</v>
      </c>
      <c r="AS1925">
        <v>0.68</v>
      </c>
      <c r="AT1925">
        <v>-1</v>
      </c>
      <c r="AU1925">
        <v>-1</v>
      </c>
      <c r="AV1925">
        <v>0.05</v>
      </c>
      <c r="AW1925">
        <v>29.88</v>
      </c>
      <c r="AX1925">
        <v>29.88</v>
      </c>
      <c r="AY1925">
        <v>0.17</v>
      </c>
      <c r="AZ1925">
        <v>0</v>
      </c>
      <c r="BA1925">
        <v>1503.1834588260733</v>
      </c>
    </row>
    <row r="1926" spans="1:53" x14ac:dyDescent="0.25">
      <c r="A1926">
        <v>4674</v>
      </c>
      <c r="B1926" t="s">
        <v>2277</v>
      </c>
      <c r="C1926">
        <v>0</v>
      </c>
      <c r="D1926">
        <v>1.58</v>
      </c>
      <c r="E1926">
        <v>0</v>
      </c>
      <c r="F1926">
        <v>0</v>
      </c>
      <c r="G1926">
        <v>0</v>
      </c>
      <c r="H1926">
        <v>0.03</v>
      </c>
      <c r="I1926">
        <v>0</v>
      </c>
      <c r="J1926">
        <v>2</v>
      </c>
      <c r="K1926">
        <v>0.03</v>
      </c>
      <c r="L1926">
        <v>-1</v>
      </c>
      <c r="M1926">
        <v>-1</v>
      </c>
      <c r="N1926">
        <v>0.67</v>
      </c>
      <c r="O1926">
        <v>3.58</v>
      </c>
      <c r="P1926">
        <v>0.03</v>
      </c>
      <c r="Q1926">
        <v>0.28000000000000003</v>
      </c>
      <c r="R1926">
        <v>0.05</v>
      </c>
      <c r="S1926">
        <v>0.32</v>
      </c>
      <c r="T1926">
        <v>0.23</v>
      </c>
      <c r="U1926">
        <v>0</v>
      </c>
      <c r="V1926">
        <v>0</v>
      </c>
      <c r="W1926">
        <v>20.67</v>
      </c>
      <c r="X1926">
        <v>0.6</v>
      </c>
      <c r="Y1926">
        <v>-1</v>
      </c>
      <c r="Z1926">
        <v>-1</v>
      </c>
      <c r="AA1926">
        <v>24.88</v>
      </c>
      <c r="AB1926">
        <v>0.03</v>
      </c>
      <c r="AC1926">
        <v>0.02</v>
      </c>
      <c r="AD1926">
        <v>0.03</v>
      </c>
      <c r="AE1926">
        <v>4.17</v>
      </c>
      <c r="AF1926">
        <v>-1</v>
      </c>
      <c r="AG1926">
        <v>-1</v>
      </c>
      <c r="AH1926">
        <v>-1</v>
      </c>
      <c r="AI1926">
        <v>0</v>
      </c>
      <c r="AJ1926">
        <v>0</v>
      </c>
      <c r="AK1926">
        <v>0.03</v>
      </c>
      <c r="AL1926">
        <v>0.03</v>
      </c>
      <c r="AM1926">
        <v>0.05</v>
      </c>
      <c r="AN1926">
        <v>0.05</v>
      </c>
      <c r="AO1926">
        <v>1.42</v>
      </c>
      <c r="AP1926">
        <v>1.42</v>
      </c>
      <c r="AQ1926">
        <v>22.67</v>
      </c>
      <c r="AR1926">
        <v>0.53</v>
      </c>
      <c r="AS1926">
        <v>0.68</v>
      </c>
      <c r="AT1926">
        <v>-1</v>
      </c>
      <c r="AU1926">
        <v>-1</v>
      </c>
      <c r="AV1926">
        <v>0.05</v>
      </c>
      <c r="AW1926">
        <v>29.88</v>
      </c>
      <c r="AX1926">
        <v>29.88</v>
      </c>
      <c r="AY1926">
        <v>0.17</v>
      </c>
      <c r="AZ1926">
        <v>0</v>
      </c>
      <c r="BA1926">
        <v>1419.3012466298153</v>
      </c>
    </row>
    <row r="1927" spans="1:53" x14ac:dyDescent="0.25">
      <c r="A1927">
        <v>4678</v>
      </c>
      <c r="B1927" t="s">
        <v>2278</v>
      </c>
      <c r="C1927">
        <v>0</v>
      </c>
      <c r="D1927">
        <v>1.58</v>
      </c>
      <c r="E1927">
        <v>0</v>
      </c>
      <c r="F1927">
        <v>0</v>
      </c>
      <c r="G1927">
        <v>0</v>
      </c>
      <c r="H1927">
        <v>0.03</v>
      </c>
      <c r="I1927">
        <v>0</v>
      </c>
      <c r="J1927">
        <v>2</v>
      </c>
      <c r="K1927">
        <v>0.03</v>
      </c>
      <c r="L1927">
        <v>-1</v>
      </c>
      <c r="M1927">
        <v>-1</v>
      </c>
      <c r="N1927">
        <v>0.67</v>
      </c>
      <c r="O1927">
        <v>3.58</v>
      </c>
      <c r="P1927">
        <v>0.03</v>
      </c>
      <c r="Q1927">
        <v>0.28000000000000003</v>
      </c>
      <c r="R1927">
        <v>0.05</v>
      </c>
      <c r="S1927">
        <v>0.32</v>
      </c>
      <c r="T1927">
        <v>0.23</v>
      </c>
      <c r="U1927">
        <v>0</v>
      </c>
      <c r="V1927">
        <v>0</v>
      </c>
      <c r="W1927">
        <v>20.67</v>
      </c>
      <c r="X1927">
        <v>0.6</v>
      </c>
      <c r="Y1927">
        <v>-1</v>
      </c>
      <c r="Z1927">
        <v>-1</v>
      </c>
      <c r="AA1927">
        <v>24.88</v>
      </c>
      <c r="AB1927">
        <v>0.03</v>
      </c>
      <c r="AC1927">
        <v>0.02</v>
      </c>
      <c r="AD1927">
        <v>0.03</v>
      </c>
      <c r="AE1927">
        <v>4.17</v>
      </c>
      <c r="AF1927">
        <v>-1</v>
      </c>
      <c r="AG1927">
        <v>-1</v>
      </c>
      <c r="AH1927">
        <v>-1</v>
      </c>
      <c r="AI1927">
        <v>0</v>
      </c>
      <c r="AJ1927">
        <v>0</v>
      </c>
      <c r="AK1927">
        <v>0.03</v>
      </c>
      <c r="AL1927">
        <v>0.03</v>
      </c>
      <c r="AM1927">
        <v>0.05</v>
      </c>
      <c r="AN1927">
        <v>0.05</v>
      </c>
      <c r="AO1927">
        <v>1.42</v>
      </c>
      <c r="AP1927">
        <v>1.42</v>
      </c>
      <c r="AQ1927">
        <v>22.67</v>
      </c>
      <c r="AR1927">
        <v>0.53</v>
      </c>
      <c r="AS1927">
        <v>0.68</v>
      </c>
      <c r="AT1927">
        <v>-1</v>
      </c>
      <c r="AU1927">
        <v>-1</v>
      </c>
      <c r="AV1927">
        <v>0.05</v>
      </c>
      <c r="AW1927">
        <v>29.88</v>
      </c>
      <c r="AX1927">
        <v>29.88</v>
      </c>
      <c r="AY1927">
        <v>0.17</v>
      </c>
      <c r="AZ1927">
        <v>0</v>
      </c>
      <c r="BA1927">
        <v>1689.6891559263133</v>
      </c>
    </row>
    <row r="1928" spans="1:53" x14ac:dyDescent="0.25">
      <c r="A1928">
        <v>4680</v>
      </c>
      <c r="B1928" t="s">
        <v>2279</v>
      </c>
      <c r="C1928">
        <v>0</v>
      </c>
      <c r="D1928">
        <v>1.58</v>
      </c>
      <c r="E1928">
        <v>0</v>
      </c>
      <c r="F1928">
        <v>0</v>
      </c>
      <c r="G1928">
        <v>0</v>
      </c>
      <c r="H1928">
        <v>0.03</v>
      </c>
      <c r="I1928">
        <v>0</v>
      </c>
      <c r="J1928">
        <v>2</v>
      </c>
      <c r="K1928">
        <v>0.03</v>
      </c>
      <c r="L1928">
        <v>-1</v>
      </c>
      <c r="M1928">
        <v>-1</v>
      </c>
      <c r="N1928">
        <v>0.67</v>
      </c>
      <c r="O1928">
        <v>3.58</v>
      </c>
      <c r="P1928">
        <v>0.03</v>
      </c>
      <c r="Q1928">
        <v>0.28000000000000003</v>
      </c>
      <c r="R1928">
        <v>0.05</v>
      </c>
      <c r="S1928">
        <v>0.32</v>
      </c>
      <c r="T1928">
        <v>0.23</v>
      </c>
      <c r="U1928">
        <v>0</v>
      </c>
      <c r="V1928">
        <v>0</v>
      </c>
      <c r="W1928">
        <v>20.67</v>
      </c>
      <c r="X1928">
        <v>0.6</v>
      </c>
      <c r="Y1928">
        <v>-1</v>
      </c>
      <c r="Z1928">
        <v>-1</v>
      </c>
      <c r="AA1928">
        <v>24.88</v>
      </c>
      <c r="AB1928">
        <v>0.03</v>
      </c>
      <c r="AC1928">
        <v>0.02</v>
      </c>
      <c r="AD1928">
        <v>0.03</v>
      </c>
      <c r="AE1928">
        <v>4.17</v>
      </c>
      <c r="AF1928">
        <v>-1</v>
      </c>
      <c r="AG1928">
        <v>-1</v>
      </c>
      <c r="AH1928">
        <v>-1</v>
      </c>
      <c r="AI1928">
        <v>0</v>
      </c>
      <c r="AJ1928">
        <v>0</v>
      </c>
      <c r="AK1928">
        <v>0.03</v>
      </c>
      <c r="AL1928">
        <v>0.03</v>
      </c>
      <c r="AM1928">
        <v>0.05</v>
      </c>
      <c r="AN1928">
        <v>0.05</v>
      </c>
      <c r="AO1928">
        <v>1.42</v>
      </c>
      <c r="AP1928">
        <v>1.42</v>
      </c>
      <c r="AQ1928">
        <v>22.67</v>
      </c>
      <c r="AR1928">
        <v>0.53</v>
      </c>
      <c r="AS1928">
        <v>0.68</v>
      </c>
      <c r="AT1928">
        <v>-1</v>
      </c>
      <c r="AU1928">
        <v>-1</v>
      </c>
      <c r="AV1928">
        <v>0.05</v>
      </c>
      <c r="AW1928">
        <v>29.88</v>
      </c>
      <c r="AX1928">
        <v>29.88</v>
      </c>
      <c r="AY1928">
        <v>0.17</v>
      </c>
      <c r="AZ1928">
        <v>0</v>
      </c>
      <c r="BA1928">
        <v>1505.6529134397192</v>
      </c>
    </row>
    <row r="1929" spans="1:53" x14ac:dyDescent="0.25">
      <c r="A1929">
        <v>4681</v>
      </c>
      <c r="B1929" t="s">
        <v>2280</v>
      </c>
      <c r="C1929">
        <v>0</v>
      </c>
      <c r="D1929">
        <v>1.58</v>
      </c>
      <c r="E1929">
        <v>0</v>
      </c>
      <c r="F1929">
        <v>0</v>
      </c>
      <c r="G1929">
        <v>0</v>
      </c>
      <c r="H1929">
        <v>0.03</v>
      </c>
      <c r="I1929">
        <v>0</v>
      </c>
      <c r="J1929">
        <v>2</v>
      </c>
      <c r="K1929">
        <v>0.03</v>
      </c>
      <c r="L1929">
        <v>-1</v>
      </c>
      <c r="M1929">
        <v>-1</v>
      </c>
      <c r="N1929">
        <v>0.67</v>
      </c>
      <c r="O1929">
        <v>3.58</v>
      </c>
      <c r="P1929">
        <v>0.03</v>
      </c>
      <c r="Q1929">
        <v>0.28000000000000003</v>
      </c>
      <c r="R1929">
        <v>0.05</v>
      </c>
      <c r="S1929">
        <v>0.32</v>
      </c>
      <c r="T1929">
        <v>0.23</v>
      </c>
      <c r="U1929">
        <v>0</v>
      </c>
      <c r="V1929">
        <v>0</v>
      </c>
      <c r="W1929">
        <v>20.67</v>
      </c>
      <c r="X1929">
        <v>0.6</v>
      </c>
      <c r="Y1929">
        <v>-1</v>
      </c>
      <c r="Z1929">
        <v>-1</v>
      </c>
      <c r="AA1929">
        <v>24.88</v>
      </c>
      <c r="AB1929">
        <v>0.03</v>
      </c>
      <c r="AC1929">
        <v>0.02</v>
      </c>
      <c r="AD1929">
        <v>0.03</v>
      </c>
      <c r="AE1929">
        <v>4.17</v>
      </c>
      <c r="AF1929">
        <v>-1</v>
      </c>
      <c r="AG1929">
        <v>-1</v>
      </c>
      <c r="AH1929">
        <v>-1</v>
      </c>
      <c r="AI1929">
        <v>0</v>
      </c>
      <c r="AJ1929">
        <v>0</v>
      </c>
      <c r="AK1929">
        <v>0.03</v>
      </c>
      <c r="AL1929">
        <v>0.03</v>
      </c>
      <c r="AM1929">
        <v>0.05</v>
      </c>
      <c r="AN1929">
        <v>0.05</v>
      </c>
      <c r="AO1929">
        <v>1.42</v>
      </c>
      <c r="AP1929">
        <v>1.42</v>
      </c>
      <c r="AQ1929">
        <v>22.67</v>
      </c>
      <c r="AR1929">
        <v>0.53</v>
      </c>
      <c r="AS1929">
        <v>0.68</v>
      </c>
      <c r="AT1929">
        <v>-1</v>
      </c>
      <c r="AU1929">
        <v>-1</v>
      </c>
      <c r="AV1929">
        <v>0.05</v>
      </c>
      <c r="AW1929">
        <v>29.88</v>
      </c>
      <c r="AX1929">
        <v>29.88</v>
      </c>
      <c r="AY1929">
        <v>0.17</v>
      </c>
      <c r="AZ1929">
        <v>0</v>
      </c>
      <c r="BA1929">
        <v>1426.0114017034941</v>
      </c>
    </row>
    <row r="1930" spans="1:53" x14ac:dyDescent="0.25">
      <c r="A1930">
        <v>4682</v>
      </c>
      <c r="B1930" t="s">
        <v>2132</v>
      </c>
      <c r="C1930">
        <v>0</v>
      </c>
      <c r="D1930">
        <v>1.58</v>
      </c>
      <c r="E1930">
        <v>0</v>
      </c>
      <c r="F1930">
        <v>0</v>
      </c>
      <c r="G1930">
        <v>0</v>
      </c>
      <c r="H1930">
        <v>0.03</v>
      </c>
      <c r="I1930">
        <v>0</v>
      </c>
      <c r="J1930">
        <v>2</v>
      </c>
      <c r="K1930">
        <v>0.03</v>
      </c>
      <c r="L1930">
        <v>-1</v>
      </c>
      <c r="M1930">
        <v>-1</v>
      </c>
      <c r="N1930">
        <v>0.67</v>
      </c>
      <c r="O1930">
        <v>3.58</v>
      </c>
      <c r="P1930">
        <v>0.03</v>
      </c>
      <c r="Q1930">
        <v>0.28000000000000003</v>
      </c>
      <c r="R1930">
        <v>0.05</v>
      </c>
      <c r="S1930">
        <v>0.32</v>
      </c>
      <c r="T1930">
        <v>0.23</v>
      </c>
      <c r="U1930">
        <v>0</v>
      </c>
      <c r="V1930">
        <v>0</v>
      </c>
      <c r="W1930">
        <v>20.67</v>
      </c>
      <c r="X1930">
        <v>0.6</v>
      </c>
      <c r="Y1930">
        <v>-1</v>
      </c>
      <c r="Z1930">
        <v>-1</v>
      </c>
      <c r="AA1930">
        <v>24.88</v>
      </c>
      <c r="AB1930">
        <v>0.03</v>
      </c>
      <c r="AC1930">
        <v>0.02</v>
      </c>
      <c r="AD1930">
        <v>0.03</v>
      </c>
      <c r="AE1930">
        <v>4.17</v>
      </c>
      <c r="AF1930">
        <v>-1</v>
      </c>
      <c r="AG1930">
        <v>-1</v>
      </c>
      <c r="AH1930">
        <v>-1</v>
      </c>
      <c r="AI1930">
        <v>0</v>
      </c>
      <c r="AJ1930">
        <v>0</v>
      </c>
      <c r="AK1930">
        <v>0.03</v>
      </c>
      <c r="AL1930">
        <v>0.03</v>
      </c>
      <c r="AM1930">
        <v>0.05</v>
      </c>
      <c r="AN1930">
        <v>0.05</v>
      </c>
      <c r="AO1930">
        <v>1.42</v>
      </c>
      <c r="AP1930">
        <v>1.42</v>
      </c>
      <c r="AQ1930">
        <v>22.67</v>
      </c>
      <c r="AR1930">
        <v>0.53</v>
      </c>
      <c r="AS1930">
        <v>0.68</v>
      </c>
      <c r="AT1930">
        <v>-1</v>
      </c>
      <c r="AU1930">
        <v>-1</v>
      </c>
      <c r="AV1930">
        <v>0.05</v>
      </c>
      <c r="AW1930">
        <v>29.88</v>
      </c>
      <c r="AX1930">
        <v>29.88</v>
      </c>
      <c r="AY1930">
        <v>0.17</v>
      </c>
      <c r="AZ1930">
        <v>0</v>
      </c>
      <c r="BA1930">
        <v>1447.4266245930498</v>
      </c>
    </row>
    <row r="1931" spans="1:53" x14ac:dyDescent="0.25">
      <c r="A1931">
        <v>4683</v>
      </c>
      <c r="B1931" t="s">
        <v>2281</v>
      </c>
      <c r="C1931">
        <v>0</v>
      </c>
      <c r="D1931">
        <v>1.58</v>
      </c>
      <c r="E1931">
        <v>0</v>
      </c>
      <c r="F1931">
        <v>0</v>
      </c>
      <c r="G1931">
        <v>0</v>
      </c>
      <c r="H1931">
        <v>0.03</v>
      </c>
      <c r="I1931">
        <v>0</v>
      </c>
      <c r="J1931">
        <v>2</v>
      </c>
      <c r="K1931">
        <v>0.03</v>
      </c>
      <c r="L1931">
        <v>-1</v>
      </c>
      <c r="M1931">
        <v>-1</v>
      </c>
      <c r="N1931">
        <v>0.67</v>
      </c>
      <c r="O1931">
        <v>3.58</v>
      </c>
      <c r="P1931">
        <v>0.03</v>
      </c>
      <c r="Q1931">
        <v>0.28000000000000003</v>
      </c>
      <c r="R1931">
        <v>0.05</v>
      </c>
      <c r="S1931">
        <v>0.32</v>
      </c>
      <c r="T1931">
        <v>0.23</v>
      </c>
      <c r="U1931">
        <v>0</v>
      </c>
      <c r="V1931">
        <v>0</v>
      </c>
      <c r="W1931">
        <v>20.67</v>
      </c>
      <c r="X1931">
        <v>0.6</v>
      </c>
      <c r="Y1931">
        <v>-1</v>
      </c>
      <c r="Z1931">
        <v>-1</v>
      </c>
      <c r="AA1931">
        <v>24.88</v>
      </c>
      <c r="AB1931">
        <v>0.03</v>
      </c>
      <c r="AC1931">
        <v>0.02</v>
      </c>
      <c r="AD1931">
        <v>0.03</v>
      </c>
      <c r="AE1931">
        <v>4.17</v>
      </c>
      <c r="AF1931">
        <v>-1</v>
      </c>
      <c r="AG1931">
        <v>-1</v>
      </c>
      <c r="AH1931">
        <v>-1</v>
      </c>
      <c r="AI1931">
        <v>0</v>
      </c>
      <c r="AJ1931">
        <v>0</v>
      </c>
      <c r="AK1931">
        <v>0.03</v>
      </c>
      <c r="AL1931">
        <v>0.03</v>
      </c>
      <c r="AM1931">
        <v>0.05</v>
      </c>
      <c r="AN1931">
        <v>0.05</v>
      </c>
      <c r="AO1931">
        <v>1.42</v>
      </c>
      <c r="AP1931">
        <v>1.42</v>
      </c>
      <c r="AQ1931">
        <v>22.67</v>
      </c>
      <c r="AR1931">
        <v>0.53</v>
      </c>
      <c r="AS1931">
        <v>0.68</v>
      </c>
      <c r="AT1931">
        <v>-1</v>
      </c>
      <c r="AU1931">
        <v>-1</v>
      </c>
      <c r="AV1931">
        <v>0.05</v>
      </c>
      <c r="AW1931">
        <v>29.88</v>
      </c>
      <c r="AX1931">
        <v>29.88</v>
      </c>
      <c r="AY1931">
        <v>0.17</v>
      </c>
      <c r="AZ1931">
        <v>0</v>
      </c>
      <c r="BA1931">
        <v>1438.9666435452605</v>
      </c>
    </row>
    <row r="1932" spans="1:53" x14ac:dyDescent="0.25">
      <c r="A1932">
        <v>4685</v>
      </c>
      <c r="B1932" t="s">
        <v>2282</v>
      </c>
      <c r="C1932">
        <v>0</v>
      </c>
      <c r="D1932">
        <v>1.58</v>
      </c>
      <c r="E1932">
        <v>0</v>
      </c>
      <c r="F1932">
        <v>0</v>
      </c>
      <c r="G1932">
        <v>0</v>
      </c>
      <c r="H1932">
        <v>0.03</v>
      </c>
      <c r="I1932">
        <v>0</v>
      </c>
      <c r="J1932">
        <v>2</v>
      </c>
      <c r="K1932">
        <v>0.03</v>
      </c>
      <c r="L1932">
        <v>-1</v>
      </c>
      <c r="M1932">
        <v>-1</v>
      </c>
      <c r="N1932">
        <v>0.67</v>
      </c>
      <c r="O1932">
        <v>3.58</v>
      </c>
      <c r="P1932">
        <v>0.03</v>
      </c>
      <c r="Q1932">
        <v>0.28000000000000003</v>
      </c>
      <c r="R1932">
        <v>0.05</v>
      </c>
      <c r="S1932">
        <v>0.32</v>
      </c>
      <c r="T1932">
        <v>0.23</v>
      </c>
      <c r="U1932">
        <v>0</v>
      </c>
      <c r="V1932">
        <v>0</v>
      </c>
      <c r="W1932">
        <v>20.67</v>
      </c>
      <c r="X1932">
        <v>0.6</v>
      </c>
      <c r="Y1932">
        <v>-1</v>
      </c>
      <c r="Z1932">
        <v>-1</v>
      </c>
      <c r="AA1932">
        <v>24.88</v>
      </c>
      <c r="AB1932">
        <v>0.03</v>
      </c>
      <c r="AC1932">
        <v>0.02</v>
      </c>
      <c r="AD1932">
        <v>0.03</v>
      </c>
      <c r="AE1932">
        <v>4.17</v>
      </c>
      <c r="AF1932">
        <v>-1</v>
      </c>
      <c r="AG1932">
        <v>-1</v>
      </c>
      <c r="AH1932">
        <v>-1</v>
      </c>
      <c r="AI1932">
        <v>0</v>
      </c>
      <c r="AJ1932">
        <v>0</v>
      </c>
      <c r="AK1932">
        <v>0.03</v>
      </c>
      <c r="AL1932">
        <v>0.03</v>
      </c>
      <c r="AM1932">
        <v>0.05</v>
      </c>
      <c r="AN1932">
        <v>0.05</v>
      </c>
      <c r="AO1932">
        <v>1.42</v>
      </c>
      <c r="AP1932">
        <v>1.42</v>
      </c>
      <c r="AQ1932">
        <v>22.67</v>
      </c>
      <c r="AR1932">
        <v>0.53</v>
      </c>
      <c r="AS1932">
        <v>0.68</v>
      </c>
      <c r="AT1932">
        <v>-1</v>
      </c>
      <c r="AU1932">
        <v>-1</v>
      </c>
      <c r="AV1932">
        <v>0.05</v>
      </c>
      <c r="AW1932">
        <v>29.88</v>
      </c>
      <c r="AX1932">
        <v>29.88</v>
      </c>
      <c r="AY1932">
        <v>0.17</v>
      </c>
      <c r="AZ1932">
        <v>0</v>
      </c>
      <c r="BA1932">
        <v>1378.6525607310787</v>
      </c>
    </row>
    <row r="1933" spans="1:53" x14ac:dyDescent="0.25">
      <c r="A1933">
        <v>4687</v>
      </c>
      <c r="B1933" t="s">
        <v>1306</v>
      </c>
      <c r="C1933">
        <v>0</v>
      </c>
      <c r="D1933">
        <v>1.58</v>
      </c>
      <c r="E1933">
        <v>0</v>
      </c>
      <c r="F1933">
        <v>0</v>
      </c>
      <c r="G1933">
        <v>0</v>
      </c>
      <c r="H1933">
        <v>0.03</v>
      </c>
      <c r="I1933">
        <v>0</v>
      </c>
      <c r="J1933">
        <v>2</v>
      </c>
      <c r="K1933">
        <v>0.03</v>
      </c>
      <c r="L1933">
        <v>-1</v>
      </c>
      <c r="M1933">
        <v>-1</v>
      </c>
      <c r="N1933">
        <v>0.67</v>
      </c>
      <c r="O1933">
        <v>3.58</v>
      </c>
      <c r="P1933">
        <v>0.03</v>
      </c>
      <c r="Q1933">
        <v>0.28000000000000003</v>
      </c>
      <c r="R1933">
        <v>0.05</v>
      </c>
      <c r="S1933">
        <v>0.32</v>
      </c>
      <c r="T1933">
        <v>0.23</v>
      </c>
      <c r="U1933">
        <v>0</v>
      </c>
      <c r="V1933">
        <v>0</v>
      </c>
      <c r="W1933">
        <v>20.67</v>
      </c>
      <c r="X1933">
        <v>0.6</v>
      </c>
      <c r="Y1933">
        <v>-1</v>
      </c>
      <c r="Z1933">
        <v>-1</v>
      </c>
      <c r="AA1933">
        <v>24.88</v>
      </c>
      <c r="AB1933">
        <v>0.03</v>
      </c>
      <c r="AC1933">
        <v>0.02</v>
      </c>
      <c r="AD1933">
        <v>0.03</v>
      </c>
      <c r="AE1933">
        <v>4.17</v>
      </c>
      <c r="AF1933">
        <v>-1</v>
      </c>
      <c r="AG1933">
        <v>-1</v>
      </c>
      <c r="AH1933">
        <v>-1</v>
      </c>
      <c r="AI1933">
        <v>0</v>
      </c>
      <c r="AJ1933">
        <v>0</v>
      </c>
      <c r="AK1933">
        <v>0.03</v>
      </c>
      <c r="AL1933">
        <v>0.03</v>
      </c>
      <c r="AM1933">
        <v>0.05</v>
      </c>
      <c r="AN1933">
        <v>0.05</v>
      </c>
      <c r="AO1933">
        <v>1.42</v>
      </c>
      <c r="AP1933">
        <v>1.42</v>
      </c>
      <c r="AQ1933">
        <v>22.67</v>
      </c>
      <c r="AR1933">
        <v>0.53</v>
      </c>
      <c r="AS1933">
        <v>0.68</v>
      </c>
      <c r="AT1933">
        <v>-1</v>
      </c>
      <c r="AU1933">
        <v>-1</v>
      </c>
      <c r="AV1933">
        <v>0.05</v>
      </c>
      <c r="AW1933">
        <v>29.88</v>
      </c>
      <c r="AX1933">
        <v>29.88</v>
      </c>
      <c r="AY1933">
        <v>0.17</v>
      </c>
      <c r="AZ1933">
        <v>0</v>
      </c>
      <c r="BA1933">
        <v>1467.1172674771669</v>
      </c>
    </row>
    <row r="1934" spans="1:53" x14ac:dyDescent="0.25">
      <c r="A1934">
        <v>4688</v>
      </c>
      <c r="B1934" t="s">
        <v>2283</v>
      </c>
      <c r="C1934">
        <v>0</v>
      </c>
      <c r="D1934">
        <v>1.58</v>
      </c>
      <c r="E1934">
        <v>0</v>
      </c>
      <c r="F1934">
        <v>0</v>
      </c>
      <c r="G1934">
        <v>0</v>
      </c>
      <c r="H1934">
        <v>0.03</v>
      </c>
      <c r="I1934">
        <v>0</v>
      </c>
      <c r="J1934">
        <v>2</v>
      </c>
      <c r="K1934">
        <v>0.03</v>
      </c>
      <c r="L1934">
        <v>-1</v>
      </c>
      <c r="M1934">
        <v>-1</v>
      </c>
      <c r="N1934">
        <v>0.67</v>
      </c>
      <c r="O1934">
        <v>3.58</v>
      </c>
      <c r="P1934">
        <v>0.03</v>
      </c>
      <c r="Q1934">
        <v>0.28000000000000003</v>
      </c>
      <c r="R1934">
        <v>0.05</v>
      </c>
      <c r="S1934">
        <v>0.32</v>
      </c>
      <c r="T1934">
        <v>0.23</v>
      </c>
      <c r="U1934">
        <v>0</v>
      </c>
      <c r="V1934">
        <v>0</v>
      </c>
      <c r="W1934">
        <v>20.67</v>
      </c>
      <c r="X1934">
        <v>0.6</v>
      </c>
      <c r="Y1934">
        <v>-1</v>
      </c>
      <c r="Z1934">
        <v>-1</v>
      </c>
      <c r="AA1934">
        <v>24.88</v>
      </c>
      <c r="AB1934">
        <v>0.03</v>
      </c>
      <c r="AC1934">
        <v>0.02</v>
      </c>
      <c r="AD1934">
        <v>0.03</v>
      </c>
      <c r="AE1934">
        <v>4.17</v>
      </c>
      <c r="AF1934">
        <v>-1</v>
      </c>
      <c r="AG1934">
        <v>-1</v>
      </c>
      <c r="AH1934">
        <v>-1</v>
      </c>
      <c r="AI1934">
        <v>0</v>
      </c>
      <c r="AJ1934">
        <v>0</v>
      </c>
      <c r="AK1934">
        <v>0.03</v>
      </c>
      <c r="AL1934">
        <v>0.03</v>
      </c>
      <c r="AM1934">
        <v>0.05</v>
      </c>
      <c r="AN1934">
        <v>0.05</v>
      </c>
      <c r="AO1934">
        <v>1.42</v>
      </c>
      <c r="AP1934">
        <v>1.42</v>
      </c>
      <c r="AQ1934">
        <v>22.67</v>
      </c>
      <c r="AR1934">
        <v>0.53</v>
      </c>
      <c r="AS1934">
        <v>0.68</v>
      </c>
      <c r="AT1934">
        <v>-1</v>
      </c>
      <c r="AU1934">
        <v>-1</v>
      </c>
      <c r="AV1934">
        <v>0.05</v>
      </c>
      <c r="AW1934">
        <v>29.88</v>
      </c>
      <c r="AX1934">
        <v>29.88</v>
      </c>
      <c r="AY1934">
        <v>0.17</v>
      </c>
      <c r="AZ1934">
        <v>0</v>
      </c>
      <c r="BA1934">
        <v>1417.8176223874841</v>
      </c>
    </row>
    <row r="1935" spans="1:53" x14ac:dyDescent="0.25">
      <c r="A1935">
        <v>4692</v>
      </c>
      <c r="B1935" t="s">
        <v>2284</v>
      </c>
      <c r="C1935">
        <v>0</v>
      </c>
      <c r="D1935">
        <v>1.58</v>
      </c>
      <c r="E1935">
        <v>0</v>
      </c>
      <c r="F1935">
        <v>0</v>
      </c>
      <c r="G1935">
        <v>0</v>
      </c>
      <c r="H1935">
        <v>0.03</v>
      </c>
      <c r="I1935">
        <v>0</v>
      </c>
      <c r="J1935">
        <v>2</v>
      </c>
      <c r="K1935">
        <v>0.03</v>
      </c>
      <c r="L1935">
        <v>-1</v>
      </c>
      <c r="M1935">
        <v>-1</v>
      </c>
      <c r="N1935">
        <v>0.67</v>
      </c>
      <c r="O1935">
        <v>3.58</v>
      </c>
      <c r="P1935">
        <v>0.03</v>
      </c>
      <c r="Q1935">
        <v>0.28000000000000003</v>
      </c>
      <c r="R1935">
        <v>0.05</v>
      </c>
      <c r="S1935">
        <v>0.32</v>
      </c>
      <c r="T1935">
        <v>0.23</v>
      </c>
      <c r="U1935">
        <v>0</v>
      </c>
      <c r="V1935">
        <v>0</v>
      </c>
      <c r="W1935">
        <v>20.67</v>
      </c>
      <c r="X1935">
        <v>0.6</v>
      </c>
      <c r="Y1935">
        <v>-1</v>
      </c>
      <c r="Z1935">
        <v>-1</v>
      </c>
      <c r="AA1935">
        <v>24.88</v>
      </c>
      <c r="AB1935">
        <v>0.03</v>
      </c>
      <c r="AC1935">
        <v>0.02</v>
      </c>
      <c r="AD1935">
        <v>0.03</v>
      </c>
      <c r="AE1935">
        <v>4.17</v>
      </c>
      <c r="AF1935">
        <v>-1</v>
      </c>
      <c r="AG1935">
        <v>-1</v>
      </c>
      <c r="AH1935">
        <v>-1</v>
      </c>
      <c r="AI1935">
        <v>0</v>
      </c>
      <c r="AJ1935">
        <v>0</v>
      </c>
      <c r="AK1935">
        <v>0.03</v>
      </c>
      <c r="AL1935">
        <v>0.03</v>
      </c>
      <c r="AM1935">
        <v>0.05</v>
      </c>
      <c r="AN1935">
        <v>0.05</v>
      </c>
      <c r="AO1935">
        <v>1.42</v>
      </c>
      <c r="AP1935">
        <v>1.42</v>
      </c>
      <c r="AQ1935">
        <v>22.67</v>
      </c>
      <c r="AR1935">
        <v>0.53</v>
      </c>
      <c r="AS1935">
        <v>0.68</v>
      </c>
      <c r="AT1935">
        <v>-1</v>
      </c>
      <c r="AU1935">
        <v>-1</v>
      </c>
      <c r="AV1935">
        <v>0.05</v>
      </c>
      <c r="AW1935">
        <v>29.88</v>
      </c>
      <c r="AX1935">
        <v>29.88</v>
      </c>
      <c r="AY1935">
        <v>0.17</v>
      </c>
      <c r="AZ1935">
        <v>0</v>
      </c>
      <c r="BA1935">
        <v>1467.3044617670071</v>
      </c>
    </row>
    <row r="1936" spans="1:53" x14ac:dyDescent="0.25">
      <c r="A1936">
        <v>4693</v>
      </c>
      <c r="B1936" t="s">
        <v>2285</v>
      </c>
      <c r="C1936">
        <v>0</v>
      </c>
      <c r="D1936">
        <v>1.58</v>
      </c>
      <c r="E1936">
        <v>0</v>
      </c>
      <c r="F1936">
        <v>0</v>
      </c>
      <c r="G1936">
        <v>0</v>
      </c>
      <c r="H1936">
        <v>0.03</v>
      </c>
      <c r="I1936">
        <v>0</v>
      </c>
      <c r="J1936">
        <v>2</v>
      </c>
      <c r="K1936">
        <v>0.03</v>
      </c>
      <c r="L1936">
        <v>-1</v>
      </c>
      <c r="M1936">
        <v>-1</v>
      </c>
      <c r="N1936">
        <v>0.67</v>
      </c>
      <c r="O1936">
        <v>3.58</v>
      </c>
      <c r="P1936">
        <v>0.03</v>
      </c>
      <c r="Q1936">
        <v>0.28000000000000003</v>
      </c>
      <c r="R1936">
        <v>0.05</v>
      </c>
      <c r="S1936">
        <v>0.32</v>
      </c>
      <c r="T1936">
        <v>0.23</v>
      </c>
      <c r="U1936">
        <v>0</v>
      </c>
      <c r="V1936">
        <v>0</v>
      </c>
      <c r="W1936">
        <v>20.67</v>
      </c>
      <c r="X1936">
        <v>0.6</v>
      </c>
      <c r="Y1936">
        <v>-1</v>
      </c>
      <c r="Z1936">
        <v>-1</v>
      </c>
      <c r="AA1936">
        <v>24.88</v>
      </c>
      <c r="AB1936">
        <v>0.03</v>
      </c>
      <c r="AC1936">
        <v>0.02</v>
      </c>
      <c r="AD1936">
        <v>0.03</v>
      </c>
      <c r="AE1936">
        <v>4.17</v>
      </c>
      <c r="AF1936">
        <v>-1</v>
      </c>
      <c r="AG1936">
        <v>-1</v>
      </c>
      <c r="AH1936">
        <v>-1</v>
      </c>
      <c r="AI1936">
        <v>0</v>
      </c>
      <c r="AJ1936">
        <v>0</v>
      </c>
      <c r="AK1936">
        <v>0.03</v>
      </c>
      <c r="AL1936">
        <v>0.03</v>
      </c>
      <c r="AM1936">
        <v>0.05</v>
      </c>
      <c r="AN1936">
        <v>0.05</v>
      </c>
      <c r="AO1936">
        <v>1.42</v>
      </c>
      <c r="AP1936">
        <v>1.42</v>
      </c>
      <c r="AQ1936">
        <v>22.67</v>
      </c>
      <c r="AR1936">
        <v>0.53</v>
      </c>
      <c r="AS1936">
        <v>0.68</v>
      </c>
      <c r="AT1936">
        <v>-1</v>
      </c>
      <c r="AU1936">
        <v>-1</v>
      </c>
      <c r="AV1936">
        <v>0.05</v>
      </c>
      <c r="AW1936">
        <v>29.88</v>
      </c>
      <c r="AX1936">
        <v>29.88</v>
      </c>
      <c r="AY1936">
        <v>0.17</v>
      </c>
      <c r="AZ1936">
        <v>0</v>
      </c>
      <c r="BA1936">
        <v>1479.9412609052647</v>
      </c>
    </row>
    <row r="1937" spans="1:53" x14ac:dyDescent="0.25">
      <c r="A1937">
        <v>4694</v>
      </c>
      <c r="B1937" t="s">
        <v>2286</v>
      </c>
      <c r="C1937">
        <v>0</v>
      </c>
      <c r="D1937">
        <v>1.58</v>
      </c>
      <c r="E1937">
        <v>0</v>
      </c>
      <c r="F1937">
        <v>0</v>
      </c>
      <c r="G1937">
        <v>0</v>
      </c>
      <c r="H1937">
        <v>0.03</v>
      </c>
      <c r="I1937">
        <v>0</v>
      </c>
      <c r="J1937">
        <v>2</v>
      </c>
      <c r="K1937">
        <v>0.03</v>
      </c>
      <c r="L1937">
        <v>-1</v>
      </c>
      <c r="M1937">
        <v>-1</v>
      </c>
      <c r="N1937">
        <v>0.67</v>
      </c>
      <c r="O1937">
        <v>3.58</v>
      </c>
      <c r="P1937">
        <v>0.03</v>
      </c>
      <c r="Q1937">
        <v>0.28000000000000003</v>
      </c>
      <c r="R1937">
        <v>0.05</v>
      </c>
      <c r="S1937">
        <v>0.32</v>
      </c>
      <c r="T1937">
        <v>0.23</v>
      </c>
      <c r="U1937">
        <v>0</v>
      </c>
      <c r="V1937">
        <v>0</v>
      </c>
      <c r="W1937">
        <v>20.67</v>
      </c>
      <c r="X1937">
        <v>0.6</v>
      </c>
      <c r="Y1937">
        <v>-1</v>
      </c>
      <c r="Z1937">
        <v>-1</v>
      </c>
      <c r="AA1937">
        <v>24.88</v>
      </c>
      <c r="AB1937">
        <v>0.03</v>
      </c>
      <c r="AC1937">
        <v>0.02</v>
      </c>
      <c r="AD1937">
        <v>0.03</v>
      </c>
      <c r="AE1937">
        <v>4.17</v>
      </c>
      <c r="AF1937">
        <v>-1</v>
      </c>
      <c r="AG1937">
        <v>-1</v>
      </c>
      <c r="AH1937">
        <v>-1</v>
      </c>
      <c r="AI1937">
        <v>0</v>
      </c>
      <c r="AJ1937">
        <v>0</v>
      </c>
      <c r="AK1937">
        <v>0.03</v>
      </c>
      <c r="AL1937">
        <v>0.03</v>
      </c>
      <c r="AM1937">
        <v>0.05</v>
      </c>
      <c r="AN1937">
        <v>0.05</v>
      </c>
      <c r="AO1937">
        <v>1.42</v>
      </c>
      <c r="AP1937">
        <v>1.42</v>
      </c>
      <c r="AQ1937">
        <v>22.67</v>
      </c>
      <c r="AR1937">
        <v>0.53</v>
      </c>
      <c r="AS1937">
        <v>0.68</v>
      </c>
      <c r="AT1937">
        <v>-1</v>
      </c>
      <c r="AU1937">
        <v>-1</v>
      </c>
      <c r="AV1937">
        <v>0.05</v>
      </c>
      <c r="AW1937">
        <v>29.88</v>
      </c>
      <c r="AX1937">
        <v>29.88</v>
      </c>
      <c r="AY1937">
        <v>0.17</v>
      </c>
      <c r="AZ1937">
        <v>0</v>
      </c>
      <c r="BA1937">
        <v>1460.070683147402</v>
      </c>
    </row>
    <row r="1938" spans="1:53" x14ac:dyDescent="0.25">
      <c r="A1938">
        <v>4696</v>
      </c>
      <c r="B1938" t="s">
        <v>2287</v>
      </c>
      <c r="C1938">
        <v>0</v>
      </c>
      <c r="D1938">
        <v>1.58</v>
      </c>
      <c r="E1938">
        <v>0</v>
      </c>
      <c r="F1938">
        <v>0</v>
      </c>
      <c r="G1938">
        <v>0</v>
      </c>
      <c r="H1938">
        <v>0.03</v>
      </c>
      <c r="I1938">
        <v>0</v>
      </c>
      <c r="J1938">
        <v>2</v>
      </c>
      <c r="K1938">
        <v>0.03</v>
      </c>
      <c r="L1938">
        <v>-1</v>
      </c>
      <c r="M1938">
        <v>-1</v>
      </c>
      <c r="N1938">
        <v>0.67</v>
      </c>
      <c r="O1938">
        <v>3.58</v>
      </c>
      <c r="P1938">
        <v>0.03</v>
      </c>
      <c r="Q1938">
        <v>0.28000000000000003</v>
      </c>
      <c r="R1938">
        <v>0.05</v>
      </c>
      <c r="S1938">
        <v>0.32</v>
      </c>
      <c r="T1938">
        <v>0.23</v>
      </c>
      <c r="U1938">
        <v>0</v>
      </c>
      <c r="V1938">
        <v>0</v>
      </c>
      <c r="W1938">
        <v>20.67</v>
      </c>
      <c r="X1938">
        <v>0.6</v>
      </c>
      <c r="Y1938">
        <v>-1</v>
      </c>
      <c r="Z1938">
        <v>-1</v>
      </c>
      <c r="AA1938">
        <v>24.88</v>
      </c>
      <c r="AB1938">
        <v>0.03</v>
      </c>
      <c r="AC1938">
        <v>0.02</v>
      </c>
      <c r="AD1938">
        <v>0.03</v>
      </c>
      <c r="AE1938">
        <v>4.17</v>
      </c>
      <c r="AF1938">
        <v>-1</v>
      </c>
      <c r="AG1938">
        <v>-1</v>
      </c>
      <c r="AH1938">
        <v>-1</v>
      </c>
      <c r="AI1938">
        <v>0</v>
      </c>
      <c r="AJ1938">
        <v>0</v>
      </c>
      <c r="AK1938">
        <v>0.03</v>
      </c>
      <c r="AL1938">
        <v>0.03</v>
      </c>
      <c r="AM1938">
        <v>0.05</v>
      </c>
      <c r="AN1938">
        <v>0.05</v>
      </c>
      <c r="AO1938">
        <v>1.42</v>
      </c>
      <c r="AP1938">
        <v>1.42</v>
      </c>
      <c r="AQ1938">
        <v>22.67</v>
      </c>
      <c r="AR1938">
        <v>0.53</v>
      </c>
      <c r="AS1938">
        <v>0.68</v>
      </c>
      <c r="AT1938">
        <v>-1</v>
      </c>
      <c r="AU1938">
        <v>-1</v>
      </c>
      <c r="AV1938">
        <v>0.05</v>
      </c>
      <c r="AW1938">
        <v>29.88</v>
      </c>
      <c r="AX1938">
        <v>29.88</v>
      </c>
      <c r="AY1938">
        <v>0.17</v>
      </c>
      <c r="AZ1938">
        <v>0</v>
      </c>
      <c r="BA1938">
        <v>1437.7767847728596</v>
      </c>
    </row>
    <row r="1939" spans="1:53" x14ac:dyDescent="0.25">
      <c r="A1939">
        <v>4698</v>
      </c>
      <c r="B1939" t="s">
        <v>2288</v>
      </c>
      <c r="C1939">
        <v>0</v>
      </c>
      <c r="D1939">
        <v>1.58</v>
      </c>
      <c r="E1939">
        <v>0</v>
      </c>
      <c r="F1939">
        <v>0</v>
      </c>
      <c r="G1939">
        <v>0</v>
      </c>
      <c r="H1939">
        <v>0.03</v>
      </c>
      <c r="I1939">
        <v>0</v>
      </c>
      <c r="J1939">
        <v>2</v>
      </c>
      <c r="K1939">
        <v>0.03</v>
      </c>
      <c r="L1939">
        <v>-1</v>
      </c>
      <c r="M1939">
        <v>-1</v>
      </c>
      <c r="N1939">
        <v>0.67</v>
      </c>
      <c r="O1939">
        <v>3.58</v>
      </c>
      <c r="P1939">
        <v>0.03</v>
      </c>
      <c r="Q1939">
        <v>0.28000000000000003</v>
      </c>
      <c r="R1939">
        <v>0.05</v>
      </c>
      <c r="S1939">
        <v>0.32</v>
      </c>
      <c r="T1939">
        <v>0.23</v>
      </c>
      <c r="U1939">
        <v>0</v>
      </c>
      <c r="V1939">
        <v>0</v>
      </c>
      <c r="W1939">
        <v>20.67</v>
      </c>
      <c r="X1939">
        <v>0.6</v>
      </c>
      <c r="Y1939">
        <v>-1</v>
      </c>
      <c r="Z1939">
        <v>-1</v>
      </c>
      <c r="AA1939">
        <v>24.88</v>
      </c>
      <c r="AB1939">
        <v>0.03</v>
      </c>
      <c r="AC1939">
        <v>0.02</v>
      </c>
      <c r="AD1939">
        <v>0.03</v>
      </c>
      <c r="AE1939">
        <v>4.17</v>
      </c>
      <c r="AF1939">
        <v>-1</v>
      </c>
      <c r="AG1939">
        <v>-1</v>
      </c>
      <c r="AH1939">
        <v>-1</v>
      </c>
      <c r="AI1939">
        <v>0</v>
      </c>
      <c r="AJ1939">
        <v>0</v>
      </c>
      <c r="AK1939">
        <v>0.03</v>
      </c>
      <c r="AL1939">
        <v>0.03</v>
      </c>
      <c r="AM1939">
        <v>0.05</v>
      </c>
      <c r="AN1939">
        <v>0.05</v>
      </c>
      <c r="AO1939">
        <v>1.42</v>
      </c>
      <c r="AP1939">
        <v>1.42</v>
      </c>
      <c r="AQ1939">
        <v>22.67</v>
      </c>
      <c r="AR1939">
        <v>0.53</v>
      </c>
      <c r="AS1939">
        <v>0.68</v>
      </c>
      <c r="AT1939">
        <v>-1</v>
      </c>
      <c r="AU1939">
        <v>-1</v>
      </c>
      <c r="AV1939">
        <v>0.05</v>
      </c>
      <c r="AW1939">
        <v>29.88</v>
      </c>
      <c r="AX1939">
        <v>29.88</v>
      </c>
      <c r="AY1939">
        <v>0.17</v>
      </c>
      <c r="AZ1939">
        <v>0</v>
      </c>
      <c r="BA1939">
        <v>1402.0394507412998</v>
      </c>
    </row>
    <row r="1940" spans="1:53" x14ac:dyDescent="0.25">
      <c r="A1940">
        <v>4701</v>
      </c>
      <c r="B1940" t="s">
        <v>2289</v>
      </c>
      <c r="C1940">
        <v>0</v>
      </c>
      <c r="D1940">
        <v>1.58</v>
      </c>
      <c r="E1940">
        <v>0</v>
      </c>
      <c r="F1940">
        <v>0</v>
      </c>
      <c r="G1940">
        <v>0</v>
      </c>
      <c r="H1940">
        <v>0.03</v>
      </c>
      <c r="I1940">
        <v>0</v>
      </c>
      <c r="J1940">
        <v>2</v>
      </c>
      <c r="K1940">
        <v>0.03</v>
      </c>
      <c r="L1940">
        <v>-1</v>
      </c>
      <c r="M1940">
        <v>-1</v>
      </c>
      <c r="N1940">
        <v>0.67</v>
      </c>
      <c r="O1940">
        <v>3.58</v>
      </c>
      <c r="P1940">
        <v>0.03</v>
      </c>
      <c r="Q1940">
        <v>0.28000000000000003</v>
      </c>
      <c r="R1940">
        <v>0.05</v>
      </c>
      <c r="S1940">
        <v>0.32</v>
      </c>
      <c r="T1940">
        <v>0.23</v>
      </c>
      <c r="U1940">
        <v>0</v>
      </c>
      <c r="V1940">
        <v>0</v>
      </c>
      <c r="W1940">
        <v>20.67</v>
      </c>
      <c r="X1940">
        <v>0.6</v>
      </c>
      <c r="Y1940">
        <v>-1</v>
      </c>
      <c r="Z1940">
        <v>-1</v>
      </c>
      <c r="AA1940">
        <v>24.88</v>
      </c>
      <c r="AB1940">
        <v>0.03</v>
      </c>
      <c r="AC1940">
        <v>0.02</v>
      </c>
      <c r="AD1940">
        <v>0.03</v>
      </c>
      <c r="AE1940">
        <v>4.17</v>
      </c>
      <c r="AF1940">
        <v>-1</v>
      </c>
      <c r="AG1940">
        <v>-1</v>
      </c>
      <c r="AH1940">
        <v>-1</v>
      </c>
      <c r="AI1940">
        <v>0</v>
      </c>
      <c r="AJ1940">
        <v>0</v>
      </c>
      <c r="AK1940">
        <v>0.03</v>
      </c>
      <c r="AL1940">
        <v>0.03</v>
      </c>
      <c r="AM1940">
        <v>0.05</v>
      </c>
      <c r="AN1940">
        <v>0.05</v>
      </c>
      <c r="AO1940">
        <v>1.42</v>
      </c>
      <c r="AP1940">
        <v>1.42</v>
      </c>
      <c r="AQ1940">
        <v>22.67</v>
      </c>
      <c r="AR1940">
        <v>0.53</v>
      </c>
      <c r="AS1940">
        <v>0.68</v>
      </c>
      <c r="AT1940">
        <v>-1</v>
      </c>
      <c r="AU1940">
        <v>-1</v>
      </c>
      <c r="AV1940">
        <v>0.05</v>
      </c>
      <c r="AW1940">
        <v>29.88</v>
      </c>
      <c r="AX1940">
        <v>29.88</v>
      </c>
      <c r="AY1940">
        <v>0.17</v>
      </c>
      <c r="AZ1940">
        <v>0</v>
      </c>
      <c r="BA1940">
        <v>1410.396801302441</v>
      </c>
    </row>
    <row r="1941" spans="1:53" x14ac:dyDescent="0.25">
      <c r="A1941">
        <v>4704</v>
      </c>
      <c r="B1941" t="s">
        <v>2290</v>
      </c>
      <c r="C1941">
        <v>0</v>
      </c>
      <c r="D1941">
        <v>1.58</v>
      </c>
      <c r="E1941">
        <v>0</v>
      </c>
      <c r="F1941">
        <v>0</v>
      </c>
      <c r="G1941">
        <v>0</v>
      </c>
      <c r="H1941">
        <v>0.03</v>
      </c>
      <c r="I1941">
        <v>0</v>
      </c>
      <c r="J1941">
        <v>2</v>
      </c>
      <c r="K1941">
        <v>0.03</v>
      </c>
      <c r="L1941">
        <v>-1</v>
      </c>
      <c r="M1941">
        <v>-1</v>
      </c>
      <c r="N1941">
        <v>0.67</v>
      </c>
      <c r="O1941">
        <v>3.58</v>
      </c>
      <c r="P1941">
        <v>0.03</v>
      </c>
      <c r="Q1941">
        <v>0.28000000000000003</v>
      </c>
      <c r="R1941">
        <v>0.05</v>
      </c>
      <c r="S1941">
        <v>0.32</v>
      </c>
      <c r="T1941">
        <v>0.23</v>
      </c>
      <c r="U1941">
        <v>0</v>
      </c>
      <c r="V1941">
        <v>0</v>
      </c>
      <c r="W1941">
        <v>20.67</v>
      </c>
      <c r="X1941">
        <v>0.6</v>
      </c>
      <c r="Y1941">
        <v>-1</v>
      </c>
      <c r="Z1941">
        <v>-1</v>
      </c>
      <c r="AA1941">
        <v>24.88</v>
      </c>
      <c r="AB1941">
        <v>0.03</v>
      </c>
      <c r="AC1941">
        <v>0.02</v>
      </c>
      <c r="AD1941">
        <v>0.03</v>
      </c>
      <c r="AE1941">
        <v>4.17</v>
      </c>
      <c r="AF1941">
        <v>-1</v>
      </c>
      <c r="AG1941">
        <v>-1</v>
      </c>
      <c r="AH1941">
        <v>-1</v>
      </c>
      <c r="AI1941">
        <v>0</v>
      </c>
      <c r="AJ1941">
        <v>0</v>
      </c>
      <c r="AK1941">
        <v>0.03</v>
      </c>
      <c r="AL1941">
        <v>0.03</v>
      </c>
      <c r="AM1941">
        <v>0.05</v>
      </c>
      <c r="AN1941">
        <v>0.05</v>
      </c>
      <c r="AO1941">
        <v>1.42</v>
      </c>
      <c r="AP1941">
        <v>1.42</v>
      </c>
      <c r="AQ1941">
        <v>22.67</v>
      </c>
      <c r="AR1941">
        <v>0.53</v>
      </c>
      <c r="AS1941">
        <v>0.68</v>
      </c>
      <c r="AT1941">
        <v>-1</v>
      </c>
      <c r="AU1941">
        <v>-1</v>
      </c>
      <c r="AV1941">
        <v>0.05</v>
      </c>
      <c r="AW1941">
        <v>29.88</v>
      </c>
      <c r="AX1941">
        <v>29.88</v>
      </c>
      <c r="AY1941">
        <v>0.17</v>
      </c>
      <c r="AZ1941">
        <v>0</v>
      </c>
      <c r="BA1941">
        <v>1459.9809412970474</v>
      </c>
    </row>
    <row r="1942" spans="1:53" x14ac:dyDescent="0.25">
      <c r="A1942">
        <v>4707</v>
      </c>
      <c r="B1942" t="s">
        <v>2291</v>
      </c>
      <c r="C1942">
        <v>0</v>
      </c>
      <c r="D1942">
        <v>1.58</v>
      </c>
      <c r="E1942">
        <v>0</v>
      </c>
      <c r="F1942">
        <v>0</v>
      </c>
      <c r="G1942">
        <v>0</v>
      </c>
      <c r="H1942">
        <v>0.03</v>
      </c>
      <c r="I1942">
        <v>0</v>
      </c>
      <c r="J1942">
        <v>2</v>
      </c>
      <c r="K1942">
        <v>0.03</v>
      </c>
      <c r="L1942">
        <v>-1</v>
      </c>
      <c r="M1942">
        <v>-1</v>
      </c>
      <c r="N1942">
        <v>0.67</v>
      </c>
      <c r="O1942">
        <v>3.58</v>
      </c>
      <c r="P1942">
        <v>0.03</v>
      </c>
      <c r="Q1942">
        <v>0.28000000000000003</v>
      </c>
      <c r="R1942">
        <v>0.05</v>
      </c>
      <c r="S1942">
        <v>0.32</v>
      </c>
      <c r="T1942">
        <v>0.23</v>
      </c>
      <c r="U1942">
        <v>0</v>
      </c>
      <c r="V1942">
        <v>0</v>
      </c>
      <c r="W1942">
        <v>20.67</v>
      </c>
      <c r="X1942">
        <v>0.6</v>
      </c>
      <c r="Y1942">
        <v>-1</v>
      </c>
      <c r="Z1942">
        <v>-1</v>
      </c>
      <c r="AA1942">
        <v>24.88</v>
      </c>
      <c r="AB1942">
        <v>0.03</v>
      </c>
      <c r="AC1942">
        <v>0.02</v>
      </c>
      <c r="AD1942">
        <v>0.03</v>
      </c>
      <c r="AE1942">
        <v>4.17</v>
      </c>
      <c r="AF1942">
        <v>-1</v>
      </c>
      <c r="AG1942">
        <v>-1</v>
      </c>
      <c r="AH1942">
        <v>-1</v>
      </c>
      <c r="AI1942">
        <v>0</v>
      </c>
      <c r="AJ1942">
        <v>0</v>
      </c>
      <c r="AK1942">
        <v>0.03</v>
      </c>
      <c r="AL1942">
        <v>0.03</v>
      </c>
      <c r="AM1942">
        <v>0.05</v>
      </c>
      <c r="AN1942">
        <v>0.05</v>
      </c>
      <c r="AO1942">
        <v>1.42</v>
      </c>
      <c r="AP1942">
        <v>1.42</v>
      </c>
      <c r="AQ1942">
        <v>22.67</v>
      </c>
      <c r="AR1942">
        <v>0.53</v>
      </c>
      <c r="AS1942">
        <v>0.68</v>
      </c>
      <c r="AT1942">
        <v>-1</v>
      </c>
      <c r="AU1942">
        <v>-1</v>
      </c>
      <c r="AV1942">
        <v>0.05</v>
      </c>
      <c r="AW1942">
        <v>29.88</v>
      </c>
      <c r="AX1942">
        <v>29.88</v>
      </c>
      <c r="AY1942">
        <v>0.17</v>
      </c>
      <c r="AZ1942">
        <v>0</v>
      </c>
      <c r="BA1942">
        <v>1435.375539774454</v>
      </c>
    </row>
    <row r="1943" spans="1:53" x14ac:dyDescent="0.25">
      <c r="A1943">
        <v>4711</v>
      </c>
      <c r="B1943" t="s">
        <v>2292</v>
      </c>
      <c r="C1943">
        <v>0</v>
      </c>
      <c r="D1943">
        <v>1.58</v>
      </c>
      <c r="E1943">
        <v>0</v>
      </c>
      <c r="F1943">
        <v>0</v>
      </c>
      <c r="G1943">
        <v>0</v>
      </c>
      <c r="H1943">
        <v>0.03</v>
      </c>
      <c r="I1943">
        <v>0</v>
      </c>
      <c r="J1943">
        <v>2</v>
      </c>
      <c r="K1943">
        <v>0.03</v>
      </c>
      <c r="L1943">
        <v>-1</v>
      </c>
      <c r="M1943">
        <v>-1</v>
      </c>
      <c r="N1943">
        <v>0.67</v>
      </c>
      <c r="O1943">
        <v>3.58</v>
      </c>
      <c r="P1943">
        <v>0.03</v>
      </c>
      <c r="Q1943">
        <v>0.28000000000000003</v>
      </c>
      <c r="R1943">
        <v>0.05</v>
      </c>
      <c r="S1943">
        <v>0.32</v>
      </c>
      <c r="T1943">
        <v>0.23</v>
      </c>
      <c r="U1943">
        <v>0</v>
      </c>
      <c r="V1943">
        <v>0</v>
      </c>
      <c r="W1943">
        <v>20.67</v>
      </c>
      <c r="X1943">
        <v>0.6</v>
      </c>
      <c r="Y1943">
        <v>-1</v>
      </c>
      <c r="Z1943">
        <v>-1</v>
      </c>
      <c r="AA1943">
        <v>24.88</v>
      </c>
      <c r="AB1943">
        <v>0.03</v>
      </c>
      <c r="AC1943">
        <v>0.02</v>
      </c>
      <c r="AD1943">
        <v>0.03</v>
      </c>
      <c r="AE1943">
        <v>4.17</v>
      </c>
      <c r="AF1943">
        <v>-1</v>
      </c>
      <c r="AG1943">
        <v>-1</v>
      </c>
      <c r="AH1943">
        <v>-1</v>
      </c>
      <c r="AI1943">
        <v>0</v>
      </c>
      <c r="AJ1943">
        <v>0</v>
      </c>
      <c r="AK1943">
        <v>0.03</v>
      </c>
      <c r="AL1943">
        <v>0.03</v>
      </c>
      <c r="AM1943">
        <v>0.05</v>
      </c>
      <c r="AN1943">
        <v>0.05</v>
      </c>
      <c r="AO1943">
        <v>1.42</v>
      </c>
      <c r="AP1943">
        <v>1.42</v>
      </c>
      <c r="AQ1943">
        <v>22.67</v>
      </c>
      <c r="AR1943">
        <v>0.53</v>
      </c>
      <c r="AS1943">
        <v>0.68</v>
      </c>
      <c r="AT1943">
        <v>-1</v>
      </c>
      <c r="AU1943">
        <v>-1</v>
      </c>
      <c r="AV1943">
        <v>0.05</v>
      </c>
      <c r="AW1943">
        <v>29.88</v>
      </c>
      <c r="AX1943">
        <v>29.88</v>
      </c>
      <c r="AY1943">
        <v>0.17</v>
      </c>
      <c r="AZ1943">
        <v>0</v>
      </c>
      <c r="BA1943">
        <v>1419.0331560979739</v>
      </c>
    </row>
    <row r="1944" spans="1:53" x14ac:dyDescent="0.25">
      <c r="A1944">
        <v>4715</v>
      </c>
      <c r="B1944" t="s">
        <v>2293</v>
      </c>
      <c r="C1944">
        <v>0</v>
      </c>
      <c r="D1944">
        <v>1.58</v>
      </c>
      <c r="E1944">
        <v>0</v>
      </c>
      <c r="F1944">
        <v>0</v>
      </c>
      <c r="G1944">
        <v>0</v>
      </c>
      <c r="H1944">
        <v>0.03</v>
      </c>
      <c r="I1944">
        <v>0</v>
      </c>
      <c r="J1944">
        <v>2</v>
      </c>
      <c r="K1944">
        <v>0.03</v>
      </c>
      <c r="L1944">
        <v>-1</v>
      </c>
      <c r="M1944">
        <v>-1</v>
      </c>
      <c r="N1944">
        <v>0.67</v>
      </c>
      <c r="O1944">
        <v>3.58</v>
      </c>
      <c r="P1944">
        <v>0.03</v>
      </c>
      <c r="Q1944">
        <v>0.28000000000000003</v>
      </c>
      <c r="R1944">
        <v>0.05</v>
      </c>
      <c r="S1944">
        <v>0.32</v>
      </c>
      <c r="T1944">
        <v>0.23</v>
      </c>
      <c r="U1944">
        <v>0</v>
      </c>
      <c r="V1944">
        <v>0</v>
      </c>
      <c r="W1944">
        <v>20.67</v>
      </c>
      <c r="X1944">
        <v>0.6</v>
      </c>
      <c r="Y1944">
        <v>-1</v>
      </c>
      <c r="Z1944">
        <v>-1</v>
      </c>
      <c r="AA1944">
        <v>24.88</v>
      </c>
      <c r="AB1944">
        <v>0.03</v>
      </c>
      <c r="AC1944">
        <v>0.02</v>
      </c>
      <c r="AD1944">
        <v>0.03</v>
      </c>
      <c r="AE1944">
        <v>4.17</v>
      </c>
      <c r="AF1944">
        <v>-1</v>
      </c>
      <c r="AG1944">
        <v>-1</v>
      </c>
      <c r="AH1944">
        <v>-1</v>
      </c>
      <c r="AI1944">
        <v>0</v>
      </c>
      <c r="AJ1944">
        <v>0</v>
      </c>
      <c r="AK1944">
        <v>0.03</v>
      </c>
      <c r="AL1944">
        <v>0.03</v>
      </c>
      <c r="AM1944">
        <v>0.05</v>
      </c>
      <c r="AN1944">
        <v>0.05</v>
      </c>
      <c r="AO1944">
        <v>1.42</v>
      </c>
      <c r="AP1944">
        <v>1.42</v>
      </c>
      <c r="AQ1944">
        <v>22.67</v>
      </c>
      <c r="AR1944">
        <v>0.53</v>
      </c>
      <c r="AS1944">
        <v>0.68</v>
      </c>
      <c r="AT1944">
        <v>-1</v>
      </c>
      <c r="AU1944">
        <v>-1</v>
      </c>
      <c r="AV1944">
        <v>0.05</v>
      </c>
      <c r="AW1944">
        <v>29.88</v>
      </c>
      <c r="AX1944">
        <v>29.88</v>
      </c>
      <c r="AY1944">
        <v>0.17</v>
      </c>
      <c r="AZ1944">
        <v>0</v>
      </c>
      <c r="BA1944">
        <v>1386.1807247081488</v>
      </c>
    </row>
    <row r="1945" spans="1:53" x14ac:dyDescent="0.25">
      <c r="A1945">
        <v>4717</v>
      </c>
      <c r="B1945" t="s">
        <v>2294</v>
      </c>
      <c r="C1945">
        <v>0</v>
      </c>
      <c r="D1945">
        <v>1.58</v>
      </c>
      <c r="E1945">
        <v>0</v>
      </c>
      <c r="F1945">
        <v>0</v>
      </c>
      <c r="G1945">
        <v>0</v>
      </c>
      <c r="H1945">
        <v>0.03</v>
      </c>
      <c r="I1945">
        <v>0</v>
      </c>
      <c r="J1945">
        <v>2</v>
      </c>
      <c r="K1945">
        <v>0.03</v>
      </c>
      <c r="L1945">
        <v>-1</v>
      </c>
      <c r="M1945">
        <v>-1</v>
      </c>
      <c r="N1945">
        <v>0.67</v>
      </c>
      <c r="O1945">
        <v>3.58</v>
      </c>
      <c r="P1945">
        <v>0.03</v>
      </c>
      <c r="Q1945">
        <v>0.28000000000000003</v>
      </c>
      <c r="R1945">
        <v>0.05</v>
      </c>
      <c r="S1945">
        <v>0.32</v>
      </c>
      <c r="T1945">
        <v>0.23</v>
      </c>
      <c r="U1945">
        <v>0</v>
      </c>
      <c r="V1945">
        <v>0</v>
      </c>
      <c r="W1945">
        <v>20.67</v>
      </c>
      <c r="X1945">
        <v>0.6</v>
      </c>
      <c r="Y1945">
        <v>-1</v>
      </c>
      <c r="Z1945">
        <v>-1</v>
      </c>
      <c r="AA1945">
        <v>24.88</v>
      </c>
      <c r="AB1945">
        <v>0.03</v>
      </c>
      <c r="AC1945">
        <v>0.02</v>
      </c>
      <c r="AD1945">
        <v>0.03</v>
      </c>
      <c r="AE1945">
        <v>4.17</v>
      </c>
      <c r="AF1945">
        <v>-1</v>
      </c>
      <c r="AG1945">
        <v>-1</v>
      </c>
      <c r="AH1945">
        <v>-1</v>
      </c>
      <c r="AI1945">
        <v>0</v>
      </c>
      <c r="AJ1945">
        <v>0</v>
      </c>
      <c r="AK1945">
        <v>0.03</v>
      </c>
      <c r="AL1945">
        <v>0.03</v>
      </c>
      <c r="AM1945">
        <v>0.05</v>
      </c>
      <c r="AN1945">
        <v>0.05</v>
      </c>
      <c r="AO1945">
        <v>1.42</v>
      </c>
      <c r="AP1945">
        <v>1.42</v>
      </c>
      <c r="AQ1945">
        <v>22.67</v>
      </c>
      <c r="AR1945">
        <v>0.53</v>
      </c>
      <c r="AS1945">
        <v>0.68</v>
      </c>
      <c r="AT1945">
        <v>-1</v>
      </c>
      <c r="AU1945">
        <v>-1</v>
      </c>
      <c r="AV1945">
        <v>0.05</v>
      </c>
      <c r="AW1945">
        <v>29.88</v>
      </c>
      <c r="AX1945">
        <v>29.88</v>
      </c>
      <c r="AY1945">
        <v>0.17</v>
      </c>
      <c r="AZ1945">
        <v>0</v>
      </c>
      <c r="BA1945">
        <v>1344.1656530979089</v>
      </c>
    </row>
    <row r="1946" spans="1:53" x14ac:dyDescent="0.25">
      <c r="A1946">
        <v>4723</v>
      </c>
      <c r="B1946" t="s">
        <v>2295</v>
      </c>
      <c r="C1946">
        <v>0</v>
      </c>
      <c r="D1946">
        <v>1.58</v>
      </c>
      <c r="E1946">
        <v>0</v>
      </c>
      <c r="F1946">
        <v>0</v>
      </c>
      <c r="G1946">
        <v>0</v>
      </c>
      <c r="H1946">
        <v>0.03</v>
      </c>
      <c r="I1946">
        <v>0</v>
      </c>
      <c r="J1946">
        <v>2</v>
      </c>
      <c r="K1946">
        <v>0.03</v>
      </c>
      <c r="L1946">
        <v>-1</v>
      </c>
      <c r="M1946">
        <v>-1</v>
      </c>
      <c r="N1946">
        <v>0.67</v>
      </c>
      <c r="O1946">
        <v>3.58</v>
      </c>
      <c r="P1946">
        <v>0.03</v>
      </c>
      <c r="Q1946">
        <v>0.28000000000000003</v>
      </c>
      <c r="R1946">
        <v>0.05</v>
      </c>
      <c r="S1946">
        <v>0.32</v>
      </c>
      <c r="T1946">
        <v>0.23</v>
      </c>
      <c r="U1946">
        <v>0</v>
      </c>
      <c r="V1946">
        <v>0</v>
      </c>
      <c r="W1946">
        <v>20.67</v>
      </c>
      <c r="X1946">
        <v>0.6</v>
      </c>
      <c r="Y1946">
        <v>-1</v>
      </c>
      <c r="Z1946">
        <v>-1</v>
      </c>
      <c r="AA1946">
        <v>24.88</v>
      </c>
      <c r="AB1946">
        <v>0.03</v>
      </c>
      <c r="AC1946">
        <v>0.02</v>
      </c>
      <c r="AD1946">
        <v>0.03</v>
      </c>
      <c r="AE1946">
        <v>4.17</v>
      </c>
      <c r="AF1946">
        <v>-1</v>
      </c>
      <c r="AG1946">
        <v>-1</v>
      </c>
      <c r="AH1946">
        <v>-1</v>
      </c>
      <c r="AI1946">
        <v>0</v>
      </c>
      <c r="AJ1946">
        <v>0</v>
      </c>
      <c r="AK1946">
        <v>0.03</v>
      </c>
      <c r="AL1946">
        <v>0.03</v>
      </c>
      <c r="AM1946">
        <v>0.05</v>
      </c>
      <c r="AN1946">
        <v>0.05</v>
      </c>
      <c r="AO1946">
        <v>1.42</v>
      </c>
      <c r="AP1946">
        <v>1.42</v>
      </c>
      <c r="AQ1946">
        <v>22.67</v>
      </c>
      <c r="AR1946">
        <v>0.53</v>
      </c>
      <c r="AS1946">
        <v>0.68</v>
      </c>
      <c r="AT1946">
        <v>-1</v>
      </c>
      <c r="AU1946">
        <v>-1</v>
      </c>
      <c r="AV1946">
        <v>0.05</v>
      </c>
      <c r="AW1946">
        <v>29.88</v>
      </c>
      <c r="AX1946">
        <v>29.88</v>
      </c>
      <c r="AY1946">
        <v>0.17</v>
      </c>
      <c r="AZ1946">
        <v>0</v>
      </c>
      <c r="BA1946">
        <v>1399.5396568500962</v>
      </c>
    </row>
    <row r="1947" spans="1:53" x14ac:dyDescent="0.25">
      <c r="A1947">
        <v>4726</v>
      </c>
      <c r="B1947" t="s">
        <v>2296</v>
      </c>
      <c r="C1947">
        <v>0</v>
      </c>
      <c r="D1947">
        <v>1.58</v>
      </c>
      <c r="E1947">
        <v>0</v>
      </c>
      <c r="F1947">
        <v>0</v>
      </c>
      <c r="G1947">
        <v>0</v>
      </c>
      <c r="H1947">
        <v>0.03</v>
      </c>
      <c r="I1947">
        <v>0</v>
      </c>
      <c r="J1947">
        <v>2</v>
      </c>
      <c r="K1947">
        <v>0.03</v>
      </c>
      <c r="L1947">
        <v>-1</v>
      </c>
      <c r="M1947">
        <v>-1</v>
      </c>
      <c r="N1947">
        <v>0.67</v>
      </c>
      <c r="O1947">
        <v>3.58</v>
      </c>
      <c r="P1947">
        <v>0.03</v>
      </c>
      <c r="Q1947">
        <v>0.28000000000000003</v>
      </c>
      <c r="R1947">
        <v>0.05</v>
      </c>
      <c r="S1947">
        <v>0.32</v>
      </c>
      <c r="T1947">
        <v>0.23</v>
      </c>
      <c r="U1947">
        <v>0</v>
      </c>
      <c r="V1947">
        <v>0</v>
      </c>
      <c r="W1947">
        <v>20.67</v>
      </c>
      <c r="X1947">
        <v>0.6</v>
      </c>
      <c r="Y1947">
        <v>-1</v>
      </c>
      <c r="Z1947">
        <v>-1</v>
      </c>
      <c r="AA1947">
        <v>24.88</v>
      </c>
      <c r="AB1947">
        <v>0.03</v>
      </c>
      <c r="AC1947">
        <v>0.02</v>
      </c>
      <c r="AD1947">
        <v>0.03</v>
      </c>
      <c r="AE1947">
        <v>4.17</v>
      </c>
      <c r="AF1947">
        <v>-1</v>
      </c>
      <c r="AG1947">
        <v>-1</v>
      </c>
      <c r="AH1947">
        <v>-1</v>
      </c>
      <c r="AI1947">
        <v>0</v>
      </c>
      <c r="AJ1947">
        <v>0</v>
      </c>
      <c r="AK1947">
        <v>0.03</v>
      </c>
      <c r="AL1947">
        <v>0.03</v>
      </c>
      <c r="AM1947">
        <v>0.05</v>
      </c>
      <c r="AN1947">
        <v>0.05</v>
      </c>
      <c r="AO1947">
        <v>1.42</v>
      </c>
      <c r="AP1947">
        <v>1.42</v>
      </c>
      <c r="AQ1947">
        <v>22.67</v>
      </c>
      <c r="AR1947">
        <v>0.53</v>
      </c>
      <c r="AS1947">
        <v>0.68</v>
      </c>
      <c r="AT1947">
        <v>-1</v>
      </c>
      <c r="AU1947">
        <v>-1</v>
      </c>
      <c r="AV1947">
        <v>0.05</v>
      </c>
      <c r="AW1947">
        <v>29.88</v>
      </c>
      <c r="AX1947">
        <v>29.88</v>
      </c>
      <c r="AY1947">
        <v>0.17</v>
      </c>
      <c r="AZ1947">
        <v>0</v>
      </c>
      <c r="BA1947">
        <v>1491.4310615418524</v>
      </c>
    </row>
    <row r="1948" spans="1:53" x14ac:dyDescent="0.25">
      <c r="A1948">
        <v>4728</v>
      </c>
      <c r="B1948" t="s">
        <v>2297</v>
      </c>
      <c r="C1948">
        <v>0</v>
      </c>
      <c r="D1948">
        <v>1.58</v>
      </c>
      <c r="E1948">
        <v>0</v>
      </c>
      <c r="F1948">
        <v>0</v>
      </c>
      <c r="G1948">
        <v>0</v>
      </c>
      <c r="H1948">
        <v>0.03</v>
      </c>
      <c r="I1948">
        <v>0</v>
      </c>
      <c r="J1948">
        <v>2</v>
      </c>
      <c r="K1948">
        <v>0.03</v>
      </c>
      <c r="L1948">
        <v>-1</v>
      </c>
      <c r="M1948">
        <v>-1</v>
      </c>
      <c r="N1948">
        <v>0.67</v>
      </c>
      <c r="O1948">
        <v>3.58</v>
      </c>
      <c r="P1948">
        <v>0.03</v>
      </c>
      <c r="Q1948">
        <v>0.28000000000000003</v>
      </c>
      <c r="R1948">
        <v>0.05</v>
      </c>
      <c r="S1948">
        <v>0.32</v>
      </c>
      <c r="T1948">
        <v>0.23</v>
      </c>
      <c r="U1948">
        <v>0</v>
      </c>
      <c r="V1948">
        <v>0</v>
      </c>
      <c r="W1948">
        <v>20.67</v>
      </c>
      <c r="X1948">
        <v>0.6</v>
      </c>
      <c r="Y1948">
        <v>-1</v>
      </c>
      <c r="Z1948">
        <v>-1</v>
      </c>
      <c r="AA1948">
        <v>24.88</v>
      </c>
      <c r="AB1948">
        <v>0.03</v>
      </c>
      <c r="AC1948">
        <v>0.02</v>
      </c>
      <c r="AD1948">
        <v>0.03</v>
      </c>
      <c r="AE1948">
        <v>4.17</v>
      </c>
      <c r="AF1948">
        <v>-1</v>
      </c>
      <c r="AG1948">
        <v>-1</v>
      </c>
      <c r="AH1948">
        <v>-1</v>
      </c>
      <c r="AI1948">
        <v>0</v>
      </c>
      <c r="AJ1948">
        <v>0</v>
      </c>
      <c r="AK1948">
        <v>0.03</v>
      </c>
      <c r="AL1948">
        <v>0.03</v>
      </c>
      <c r="AM1948">
        <v>0.05</v>
      </c>
      <c r="AN1948">
        <v>0.05</v>
      </c>
      <c r="AO1948">
        <v>1.42</v>
      </c>
      <c r="AP1948">
        <v>1.42</v>
      </c>
      <c r="AQ1948">
        <v>22.67</v>
      </c>
      <c r="AR1948">
        <v>0.53</v>
      </c>
      <c r="AS1948">
        <v>0.68</v>
      </c>
      <c r="AT1948">
        <v>-1</v>
      </c>
      <c r="AU1948">
        <v>-1</v>
      </c>
      <c r="AV1948">
        <v>0.05</v>
      </c>
      <c r="AW1948">
        <v>29.88</v>
      </c>
      <c r="AX1948">
        <v>29.88</v>
      </c>
      <c r="AY1948">
        <v>0.17</v>
      </c>
      <c r="AZ1948">
        <v>0</v>
      </c>
      <c r="BA1948">
        <v>1446.9207721112655</v>
      </c>
    </row>
    <row r="1949" spans="1:53" x14ac:dyDescent="0.25">
      <c r="A1949">
        <v>4729</v>
      </c>
      <c r="B1949" t="s">
        <v>2298</v>
      </c>
      <c r="C1949">
        <v>0</v>
      </c>
      <c r="D1949">
        <v>1.58</v>
      </c>
      <c r="E1949">
        <v>0</v>
      </c>
      <c r="F1949">
        <v>0</v>
      </c>
      <c r="G1949">
        <v>0</v>
      </c>
      <c r="H1949">
        <v>0.03</v>
      </c>
      <c r="I1949">
        <v>0</v>
      </c>
      <c r="J1949">
        <v>2</v>
      </c>
      <c r="K1949">
        <v>0.03</v>
      </c>
      <c r="L1949">
        <v>-1</v>
      </c>
      <c r="M1949">
        <v>-1</v>
      </c>
      <c r="N1949">
        <v>0.67</v>
      </c>
      <c r="O1949">
        <v>3.58</v>
      </c>
      <c r="P1949">
        <v>0.03</v>
      </c>
      <c r="Q1949">
        <v>0.28000000000000003</v>
      </c>
      <c r="R1949">
        <v>0.05</v>
      </c>
      <c r="S1949">
        <v>0.32</v>
      </c>
      <c r="T1949">
        <v>0.23</v>
      </c>
      <c r="U1949">
        <v>0</v>
      </c>
      <c r="V1949">
        <v>0</v>
      </c>
      <c r="W1949">
        <v>20.67</v>
      </c>
      <c r="X1949">
        <v>0.6</v>
      </c>
      <c r="Y1949">
        <v>-1</v>
      </c>
      <c r="Z1949">
        <v>-1</v>
      </c>
      <c r="AA1949">
        <v>24.88</v>
      </c>
      <c r="AB1949">
        <v>0.03</v>
      </c>
      <c r="AC1949">
        <v>0.02</v>
      </c>
      <c r="AD1949">
        <v>0.03</v>
      </c>
      <c r="AE1949">
        <v>4.17</v>
      </c>
      <c r="AF1949">
        <v>-1</v>
      </c>
      <c r="AG1949">
        <v>-1</v>
      </c>
      <c r="AH1949">
        <v>-1</v>
      </c>
      <c r="AI1949">
        <v>0</v>
      </c>
      <c r="AJ1949">
        <v>0</v>
      </c>
      <c r="AK1949">
        <v>0.03</v>
      </c>
      <c r="AL1949">
        <v>0.03</v>
      </c>
      <c r="AM1949">
        <v>0.05</v>
      </c>
      <c r="AN1949">
        <v>0.05</v>
      </c>
      <c r="AO1949">
        <v>1.42</v>
      </c>
      <c r="AP1949">
        <v>1.42</v>
      </c>
      <c r="AQ1949">
        <v>22.67</v>
      </c>
      <c r="AR1949">
        <v>0.53</v>
      </c>
      <c r="AS1949">
        <v>0.68</v>
      </c>
      <c r="AT1949">
        <v>-1</v>
      </c>
      <c r="AU1949">
        <v>-1</v>
      </c>
      <c r="AV1949">
        <v>0.05</v>
      </c>
      <c r="AW1949">
        <v>29.88</v>
      </c>
      <c r="AX1949">
        <v>29.88</v>
      </c>
      <c r="AY1949">
        <v>0.17</v>
      </c>
      <c r="AZ1949">
        <v>0</v>
      </c>
      <c r="BA1949">
        <v>1408.4831446371829</v>
      </c>
    </row>
    <row r="1950" spans="1:53" x14ac:dyDescent="0.25">
      <c r="A1950">
        <v>4730</v>
      </c>
      <c r="B1950" t="s">
        <v>2299</v>
      </c>
      <c r="C1950">
        <v>0</v>
      </c>
      <c r="D1950">
        <v>1.58</v>
      </c>
      <c r="E1950">
        <v>0</v>
      </c>
      <c r="F1950">
        <v>0</v>
      </c>
      <c r="G1950">
        <v>0</v>
      </c>
      <c r="H1950">
        <v>0.03</v>
      </c>
      <c r="I1950">
        <v>0</v>
      </c>
      <c r="J1950">
        <v>2</v>
      </c>
      <c r="K1950">
        <v>0.03</v>
      </c>
      <c r="L1950">
        <v>-1</v>
      </c>
      <c r="M1950">
        <v>-1</v>
      </c>
      <c r="N1950">
        <v>0.67</v>
      </c>
      <c r="O1950">
        <v>3.58</v>
      </c>
      <c r="P1950">
        <v>0.03</v>
      </c>
      <c r="Q1950">
        <v>0.28000000000000003</v>
      </c>
      <c r="R1950">
        <v>0.05</v>
      </c>
      <c r="S1950">
        <v>0.32</v>
      </c>
      <c r="T1950">
        <v>0.23</v>
      </c>
      <c r="U1950">
        <v>0</v>
      </c>
      <c r="V1950">
        <v>0</v>
      </c>
      <c r="W1950">
        <v>20.67</v>
      </c>
      <c r="X1950">
        <v>0.6</v>
      </c>
      <c r="Y1950">
        <v>-1</v>
      </c>
      <c r="Z1950">
        <v>-1</v>
      </c>
      <c r="AA1950">
        <v>24.88</v>
      </c>
      <c r="AB1950">
        <v>0.03</v>
      </c>
      <c r="AC1950">
        <v>0.02</v>
      </c>
      <c r="AD1950">
        <v>0.03</v>
      </c>
      <c r="AE1950">
        <v>4.17</v>
      </c>
      <c r="AF1950">
        <v>-1</v>
      </c>
      <c r="AG1950">
        <v>-1</v>
      </c>
      <c r="AH1950">
        <v>-1</v>
      </c>
      <c r="AI1950">
        <v>0</v>
      </c>
      <c r="AJ1950">
        <v>0</v>
      </c>
      <c r="AK1950">
        <v>0.03</v>
      </c>
      <c r="AL1950">
        <v>0.03</v>
      </c>
      <c r="AM1950">
        <v>0.05</v>
      </c>
      <c r="AN1950">
        <v>0.05</v>
      </c>
      <c r="AO1950">
        <v>1.42</v>
      </c>
      <c r="AP1950">
        <v>1.42</v>
      </c>
      <c r="AQ1950">
        <v>22.67</v>
      </c>
      <c r="AR1950">
        <v>0.53</v>
      </c>
      <c r="AS1950">
        <v>0.68</v>
      </c>
      <c r="AT1950">
        <v>-1</v>
      </c>
      <c r="AU1950">
        <v>-1</v>
      </c>
      <c r="AV1950">
        <v>0.05</v>
      </c>
      <c r="AW1950">
        <v>29.88</v>
      </c>
      <c r="AX1950">
        <v>29.88</v>
      </c>
      <c r="AY1950">
        <v>0.17</v>
      </c>
      <c r="AZ1950">
        <v>0</v>
      </c>
      <c r="BA1950">
        <v>1331.0904182921431</v>
      </c>
    </row>
    <row r="1951" spans="1:53" x14ac:dyDescent="0.25">
      <c r="A1951">
        <v>4731</v>
      </c>
      <c r="B1951" t="s">
        <v>2300</v>
      </c>
      <c r="C1951">
        <v>0</v>
      </c>
      <c r="D1951">
        <v>1.58</v>
      </c>
      <c r="E1951">
        <v>0</v>
      </c>
      <c r="F1951">
        <v>0</v>
      </c>
      <c r="G1951">
        <v>0</v>
      </c>
      <c r="H1951">
        <v>0.03</v>
      </c>
      <c r="I1951">
        <v>0</v>
      </c>
      <c r="J1951">
        <v>2</v>
      </c>
      <c r="K1951">
        <v>0.03</v>
      </c>
      <c r="L1951">
        <v>-1</v>
      </c>
      <c r="M1951">
        <v>-1</v>
      </c>
      <c r="N1951">
        <v>0.67</v>
      </c>
      <c r="O1951">
        <v>3.58</v>
      </c>
      <c r="P1951">
        <v>0.03</v>
      </c>
      <c r="Q1951">
        <v>0.28000000000000003</v>
      </c>
      <c r="R1951">
        <v>0.05</v>
      </c>
      <c r="S1951">
        <v>0.32</v>
      </c>
      <c r="T1951">
        <v>0.23</v>
      </c>
      <c r="U1951">
        <v>0</v>
      </c>
      <c r="V1951">
        <v>0</v>
      </c>
      <c r="W1951">
        <v>20.67</v>
      </c>
      <c r="X1951">
        <v>0.6</v>
      </c>
      <c r="Y1951">
        <v>-1</v>
      </c>
      <c r="Z1951">
        <v>-1</v>
      </c>
      <c r="AA1951">
        <v>24.88</v>
      </c>
      <c r="AB1951">
        <v>0.03</v>
      </c>
      <c r="AC1951">
        <v>0.02</v>
      </c>
      <c r="AD1951">
        <v>0.03</v>
      </c>
      <c r="AE1951">
        <v>4.17</v>
      </c>
      <c r="AF1951">
        <v>-1</v>
      </c>
      <c r="AG1951">
        <v>-1</v>
      </c>
      <c r="AH1951">
        <v>-1</v>
      </c>
      <c r="AI1951">
        <v>0</v>
      </c>
      <c r="AJ1951">
        <v>0</v>
      </c>
      <c r="AK1951">
        <v>0.03</v>
      </c>
      <c r="AL1951">
        <v>0.03</v>
      </c>
      <c r="AM1951">
        <v>0.05</v>
      </c>
      <c r="AN1951">
        <v>0.05</v>
      </c>
      <c r="AO1951">
        <v>1.42</v>
      </c>
      <c r="AP1951">
        <v>1.42</v>
      </c>
      <c r="AQ1951">
        <v>22.67</v>
      </c>
      <c r="AR1951">
        <v>0.53</v>
      </c>
      <c r="AS1951">
        <v>0.68</v>
      </c>
      <c r="AT1951">
        <v>-1</v>
      </c>
      <c r="AU1951">
        <v>-1</v>
      </c>
      <c r="AV1951">
        <v>0.05</v>
      </c>
      <c r="AW1951">
        <v>29.88</v>
      </c>
      <c r="AX1951">
        <v>29.88</v>
      </c>
      <c r="AY1951">
        <v>0.17</v>
      </c>
      <c r="AZ1951">
        <v>0</v>
      </c>
      <c r="BA1951">
        <v>1430.1444874544959</v>
      </c>
    </row>
    <row r="1952" spans="1:53" x14ac:dyDescent="0.25">
      <c r="A1952">
        <v>4732</v>
      </c>
      <c r="B1952" t="s">
        <v>2301</v>
      </c>
      <c r="C1952">
        <v>0</v>
      </c>
      <c r="D1952">
        <v>1.58</v>
      </c>
      <c r="E1952">
        <v>0</v>
      </c>
      <c r="F1952">
        <v>0</v>
      </c>
      <c r="G1952">
        <v>0</v>
      </c>
      <c r="H1952">
        <v>0.03</v>
      </c>
      <c r="I1952">
        <v>0</v>
      </c>
      <c r="J1952">
        <v>2</v>
      </c>
      <c r="K1952">
        <v>0.03</v>
      </c>
      <c r="L1952">
        <v>-1</v>
      </c>
      <c r="M1952">
        <v>-1</v>
      </c>
      <c r="N1952">
        <v>0.67</v>
      </c>
      <c r="O1952">
        <v>3.58</v>
      </c>
      <c r="P1952">
        <v>0.03</v>
      </c>
      <c r="Q1952">
        <v>0.28000000000000003</v>
      </c>
      <c r="R1952">
        <v>0.05</v>
      </c>
      <c r="S1952">
        <v>0.32</v>
      </c>
      <c r="T1952">
        <v>0.23</v>
      </c>
      <c r="U1952">
        <v>0</v>
      </c>
      <c r="V1952">
        <v>0</v>
      </c>
      <c r="W1952">
        <v>20.67</v>
      </c>
      <c r="X1952">
        <v>0.6</v>
      </c>
      <c r="Y1952">
        <v>-1</v>
      </c>
      <c r="Z1952">
        <v>-1</v>
      </c>
      <c r="AA1952">
        <v>24.88</v>
      </c>
      <c r="AB1952">
        <v>0.03</v>
      </c>
      <c r="AC1952">
        <v>0.02</v>
      </c>
      <c r="AD1952">
        <v>0.03</v>
      </c>
      <c r="AE1952">
        <v>4.17</v>
      </c>
      <c r="AF1952">
        <v>-1</v>
      </c>
      <c r="AG1952">
        <v>-1</v>
      </c>
      <c r="AH1952">
        <v>-1</v>
      </c>
      <c r="AI1952">
        <v>0</v>
      </c>
      <c r="AJ1952">
        <v>0</v>
      </c>
      <c r="AK1952">
        <v>0.03</v>
      </c>
      <c r="AL1952">
        <v>0.03</v>
      </c>
      <c r="AM1952">
        <v>0.05</v>
      </c>
      <c r="AN1952">
        <v>0.05</v>
      </c>
      <c r="AO1952">
        <v>1.42</v>
      </c>
      <c r="AP1952">
        <v>1.42</v>
      </c>
      <c r="AQ1952">
        <v>22.67</v>
      </c>
      <c r="AR1952">
        <v>0.53</v>
      </c>
      <c r="AS1952">
        <v>0.68</v>
      </c>
      <c r="AT1952">
        <v>-1</v>
      </c>
      <c r="AU1952">
        <v>-1</v>
      </c>
      <c r="AV1952">
        <v>0.05</v>
      </c>
      <c r="AW1952">
        <v>29.88</v>
      </c>
      <c r="AX1952">
        <v>29.88</v>
      </c>
      <c r="AY1952">
        <v>0.17</v>
      </c>
      <c r="AZ1952">
        <v>0</v>
      </c>
      <c r="BA1952">
        <v>1416.0089363574348</v>
      </c>
    </row>
    <row r="1953" spans="1:53" x14ac:dyDescent="0.25">
      <c r="A1953">
        <v>4733</v>
      </c>
      <c r="B1953" t="s">
        <v>2302</v>
      </c>
      <c r="C1953">
        <v>0</v>
      </c>
      <c r="D1953">
        <v>1.58</v>
      </c>
      <c r="E1953">
        <v>0</v>
      </c>
      <c r="F1953">
        <v>0</v>
      </c>
      <c r="G1953">
        <v>0</v>
      </c>
      <c r="H1953">
        <v>0.03</v>
      </c>
      <c r="I1953">
        <v>0</v>
      </c>
      <c r="J1953">
        <v>2</v>
      </c>
      <c r="K1953">
        <v>0.03</v>
      </c>
      <c r="L1953">
        <v>-1</v>
      </c>
      <c r="M1953">
        <v>-1</v>
      </c>
      <c r="N1953">
        <v>0.67</v>
      </c>
      <c r="O1953">
        <v>3.58</v>
      </c>
      <c r="P1953">
        <v>0.03</v>
      </c>
      <c r="Q1953">
        <v>0.28000000000000003</v>
      </c>
      <c r="R1953">
        <v>0.05</v>
      </c>
      <c r="S1953">
        <v>0.32</v>
      </c>
      <c r="T1953">
        <v>0.23</v>
      </c>
      <c r="U1953">
        <v>0</v>
      </c>
      <c r="V1953">
        <v>0</v>
      </c>
      <c r="W1953">
        <v>20.67</v>
      </c>
      <c r="X1953">
        <v>0.6</v>
      </c>
      <c r="Y1953">
        <v>-1</v>
      </c>
      <c r="Z1953">
        <v>-1</v>
      </c>
      <c r="AA1953">
        <v>24.88</v>
      </c>
      <c r="AB1953">
        <v>0.03</v>
      </c>
      <c r="AC1953">
        <v>0.02</v>
      </c>
      <c r="AD1953">
        <v>0.03</v>
      </c>
      <c r="AE1953">
        <v>4.17</v>
      </c>
      <c r="AF1953">
        <v>-1</v>
      </c>
      <c r="AG1953">
        <v>-1</v>
      </c>
      <c r="AH1953">
        <v>-1</v>
      </c>
      <c r="AI1953">
        <v>0</v>
      </c>
      <c r="AJ1953">
        <v>0</v>
      </c>
      <c r="AK1953">
        <v>0.03</v>
      </c>
      <c r="AL1953">
        <v>0.03</v>
      </c>
      <c r="AM1953">
        <v>0.05</v>
      </c>
      <c r="AN1953">
        <v>0.05</v>
      </c>
      <c r="AO1953">
        <v>1.42</v>
      </c>
      <c r="AP1953">
        <v>1.42</v>
      </c>
      <c r="AQ1953">
        <v>22.67</v>
      </c>
      <c r="AR1953">
        <v>0.53</v>
      </c>
      <c r="AS1953">
        <v>0.68</v>
      </c>
      <c r="AT1953">
        <v>-1</v>
      </c>
      <c r="AU1953">
        <v>-1</v>
      </c>
      <c r="AV1953">
        <v>0.05</v>
      </c>
      <c r="AW1953">
        <v>29.88</v>
      </c>
      <c r="AX1953">
        <v>29.88</v>
      </c>
      <c r="AY1953">
        <v>0.17</v>
      </c>
      <c r="AZ1953">
        <v>0</v>
      </c>
      <c r="BA1953">
        <v>1398.2431671311101</v>
      </c>
    </row>
    <row r="1954" spans="1:53" x14ac:dyDescent="0.25">
      <c r="A1954">
        <v>4734</v>
      </c>
      <c r="B1954" t="s">
        <v>2303</v>
      </c>
      <c r="C1954">
        <v>0</v>
      </c>
      <c r="D1954">
        <v>1.58</v>
      </c>
      <c r="E1954">
        <v>0</v>
      </c>
      <c r="F1954">
        <v>0</v>
      </c>
      <c r="G1954">
        <v>0</v>
      </c>
      <c r="H1954">
        <v>0.03</v>
      </c>
      <c r="I1954">
        <v>0</v>
      </c>
      <c r="J1954">
        <v>2</v>
      </c>
      <c r="K1954">
        <v>0.03</v>
      </c>
      <c r="L1954">
        <v>-1</v>
      </c>
      <c r="M1954">
        <v>-1</v>
      </c>
      <c r="N1954">
        <v>0.67</v>
      </c>
      <c r="O1954">
        <v>3.58</v>
      </c>
      <c r="P1954">
        <v>0.03</v>
      </c>
      <c r="Q1954">
        <v>0.28000000000000003</v>
      </c>
      <c r="R1954">
        <v>0.05</v>
      </c>
      <c r="S1954">
        <v>0.32</v>
      </c>
      <c r="T1954">
        <v>0.23</v>
      </c>
      <c r="U1954">
        <v>0</v>
      </c>
      <c r="V1954">
        <v>0</v>
      </c>
      <c r="W1954">
        <v>20.67</v>
      </c>
      <c r="X1954">
        <v>0.6</v>
      </c>
      <c r="Y1954">
        <v>-1</v>
      </c>
      <c r="Z1954">
        <v>-1</v>
      </c>
      <c r="AA1954">
        <v>24.88</v>
      </c>
      <c r="AB1954">
        <v>0.03</v>
      </c>
      <c r="AC1954">
        <v>0.02</v>
      </c>
      <c r="AD1954">
        <v>0.03</v>
      </c>
      <c r="AE1954">
        <v>4.17</v>
      </c>
      <c r="AF1954">
        <v>-1</v>
      </c>
      <c r="AG1954">
        <v>-1</v>
      </c>
      <c r="AH1954">
        <v>-1</v>
      </c>
      <c r="AI1954">
        <v>0</v>
      </c>
      <c r="AJ1954">
        <v>0</v>
      </c>
      <c r="AK1954">
        <v>0.03</v>
      </c>
      <c r="AL1954">
        <v>0.03</v>
      </c>
      <c r="AM1954">
        <v>0.05</v>
      </c>
      <c r="AN1954">
        <v>0.05</v>
      </c>
      <c r="AO1954">
        <v>1.42</v>
      </c>
      <c r="AP1954">
        <v>1.42</v>
      </c>
      <c r="AQ1954">
        <v>22.67</v>
      </c>
      <c r="AR1954">
        <v>0.53</v>
      </c>
      <c r="AS1954">
        <v>0.68</v>
      </c>
      <c r="AT1954">
        <v>-1</v>
      </c>
      <c r="AU1954">
        <v>-1</v>
      </c>
      <c r="AV1954">
        <v>0.05</v>
      </c>
      <c r="AW1954">
        <v>29.88</v>
      </c>
      <c r="AX1954">
        <v>29.88</v>
      </c>
      <c r="AY1954">
        <v>0.17</v>
      </c>
      <c r="AZ1954">
        <v>0</v>
      </c>
      <c r="BA1954">
        <v>1406.7992913454402</v>
      </c>
    </row>
    <row r="1955" spans="1:53" x14ac:dyDescent="0.25">
      <c r="A1955">
        <v>4735</v>
      </c>
      <c r="B1955" t="s">
        <v>2304</v>
      </c>
      <c r="C1955">
        <v>0</v>
      </c>
      <c r="D1955">
        <v>1.58</v>
      </c>
      <c r="E1955">
        <v>0</v>
      </c>
      <c r="F1955">
        <v>0</v>
      </c>
      <c r="G1955">
        <v>0</v>
      </c>
      <c r="H1955">
        <v>0.03</v>
      </c>
      <c r="I1955">
        <v>0</v>
      </c>
      <c r="J1955">
        <v>2</v>
      </c>
      <c r="K1955">
        <v>0.03</v>
      </c>
      <c r="L1955">
        <v>-1</v>
      </c>
      <c r="M1955">
        <v>-1</v>
      </c>
      <c r="N1955">
        <v>0.67</v>
      </c>
      <c r="O1955">
        <v>3.58</v>
      </c>
      <c r="P1955">
        <v>0.03</v>
      </c>
      <c r="Q1955">
        <v>0.28000000000000003</v>
      </c>
      <c r="R1955">
        <v>0.05</v>
      </c>
      <c r="S1955">
        <v>0.32</v>
      </c>
      <c r="T1955">
        <v>0.23</v>
      </c>
      <c r="U1955">
        <v>0</v>
      </c>
      <c r="V1955">
        <v>0</v>
      </c>
      <c r="W1955">
        <v>20.67</v>
      </c>
      <c r="X1955">
        <v>0.6</v>
      </c>
      <c r="Y1955">
        <v>-1</v>
      </c>
      <c r="Z1955">
        <v>-1</v>
      </c>
      <c r="AA1955">
        <v>24.88</v>
      </c>
      <c r="AB1955">
        <v>0.03</v>
      </c>
      <c r="AC1955">
        <v>0.02</v>
      </c>
      <c r="AD1955">
        <v>0.03</v>
      </c>
      <c r="AE1955">
        <v>4.17</v>
      </c>
      <c r="AF1955">
        <v>-1</v>
      </c>
      <c r="AG1955">
        <v>-1</v>
      </c>
      <c r="AH1955">
        <v>-1</v>
      </c>
      <c r="AI1955">
        <v>0</v>
      </c>
      <c r="AJ1955">
        <v>0</v>
      </c>
      <c r="AK1955">
        <v>0.03</v>
      </c>
      <c r="AL1955">
        <v>0.03</v>
      </c>
      <c r="AM1955">
        <v>0.05</v>
      </c>
      <c r="AN1955">
        <v>0.05</v>
      </c>
      <c r="AO1955">
        <v>1.42</v>
      </c>
      <c r="AP1955">
        <v>1.42</v>
      </c>
      <c r="AQ1955">
        <v>22.67</v>
      </c>
      <c r="AR1955">
        <v>0.53</v>
      </c>
      <c r="AS1955">
        <v>0.68</v>
      </c>
      <c r="AT1955">
        <v>-1</v>
      </c>
      <c r="AU1955">
        <v>-1</v>
      </c>
      <c r="AV1955">
        <v>0.05</v>
      </c>
      <c r="AW1955">
        <v>29.88</v>
      </c>
      <c r="AX1955">
        <v>29.88</v>
      </c>
      <c r="AY1955">
        <v>0.17</v>
      </c>
      <c r="AZ1955">
        <v>0</v>
      </c>
      <c r="BA1955">
        <v>1325.3550910382951</v>
      </c>
    </row>
    <row r="1956" spans="1:53" x14ac:dyDescent="0.25">
      <c r="A1956">
        <v>4737</v>
      </c>
      <c r="B1956" t="s">
        <v>2305</v>
      </c>
      <c r="C1956">
        <v>0</v>
      </c>
      <c r="D1956">
        <v>1.58</v>
      </c>
      <c r="E1956">
        <v>0</v>
      </c>
      <c r="F1956">
        <v>0</v>
      </c>
      <c r="G1956">
        <v>0</v>
      </c>
      <c r="H1956">
        <v>0.03</v>
      </c>
      <c r="I1956">
        <v>0</v>
      </c>
      <c r="J1956">
        <v>2</v>
      </c>
      <c r="K1956">
        <v>0.03</v>
      </c>
      <c r="L1956">
        <v>-1</v>
      </c>
      <c r="M1956">
        <v>-1</v>
      </c>
      <c r="N1956">
        <v>0.67</v>
      </c>
      <c r="O1956">
        <v>3.58</v>
      </c>
      <c r="P1956">
        <v>0.03</v>
      </c>
      <c r="Q1956">
        <v>0.28000000000000003</v>
      </c>
      <c r="R1956">
        <v>0.05</v>
      </c>
      <c r="S1956">
        <v>0.32</v>
      </c>
      <c r="T1956">
        <v>0.23</v>
      </c>
      <c r="U1956">
        <v>0</v>
      </c>
      <c r="V1956">
        <v>0</v>
      </c>
      <c r="W1956">
        <v>20.67</v>
      </c>
      <c r="X1956">
        <v>0.6</v>
      </c>
      <c r="Y1956">
        <v>-1</v>
      </c>
      <c r="Z1956">
        <v>-1</v>
      </c>
      <c r="AA1956">
        <v>24.88</v>
      </c>
      <c r="AB1956">
        <v>0.03</v>
      </c>
      <c r="AC1956">
        <v>0.02</v>
      </c>
      <c r="AD1956">
        <v>0.03</v>
      </c>
      <c r="AE1956">
        <v>4.17</v>
      </c>
      <c r="AF1956">
        <v>-1</v>
      </c>
      <c r="AG1956">
        <v>-1</v>
      </c>
      <c r="AH1956">
        <v>-1</v>
      </c>
      <c r="AI1956">
        <v>0</v>
      </c>
      <c r="AJ1956">
        <v>0</v>
      </c>
      <c r="AK1956">
        <v>0.03</v>
      </c>
      <c r="AL1956">
        <v>0.03</v>
      </c>
      <c r="AM1956">
        <v>0.05</v>
      </c>
      <c r="AN1956">
        <v>0.05</v>
      </c>
      <c r="AO1956">
        <v>1.42</v>
      </c>
      <c r="AP1956">
        <v>1.42</v>
      </c>
      <c r="AQ1956">
        <v>22.67</v>
      </c>
      <c r="AR1956">
        <v>0.53</v>
      </c>
      <c r="AS1956">
        <v>0.68</v>
      </c>
      <c r="AT1956">
        <v>-1</v>
      </c>
      <c r="AU1956">
        <v>-1</v>
      </c>
      <c r="AV1956">
        <v>0.05</v>
      </c>
      <c r="AW1956">
        <v>29.88</v>
      </c>
      <c r="AX1956">
        <v>29.88</v>
      </c>
      <c r="AY1956">
        <v>0.17</v>
      </c>
      <c r="AZ1956">
        <v>0</v>
      </c>
      <c r="BA1956">
        <v>1401.1069340040831</v>
      </c>
    </row>
    <row r="1957" spans="1:53" x14ac:dyDescent="0.25">
      <c r="A1957">
        <v>4738</v>
      </c>
      <c r="B1957" t="s">
        <v>2306</v>
      </c>
      <c r="C1957">
        <v>0</v>
      </c>
      <c r="D1957">
        <v>1.58</v>
      </c>
      <c r="E1957">
        <v>0</v>
      </c>
      <c r="F1957">
        <v>0</v>
      </c>
      <c r="G1957">
        <v>0</v>
      </c>
      <c r="H1957">
        <v>0.03</v>
      </c>
      <c r="I1957">
        <v>0</v>
      </c>
      <c r="J1957">
        <v>2</v>
      </c>
      <c r="K1957">
        <v>0.03</v>
      </c>
      <c r="L1957">
        <v>-1</v>
      </c>
      <c r="M1957">
        <v>-1</v>
      </c>
      <c r="N1957">
        <v>0.67</v>
      </c>
      <c r="O1957">
        <v>3.58</v>
      </c>
      <c r="P1957">
        <v>0.03</v>
      </c>
      <c r="Q1957">
        <v>0.28000000000000003</v>
      </c>
      <c r="R1957">
        <v>0.05</v>
      </c>
      <c r="S1957">
        <v>0.32</v>
      </c>
      <c r="T1957">
        <v>0.23</v>
      </c>
      <c r="U1957">
        <v>0</v>
      </c>
      <c r="V1957">
        <v>0</v>
      </c>
      <c r="W1957">
        <v>20.67</v>
      </c>
      <c r="X1957">
        <v>0.6</v>
      </c>
      <c r="Y1957">
        <v>-1</v>
      </c>
      <c r="Z1957">
        <v>-1</v>
      </c>
      <c r="AA1957">
        <v>24.88</v>
      </c>
      <c r="AB1957">
        <v>0.03</v>
      </c>
      <c r="AC1957">
        <v>0.02</v>
      </c>
      <c r="AD1957">
        <v>0.03</v>
      </c>
      <c r="AE1957">
        <v>4.17</v>
      </c>
      <c r="AF1957">
        <v>-1</v>
      </c>
      <c r="AG1957">
        <v>-1</v>
      </c>
      <c r="AH1957">
        <v>-1</v>
      </c>
      <c r="AI1957">
        <v>0</v>
      </c>
      <c r="AJ1957">
        <v>0</v>
      </c>
      <c r="AK1957">
        <v>0.03</v>
      </c>
      <c r="AL1957">
        <v>0.03</v>
      </c>
      <c r="AM1957">
        <v>0.05</v>
      </c>
      <c r="AN1957">
        <v>0.05</v>
      </c>
      <c r="AO1957">
        <v>1.42</v>
      </c>
      <c r="AP1957">
        <v>1.42</v>
      </c>
      <c r="AQ1957">
        <v>22.67</v>
      </c>
      <c r="AR1957">
        <v>0.53</v>
      </c>
      <c r="AS1957">
        <v>0.68</v>
      </c>
      <c r="AT1957">
        <v>-1</v>
      </c>
      <c r="AU1957">
        <v>-1</v>
      </c>
      <c r="AV1957">
        <v>0.05</v>
      </c>
      <c r="AW1957">
        <v>29.88</v>
      </c>
      <c r="AX1957">
        <v>29.88</v>
      </c>
      <c r="AY1957">
        <v>0.17</v>
      </c>
      <c r="AZ1957">
        <v>0</v>
      </c>
      <c r="BA1957">
        <v>1399.1340283673076</v>
      </c>
    </row>
    <row r="1958" spans="1:53" x14ac:dyDescent="0.25">
      <c r="A1958">
        <v>4739</v>
      </c>
      <c r="B1958" t="s">
        <v>2307</v>
      </c>
      <c r="C1958">
        <v>0</v>
      </c>
      <c r="D1958">
        <v>1.58</v>
      </c>
      <c r="E1958">
        <v>0</v>
      </c>
      <c r="F1958">
        <v>0</v>
      </c>
      <c r="G1958">
        <v>0</v>
      </c>
      <c r="H1958">
        <v>0.03</v>
      </c>
      <c r="I1958">
        <v>0</v>
      </c>
      <c r="J1958">
        <v>2</v>
      </c>
      <c r="K1958">
        <v>0.03</v>
      </c>
      <c r="L1958">
        <v>-1</v>
      </c>
      <c r="M1958">
        <v>-1</v>
      </c>
      <c r="N1958">
        <v>0.67</v>
      </c>
      <c r="O1958">
        <v>3.58</v>
      </c>
      <c r="P1958">
        <v>0.03</v>
      </c>
      <c r="Q1958">
        <v>0.28000000000000003</v>
      </c>
      <c r="R1958">
        <v>0.05</v>
      </c>
      <c r="S1958">
        <v>0.32</v>
      </c>
      <c r="T1958">
        <v>0.23</v>
      </c>
      <c r="U1958">
        <v>0</v>
      </c>
      <c r="V1958">
        <v>0</v>
      </c>
      <c r="W1958">
        <v>20.67</v>
      </c>
      <c r="X1958">
        <v>0.6</v>
      </c>
      <c r="Y1958">
        <v>-1</v>
      </c>
      <c r="Z1958">
        <v>-1</v>
      </c>
      <c r="AA1958">
        <v>24.88</v>
      </c>
      <c r="AB1958">
        <v>0.03</v>
      </c>
      <c r="AC1958">
        <v>0.02</v>
      </c>
      <c r="AD1958">
        <v>0.03</v>
      </c>
      <c r="AE1958">
        <v>4.17</v>
      </c>
      <c r="AF1958">
        <v>-1</v>
      </c>
      <c r="AG1958">
        <v>-1</v>
      </c>
      <c r="AH1958">
        <v>-1</v>
      </c>
      <c r="AI1958">
        <v>0</v>
      </c>
      <c r="AJ1958">
        <v>0</v>
      </c>
      <c r="AK1958">
        <v>0.03</v>
      </c>
      <c r="AL1958">
        <v>0.03</v>
      </c>
      <c r="AM1958">
        <v>0.05</v>
      </c>
      <c r="AN1958">
        <v>0.05</v>
      </c>
      <c r="AO1958">
        <v>1.42</v>
      </c>
      <c r="AP1958">
        <v>1.42</v>
      </c>
      <c r="AQ1958">
        <v>22.67</v>
      </c>
      <c r="AR1958">
        <v>0.53</v>
      </c>
      <c r="AS1958">
        <v>0.68</v>
      </c>
      <c r="AT1958">
        <v>-1</v>
      </c>
      <c r="AU1958">
        <v>-1</v>
      </c>
      <c r="AV1958">
        <v>0.05</v>
      </c>
      <c r="AW1958">
        <v>29.88</v>
      </c>
      <c r="AX1958">
        <v>29.88</v>
      </c>
      <c r="AY1958">
        <v>0.17</v>
      </c>
      <c r="AZ1958">
        <v>0</v>
      </c>
      <c r="BA1958">
        <v>1360.4235051210439</v>
      </c>
    </row>
    <row r="1959" spans="1:53" x14ac:dyDescent="0.25">
      <c r="A1959">
        <v>4740</v>
      </c>
      <c r="B1959" t="s">
        <v>2308</v>
      </c>
      <c r="C1959">
        <v>0</v>
      </c>
      <c r="D1959">
        <v>1.58</v>
      </c>
      <c r="E1959">
        <v>0</v>
      </c>
      <c r="F1959">
        <v>0</v>
      </c>
      <c r="G1959">
        <v>0</v>
      </c>
      <c r="H1959">
        <v>0.03</v>
      </c>
      <c r="I1959">
        <v>0</v>
      </c>
      <c r="J1959">
        <v>2</v>
      </c>
      <c r="K1959">
        <v>0.03</v>
      </c>
      <c r="L1959">
        <v>-1</v>
      </c>
      <c r="M1959">
        <v>-1</v>
      </c>
      <c r="N1959">
        <v>0.67</v>
      </c>
      <c r="O1959">
        <v>3.58</v>
      </c>
      <c r="P1959">
        <v>0.03</v>
      </c>
      <c r="Q1959">
        <v>0.28000000000000003</v>
      </c>
      <c r="R1959">
        <v>0.05</v>
      </c>
      <c r="S1959">
        <v>0.32</v>
      </c>
      <c r="T1959">
        <v>0.23</v>
      </c>
      <c r="U1959">
        <v>0</v>
      </c>
      <c r="V1959">
        <v>0</v>
      </c>
      <c r="W1959">
        <v>20.67</v>
      </c>
      <c r="X1959">
        <v>0.6</v>
      </c>
      <c r="Y1959">
        <v>-1</v>
      </c>
      <c r="Z1959">
        <v>-1</v>
      </c>
      <c r="AA1959">
        <v>24.88</v>
      </c>
      <c r="AB1959">
        <v>0.03</v>
      </c>
      <c r="AC1959">
        <v>0.02</v>
      </c>
      <c r="AD1959">
        <v>0.03</v>
      </c>
      <c r="AE1959">
        <v>4.17</v>
      </c>
      <c r="AF1959">
        <v>-1</v>
      </c>
      <c r="AG1959">
        <v>-1</v>
      </c>
      <c r="AH1959">
        <v>-1</v>
      </c>
      <c r="AI1959">
        <v>0</v>
      </c>
      <c r="AJ1959">
        <v>0</v>
      </c>
      <c r="AK1959">
        <v>0.03</v>
      </c>
      <c r="AL1959">
        <v>0.03</v>
      </c>
      <c r="AM1959">
        <v>0.05</v>
      </c>
      <c r="AN1959">
        <v>0.05</v>
      </c>
      <c r="AO1959">
        <v>1.42</v>
      </c>
      <c r="AP1959">
        <v>1.42</v>
      </c>
      <c r="AQ1959">
        <v>22.67</v>
      </c>
      <c r="AR1959">
        <v>0.53</v>
      </c>
      <c r="AS1959">
        <v>0.68</v>
      </c>
      <c r="AT1959">
        <v>-1</v>
      </c>
      <c r="AU1959">
        <v>-1</v>
      </c>
      <c r="AV1959">
        <v>0.05</v>
      </c>
      <c r="AW1959">
        <v>29.88</v>
      </c>
      <c r="AX1959">
        <v>29.88</v>
      </c>
      <c r="AY1959">
        <v>0.17</v>
      </c>
      <c r="AZ1959">
        <v>0</v>
      </c>
      <c r="BA1959">
        <v>1480.2452860682547</v>
      </c>
    </row>
    <row r="1960" spans="1:53" x14ac:dyDescent="0.25">
      <c r="A1960">
        <v>4741</v>
      </c>
      <c r="B1960" t="s">
        <v>2309</v>
      </c>
      <c r="C1960">
        <v>0</v>
      </c>
      <c r="D1960">
        <v>1.58</v>
      </c>
      <c r="E1960">
        <v>0</v>
      </c>
      <c r="F1960">
        <v>0</v>
      </c>
      <c r="G1960">
        <v>0</v>
      </c>
      <c r="H1960">
        <v>0.03</v>
      </c>
      <c r="I1960">
        <v>0</v>
      </c>
      <c r="J1960">
        <v>2</v>
      </c>
      <c r="K1960">
        <v>0.03</v>
      </c>
      <c r="L1960">
        <v>-1</v>
      </c>
      <c r="M1960">
        <v>-1</v>
      </c>
      <c r="N1960">
        <v>0.67</v>
      </c>
      <c r="O1960">
        <v>3.58</v>
      </c>
      <c r="P1960">
        <v>0.03</v>
      </c>
      <c r="Q1960">
        <v>0.28000000000000003</v>
      </c>
      <c r="R1960">
        <v>0.05</v>
      </c>
      <c r="S1960">
        <v>0.32</v>
      </c>
      <c r="T1960">
        <v>0.23</v>
      </c>
      <c r="U1960">
        <v>0</v>
      </c>
      <c r="V1960">
        <v>0</v>
      </c>
      <c r="W1960">
        <v>20.67</v>
      </c>
      <c r="X1960">
        <v>0.6</v>
      </c>
      <c r="Y1960">
        <v>-1</v>
      </c>
      <c r="Z1960">
        <v>-1</v>
      </c>
      <c r="AA1960">
        <v>24.88</v>
      </c>
      <c r="AB1960">
        <v>0.03</v>
      </c>
      <c r="AC1960">
        <v>0.02</v>
      </c>
      <c r="AD1960">
        <v>0.03</v>
      </c>
      <c r="AE1960">
        <v>4.17</v>
      </c>
      <c r="AF1960">
        <v>-1</v>
      </c>
      <c r="AG1960">
        <v>-1</v>
      </c>
      <c r="AH1960">
        <v>-1</v>
      </c>
      <c r="AI1960">
        <v>0</v>
      </c>
      <c r="AJ1960">
        <v>0</v>
      </c>
      <c r="AK1960">
        <v>0.03</v>
      </c>
      <c r="AL1960">
        <v>0.03</v>
      </c>
      <c r="AM1960">
        <v>0.05</v>
      </c>
      <c r="AN1960">
        <v>0.05</v>
      </c>
      <c r="AO1960">
        <v>1.42</v>
      </c>
      <c r="AP1960">
        <v>1.42</v>
      </c>
      <c r="AQ1960">
        <v>22.67</v>
      </c>
      <c r="AR1960">
        <v>0.53</v>
      </c>
      <c r="AS1960">
        <v>0.68</v>
      </c>
      <c r="AT1960">
        <v>-1</v>
      </c>
      <c r="AU1960">
        <v>-1</v>
      </c>
      <c r="AV1960">
        <v>0.05</v>
      </c>
      <c r="AW1960">
        <v>29.88</v>
      </c>
      <c r="AX1960">
        <v>29.88</v>
      </c>
      <c r="AY1960">
        <v>0.17</v>
      </c>
      <c r="AZ1960">
        <v>0</v>
      </c>
      <c r="BA1960">
        <v>1393.9906806995639</v>
      </c>
    </row>
    <row r="1961" spans="1:53" x14ac:dyDescent="0.25">
      <c r="A1961">
        <v>4744</v>
      </c>
      <c r="B1961" t="s">
        <v>2310</v>
      </c>
      <c r="C1961">
        <v>0</v>
      </c>
      <c r="D1961">
        <v>1.58</v>
      </c>
      <c r="E1961">
        <v>0</v>
      </c>
      <c r="F1961">
        <v>0</v>
      </c>
      <c r="G1961">
        <v>0</v>
      </c>
      <c r="H1961">
        <v>0.03</v>
      </c>
      <c r="I1961">
        <v>0</v>
      </c>
      <c r="J1961">
        <v>2</v>
      </c>
      <c r="K1961">
        <v>0.03</v>
      </c>
      <c r="L1961">
        <v>-1</v>
      </c>
      <c r="M1961">
        <v>-1</v>
      </c>
      <c r="N1961">
        <v>0.67</v>
      </c>
      <c r="O1961">
        <v>3.58</v>
      </c>
      <c r="P1961">
        <v>0.03</v>
      </c>
      <c r="Q1961">
        <v>0.28000000000000003</v>
      </c>
      <c r="R1961">
        <v>0.05</v>
      </c>
      <c r="S1961">
        <v>0.32</v>
      </c>
      <c r="T1961">
        <v>0.23</v>
      </c>
      <c r="U1961">
        <v>0</v>
      </c>
      <c r="V1961">
        <v>0</v>
      </c>
      <c r="W1961">
        <v>20.67</v>
      </c>
      <c r="X1961">
        <v>0.6</v>
      </c>
      <c r="Y1961">
        <v>-1</v>
      </c>
      <c r="Z1961">
        <v>-1</v>
      </c>
      <c r="AA1961">
        <v>24.88</v>
      </c>
      <c r="AB1961">
        <v>0.03</v>
      </c>
      <c r="AC1961">
        <v>0.02</v>
      </c>
      <c r="AD1961">
        <v>0.03</v>
      </c>
      <c r="AE1961">
        <v>4.17</v>
      </c>
      <c r="AF1961">
        <v>-1</v>
      </c>
      <c r="AG1961">
        <v>-1</v>
      </c>
      <c r="AH1961">
        <v>-1</v>
      </c>
      <c r="AI1961">
        <v>0</v>
      </c>
      <c r="AJ1961">
        <v>0</v>
      </c>
      <c r="AK1961">
        <v>0.03</v>
      </c>
      <c r="AL1961">
        <v>0.03</v>
      </c>
      <c r="AM1961">
        <v>0.05</v>
      </c>
      <c r="AN1961">
        <v>0.05</v>
      </c>
      <c r="AO1961">
        <v>1.42</v>
      </c>
      <c r="AP1961">
        <v>1.42</v>
      </c>
      <c r="AQ1961">
        <v>22.67</v>
      </c>
      <c r="AR1961">
        <v>0.53</v>
      </c>
      <c r="AS1961">
        <v>0.68</v>
      </c>
      <c r="AT1961">
        <v>-1</v>
      </c>
      <c r="AU1961">
        <v>-1</v>
      </c>
      <c r="AV1961">
        <v>0.05</v>
      </c>
      <c r="AW1961">
        <v>29.88</v>
      </c>
      <c r="AX1961">
        <v>29.88</v>
      </c>
      <c r="AY1961">
        <v>0.17</v>
      </c>
      <c r="AZ1961">
        <v>0</v>
      </c>
      <c r="BA1961">
        <v>1427.2092357496972</v>
      </c>
    </row>
    <row r="1962" spans="1:53" x14ac:dyDescent="0.25">
      <c r="A1962">
        <v>4746</v>
      </c>
      <c r="B1962" t="s">
        <v>2311</v>
      </c>
      <c r="C1962">
        <v>0</v>
      </c>
      <c r="D1962">
        <v>1.58</v>
      </c>
      <c r="E1962">
        <v>0</v>
      </c>
      <c r="F1962">
        <v>0</v>
      </c>
      <c r="G1962">
        <v>0</v>
      </c>
      <c r="H1962">
        <v>0.03</v>
      </c>
      <c r="I1962">
        <v>0</v>
      </c>
      <c r="J1962">
        <v>2</v>
      </c>
      <c r="K1962">
        <v>0.03</v>
      </c>
      <c r="L1962">
        <v>-1</v>
      </c>
      <c r="M1962">
        <v>-1</v>
      </c>
      <c r="N1962">
        <v>0.67</v>
      </c>
      <c r="O1962">
        <v>3.58</v>
      </c>
      <c r="P1962">
        <v>0.03</v>
      </c>
      <c r="Q1962">
        <v>0.28000000000000003</v>
      </c>
      <c r="R1962">
        <v>0.05</v>
      </c>
      <c r="S1962">
        <v>0.32</v>
      </c>
      <c r="T1962">
        <v>0.23</v>
      </c>
      <c r="U1962">
        <v>0</v>
      </c>
      <c r="V1962">
        <v>0</v>
      </c>
      <c r="W1962">
        <v>20.67</v>
      </c>
      <c r="X1962">
        <v>0.6</v>
      </c>
      <c r="Y1962">
        <v>-1</v>
      </c>
      <c r="Z1962">
        <v>-1</v>
      </c>
      <c r="AA1962">
        <v>24.88</v>
      </c>
      <c r="AB1962">
        <v>0.03</v>
      </c>
      <c r="AC1962">
        <v>0.02</v>
      </c>
      <c r="AD1962">
        <v>0.03</v>
      </c>
      <c r="AE1962">
        <v>4.17</v>
      </c>
      <c r="AF1962">
        <v>-1</v>
      </c>
      <c r="AG1962">
        <v>-1</v>
      </c>
      <c r="AH1962">
        <v>-1</v>
      </c>
      <c r="AI1962">
        <v>0</v>
      </c>
      <c r="AJ1962">
        <v>0</v>
      </c>
      <c r="AK1962">
        <v>0.03</v>
      </c>
      <c r="AL1962">
        <v>0.03</v>
      </c>
      <c r="AM1962">
        <v>0.05</v>
      </c>
      <c r="AN1962">
        <v>0.05</v>
      </c>
      <c r="AO1962">
        <v>1.42</v>
      </c>
      <c r="AP1962">
        <v>1.42</v>
      </c>
      <c r="AQ1962">
        <v>22.67</v>
      </c>
      <c r="AR1962">
        <v>0.53</v>
      </c>
      <c r="AS1962">
        <v>0.68</v>
      </c>
      <c r="AT1962">
        <v>-1</v>
      </c>
      <c r="AU1962">
        <v>-1</v>
      </c>
      <c r="AV1962">
        <v>0.05</v>
      </c>
      <c r="AW1962">
        <v>29.88</v>
      </c>
      <c r="AX1962">
        <v>29.88</v>
      </c>
      <c r="AY1962">
        <v>0.17</v>
      </c>
      <c r="AZ1962">
        <v>0</v>
      </c>
      <c r="BA1962">
        <v>1369.5969493020543</v>
      </c>
    </row>
    <row r="1963" spans="1:53" x14ac:dyDescent="0.25">
      <c r="A1963">
        <v>4748</v>
      </c>
      <c r="B1963" t="s">
        <v>2312</v>
      </c>
      <c r="C1963">
        <v>0</v>
      </c>
      <c r="D1963">
        <v>1.58</v>
      </c>
      <c r="E1963">
        <v>0</v>
      </c>
      <c r="F1963">
        <v>0</v>
      </c>
      <c r="G1963">
        <v>0</v>
      </c>
      <c r="H1963">
        <v>0.03</v>
      </c>
      <c r="I1963">
        <v>0</v>
      </c>
      <c r="J1963">
        <v>2</v>
      </c>
      <c r="K1963">
        <v>0.03</v>
      </c>
      <c r="L1963">
        <v>-1</v>
      </c>
      <c r="M1963">
        <v>-1</v>
      </c>
      <c r="N1963">
        <v>0.67</v>
      </c>
      <c r="O1963">
        <v>3.58</v>
      </c>
      <c r="P1963">
        <v>0.03</v>
      </c>
      <c r="Q1963">
        <v>0.28000000000000003</v>
      </c>
      <c r="R1963">
        <v>0.05</v>
      </c>
      <c r="S1963">
        <v>0.32</v>
      </c>
      <c r="T1963">
        <v>0.23</v>
      </c>
      <c r="U1963">
        <v>0</v>
      </c>
      <c r="V1963">
        <v>0</v>
      </c>
      <c r="W1963">
        <v>20.67</v>
      </c>
      <c r="X1963">
        <v>0.6</v>
      </c>
      <c r="Y1963">
        <v>-1</v>
      </c>
      <c r="Z1963">
        <v>-1</v>
      </c>
      <c r="AA1963">
        <v>24.88</v>
      </c>
      <c r="AB1963">
        <v>0.03</v>
      </c>
      <c r="AC1963">
        <v>0.02</v>
      </c>
      <c r="AD1963">
        <v>0.03</v>
      </c>
      <c r="AE1963">
        <v>4.17</v>
      </c>
      <c r="AF1963">
        <v>-1</v>
      </c>
      <c r="AG1963">
        <v>-1</v>
      </c>
      <c r="AH1963">
        <v>-1</v>
      </c>
      <c r="AI1963">
        <v>0</v>
      </c>
      <c r="AJ1963">
        <v>0</v>
      </c>
      <c r="AK1963">
        <v>0.03</v>
      </c>
      <c r="AL1963">
        <v>0.03</v>
      </c>
      <c r="AM1963">
        <v>0.05</v>
      </c>
      <c r="AN1963">
        <v>0.05</v>
      </c>
      <c r="AO1963">
        <v>1.42</v>
      </c>
      <c r="AP1963">
        <v>1.42</v>
      </c>
      <c r="AQ1963">
        <v>22.67</v>
      </c>
      <c r="AR1963">
        <v>0.53</v>
      </c>
      <c r="AS1963">
        <v>0.68</v>
      </c>
      <c r="AT1963">
        <v>-1</v>
      </c>
      <c r="AU1963">
        <v>-1</v>
      </c>
      <c r="AV1963">
        <v>0.05</v>
      </c>
      <c r="AW1963">
        <v>29.88</v>
      </c>
      <c r="AX1963">
        <v>29.88</v>
      </c>
      <c r="AY1963">
        <v>0.17</v>
      </c>
      <c r="AZ1963">
        <v>0</v>
      </c>
      <c r="BA1963">
        <v>1415.0013666773259</v>
      </c>
    </row>
    <row r="1964" spans="1:53" x14ac:dyDescent="0.25">
      <c r="A1964">
        <v>4749</v>
      </c>
      <c r="B1964" t="s">
        <v>2313</v>
      </c>
      <c r="C1964">
        <v>0</v>
      </c>
      <c r="D1964">
        <v>1.58</v>
      </c>
      <c r="E1964">
        <v>0</v>
      </c>
      <c r="F1964">
        <v>0</v>
      </c>
      <c r="G1964">
        <v>0</v>
      </c>
      <c r="H1964">
        <v>0.03</v>
      </c>
      <c r="I1964">
        <v>0</v>
      </c>
      <c r="J1964">
        <v>2</v>
      </c>
      <c r="K1964">
        <v>0.03</v>
      </c>
      <c r="L1964">
        <v>-1</v>
      </c>
      <c r="M1964">
        <v>-1</v>
      </c>
      <c r="N1964">
        <v>0.67</v>
      </c>
      <c r="O1964">
        <v>3.58</v>
      </c>
      <c r="P1964">
        <v>0.03</v>
      </c>
      <c r="Q1964">
        <v>0.28000000000000003</v>
      </c>
      <c r="R1964">
        <v>0.05</v>
      </c>
      <c r="S1964">
        <v>0.32</v>
      </c>
      <c r="T1964">
        <v>0.23</v>
      </c>
      <c r="U1964">
        <v>0</v>
      </c>
      <c r="V1964">
        <v>0</v>
      </c>
      <c r="W1964">
        <v>20.67</v>
      </c>
      <c r="X1964">
        <v>0.6</v>
      </c>
      <c r="Y1964">
        <v>-1</v>
      </c>
      <c r="Z1964">
        <v>-1</v>
      </c>
      <c r="AA1964">
        <v>24.88</v>
      </c>
      <c r="AB1964">
        <v>0.03</v>
      </c>
      <c r="AC1964">
        <v>0.02</v>
      </c>
      <c r="AD1964">
        <v>0.03</v>
      </c>
      <c r="AE1964">
        <v>4.17</v>
      </c>
      <c r="AF1964">
        <v>-1</v>
      </c>
      <c r="AG1964">
        <v>-1</v>
      </c>
      <c r="AH1964">
        <v>-1</v>
      </c>
      <c r="AI1964">
        <v>0</v>
      </c>
      <c r="AJ1964">
        <v>0</v>
      </c>
      <c r="AK1964">
        <v>0.03</v>
      </c>
      <c r="AL1964">
        <v>0.03</v>
      </c>
      <c r="AM1964">
        <v>0.05</v>
      </c>
      <c r="AN1964">
        <v>0.05</v>
      </c>
      <c r="AO1964">
        <v>1.42</v>
      </c>
      <c r="AP1964">
        <v>1.42</v>
      </c>
      <c r="AQ1964">
        <v>22.67</v>
      </c>
      <c r="AR1964">
        <v>0.53</v>
      </c>
      <c r="AS1964">
        <v>0.68</v>
      </c>
      <c r="AT1964">
        <v>-1</v>
      </c>
      <c r="AU1964">
        <v>-1</v>
      </c>
      <c r="AV1964">
        <v>0.05</v>
      </c>
      <c r="AW1964">
        <v>29.88</v>
      </c>
      <c r="AX1964">
        <v>29.88</v>
      </c>
      <c r="AY1964">
        <v>0.17</v>
      </c>
      <c r="AZ1964">
        <v>0</v>
      </c>
      <c r="BA1964">
        <v>1473.346391745697</v>
      </c>
    </row>
    <row r="1965" spans="1:53" x14ac:dyDescent="0.25">
      <c r="A1965">
        <v>4750</v>
      </c>
      <c r="B1965" t="s">
        <v>2314</v>
      </c>
      <c r="C1965">
        <v>0</v>
      </c>
      <c r="D1965">
        <v>1.58</v>
      </c>
      <c r="E1965">
        <v>0</v>
      </c>
      <c r="F1965">
        <v>0</v>
      </c>
      <c r="G1965">
        <v>0</v>
      </c>
      <c r="H1965">
        <v>0.03</v>
      </c>
      <c r="I1965">
        <v>0</v>
      </c>
      <c r="J1965">
        <v>2</v>
      </c>
      <c r="K1965">
        <v>0.03</v>
      </c>
      <c r="L1965">
        <v>-1</v>
      </c>
      <c r="M1965">
        <v>-1</v>
      </c>
      <c r="N1965">
        <v>0.67</v>
      </c>
      <c r="O1965">
        <v>3.58</v>
      </c>
      <c r="P1965">
        <v>0.03</v>
      </c>
      <c r="Q1965">
        <v>0.28000000000000003</v>
      </c>
      <c r="R1965">
        <v>0.05</v>
      </c>
      <c r="S1965">
        <v>0.32</v>
      </c>
      <c r="T1965">
        <v>0.23</v>
      </c>
      <c r="U1965">
        <v>0</v>
      </c>
      <c r="V1965">
        <v>0</v>
      </c>
      <c r="W1965">
        <v>20.67</v>
      </c>
      <c r="X1965">
        <v>0.6</v>
      </c>
      <c r="Y1965">
        <v>-1</v>
      </c>
      <c r="Z1965">
        <v>-1</v>
      </c>
      <c r="AA1965">
        <v>24.88</v>
      </c>
      <c r="AB1965">
        <v>0.03</v>
      </c>
      <c r="AC1965">
        <v>0.02</v>
      </c>
      <c r="AD1965">
        <v>0.03</v>
      </c>
      <c r="AE1965">
        <v>4.17</v>
      </c>
      <c r="AF1965">
        <v>-1</v>
      </c>
      <c r="AG1965">
        <v>-1</v>
      </c>
      <c r="AH1965">
        <v>-1</v>
      </c>
      <c r="AI1965">
        <v>0</v>
      </c>
      <c r="AJ1965">
        <v>0</v>
      </c>
      <c r="AK1965">
        <v>0.03</v>
      </c>
      <c r="AL1965">
        <v>0.03</v>
      </c>
      <c r="AM1965">
        <v>0.05</v>
      </c>
      <c r="AN1965">
        <v>0.05</v>
      </c>
      <c r="AO1965">
        <v>1.42</v>
      </c>
      <c r="AP1965">
        <v>1.42</v>
      </c>
      <c r="AQ1965">
        <v>22.67</v>
      </c>
      <c r="AR1965">
        <v>0.53</v>
      </c>
      <c r="AS1965">
        <v>0.68</v>
      </c>
      <c r="AT1965">
        <v>-1</v>
      </c>
      <c r="AU1965">
        <v>-1</v>
      </c>
      <c r="AV1965">
        <v>0.05</v>
      </c>
      <c r="AW1965">
        <v>29.88</v>
      </c>
      <c r="AX1965">
        <v>29.88</v>
      </c>
      <c r="AY1965">
        <v>0.17</v>
      </c>
      <c r="AZ1965">
        <v>0</v>
      </c>
      <c r="BA1965">
        <v>1438.8106228223226</v>
      </c>
    </row>
    <row r="1966" spans="1:53" x14ac:dyDescent="0.25">
      <c r="A1966">
        <v>4757</v>
      </c>
      <c r="B1966" t="s">
        <v>2315</v>
      </c>
      <c r="C1966">
        <v>0</v>
      </c>
      <c r="D1966">
        <v>1.58</v>
      </c>
      <c r="E1966">
        <v>0</v>
      </c>
      <c r="F1966">
        <v>0</v>
      </c>
      <c r="G1966">
        <v>0</v>
      </c>
      <c r="H1966">
        <v>0.03</v>
      </c>
      <c r="I1966">
        <v>0</v>
      </c>
      <c r="J1966">
        <v>2</v>
      </c>
      <c r="K1966">
        <v>0.03</v>
      </c>
      <c r="L1966">
        <v>-1</v>
      </c>
      <c r="M1966">
        <v>-1</v>
      </c>
      <c r="N1966">
        <v>0.67</v>
      </c>
      <c r="O1966">
        <v>3.58</v>
      </c>
      <c r="P1966">
        <v>0.03</v>
      </c>
      <c r="Q1966">
        <v>0.28000000000000003</v>
      </c>
      <c r="R1966">
        <v>0.05</v>
      </c>
      <c r="S1966">
        <v>0.32</v>
      </c>
      <c r="T1966">
        <v>0.23</v>
      </c>
      <c r="U1966">
        <v>0</v>
      </c>
      <c r="V1966">
        <v>0</v>
      </c>
      <c r="W1966">
        <v>20.67</v>
      </c>
      <c r="X1966">
        <v>0.6</v>
      </c>
      <c r="Y1966">
        <v>-1</v>
      </c>
      <c r="Z1966">
        <v>-1</v>
      </c>
      <c r="AA1966">
        <v>24.88</v>
      </c>
      <c r="AB1966">
        <v>0.03</v>
      </c>
      <c r="AC1966">
        <v>0.02</v>
      </c>
      <c r="AD1966">
        <v>0.03</v>
      </c>
      <c r="AE1966">
        <v>4.17</v>
      </c>
      <c r="AF1966">
        <v>-1</v>
      </c>
      <c r="AG1966">
        <v>-1</v>
      </c>
      <c r="AH1966">
        <v>-1</v>
      </c>
      <c r="AI1966">
        <v>0</v>
      </c>
      <c r="AJ1966">
        <v>0</v>
      </c>
      <c r="AK1966">
        <v>0.03</v>
      </c>
      <c r="AL1966">
        <v>0.03</v>
      </c>
      <c r="AM1966">
        <v>0.05</v>
      </c>
      <c r="AN1966">
        <v>0.05</v>
      </c>
      <c r="AO1966">
        <v>1.42</v>
      </c>
      <c r="AP1966">
        <v>1.42</v>
      </c>
      <c r="AQ1966">
        <v>22.67</v>
      </c>
      <c r="AR1966">
        <v>0.53</v>
      </c>
      <c r="AS1966">
        <v>0.68</v>
      </c>
      <c r="AT1966">
        <v>-1</v>
      </c>
      <c r="AU1966">
        <v>-1</v>
      </c>
      <c r="AV1966">
        <v>0.05</v>
      </c>
      <c r="AW1966">
        <v>29.88</v>
      </c>
      <c r="AX1966">
        <v>29.88</v>
      </c>
      <c r="AY1966">
        <v>0.17</v>
      </c>
      <c r="AZ1966">
        <v>0</v>
      </c>
      <c r="BA1966">
        <v>1425.2793454704454</v>
      </c>
    </row>
    <row r="1967" spans="1:53" x14ac:dyDescent="0.25">
      <c r="A1967">
        <v>4758</v>
      </c>
      <c r="B1967" t="s">
        <v>2316</v>
      </c>
      <c r="C1967">
        <v>0</v>
      </c>
      <c r="D1967">
        <v>1.58</v>
      </c>
      <c r="E1967">
        <v>0</v>
      </c>
      <c r="F1967">
        <v>0</v>
      </c>
      <c r="G1967">
        <v>0</v>
      </c>
      <c r="H1967">
        <v>0.03</v>
      </c>
      <c r="I1967">
        <v>0</v>
      </c>
      <c r="J1967">
        <v>2</v>
      </c>
      <c r="K1967">
        <v>0.03</v>
      </c>
      <c r="L1967">
        <v>-1</v>
      </c>
      <c r="M1967">
        <v>-1</v>
      </c>
      <c r="N1967">
        <v>0.67</v>
      </c>
      <c r="O1967">
        <v>3.58</v>
      </c>
      <c r="P1967">
        <v>0.03</v>
      </c>
      <c r="Q1967">
        <v>0.28000000000000003</v>
      </c>
      <c r="R1967">
        <v>0.05</v>
      </c>
      <c r="S1967">
        <v>0.32</v>
      </c>
      <c r="T1967">
        <v>0.23</v>
      </c>
      <c r="U1967">
        <v>0</v>
      </c>
      <c r="V1967">
        <v>0</v>
      </c>
      <c r="W1967">
        <v>20.67</v>
      </c>
      <c r="X1967">
        <v>0.6</v>
      </c>
      <c r="Y1967">
        <v>-1</v>
      </c>
      <c r="Z1967">
        <v>-1</v>
      </c>
      <c r="AA1967">
        <v>24.88</v>
      </c>
      <c r="AB1967">
        <v>0.03</v>
      </c>
      <c r="AC1967">
        <v>0.02</v>
      </c>
      <c r="AD1967">
        <v>0.03</v>
      </c>
      <c r="AE1967">
        <v>4.17</v>
      </c>
      <c r="AF1967">
        <v>-1</v>
      </c>
      <c r="AG1967">
        <v>-1</v>
      </c>
      <c r="AH1967">
        <v>-1</v>
      </c>
      <c r="AI1967">
        <v>0</v>
      </c>
      <c r="AJ1967">
        <v>0</v>
      </c>
      <c r="AK1967">
        <v>0.03</v>
      </c>
      <c r="AL1967">
        <v>0.03</v>
      </c>
      <c r="AM1967">
        <v>0.05</v>
      </c>
      <c r="AN1967">
        <v>0.05</v>
      </c>
      <c r="AO1967">
        <v>1.42</v>
      </c>
      <c r="AP1967">
        <v>1.42</v>
      </c>
      <c r="AQ1967">
        <v>22.67</v>
      </c>
      <c r="AR1967">
        <v>0.53</v>
      </c>
      <c r="AS1967">
        <v>0.68</v>
      </c>
      <c r="AT1967">
        <v>-1</v>
      </c>
      <c r="AU1967">
        <v>-1</v>
      </c>
      <c r="AV1967">
        <v>0.05</v>
      </c>
      <c r="AW1967">
        <v>29.88</v>
      </c>
      <c r="AX1967">
        <v>29.88</v>
      </c>
      <c r="AY1967">
        <v>0.17</v>
      </c>
      <c r="AZ1967">
        <v>0</v>
      </c>
      <c r="BA1967">
        <v>1352.8195783304723</v>
      </c>
    </row>
    <row r="1968" spans="1:53" x14ac:dyDescent="0.25">
      <c r="A1968">
        <v>4761</v>
      </c>
      <c r="B1968" t="s">
        <v>2317</v>
      </c>
      <c r="C1968">
        <v>0</v>
      </c>
      <c r="D1968">
        <v>1.58</v>
      </c>
      <c r="E1968">
        <v>0</v>
      </c>
      <c r="F1968">
        <v>0</v>
      </c>
      <c r="G1968">
        <v>0</v>
      </c>
      <c r="H1968">
        <v>0.03</v>
      </c>
      <c r="I1968">
        <v>0</v>
      </c>
      <c r="J1968">
        <v>2</v>
      </c>
      <c r="K1968">
        <v>0.03</v>
      </c>
      <c r="L1968">
        <v>-1</v>
      </c>
      <c r="M1968">
        <v>-1</v>
      </c>
      <c r="N1968">
        <v>0.67</v>
      </c>
      <c r="O1968">
        <v>3.58</v>
      </c>
      <c r="P1968">
        <v>0.03</v>
      </c>
      <c r="Q1968">
        <v>0.28000000000000003</v>
      </c>
      <c r="R1968">
        <v>0.05</v>
      </c>
      <c r="S1968">
        <v>0.32</v>
      </c>
      <c r="T1968">
        <v>0.23</v>
      </c>
      <c r="U1968">
        <v>0</v>
      </c>
      <c r="V1968">
        <v>0</v>
      </c>
      <c r="W1968">
        <v>20.67</v>
      </c>
      <c r="X1968">
        <v>0.6</v>
      </c>
      <c r="Y1968">
        <v>-1</v>
      </c>
      <c r="Z1968">
        <v>-1</v>
      </c>
      <c r="AA1968">
        <v>24.88</v>
      </c>
      <c r="AB1968">
        <v>0.03</v>
      </c>
      <c r="AC1968">
        <v>0.02</v>
      </c>
      <c r="AD1968">
        <v>0.03</v>
      </c>
      <c r="AE1968">
        <v>4.17</v>
      </c>
      <c r="AF1968">
        <v>-1</v>
      </c>
      <c r="AG1968">
        <v>-1</v>
      </c>
      <c r="AH1968">
        <v>-1</v>
      </c>
      <c r="AI1968">
        <v>0</v>
      </c>
      <c r="AJ1968">
        <v>0</v>
      </c>
      <c r="AK1968">
        <v>0.03</v>
      </c>
      <c r="AL1968">
        <v>0.03</v>
      </c>
      <c r="AM1968">
        <v>0.05</v>
      </c>
      <c r="AN1968">
        <v>0.05</v>
      </c>
      <c r="AO1968">
        <v>1.42</v>
      </c>
      <c r="AP1968">
        <v>1.42</v>
      </c>
      <c r="AQ1968">
        <v>22.67</v>
      </c>
      <c r="AR1968">
        <v>0.53</v>
      </c>
      <c r="AS1968">
        <v>0.68</v>
      </c>
      <c r="AT1968">
        <v>-1</v>
      </c>
      <c r="AU1968">
        <v>-1</v>
      </c>
      <c r="AV1968">
        <v>0.05</v>
      </c>
      <c r="AW1968">
        <v>29.88</v>
      </c>
      <c r="AX1968">
        <v>29.88</v>
      </c>
      <c r="AY1968">
        <v>0.17</v>
      </c>
      <c r="AZ1968">
        <v>0</v>
      </c>
      <c r="BA1968">
        <v>1429.7243415798189</v>
      </c>
    </row>
    <row r="1969" spans="1:53" x14ac:dyDescent="0.25">
      <c r="A1969">
        <v>4762</v>
      </c>
      <c r="B1969" t="s">
        <v>2318</v>
      </c>
      <c r="C1969">
        <v>0</v>
      </c>
      <c r="D1969">
        <v>1.58</v>
      </c>
      <c r="E1969">
        <v>0</v>
      </c>
      <c r="F1969">
        <v>0</v>
      </c>
      <c r="G1969">
        <v>0</v>
      </c>
      <c r="H1969">
        <v>0.03</v>
      </c>
      <c r="I1969">
        <v>0</v>
      </c>
      <c r="J1969">
        <v>2</v>
      </c>
      <c r="K1969">
        <v>0.03</v>
      </c>
      <c r="L1969">
        <v>-1</v>
      </c>
      <c r="M1969">
        <v>-1</v>
      </c>
      <c r="N1969">
        <v>0.67</v>
      </c>
      <c r="O1969">
        <v>3.58</v>
      </c>
      <c r="P1969">
        <v>0.03</v>
      </c>
      <c r="Q1969">
        <v>0.28000000000000003</v>
      </c>
      <c r="R1969">
        <v>0.05</v>
      </c>
      <c r="S1969">
        <v>0.32</v>
      </c>
      <c r="T1969">
        <v>0.23</v>
      </c>
      <c r="U1969">
        <v>0</v>
      </c>
      <c r="V1969">
        <v>0</v>
      </c>
      <c r="W1969">
        <v>20.67</v>
      </c>
      <c r="X1969">
        <v>0.6</v>
      </c>
      <c r="Y1969">
        <v>-1</v>
      </c>
      <c r="Z1969">
        <v>-1</v>
      </c>
      <c r="AA1969">
        <v>24.88</v>
      </c>
      <c r="AB1969">
        <v>0.03</v>
      </c>
      <c r="AC1969">
        <v>0.02</v>
      </c>
      <c r="AD1969">
        <v>0.03</v>
      </c>
      <c r="AE1969">
        <v>4.17</v>
      </c>
      <c r="AF1969">
        <v>-1</v>
      </c>
      <c r="AG1969">
        <v>-1</v>
      </c>
      <c r="AH1969">
        <v>-1</v>
      </c>
      <c r="AI1969">
        <v>0</v>
      </c>
      <c r="AJ1969">
        <v>0</v>
      </c>
      <c r="AK1969">
        <v>0.03</v>
      </c>
      <c r="AL1969">
        <v>0.03</v>
      </c>
      <c r="AM1969">
        <v>0.05</v>
      </c>
      <c r="AN1969">
        <v>0.05</v>
      </c>
      <c r="AO1969">
        <v>1.42</v>
      </c>
      <c r="AP1969">
        <v>1.42</v>
      </c>
      <c r="AQ1969">
        <v>22.67</v>
      </c>
      <c r="AR1969">
        <v>0.53</v>
      </c>
      <c r="AS1969">
        <v>0.68</v>
      </c>
      <c r="AT1969">
        <v>-1</v>
      </c>
      <c r="AU1969">
        <v>-1</v>
      </c>
      <c r="AV1969">
        <v>0.05</v>
      </c>
      <c r="AW1969">
        <v>29.88</v>
      </c>
      <c r="AX1969">
        <v>29.88</v>
      </c>
      <c r="AY1969">
        <v>0.17</v>
      </c>
      <c r="AZ1969">
        <v>0</v>
      </c>
      <c r="BA1969">
        <v>1469.7550913650286</v>
      </c>
    </row>
    <row r="1970" spans="1:53" x14ac:dyDescent="0.25">
      <c r="A1970">
        <v>4763</v>
      </c>
      <c r="B1970" t="s">
        <v>2319</v>
      </c>
      <c r="C1970">
        <v>0</v>
      </c>
      <c r="D1970">
        <v>1.58</v>
      </c>
      <c r="E1970">
        <v>0</v>
      </c>
      <c r="F1970">
        <v>0</v>
      </c>
      <c r="G1970">
        <v>0</v>
      </c>
      <c r="H1970">
        <v>0.03</v>
      </c>
      <c r="I1970">
        <v>0</v>
      </c>
      <c r="J1970">
        <v>2</v>
      </c>
      <c r="K1970">
        <v>0.03</v>
      </c>
      <c r="L1970">
        <v>-1</v>
      </c>
      <c r="M1970">
        <v>-1</v>
      </c>
      <c r="N1970">
        <v>0.67</v>
      </c>
      <c r="O1970">
        <v>3.58</v>
      </c>
      <c r="P1970">
        <v>0.03</v>
      </c>
      <c r="Q1970">
        <v>0.28000000000000003</v>
      </c>
      <c r="R1970">
        <v>0.05</v>
      </c>
      <c r="S1970">
        <v>0.32</v>
      </c>
      <c r="T1970">
        <v>0.23</v>
      </c>
      <c r="U1970">
        <v>0</v>
      </c>
      <c r="V1970">
        <v>0</v>
      </c>
      <c r="W1970">
        <v>20.67</v>
      </c>
      <c r="X1970">
        <v>0.6</v>
      </c>
      <c r="Y1970">
        <v>-1</v>
      </c>
      <c r="Z1970">
        <v>-1</v>
      </c>
      <c r="AA1970">
        <v>24.88</v>
      </c>
      <c r="AB1970">
        <v>0.03</v>
      </c>
      <c r="AC1970">
        <v>0.02</v>
      </c>
      <c r="AD1970">
        <v>0.03</v>
      </c>
      <c r="AE1970">
        <v>4.17</v>
      </c>
      <c r="AF1970">
        <v>-1</v>
      </c>
      <c r="AG1970">
        <v>-1</v>
      </c>
      <c r="AH1970">
        <v>-1</v>
      </c>
      <c r="AI1970">
        <v>0</v>
      </c>
      <c r="AJ1970">
        <v>0</v>
      </c>
      <c r="AK1970">
        <v>0.03</v>
      </c>
      <c r="AL1970">
        <v>0.03</v>
      </c>
      <c r="AM1970">
        <v>0.05</v>
      </c>
      <c r="AN1970">
        <v>0.05</v>
      </c>
      <c r="AO1970">
        <v>1.42</v>
      </c>
      <c r="AP1970">
        <v>1.42</v>
      </c>
      <c r="AQ1970">
        <v>22.67</v>
      </c>
      <c r="AR1970">
        <v>0.53</v>
      </c>
      <c r="AS1970">
        <v>0.68</v>
      </c>
      <c r="AT1970">
        <v>-1</v>
      </c>
      <c r="AU1970">
        <v>-1</v>
      </c>
      <c r="AV1970">
        <v>0.05</v>
      </c>
      <c r="AW1970">
        <v>29.88</v>
      </c>
      <c r="AX1970">
        <v>29.88</v>
      </c>
      <c r="AY1970">
        <v>0.17</v>
      </c>
      <c r="AZ1970">
        <v>0</v>
      </c>
      <c r="BA1970">
        <v>1456.2417038999845</v>
      </c>
    </row>
    <row r="1971" spans="1:53" x14ac:dyDescent="0.25">
      <c r="A1971">
        <v>4765</v>
      </c>
      <c r="B1971" t="s">
        <v>2320</v>
      </c>
      <c r="C1971">
        <v>0</v>
      </c>
      <c r="D1971">
        <v>1.58</v>
      </c>
      <c r="E1971">
        <v>0</v>
      </c>
      <c r="F1971">
        <v>0</v>
      </c>
      <c r="G1971">
        <v>0</v>
      </c>
      <c r="H1971">
        <v>0.03</v>
      </c>
      <c r="I1971">
        <v>0</v>
      </c>
      <c r="J1971">
        <v>2</v>
      </c>
      <c r="K1971">
        <v>0.03</v>
      </c>
      <c r="L1971">
        <v>-1</v>
      </c>
      <c r="M1971">
        <v>-1</v>
      </c>
      <c r="N1971">
        <v>0.67</v>
      </c>
      <c r="O1971">
        <v>3.58</v>
      </c>
      <c r="P1971">
        <v>0.03</v>
      </c>
      <c r="Q1971">
        <v>0.28000000000000003</v>
      </c>
      <c r="R1971">
        <v>0.05</v>
      </c>
      <c r="S1971">
        <v>0.32</v>
      </c>
      <c r="T1971">
        <v>0.23</v>
      </c>
      <c r="U1971">
        <v>0</v>
      </c>
      <c r="V1971">
        <v>0</v>
      </c>
      <c r="W1971">
        <v>20.67</v>
      </c>
      <c r="X1971">
        <v>0.6</v>
      </c>
      <c r="Y1971">
        <v>-1</v>
      </c>
      <c r="Z1971">
        <v>-1</v>
      </c>
      <c r="AA1971">
        <v>24.88</v>
      </c>
      <c r="AB1971">
        <v>0.03</v>
      </c>
      <c r="AC1971">
        <v>0.02</v>
      </c>
      <c r="AD1971">
        <v>0.03</v>
      </c>
      <c r="AE1971">
        <v>4.17</v>
      </c>
      <c r="AF1971">
        <v>-1</v>
      </c>
      <c r="AG1971">
        <v>-1</v>
      </c>
      <c r="AH1971">
        <v>-1</v>
      </c>
      <c r="AI1971">
        <v>0</v>
      </c>
      <c r="AJ1971">
        <v>0</v>
      </c>
      <c r="AK1971">
        <v>0.03</v>
      </c>
      <c r="AL1971">
        <v>0.03</v>
      </c>
      <c r="AM1971">
        <v>0.05</v>
      </c>
      <c r="AN1971">
        <v>0.05</v>
      </c>
      <c r="AO1971">
        <v>1.42</v>
      </c>
      <c r="AP1971">
        <v>1.42</v>
      </c>
      <c r="AQ1971">
        <v>22.67</v>
      </c>
      <c r="AR1971">
        <v>0.53</v>
      </c>
      <c r="AS1971">
        <v>0.68</v>
      </c>
      <c r="AT1971">
        <v>-1</v>
      </c>
      <c r="AU1971">
        <v>-1</v>
      </c>
      <c r="AV1971">
        <v>0.05</v>
      </c>
      <c r="AW1971">
        <v>29.88</v>
      </c>
      <c r="AX1971">
        <v>29.88</v>
      </c>
      <c r="AY1971">
        <v>0.17</v>
      </c>
      <c r="AZ1971">
        <v>0</v>
      </c>
      <c r="BA1971">
        <v>1422.4585089415048</v>
      </c>
    </row>
    <row r="1972" spans="1:53" x14ac:dyDescent="0.25">
      <c r="A1972">
        <v>4767</v>
      </c>
      <c r="B1972" t="s">
        <v>2321</v>
      </c>
      <c r="C1972">
        <v>0</v>
      </c>
      <c r="D1972">
        <v>1.58</v>
      </c>
      <c r="E1972">
        <v>0</v>
      </c>
      <c r="F1972">
        <v>0</v>
      </c>
      <c r="G1972">
        <v>0</v>
      </c>
      <c r="H1972">
        <v>0.03</v>
      </c>
      <c r="I1972">
        <v>0</v>
      </c>
      <c r="J1972">
        <v>2</v>
      </c>
      <c r="K1972">
        <v>0.03</v>
      </c>
      <c r="L1972">
        <v>-1</v>
      </c>
      <c r="M1972">
        <v>-1</v>
      </c>
      <c r="N1972">
        <v>0.67</v>
      </c>
      <c r="O1972">
        <v>3.58</v>
      </c>
      <c r="P1972">
        <v>0.03</v>
      </c>
      <c r="Q1972">
        <v>0.28000000000000003</v>
      </c>
      <c r="R1972">
        <v>0.05</v>
      </c>
      <c r="S1972">
        <v>0.32</v>
      </c>
      <c r="T1972">
        <v>0.23</v>
      </c>
      <c r="U1972">
        <v>0</v>
      </c>
      <c r="V1972">
        <v>0</v>
      </c>
      <c r="W1972">
        <v>20.67</v>
      </c>
      <c r="X1972">
        <v>0.6</v>
      </c>
      <c r="Y1972">
        <v>-1</v>
      </c>
      <c r="Z1972">
        <v>-1</v>
      </c>
      <c r="AA1972">
        <v>24.88</v>
      </c>
      <c r="AB1972">
        <v>0.03</v>
      </c>
      <c r="AC1972">
        <v>0.02</v>
      </c>
      <c r="AD1972">
        <v>0.03</v>
      </c>
      <c r="AE1972">
        <v>4.17</v>
      </c>
      <c r="AF1972">
        <v>-1</v>
      </c>
      <c r="AG1972">
        <v>-1</v>
      </c>
      <c r="AH1972">
        <v>-1</v>
      </c>
      <c r="AI1972">
        <v>0</v>
      </c>
      <c r="AJ1972">
        <v>0</v>
      </c>
      <c r="AK1972">
        <v>0.03</v>
      </c>
      <c r="AL1972">
        <v>0.03</v>
      </c>
      <c r="AM1972">
        <v>0.05</v>
      </c>
      <c r="AN1972">
        <v>0.05</v>
      </c>
      <c r="AO1972">
        <v>1.42</v>
      </c>
      <c r="AP1972">
        <v>1.42</v>
      </c>
      <c r="AQ1972">
        <v>22.67</v>
      </c>
      <c r="AR1972">
        <v>0.53</v>
      </c>
      <c r="AS1972">
        <v>0.68</v>
      </c>
      <c r="AT1972">
        <v>-1</v>
      </c>
      <c r="AU1972">
        <v>-1</v>
      </c>
      <c r="AV1972">
        <v>0.05</v>
      </c>
      <c r="AW1972">
        <v>29.88</v>
      </c>
      <c r="AX1972">
        <v>29.88</v>
      </c>
      <c r="AY1972">
        <v>0.17</v>
      </c>
      <c r="AZ1972">
        <v>0</v>
      </c>
      <c r="BA1972">
        <v>1410.9049724405172</v>
      </c>
    </row>
    <row r="1973" spans="1:53" x14ac:dyDescent="0.25">
      <c r="A1973">
        <v>4768</v>
      </c>
      <c r="B1973" t="s">
        <v>2322</v>
      </c>
      <c r="C1973">
        <v>0</v>
      </c>
      <c r="D1973">
        <v>1.58</v>
      </c>
      <c r="E1973">
        <v>0</v>
      </c>
      <c r="F1973">
        <v>0</v>
      </c>
      <c r="G1973">
        <v>0</v>
      </c>
      <c r="H1973">
        <v>0.03</v>
      </c>
      <c r="I1973">
        <v>0</v>
      </c>
      <c r="J1973">
        <v>2</v>
      </c>
      <c r="K1973">
        <v>0.03</v>
      </c>
      <c r="L1973">
        <v>-1</v>
      </c>
      <c r="M1973">
        <v>-1</v>
      </c>
      <c r="N1973">
        <v>0.67</v>
      </c>
      <c r="O1973">
        <v>3.58</v>
      </c>
      <c r="P1973">
        <v>0.03</v>
      </c>
      <c r="Q1973">
        <v>0.28000000000000003</v>
      </c>
      <c r="R1973">
        <v>0.05</v>
      </c>
      <c r="S1973">
        <v>0.32</v>
      </c>
      <c r="T1973">
        <v>0.23</v>
      </c>
      <c r="U1973">
        <v>0</v>
      </c>
      <c r="V1973">
        <v>0</v>
      </c>
      <c r="W1973">
        <v>20.67</v>
      </c>
      <c r="X1973">
        <v>0.6</v>
      </c>
      <c r="Y1973">
        <v>-1</v>
      </c>
      <c r="Z1973">
        <v>-1</v>
      </c>
      <c r="AA1973">
        <v>24.88</v>
      </c>
      <c r="AB1973">
        <v>0.03</v>
      </c>
      <c r="AC1973">
        <v>0.02</v>
      </c>
      <c r="AD1973">
        <v>0.03</v>
      </c>
      <c r="AE1973">
        <v>4.17</v>
      </c>
      <c r="AF1973">
        <v>-1</v>
      </c>
      <c r="AG1973">
        <v>-1</v>
      </c>
      <c r="AH1973">
        <v>-1</v>
      </c>
      <c r="AI1973">
        <v>0</v>
      </c>
      <c r="AJ1973">
        <v>0</v>
      </c>
      <c r="AK1973">
        <v>0.03</v>
      </c>
      <c r="AL1973">
        <v>0.03</v>
      </c>
      <c r="AM1973">
        <v>0.05</v>
      </c>
      <c r="AN1973">
        <v>0.05</v>
      </c>
      <c r="AO1973">
        <v>1.42</v>
      </c>
      <c r="AP1973">
        <v>1.42</v>
      </c>
      <c r="AQ1973">
        <v>22.67</v>
      </c>
      <c r="AR1973">
        <v>0.53</v>
      </c>
      <c r="AS1973">
        <v>0.68</v>
      </c>
      <c r="AT1973">
        <v>-1</v>
      </c>
      <c r="AU1973">
        <v>-1</v>
      </c>
      <c r="AV1973">
        <v>0.05</v>
      </c>
      <c r="AW1973">
        <v>29.88</v>
      </c>
      <c r="AX1973">
        <v>29.88</v>
      </c>
      <c r="AY1973">
        <v>0.17</v>
      </c>
      <c r="AZ1973">
        <v>0</v>
      </c>
      <c r="BA1973">
        <v>1407.1751069471934</v>
      </c>
    </row>
    <row r="1974" spans="1:53" x14ac:dyDescent="0.25">
      <c r="A1974">
        <v>4769</v>
      </c>
      <c r="B1974" t="s">
        <v>2323</v>
      </c>
      <c r="C1974">
        <v>0</v>
      </c>
      <c r="D1974">
        <v>1.58</v>
      </c>
      <c r="E1974">
        <v>0</v>
      </c>
      <c r="F1974">
        <v>0</v>
      </c>
      <c r="G1974">
        <v>0</v>
      </c>
      <c r="H1974">
        <v>0.03</v>
      </c>
      <c r="I1974">
        <v>0</v>
      </c>
      <c r="J1974">
        <v>2</v>
      </c>
      <c r="K1974">
        <v>0.03</v>
      </c>
      <c r="L1974">
        <v>-1</v>
      </c>
      <c r="M1974">
        <v>-1</v>
      </c>
      <c r="N1974">
        <v>0.67</v>
      </c>
      <c r="O1974">
        <v>3.58</v>
      </c>
      <c r="P1974">
        <v>0.03</v>
      </c>
      <c r="Q1974">
        <v>0.28000000000000003</v>
      </c>
      <c r="R1974">
        <v>0.05</v>
      </c>
      <c r="S1974">
        <v>0.32</v>
      </c>
      <c r="T1974">
        <v>0.23</v>
      </c>
      <c r="U1974">
        <v>0</v>
      </c>
      <c r="V1974">
        <v>0</v>
      </c>
      <c r="W1974">
        <v>20.67</v>
      </c>
      <c r="X1974">
        <v>0.6</v>
      </c>
      <c r="Y1974">
        <v>-1</v>
      </c>
      <c r="Z1974">
        <v>-1</v>
      </c>
      <c r="AA1974">
        <v>24.88</v>
      </c>
      <c r="AB1974">
        <v>0.03</v>
      </c>
      <c r="AC1974">
        <v>0.02</v>
      </c>
      <c r="AD1974">
        <v>0.03</v>
      </c>
      <c r="AE1974">
        <v>4.17</v>
      </c>
      <c r="AF1974">
        <v>-1</v>
      </c>
      <c r="AG1974">
        <v>-1</v>
      </c>
      <c r="AH1974">
        <v>-1</v>
      </c>
      <c r="AI1974">
        <v>0</v>
      </c>
      <c r="AJ1974">
        <v>0</v>
      </c>
      <c r="AK1974">
        <v>0.03</v>
      </c>
      <c r="AL1974">
        <v>0.03</v>
      </c>
      <c r="AM1974">
        <v>0.05</v>
      </c>
      <c r="AN1974">
        <v>0.05</v>
      </c>
      <c r="AO1974">
        <v>1.42</v>
      </c>
      <c r="AP1974">
        <v>1.42</v>
      </c>
      <c r="AQ1974">
        <v>22.67</v>
      </c>
      <c r="AR1974">
        <v>0.53</v>
      </c>
      <c r="AS1974">
        <v>0.68</v>
      </c>
      <c r="AT1974">
        <v>-1</v>
      </c>
      <c r="AU1974">
        <v>-1</v>
      </c>
      <c r="AV1974">
        <v>0.05</v>
      </c>
      <c r="AW1974">
        <v>29.88</v>
      </c>
      <c r="AX1974">
        <v>29.88</v>
      </c>
      <c r="AY1974">
        <v>0.17</v>
      </c>
      <c r="AZ1974">
        <v>0</v>
      </c>
      <c r="BA1974">
        <v>1472.7604168050268</v>
      </c>
    </row>
    <row r="1975" spans="1:53" x14ac:dyDescent="0.25">
      <c r="A1975">
        <v>4773</v>
      </c>
      <c r="B1975" t="s">
        <v>2324</v>
      </c>
      <c r="C1975">
        <v>0</v>
      </c>
      <c r="D1975">
        <v>1.58</v>
      </c>
      <c r="E1975">
        <v>0</v>
      </c>
      <c r="F1975">
        <v>0</v>
      </c>
      <c r="G1975">
        <v>0</v>
      </c>
      <c r="H1975">
        <v>0.03</v>
      </c>
      <c r="I1975">
        <v>0</v>
      </c>
      <c r="J1975">
        <v>2</v>
      </c>
      <c r="K1975">
        <v>0.03</v>
      </c>
      <c r="L1975">
        <v>-1</v>
      </c>
      <c r="M1975">
        <v>-1</v>
      </c>
      <c r="N1975">
        <v>0.67</v>
      </c>
      <c r="O1975">
        <v>3.58</v>
      </c>
      <c r="P1975">
        <v>0.03</v>
      </c>
      <c r="Q1975">
        <v>0.28000000000000003</v>
      </c>
      <c r="R1975">
        <v>0.05</v>
      </c>
      <c r="S1975">
        <v>0.32</v>
      </c>
      <c r="T1975">
        <v>0.23</v>
      </c>
      <c r="U1975">
        <v>0</v>
      </c>
      <c r="V1975">
        <v>0</v>
      </c>
      <c r="W1975">
        <v>20.67</v>
      </c>
      <c r="X1975">
        <v>0.6</v>
      </c>
      <c r="Y1975">
        <v>-1</v>
      </c>
      <c r="Z1975">
        <v>-1</v>
      </c>
      <c r="AA1975">
        <v>24.88</v>
      </c>
      <c r="AB1975">
        <v>0.03</v>
      </c>
      <c r="AC1975">
        <v>0.02</v>
      </c>
      <c r="AD1975">
        <v>0.03</v>
      </c>
      <c r="AE1975">
        <v>4.17</v>
      </c>
      <c r="AF1975">
        <v>-1</v>
      </c>
      <c r="AG1975">
        <v>-1</v>
      </c>
      <c r="AH1975">
        <v>-1</v>
      </c>
      <c r="AI1975">
        <v>0</v>
      </c>
      <c r="AJ1975">
        <v>0</v>
      </c>
      <c r="AK1975">
        <v>0.03</v>
      </c>
      <c r="AL1975">
        <v>0.03</v>
      </c>
      <c r="AM1975">
        <v>0.05</v>
      </c>
      <c r="AN1975">
        <v>0.05</v>
      </c>
      <c r="AO1975">
        <v>1.42</v>
      </c>
      <c r="AP1975">
        <v>1.42</v>
      </c>
      <c r="AQ1975">
        <v>22.67</v>
      </c>
      <c r="AR1975">
        <v>0.53</v>
      </c>
      <c r="AS1975">
        <v>0.68</v>
      </c>
      <c r="AT1975">
        <v>-1</v>
      </c>
      <c r="AU1975">
        <v>-1</v>
      </c>
      <c r="AV1975">
        <v>0.05</v>
      </c>
      <c r="AW1975">
        <v>29.88</v>
      </c>
      <c r="AX1975">
        <v>29.88</v>
      </c>
      <c r="AY1975">
        <v>0.17</v>
      </c>
      <c r="AZ1975">
        <v>0</v>
      </c>
      <c r="BA1975">
        <v>1406.2333493012375</v>
      </c>
    </row>
    <row r="1976" spans="1:53" x14ac:dyDescent="0.25">
      <c r="A1976">
        <v>4774</v>
      </c>
      <c r="B1976" t="s">
        <v>2325</v>
      </c>
      <c r="C1976">
        <v>0</v>
      </c>
      <c r="D1976">
        <v>1.58</v>
      </c>
      <c r="E1976">
        <v>0</v>
      </c>
      <c r="F1976">
        <v>0</v>
      </c>
      <c r="G1976">
        <v>0</v>
      </c>
      <c r="H1976">
        <v>0.03</v>
      </c>
      <c r="I1976">
        <v>0</v>
      </c>
      <c r="J1976">
        <v>2</v>
      </c>
      <c r="K1976">
        <v>0.03</v>
      </c>
      <c r="L1976">
        <v>-1</v>
      </c>
      <c r="M1976">
        <v>-1</v>
      </c>
      <c r="N1976">
        <v>0.67</v>
      </c>
      <c r="O1976">
        <v>3.58</v>
      </c>
      <c r="P1976">
        <v>0.03</v>
      </c>
      <c r="Q1976">
        <v>0.28000000000000003</v>
      </c>
      <c r="R1976">
        <v>0.05</v>
      </c>
      <c r="S1976">
        <v>0.32</v>
      </c>
      <c r="T1976">
        <v>0.23</v>
      </c>
      <c r="U1976">
        <v>0</v>
      </c>
      <c r="V1976">
        <v>0</v>
      </c>
      <c r="W1976">
        <v>20.67</v>
      </c>
      <c r="X1976">
        <v>0.6</v>
      </c>
      <c r="Y1976">
        <v>-1</v>
      </c>
      <c r="Z1976">
        <v>-1</v>
      </c>
      <c r="AA1976">
        <v>24.88</v>
      </c>
      <c r="AB1976">
        <v>0.03</v>
      </c>
      <c r="AC1976">
        <v>0.02</v>
      </c>
      <c r="AD1976">
        <v>0.03</v>
      </c>
      <c r="AE1976">
        <v>4.17</v>
      </c>
      <c r="AF1976">
        <v>-1</v>
      </c>
      <c r="AG1976">
        <v>-1</v>
      </c>
      <c r="AH1976">
        <v>-1</v>
      </c>
      <c r="AI1976">
        <v>0</v>
      </c>
      <c r="AJ1976">
        <v>0</v>
      </c>
      <c r="AK1976">
        <v>0.03</v>
      </c>
      <c r="AL1976">
        <v>0.03</v>
      </c>
      <c r="AM1976">
        <v>0.05</v>
      </c>
      <c r="AN1976">
        <v>0.05</v>
      </c>
      <c r="AO1976">
        <v>1.42</v>
      </c>
      <c r="AP1976">
        <v>1.42</v>
      </c>
      <c r="AQ1976">
        <v>22.67</v>
      </c>
      <c r="AR1976">
        <v>0.53</v>
      </c>
      <c r="AS1976">
        <v>0.68</v>
      </c>
      <c r="AT1976">
        <v>-1</v>
      </c>
      <c r="AU1976">
        <v>-1</v>
      </c>
      <c r="AV1976">
        <v>0.05</v>
      </c>
      <c r="AW1976">
        <v>29.88</v>
      </c>
      <c r="AX1976">
        <v>29.88</v>
      </c>
      <c r="AY1976">
        <v>0.17</v>
      </c>
      <c r="AZ1976">
        <v>0</v>
      </c>
      <c r="BA1976">
        <v>1402.6528311530758</v>
      </c>
    </row>
    <row r="1977" spans="1:53" x14ac:dyDescent="0.25">
      <c r="A1977">
        <v>4775</v>
      </c>
      <c r="B1977" t="s">
        <v>2326</v>
      </c>
      <c r="C1977">
        <v>0</v>
      </c>
      <c r="D1977">
        <v>1.58</v>
      </c>
      <c r="E1977">
        <v>0</v>
      </c>
      <c r="F1977">
        <v>0</v>
      </c>
      <c r="G1977">
        <v>0</v>
      </c>
      <c r="H1977">
        <v>0.03</v>
      </c>
      <c r="I1977">
        <v>0</v>
      </c>
      <c r="J1977">
        <v>2</v>
      </c>
      <c r="K1977">
        <v>0.03</v>
      </c>
      <c r="L1977">
        <v>-1</v>
      </c>
      <c r="M1977">
        <v>-1</v>
      </c>
      <c r="N1977">
        <v>0.67</v>
      </c>
      <c r="O1977">
        <v>3.58</v>
      </c>
      <c r="P1977">
        <v>0.03</v>
      </c>
      <c r="Q1977">
        <v>0.28000000000000003</v>
      </c>
      <c r="R1977">
        <v>0.05</v>
      </c>
      <c r="S1977">
        <v>0.32</v>
      </c>
      <c r="T1977">
        <v>0.23</v>
      </c>
      <c r="U1977">
        <v>0</v>
      </c>
      <c r="V1977">
        <v>0</v>
      </c>
      <c r="W1977">
        <v>20.67</v>
      </c>
      <c r="X1977">
        <v>0.6</v>
      </c>
      <c r="Y1977">
        <v>-1</v>
      </c>
      <c r="Z1977">
        <v>-1</v>
      </c>
      <c r="AA1977">
        <v>24.88</v>
      </c>
      <c r="AB1977">
        <v>0.03</v>
      </c>
      <c r="AC1977">
        <v>0.02</v>
      </c>
      <c r="AD1977">
        <v>0.03</v>
      </c>
      <c r="AE1977">
        <v>4.17</v>
      </c>
      <c r="AF1977">
        <v>-1</v>
      </c>
      <c r="AG1977">
        <v>-1</v>
      </c>
      <c r="AH1977">
        <v>-1</v>
      </c>
      <c r="AI1977">
        <v>0</v>
      </c>
      <c r="AJ1977">
        <v>0</v>
      </c>
      <c r="AK1977">
        <v>0.03</v>
      </c>
      <c r="AL1977">
        <v>0.03</v>
      </c>
      <c r="AM1977">
        <v>0.05</v>
      </c>
      <c r="AN1977">
        <v>0.05</v>
      </c>
      <c r="AO1977">
        <v>1.42</v>
      </c>
      <c r="AP1977">
        <v>1.42</v>
      </c>
      <c r="AQ1977">
        <v>22.67</v>
      </c>
      <c r="AR1977">
        <v>0.53</v>
      </c>
      <c r="AS1977">
        <v>0.68</v>
      </c>
      <c r="AT1977">
        <v>-1</v>
      </c>
      <c r="AU1977">
        <v>-1</v>
      </c>
      <c r="AV1977">
        <v>0.05</v>
      </c>
      <c r="AW1977">
        <v>29.88</v>
      </c>
      <c r="AX1977">
        <v>29.88</v>
      </c>
      <c r="AY1977">
        <v>0.17</v>
      </c>
      <c r="AZ1977">
        <v>0</v>
      </c>
      <c r="BA1977">
        <v>1449.9817613334276</v>
      </c>
    </row>
    <row r="1978" spans="1:53" x14ac:dyDescent="0.25">
      <c r="A1978">
        <v>4776</v>
      </c>
      <c r="B1978" t="s">
        <v>2327</v>
      </c>
      <c r="C1978">
        <v>0</v>
      </c>
      <c r="D1978">
        <v>1.58</v>
      </c>
      <c r="E1978">
        <v>0</v>
      </c>
      <c r="F1978">
        <v>0</v>
      </c>
      <c r="G1978">
        <v>0</v>
      </c>
      <c r="H1978">
        <v>0.03</v>
      </c>
      <c r="I1978">
        <v>0</v>
      </c>
      <c r="J1978">
        <v>2</v>
      </c>
      <c r="K1978">
        <v>0.03</v>
      </c>
      <c r="L1978">
        <v>-1</v>
      </c>
      <c r="M1978">
        <v>-1</v>
      </c>
      <c r="N1978">
        <v>0.67</v>
      </c>
      <c r="O1978">
        <v>3.58</v>
      </c>
      <c r="P1978">
        <v>0.03</v>
      </c>
      <c r="Q1978">
        <v>0.28000000000000003</v>
      </c>
      <c r="R1978">
        <v>0.05</v>
      </c>
      <c r="S1978">
        <v>0.32</v>
      </c>
      <c r="T1978">
        <v>0.23</v>
      </c>
      <c r="U1978">
        <v>0</v>
      </c>
      <c r="V1978">
        <v>0</v>
      </c>
      <c r="W1978">
        <v>20.67</v>
      </c>
      <c r="X1978">
        <v>0.6</v>
      </c>
      <c r="Y1978">
        <v>-1</v>
      </c>
      <c r="Z1978">
        <v>-1</v>
      </c>
      <c r="AA1978">
        <v>24.88</v>
      </c>
      <c r="AB1978">
        <v>0.03</v>
      </c>
      <c r="AC1978">
        <v>0.02</v>
      </c>
      <c r="AD1978">
        <v>0.03</v>
      </c>
      <c r="AE1978">
        <v>4.17</v>
      </c>
      <c r="AF1978">
        <v>-1</v>
      </c>
      <c r="AG1978">
        <v>-1</v>
      </c>
      <c r="AH1978">
        <v>-1</v>
      </c>
      <c r="AI1978">
        <v>0</v>
      </c>
      <c r="AJ1978">
        <v>0</v>
      </c>
      <c r="AK1978">
        <v>0.03</v>
      </c>
      <c r="AL1978">
        <v>0.03</v>
      </c>
      <c r="AM1978">
        <v>0.05</v>
      </c>
      <c r="AN1978">
        <v>0.05</v>
      </c>
      <c r="AO1978">
        <v>1.42</v>
      </c>
      <c r="AP1978">
        <v>1.42</v>
      </c>
      <c r="AQ1978">
        <v>22.67</v>
      </c>
      <c r="AR1978">
        <v>0.53</v>
      </c>
      <c r="AS1978">
        <v>0.68</v>
      </c>
      <c r="AT1978">
        <v>-1</v>
      </c>
      <c r="AU1978">
        <v>-1</v>
      </c>
      <c r="AV1978">
        <v>0.05</v>
      </c>
      <c r="AW1978">
        <v>29.88</v>
      </c>
      <c r="AX1978">
        <v>29.88</v>
      </c>
      <c r="AY1978">
        <v>0.17</v>
      </c>
      <c r="AZ1978">
        <v>0</v>
      </c>
      <c r="BA1978">
        <v>1436.5728691747549</v>
      </c>
    </row>
    <row r="1979" spans="1:53" x14ac:dyDescent="0.25">
      <c r="A1979">
        <v>4777</v>
      </c>
      <c r="B1979" t="s">
        <v>2328</v>
      </c>
      <c r="C1979">
        <v>0</v>
      </c>
      <c r="D1979">
        <v>1.58</v>
      </c>
      <c r="E1979">
        <v>0</v>
      </c>
      <c r="F1979">
        <v>0</v>
      </c>
      <c r="G1979">
        <v>0</v>
      </c>
      <c r="H1979">
        <v>0.03</v>
      </c>
      <c r="I1979">
        <v>0</v>
      </c>
      <c r="J1979">
        <v>2</v>
      </c>
      <c r="K1979">
        <v>0.03</v>
      </c>
      <c r="L1979">
        <v>-1</v>
      </c>
      <c r="M1979">
        <v>-1</v>
      </c>
      <c r="N1979">
        <v>0.67</v>
      </c>
      <c r="O1979">
        <v>3.58</v>
      </c>
      <c r="P1979">
        <v>0.03</v>
      </c>
      <c r="Q1979">
        <v>0.28000000000000003</v>
      </c>
      <c r="R1979">
        <v>0.05</v>
      </c>
      <c r="S1979">
        <v>0.32</v>
      </c>
      <c r="T1979">
        <v>0.23</v>
      </c>
      <c r="U1979">
        <v>0</v>
      </c>
      <c r="V1979">
        <v>0</v>
      </c>
      <c r="W1979">
        <v>20.67</v>
      </c>
      <c r="X1979">
        <v>0.6</v>
      </c>
      <c r="Y1979">
        <v>-1</v>
      </c>
      <c r="Z1979">
        <v>-1</v>
      </c>
      <c r="AA1979">
        <v>24.88</v>
      </c>
      <c r="AB1979">
        <v>0.03</v>
      </c>
      <c r="AC1979">
        <v>0.02</v>
      </c>
      <c r="AD1979">
        <v>0.03</v>
      </c>
      <c r="AE1979">
        <v>4.17</v>
      </c>
      <c r="AF1979">
        <v>-1</v>
      </c>
      <c r="AG1979">
        <v>-1</v>
      </c>
      <c r="AH1979">
        <v>-1</v>
      </c>
      <c r="AI1979">
        <v>0</v>
      </c>
      <c r="AJ1979">
        <v>0</v>
      </c>
      <c r="AK1979">
        <v>0.03</v>
      </c>
      <c r="AL1979">
        <v>0.03</v>
      </c>
      <c r="AM1979">
        <v>0.05</v>
      </c>
      <c r="AN1979">
        <v>0.05</v>
      </c>
      <c r="AO1979">
        <v>1.42</v>
      </c>
      <c r="AP1979">
        <v>1.42</v>
      </c>
      <c r="AQ1979">
        <v>22.67</v>
      </c>
      <c r="AR1979">
        <v>0.53</v>
      </c>
      <c r="AS1979">
        <v>0.68</v>
      </c>
      <c r="AT1979">
        <v>-1</v>
      </c>
      <c r="AU1979">
        <v>-1</v>
      </c>
      <c r="AV1979">
        <v>0.05</v>
      </c>
      <c r="AW1979">
        <v>29.88</v>
      </c>
      <c r="AX1979">
        <v>29.88</v>
      </c>
      <c r="AY1979">
        <v>0.17</v>
      </c>
      <c r="AZ1979">
        <v>0</v>
      </c>
      <c r="BA1979">
        <v>1350</v>
      </c>
    </row>
    <row r="1980" spans="1:53" x14ac:dyDescent="0.25">
      <c r="A1980">
        <v>4778</v>
      </c>
      <c r="B1980" t="s">
        <v>2329</v>
      </c>
      <c r="C1980">
        <v>0</v>
      </c>
      <c r="D1980">
        <v>1.58</v>
      </c>
      <c r="E1980">
        <v>0</v>
      </c>
      <c r="F1980">
        <v>0</v>
      </c>
      <c r="G1980">
        <v>0</v>
      </c>
      <c r="H1980">
        <v>0.03</v>
      </c>
      <c r="I1980">
        <v>0</v>
      </c>
      <c r="J1980">
        <v>2</v>
      </c>
      <c r="K1980">
        <v>0.03</v>
      </c>
      <c r="L1980">
        <v>-1</v>
      </c>
      <c r="M1980">
        <v>-1</v>
      </c>
      <c r="N1980">
        <v>0.67</v>
      </c>
      <c r="O1980">
        <v>3.58</v>
      </c>
      <c r="P1980">
        <v>0.03</v>
      </c>
      <c r="Q1980">
        <v>0.28000000000000003</v>
      </c>
      <c r="R1980">
        <v>0.05</v>
      </c>
      <c r="S1980">
        <v>0.32</v>
      </c>
      <c r="T1980">
        <v>0.23</v>
      </c>
      <c r="U1980">
        <v>0</v>
      </c>
      <c r="V1980">
        <v>0</v>
      </c>
      <c r="W1980">
        <v>20.67</v>
      </c>
      <c r="X1980">
        <v>0.6</v>
      </c>
      <c r="Y1980">
        <v>-1</v>
      </c>
      <c r="Z1980">
        <v>-1</v>
      </c>
      <c r="AA1980">
        <v>24.88</v>
      </c>
      <c r="AB1980">
        <v>0.03</v>
      </c>
      <c r="AC1980">
        <v>0.02</v>
      </c>
      <c r="AD1980">
        <v>0.03</v>
      </c>
      <c r="AE1980">
        <v>4.17</v>
      </c>
      <c r="AF1980">
        <v>-1</v>
      </c>
      <c r="AG1980">
        <v>-1</v>
      </c>
      <c r="AH1980">
        <v>-1</v>
      </c>
      <c r="AI1980">
        <v>0</v>
      </c>
      <c r="AJ1980">
        <v>0</v>
      </c>
      <c r="AK1980">
        <v>0.03</v>
      </c>
      <c r="AL1980">
        <v>0.03</v>
      </c>
      <c r="AM1980">
        <v>0.05</v>
      </c>
      <c r="AN1980">
        <v>0.05</v>
      </c>
      <c r="AO1980">
        <v>1.42</v>
      </c>
      <c r="AP1980">
        <v>1.42</v>
      </c>
      <c r="AQ1980">
        <v>22.67</v>
      </c>
      <c r="AR1980">
        <v>0.53</v>
      </c>
      <c r="AS1980">
        <v>0.68</v>
      </c>
      <c r="AT1980">
        <v>-1</v>
      </c>
      <c r="AU1980">
        <v>-1</v>
      </c>
      <c r="AV1980">
        <v>0.05</v>
      </c>
      <c r="AW1980">
        <v>29.88</v>
      </c>
      <c r="AX1980">
        <v>29.88</v>
      </c>
      <c r="AY1980">
        <v>0.17</v>
      </c>
      <c r="AZ1980">
        <v>0</v>
      </c>
      <c r="BA1980">
        <v>1508.9215306695137</v>
      </c>
    </row>
    <row r="1981" spans="1:53" x14ac:dyDescent="0.25">
      <c r="A1981">
        <v>4779</v>
      </c>
      <c r="B1981" t="s">
        <v>2330</v>
      </c>
      <c r="C1981">
        <v>0</v>
      </c>
      <c r="D1981">
        <v>1.58</v>
      </c>
      <c r="E1981">
        <v>0</v>
      </c>
      <c r="F1981">
        <v>0</v>
      </c>
      <c r="G1981">
        <v>0</v>
      </c>
      <c r="H1981">
        <v>0.03</v>
      </c>
      <c r="I1981">
        <v>0</v>
      </c>
      <c r="J1981">
        <v>2</v>
      </c>
      <c r="K1981">
        <v>0.03</v>
      </c>
      <c r="L1981">
        <v>-1</v>
      </c>
      <c r="M1981">
        <v>-1</v>
      </c>
      <c r="N1981">
        <v>0.67</v>
      </c>
      <c r="O1981">
        <v>3.58</v>
      </c>
      <c r="P1981">
        <v>0.03</v>
      </c>
      <c r="Q1981">
        <v>0.28000000000000003</v>
      </c>
      <c r="R1981">
        <v>0.05</v>
      </c>
      <c r="S1981">
        <v>0.32</v>
      </c>
      <c r="T1981">
        <v>0.23</v>
      </c>
      <c r="U1981">
        <v>0</v>
      </c>
      <c r="V1981">
        <v>0</v>
      </c>
      <c r="W1981">
        <v>20.67</v>
      </c>
      <c r="X1981">
        <v>0.6</v>
      </c>
      <c r="Y1981">
        <v>-1</v>
      </c>
      <c r="Z1981">
        <v>-1</v>
      </c>
      <c r="AA1981">
        <v>24.88</v>
      </c>
      <c r="AB1981">
        <v>0.03</v>
      </c>
      <c r="AC1981">
        <v>0.02</v>
      </c>
      <c r="AD1981">
        <v>0.03</v>
      </c>
      <c r="AE1981">
        <v>4.17</v>
      </c>
      <c r="AF1981">
        <v>-1</v>
      </c>
      <c r="AG1981">
        <v>-1</v>
      </c>
      <c r="AH1981">
        <v>-1</v>
      </c>
      <c r="AI1981">
        <v>0</v>
      </c>
      <c r="AJ1981">
        <v>0</v>
      </c>
      <c r="AK1981">
        <v>0.03</v>
      </c>
      <c r="AL1981">
        <v>0.03</v>
      </c>
      <c r="AM1981">
        <v>0.05</v>
      </c>
      <c r="AN1981">
        <v>0.05</v>
      </c>
      <c r="AO1981">
        <v>1.42</v>
      </c>
      <c r="AP1981">
        <v>1.42</v>
      </c>
      <c r="AQ1981">
        <v>22.67</v>
      </c>
      <c r="AR1981">
        <v>0.53</v>
      </c>
      <c r="AS1981">
        <v>0.68</v>
      </c>
      <c r="AT1981">
        <v>-1</v>
      </c>
      <c r="AU1981">
        <v>-1</v>
      </c>
      <c r="AV1981">
        <v>0.05</v>
      </c>
      <c r="AW1981">
        <v>29.88</v>
      </c>
      <c r="AX1981">
        <v>29.88</v>
      </c>
      <c r="AY1981">
        <v>0.17</v>
      </c>
      <c r="AZ1981">
        <v>0</v>
      </c>
      <c r="BA1981">
        <v>1460.3084087267721</v>
      </c>
    </row>
    <row r="1982" spans="1:53" x14ac:dyDescent="0.25">
      <c r="A1982">
        <v>4780</v>
      </c>
      <c r="B1982" t="s">
        <v>2331</v>
      </c>
      <c r="C1982">
        <v>0</v>
      </c>
      <c r="D1982">
        <v>1.58</v>
      </c>
      <c r="E1982">
        <v>0</v>
      </c>
      <c r="F1982">
        <v>0</v>
      </c>
      <c r="G1982">
        <v>0</v>
      </c>
      <c r="H1982">
        <v>0.03</v>
      </c>
      <c r="I1982">
        <v>0</v>
      </c>
      <c r="J1982">
        <v>2</v>
      </c>
      <c r="K1982">
        <v>0.03</v>
      </c>
      <c r="L1982">
        <v>-1</v>
      </c>
      <c r="M1982">
        <v>-1</v>
      </c>
      <c r="N1982">
        <v>0.67</v>
      </c>
      <c r="O1982">
        <v>3.58</v>
      </c>
      <c r="P1982">
        <v>0.03</v>
      </c>
      <c r="Q1982">
        <v>0.28000000000000003</v>
      </c>
      <c r="R1982">
        <v>0.05</v>
      </c>
      <c r="S1982">
        <v>0.32</v>
      </c>
      <c r="T1982">
        <v>0.23</v>
      </c>
      <c r="U1982">
        <v>0</v>
      </c>
      <c r="V1982">
        <v>0</v>
      </c>
      <c r="W1982">
        <v>20.67</v>
      </c>
      <c r="X1982">
        <v>0.6</v>
      </c>
      <c r="Y1982">
        <v>-1</v>
      </c>
      <c r="Z1982">
        <v>-1</v>
      </c>
      <c r="AA1982">
        <v>24.88</v>
      </c>
      <c r="AB1982">
        <v>0.03</v>
      </c>
      <c r="AC1982">
        <v>0.02</v>
      </c>
      <c r="AD1982">
        <v>0.03</v>
      </c>
      <c r="AE1982">
        <v>4.17</v>
      </c>
      <c r="AF1982">
        <v>-1</v>
      </c>
      <c r="AG1982">
        <v>-1</v>
      </c>
      <c r="AH1982">
        <v>-1</v>
      </c>
      <c r="AI1982">
        <v>0</v>
      </c>
      <c r="AJ1982">
        <v>0</v>
      </c>
      <c r="AK1982">
        <v>0.03</v>
      </c>
      <c r="AL1982">
        <v>0.03</v>
      </c>
      <c r="AM1982">
        <v>0.05</v>
      </c>
      <c r="AN1982">
        <v>0.05</v>
      </c>
      <c r="AO1982">
        <v>1.42</v>
      </c>
      <c r="AP1982">
        <v>1.42</v>
      </c>
      <c r="AQ1982">
        <v>22.67</v>
      </c>
      <c r="AR1982">
        <v>0.53</v>
      </c>
      <c r="AS1982">
        <v>0.68</v>
      </c>
      <c r="AT1982">
        <v>-1</v>
      </c>
      <c r="AU1982">
        <v>-1</v>
      </c>
      <c r="AV1982">
        <v>0.05</v>
      </c>
      <c r="AW1982">
        <v>29.88</v>
      </c>
      <c r="AX1982">
        <v>29.88</v>
      </c>
      <c r="AY1982">
        <v>0.17</v>
      </c>
      <c r="AZ1982">
        <v>0</v>
      </c>
      <c r="BA1982">
        <v>1405.7849081360685</v>
      </c>
    </row>
    <row r="1983" spans="1:53" x14ac:dyDescent="0.25">
      <c r="A1983">
        <v>4782</v>
      </c>
      <c r="B1983" t="s">
        <v>2332</v>
      </c>
      <c r="C1983">
        <v>0</v>
      </c>
      <c r="D1983">
        <v>1.58</v>
      </c>
      <c r="E1983">
        <v>0</v>
      </c>
      <c r="F1983">
        <v>0</v>
      </c>
      <c r="G1983">
        <v>0</v>
      </c>
      <c r="H1983">
        <v>0.03</v>
      </c>
      <c r="I1983">
        <v>0</v>
      </c>
      <c r="J1983">
        <v>2</v>
      </c>
      <c r="K1983">
        <v>0.03</v>
      </c>
      <c r="L1983">
        <v>-1</v>
      </c>
      <c r="M1983">
        <v>-1</v>
      </c>
      <c r="N1983">
        <v>0.67</v>
      </c>
      <c r="O1983">
        <v>3.58</v>
      </c>
      <c r="P1983">
        <v>0.03</v>
      </c>
      <c r="Q1983">
        <v>0.28000000000000003</v>
      </c>
      <c r="R1983">
        <v>0.05</v>
      </c>
      <c r="S1983">
        <v>0.32</v>
      </c>
      <c r="T1983">
        <v>0.23</v>
      </c>
      <c r="U1983">
        <v>0</v>
      </c>
      <c r="V1983">
        <v>0</v>
      </c>
      <c r="W1983">
        <v>20.67</v>
      </c>
      <c r="X1983">
        <v>0.6</v>
      </c>
      <c r="Y1983">
        <v>-1</v>
      </c>
      <c r="Z1983">
        <v>-1</v>
      </c>
      <c r="AA1983">
        <v>24.88</v>
      </c>
      <c r="AB1983">
        <v>0.03</v>
      </c>
      <c r="AC1983">
        <v>0.02</v>
      </c>
      <c r="AD1983">
        <v>0.03</v>
      </c>
      <c r="AE1983">
        <v>4.17</v>
      </c>
      <c r="AF1983">
        <v>-1</v>
      </c>
      <c r="AG1983">
        <v>-1</v>
      </c>
      <c r="AH1983">
        <v>-1</v>
      </c>
      <c r="AI1983">
        <v>0</v>
      </c>
      <c r="AJ1983">
        <v>0</v>
      </c>
      <c r="AK1983">
        <v>0.03</v>
      </c>
      <c r="AL1983">
        <v>0.03</v>
      </c>
      <c r="AM1983">
        <v>0.05</v>
      </c>
      <c r="AN1983">
        <v>0.05</v>
      </c>
      <c r="AO1983">
        <v>1.42</v>
      </c>
      <c r="AP1983">
        <v>1.42</v>
      </c>
      <c r="AQ1983">
        <v>22.67</v>
      </c>
      <c r="AR1983">
        <v>0.53</v>
      </c>
      <c r="AS1983">
        <v>0.68</v>
      </c>
      <c r="AT1983">
        <v>-1</v>
      </c>
      <c r="AU1983">
        <v>-1</v>
      </c>
      <c r="AV1983">
        <v>0.05</v>
      </c>
      <c r="AW1983">
        <v>29.88</v>
      </c>
      <c r="AX1983">
        <v>29.88</v>
      </c>
      <c r="AY1983">
        <v>0.17</v>
      </c>
      <c r="AZ1983">
        <v>0</v>
      </c>
      <c r="BA1983">
        <v>1423.5307935757301</v>
      </c>
    </row>
    <row r="1984" spans="1:53" x14ac:dyDescent="0.25">
      <c r="A1984">
        <v>4783</v>
      </c>
      <c r="B1984" t="s">
        <v>2333</v>
      </c>
      <c r="C1984">
        <v>0</v>
      </c>
      <c r="D1984">
        <v>1.58</v>
      </c>
      <c r="E1984">
        <v>0</v>
      </c>
      <c r="F1984">
        <v>0</v>
      </c>
      <c r="G1984">
        <v>0</v>
      </c>
      <c r="H1984">
        <v>0.03</v>
      </c>
      <c r="I1984">
        <v>0</v>
      </c>
      <c r="J1984">
        <v>2</v>
      </c>
      <c r="K1984">
        <v>0.03</v>
      </c>
      <c r="L1984">
        <v>-1</v>
      </c>
      <c r="M1984">
        <v>-1</v>
      </c>
      <c r="N1984">
        <v>0.67</v>
      </c>
      <c r="O1984">
        <v>3.58</v>
      </c>
      <c r="P1984">
        <v>0.03</v>
      </c>
      <c r="Q1984">
        <v>0.28000000000000003</v>
      </c>
      <c r="R1984">
        <v>0.05</v>
      </c>
      <c r="S1984">
        <v>0.32</v>
      </c>
      <c r="T1984">
        <v>0.23</v>
      </c>
      <c r="U1984">
        <v>0</v>
      </c>
      <c r="V1984">
        <v>0</v>
      </c>
      <c r="W1984">
        <v>20.67</v>
      </c>
      <c r="X1984">
        <v>0.6</v>
      </c>
      <c r="Y1984">
        <v>-1</v>
      </c>
      <c r="Z1984">
        <v>-1</v>
      </c>
      <c r="AA1984">
        <v>24.88</v>
      </c>
      <c r="AB1984">
        <v>0.03</v>
      </c>
      <c r="AC1984">
        <v>0.02</v>
      </c>
      <c r="AD1984">
        <v>0.03</v>
      </c>
      <c r="AE1984">
        <v>4.17</v>
      </c>
      <c r="AF1984">
        <v>-1</v>
      </c>
      <c r="AG1984">
        <v>-1</v>
      </c>
      <c r="AH1984">
        <v>-1</v>
      </c>
      <c r="AI1984">
        <v>0</v>
      </c>
      <c r="AJ1984">
        <v>0</v>
      </c>
      <c r="AK1984">
        <v>0.03</v>
      </c>
      <c r="AL1984">
        <v>0.03</v>
      </c>
      <c r="AM1984">
        <v>0.05</v>
      </c>
      <c r="AN1984">
        <v>0.05</v>
      </c>
      <c r="AO1984">
        <v>1.42</v>
      </c>
      <c r="AP1984">
        <v>1.42</v>
      </c>
      <c r="AQ1984">
        <v>22.67</v>
      </c>
      <c r="AR1984">
        <v>0.53</v>
      </c>
      <c r="AS1984">
        <v>0.68</v>
      </c>
      <c r="AT1984">
        <v>-1</v>
      </c>
      <c r="AU1984">
        <v>-1</v>
      </c>
      <c r="AV1984">
        <v>0.05</v>
      </c>
      <c r="AW1984">
        <v>29.88</v>
      </c>
      <c r="AX1984">
        <v>29.88</v>
      </c>
      <c r="AY1984">
        <v>0.17</v>
      </c>
      <c r="AZ1984">
        <v>0</v>
      </c>
      <c r="BA1984">
        <v>1480.9216045073667</v>
      </c>
    </row>
    <row r="1985" spans="1:53" x14ac:dyDescent="0.25">
      <c r="A1985">
        <v>4784</v>
      </c>
      <c r="B1985" t="s">
        <v>2334</v>
      </c>
      <c r="C1985">
        <v>0</v>
      </c>
      <c r="D1985">
        <v>1.58</v>
      </c>
      <c r="E1985">
        <v>0</v>
      </c>
      <c r="F1985">
        <v>0</v>
      </c>
      <c r="G1985">
        <v>0</v>
      </c>
      <c r="H1985">
        <v>0.03</v>
      </c>
      <c r="I1985">
        <v>0</v>
      </c>
      <c r="J1985">
        <v>2</v>
      </c>
      <c r="K1985">
        <v>0.03</v>
      </c>
      <c r="L1985">
        <v>-1</v>
      </c>
      <c r="M1985">
        <v>-1</v>
      </c>
      <c r="N1985">
        <v>0.67</v>
      </c>
      <c r="O1985">
        <v>3.58</v>
      </c>
      <c r="P1985">
        <v>0.03</v>
      </c>
      <c r="Q1985">
        <v>0.28000000000000003</v>
      </c>
      <c r="R1985">
        <v>0.05</v>
      </c>
      <c r="S1985">
        <v>0.32</v>
      </c>
      <c r="T1985">
        <v>0.23</v>
      </c>
      <c r="U1985">
        <v>0</v>
      </c>
      <c r="V1985">
        <v>0</v>
      </c>
      <c r="W1985">
        <v>20.67</v>
      </c>
      <c r="X1985">
        <v>0.6</v>
      </c>
      <c r="Y1985">
        <v>-1</v>
      </c>
      <c r="Z1985">
        <v>-1</v>
      </c>
      <c r="AA1985">
        <v>24.88</v>
      </c>
      <c r="AB1985">
        <v>0.03</v>
      </c>
      <c r="AC1985">
        <v>0.02</v>
      </c>
      <c r="AD1985">
        <v>0.03</v>
      </c>
      <c r="AE1985">
        <v>4.17</v>
      </c>
      <c r="AF1985">
        <v>-1</v>
      </c>
      <c r="AG1985">
        <v>-1</v>
      </c>
      <c r="AH1985">
        <v>-1</v>
      </c>
      <c r="AI1985">
        <v>0</v>
      </c>
      <c r="AJ1985">
        <v>0</v>
      </c>
      <c r="AK1985">
        <v>0.03</v>
      </c>
      <c r="AL1985">
        <v>0.03</v>
      </c>
      <c r="AM1985">
        <v>0.05</v>
      </c>
      <c r="AN1985">
        <v>0.05</v>
      </c>
      <c r="AO1985">
        <v>1.42</v>
      </c>
      <c r="AP1985">
        <v>1.42</v>
      </c>
      <c r="AQ1985">
        <v>22.67</v>
      </c>
      <c r="AR1985">
        <v>0.53</v>
      </c>
      <c r="AS1985">
        <v>0.68</v>
      </c>
      <c r="AT1985">
        <v>-1</v>
      </c>
      <c r="AU1985">
        <v>-1</v>
      </c>
      <c r="AV1985">
        <v>0.05</v>
      </c>
      <c r="AW1985">
        <v>29.88</v>
      </c>
      <c r="AX1985">
        <v>29.88</v>
      </c>
      <c r="AY1985">
        <v>0.17</v>
      </c>
      <c r="AZ1985">
        <v>0</v>
      </c>
      <c r="BA1985">
        <v>1388.4105025701347</v>
      </c>
    </row>
    <row r="1986" spans="1:53" x14ac:dyDescent="0.25">
      <c r="A1986">
        <v>4786</v>
      </c>
      <c r="B1986" t="s">
        <v>2335</v>
      </c>
      <c r="C1986">
        <v>0</v>
      </c>
      <c r="D1986">
        <v>1.58</v>
      </c>
      <c r="E1986">
        <v>0</v>
      </c>
      <c r="F1986">
        <v>0</v>
      </c>
      <c r="G1986">
        <v>0</v>
      </c>
      <c r="H1986">
        <v>0.03</v>
      </c>
      <c r="I1986">
        <v>0</v>
      </c>
      <c r="J1986">
        <v>2</v>
      </c>
      <c r="K1986">
        <v>0.03</v>
      </c>
      <c r="L1986">
        <v>-1</v>
      </c>
      <c r="M1986">
        <v>-1</v>
      </c>
      <c r="N1986">
        <v>0.67</v>
      </c>
      <c r="O1986">
        <v>3.58</v>
      </c>
      <c r="P1986">
        <v>0.03</v>
      </c>
      <c r="Q1986">
        <v>0.28000000000000003</v>
      </c>
      <c r="R1986">
        <v>0.05</v>
      </c>
      <c r="S1986">
        <v>0.32</v>
      </c>
      <c r="T1986">
        <v>0.23</v>
      </c>
      <c r="U1986">
        <v>0</v>
      </c>
      <c r="V1986">
        <v>0</v>
      </c>
      <c r="W1986">
        <v>20.67</v>
      </c>
      <c r="X1986">
        <v>0.6</v>
      </c>
      <c r="Y1986">
        <v>-1</v>
      </c>
      <c r="Z1986">
        <v>-1</v>
      </c>
      <c r="AA1986">
        <v>24.88</v>
      </c>
      <c r="AB1986">
        <v>0.03</v>
      </c>
      <c r="AC1986">
        <v>0.02</v>
      </c>
      <c r="AD1986">
        <v>0.03</v>
      </c>
      <c r="AE1986">
        <v>4.17</v>
      </c>
      <c r="AF1986">
        <v>-1</v>
      </c>
      <c r="AG1986">
        <v>-1</v>
      </c>
      <c r="AH1986">
        <v>-1</v>
      </c>
      <c r="AI1986">
        <v>0</v>
      </c>
      <c r="AJ1986">
        <v>0</v>
      </c>
      <c r="AK1986">
        <v>0.03</v>
      </c>
      <c r="AL1986">
        <v>0.03</v>
      </c>
      <c r="AM1986">
        <v>0.05</v>
      </c>
      <c r="AN1986">
        <v>0.05</v>
      </c>
      <c r="AO1986">
        <v>1.42</v>
      </c>
      <c r="AP1986">
        <v>1.42</v>
      </c>
      <c r="AQ1986">
        <v>22.67</v>
      </c>
      <c r="AR1986">
        <v>0.53</v>
      </c>
      <c r="AS1986">
        <v>0.68</v>
      </c>
      <c r="AT1986">
        <v>-1</v>
      </c>
      <c r="AU1986">
        <v>-1</v>
      </c>
      <c r="AV1986">
        <v>0.05</v>
      </c>
      <c r="AW1986">
        <v>29.88</v>
      </c>
      <c r="AX1986">
        <v>29.88</v>
      </c>
      <c r="AY1986">
        <v>0.17</v>
      </c>
      <c r="AZ1986">
        <v>0</v>
      </c>
      <c r="BA1986">
        <v>1464.35454208705</v>
      </c>
    </row>
    <row r="1987" spans="1:53" x14ac:dyDescent="0.25">
      <c r="A1987">
        <v>4787</v>
      </c>
      <c r="B1987" t="s">
        <v>2336</v>
      </c>
      <c r="C1987">
        <v>0</v>
      </c>
      <c r="D1987">
        <v>1.58</v>
      </c>
      <c r="E1987">
        <v>0</v>
      </c>
      <c r="F1987">
        <v>0</v>
      </c>
      <c r="G1987">
        <v>0</v>
      </c>
      <c r="H1987">
        <v>0.03</v>
      </c>
      <c r="I1987">
        <v>0</v>
      </c>
      <c r="J1987">
        <v>2</v>
      </c>
      <c r="K1987">
        <v>0.03</v>
      </c>
      <c r="L1987">
        <v>-1</v>
      </c>
      <c r="M1987">
        <v>-1</v>
      </c>
      <c r="N1987">
        <v>0.67</v>
      </c>
      <c r="O1987">
        <v>3.58</v>
      </c>
      <c r="P1987">
        <v>0.03</v>
      </c>
      <c r="Q1987">
        <v>0.28000000000000003</v>
      </c>
      <c r="R1987">
        <v>0.05</v>
      </c>
      <c r="S1987">
        <v>0.32</v>
      </c>
      <c r="T1987">
        <v>0.23</v>
      </c>
      <c r="U1987">
        <v>0</v>
      </c>
      <c r="V1987">
        <v>0</v>
      </c>
      <c r="W1987">
        <v>20.67</v>
      </c>
      <c r="X1987">
        <v>0.6</v>
      </c>
      <c r="Y1987">
        <v>-1</v>
      </c>
      <c r="Z1987">
        <v>-1</v>
      </c>
      <c r="AA1987">
        <v>24.88</v>
      </c>
      <c r="AB1987">
        <v>0.03</v>
      </c>
      <c r="AC1987">
        <v>0.02</v>
      </c>
      <c r="AD1987">
        <v>0.03</v>
      </c>
      <c r="AE1987">
        <v>4.17</v>
      </c>
      <c r="AF1987">
        <v>-1</v>
      </c>
      <c r="AG1987">
        <v>-1</v>
      </c>
      <c r="AH1987">
        <v>-1</v>
      </c>
      <c r="AI1987">
        <v>0</v>
      </c>
      <c r="AJ1987">
        <v>0</v>
      </c>
      <c r="AK1987">
        <v>0.03</v>
      </c>
      <c r="AL1987">
        <v>0.03</v>
      </c>
      <c r="AM1987">
        <v>0.05</v>
      </c>
      <c r="AN1987">
        <v>0.05</v>
      </c>
      <c r="AO1987">
        <v>1.42</v>
      </c>
      <c r="AP1987">
        <v>1.42</v>
      </c>
      <c r="AQ1987">
        <v>22.67</v>
      </c>
      <c r="AR1987">
        <v>0.53</v>
      </c>
      <c r="AS1987">
        <v>0.68</v>
      </c>
      <c r="AT1987">
        <v>-1</v>
      </c>
      <c r="AU1987">
        <v>-1</v>
      </c>
      <c r="AV1987">
        <v>0.05</v>
      </c>
      <c r="AW1987">
        <v>29.88</v>
      </c>
      <c r="AX1987">
        <v>29.88</v>
      </c>
      <c r="AY1987">
        <v>0.17</v>
      </c>
      <c r="AZ1987">
        <v>0</v>
      </c>
      <c r="BA1987">
        <v>1416.260870847263</v>
      </c>
    </row>
    <row r="1988" spans="1:53" x14ac:dyDescent="0.25">
      <c r="A1988">
        <v>4792</v>
      </c>
      <c r="B1988" t="s">
        <v>2337</v>
      </c>
      <c r="C1988">
        <v>0</v>
      </c>
      <c r="D1988">
        <v>1.58</v>
      </c>
      <c r="E1988">
        <v>0</v>
      </c>
      <c r="F1988">
        <v>0</v>
      </c>
      <c r="G1988">
        <v>0</v>
      </c>
      <c r="H1988">
        <v>0.03</v>
      </c>
      <c r="I1988">
        <v>0</v>
      </c>
      <c r="J1988">
        <v>2</v>
      </c>
      <c r="K1988">
        <v>0.03</v>
      </c>
      <c r="L1988">
        <v>-1</v>
      </c>
      <c r="M1988">
        <v>-1</v>
      </c>
      <c r="N1988">
        <v>0.67</v>
      </c>
      <c r="O1988">
        <v>3.58</v>
      </c>
      <c r="P1988">
        <v>0.03</v>
      </c>
      <c r="Q1988">
        <v>0.28000000000000003</v>
      </c>
      <c r="R1988">
        <v>0.05</v>
      </c>
      <c r="S1988">
        <v>0.32</v>
      </c>
      <c r="T1988">
        <v>0.23</v>
      </c>
      <c r="U1988">
        <v>0</v>
      </c>
      <c r="V1988">
        <v>0</v>
      </c>
      <c r="W1988">
        <v>20.67</v>
      </c>
      <c r="X1988">
        <v>0.6</v>
      </c>
      <c r="Y1988">
        <v>-1</v>
      </c>
      <c r="Z1988">
        <v>-1</v>
      </c>
      <c r="AA1988">
        <v>24.88</v>
      </c>
      <c r="AB1988">
        <v>0.03</v>
      </c>
      <c r="AC1988">
        <v>0.02</v>
      </c>
      <c r="AD1988">
        <v>0.03</v>
      </c>
      <c r="AE1988">
        <v>4.17</v>
      </c>
      <c r="AF1988">
        <v>-1</v>
      </c>
      <c r="AG1988">
        <v>-1</v>
      </c>
      <c r="AH1988">
        <v>-1</v>
      </c>
      <c r="AI1988">
        <v>0</v>
      </c>
      <c r="AJ1988">
        <v>0</v>
      </c>
      <c r="AK1988">
        <v>0.03</v>
      </c>
      <c r="AL1988">
        <v>0.03</v>
      </c>
      <c r="AM1988">
        <v>0.05</v>
      </c>
      <c r="AN1988">
        <v>0.05</v>
      </c>
      <c r="AO1988">
        <v>1.42</v>
      </c>
      <c r="AP1988">
        <v>1.42</v>
      </c>
      <c r="AQ1988">
        <v>22.67</v>
      </c>
      <c r="AR1988">
        <v>0.53</v>
      </c>
      <c r="AS1988">
        <v>0.68</v>
      </c>
      <c r="AT1988">
        <v>-1</v>
      </c>
      <c r="AU1988">
        <v>-1</v>
      </c>
      <c r="AV1988">
        <v>0.05</v>
      </c>
      <c r="AW1988">
        <v>29.88</v>
      </c>
      <c r="AX1988">
        <v>29.88</v>
      </c>
      <c r="AY1988">
        <v>0.17</v>
      </c>
      <c r="AZ1988">
        <v>0</v>
      </c>
      <c r="BA1988">
        <v>1339.3861317621372</v>
      </c>
    </row>
    <row r="1989" spans="1:53" x14ac:dyDescent="0.25">
      <c r="A1989">
        <v>4795</v>
      </c>
      <c r="B1989" t="s">
        <v>2338</v>
      </c>
      <c r="C1989">
        <v>0</v>
      </c>
      <c r="D1989">
        <v>1.58</v>
      </c>
      <c r="E1989">
        <v>0</v>
      </c>
      <c r="F1989">
        <v>0</v>
      </c>
      <c r="G1989">
        <v>0</v>
      </c>
      <c r="H1989">
        <v>0.03</v>
      </c>
      <c r="I1989">
        <v>0</v>
      </c>
      <c r="J1989">
        <v>2</v>
      </c>
      <c r="K1989">
        <v>0.03</v>
      </c>
      <c r="L1989">
        <v>-1</v>
      </c>
      <c r="M1989">
        <v>-1</v>
      </c>
      <c r="N1989">
        <v>0.67</v>
      </c>
      <c r="O1989">
        <v>3.58</v>
      </c>
      <c r="P1989">
        <v>0.03</v>
      </c>
      <c r="Q1989">
        <v>0.28000000000000003</v>
      </c>
      <c r="R1989">
        <v>0.05</v>
      </c>
      <c r="S1989">
        <v>0.32</v>
      </c>
      <c r="T1989">
        <v>0.23</v>
      </c>
      <c r="U1989">
        <v>0</v>
      </c>
      <c r="V1989">
        <v>0</v>
      </c>
      <c r="W1989">
        <v>20.67</v>
      </c>
      <c r="X1989">
        <v>0.6</v>
      </c>
      <c r="Y1989">
        <v>-1</v>
      </c>
      <c r="Z1989">
        <v>-1</v>
      </c>
      <c r="AA1989">
        <v>24.88</v>
      </c>
      <c r="AB1989">
        <v>0.03</v>
      </c>
      <c r="AC1989">
        <v>0.02</v>
      </c>
      <c r="AD1989">
        <v>0.03</v>
      </c>
      <c r="AE1989">
        <v>4.17</v>
      </c>
      <c r="AF1989">
        <v>-1</v>
      </c>
      <c r="AG1989">
        <v>-1</v>
      </c>
      <c r="AH1989">
        <v>-1</v>
      </c>
      <c r="AI1989">
        <v>0</v>
      </c>
      <c r="AJ1989">
        <v>0</v>
      </c>
      <c r="AK1989">
        <v>0.03</v>
      </c>
      <c r="AL1989">
        <v>0.03</v>
      </c>
      <c r="AM1989">
        <v>0.05</v>
      </c>
      <c r="AN1989">
        <v>0.05</v>
      </c>
      <c r="AO1989">
        <v>1.42</v>
      </c>
      <c r="AP1989">
        <v>1.42</v>
      </c>
      <c r="AQ1989">
        <v>22.67</v>
      </c>
      <c r="AR1989">
        <v>0.53</v>
      </c>
      <c r="AS1989">
        <v>0.68</v>
      </c>
      <c r="AT1989">
        <v>-1</v>
      </c>
      <c r="AU1989">
        <v>-1</v>
      </c>
      <c r="AV1989">
        <v>0.05</v>
      </c>
      <c r="AW1989">
        <v>29.88</v>
      </c>
      <c r="AX1989">
        <v>29.88</v>
      </c>
      <c r="AY1989">
        <v>0.17</v>
      </c>
      <c r="AZ1989">
        <v>0</v>
      </c>
      <c r="BA1989">
        <v>1530.7821886200859</v>
      </c>
    </row>
    <row r="1990" spans="1:53" x14ac:dyDescent="0.25">
      <c r="A1990">
        <v>4796</v>
      </c>
      <c r="B1990" t="s">
        <v>2339</v>
      </c>
      <c r="C1990">
        <v>0</v>
      </c>
      <c r="D1990">
        <v>1.58</v>
      </c>
      <c r="E1990">
        <v>0</v>
      </c>
      <c r="F1990">
        <v>0</v>
      </c>
      <c r="G1990">
        <v>0</v>
      </c>
      <c r="H1990">
        <v>0.03</v>
      </c>
      <c r="I1990">
        <v>0</v>
      </c>
      <c r="J1990">
        <v>2</v>
      </c>
      <c r="K1990">
        <v>0.03</v>
      </c>
      <c r="L1990">
        <v>-1</v>
      </c>
      <c r="M1990">
        <v>-1</v>
      </c>
      <c r="N1990">
        <v>0.67</v>
      </c>
      <c r="O1990">
        <v>3.58</v>
      </c>
      <c r="P1990">
        <v>0.03</v>
      </c>
      <c r="Q1990">
        <v>0.28000000000000003</v>
      </c>
      <c r="R1990">
        <v>0.05</v>
      </c>
      <c r="S1990">
        <v>0.32</v>
      </c>
      <c r="T1990">
        <v>0.23</v>
      </c>
      <c r="U1990">
        <v>0</v>
      </c>
      <c r="V1990">
        <v>0</v>
      </c>
      <c r="W1990">
        <v>20.67</v>
      </c>
      <c r="X1990">
        <v>0.6</v>
      </c>
      <c r="Y1990">
        <v>-1</v>
      </c>
      <c r="Z1990">
        <v>-1</v>
      </c>
      <c r="AA1990">
        <v>24.88</v>
      </c>
      <c r="AB1990">
        <v>0.03</v>
      </c>
      <c r="AC1990">
        <v>0.02</v>
      </c>
      <c r="AD1990">
        <v>0.03</v>
      </c>
      <c r="AE1990">
        <v>4.17</v>
      </c>
      <c r="AF1990">
        <v>-1</v>
      </c>
      <c r="AG1990">
        <v>-1</v>
      </c>
      <c r="AH1990">
        <v>-1</v>
      </c>
      <c r="AI1990">
        <v>0</v>
      </c>
      <c r="AJ1990">
        <v>0</v>
      </c>
      <c r="AK1990">
        <v>0.03</v>
      </c>
      <c r="AL1990">
        <v>0.03</v>
      </c>
      <c r="AM1990">
        <v>0.05</v>
      </c>
      <c r="AN1990">
        <v>0.05</v>
      </c>
      <c r="AO1990">
        <v>1.42</v>
      </c>
      <c r="AP1990">
        <v>1.42</v>
      </c>
      <c r="AQ1990">
        <v>22.67</v>
      </c>
      <c r="AR1990">
        <v>0.53</v>
      </c>
      <c r="AS1990">
        <v>0.68</v>
      </c>
      <c r="AT1990">
        <v>-1</v>
      </c>
      <c r="AU1990">
        <v>-1</v>
      </c>
      <c r="AV1990">
        <v>0.05</v>
      </c>
      <c r="AW1990">
        <v>29.88</v>
      </c>
      <c r="AX1990">
        <v>29.88</v>
      </c>
      <c r="AY1990">
        <v>0.17</v>
      </c>
      <c r="AZ1990">
        <v>0</v>
      </c>
      <c r="BA1990">
        <v>1379.2839904892135</v>
      </c>
    </row>
    <row r="1991" spans="1:53" x14ac:dyDescent="0.25">
      <c r="A1991">
        <v>4799</v>
      </c>
      <c r="B1991" t="s">
        <v>2340</v>
      </c>
      <c r="C1991">
        <v>0</v>
      </c>
      <c r="D1991">
        <v>1.58</v>
      </c>
      <c r="E1991">
        <v>0</v>
      </c>
      <c r="F1991">
        <v>0</v>
      </c>
      <c r="G1991">
        <v>0</v>
      </c>
      <c r="H1991">
        <v>0.03</v>
      </c>
      <c r="I1991">
        <v>0</v>
      </c>
      <c r="J1991">
        <v>2</v>
      </c>
      <c r="K1991">
        <v>0.03</v>
      </c>
      <c r="L1991">
        <v>-1</v>
      </c>
      <c r="M1991">
        <v>-1</v>
      </c>
      <c r="N1991">
        <v>0.67</v>
      </c>
      <c r="O1991">
        <v>3.58</v>
      </c>
      <c r="P1991">
        <v>0.03</v>
      </c>
      <c r="Q1991">
        <v>0.28000000000000003</v>
      </c>
      <c r="R1991">
        <v>0.05</v>
      </c>
      <c r="S1991">
        <v>0.32</v>
      </c>
      <c r="T1991">
        <v>0.23</v>
      </c>
      <c r="U1991">
        <v>0</v>
      </c>
      <c r="V1991">
        <v>0</v>
      </c>
      <c r="W1991">
        <v>20.67</v>
      </c>
      <c r="X1991">
        <v>0.6</v>
      </c>
      <c r="Y1991">
        <v>-1</v>
      </c>
      <c r="Z1991">
        <v>-1</v>
      </c>
      <c r="AA1991">
        <v>24.88</v>
      </c>
      <c r="AB1991">
        <v>0.03</v>
      </c>
      <c r="AC1991">
        <v>0.02</v>
      </c>
      <c r="AD1991">
        <v>0.03</v>
      </c>
      <c r="AE1991">
        <v>4.17</v>
      </c>
      <c r="AF1991">
        <v>-1</v>
      </c>
      <c r="AG1991">
        <v>-1</v>
      </c>
      <c r="AH1991">
        <v>-1</v>
      </c>
      <c r="AI1991">
        <v>0</v>
      </c>
      <c r="AJ1991">
        <v>0</v>
      </c>
      <c r="AK1991">
        <v>0.03</v>
      </c>
      <c r="AL1991">
        <v>0.03</v>
      </c>
      <c r="AM1991">
        <v>0.05</v>
      </c>
      <c r="AN1991">
        <v>0.05</v>
      </c>
      <c r="AO1991">
        <v>1.42</v>
      </c>
      <c r="AP1991">
        <v>1.42</v>
      </c>
      <c r="AQ1991">
        <v>22.67</v>
      </c>
      <c r="AR1991">
        <v>0.53</v>
      </c>
      <c r="AS1991">
        <v>0.68</v>
      </c>
      <c r="AT1991">
        <v>-1</v>
      </c>
      <c r="AU1991">
        <v>-1</v>
      </c>
      <c r="AV1991">
        <v>0.05</v>
      </c>
      <c r="AW1991">
        <v>29.88</v>
      </c>
      <c r="AX1991">
        <v>29.88</v>
      </c>
      <c r="AY1991">
        <v>0.17</v>
      </c>
      <c r="AZ1991">
        <v>0</v>
      </c>
      <c r="BA1991">
        <v>1342.0131177500623</v>
      </c>
    </row>
    <row r="1992" spans="1:53" x14ac:dyDescent="0.25">
      <c r="A1992">
        <v>4801</v>
      </c>
      <c r="B1992" t="s">
        <v>2341</v>
      </c>
      <c r="C1992">
        <v>0</v>
      </c>
      <c r="D1992">
        <v>1.58</v>
      </c>
      <c r="E1992">
        <v>0</v>
      </c>
      <c r="F1992">
        <v>0</v>
      </c>
      <c r="G1992">
        <v>0</v>
      </c>
      <c r="H1992">
        <v>0.03</v>
      </c>
      <c r="I1992">
        <v>0</v>
      </c>
      <c r="J1992">
        <v>2</v>
      </c>
      <c r="K1992">
        <v>0.03</v>
      </c>
      <c r="L1992">
        <v>-1</v>
      </c>
      <c r="M1992">
        <v>-1</v>
      </c>
      <c r="N1992">
        <v>0.67</v>
      </c>
      <c r="O1992">
        <v>3.58</v>
      </c>
      <c r="P1992">
        <v>0.03</v>
      </c>
      <c r="Q1992">
        <v>0.28000000000000003</v>
      </c>
      <c r="R1992">
        <v>0.05</v>
      </c>
      <c r="S1992">
        <v>0.32</v>
      </c>
      <c r="T1992">
        <v>0.23</v>
      </c>
      <c r="U1992">
        <v>0</v>
      </c>
      <c r="V1992">
        <v>0</v>
      </c>
      <c r="W1992">
        <v>20.67</v>
      </c>
      <c r="X1992">
        <v>0.6</v>
      </c>
      <c r="Y1992">
        <v>-1</v>
      </c>
      <c r="Z1992">
        <v>-1</v>
      </c>
      <c r="AA1992">
        <v>24.88</v>
      </c>
      <c r="AB1992">
        <v>0.03</v>
      </c>
      <c r="AC1992">
        <v>0.02</v>
      </c>
      <c r="AD1992">
        <v>0.03</v>
      </c>
      <c r="AE1992">
        <v>4.17</v>
      </c>
      <c r="AF1992">
        <v>-1</v>
      </c>
      <c r="AG1992">
        <v>-1</v>
      </c>
      <c r="AH1992">
        <v>-1</v>
      </c>
      <c r="AI1992">
        <v>0</v>
      </c>
      <c r="AJ1992">
        <v>0</v>
      </c>
      <c r="AK1992">
        <v>0.03</v>
      </c>
      <c r="AL1992">
        <v>0.03</v>
      </c>
      <c r="AM1992">
        <v>0.05</v>
      </c>
      <c r="AN1992">
        <v>0.05</v>
      </c>
      <c r="AO1992">
        <v>1.42</v>
      </c>
      <c r="AP1992">
        <v>1.42</v>
      </c>
      <c r="AQ1992">
        <v>22.67</v>
      </c>
      <c r="AR1992">
        <v>0.53</v>
      </c>
      <c r="AS1992">
        <v>0.68</v>
      </c>
      <c r="AT1992">
        <v>-1</v>
      </c>
      <c r="AU1992">
        <v>-1</v>
      </c>
      <c r="AV1992">
        <v>0.05</v>
      </c>
      <c r="AW1992">
        <v>29.88</v>
      </c>
      <c r="AX1992">
        <v>29.88</v>
      </c>
      <c r="AY1992">
        <v>0.17</v>
      </c>
      <c r="AZ1992">
        <v>0</v>
      </c>
      <c r="BA1992">
        <v>1377.0752352833092</v>
      </c>
    </row>
    <row r="1993" spans="1:53" x14ac:dyDescent="0.25">
      <c r="A1993">
        <v>4802</v>
      </c>
      <c r="B1993" t="s">
        <v>2342</v>
      </c>
      <c r="C1993">
        <v>0</v>
      </c>
      <c r="D1993">
        <v>1.58</v>
      </c>
      <c r="E1993">
        <v>0</v>
      </c>
      <c r="F1993">
        <v>0</v>
      </c>
      <c r="G1993">
        <v>0</v>
      </c>
      <c r="H1993">
        <v>0.03</v>
      </c>
      <c r="I1993">
        <v>0</v>
      </c>
      <c r="J1993">
        <v>2</v>
      </c>
      <c r="K1993">
        <v>0.03</v>
      </c>
      <c r="L1993">
        <v>-1</v>
      </c>
      <c r="M1993">
        <v>-1</v>
      </c>
      <c r="N1993">
        <v>0.67</v>
      </c>
      <c r="O1993">
        <v>3.58</v>
      </c>
      <c r="P1993">
        <v>0.03</v>
      </c>
      <c r="Q1993">
        <v>0.28000000000000003</v>
      </c>
      <c r="R1993">
        <v>0.05</v>
      </c>
      <c r="S1993">
        <v>0.32</v>
      </c>
      <c r="T1993">
        <v>0.23</v>
      </c>
      <c r="U1993">
        <v>0</v>
      </c>
      <c r="V1993">
        <v>0</v>
      </c>
      <c r="W1993">
        <v>20.67</v>
      </c>
      <c r="X1993">
        <v>0.6</v>
      </c>
      <c r="Y1993">
        <v>-1</v>
      </c>
      <c r="Z1993">
        <v>-1</v>
      </c>
      <c r="AA1993">
        <v>24.88</v>
      </c>
      <c r="AB1993">
        <v>0.03</v>
      </c>
      <c r="AC1993">
        <v>0.02</v>
      </c>
      <c r="AD1993">
        <v>0.03</v>
      </c>
      <c r="AE1993">
        <v>4.17</v>
      </c>
      <c r="AF1993">
        <v>-1</v>
      </c>
      <c r="AG1993">
        <v>-1</v>
      </c>
      <c r="AH1993">
        <v>-1</v>
      </c>
      <c r="AI1993">
        <v>0</v>
      </c>
      <c r="AJ1993">
        <v>0</v>
      </c>
      <c r="AK1993">
        <v>0.03</v>
      </c>
      <c r="AL1993">
        <v>0.03</v>
      </c>
      <c r="AM1993">
        <v>0.05</v>
      </c>
      <c r="AN1993">
        <v>0.05</v>
      </c>
      <c r="AO1993">
        <v>1.42</v>
      </c>
      <c r="AP1993">
        <v>1.42</v>
      </c>
      <c r="AQ1993">
        <v>22.67</v>
      </c>
      <c r="AR1993">
        <v>0.53</v>
      </c>
      <c r="AS1993">
        <v>0.68</v>
      </c>
      <c r="AT1993">
        <v>-1</v>
      </c>
      <c r="AU1993">
        <v>-1</v>
      </c>
      <c r="AV1993">
        <v>0.05</v>
      </c>
      <c r="AW1993">
        <v>29.88</v>
      </c>
      <c r="AX1993">
        <v>29.88</v>
      </c>
      <c r="AY1993">
        <v>0.17</v>
      </c>
      <c r="AZ1993">
        <v>0</v>
      </c>
      <c r="BA1993">
        <v>1418.8009153557975</v>
      </c>
    </row>
    <row r="1994" spans="1:53" x14ac:dyDescent="0.25">
      <c r="A1994">
        <v>4804</v>
      </c>
      <c r="B1994" t="s">
        <v>2343</v>
      </c>
      <c r="C1994">
        <v>0</v>
      </c>
      <c r="D1994">
        <v>1.58</v>
      </c>
      <c r="E1994">
        <v>0</v>
      </c>
      <c r="F1994">
        <v>0</v>
      </c>
      <c r="G1994">
        <v>0</v>
      </c>
      <c r="H1994">
        <v>0.03</v>
      </c>
      <c r="I1994">
        <v>0</v>
      </c>
      <c r="J1994">
        <v>2</v>
      </c>
      <c r="K1994">
        <v>0.03</v>
      </c>
      <c r="L1994">
        <v>-1</v>
      </c>
      <c r="M1994">
        <v>-1</v>
      </c>
      <c r="N1994">
        <v>0.67</v>
      </c>
      <c r="O1994">
        <v>3.58</v>
      </c>
      <c r="P1994">
        <v>0.03</v>
      </c>
      <c r="Q1994">
        <v>0.28000000000000003</v>
      </c>
      <c r="R1994">
        <v>0.05</v>
      </c>
      <c r="S1994">
        <v>0.32</v>
      </c>
      <c r="T1994">
        <v>0.23</v>
      </c>
      <c r="U1994">
        <v>0</v>
      </c>
      <c r="V1994">
        <v>0</v>
      </c>
      <c r="W1994">
        <v>20.67</v>
      </c>
      <c r="X1994">
        <v>0.6</v>
      </c>
      <c r="Y1994">
        <v>-1</v>
      </c>
      <c r="Z1994">
        <v>-1</v>
      </c>
      <c r="AA1994">
        <v>24.88</v>
      </c>
      <c r="AB1994">
        <v>0.03</v>
      </c>
      <c r="AC1994">
        <v>0.02</v>
      </c>
      <c r="AD1994">
        <v>0.03</v>
      </c>
      <c r="AE1994">
        <v>4.17</v>
      </c>
      <c r="AF1994">
        <v>-1</v>
      </c>
      <c r="AG1994">
        <v>-1</v>
      </c>
      <c r="AH1994">
        <v>-1</v>
      </c>
      <c r="AI1994">
        <v>0</v>
      </c>
      <c r="AJ1994">
        <v>0</v>
      </c>
      <c r="AK1994">
        <v>0.03</v>
      </c>
      <c r="AL1994">
        <v>0.03</v>
      </c>
      <c r="AM1994">
        <v>0.05</v>
      </c>
      <c r="AN1994">
        <v>0.05</v>
      </c>
      <c r="AO1994">
        <v>1.42</v>
      </c>
      <c r="AP1994">
        <v>1.42</v>
      </c>
      <c r="AQ1994">
        <v>22.67</v>
      </c>
      <c r="AR1994">
        <v>0.53</v>
      </c>
      <c r="AS1994">
        <v>0.68</v>
      </c>
      <c r="AT1994">
        <v>-1</v>
      </c>
      <c r="AU1994">
        <v>-1</v>
      </c>
      <c r="AV1994">
        <v>0.05</v>
      </c>
      <c r="AW1994">
        <v>29.88</v>
      </c>
      <c r="AX1994">
        <v>29.88</v>
      </c>
      <c r="AY1994">
        <v>0.17</v>
      </c>
      <c r="AZ1994">
        <v>0</v>
      </c>
      <c r="BA1994">
        <v>1386.6385497116889</v>
      </c>
    </row>
    <row r="1995" spans="1:53" x14ac:dyDescent="0.25">
      <c r="A1995">
        <v>4809</v>
      </c>
      <c r="B1995" t="s">
        <v>2344</v>
      </c>
      <c r="C1995">
        <v>0</v>
      </c>
      <c r="D1995">
        <v>1.58</v>
      </c>
      <c r="E1995">
        <v>0</v>
      </c>
      <c r="F1995">
        <v>0</v>
      </c>
      <c r="G1995">
        <v>0</v>
      </c>
      <c r="H1995">
        <v>0.03</v>
      </c>
      <c r="I1995">
        <v>0</v>
      </c>
      <c r="J1995">
        <v>2</v>
      </c>
      <c r="K1995">
        <v>0.03</v>
      </c>
      <c r="L1995">
        <v>-1</v>
      </c>
      <c r="M1995">
        <v>-1</v>
      </c>
      <c r="N1995">
        <v>0.67</v>
      </c>
      <c r="O1995">
        <v>3.58</v>
      </c>
      <c r="P1995">
        <v>0.03</v>
      </c>
      <c r="Q1995">
        <v>0.28000000000000003</v>
      </c>
      <c r="R1995">
        <v>0.05</v>
      </c>
      <c r="S1995">
        <v>0.32</v>
      </c>
      <c r="T1995">
        <v>0.23</v>
      </c>
      <c r="U1995">
        <v>0</v>
      </c>
      <c r="V1995">
        <v>0</v>
      </c>
      <c r="W1995">
        <v>20.67</v>
      </c>
      <c r="X1995">
        <v>0.6</v>
      </c>
      <c r="Y1995">
        <v>-1</v>
      </c>
      <c r="Z1995">
        <v>-1</v>
      </c>
      <c r="AA1995">
        <v>24.88</v>
      </c>
      <c r="AB1995">
        <v>0.03</v>
      </c>
      <c r="AC1995">
        <v>0.02</v>
      </c>
      <c r="AD1995">
        <v>0.03</v>
      </c>
      <c r="AE1995">
        <v>4.17</v>
      </c>
      <c r="AF1995">
        <v>-1</v>
      </c>
      <c r="AG1995">
        <v>-1</v>
      </c>
      <c r="AH1995">
        <v>-1</v>
      </c>
      <c r="AI1995">
        <v>0</v>
      </c>
      <c r="AJ1995">
        <v>0</v>
      </c>
      <c r="AK1995">
        <v>0.03</v>
      </c>
      <c r="AL1995">
        <v>0.03</v>
      </c>
      <c r="AM1995">
        <v>0.05</v>
      </c>
      <c r="AN1995">
        <v>0.05</v>
      </c>
      <c r="AO1995">
        <v>1.42</v>
      </c>
      <c r="AP1995">
        <v>1.42</v>
      </c>
      <c r="AQ1995">
        <v>22.67</v>
      </c>
      <c r="AR1995">
        <v>0.53</v>
      </c>
      <c r="AS1995">
        <v>0.68</v>
      </c>
      <c r="AT1995">
        <v>-1</v>
      </c>
      <c r="AU1995">
        <v>-1</v>
      </c>
      <c r="AV1995">
        <v>0.05</v>
      </c>
      <c r="AW1995">
        <v>29.88</v>
      </c>
      <c r="AX1995">
        <v>29.88</v>
      </c>
      <c r="AY1995">
        <v>0.17</v>
      </c>
      <c r="AZ1995">
        <v>0</v>
      </c>
      <c r="BA1995">
        <v>1423.625630789285</v>
      </c>
    </row>
    <row r="1996" spans="1:53" x14ac:dyDescent="0.25">
      <c r="A1996">
        <v>4810</v>
      </c>
      <c r="B1996" t="s">
        <v>2345</v>
      </c>
      <c r="C1996">
        <v>0</v>
      </c>
      <c r="D1996">
        <v>1.58</v>
      </c>
      <c r="E1996">
        <v>0</v>
      </c>
      <c r="F1996">
        <v>0</v>
      </c>
      <c r="G1996">
        <v>0</v>
      </c>
      <c r="H1996">
        <v>0.03</v>
      </c>
      <c r="I1996">
        <v>0</v>
      </c>
      <c r="J1996">
        <v>2</v>
      </c>
      <c r="K1996">
        <v>0.03</v>
      </c>
      <c r="L1996">
        <v>-1</v>
      </c>
      <c r="M1996">
        <v>-1</v>
      </c>
      <c r="N1996">
        <v>0.67</v>
      </c>
      <c r="O1996">
        <v>3.58</v>
      </c>
      <c r="P1996">
        <v>0.03</v>
      </c>
      <c r="Q1996">
        <v>0.28000000000000003</v>
      </c>
      <c r="R1996">
        <v>0.05</v>
      </c>
      <c r="S1996">
        <v>0.32</v>
      </c>
      <c r="T1996">
        <v>0.23</v>
      </c>
      <c r="U1996">
        <v>0</v>
      </c>
      <c r="V1996">
        <v>0</v>
      </c>
      <c r="W1996">
        <v>20.67</v>
      </c>
      <c r="X1996">
        <v>0.6</v>
      </c>
      <c r="Y1996">
        <v>-1</v>
      </c>
      <c r="Z1996">
        <v>-1</v>
      </c>
      <c r="AA1996">
        <v>24.88</v>
      </c>
      <c r="AB1996">
        <v>0.03</v>
      </c>
      <c r="AC1996">
        <v>0.02</v>
      </c>
      <c r="AD1996">
        <v>0.03</v>
      </c>
      <c r="AE1996">
        <v>4.17</v>
      </c>
      <c r="AF1996">
        <v>-1</v>
      </c>
      <c r="AG1996">
        <v>-1</v>
      </c>
      <c r="AH1996">
        <v>-1</v>
      </c>
      <c r="AI1996">
        <v>0</v>
      </c>
      <c r="AJ1996">
        <v>0</v>
      </c>
      <c r="AK1996">
        <v>0.03</v>
      </c>
      <c r="AL1996">
        <v>0.03</v>
      </c>
      <c r="AM1996">
        <v>0.05</v>
      </c>
      <c r="AN1996">
        <v>0.05</v>
      </c>
      <c r="AO1996">
        <v>1.42</v>
      </c>
      <c r="AP1996">
        <v>1.42</v>
      </c>
      <c r="AQ1996">
        <v>22.67</v>
      </c>
      <c r="AR1996">
        <v>0.53</v>
      </c>
      <c r="AS1996">
        <v>0.68</v>
      </c>
      <c r="AT1996">
        <v>-1</v>
      </c>
      <c r="AU1996">
        <v>-1</v>
      </c>
      <c r="AV1996">
        <v>0.05</v>
      </c>
      <c r="AW1996">
        <v>29.88</v>
      </c>
      <c r="AX1996">
        <v>29.88</v>
      </c>
      <c r="AY1996">
        <v>0.17</v>
      </c>
      <c r="AZ1996">
        <v>0</v>
      </c>
      <c r="BA1996">
        <v>1479.1586056568965</v>
      </c>
    </row>
    <row r="1997" spans="1:53" x14ac:dyDescent="0.25">
      <c r="A1997">
        <v>4811</v>
      </c>
      <c r="B1997" t="s">
        <v>2346</v>
      </c>
      <c r="C1997">
        <v>0</v>
      </c>
      <c r="D1997">
        <v>1.58</v>
      </c>
      <c r="E1997">
        <v>0</v>
      </c>
      <c r="F1997">
        <v>0</v>
      </c>
      <c r="G1997">
        <v>0</v>
      </c>
      <c r="H1997">
        <v>0.03</v>
      </c>
      <c r="I1997">
        <v>0</v>
      </c>
      <c r="J1997">
        <v>2</v>
      </c>
      <c r="K1997">
        <v>0.03</v>
      </c>
      <c r="L1997">
        <v>-1</v>
      </c>
      <c r="M1997">
        <v>-1</v>
      </c>
      <c r="N1997">
        <v>0.67</v>
      </c>
      <c r="O1997">
        <v>3.58</v>
      </c>
      <c r="P1997">
        <v>0.03</v>
      </c>
      <c r="Q1997">
        <v>0.28000000000000003</v>
      </c>
      <c r="R1997">
        <v>0.05</v>
      </c>
      <c r="S1997">
        <v>0.32</v>
      </c>
      <c r="T1997">
        <v>0.23</v>
      </c>
      <c r="U1997">
        <v>0</v>
      </c>
      <c r="V1997">
        <v>0</v>
      </c>
      <c r="W1997">
        <v>20.67</v>
      </c>
      <c r="X1997">
        <v>0.6</v>
      </c>
      <c r="Y1997">
        <v>-1</v>
      </c>
      <c r="Z1997">
        <v>-1</v>
      </c>
      <c r="AA1997">
        <v>24.88</v>
      </c>
      <c r="AB1997">
        <v>0.03</v>
      </c>
      <c r="AC1997">
        <v>0.02</v>
      </c>
      <c r="AD1997">
        <v>0.03</v>
      </c>
      <c r="AE1997">
        <v>4.17</v>
      </c>
      <c r="AF1997">
        <v>-1</v>
      </c>
      <c r="AG1997">
        <v>-1</v>
      </c>
      <c r="AH1997">
        <v>-1</v>
      </c>
      <c r="AI1997">
        <v>0</v>
      </c>
      <c r="AJ1997">
        <v>0</v>
      </c>
      <c r="AK1997">
        <v>0.03</v>
      </c>
      <c r="AL1997">
        <v>0.03</v>
      </c>
      <c r="AM1997">
        <v>0.05</v>
      </c>
      <c r="AN1997">
        <v>0.05</v>
      </c>
      <c r="AO1997">
        <v>1.42</v>
      </c>
      <c r="AP1997">
        <v>1.42</v>
      </c>
      <c r="AQ1997">
        <v>22.67</v>
      </c>
      <c r="AR1997">
        <v>0.53</v>
      </c>
      <c r="AS1997">
        <v>0.68</v>
      </c>
      <c r="AT1997">
        <v>-1</v>
      </c>
      <c r="AU1997">
        <v>-1</v>
      </c>
      <c r="AV1997">
        <v>0.05</v>
      </c>
      <c r="AW1997">
        <v>29.88</v>
      </c>
      <c r="AX1997">
        <v>29.88</v>
      </c>
      <c r="AY1997">
        <v>0.17</v>
      </c>
      <c r="AZ1997">
        <v>0</v>
      </c>
      <c r="BA1997">
        <v>1427.4135592394928</v>
      </c>
    </row>
    <row r="1998" spans="1:53" x14ac:dyDescent="0.25">
      <c r="A1998">
        <v>4814</v>
      </c>
      <c r="B1998" t="s">
        <v>2347</v>
      </c>
      <c r="C1998">
        <v>0</v>
      </c>
      <c r="D1998">
        <v>1.58</v>
      </c>
      <c r="E1998">
        <v>0</v>
      </c>
      <c r="F1998">
        <v>0</v>
      </c>
      <c r="G1998">
        <v>0</v>
      </c>
      <c r="H1998">
        <v>0.03</v>
      </c>
      <c r="I1998">
        <v>0</v>
      </c>
      <c r="J1998">
        <v>2</v>
      </c>
      <c r="K1998">
        <v>0.03</v>
      </c>
      <c r="L1998">
        <v>-1</v>
      </c>
      <c r="M1998">
        <v>-1</v>
      </c>
      <c r="N1998">
        <v>0.67</v>
      </c>
      <c r="O1998">
        <v>3.58</v>
      </c>
      <c r="P1998">
        <v>0.03</v>
      </c>
      <c r="Q1998">
        <v>0.28000000000000003</v>
      </c>
      <c r="R1998">
        <v>0.05</v>
      </c>
      <c r="S1998">
        <v>0.32</v>
      </c>
      <c r="T1998">
        <v>0.23</v>
      </c>
      <c r="U1998">
        <v>0</v>
      </c>
      <c r="V1998">
        <v>0</v>
      </c>
      <c r="W1998">
        <v>20.67</v>
      </c>
      <c r="X1998">
        <v>0.6</v>
      </c>
      <c r="Y1998">
        <v>-1</v>
      </c>
      <c r="Z1998">
        <v>-1</v>
      </c>
      <c r="AA1998">
        <v>24.88</v>
      </c>
      <c r="AB1998">
        <v>0.03</v>
      </c>
      <c r="AC1998">
        <v>0.02</v>
      </c>
      <c r="AD1998">
        <v>0.03</v>
      </c>
      <c r="AE1998">
        <v>4.17</v>
      </c>
      <c r="AF1998">
        <v>-1</v>
      </c>
      <c r="AG1998">
        <v>-1</v>
      </c>
      <c r="AH1998">
        <v>-1</v>
      </c>
      <c r="AI1998">
        <v>0</v>
      </c>
      <c r="AJ1998">
        <v>0</v>
      </c>
      <c r="AK1998">
        <v>0.03</v>
      </c>
      <c r="AL1998">
        <v>0.03</v>
      </c>
      <c r="AM1998">
        <v>0.05</v>
      </c>
      <c r="AN1998">
        <v>0.05</v>
      </c>
      <c r="AO1998">
        <v>1.42</v>
      </c>
      <c r="AP1998">
        <v>1.42</v>
      </c>
      <c r="AQ1998">
        <v>22.67</v>
      </c>
      <c r="AR1998">
        <v>0.53</v>
      </c>
      <c r="AS1998">
        <v>0.68</v>
      </c>
      <c r="AT1998">
        <v>-1</v>
      </c>
      <c r="AU1998">
        <v>-1</v>
      </c>
      <c r="AV1998">
        <v>0.05</v>
      </c>
      <c r="AW1998">
        <v>29.88</v>
      </c>
      <c r="AX1998">
        <v>29.88</v>
      </c>
      <c r="AY1998">
        <v>0.17</v>
      </c>
      <c r="AZ1998">
        <v>0</v>
      </c>
      <c r="BA1998">
        <v>1525.4223688855516</v>
      </c>
    </row>
    <row r="1999" spans="1:53" x14ac:dyDescent="0.25">
      <c r="A1999">
        <v>4815</v>
      </c>
      <c r="B1999" t="s">
        <v>2348</v>
      </c>
      <c r="C1999">
        <v>0</v>
      </c>
      <c r="D1999">
        <v>1.58</v>
      </c>
      <c r="E1999">
        <v>0</v>
      </c>
      <c r="F1999">
        <v>0</v>
      </c>
      <c r="G1999">
        <v>0</v>
      </c>
      <c r="H1999">
        <v>0.03</v>
      </c>
      <c r="I1999">
        <v>0</v>
      </c>
      <c r="J1999">
        <v>2</v>
      </c>
      <c r="K1999">
        <v>0.03</v>
      </c>
      <c r="L1999">
        <v>-1</v>
      </c>
      <c r="M1999">
        <v>-1</v>
      </c>
      <c r="N1999">
        <v>0.67</v>
      </c>
      <c r="O1999">
        <v>3.58</v>
      </c>
      <c r="P1999">
        <v>0.03</v>
      </c>
      <c r="Q1999">
        <v>0.28000000000000003</v>
      </c>
      <c r="R1999">
        <v>0.05</v>
      </c>
      <c r="S1999">
        <v>0.32</v>
      </c>
      <c r="T1999">
        <v>0.23</v>
      </c>
      <c r="U1999">
        <v>0</v>
      </c>
      <c r="V1999">
        <v>0</v>
      </c>
      <c r="W1999">
        <v>20.67</v>
      </c>
      <c r="X1999">
        <v>0.6</v>
      </c>
      <c r="Y1999">
        <v>-1</v>
      </c>
      <c r="Z1999">
        <v>-1</v>
      </c>
      <c r="AA1999">
        <v>24.88</v>
      </c>
      <c r="AB1999">
        <v>0.03</v>
      </c>
      <c r="AC1999">
        <v>0.02</v>
      </c>
      <c r="AD1999">
        <v>0.03</v>
      </c>
      <c r="AE1999">
        <v>4.17</v>
      </c>
      <c r="AF1999">
        <v>-1</v>
      </c>
      <c r="AG1999">
        <v>-1</v>
      </c>
      <c r="AH1999">
        <v>-1</v>
      </c>
      <c r="AI1999">
        <v>0</v>
      </c>
      <c r="AJ1999">
        <v>0</v>
      </c>
      <c r="AK1999">
        <v>0.03</v>
      </c>
      <c r="AL1999">
        <v>0.03</v>
      </c>
      <c r="AM1999">
        <v>0.05</v>
      </c>
      <c r="AN1999">
        <v>0.05</v>
      </c>
      <c r="AO1999">
        <v>1.42</v>
      </c>
      <c r="AP1999">
        <v>1.42</v>
      </c>
      <c r="AQ1999">
        <v>22.67</v>
      </c>
      <c r="AR1999">
        <v>0.53</v>
      </c>
      <c r="AS1999">
        <v>0.68</v>
      </c>
      <c r="AT1999">
        <v>-1</v>
      </c>
      <c r="AU1999">
        <v>-1</v>
      </c>
      <c r="AV1999">
        <v>0.05</v>
      </c>
      <c r="AW1999">
        <v>29.88</v>
      </c>
      <c r="AX1999">
        <v>29.88</v>
      </c>
      <c r="AY1999">
        <v>0.17</v>
      </c>
      <c r="AZ1999">
        <v>0</v>
      </c>
      <c r="BA1999">
        <v>1348.1346427982173</v>
      </c>
    </row>
    <row r="2000" spans="1:53" x14ac:dyDescent="0.25">
      <c r="A2000">
        <v>4816</v>
      </c>
      <c r="B2000" t="s">
        <v>2349</v>
      </c>
      <c r="C2000">
        <v>0</v>
      </c>
      <c r="D2000">
        <v>1.58</v>
      </c>
      <c r="E2000">
        <v>0</v>
      </c>
      <c r="F2000">
        <v>0</v>
      </c>
      <c r="G2000">
        <v>0</v>
      </c>
      <c r="H2000">
        <v>0.03</v>
      </c>
      <c r="I2000">
        <v>0</v>
      </c>
      <c r="J2000">
        <v>2</v>
      </c>
      <c r="K2000">
        <v>0.03</v>
      </c>
      <c r="L2000">
        <v>-1</v>
      </c>
      <c r="M2000">
        <v>-1</v>
      </c>
      <c r="N2000">
        <v>0.67</v>
      </c>
      <c r="O2000">
        <v>3.58</v>
      </c>
      <c r="P2000">
        <v>0.03</v>
      </c>
      <c r="Q2000">
        <v>0.28000000000000003</v>
      </c>
      <c r="R2000">
        <v>0.05</v>
      </c>
      <c r="S2000">
        <v>0.32</v>
      </c>
      <c r="T2000">
        <v>0.23</v>
      </c>
      <c r="U2000">
        <v>0</v>
      </c>
      <c r="V2000">
        <v>0</v>
      </c>
      <c r="W2000">
        <v>20.67</v>
      </c>
      <c r="X2000">
        <v>0.6</v>
      </c>
      <c r="Y2000">
        <v>-1</v>
      </c>
      <c r="Z2000">
        <v>-1</v>
      </c>
      <c r="AA2000">
        <v>24.88</v>
      </c>
      <c r="AB2000">
        <v>0.03</v>
      </c>
      <c r="AC2000">
        <v>0.02</v>
      </c>
      <c r="AD2000">
        <v>0.03</v>
      </c>
      <c r="AE2000">
        <v>4.17</v>
      </c>
      <c r="AF2000">
        <v>-1</v>
      </c>
      <c r="AG2000">
        <v>-1</v>
      </c>
      <c r="AH2000">
        <v>-1</v>
      </c>
      <c r="AI2000">
        <v>0</v>
      </c>
      <c r="AJ2000">
        <v>0</v>
      </c>
      <c r="AK2000">
        <v>0.03</v>
      </c>
      <c r="AL2000">
        <v>0.03</v>
      </c>
      <c r="AM2000">
        <v>0.05</v>
      </c>
      <c r="AN2000">
        <v>0.05</v>
      </c>
      <c r="AO2000">
        <v>1.42</v>
      </c>
      <c r="AP2000">
        <v>1.42</v>
      </c>
      <c r="AQ2000">
        <v>22.67</v>
      </c>
      <c r="AR2000">
        <v>0.53</v>
      </c>
      <c r="AS2000">
        <v>0.68</v>
      </c>
      <c r="AT2000">
        <v>-1</v>
      </c>
      <c r="AU2000">
        <v>-1</v>
      </c>
      <c r="AV2000">
        <v>0.05</v>
      </c>
      <c r="AW2000">
        <v>29.88</v>
      </c>
      <c r="AX2000">
        <v>29.88</v>
      </c>
      <c r="AY2000">
        <v>0.17</v>
      </c>
      <c r="AZ2000">
        <v>0</v>
      </c>
      <c r="BA2000">
        <v>1424.6154452124706</v>
      </c>
    </row>
    <row r="2001" spans="1:53" x14ac:dyDescent="0.25">
      <c r="A2001">
        <v>4817</v>
      </c>
      <c r="B2001" t="s">
        <v>2350</v>
      </c>
      <c r="C2001">
        <v>0</v>
      </c>
      <c r="D2001">
        <v>1.58</v>
      </c>
      <c r="E2001">
        <v>0</v>
      </c>
      <c r="F2001">
        <v>0</v>
      </c>
      <c r="G2001">
        <v>0</v>
      </c>
      <c r="H2001">
        <v>0.03</v>
      </c>
      <c r="I2001">
        <v>0</v>
      </c>
      <c r="J2001">
        <v>2</v>
      </c>
      <c r="K2001">
        <v>0.03</v>
      </c>
      <c r="L2001">
        <v>-1</v>
      </c>
      <c r="M2001">
        <v>-1</v>
      </c>
      <c r="N2001">
        <v>0.67</v>
      </c>
      <c r="O2001">
        <v>3.58</v>
      </c>
      <c r="P2001">
        <v>0.03</v>
      </c>
      <c r="Q2001">
        <v>0.28000000000000003</v>
      </c>
      <c r="R2001">
        <v>0.05</v>
      </c>
      <c r="S2001">
        <v>0.32</v>
      </c>
      <c r="T2001">
        <v>0.23</v>
      </c>
      <c r="U2001">
        <v>0</v>
      </c>
      <c r="V2001">
        <v>0</v>
      </c>
      <c r="W2001">
        <v>20.67</v>
      </c>
      <c r="X2001">
        <v>0.6</v>
      </c>
      <c r="Y2001">
        <v>-1</v>
      </c>
      <c r="Z2001">
        <v>-1</v>
      </c>
      <c r="AA2001">
        <v>24.88</v>
      </c>
      <c r="AB2001">
        <v>0.03</v>
      </c>
      <c r="AC2001">
        <v>0.02</v>
      </c>
      <c r="AD2001">
        <v>0.03</v>
      </c>
      <c r="AE2001">
        <v>4.17</v>
      </c>
      <c r="AF2001">
        <v>-1</v>
      </c>
      <c r="AG2001">
        <v>-1</v>
      </c>
      <c r="AH2001">
        <v>-1</v>
      </c>
      <c r="AI2001">
        <v>0</v>
      </c>
      <c r="AJ2001">
        <v>0</v>
      </c>
      <c r="AK2001">
        <v>0.03</v>
      </c>
      <c r="AL2001">
        <v>0.03</v>
      </c>
      <c r="AM2001">
        <v>0.05</v>
      </c>
      <c r="AN2001">
        <v>0.05</v>
      </c>
      <c r="AO2001">
        <v>1.42</v>
      </c>
      <c r="AP2001">
        <v>1.42</v>
      </c>
      <c r="AQ2001">
        <v>22.67</v>
      </c>
      <c r="AR2001">
        <v>0.53</v>
      </c>
      <c r="AS2001">
        <v>0.68</v>
      </c>
      <c r="AT2001">
        <v>-1</v>
      </c>
      <c r="AU2001">
        <v>-1</v>
      </c>
      <c r="AV2001">
        <v>0.05</v>
      </c>
      <c r="AW2001">
        <v>29.88</v>
      </c>
      <c r="AX2001">
        <v>29.88</v>
      </c>
      <c r="AY2001">
        <v>0.17</v>
      </c>
      <c r="AZ2001">
        <v>0</v>
      </c>
      <c r="BA2001">
        <v>1406.6642872160351</v>
      </c>
    </row>
    <row r="2002" spans="1:53" x14ac:dyDescent="0.25">
      <c r="A2002">
        <v>4818</v>
      </c>
      <c r="B2002" t="s">
        <v>2351</v>
      </c>
      <c r="C2002">
        <v>0</v>
      </c>
      <c r="D2002">
        <v>1.58</v>
      </c>
      <c r="E2002">
        <v>0</v>
      </c>
      <c r="F2002">
        <v>0</v>
      </c>
      <c r="G2002">
        <v>0</v>
      </c>
      <c r="H2002">
        <v>0.03</v>
      </c>
      <c r="I2002">
        <v>0</v>
      </c>
      <c r="J2002">
        <v>2</v>
      </c>
      <c r="K2002">
        <v>0.03</v>
      </c>
      <c r="L2002">
        <v>-1</v>
      </c>
      <c r="M2002">
        <v>-1</v>
      </c>
      <c r="N2002">
        <v>0.67</v>
      </c>
      <c r="O2002">
        <v>3.58</v>
      </c>
      <c r="P2002">
        <v>0.03</v>
      </c>
      <c r="Q2002">
        <v>0.28000000000000003</v>
      </c>
      <c r="R2002">
        <v>0.05</v>
      </c>
      <c r="S2002">
        <v>0.32</v>
      </c>
      <c r="T2002">
        <v>0.23</v>
      </c>
      <c r="U2002">
        <v>0</v>
      </c>
      <c r="V2002">
        <v>0</v>
      </c>
      <c r="W2002">
        <v>20.67</v>
      </c>
      <c r="X2002">
        <v>0.6</v>
      </c>
      <c r="Y2002">
        <v>-1</v>
      </c>
      <c r="Z2002">
        <v>-1</v>
      </c>
      <c r="AA2002">
        <v>24.88</v>
      </c>
      <c r="AB2002">
        <v>0.03</v>
      </c>
      <c r="AC2002">
        <v>0.02</v>
      </c>
      <c r="AD2002">
        <v>0.03</v>
      </c>
      <c r="AE2002">
        <v>4.17</v>
      </c>
      <c r="AF2002">
        <v>-1</v>
      </c>
      <c r="AG2002">
        <v>-1</v>
      </c>
      <c r="AH2002">
        <v>-1</v>
      </c>
      <c r="AI2002">
        <v>0</v>
      </c>
      <c r="AJ2002">
        <v>0</v>
      </c>
      <c r="AK2002">
        <v>0.03</v>
      </c>
      <c r="AL2002">
        <v>0.03</v>
      </c>
      <c r="AM2002">
        <v>0.05</v>
      </c>
      <c r="AN2002">
        <v>0.05</v>
      </c>
      <c r="AO2002">
        <v>1.42</v>
      </c>
      <c r="AP2002">
        <v>1.42</v>
      </c>
      <c r="AQ2002">
        <v>22.67</v>
      </c>
      <c r="AR2002">
        <v>0.53</v>
      </c>
      <c r="AS2002">
        <v>0.68</v>
      </c>
      <c r="AT2002">
        <v>-1</v>
      </c>
      <c r="AU2002">
        <v>-1</v>
      </c>
      <c r="AV2002">
        <v>0.05</v>
      </c>
      <c r="AW2002">
        <v>29.88</v>
      </c>
      <c r="AX2002">
        <v>29.88</v>
      </c>
      <c r="AY2002">
        <v>0.17</v>
      </c>
      <c r="AZ2002">
        <v>0</v>
      </c>
      <c r="BA2002">
        <v>1523.954415632445</v>
      </c>
    </row>
    <row r="2003" spans="1:53" x14ac:dyDescent="0.25">
      <c r="A2003">
        <v>4819</v>
      </c>
      <c r="B2003" t="s">
        <v>2352</v>
      </c>
      <c r="C2003">
        <v>0</v>
      </c>
      <c r="D2003">
        <v>1.58</v>
      </c>
      <c r="E2003">
        <v>0</v>
      </c>
      <c r="F2003">
        <v>0</v>
      </c>
      <c r="G2003">
        <v>0</v>
      </c>
      <c r="H2003">
        <v>0.03</v>
      </c>
      <c r="I2003">
        <v>0</v>
      </c>
      <c r="J2003">
        <v>2</v>
      </c>
      <c r="K2003">
        <v>0.03</v>
      </c>
      <c r="L2003">
        <v>-1</v>
      </c>
      <c r="M2003">
        <v>-1</v>
      </c>
      <c r="N2003">
        <v>0.67</v>
      </c>
      <c r="O2003">
        <v>3.58</v>
      </c>
      <c r="P2003">
        <v>0.03</v>
      </c>
      <c r="Q2003">
        <v>0.28000000000000003</v>
      </c>
      <c r="R2003">
        <v>0.05</v>
      </c>
      <c r="S2003">
        <v>0.32</v>
      </c>
      <c r="T2003">
        <v>0.23</v>
      </c>
      <c r="U2003">
        <v>0</v>
      </c>
      <c r="V2003">
        <v>0</v>
      </c>
      <c r="W2003">
        <v>20.67</v>
      </c>
      <c r="X2003">
        <v>0.6</v>
      </c>
      <c r="Y2003">
        <v>-1</v>
      </c>
      <c r="Z2003">
        <v>-1</v>
      </c>
      <c r="AA2003">
        <v>24.88</v>
      </c>
      <c r="AB2003">
        <v>0.03</v>
      </c>
      <c r="AC2003">
        <v>0.02</v>
      </c>
      <c r="AD2003">
        <v>0.03</v>
      </c>
      <c r="AE2003">
        <v>4.17</v>
      </c>
      <c r="AF2003">
        <v>-1</v>
      </c>
      <c r="AG2003">
        <v>-1</v>
      </c>
      <c r="AH2003">
        <v>-1</v>
      </c>
      <c r="AI2003">
        <v>0</v>
      </c>
      <c r="AJ2003">
        <v>0</v>
      </c>
      <c r="AK2003">
        <v>0.03</v>
      </c>
      <c r="AL2003">
        <v>0.03</v>
      </c>
      <c r="AM2003">
        <v>0.05</v>
      </c>
      <c r="AN2003">
        <v>0.05</v>
      </c>
      <c r="AO2003">
        <v>1.42</v>
      </c>
      <c r="AP2003">
        <v>1.42</v>
      </c>
      <c r="AQ2003">
        <v>22.67</v>
      </c>
      <c r="AR2003">
        <v>0.53</v>
      </c>
      <c r="AS2003">
        <v>0.68</v>
      </c>
      <c r="AT2003">
        <v>-1</v>
      </c>
      <c r="AU2003">
        <v>-1</v>
      </c>
      <c r="AV2003">
        <v>0.05</v>
      </c>
      <c r="AW2003">
        <v>29.88</v>
      </c>
      <c r="AX2003">
        <v>29.88</v>
      </c>
      <c r="AY2003">
        <v>0.17</v>
      </c>
      <c r="AZ2003">
        <v>0</v>
      </c>
      <c r="BA2003">
        <v>1420.3259238726778</v>
      </c>
    </row>
    <row r="2004" spans="1:53" x14ac:dyDescent="0.25">
      <c r="A2004">
        <v>4821</v>
      </c>
      <c r="B2004" t="s">
        <v>2353</v>
      </c>
      <c r="C2004">
        <v>0</v>
      </c>
      <c r="D2004">
        <v>1.58</v>
      </c>
      <c r="E2004">
        <v>0</v>
      </c>
      <c r="F2004">
        <v>0</v>
      </c>
      <c r="G2004">
        <v>0</v>
      </c>
      <c r="H2004">
        <v>0.03</v>
      </c>
      <c r="I2004">
        <v>0</v>
      </c>
      <c r="J2004">
        <v>2</v>
      </c>
      <c r="K2004">
        <v>0.03</v>
      </c>
      <c r="L2004">
        <v>-1</v>
      </c>
      <c r="M2004">
        <v>-1</v>
      </c>
      <c r="N2004">
        <v>0.67</v>
      </c>
      <c r="O2004">
        <v>3.58</v>
      </c>
      <c r="P2004">
        <v>0.03</v>
      </c>
      <c r="Q2004">
        <v>0.28000000000000003</v>
      </c>
      <c r="R2004">
        <v>0.05</v>
      </c>
      <c r="S2004">
        <v>0.32</v>
      </c>
      <c r="T2004">
        <v>0.23</v>
      </c>
      <c r="U2004">
        <v>0</v>
      </c>
      <c r="V2004">
        <v>0</v>
      </c>
      <c r="W2004">
        <v>20.67</v>
      </c>
      <c r="X2004">
        <v>0.6</v>
      </c>
      <c r="Y2004">
        <v>-1</v>
      </c>
      <c r="Z2004">
        <v>-1</v>
      </c>
      <c r="AA2004">
        <v>24.88</v>
      </c>
      <c r="AB2004">
        <v>0.03</v>
      </c>
      <c r="AC2004">
        <v>0.02</v>
      </c>
      <c r="AD2004">
        <v>0.03</v>
      </c>
      <c r="AE2004">
        <v>4.17</v>
      </c>
      <c r="AF2004">
        <v>-1</v>
      </c>
      <c r="AG2004">
        <v>-1</v>
      </c>
      <c r="AH2004">
        <v>-1</v>
      </c>
      <c r="AI2004">
        <v>0</v>
      </c>
      <c r="AJ2004">
        <v>0</v>
      </c>
      <c r="AK2004">
        <v>0.03</v>
      </c>
      <c r="AL2004">
        <v>0.03</v>
      </c>
      <c r="AM2004">
        <v>0.05</v>
      </c>
      <c r="AN2004">
        <v>0.05</v>
      </c>
      <c r="AO2004">
        <v>1.42</v>
      </c>
      <c r="AP2004">
        <v>1.42</v>
      </c>
      <c r="AQ2004">
        <v>22.67</v>
      </c>
      <c r="AR2004">
        <v>0.53</v>
      </c>
      <c r="AS2004">
        <v>0.68</v>
      </c>
      <c r="AT2004">
        <v>-1</v>
      </c>
      <c r="AU2004">
        <v>-1</v>
      </c>
      <c r="AV2004">
        <v>0.05</v>
      </c>
      <c r="AW2004">
        <v>29.88</v>
      </c>
      <c r="AX2004">
        <v>29.88</v>
      </c>
      <c r="AY2004">
        <v>0.17</v>
      </c>
      <c r="AZ2004">
        <v>0</v>
      </c>
      <c r="BA2004">
        <v>1452.9692157288491</v>
      </c>
    </row>
    <row r="2005" spans="1:53" x14ac:dyDescent="0.25">
      <c r="A2005">
        <v>4823</v>
      </c>
      <c r="B2005" t="s">
        <v>2354</v>
      </c>
      <c r="C2005">
        <v>0</v>
      </c>
      <c r="D2005">
        <v>1.58</v>
      </c>
      <c r="E2005">
        <v>0</v>
      </c>
      <c r="F2005">
        <v>0</v>
      </c>
      <c r="G2005">
        <v>0</v>
      </c>
      <c r="H2005">
        <v>0.03</v>
      </c>
      <c r="I2005">
        <v>0</v>
      </c>
      <c r="J2005">
        <v>2</v>
      </c>
      <c r="K2005">
        <v>0.03</v>
      </c>
      <c r="L2005">
        <v>-1</v>
      </c>
      <c r="M2005">
        <v>-1</v>
      </c>
      <c r="N2005">
        <v>0.67</v>
      </c>
      <c r="O2005">
        <v>3.58</v>
      </c>
      <c r="P2005">
        <v>0.03</v>
      </c>
      <c r="Q2005">
        <v>0.28000000000000003</v>
      </c>
      <c r="R2005">
        <v>0.05</v>
      </c>
      <c r="S2005">
        <v>0.32</v>
      </c>
      <c r="T2005">
        <v>0.23</v>
      </c>
      <c r="U2005">
        <v>0</v>
      </c>
      <c r="V2005">
        <v>0</v>
      </c>
      <c r="W2005">
        <v>20.67</v>
      </c>
      <c r="X2005">
        <v>0.6</v>
      </c>
      <c r="Y2005">
        <v>-1</v>
      </c>
      <c r="Z2005">
        <v>-1</v>
      </c>
      <c r="AA2005">
        <v>24.88</v>
      </c>
      <c r="AB2005">
        <v>0.03</v>
      </c>
      <c r="AC2005">
        <v>0.02</v>
      </c>
      <c r="AD2005">
        <v>0.03</v>
      </c>
      <c r="AE2005">
        <v>4.17</v>
      </c>
      <c r="AF2005">
        <v>-1</v>
      </c>
      <c r="AG2005">
        <v>-1</v>
      </c>
      <c r="AH2005">
        <v>-1</v>
      </c>
      <c r="AI2005">
        <v>0</v>
      </c>
      <c r="AJ2005">
        <v>0</v>
      </c>
      <c r="AK2005">
        <v>0.03</v>
      </c>
      <c r="AL2005">
        <v>0.03</v>
      </c>
      <c r="AM2005">
        <v>0.05</v>
      </c>
      <c r="AN2005">
        <v>0.05</v>
      </c>
      <c r="AO2005">
        <v>1.42</v>
      </c>
      <c r="AP2005">
        <v>1.42</v>
      </c>
      <c r="AQ2005">
        <v>22.67</v>
      </c>
      <c r="AR2005">
        <v>0.53</v>
      </c>
      <c r="AS2005">
        <v>0.68</v>
      </c>
      <c r="AT2005">
        <v>-1</v>
      </c>
      <c r="AU2005">
        <v>-1</v>
      </c>
      <c r="AV2005">
        <v>0.05</v>
      </c>
      <c r="AW2005">
        <v>29.88</v>
      </c>
      <c r="AX2005">
        <v>29.88</v>
      </c>
      <c r="AY2005">
        <v>0.17</v>
      </c>
      <c r="AZ2005">
        <v>0</v>
      </c>
      <c r="BA2005">
        <v>1386.5669150090721</v>
      </c>
    </row>
    <row r="2006" spans="1:53" x14ac:dyDescent="0.25">
      <c r="A2006">
        <v>4824</v>
      </c>
      <c r="B2006" t="s">
        <v>2355</v>
      </c>
      <c r="C2006">
        <v>0</v>
      </c>
      <c r="D2006">
        <v>1.58</v>
      </c>
      <c r="E2006">
        <v>0</v>
      </c>
      <c r="F2006">
        <v>0</v>
      </c>
      <c r="G2006">
        <v>0</v>
      </c>
      <c r="H2006">
        <v>0.03</v>
      </c>
      <c r="I2006">
        <v>0</v>
      </c>
      <c r="J2006">
        <v>2</v>
      </c>
      <c r="K2006">
        <v>0.03</v>
      </c>
      <c r="L2006">
        <v>-1</v>
      </c>
      <c r="M2006">
        <v>-1</v>
      </c>
      <c r="N2006">
        <v>0.67</v>
      </c>
      <c r="O2006">
        <v>3.58</v>
      </c>
      <c r="P2006">
        <v>0.03</v>
      </c>
      <c r="Q2006">
        <v>0.28000000000000003</v>
      </c>
      <c r="R2006">
        <v>0.05</v>
      </c>
      <c r="S2006">
        <v>0.32</v>
      </c>
      <c r="T2006">
        <v>0.23</v>
      </c>
      <c r="U2006">
        <v>0</v>
      </c>
      <c r="V2006">
        <v>0</v>
      </c>
      <c r="W2006">
        <v>20.67</v>
      </c>
      <c r="X2006">
        <v>0.6</v>
      </c>
      <c r="Y2006">
        <v>-1</v>
      </c>
      <c r="Z2006">
        <v>-1</v>
      </c>
      <c r="AA2006">
        <v>24.88</v>
      </c>
      <c r="AB2006">
        <v>0.03</v>
      </c>
      <c r="AC2006">
        <v>0.02</v>
      </c>
      <c r="AD2006">
        <v>0.03</v>
      </c>
      <c r="AE2006">
        <v>4.17</v>
      </c>
      <c r="AF2006">
        <v>-1</v>
      </c>
      <c r="AG2006">
        <v>-1</v>
      </c>
      <c r="AH2006">
        <v>-1</v>
      </c>
      <c r="AI2006">
        <v>0</v>
      </c>
      <c r="AJ2006">
        <v>0</v>
      </c>
      <c r="AK2006">
        <v>0.03</v>
      </c>
      <c r="AL2006">
        <v>0.03</v>
      </c>
      <c r="AM2006">
        <v>0.05</v>
      </c>
      <c r="AN2006">
        <v>0.05</v>
      </c>
      <c r="AO2006">
        <v>1.42</v>
      </c>
      <c r="AP2006">
        <v>1.42</v>
      </c>
      <c r="AQ2006">
        <v>22.67</v>
      </c>
      <c r="AR2006">
        <v>0.53</v>
      </c>
      <c r="AS2006">
        <v>0.68</v>
      </c>
      <c r="AT2006">
        <v>-1</v>
      </c>
      <c r="AU2006">
        <v>-1</v>
      </c>
      <c r="AV2006">
        <v>0.05</v>
      </c>
      <c r="AW2006">
        <v>29.88</v>
      </c>
      <c r="AX2006">
        <v>29.88</v>
      </c>
      <c r="AY2006">
        <v>0.17</v>
      </c>
      <c r="AZ2006">
        <v>0</v>
      </c>
      <c r="BA2006">
        <v>1406.6898348661659</v>
      </c>
    </row>
    <row r="2007" spans="1:53" x14ac:dyDescent="0.25">
      <c r="A2007">
        <v>4827</v>
      </c>
      <c r="B2007" t="s">
        <v>2356</v>
      </c>
      <c r="C2007">
        <v>0</v>
      </c>
      <c r="D2007">
        <v>1.58</v>
      </c>
      <c r="E2007">
        <v>0</v>
      </c>
      <c r="F2007">
        <v>0</v>
      </c>
      <c r="G2007">
        <v>0</v>
      </c>
      <c r="H2007">
        <v>0.03</v>
      </c>
      <c r="I2007">
        <v>0</v>
      </c>
      <c r="J2007">
        <v>2</v>
      </c>
      <c r="K2007">
        <v>0.03</v>
      </c>
      <c r="L2007">
        <v>-1</v>
      </c>
      <c r="M2007">
        <v>-1</v>
      </c>
      <c r="N2007">
        <v>0.67</v>
      </c>
      <c r="O2007">
        <v>3.58</v>
      </c>
      <c r="P2007">
        <v>0.03</v>
      </c>
      <c r="Q2007">
        <v>0.28000000000000003</v>
      </c>
      <c r="R2007">
        <v>0.05</v>
      </c>
      <c r="S2007">
        <v>0.32</v>
      </c>
      <c r="T2007">
        <v>0.23</v>
      </c>
      <c r="U2007">
        <v>0</v>
      </c>
      <c r="V2007">
        <v>0</v>
      </c>
      <c r="W2007">
        <v>20.67</v>
      </c>
      <c r="X2007">
        <v>0.6</v>
      </c>
      <c r="Y2007">
        <v>-1</v>
      </c>
      <c r="Z2007">
        <v>-1</v>
      </c>
      <c r="AA2007">
        <v>24.88</v>
      </c>
      <c r="AB2007">
        <v>0.03</v>
      </c>
      <c r="AC2007">
        <v>0.02</v>
      </c>
      <c r="AD2007">
        <v>0.03</v>
      </c>
      <c r="AE2007">
        <v>4.17</v>
      </c>
      <c r="AF2007">
        <v>-1</v>
      </c>
      <c r="AG2007">
        <v>-1</v>
      </c>
      <c r="AH2007">
        <v>-1</v>
      </c>
      <c r="AI2007">
        <v>0</v>
      </c>
      <c r="AJ2007">
        <v>0</v>
      </c>
      <c r="AK2007">
        <v>0.03</v>
      </c>
      <c r="AL2007">
        <v>0.03</v>
      </c>
      <c r="AM2007">
        <v>0.05</v>
      </c>
      <c r="AN2007">
        <v>0.05</v>
      </c>
      <c r="AO2007">
        <v>1.42</v>
      </c>
      <c r="AP2007">
        <v>1.42</v>
      </c>
      <c r="AQ2007">
        <v>22.67</v>
      </c>
      <c r="AR2007">
        <v>0.53</v>
      </c>
      <c r="AS2007">
        <v>0.68</v>
      </c>
      <c r="AT2007">
        <v>-1</v>
      </c>
      <c r="AU2007">
        <v>-1</v>
      </c>
      <c r="AV2007">
        <v>0.05</v>
      </c>
      <c r="AW2007">
        <v>29.88</v>
      </c>
      <c r="AX2007">
        <v>29.88</v>
      </c>
      <c r="AY2007">
        <v>0.17</v>
      </c>
      <c r="AZ2007">
        <v>0</v>
      </c>
      <c r="BA2007">
        <v>1445.3101783870104</v>
      </c>
    </row>
    <row r="2008" spans="1:53" x14ac:dyDescent="0.25">
      <c r="A2008">
        <v>4828</v>
      </c>
      <c r="B2008" t="s">
        <v>1528</v>
      </c>
      <c r="C2008">
        <v>0</v>
      </c>
      <c r="D2008">
        <v>1.58</v>
      </c>
      <c r="E2008">
        <v>0</v>
      </c>
      <c r="F2008">
        <v>0</v>
      </c>
      <c r="G2008">
        <v>0</v>
      </c>
      <c r="H2008">
        <v>0.03</v>
      </c>
      <c r="I2008">
        <v>0</v>
      </c>
      <c r="J2008">
        <v>2</v>
      </c>
      <c r="K2008">
        <v>0.03</v>
      </c>
      <c r="L2008">
        <v>-1</v>
      </c>
      <c r="M2008">
        <v>-1</v>
      </c>
      <c r="N2008">
        <v>0.67</v>
      </c>
      <c r="O2008">
        <v>3.58</v>
      </c>
      <c r="P2008">
        <v>0.03</v>
      </c>
      <c r="Q2008">
        <v>0.28000000000000003</v>
      </c>
      <c r="R2008">
        <v>0.05</v>
      </c>
      <c r="S2008">
        <v>0.32</v>
      </c>
      <c r="T2008">
        <v>0.23</v>
      </c>
      <c r="U2008">
        <v>0</v>
      </c>
      <c r="V2008">
        <v>0</v>
      </c>
      <c r="W2008">
        <v>20.67</v>
      </c>
      <c r="X2008">
        <v>0.6</v>
      </c>
      <c r="Y2008">
        <v>-1</v>
      </c>
      <c r="Z2008">
        <v>-1</v>
      </c>
      <c r="AA2008">
        <v>24.88</v>
      </c>
      <c r="AB2008">
        <v>0.03</v>
      </c>
      <c r="AC2008">
        <v>0.02</v>
      </c>
      <c r="AD2008">
        <v>0.03</v>
      </c>
      <c r="AE2008">
        <v>4.17</v>
      </c>
      <c r="AF2008">
        <v>-1</v>
      </c>
      <c r="AG2008">
        <v>-1</v>
      </c>
      <c r="AH2008">
        <v>-1</v>
      </c>
      <c r="AI2008">
        <v>0</v>
      </c>
      <c r="AJ2008">
        <v>0</v>
      </c>
      <c r="AK2008">
        <v>0.03</v>
      </c>
      <c r="AL2008">
        <v>0.03</v>
      </c>
      <c r="AM2008">
        <v>0.05</v>
      </c>
      <c r="AN2008">
        <v>0.05</v>
      </c>
      <c r="AO2008">
        <v>1.42</v>
      </c>
      <c r="AP2008">
        <v>1.42</v>
      </c>
      <c r="AQ2008">
        <v>22.67</v>
      </c>
      <c r="AR2008">
        <v>0.53</v>
      </c>
      <c r="AS2008">
        <v>0.68</v>
      </c>
      <c r="AT2008">
        <v>-1</v>
      </c>
      <c r="AU2008">
        <v>-1</v>
      </c>
      <c r="AV2008">
        <v>0.05</v>
      </c>
      <c r="AW2008">
        <v>29.88</v>
      </c>
      <c r="AX2008">
        <v>29.88</v>
      </c>
      <c r="AY2008">
        <v>0.17</v>
      </c>
      <c r="AZ2008">
        <v>0</v>
      </c>
      <c r="BA2008">
        <v>1431.4023812597788</v>
      </c>
    </row>
    <row r="2009" spans="1:53" x14ac:dyDescent="0.25">
      <c r="A2009">
        <v>4829</v>
      </c>
      <c r="B2009" t="s">
        <v>1464</v>
      </c>
      <c r="C2009">
        <v>0</v>
      </c>
      <c r="D2009">
        <v>1.58</v>
      </c>
      <c r="E2009">
        <v>0</v>
      </c>
      <c r="F2009">
        <v>0</v>
      </c>
      <c r="G2009">
        <v>0</v>
      </c>
      <c r="H2009">
        <v>0.03</v>
      </c>
      <c r="I2009">
        <v>0</v>
      </c>
      <c r="J2009">
        <v>2</v>
      </c>
      <c r="K2009">
        <v>0.03</v>
      </c>
      <c r="L2009">
        <v>-1</v>
      </c>
      <c r="M2009">
        <v>-1</v>
      </c>
      <c r="N2009">
        <v>0.67</v>
      </c>
      <c r="O2009">
        <v>3.58</v>
      </c>
      <c r="P2009">
        <v>0.03</v>
      </c>
      <c r="Q2009">
        <v>0.28000000000000003</v>
      </c>
      <c r="R2009">
        <v>0.05</v>
      </c>
      <c r="S2009">
        <v>0.32</v>
      </c>
      <c r="T2009">
        <v>0.23</v>
      </c>
      <c r="U2009">
        <v>0</v>
      </c>
      <c r="V2009">
        <v>0</v>
      </c>
      <c r="W2009">
        <v>20.67</v>
      </c>
      <c r="X2009">
        <v>0.6</v>
      </c>
      <c r="Y2009">
        <v>-1</v>
      </c>
      <c r="Z2009">
        <v>-1</v>
      </c>
      <c r="AA2009">
        <v>24.88</v>
      </c>
      <c r="AB2009">
        <v>0.03</v>
      </c>
      <c r="AC2009">
        <v>0.02</v>
      </c>
      <c r="AD2009">
        <v>0.03</v>
      </c>
      <c r="AE2009">
        <v>4.17</v>
      </c>
      <c r="AF2009">
        <v>-1</v>
      </c>
      <c r="AG2009">
        <v>-1</v>
      </c>
      <c r="AH2009">
        <v>-1</v>
      </c>
      <c r="AI2009">
        <v>0</v>
      </c>
      <c r="AJ2009">
        <v>0</v>
      </c>
      <c r="AK2009">
        <v>0.03</v>
      </c>
      <c r="AL2009">
        <v>0.03</v>
      </c>
      <c r="AM2009">
        <v>0.05</v>
      </c>
      <c r="AN2009">
        <v>0.05</v>
      </c>
      <c r="AO2009">
        <v>1.42</v>
      </c>
      <c r="AP2009">
        <v>1.42</v>
      </c>
      <c r="AQ2009">
        <v>22.67</v>
      </c>
      <c r="AR2009">
        <v>0.53</v>
      </c>
      <c r="AS2009">
        <v>0.68</v>
      </c>
      <c r="AT2009">
        <v>-1</v>
      </c>
      <c r="AU2009">
        <v>-1</v>
      </c>
      <c r="AV2009">
        <v>0.05</v>
      </c>
      <c r="AW2009">
        <v>29.88</v>
      </c>
      <c r="AX2009">
        <v>29.88</v>
      </c>
      <c r="AY2009">
        <v>0.17</v>
      </c>
      <c r="AZ2009">
        <v>0</v>
      </c>
      <c r="BA2009">
        <v>1372.8903424166233</v>
      </c>
    </row>
    <row r="2010" spans="1:53" x14ac:dyDescent="0.25">
      <c r="A2010">
        <v>4835</v>
      </c>
      <c r="B2010" t="s">
        <v>2357</v>
      </c>
      <c r="C2010">
        <v>0</v>
      </c>
      <c r="D2010">
        <v>1.58</v>
      </c>
      <c r="E2010">
        <v>0</v>
      </c>
      <c r="F2010">
        <v>0</v>
      </c>
      <c r="G2010">
        <v>0</v>
      </c>
      <c r="H2010">
        <v>0.03</v>
      </c>
      <c r="I2010">
        <v>0</v>
      </c>
      <c r="J2010">
        <v>2</v>
      </c>
      <c r="K2010">
        <v>0.03</v>
      </c>
      <c r="L2010">
        <v>-1</v>
      </c>
      <c r="M2010">
        <v>-1</v>
      </c>
      <c r="N2010">
        <v>0.67</v>
      </c>
      <c r="O2010">
        <v>3.58</v>
      </c>
      <c r="P2010">
        <v>0.03</v>
      </c>
      <c r="Q2010">
        <v>0.28000000000000003</v>
      </c>
      <c r="R2010">
        <v>0.05</v>
      </c>
      <c r="S2010">
        <v>0.32</v>
      </c>
      <c r="T2010">
        <v>0.23</v>
      </c>
      <c r="U2010">
        <v>0</v>
      </c>
      <c r="V2010">
        <v>0</v>
      </c>
      <c r="W2010">
        <v>20.67</v>
      </c>
      <c r="X2010">
        <v>0.6</v>
      </c>
      <c r="Y2010">
        <v>-1</v>
      </c>
      <c r="Z2010">
        <v>-1</v>
      </c>
      <c r="AA2010">
        <v>24.88</v>
      </c>
      <c r="AB2010">
        <v>0.03</v>
      </c>
      <c r="AC2010">
        <v>0.02</v>
      </c>
      <c r="AD2010">
        <v>0.03</v>
      </c>
      <c r="AE2010">
        <v>4.17</v>
      </c>
      <c r="AF2010">
        <v>-1</v>
      </c>
      <c r="AG2010">
        <v>-1</v>
      </c>
      <c r="AH2010">
        <v>-1</v>
      </c>
      <c r="AI2010">
        <v>0</v>
      </c>
      <c r="AJ2010">
        <v>0</v>
      </c>
      <c r="AK2010">
        <v>0.03</v>
      </c>
      <c r="AL2010">
        <v>0.03</v>
      </c>
      <c r="AM2010">
        <v>0.05</v>
      </c>
      <c r="AN2010">
        <v>0.05</v>
      </c>
      <c r="AO2010">
        <v>1.42</v>
      </c>
      <c r="AP2010">
        <v>1.42</v>
      </c>
      <c r="AQ2010">
        <v>22.67</v>
      </c>
      <c r="AR2010">
        <v>0.53</v>
      </c>
      <c r="AS2010">
        <v>0.68</v>
      </c>
      <c r="AT2010">
        <v>-1</v>
      </c>
      <c r="AU2010">
        <v>-1</v>
      </c>
      <c r="AV2010">
        <v>0.05</v>
      </c>
      <c r="AW2010">
        <v>29.88</v>
      </c>
      <c r="AX2010">
        <v>29.88</v>
      </c>
      <c r="AY2010">
        <v>0.17</v>
      </c>
      <c r="AZ2010">
        <v>0</v>
      </c>
      <c r="BA2010">
        <v>1414.7534560054914</v>
      </c>
    </row>
    <row r="2011" spans="1:53" x14ac:dyDescent="0.25">
      <c r="A2011">
        <v>4838</v>
      </c>
      <c r="B2011" t="s">
        <v>1454</v>
      </c>
      <c r="C2011">
        <v>0</v>
      </c>
      <c r="D2011">
        <v>1.58</v>
      </c>
      <c r="E2011">
        <v>0</v>
      </c>
      <c r="F2011">
        <v>0</v>
      </c>
      <c r="G2011">
        <v>0</v>
      </c>
      <c r="H2011">
        <v>0.03</v>
      </c>
      <c r="I2011">
        <v>0</v>
      </c>
      <c r="J2011">
        <v>2</v>
      </c>
      <c r="K2011">
        <v>0.03</v>
      </c>
      <c r="L2011">
        <v>-1</v>
      </c>
      <c r="M2011">
        <v>-1</v>
      </c>
      <c r="N2011">
        <v>0.67</v>
      </c>
      <c r="O2011">
        <v>3.58</v>
      </c>
      <c r="P2011">
        <v>0.03</v>
      </c>
      <c r="Q2011">
        <v>0.28000000000000003</v>
      </c>
      <c r="R2011">
        <v>0.05</v>
      </c>
      <c r="S2011">
        <v>0.32</v>
      </c>
      <c r="T2011">
        <v>0.23</v>
      </c>
      <c r="U2011">
        <v>0</v>
      </c>
      <c r="V2011">
        <v>0</v>
      </c>
      <c r="W2011">
        <v>20.67</v>
      </c>
      <c r="X2011">
        <v>0.6</v>
      </c>
      <c r="Y2011">
        <v>-1</v>
      </c>
      <c r="Z2011">
        <v>-1</v>
      </c>
      <c r="AA2011">
        <v>24.88</v>
      </c>
      <c r="AB2011">
        <v>0.03</v>
      </c>
      <c r="AC2011">
        <v>0.02</v>
      </c>
      <c r="AD2011">
        <v>0.03</v>
      </c>
      <c r="AE2011">
        <v>4.17</v>
      </c>
      <c r="AF2011">
        <v>-1</v>
      </c>
      <c r="AG2011">
        <v>-1</v>
      </c>
      <c r="AH2011">
        <v>-1</v>
      </c>
      <c r="AI2011">
        <v>0</v>
      </c>
      <c r="AJ2011">
        <v>0</v>
      </c>
      <c r="AK2011">
        <v>0.03</v>
      </c>
      <c r="AL2011">
        <v>0.03</v>
      </c>
      <c r="AM2011">
        <v>0.05</v>
      </c>
      <c r="AN2011">
        <v>0.05</v>
      </c>
      <c r="AO2011">
        <v>1.42</v>
      </c>
      <c r="AP2011">
        <v>1.42</v>
      </c>
      <c r="AQ2011">
        <v>22.67</v>
      </c>
      <c r="AR2011">
        <v>0.53</v>
      </c>
      <c r="AS2011">
        <v>0.68</v>
      </c>
      <c r="AT2011">
        <v>-1</v>
      </c>
      <c r="AU2011">
        <v>-1</v>
      </c>
      <c r="AV2011">
        <v>0.05</v>
      </c>
      <c r="AW2011">
        <v>29.88</v>
      </c>
      <c r="AX2011">
        <v>29.88</v>
      </c>
      <c r="AY2011">
        <v>0.17</v>
      </c>
      <c r="AZ2011">
        <v>0</v>
      </c>
      <c r="BA2011">
        <v>1350</v>
      </c>
    </row>
    <row r="2012" spans="1:53" x14ac:dyDescent="0.25">
      <c r="A2012">
        <v>4840</v>
      </c>
      <c r="B2012" t="s">
        <v>2358</v>
      </c>
      <c r="C2012">
        <v>0</v>
      </c>
      <c r="D2012">
        <v>1.58</v>
      </c>
      <c r="E2012">
        <v>0</v>
      </c>
      <c r="F2012">
        <v>0</v>
      </c>
      <c r="G2012">
        <v>0</v>
      </c>
      <c r="H2012">
        <v>0.03</v>
      </c>
      <c r="I2012">
        <v>0</v>
      </c>
      <c r="J2012">
        <v>2</v>
      </c>
      <c r="K2012">
        <v>0.03</v>
      </c>
      <c r="L2012">
        <v>-1</v>
      </c>
      <c r="M2012">
        <v>-1</v>
      </c>
      <c r="N2012">
        <v>0.67</v>
      </c>
      <c r="O2012">
        <v>3.58</v>
      </c>
      <c r="P2012">
        <v>0.03</v>
      </c>
      <c r="Q2012">
        <v>0.28000000000000003</v>
      </c>
      <c r="R2012">
        <v>0.05</v>
      </c>
      <c r="S2012">
        <v>0.32</v>
      </c>
      <c r="T2012">
        <v>0.23</v>
      </c>
      <c r="U2012">
        <v>0</v>
      </c>
      <c r="V2012">
        <v>0</v>
      </c>
      <c r="W2012">
        <v>20.67</v>
      </c>
      <c r="X2012">
        <v>0.6</v>
      </c>
      <c r="Y2012">
        <v>-1</v>
      </c>
      <c r="Z2012">
        <v>-1</v>
      </c>
      <c r="AA2012">
        <v>24.88</v>
      </c>
      <c r="AB2012">
        <v>0.03</v>
      </c>
      <c r="AC2012">
        <v>0.02</v>
      </c>
      <c r="AD2012">
        <v>0.03</v>
      </c>
      <c r="AE2012">
        <v>4.17</v>
      </c>
      <c r="AF2012">
        <v>-1</v>
      </c>
      <c r="AG2012">
        <v>-1</v>
      </c>
      <c r="AH2012">
        <v>-1</v>
      </c>
      <c r="AI2012">
        <v>0</v>
      </c>
      <c r="AJ2012">
        <v>0</v>
      </c>
      <c r="AK2012">
        <v>0.03</v>
      </c>
      <c r="AL2012">
        <v>0.03</v>
      </c>
      <c r="AM2012">
        <v>0.05</v>
      </c>
      <c r="AN2012">
        <v>0.05</v>
      </c>
      <c r="AO2012">
        <v>1.42</v>
      </c>
      <c r="AP2012">
        <v>1.42</v>
      </c>
      <c r="AQ2012">
        <v>22.67</v>
      </c>
      <c r="AR2012">
        <v>0.53</v>
      </c>
      <c r="AS2012">
        <v>0.68</v>
      </c>
      <c r="AT2012">
        <v>-1</v>
      </c>
      <c r="AU2012">
        <v>-1</v>
      </c>
      <c r="AV2012">
        <v>0.05</v>
      </c>
      <c r="AW2012">
        <v>29.88</v>
      </c>
      <c r="AX2012">
        <v>29.88</v>
      </c>
      <c r="AY2012">
        <v>0.17</v>
      </c>
      <c r="AZ2012">
        <v>0</v>
      </c>
      <c r="BA2012">
        <v>1336.8099348442997</v>
      </c>
    </row>
    <row r="2013" spans="1:53" x14ac:dyDescent="0.25">
      <c r="A2013">
        <v>4841</v>
      </c>
      <c r="B2013" t="s">
        <v>2359</v>
      </c>
      <c r="C2013">
        <v>0</v>
      </c>
      <c r="D2013">
        <v>1.58</v>
      </c>
      <c r="E2013">
        <v>0</v>
      </c>
      <c r="F2013">
        <v>0</v>
      </c>
      <c r="G2013">
        <v>0</v>
      </c>
      <c r="H2013">
        <v>0.03</v>
      </c>
      <c r="I2013">
        <v>0</v>
      </c>
      <c r="J2013">
        <v>2</v>
      </c>
      <c r="K2013">
        <v>0.03</v>
      </c>
      <c r="L2013">
        <v>-1</v>
      </c>
      <c r="M2013">
        <v>-1</v>
      </c>
      <c r="N2013">
        <v>0.67</v>
      </c>
      <c r="O2013">
        <v>3.58</v>
      </c>
      <c r="P2013">
        <v>0.03</v>
      </c>
      <c r="Q2013">
        <v>0.28000000000000003</v>
      </c>
      <c r="R2013">
        <v>0.05</v>
      </c>
      <c r="S2013">
        <v>0.32</v>
      </c>
      <c r="T2013">
        <v>0.23</v>
      </c>
      <c r="U2013">
        <v>0</v>
      </c>
      <c r="V2013">
        <v>0</v>
      </c>
      <c r="W2013">
        <v>20.67</v>
      </c>
      <c r="X2013">
        <v>0.6</v>
      </c>
      <c r="Y2013">
        <v>-1</v>
      </c>
      <c r="Z2013">
        <v>-1</v>
      </c>
      <c r="AA2013">
        <v>24.88</v>
      </c>
      <c r="AB2013">
        <v>0.03</v>
      </c>
      <c r="AC2013">
        <v>0.02</v>
      </c>
      <c r="AD2013">
        <v>0.03</v>
      </c>
      <c r="AE2013">
        <v>4.17</v>
      </c>
      <c r="AF2013">
        <v>-1</v>
      </c>
      <c r="AG2013">
        <v>-1</v>
      </c>
      <c r="AH2013">
        <v>-1</v>
      </c>
      <c r="AI2013">
        <v>0</v>
      </c>
      <c r="AJ2013">
        <v>0</v>
      </c>
      <c r="AK2013">
        <v>0.03</v>
      </c>
      <c r="AL2013">
        <v>0.03</v>
      </c>
      <c r="AM2013">
        <v>0.05</v>
      </c>
      <c r="AN2013">
        <v>0.05</v>
      </c>
      <c r="AO2013">
        <v>1.42</v>
      </c>
      <c r="AP2013">
        <v>1.42</v>
      </c>
      <c r="AQ2013">
        <v>22.67</v>
      </c>
      <c r="AR2013">
        <v>0.53</v>
      </c>
      <c r="AS2013">
        <v>0.68</v>
      </c>
      <c r="AT2013">
        <v>-1</v>
      </c>
      <c r="AU2013">
        <v>-1</v>
      </c>
      <c r="AV2013">
        <v>0.05</v>
      </c>
      <c r="AW2013">
        <v>29.88</v>
      </c>
      <c r="AX2013">
        <v>29.88</v>
      </c>
      <c r="AY2013">
        <v>0.17</v>
      </c>
      <c r="AZ2013">
        <v>0</v>
      </c>
      <c r="BA2013">
        <v>1420.0660245566705</v>
      </c>
    </row>
    <row r="2014" spans="1:53" x14ac:dyDescent="0.25">
      <c r="A2014">
        <v>4845</v>
      </c>
      <c r="B2014" t="s">
        <v>2360</v>
      </c>
      <c r="C2014">
        <v>0</v>
      </c>
      <c r="D2014">
        <v>1.58</v>
      </c>
      <c r="E2014">
        <v>0</v>
      </c>
      <c r="F2014">
        <v>0</v>
      </c>
      <c r="G2014">
        <v>0</v>
      </c>
      <c r="H2014">
        <v>0.03</v>
      </c>
      <c r="I2014">
        <v>0</v>
      </c>
      <c r="J2014">
        <v>2</v>
      </c>
      <c r="K2014">
        <v>0.03</v>
      </c>
      <c r="L2014">
        <v>-1</v>
      </c>
      <c r="M2014">
        <v>-1</v>
      </c>
      <c r="N2014">
        <v>0.67</v>
      </c>
      <c r="O2014">
        <v>3.58</v>
      </c>
      <c r="P2014">
        <v>0.03</v>
      </c>
      <c r="Q2014">
        <v>0.28000000000000003</v>
      </c>
      <c r="R2014">
        <v>0.05</v>
      </c>
      <c r="S2014">
        <v>0.32</v>
      </c>
      <c r="T2014">
        <v>0.23</v>
      </c>
      <c r="U2014">
        <v>0</v>
      </c>
      <c r="V2014">
        <v>0</v>
      </c>
      <c r="W2014">
        <v>20.67</v>
      </c>
      <c r="X2014">
        <v>0.6</v>
      </c>
      <c r="Y2014">
        <v>-1</v>
      </c>
      <c r="Z2014">
        <v>-1</v>
      </c>
      <c r="AA2014">
        <v>24.88</v>
      </c>
      <c r="AB2014">
        <v>0.03</v>
      </c>
      <c r="AC2014">
        <v>0.02</v>
      </c>
      <c r="AD2014">
        <v>0.03</v>
      </c>
      <c r="AE2014">
        <v>4.17</v>
      </c>
      <c r="AF2014">
        <v>-1</v>
      </c>
      <c r="AG2014">
        <v>-1</v>
      </c>
      <c r="AH2014">
        <v>-1</v>
      </c>
      <c r="AI2014">
        <v>0</v>
      </c>
      <c r="AJ2014">
        <v>0</v>
      </c>
      <c r="AK2014">
        <v>0.03</v>
      </c>
      <c r="AL2014">
        <v>0.03</v>
      </c>
      <c r="AM2014">
        <v>0.05</v>
      </c>
      <c r="AN2014">
        <v>0.05</v>
      </c>
      <c r="AO2014">
        <v>1.42</v>
      </c>
      <c r="AP2014">
        <v>1.42</v>
      </c>
      <c r="AQ2014">
        <v>22.67</v>
      </c>
      <c r="AR2014">
        <v>0.53</v>
      </c>
      <c r="AS2014">
        <v>0.68</v>
      </c>
      <c r="AT2014">
        <v>-1</v>
      </c>
      <c r="AU2014">
        <v>-1</v>
      </c>
      <c r="AV2014">
        <v>0.05</v>
      </c>
      <c r="AW2014">
        <v>29.88</v>
      </c>
      <c r="AX2014">
        <v>29.88</v>
      </c>
      <c r="AY2014">
        <v>0.17</v>
      </c>
      <c r="AZ2014">
        <v>0</v>
      </c>
      <c r="BA2014">
        <v>1428.096096355918</v>
      </c>
    </row>
    <row r="2015" spans="1:53" x14ac:dyDescent="0.25">
      <c r="A2015">
        <v>4847</v>
      </c>
      <c r="B2015" t="s">
        <v>2361</v>
      </c>
      <c r="C2015">
        <v>0</v>
      </c>
      <c r="D2015">
        <v>1.58</v>
      </c>
      <c r="E2015">
        <v>0</v>
      </c>
      <c r="F2015">
        <v>0</v>
      </c>
      <c r="G2015">
        <v>0</v>
      </c>
      <c r="H2015">
        <v>0.03</v>
      </c>
      <c r="I2015">
        <v>0</v>
      </c>
      <c r="J2015">
        <v>2</v>
      </c>
      <c r="K2015">
        <v>0.03</v>
      </c>
      <c r="L2015">
        <v>-1</v>
      </c>
      <c r="M2015">
        <v>-1</v>
      </c>
      <c r="N2015">
        <v>0.67</v>
      </c>
      <c r="O2015">
        <v>3.58</v>
      </c>
      <c r="P2015">
        <v>0.03</v>
      </c>
      <c r="Q2015">
        <v>0.28000000000000003</v>
      </c>
      <c r="R2015">
        <v>0.05</v>
      </c>
      <c r="S2015">
        <v>0.32</v>
      </c>
      <c r="T2015">
        <v>0.23</v>
      </c>
      <c r="U2015">
        <v>0</v>
      </c>
      <c r="V2015">
        <v>0</v>
      </c>
      <c r="W2015">
        <v>20.67</v>
      </c>
      <c r="X2015">
        <v>0.6</v>
      </c>
      <c r="Y2015">
        <v>-1</v>
      </c>
      <c r="Z2015">
        <v>-1</v>
      </c>
      <c r="AA2015">
        <v>24.88</v>
      </c>
      <c r="AB2015">
        <v>0.03</v>
      </c>
      <c r="AC2015">
        <v>0.02</v>
      </c>
      <c r="AD2015">
        <v>0.03</v>
      </c>
      <c r="AE2015">
        <v>4.17</v>
      </c>
      <c r="AF2015">
        <v>-1</v>
      </c>
      <c r="AG2015">
        <v>-1</v>
      </c>
      <c r="AH2015">
        <v>-1</v>
      </c>
      <c r="AI2015">
        <v>0</v>
      </c>
      <c r="AJ2015">
        <v>0</v>
      </c>
      <c r="AK2015">
        <v>0.03</v>
      </c>
      <c r="AL2015">
        <v>0.03</v>
      </c>
      <c r="AM2015">
        <v>0.05</v>
      </c>
      <c r="AN2015">
        <v>0.05</v>
      </c>
      <c r="AO2015">
        <v>1.42</v>
      </c>
      <c r="AP2015">
        <v>1.42</v>
      </c>
      <c r="AQ2015">
        <v>22.67</v>
      </c>
      <c r="AR2015">
        <v>0.53</v>
      </c>
      <c r="AS2015">
        <v>0.68</v>
      </c>
      <c r="AT2015">
        <v>-1</v>
      </c>
      <c r="AU2015">
        <v>-1</v>
      </c>
      <c r="AV2015">
        <v>0.05</v>
      </c>
      <c r="AW2015">
        <v>29.88</v>
      </c>
      <c r="AX2015">
        <v>29.88</v>
      </c>
      <c r="AY2015">
        <v>0.17</v>
      </c>
      <c r="AZ2015">
        <v>0</v>
      </c>
      <c r="BA2015">
        <v>1417.3649428755618</v>
      </c>
    </row>
    <row r="2016" spans="1:53" x14ac:dyDescent="0.25">
      <c r="A2016">
        <v>4851</v>
      </c>
      <c r="B2016" t="s">
        <v>2362</v>
      </c>
      <c r="C2016">
        <v>0</v>
      </c>
      <c r="D2016">
        <v>1.58</v>
      </c>
      <c r="E2016">
        <v>0</v>
      </c>
      <c r="F2016">
        <v>0</v>
      </c>
      <c r="G2016">
        <v>0</v>
      </c>
      <c r="H2016">
        <v>0.03</v>
      </c>
      <c r="I2016">
        <v>0</v>
      </c>
      <c r="J2016">
        <v>2</v>
      </c>
      <c r="K2016">
        <v>0.03</v>
      </c>
      <c r="L2016">
        <v>-1</v>
      </c>
      <c r="M2016">
        <v>-1</v>
      </c>
      <c r="N2016">
        <v>0.67</v>
      </c>
      <c r="O2016">
        <v>3.58</v>
      </c>
      <c r="P2016">
        <v>0.03</v>
      </c>
      <c r="Q2016">
        <v>0.28000000000000003</v>
      </c>
      <c r="R2016">
        <v>0.05</v>
      </c>
      <c r="S2016">
        <v>0.32</v>
      </c>
      <c r="T2016">
        <v>0.23</v>
      </c>
      <c r="U2016">
        <v>0</v>
      </c>
      <c r="V2016">
        <v>0</v>
      </c>
      <c r="W2016">
        <v>20.67</v>
      </c>
      <c r="X2016">
        <v>0.6</v>
      </c>
      <c r="Y2016">
        <v>-1</v>
      </c>
      <c r="Z2016">
        <v>-1</v>
      </c>
      <c r="AA2016">
        <v>24.88</v>
      </c>
      <c r="AB2016">
        <v>0.03</v>
      </c>
      <c r="AC2016">
        <v>0.02</v>
      </c>
      <c r="AD2016">
        <v>0.03</v>
      </c>
      <c r="AE2016">
        <v>4.17</v>
      </c>
      <c r="AF2016">
        <v>-1</v>
      </c>
      <c r="AG2016">
        <v>-1</v>
      </c>
      <c r="AH2016">
        <v>-1</v>
      </c>
      <c r="AI2016">
        <v>0</v>
      </c>
      <c r="AJ2016">
        <v>0</v>
      </c>
      <c r="AK2016">
        <v>0.03</v>
      </c>
      <c r="AL2016">
        <v>0.03</v>
      </c>
      <c r="AM2016">
        <v>0.05</v>
      </c>
      <c r="AN2016">
        <v>0.05</v>
      </c>
      <c r="AO2016">
        <v>1.42</v>
      </c>
      <c r="AP2016">
        <v>1.42</v>
      </c>
      <c r="AQ2016">
        <v>22.67</v>
      </c>
      <c r="AR2016">
        <v>0.53</v>
      </c>
      <c r="AS2016">
        <v>0.68</v>
      </c>
      <c r="AT2016">
        <v>-1</v>
      </c>
      <c r="AU2016">
        <v>-1</v>
      </c>
      <c r="AV2016">
        <v>0.05</v>
      </c>
      <c r="AW2016">
        <v>29.88</v>
      </c>
      <c r="AX2016">
        <v>29.88</v>
      </c>
      <c r="AY2016">
        <v>0.17</v>
      </c>
      <c r="AZ2016">
        <v>0</v>
      </c>
      <c r="BA2016">
        <v>1390.4476873236649</v>
      </c>
    </row>
    <row r="2017" spans="1:53" x14ac:dyDescent="0.25">
      <c r="A2017">
        <v>4854</v>
      </c>
      <c r="B2017" t="s">
        <v>2363</v>
      </c>
      <c r="C2017">
        <v>0</v>
      </c>
      <c r="D2017">
        <v>1.58</v>
      </c>
      <c r="E2017">
        <v>0</v>
      </c>
      <c r="F2017">
        <v>0</v>
      </c>
      <c r="G2017">
        <v>0</v>
      </c>
      <c r="H2017">
        <v>0.03</v>
      </c>
      <c r="I2017">
        <v>0</v>
      </c>
      <c r="J2017">
        <v>2</v>
      </c>
      <c r="K2017">
        <v>0.03</v>
      </c>
      <c r="L2017">
        <v>-1</v>
      </c>
      <c r="M2017">
        <v>-1</v>
      </c>
      <c r="N2017">
        <v>0.67</v>
      </c>
      <c r="O2017">
        <v>3.58</v>
      </c>
      <c r="P2017">
        <v>0.03</v>
      </c>
      <c r="Q2017">
        <v>0.28000000000000003</v>
      </c>
      <c r="R2017">
        <v>0.05</v>
      </c>
      <c r="S2017">
        <v>0.32</v>
      </c>
      <c r="T2017">
        <v>0.23</v>
      </c>
      <c r="U2017">
        <v>0</v>
      </c>
      <c r="V2017">
        <v>0</v>
      </c>
      <c r="W2017">
        <v>20.67</v>
      </c>
      <c r="X2017">
        <v>0.6</v>
      </c>
      <c r="Y2017">
        <v>-1</v>
      </c>
      <c r="Z2017">
        <v>-1</v>
      </c>
      <c r="AA2017">
        <v>24.88</v>
      </c>
      <c r="AB2017">
        <v>0.03</v>
      </c>
      <c r="AC2017">
        <v>0.02</v>
      </c>
      <c r="AD2017">
        <v>0.03</v>
      </c>
      <c r="AE2017">
        <v>4.17</v>
      </c>
      <c r="AF2017">
        <v>-1</v>
      </c>
      <c r="AG2017">
        <v>-1</v>
      </c>
      <c r="AH2017">
        <v>-1</v>
      </c>
      <c r="AI2017">
        <v>0</v>
      </c>
      <c r="AJ2017">
        <v>0</v>
      </c>
      <c r="AK2017">
        <v>0.03</v>
      </c>
      <c r="AL2017">
        <v>0.03</v>
      </c>
      <c r="AM2017">
        <v>0.05</v>
      </c>
      <c r="AN2017">
        <v>0.05</v>
      </c>
      <c r="AO2017">
        <v>1.42</v>
      </c>
      <c r="AP2017">
        <v>1.42</v>
      </c>
      <c r="AQ2017">
        <v>22.67</v>
      </c>
      <c r="AR2017">
        <v>0.53</v>
      </c>
      <c r="AS2017">
        <v>0.68</v>
      </c>
      <c r="AT2017">
        <v>-1</v>
      </c>
      <c r="AU2017">
        <v>-1</v>
      </c>
      <c r="AV2017">
        <v>0.05</v>
      </c>
      <c r="AW2017">
        <v>29.88</v>
      </c>
      <c r="AX2017">
        <v>29.88</v>
      </c>
      <c r="AY2017">
        <v>0.17</v>
      </c>
      <c r="AZ2017">
        <v>0</v>
      </c>
      <c r="BA2017">
        <v>1352.5611894819142</v>
      </c>
    </row>
    <row r="2018" spans="1:53" x14ac:dyDescent="0.25">
      <c r="A2018">
        <v>4855</v>
      </c>
      <c r="B2018" t="s">
        <v>2106</v>
      </c>
      <c r="C2018">
        <v>0</v>
      </c>
      <c r="D2018">
        <v>1.58</v>
      </c>
      <c r="E2018">
        <v>0</v>
      </c>
      <c r="F2018">
        <v>0</v>
      </c>
      <c r="G2018">
        <v>0</v>
      </c>
      <c r="H2018">
        <v>0.03</v>
      </c>
      <c r="I2018">
        <v>0</v>
      </c>
      <c r="J2018">
        <v>2</v>
      </c>
      <c r="K2018">
        <v>0.03</v>
      </c>
      <c r="L2018">
        <v>-1</v>
      </c>
      <c r="M2018">
        <v>-1</v>
      </c>
      <c r="N2018">
        <v>0.67</v>
      </c>
      <c r="O2018">
        <v>3.58</v>
      </c>
      <c r="P2018">
        <v>0.03</v>
      </c>
      <c r="Q2018">
        <v>0.28000000000000003</v>
      </c>
      <c r="R2018">
        <v>0.05</v>
      </c>
      <c r="S2018">
        <v>0.32</v>
      </c>
      <c r="T2018">
        <v>0.23</v>
      </c>
      <c r="U2018">
        <v>0</v>
      </c>
      <c r="V2018">
        <v>0</v>
      </c>
      <c r="W2018">
        <v>20.67</v>
      </c>
      <c r="X2018">
        <v>0.6</v>
      </c>
      <c r="Y2018">
        <v>-1</v>
      </c>
      <c r="Z2018">
        <v>-1</v>
      </c>
      <c r="AA2018">
        <v>24.88</v>
      </c>
      <c r="AB2018">
        <v>0.03</v>
      </c>
      <c r="AC2018">
        <v>0.02</v>
      </c>
      <c r="AD2018">
        <v>0.03</v>
      </c>
      <c r="AE2018">
        <v>4.17</v>
      </c>
      <c r="AF2018">
        <v>-1</v>
      </c>
      <c r="AG2018">
        <v>-1</v>
      </c>
      <c r="AH2018">
        <v>-1</v>
      </c>
      <c r="AI2018">
        <v>0</v>
      </c>
      <c r="AJ2018">
        <v>0</v>
      </c>
      <c r="AK2018">
        <v>0.03</v>
      </c>
      <c r="AL2018">
        <v>0.03</v>
      </c>
      <c r="AM2018">
        <v>0.05</v>
      </c>
      <c r="AN2018">
        <v>0.05</v>
      </c>
      <c r="AO2018">
        <v>1.42</v>
      </c>
      <c r="AP2018">
        <v>1.42</v>
      </c>
      <c r="AQ2018">
        <v>22.67</v>
      </c>
      <c r="AR2018">
        <v>0.53</v>
      </c>
      <c r="AS2018">
        <v>0.68</v>
      </c>
      <c r="AT2018">
        <v>-1</v>
      </c>
      <c r="AU2018">
        <v>-1</v>
      </c>
      <c r="AV2018">
        <v>0.05</v>
      </c>
      <c r="AW2018">
        <v>29.88</v>
      </c>
      <c r="AX2018">
        <v>29.88</v>
      </c>
      <c r="AY2018">
        <v>0.17</v>
      </c>
      <c r="AZ2018">
        <v>0</v>
      </c>
      <c r="BA2018">
        <v>1375.4762404106823</v>
      </c>
    </row>
    <row r="2019" spans="1:53" x14ac:dyDescent="0.25">
      <c r="A2019">
        <v>4856</v>
      </c>
      <c r="B2019" t="s">
        <v>2364</v>
      </c>
      <c r="C2019">
        <v>0</v>
      </c>
      <c r="D2019">
        <v>1.58</v>
      </c>
      <c r="E2019">
        <v>0</v>
      </c>
      <c r="F2019">
        <v>0</v>
      </c>
      <c r="G2019">
        <v>0</v>
      </c>
      <c r="H2019">
        <v>0.03</v>
      </c>
      <c r="I2019">
        <v>0</v>
      </c>
      <c r="J2019">
        <v>2</v>
      </c>
      <c r="K2019">
        <v>0.03</v>
      </c>
      <c r="L2019">
        <v>-1</v>
      </c>
      <c r="M2019">
        <v>-1</v>
      </c>
      <c r="N2019">
        <v>0.67</v>
      </c>
      <c r="O2019">
        <v>3.58</v>
      </c>
      <c r="P2019">
        <v>0.03</v>
      </c>
      <c r="Q2019">
        <v>0.28000000000000003</v>
      </c>
      <c r="R2019">
        <v>0.05</v>
      </c>
      <c r="S2019">
        <v>0.32</v>
      </c>
      <c r="T2019">
        <v>0.23</v>
      </c>
      <c r="U2019">
        <v>0</v>
      </c>
      <c r="V2019">
        <v>0</v>
      </c>
      <c r="W2019">
        <v>20.67</v>
      </c>
      <c r="X2019">
        <v>0.6</v>
      </c>
      <c r="Y2019">
        <v>-1</v>
      </c>
      <c r="Z2019">
        <v>-1</v>
      </c>
      <c r="AA2019">
        <v>24.88</v>
      </c>
      <c r="AB2019">
        <v>0.03</v>
      </c>
      <c r="AC2019">
        <v>0.02</v>
      </c>
      <c r="AD2019">
        <v>0.03</v>
      </c>
      <c r="AE2019">
        <v>4.17</v>
      </c>
      <c r="AF2019">
        <v>-1</v>
      </c>
      <c r="AG2019">
        <v>-1</v>
      </c>
      <c r="AH2019">
        <v>-1</v>
      </c>
      <c r="AI2019">
        <v>0</v>
      </c>
      <c r="AJ2019">
        <v>0</v>
      </c>
      <c r="AK2019">
        <v>0.03</v>
      </c>
      <c r="AL2019">
        <v>0.03</v>
      </c>
      <c r="AM2019">
        <v>0.05</v>
      </c>
      <c r="AN2019">
        <v>0.05</v>
      </c>
      <c r="AO2019">
        <v>1.42</v>
      </c>
      <c r="AP2019">
        <v>1.42</v>
      </c>
      <c r="AQ2019">
        <v>22.67</v>
      </c>
      <c r="AR2019">
        <v>0.53</v>
      </c>
      <c r="AS2019">
        <v>0.68</v>
      </c>
      <c r="AT2019">
        <v>-1</v>
      </c>
      <c r="AU2019">
        <v>-1</v>
      </c>
      <c r="AV2019">
        <v>0.05</v>
      </c>
      <c r="AW2019">
        <v>29.88</v>
      </c>
      <c r="AX2019">
        <v>29.88</v>
      </c>
      <c r="AY2019">
        <v>0.17</v>
      </c>
      <c r="AZ2019">
        <v>0</v>
      </c>
      <c r="BA2019">
        <v>1431.4390369868004</v>
      </c>
    </row>
    <row r="2020" spans="1:53" x14ac:dyDescent="0.25">
      <c r="A2020">
        <v>4859</v>
      </c>
      <c r="B2020" t="s">
        <v>2365</v>
      </c>
      <c r="C2020">
        <v>0</v>
      </c>
      <c r="D2020">
        <v>1.58</v>
      </c>
      <c r="E2020">
        <v>0</v>
      </c>
      <c r="F2020">
        <v>0</v>
      </c>
      <c r="G2020">
        <v>0</v>
      </c>
      <c r="H2020">
        <v>0.03</v>
      </c>
      <c r="I2020">
        <v>0</v>
      </c>
      <c r="J2020">
        <v>2</v>
      </c>
      <c r="K2020">
        <v>0.03</v>
      </c>
      <c r="L2020">
        <v>-1</v>
      </c>
      <c r="M2020">
        <v>-1</v>
      </c>
      <c r="N2020">
        <v>0.67</v>
      </c>
      <c r="O2020">
        <v>3.58</v>
      </c>
      <c r="P2020">
        <v>0.03</v>
      </c>
      <c r="Q2020">
        <v>0.28000000000000003</v>
      </c>
      <c r="R2020">
        <v>0.05</v>
      </c>
      <c r="S2020">
        <v>0.32</v>
      </c>
      <c r="T2020">
        <v>0.23</v>
      </c>
      <c r="U2020">
        <v>0</v>
      </c>
      <c r="V2020">
        <v>0</v>
      </c>
      <c r="W2020">
        <v>20.67</v>
      </c>
      <c r="X2020">
        <v>0.6</v>
      </c>
      <c r="Y2020">
        <v>-1</v>
      </c>
      <c r="Z2020">
        <v>-1</v>
      </c>
      <c r="AA2020">
        <v>24.88</v>
      </c>
      <c r="AB2020">
        <v>0.03</v>
      </c>
      <c r="AC2020">
        <v>0.02</v>
      </c>
      <c r="AD2020">
        <v>0.03</v>
      </c>
      <c r="AE2020">
        <v>4.17</v>
      </c>
      <c r="AF2020">
        <v>-1</v>
      </c>
      <c r="AG2020">
        <v>-1</v>
      </c>
      <c r="AH2020">
        <v>-1</v>
      </c>
      <c r="AI2020">
        <v>0</v>
      </c>
      <c r="AJ2020">
        <v>0</v>
      </c>
      <c r="AK2020">
        <v>0.03</v>
      </c>
      <c r="AL2020">
        <v>0.03</v>
      </c>
      <c r="AM2020">
        <v>0.05</v>
      </c>
      <c r="AN2020">
        <v>0.05</v>
      </c>
      <c r="AO2020">
        <v>1.42</v>
      </c>
      <c r="AP2020">
        <v>1.42</v>
      </c>
      <c r="AQ2020">
        <v>22.67</v>
      </c>
      <c r="AR2020">
        <v>0.53</v>
      </c>
      <c r="AS2020">
        <v>0.68</v>
      </c>
      <c r="AT2020">
        <v>-1</v>
      </c>
      <c r="AU2020">
        <v>-1</v>
      </c>
      <c r="AV2020">
        <v>0.05</v>
      </c>
      <c r="AW2020">
        <v>29.88</v>
      </c>
      <c r="AX2020">
        <v>29.88</v>
      </c>
      <c r="AY2020">
        <v>0.17</v>
      </c>
      <c r="AZ2020">
        <v>0</v>
      </c>
      <c r="BA2020">
        <v>1484.3918978211077</v>
      </c>
    </row>
    <row r="2021" spans="1:53" x14ac:dyDescent="0.25">
      <c r="A2021">
        <v>4902</v>
      </c>
      <c r="B2021" t="s">
        <v>2366</v>
      </c>
      <c r="C2021">
        <v>0</v>
      </c>
      <c r="D2021">
        <v>1.58</v>
      </c>
      <c r="E2021">
        <v>0</v>
      </c>
      <c r="F2021">
        <v>0</v>
      </c>
      <c r="G2021">
        <v>0</v>
      </c>
      <c r="H2021">
        <v>0.03</v>
      </c>
      <c r="I2021">
        <v>0</v>
      </c>
      <c r="J2021">
        <v>2</v>
      </c>
      <c r="K2021">
        <v>0.03</v>
      </c>
      <c r="L2021">
        <v>-1</v>
      </c>
      <c r="M2021">
        <v>-1</v>
      </c>
      <c r="N2021">
        <v>0.67</v>
      </c>
      <c r="O2021">
        <v>3.58</v>
      </c>
      <c r="P2021">
        <v>0.03</v>
      </c>
      <c r="Q2021">
        <v>0.28000000000000003</v>
      </c>
      <c r="R2021">
        <v>0.05</v>
      </c>
      <c r="S2021">
        <v>0.32</v>
      </c>
      <c r="T2021">
        <v>0.23</v>
      </c>
      <c r="U2021">
        <v>0</v>
      </c>
      <c r="V2021">
        <v>0</v>
      </c>
      <c r="W2021">
        <v>20.67</v>
      </c>
      <c r="X2021">
        <v>0.6</v>
      </c>
      <c r="Y2021">
        <v>-1</v>
      </c>
      <c r="Z2021">
        <v>-1</v>
      </c>
      <c r="AA2021">
        <v>24.88</v>
      </c>
      <c r="AB2021">
        <v>0.03</v>
      </c>
      <c r="AC2021">
        <v>0.02</v>
      </c>
      <c r="AD2021">
        <v>0.03</v>
      </c>
      <c r="AE2021">
        <v>4.17</v>
      </c>
      <c r="AF2021">
        <v>-1</v>
      </c>
      <c r="AG2021">
        <v>-1</v>
      </c>
      <c r="AH2021">
        <v>-1</v>
      </c>
      <c r="AI2021">
        <v>0</v>
      </c>
      <c r="AJ2021">
        <v>0</v>
      </c>
      <c r="AK2021">
        <v>0.03</v>
      </c>
      <c r="AL2021">
        <v>0.03</v>
      </c>
      <c r="AM2021">
        <v>0.05</v>
      </c>
      <c r="AN2021">
        <v>0.05</v>
      </c>
      <c r="AO2021">
        <v>1.42</v>
      </c>
      <c r="AP2021">
        <v>1.42</v>
      </c>
      <c r="AQ2021">
        <v>22.67</v>
      </c>
      <c r="AR2021">
        <v>0.53</v>
      </c>
      <c r="AS2021">
        <v>0.68</v>
      </c>
      <c r="AT2021">
        <v>-1</v>
      </c>
      <c r="AU2021">
        <v>-1</v>
      </c>
      <c r="AV2021">
        <v>0.05</v>
      </c>
      <c r="AW2021">
        <v>29.88</v>
      </c>
      <c r="AX2021">
        <v>29.88</v>
      </c>
      <c r="AY2021">
        <v>0.17</v>
      </c>
      <c r="AZ2021">
        <v>0</v>
      </c>
      <c r="BA2021">
        <v>1419.7229684958131</v>
      </c>
    </row>
    <row r="2022" spans="1:53" x14ac:dyDescent="0.25">
      <c r="A2022">
        <v>4903</v>
      </c>
      <c r="B2022" t="s">
        <v>1859</v>
      </c>
      <c r="C2022">
        <v>0</v>
      </c>
      <c r="D2022">
        <v>1.58</v>
      </c>
      <c r="E2022">
        <v>0</v>
      </c>
      <c r="F2022">
        <v>0</v>
      </c>
      <c r="G2022">
        <v>0</v>
      </c>
      <c r="H2022">
        <v>0.03</v>
      </c>
      <c r="I2022">
        <v>0</v>
      </c>
      <c r="J2022">
        <v>2</v>
      </c>
      <c r="K2022">
        <v>0.03</v>
      </c>
      <c r="L2022">
        <v>-1</v>
      </c>
      <c r="M2022">
        <v>-1</v>
      </c>
      <c r="N2022">
        <v>0.67</v>
      </c>
      <c r="O2022">
        <v>3.58</v>
      </c>
      <c r="P2022">
        <v>0.03</v>
      </c>
      <c r="Q2022">
        <v>0.28000000000000003</v>
      </c>
      <c r="R2022">
        <v>0.05</v>
      </c>
      <c r="S2022">
        <v>0.32</v>
      </c>
      <c r="T2022">
        <v>0.23</v>
      </c>
      <c r="U2022">
        <v>0</v>
      </c>
      <c r="V2022">
        <v>0</v>
      </c>
      <c r="W2022">
        <v>20.67</v>
      </c>
      <c r="X2022">
        <v>0.6</v>
      </c>
      <c r="Y2022">
        <v>-1</v>
      </c>
      <c r="Z2022">
        <v>-1</v>
      </c>
      <c r="AA2022">
        <v>24.88</v>
      </c>
      <c r="AB2022">
        <v>0.03</v>
      </c>
      <c r="AC2022">
        <v>0.02</v>
      </c>
      <c r="AD2022">
        <v>0.03</v>
      </c>
      <c r="AE2022">
        <v>4.17</v>
      </c>
      <c r="AF2022">
        <v>-1</v>
      </c>
      <c r="AG2022">
        <v>-1</v>
      </c>
      <c r="AH2022">
        <v>-1</v>
      </c>
      <c r="AI2022">
        <v>0</v>
      </c>
      <c r="AJ2022">
        <v>0</v>
      </c>
      <c r="AK2022">
        <v>0.03</v>
      </c>
      <c r="AL2022">
        <v>0.03</v>
      </c>
      <c r="AM2022">
        <v>0.05</v>
      </c>
      <c r="AN2022">
        <v>0.05</v>
      </c>
      <c r="AO2022">
        <v>1.42</v>
      </c>
      <c r="AP2022">
        <v>1.42</v>
      </c>
      <c r="AQ2022">
        <v>22.67</v>
      </c>
      <c r="AR2022">
        <v>0.53</v>
      </c>
      <c r="AS2022">
        <v>0.68</v>
      </c>
      <c r="AT2022">
        <v>-1</v>
      </c>
      <c r="AU2022">
        <v>-1</v>
      </c>
      <c r="AV2022">
        <v>0.05</v>
      </c>
      <c r="AW2022">
        <v>29.88</v>
      </c>
      <c r="AX2022">
        <v>29.88</v>
      </c>
      <c r="AY2022">
        <v>0.17</v>
      </c>
      <c r="AZ2022">
        <v>0</v>
      </c>
      <c r="BA2022">
        <v>1435.0723205395789</v>
      </c>
    </row>
    <row r="2023" spans="1:53" x14ac:dyDescent="0.25">
      <c r="A2023">
        <v>4904</v>
      </c>
      <c r="B2023" t="s">
        <v>2367</v>
      </c>
      <c r="C2023">
        <v>0</v>
      </c>
      <c r="D2023">
        <v>1.58</v>
      </c>
      <c r="E2023">
        <v>0</v>
      </c>
      <c r="F2023">
        <v>0</v>
      </c>
      <c r="G2023">
        <v>0</v>
      </c>
      <c r="H2023">
        <v>0.03</v>
      </c>
      <c r="I2023">
        <v>0</v>
      </c>
      <c r="J2023">
        <v>2</v>
      </c>
      <c r="K2023">
        <v>0.03</v>
      </c>
      <c r="L2023">
        <v>-1</v>
      </c>
      <c r="M2023">
        <v>-1</v>
      </c>
      <c r="N2023">
        <v>0.67</v>
      </c>
      <c r="O2023">
        <v>3.58</v>
      </c>
      <c r="P2023">
        <v>0.03</v>
      </c>
      <c r="Q2023">
        <v>0.28000000000000003</v>
      </c>
      <c r="R2023">
        <v>0.05</v>
      </c>
      <c r="S2023">
        <v>0.32</v>
      </c>
      <c r="T2023">
        <v>0.23</v>
      </c>
      <c r="U2023">
        <v>0</v>
      </c>
      <c r="V2023">
        <v>0</v>
      </c>
      <c r="W2023">
        <v>20.67</v>
      </c>
      <c r="X2023">
        <v>0.6</v>
      </c>
      <c r="Y2023">
        <v>-1</v>
      </c>
      <c r="Z2023">
        <v>-1</v>
      </c>
      <c r="AA2023">
        <v>24.88</v>
      </c>
      <c r="AB2023">
        <v>0.03</v>
      </c>
      <c r="AC2023">
        <v>0.02</v>
      </c>
      <c r="AD2023">
        <v>0.03</v>
      </c>
      <c r="AE2023">
        <v>4.17</v>
      </c>
      <c r="AF2023">
        <v>-1</v>
      </c>
      <c r="AG2023">
        <v>-1</v>
      </c>
      <c r="AH2023">
        <v>-1</v>
      </c>
      <c r="AI2023">
        <v>0</v>
      </c>
      <c r="AJ2023">
        <v>0</v>
      </c>
      <c r="AK2023">
        <v>0.03</v>
      </c>
      <c r="AL2023">
        <v>0.03</v>
      </c>
      <c r="AM2023">
        <v>0.05</v>
      </c>
      <c r="AN2023">
        <v>0.05</v>
      </c>
      <c r="AO2023">
        <v>1.42</v>
      </c>
      <c r="AP2023">
        <v>1.42</v>
      </c>
      <c r="AQ2023">
        <v>22.67</v>
      </c>
      <c r="AR2023">
        <v>0.53</v>
      </c>
      <c r="AS2023">
        <v>0.68</v>
      </c>
      <c r="AT2023">
        <v>-1</v>
      </c>
      <c r="AU2023">
        <v>-1</v>
      </c>
      <c r="AV2023">
        <v>0.05</v>
      </c>
      <c r="AW2023">
        <v>29.88</v>
      </c>
      <c r="AX2023">
        <v>29.88</v>
      </c>
      <c r="AY2023">
        <v>0.17</v>
      </c>
      <c r="AZ2023">
        <v>0</v>
      </c>
      <c r="BA2023">
        <v>1450.8614664099189</v>
      </c>
    </row>
    <row r="2024" spans="1:53" x14ac:dyDescent="0.25">
      <c r="A2024">
        <v>4905</v>
      </c>
      <c r="B2024" t="s">
        <v>2368</v>
      </c>
      <c r="C2024">
        <v>0</v>
      </c>
      <c r="D2024">
        <v>1.58</v>
      </c>
      <c r="E2024">
        <v>0</v>
      </c>
      <c r="F2024">
        <v>0</v>
      </c>
      <c r="G2024">
        <v>0</v>
      </c>
      <c r="H2024">
        <v>0.03</v>
      </c>
      <c r="I2024">
        <v>0</v>
      </c>
      <c r="J2024">
        <v>2</v>
      </c>
      <c r="K2024">
        <v>0.03</v>
      </c>
      <c r="L2024">
        <v>-1</v>
      </c>
      <c r="M2024">
        <v>-1</v>
      </c>
      <c r="N2024">
        <v>0.67</v>
      </c>
      <c r="O2024">
        <v>3.58</v>
      </c>
      <c r="P2024">
        <v>0.03</v>
      </c>
      <c r="Q2024">
        <v>0.28000000000000003</v>
      </c>
      <c r="R2024">
        <v>0.05</v>
      </c>
      <c r="S2024">
        <v>0.32</v>
      </c>
      <c r="T2024">
        <v>0.23</v>
      </c>
      <c r="U2024">
        <v>0</v>
      </c>
      <c r="V2024">
        <v>0</v>
      </c>
      <c r="W2024">
        <v>20.67</v>
      </c>
      <c r="X2024">
        <v>0.6</v>
      </c>
      <c r="Y2024">
        <v>-1</v>
      </c>
      <c r="Z2024">
        <v>-1</v>
      </c>
      <c r="AA2024">
        <v>24.88</v>
      </c>
      <c r="AB2024">
        <v>0.03</v>
      </c>
      <c r="AC2024">
        <v>0.02</v>
      </c>
      <c r="AD2024">
        <v>0.03</v>
      </c>
      <c r="AE2024">
        <v>4.17</v>
      </c>
      <c r="AF2024">
        <v>-1</v>
      </c>
      <c r="AG2024">
        <v>-1</v>
      </c>
      <c r="AH2024">
        <v>-1</v>
      </c>
      <c r="AI2024">
        <v>0</v>
      </c>
      <c r="AJ2024">
        <v>0</v>
      </c>
      <c r="AK2024">
        <v>0.03</v>
      </c>
      <c r="AL2024">
        <v>0.03</v>
      </c>
      <c r="AM2024">
        <v>0.05</v>
      </c>
      <c r="AN2024">
        <v>0.05</v>
      </c>
      <c r="AO2024">
        <v>1.42</v>
      </c>
      <c r="AP2024">
        <v>1.42</v>
      </c>
      <c r="AQ2024">
        <v>22.67</v>
      </c>
      <c r="AR2024">
        <v>0.53</v>
      </c>
      <c r="AS2024">
        <v>0.68</v>
      </c>
      <c r="AT2024">
        <v>-1</v>
      </c>
      <c r="AU2024">
        <v>-1</v>
      </c>
      <c r="AV2024">
        <v>0.05</v>
      </c>
      <c r="AW2024">
        <v>29.88</v>
      </c>
      <c r="AX2024">
        <v>29.88</v>
      </c>
      <c r="AY2024">
        <v>0.17</v>
      </c>
      <c r="AZ2024">
        <v>0</v>
      </c>
      <c r="BA2024">
        <v>1513.4319355825596</v>
      </c>
    </row>
    <row r="2025" spans="1:53" x14ac:dyDescent="0.25">
      <c r="A2025">
        <v>4906</v>
      </c>
      <c r="B2025" t="s">
        <v>2369</v>
      </c>
      <c r="C2025">
        <v>0</v>
      </c>
      <c r="D2025">
        <v>1.58</v>
      </c>
      <c r="E2025">
        <v>0</v>
      </c>
      <c r="F2025">
        <v>0</v>
      </c>
      <c r="G2025">
        <v>0</v>
      </c>
      <c r="H2025">
        <v>0.03</v>
      </c>
      <c r="I2025">
        <v>0</v>
      </c>
      <c r="J2025">
        <v>2</v>
      </c>
      <c r="K2025">
        <v>0.03</v>
      </c>
      <c r="L2025">
        <v>-1</v>
      </c>
      <c r="M2025">
        <v>-1</v>
      </c>
      <c r="N2025">
        <v>0.67</v>
      </c>
      <c r="O2025">
        <v>3.58</v>
      </c>
      <c r="P2025">
        <v>0.03</v>
      </c>
      <c r="Q2025">
        <v>0.28000000000000003</v>
      </c>
      <c r="R2025">
        <v>0.05</v>
      </c>
      <c r="S2025">
        <v>0.32</v>
      </c>
      <c r="T2025">
        <v>0.23</v>
      </c>
      <c r="U2025">
        <v>0</v>
      </c>
      <c r="V2025">
        <v>0</v>
      </c>
      <c r="W2025">
        <v>20.67</v>
      </c>
      <c r="X2025">
        <v>0.6</v>
      </c>
      <c r="Y2025">
        <v>-1</v>
      </c>
      <c r="Z2025">
        <v>-1</v>
      </c>
      <c r="AA2025">
        <v>24.88</v>
      </c>
      <c r="AB2025">
        <v>0.03</v>
      </c>
      <c r="AC2025">
        <v>0.02</v>
      </c>
      <c r="AD2025">
        <v>0.03</v>
      </c>
      <c r="AE2025">
        <v>4.17</v>
      </c>
      <c r="AF2025">
        <v>-1</v>
      </c>
      <c r="AG2025">
        <v>-1</v>
      </c>
      <c r="AH2025">
        <v>-1</v>
      </c>
      <c r="AI2025">
        <v>0</v>
      </c>
      <c r="AJ2025">
        <v>0</v>
      </c>
      <c r="AK2025">
        <v>0.03</v>
      </c>
      <c r="AL2025">
        <v>0.03</v>
      </c>
      <c r="AM2025">
        <v>0.05</v>
      </c>
      <c r="AN2025">
        <v>0.05</v>
      </c>
      <c r="AO2025">
        <v>1.42</v>
      </c>
      <c r="AP2025">
        <v>1.42</v>
      </c>
      <c r="AQ2025">
        <v>22.67</v>
      </c>
      <c r="AR2025">
        <v>0.53</v>
      </c>
      <c r="AS2025">
        <v>0.68</v>
      </c>
      <c r="AT2025">
        <v>-1</v>
      </c>
      <c r="AU2025">
        <v>-1</v>
      </c>
      <c r="AV2025">
        <v>0.05</v>
      </c>
      <c r="AW2025">
        <v>29.88</v>
      </c>
      <c r="AX2025">
        <v>29.88</v>
      </c>
      <c r="AY2025">
        <v>0.17</v>
      </c>
      <c r="AZ2025">
        <v>0</v>
      </c>
      <c r="BA2025">
        <v>1463.3058180708244</v>
      </c>
    </row>
    <row r="2026" spans="1:53" x14ac:dyDescent="0.25">
      <c r="A2026">
        <v>4907</v>
      </c>
      <c r="B2026" t="s">
        <v>2370</v>
      </c>
      <c r="C2026">
        <v>0</v>
      </c>
      <c r="D2026">
        <v>1.58</v>
      </c>
      <c r="E2026">
        <v>0</v>
      </c>
      <c r="F2026">
        <v>0</v>
      </c>
      <c r="G2026">
        <v>0</v>
      </c>
      <c r="H2026">
        <v>0.03</v>
      </c>
      <c r="I2026">
        <v>0</v>
      </c>
      <c r="J2026">
        <v>2</v>
      </c>
      <c r="K2026">
        <v>0.03</v>
      </c>
      <c r="L2026">
        <v>-1</v>
      </c>
      <c r="M2026">
        <v>-1</v>
      </c>
      <c r="N2026">
        <v>0.67</v>
      </c>
      <c r="O2026">
        <v>3.58</v>
      </c>
      <c r="P2026">
        <v>0.03</v>
      </c>
      <c r="Q2026">
        <v>0.28000000000000003</v>
      </c>
      <c r="R2026">
        <v>0.05</v>
      </c>
      <c r="S2026">
        <v>0.32</v>
      </c>
      <c r="T2026">
        <v>0.23</v>
      </c>
      <c r="U2026">
        <v>0</v>
      </c>
      <c r="V2026">
        <v>0</v>
      </c>
      <c r="W2026">
        <v>20.67</v>
      </c>
      <c r="X2026">
        <v>0.6</v>
      </c>
      <c r="Y2026">
        <v>-1</v>
      </c>
      <c r="Z2026">
        <v>-1</v>
      </c>
      <c r="AA2026">
        <v>24.88</v>
      </c>
      <c r="AB2026">
        <v>0.03</v>
      </c>
      <c r="AC2026">
        <v>0.02</v>
      </c>
      <c r="AD2026">
        <v>0.03</v>
      </c>
      <c r="AE2026">
        <v>4.17</v>
      </c>
      <c r="AF2026">
        <v>-1</v>
      </c>
      <c r="AG2026">
        <v>-1</v>
      </c>
      <c r="AH2026">
        <v>-1</v>
      </c>
      <c r="AI2026">
        <v>0</v>
      </c>
      <c r="AJ2026">
        <v>0</v>
      </c>
      <c r="AK2026">
        <v>0.03</v>
      </c>
      <c r="AL2026">
        <v>0.03</v>
      </c>
      <c r="AM2026">
        <v>0.05</v>
      </c>
      <c r="AN2026">
        <v>0.05</v>
      </c>
      <c r="AO2026">
        <v>1.42</v>
      </c>
      <c r="AP2026">
        <v>1.42</v>
      </c>
      <c r="AQ2026">
        <v>22.67</v>
      </c>
      <c r="AR2026">
        <v>0.53</v>
      </c>
      <c r="AS2026">
        <v>0.68</v>
      </c>
      <c r="AT2026">
        <v>-1</v>
      </c>
      <c r="AU2026">
        <v>-1</v>
      </c>
      <c r="AV2026">
        <v>0.05</v>
      </c>
      <c r="AW2026">
        <v>29.88</v>
      </c>
      <c r="AX2026">
        <v>29.88</v>
      </c>
      <c r="AY2026">
        <v>0.17</v>
      </c>
      <c r="AZ2026">
        <v>0</v>
      </c>
      <c r="BA2026">
        <v>1465.6514055017105</v>
      </c>
    </row>
    <row r="2027" spans="1:53" x14ac:dyDescent="0.25">
      <c r="A2027">
        <v>4908</v>
      </c>
      <c r="B2027" t="s">
        <v>2371</v>
      </c>
      <c r="C2027">
        <v>0</v>
      </c>
      <c r="D2027">
        <v>1.58</v>
      </c>
      <c r="E2027">
        <v>0</v>
      </c>
      <c r="F2027">
        <v>0</v>
      </c>
      <c r="G2027">
        <v>0</v>
      </c>
      <c r="H2027">
        <v>0.03</v>
      </c>
      <c r="I2027">
        <v>0</v>
      </c>
      <c r="J2027">
        <v>2</v>
      </c>
      <c r="K2027">
        <v>0.03</v>
      </c>
      <c r="L2027">
        <v>-1</v>
      </c>
      <c r="M2027">
        <v>-1</v>
      </c>
      <c r="N2027">
        <v>0.67</v>
      </c>
      <c r="O2027">
        <v>3.58</v>
      </c>
      <c r="P2027">
        <v>0.03</v>
      </c>
      <c r="Q2027">
        <v>0.28000000000000003</v>
      </c>
      <c r="R2027">
        <v>0.05</v>
      </c>
      <c r="S2027">
        <v>0.32</v>
      </c>
      <c r="T2027">
        <v>0.23</v>
      </c>
      <c r="U2027">
        <v>0</v>
      </c>
      <c r="V2027">
        <v>0</v>
      </c>
      <c r="W2027">
        <v>20.67</v>
      </c>
      <c r="X2027">
        <v>0.6</v>
      </c>
      <c r="Y2027">
        <v>-1</v>
      </c>
      <c r="Z2027">
        <v>-1</v>
      </c>
      <c r="AA2027">
        <v>24.88</v>
      </c>
      <c r="AB2027">
        <v>0.03</v>
      </c>
      <c r="AC2027">
        <v>0.02</v>
      </c>
      <c r="AD2027">
        <v>0.03</v>
      </c>
      <c r="AE2027">
        <v>4.17</v>
      </c>
      <c r="AF2027">
        <v>-1</v>
      </c>
      <c r="AG2027">
        <v>-1</v>
      </c>
      <c r="AH2027">
        <v>-1</v>
      </c>
      <c r="AI2027">
        <v>0</v>
      </c>
      <c r="AJ2027">
        <v>0</v>
      </c>
      <c r="AK2027">
        <v>0.03</v>
      </c>
      <c r="AL2027">
        <v>0.03</v>
      </c>
      <c r="AM2027">
        <v>0.05</v>
      </c>
      <c r="AN2027">
        <v>0.05</v>
      </c>
      <c r="AO2027">
        <v>1.42</v>
      </c>
      <c r="AP2027">
        <v>1.42</v>
      </c>
      <c r="AQ2027">
        <v>22.67</v>
      </c>
      <c r="AR2027">
        <v>0.53</v>
      </c>
      <c r="AS2027">
        <v>0.68</v>
      </c>
      <c r="AT2027">
        <v>-1</v>
      </c>
      <c r="AU2027">
        <v>-1</v>
      </c>
      <c r="AV2027">
        <v>0.05</v>
      </c>
      <c r="AW2027">
        <v>29.88</v>
      </c>
      <c r="AX2027">
        <v>29.88</v>
      </c>
      <c r="AY2027">
        <v>0.17</v>
      </c>
      <c r="AZ2027">
        <v>0</v>
      </c>
      <c r="BA2027">
        <v>1459.6288423511896</v>
      </c>
    </row>
    <row r="2028" spans="1:53" x14ac:dyDescent="0.25">
      <c r="A2028">
        <v>4909</v>
      </c>
      <c r="B2028" t="s">
        <v>2372</v>
      </c>
      <c r="C2028">
        <v>0</v>
      </c>
      <c r="D2028">
        <v>1.58</v>
      </c>
      <c r="E2028">
        <v>0</v>
      </c>
      <c r="F2028">
        <v>0</v>
      </c>
      <c r="G2028">
        <v>0</v>
      </c>
      <c r="H2028">
        <v>0.03</v>
      </c>
      <c r="I2028">
        <v>0</v>
      </c>
      <c r="J2028">
        <v>2</v>
      </c>
      <c r="K2028">
        <v>0.03</v>
      </c>
      <c r="L2028">
        <v>-1</v>
      </c>
      <c r="M2028">
        <v>-1</v>
      </c>
      <c r="N2028">
        <v>0.67</v>
      </c>
      <c r="O2028">
        <v>3.58</v>
      </c>
      <c r="P2028">
        <v>0.03</v>
      </c>
      <c r="Q2028">
        <v>0.28000000000000003</v>
      </c>
      <c r="R2028">
        <v>0.05</v>
      </c>
      <c r="S2028">
        <v>0.32</v>
      </c>
      <c r="T2028">
        <v>0.23</v>
      </c>
      <c r="U2028">
        <v>0</v>
      </c>
      <c r="V2028">
        <v>0</v>
      </c>
      <c r="W2028">
        <v>20.67</v>
      </c>
      <c r="X2028">
        <v>0.6</v>
      </c>
      <c r="Y2028">
        <v>-1</v>
      </c>
      <c r="Z2028">
        <v>-1</v>
      </c>
      <c r="AA2028">
        <v>24.88</v>
      </c>
      <c r="AB2028">
        <v>0.03</v>
      </c>
      <c r="AC2028">
        <v>0.02</v>
      </c>
      <c r="AD2028">
        <v>0.03</v>
      </c>
      <c r="AE2028">
        <v>4.17</v>
      </c>
      <c r="AF2028">
        <v>-1</v>
      </c>
      <c r="AG2028">
        <v>-1</v>
      </c>
      <c r="AH2028">
        <v>-1</v>
      </c>
      <c r="AI2028">
        <v>0</v>
      </c>
      <c r="AJ2028">
        <v>0</v>
      </c>
      <c r="AK2028">
        <v>0.03</v>
      </c>
      <c r="AL2028">
        <v>0.03</v>
      </c>
      <c r="AM2028">
        <v>0.05</v>
      </c>
      <c r="AN2028">
        <v>0.05</v>
      </c>
      <c r="AO2028">
        <v>1.42</v>
      </c>
      <c r="AP2028">
        <v>1.42</v>
      </c>
      <c r="AQ2028">
        <v>22.67</v>
      </c>
      <c r="AR2028">
        <v>0.53</v>
      </c>
      <c r="AS2028">
        <v>0.68</v>
      </c>
      <c r="AT2028">
        <v>-1</v>
      </c>
      <c r="AU2028">
        <v>-1</v>
      </c>
      <c r="AV2028">
        <v>0.05</v>
      </c>
      <c r="AW2028">
        <v>29.88</v>
      </c>
      <c r="AX2028">
        <v>29.88</v>
      </c>
      <c r="AY2028">
        <v>0.17</v>
      </c>
      <c r="AZ2028">
        <v>0</v>
      </c>
      <c r="BA2028">
        <v>1484.9213489219212</v>
      </c>
    </row>
    <row r="2029" spans="1:53" x14ac:dyDescent="0.25">
      <c r="A2029">
        <v>4910</v>
      </c>
      <c r="B2029" t="s">
        <v>2373</v>
      </c>
      <c r="C2029">
        <v>0</v>
      </c>
      <c r="D2029">
        <v>1.58</v>
      </c>
      <c r="E2029">
        <v>0</v>
      </c>
      <c r="F2029">
        <v>0</v>
      </c>
      <c r="G2029">
        <v>0</v>
      </c>
      <c r="H2029">
        <v>0.03</v>
      </c>
      <c r="I2029">
        <v>0</v>
      </c>
      <c r="J2029">
        <v>2</v>
      </c>
      <c r="K2029">
        <v>0.03</v>
      </c>
      <c r="L2029">
        <v>-1</v>
      </c>
      <c r="M2029">
        <v>-1</v>
      </c>
      <c r="N2029">
        <v>0.67</v>
      </c>
      <c r="O2029">
        <v>3.58</v>
      </c>
      <c r="P2029">
        <v>0.03</v>
      </c>
      <c r="Q2029">
        <v>0.28000000000000003</v>
      </c>
      <c r="R2029">
        <v>0.05</v>
      </c>
      <c r="S2029">
        <v>0.32</v>
      </c>
      <c r="T2029">
        <v>0.23</v>
      </c>
      <c r="U2029">
        <v>0</v>
      </c>
      <c r="V2029">
        <v>0</v>
      </c>
      <c r="W2029">
        <v>20.67</v>
      </c>
      <c r="X2029">
        <v>0.6</v>
      </c>
      <c r="Y2029">
        <v>-1</v>
      </c>
      <c r="Z2029">
        <v>-1</v>
      </c>
      <c r="AA2029">
        <v>24.88</v>
      </c>
      <c r="AB2029">
        <v>0.03</v>
      </c>
      <c r="AC2029">
        <v>0.02</v>
      </c>
      <c r="AD2029">
        <v>0.03</v>
      </c>
      <c r="AE2029">
        <v>4.17</v>
      </c>
      <c r="AF2029">
        <v>-1</v>
      </c>
      <c r="AG2029">
        <v>-1</v>
      </c>
      <c r="AH2029">
        <v>-1</v>
      </c>
      <c r="AI2029">
        <v>0</v>
      </c>
      <c r="AJ2029">
        <v>0</v>
      </c>
      <c r="AK2029">
        <v>0.03</v>
      </c>
      <c r="AL2029">
        <v>0.03</v>
      </c>
      <c r="AM2029">
        <v>0.05</v>
      </c>
      <c r="AN2029">
        <v>0.05</v>
      </c>
      <c r="AO2029">
        <v>1.42</v>
      </c>
      <c r="AP2029">
        <v>1.42</v>
      </c>
      <c r="AQ2029">
        <v>22.67</v>
      </c>
      <c r="AR2029">
        <v>0.53</v>
      </c>
      <c r="AS2029">
        <v>0.68</v>
      </c>
      <c r="AT2029">
        <v>-1</v>
      </c>
      <c r="AU2029">
        <v>-1</v>
      </c>
      <c r="AV2029">
        <v>0.05</v>
      </c>
      <c r="AW2029">
        <v>29.88</v>
      </c>
      <c r="AX2029">
        <v>29.88</v>
      </c>
      <c r="AY2029">
        <v>0.17</v>
      </c>
      <c r="AZ2029">
        <v>0</v>
      </c>
      <c r="BA2029">
        <v>1450.6531011888806</v>
      </c>
    </row>
    <row r="2030" spans="1:53" x14ac:dyDescent="0.25">
      <c r="A2030">
        <v>4911</v>
      </c>
      <c r="B2030" t="s">
        <v>539</v>
      </c>
      <c r="C2030">
        <v>0</v>
      </c>
      <c r="D2030">
        <v>1.58</v>
      </c>
      <c r="E2030">
        <v>0</v>
      </c>
      <c r="F2030">
        <v>0</v>
      </c>
      <c r="G2030">
        <v>0</v>
      </c>
      <c r="H2030">
        <v>0.03</v>
      </c>
      <c r="I2030">
        <v>0</v>
      </c>
      <c r="J2030">
        <v>2</v>
      </c>
      <c r="K2030">
        <v>0.03</v>
      </c>
      <c r="L2030">
        <v>-1</v>
      </c>
      <c r="M2030">
        <v>-1</v>
      </c>
      <c r="N2030">
        <v>0.67</v>
      </c>
      <c r="O2030">
        <v>3.58</v>
      </c>
      <c r="P2030">
        <v>0.03</v>
      </c>
      <c r="Q2030">
        <v>0.28000000000000003</v>
      </c>
      <c r="R2030">
        <v>0.05</v>
      </c>
      <c r="S2030">
        <v>0.32</v>
      </c>
      <c r="T2030">
        <v>0.23</v>
      </c>
      <c r="U2030">
        <v>0</v>
      </c>
      <c r="V2030">
        <v>0</v>
      </c>
      <c r="W2030">
        <v>20.67</v>
      </c>
      <c r="X2030">
        <v>0.6</v>
      </c>
      <c r="Y2030">
        <v>-1</v>
      </c>
      <c r="Z2030">
        <v>-1</v>
      </c>
      <c r="AA2030">
        <v>24.88</v>
      </c>
      <c r="AB2030">
        <v>0.03</v>
      </c>
      <c r="AC2030">
        <v>0.02</v>
      </c>
      <c r="AD2030">
        <v>0.03</v>
      </c>
      <c r="AE2030">
        <v>4.17</v>
      </c>
      <c r="AF2030">
        <v>-1</v>
      </c>
      <c r="AG2030">
        <v>-1</v>
      </c>
      <c r="AH2030">
        <v>-1</v>
      </c>
      <c r="AI2030">
        <v>0</v>
      </c>
      <c r="AJ2030">
        <v>0</v>
      </c>
      <c r="AK2030">
        <v>0.03</v>
      </c>
      <c r="AL2030">
        <v>0.03</v>
      </c>
      <c r="AM2030">
        <v>0.05</v>
      </c>
      <c r="AN2030">
        <v>0.05</v>
      </c>
      <c r="AO2030">
        <v>1.42</v>
      </c>
      <c r="AP2030">
        <v>1.42</v>
      </c>
      <c r="AQ2030">
        <v>22.67</v>
      </c>
      <c r="AR2030">
        <v>0.53</v>
      </c>
      <c r="AS2030">
        <v>0.68</v>
      </c>
      <c r="AT2030">
        <v>-1</v>
      </c>
      <c r="AU2030">
        <v>-1</v>
      </c>
      <c r="AV2030">
        <v>0.05</v>
      </c>
      <c r="AW2030">
        <v>29.88</v>
      </c>
      <c r="AX2030">
        <v>29.88</v>
      </c>
      <c r="AY2030">
        <v>0.17</v>
      </c>
      <c r="AZ2030">
        <v>0</v>
      </c>
      <c r="BA2030">
        <v>1535.1694218997566</v>
      </c>
    </row>
    <row r="2031" spans="1:53" x14ac:dyDescent="0.25">
      <c r="A2031">
        <v>4913</v>
      </c>
      <c r="B2031" t="s">
        <v>2374</v>
      </c>
      <c r="C2031">
        <v>0</v>
      </c>
      <c r="D2031">
        <v>1.58</v>
      </c>
      <c r="E2031">
        <v>0</v>
      </c>
      <c r="F2031">
        <v>0</v>
      </c>
      <c r="G2031">
        <v>0</v>
      </c>
      <c r="H2031">
        <v>0.03</v>
      </c>
      <c r="I2031">
        <v>0</v>
      </c>
      <c r="J2031">
        <v>2</v>
      </c>
      <c r="K2031">
        <v>0.03</v>
      </c>
      <c r="L2031">
        <v>-1</v>
      </c>
      <c r="M2031">
        <v>-1</v>
      </c>
      <c r="N2031">
        <v>0.67</v>
      </c>
      <c r="O2031">
        <v>3.58</v>
      </c>
      <c r="P2031">
        <v>0.03</v>
      </c>
      <c r="Q2031">
        <v>0.28000000000000003</v>
      </c>
      <c r="R2031">
        <v>0.05</v>
      </c>
      <c r="S2031">
        <v>0.32</v>
      </c>
      <c r="T2031">
        <v>0.23</v>
      </c>
      <c r="U2031">
        <v>0</v>
      </c>
      <c r="V2031">
        <v>0</v>
      </c>
      <c r="W2031">
        <v>20.67</v>
      </c>
      <c r="X2031">
        <v>0.6</v>
      </c>
      <c r="Y2031">
        <v>-1</v>
      </c>
      <c r="Z2031">
        <v>-1</v>
      </c>
      <c r="AA2031">
        <v>24.88</v>
      </c>
      <c r="AB2031">
        <v>0.03</v>
      </c>
      <c r="AC2031">
        <v>0.02</v>
      </c>
      <c r="AD2031">
        <v>0.03</v>
      </c>
      <c r="AE2031">
        <v>4.17</v>
      </c>
      <c r="AF2031">
        <v>-1</v>
      </c>
      <c r="AG2031">
        <v>-1</v>
      </c>
      <c r="AH2031">
        <v>-1</v>
      </c>
      <c r="AI2031">
        <v>0</v>
      </c>
      <c r="AJ2031">
        <v>0</v>
      </c>
      <c r="AK2031">
        <v>0.03</v>
      </c>
      <c r="AL2031">
        <v>0.03</v>
      </c>
      <c r="AM2031">
        <v>0.05</v>
      </c>
      <c r="AN2031">
        <v>0.05</v>
      </c>
      <c r="AO2031">
        <v>1.42</v>
      </c>
      <c r="AP2031">
        <v>1.42</v>
      </c>
      <c r="AQ2031">
        <v>22.67</v>
      </c>
      <c r="AR2031">
        <v>0.53</v>
      </c>
      <c r="AS2031">
        <v>0.68</v>
      </c>
      <c r="AT2031">
        <v>-1</v>
      </c>
      <c r="AU2031">
        <v>-1</v>
      </c>
      <c r="AV2031">
        <v>0.05</v>
      </c>
      <c r="AW2031">
        <v>29.88</v>
      </c>
      <c r="AX2031">
        <v>29.88</v>
      </c>
      <c r="AY2031">
        <v>0.17</v>
      </c>
      <c r="AZ2031">
        <v>0</v>
      </c>
      <c r="BA2031">
        <v>1473.5150595779692</v>
      </c>
    </row>
    <row r="2032" spans="1:53" x14ac:dyDescent="0.25">
      <c r="A2032">
        <v>4914</v>
      </c>
      <c r="B2032" t="s">
        <v>1454</v>
      </c>
      <c r="C2032">
        <v>0</v>
      </c>
      <c r="D2032">
        <v>1.58</v>
      </c>
      <c r="E2032">
        <v>0</v>
      </c>
      <c r="F2032">
        <v>0</v>
      </c>
      <c r="G2032">
        <v>0</v>
      </c>
      <c r="H2032">
        <v>0.03</v>
      </c>
      <c r="I2032">
        <v>0</v>
      </c>
      <c r="J2032">
        <v>2</v>
      </c>
      <c r="K2032">
        <v>0.03</v>
      </c>
      <c r="L2032">
        <v>-1</v>
      </c>
      <c r="M2032">
        <v>-1</v>
      </c>
      <c r="N2032">
        <v>0.67</v>
      </c>
      <c r="O2032">
        <v>3.58</v>
      </c>
      <c r="P2032">
        <v>0.03</v>
      </c>
      <c r="Q2032">
        <v>0.28000000000000003</v>
      </c>
      <c r="R2032">
        <v>0.05</v>
      </c>
      <c r="S2032">
        <v>0.32</v>
      </c>
      <c r="T2032">
        <v>0.23</v>
      </c>
      <c r="U2032">
        <v>0</v>
      </c>
      <c r="V2032">
        <v>0</v>
      </c>
      <c r="W2032">
        <v>20.67</v>
      </c>
      <c r="X2032">
        <v>0.6</v>
      </c>
      <c r="Y2032">
        <v>-1</v>
      </c>
      <c r="Z2032">
        <v>-1</v>
      </c>
      <c r="AA2032">
        <v>24.88</v>
      </c>
      <c r="AB2032">
        <v>0.03</v>
      </c>
      <c r="AC2032">
        <v>0.02</v>
      </c>
      <c r="AD2032">
        <v>0.03</v>
      </c>
      <c r="AE2032">
        <v>4.17</v>
      </c>
      <c r="AF2032">
        <v>-1</v>
      </c>
      <c r="AG2032">
        <v>-1</v>
      </c>
      <c r="AH2032">
        <v>-1</v>
      </c>
      <c r="AI2032">
        <v>0</v>
      </c>
      <c r="AJ2032">
        <v>0</v>
      </c>
      <c r="AK2032">
        <v>0.03</v>
      </c>
      <c r="AL2032">
        <v>0.03</v>
      </c>
      <c r="AM2032">
        <v>0.05</v>
      </c>
      <c r="AN2032">
        <v>0.05</v>
      </c>
      <c r="AO2032">
        <v>1.42</v>
      </c>
      <c r="AP2032">
        <v>1.42</v>
      </c>
      <c r="AQ2032">
        <v>22.67</v>
      </c>
      <c r="AR2032">
        <v>0.53</v>
      </c>
      <c r="AS2032">
        <v>0.68</v>
      </c>
      <c r="AT2032">
        <v>-1</v>
      </c>
      <c r="AU2032">
        <v>-1</v>
      </c>
      <c r="AV2032">
        <v>0.05</v>
      </c>
      <c r="AW2032">
        <v>29.88</v>
      </c>
      <c r="AX2032">
        <v>29.88</v>
      </c>
      <c r="AY2032">
        <v>0.17</v>
      </c>
      <c r="AZ2032">
        <v>0</v>
      </c>
      <c r="BA2032">
        <v>1418.934127011493</v>
      </c>
    </row>
    <row r="2033" spans="1:53" x14ac:dyDescent="0.25">
      <c r="A2033">
        <v>4915</v>
      </c>
      <c r="B2033" t="s">
        <v>2375</v>
      </c>
      <c r="C2033">
        <v>0</v>
      </c>
      <c r="D2033">
        <v>1.58</v>
      </c>
      <c r="E2033">
        <v>0</v>
      </c>
      <c r="F2033">
        <v>0</v>
      </c>
      <c r="G2033">
        <v>0</v>
      </c>
      <c r="H2033">
        <v>0.03</v>
      </c>
      <c r="I2033">
        <v>0</v>
      </c>
      <c r="J2033">
        <v>2</v>
      </c>
      <c r="K2033">
        <v>0.03</v>
      </c>
      <c r="L2033">
        <v>-1</v>
      </c>
      <c r="M2033">
        <v>-1</v>
      </c>
      <c r="N2033">
        <v>0.67</v>
      </c>
      <c r="O2033">
        <v>3.58</v>
      </c>
      <c r="P2033">
        <v>0.03</v>
      </c>
      <c r="Q2033">
        <v>0.28000000000000003</v>
      </c>
      <c r="R2033">
        <v>0.05</v>
      </c>
      <c r="S2033">
        <v>0.32</v>
      </c>
      <c r="T2033">
        <v>0.23</v>
      </c>
      <c r="U2033">
        <v>0</v>
      </c>
      <c r="V2033">
        <v>0</v>
      </c>
      <c r="W2033">
        <v>20.67</v>
      </c>
      <c r="X2033">
        <v>0.6</v>
      </c>
      <c r="Y2033">
        <v>-1</v>
      </c>
      <c r="Z2033">
        <v>-1</v>
      </c>
      <c r="AA2033">
        <v>24.88</v>
      </c>
      <c r="AB2033">
        <v>0.03</v>
      </c>
      <c r="AC2033">
        <v>0.02</v>
      </c>
      <c r="AD2033">
        <v>0.03</v>
      </c>
      <c r="AE2033">
        <v>4.17</v>
      </c>
      <c r="AF2033">
        <v>-1</v>
      </c>
      <c r="AG2033">
        <v>-1</v>
      </c>
      <c r="AH2033">
        <v>-1</v>
      </c>
      <c r="AI2033">
        <v>0</v>
      </c>
      <c r="AJ2033">
        <v>0</v>
      </c>
      <c r="AK2033">
        <v>0.03</v>
      </c>
      <c r="AL2033">
        <v>0.03</v>
      </c>
      <c r="AM2033">
        <v>0.05</v>
      </c>
      <c r="AN2033">
        <v>0.05</v>
      </c>
      <c r="AO2033">
        <v>1.42</v>
      </c>
      <c r="AP2033">
        <v>1.42</v>
      </c>
      <c r="AQ2033">
        <v>22.67</v>
      </c>
      <c r="AR2033">
        <v>0.53</v>
      </c>
      <c r="AS2033">
        <v>0.68</v>
      </c>
      <c r="AT2033">
        <v>-1</v>
      </c>
      <c r="AU2033">
        <v>-1</v>
      </c>
      <c r="AV2033">
        <v>0.05</v>
      </c>
      <c r="AW2033">
        <v>29.88</v>
      </c>
      <c r="AX2033">
        <v>29.88</v>
      </c>
      <c r="AY2033">
        <v>0.17</v>
      </c>
      <c r="AZ2033">
        <v>0</v>
      </c>
      <c r="BA2033">
        <v>1443.180373270136</v>
      </c>
    </row>
    <row r="2034" spans="1:53" x14ac:dyDescent="0.25">
      <c r="A2034">
        <v>4917</v>
      </c>
      <c r="B2034" t="s">
        <v>2376</v>
      </c>
      <c r="C2034">
        <v>0</v>
      </c>
      <c r="D2034">
        <v>1.58</v>
      </c>
      <c r="E2034">
        <v>0</v>
      </c>
      <c r="F2034">
        <v>0</v>
      </c>
      <c r="G2034">
        <v>0</v>
      </c>
      <c r="H2034">
        <v>0.03</v>
      </c>
      <c r="I2034">
        <v>0</v>
      </c>
      <c r="J2034">
        <v>2</v>
      </c>
      <c r="K2034">
        <v>0.03</v>
      </c>
      <c r="L2034">
        <v>-1</v>
      </c>
      <c r="M2034">
        <v>-1</v>
      </c>
      <c r="N2034">
        <v>0.67</v>
      </c>
      <c r="O2034">
        <v>3.58</v>
      </c>
      <c r="P2034">
        <v>0.03</v>
      </c>
      <c r="Q2034">
        <v>0.28000000000000003</v>
      </c>
      <c r="R2034">
        <v>0.05</v>
      </c>
      <c r="S2034">
        <v>0.32</v>
      </c>
      <c r="T2034">
        <v>0.23</v>
      </c>
      <c r="U2034">
        <v>0</v>
      </c>
      <c r="V2034">
        <v>0</v>
      </c>
      <c r="W2034">
        <v>20.67</v>
      </c>
      <c r="X2034">
        <v>0.6</v>
      </c>
      <c r="Y2034">
        <v>-1</v>
      </c>
      <c r="Z2034">
        <v>-1</v>
      </c>
      <c r="AA2034">
        <v>24.88</v>
      </c>
      <c r="AB2034">
        <v>0.03</v>
      </c>
      <c r="AC2034">
        <v>0.02</v>
      </c>
      <c r="AD2034">
        <v>0.03</v>
      </c>
      <c r="AE2034">
        <v>4.17</v>
      </c>
      <c r="AF2034">
        <v>-1</v>
      </c>
      <c r="AG2034">
        <v>-1</v>
      </c>
      <c r="AH2034">
        <v>-1</v>
      </c>
      <c r="AI2034">
        <v>0</v>
      </c>
      <c r="AJ2034">
        <v>0</v>
      </c>
      <c r="AK2034">
        <v>0.03</v>
      </c>
      <c r="AL2034">
        <v>0.03</v>
      </c>
      <c r="AM2034">
        <v>0.05</v>
      </c>
      <c r="AN2034">
        <v>0.05</v>
      </c>
      <c r="AO2034">
        <v>1.42</v>
      </c>
      <c r="AP2034">
        <v>1.42</v>
      </c>
      <c r="AQ2034">
        <v>22.67</v>
      </c>
      <c r="AR2034">
        <v>0.53</v>
      </c>
      <c r="AS2034">
        <v>0.68</v>
      </c>
      <c r="AT2034">
        <v>-1</v>
      </c>
      <c r="AU2034">
        <v>-1</v>
      </c>
      <c r="AV2034">
        <v>0.05</v>
      </c>
      <c r="AW2034">
        <v>29.88</v>
      </c>
      <c r="AX2034">
        <v>29.88</v>
      </c>
      <c r="AY2034">
        <v>0.17</v>
      </c>
      <c r="AZ2034">
        <v>0</v>
      </c>
      <c r="BA2034">
        <v>1550.3742970645512</v>
      </c>
    </row>
    <row r="2035" spans="1:53" x14ac:dyDescent="0.25">
      <c r="A2035">
        <v>4918</v>
      </c>
      <c r="B2035" t="s">
        <v>2377</v>
      </c>
      <c r="C2035">
        <v>0</v>
      </c>
      <c r="D2035">
        <v>1.58</v>
      </c>
      <c r="E2035">
        <v>0</v>
      </c>
      <c r="F2035">
        <v>0</v>
      </c>
      <c r="G2035">
        <v>0</v>
      </c>
      <c r="H2035">
        <v>0.03</v>
      </c>
      <c r="I2035">
        <v>0</v>
      </c>
      <c r="J2035">
        <v>2</v>
      </c>
      <c r="K2035">
        <v>0.03</v>
      </c>
      <c r="L2035">
        <v>-1</v>
      </c>
      <c r="M2035">
        <v>-1</v>
      </c>
      <c r="N2035">
        <v>0.67</v>
      </c>
      <c r="O2035">
        <v>3.58</v>
      </c>
      <c r="P2035">
        <v>0.03</v>
      </c>
      <c r="Q2035">
        <v>0.28000000000000003</v>
      </c>
      <c r="R2035">
        <v>0.05</v>
      </c>
      <c r="S2035">
        <v>0.32</v>
      </c>
      <c r="T2035">
        <v>0.23</v>
      </c>
      <c r="U2035">
        <v>0</v>
      </c>
      <c r="V2035">
        <v>0</v>
      </c>
      <c r="W2035">
        <v>20.67</v>
      </c>
      <c r="X2035">
        <v>0.6</v>
      </c>
      <c r="Y2035">
        <v>-1</v>
      </c>
      <c r="Z2035">
        <v>-1</v>
      </c>
      <c r="AA2035">
        <v>24.88</v>
      </c>
      <c r="AB2035">
        <v>0.03</v>
      </c>
      <c r="AC2035">
        <v>0.02</v>
      </c>
      <c r="AD2035">
        <v>0.03</v>
      </c>
      <c r="AE2035">
        <v>4.17</v>
      </c>
      <c r="AF2035">
        <v>-1</v>
      </c>
      <c r="AG2035">
        <v>-1</v>
      </c>
      <c r="AH2035">
        <v>-1</v>
      </c>
      <c r="AI2035">
        <v>0</v>
      </c>
      <c r="AJ2035">
        <v>0</v>
      </c>
      <c r="AK2035">
        <v>0.03</v>
      </c>
      <c r="AL2035">
        <v>0.03</v>
      </c>
      <c r="AM2035">
        <v>0.05</v>
      </c>
      <c r="AN2035">
        <v>0.05</v>
      </c>
      <c r="AO2035">
        <v>1.42</v>
      </c>
      <c r="AP2035">
        <v>1.42</v>
      </c>
      <c r="AQ2035">
        <v>22.67</v>
      </c>
      <c r="AR2035">
        <v>0.53</v>
      </c>
      <c r="AS2035">
        <v>0.68</v>
      </c>
      <c r="AT2035">
        <v>-1</v>
      </c>
      <c r="AU2035">
        <v>-1</v>
      </c>
      <c r="AV2035">
        <v>0.05</v>
      </c>
      <c r="AW2035">
        <v>29.88</v>
      </c>
      <c r="AX2035">
        <v>29.88</v>
      </c>
      <c r="AY2035">
        <v>0.17</v>
      </c>
      <c r="AZ2035">
        <v>0</v>
      </c>
      <c r="BA2035">
        <v>1399.1521883988246</v>
      </c>
    </row>
    <row r="2036" spans="1:53" x14ac:dyDescent="0.25">
      <c r="A2036">
        <v>4919</v>
      </c>
      <c r="B2036" t="s">
        <v>2378</v>
      </c>
      <c r="C2036">
        <v>0</v>
      </c>
      <c r="D2036">
        <v>1.58</v>
      </c>
      <c r="E2036">
        <v>0</v>
      </c>
      <c r="F2036">
        <v>0</v>
      </c>
      <c r="G2036">
        <v>0</v>
      </c>
      <c r="H2036">
        <v>0.03</v>
      </c>
      <c r="I2036">
        <v>0</v>
      </c>
      <c r="J2036">
        <v>2</v>
      </c>
      <c r="K2036">
        <v>0.03</v>
      </c>
      <c r="L2036">
        <v>-1</v>
      </c>
      <c r="M2036">
        <v>-1</v>
      </c>
      <c r="N2036">
        <v>0.67</v>
      </c>
      <c r="O2036">
        <v>3.58</v>
      </c>
      <c r="P2036">
        <v>0.03</v>
      </c>
      <c r="Q2036">
        <v>0.28000000000000003</v>
      </c>
      <c r="R2036">
        <v>0.05</v>
      </c>
      <c r="S2036">
        <v>0.32</v>
      </c>
      <c r="T2036">
        <v>0.23</v>
      </c>
      <c r="U2036">
        <v>0</v>
      </c>
      <c r="V2036">
        <v>0</v>
      </c>
      <c r="W2036">
        <v>20.67</v>
      </c>
      <c r="X2036">
        <v>0.6</v>
      </c>
      <c r="Y2036">
        <v>-1</v>
      </c>
      <c r="Z2036">
        <v>-1</v>
      </c>
      <c r="AA2036">
        <v>24.88</v>
      </c>
      <c r="AB2036">
        <v>0.03</v>
      </c>
      <c r="AC2036">
        <v>0.02</v>
      </c>
      <c r="AD2036">
        <v>0.03</v>
      </c>
      <c r="AE2036">
        <v>4.17</v>
      </c>
      <c r="AF2036">
        <v>-1</v>
      </c>
      <c r="AG2036">
        <v>-1</v>
      </c>
      <c r="AH2036">
        <v>-1</v>
      </c>
      <c r="AI2036">
        <v>0</v>
      </c>
      <c r="AJ2036">
        <v>0</v>
      </c>
      <c r="AK2036">
        <v>0.03</v>
      </c>
      <c r="AL2036">
        <v>0.03</v>
      </c>
      <c r="AM2036">
        <v>0.05</v>
      </c>
      <c r="AN2036">
        <v>0.05</v>
      </c>
      <c r="AO2036">
        <v>1.42</v>
      </c>
      <c r="AP2036">
        <v>1.42</v>
      </c>
      <c r="AQ2036">
        <v>22.67</v>
      </c>
      <c r="AR2036">
        <v>0.53</v>
      </c>
      <c r="AS2036">
        <v>0.68</v>
      </c>
      <c r="AT2036">
        <v>-1</v>
      </c>
      <c r="AU2036">
        <v>-1</v>
      </c>
      <c r="AV2036">
        <v>0.05</v>
      </c>
      <c r="AW2036">
        <v>29.88</v>
      </c>
      <c r="AX2036">
        <v>29.88</v>
      </c>
      <c r="AY2036">
        <v>0.17</v>
      </c>
      <c r="AZ2036">
        <v>0</v>
      </c>
      <c r="BA2036">
        <v>1317.0936082020085</v>
      </c>
    </row>
    <row r="2037" spans="1:53" x14ac:dyDescent="0.25">
      <c r="A2037">
        <v>4920</v>
      </c>
      <c r="B2037" t="s">
        <v>2379</v>
      </c>
      <c r="C2037">
        <v>0</v>
      </c>
      <c r="D2037">
        <v>1.58</v>
      </c>
      <c r="E2037">
        <v>0</v>
      </c>
      <c r="F2037">
        <v>0</v>
      </c>
      <c r="G2037">
        <v>0</v>
      </c>
      <c r="H2037">
        <v>0.03</v>
      </c>
      <c r="I2037">
        <v>0</v>
      </c>
      <c r="J2037">
        <v>2</v>
      </c>
      <c r="K2037">
        <v>0.03</v>
      </c>
      <c r="L2037">
        <v>-1</v>
      </c>
      <c r="M2037">
        <v>-1</v>
      </c>
      <c r="N2037">
        <v>0.67</v>
      </c>
      <c r="O2037">
        <v>3.58</v>
      </c>
      <c r="P2037">
        <v>0.03</v>
      </c>
      <c r="Q2037">
        <v>0.28000000000000003</v>
      </c>
      <c r="R2037">
        <v>0.05</v>
      </c>
      <c r="S2037">
        <v>0.32</v>
      </c>
      <c r="T2037">
        <v>0.23</v>
      </c>
      <c r="U2037">
        <v>0</v>
      </c>
      <c r="V2037">
        <v>0</v>
      </c>
      <c r="W2037">
        <v>20.67</v>
      </c>
      <c r="X2037">
        <v>0.6</v>
      </c>
      <c r="Y2037">
        <v>-1</v>
      </c>
      <c r="Z2037">
        <v>-1</v>
      </c>
      <c r="AA2037">
        <v>24.88</v>
      </c>
      <c r="AB2037">
        <v>0.03</v>
      </c>
      <c r="AC2037">
        <v>0.02</v>
      </c>
      <c r="AD2037">
        <v>0.03</v>
      </c>
      <c r="AE2037">
        <v>4.17</v>
      </c>
      <c r="AF2037">
        <v>-1</v>
      </c>
      <c r="AG2037">
        <v>-1</v>
      </c>
      <c r="AH2037">
        <v>-1</v>
      </c>
      <c r="AI2037">
        <v>0</v>
      </c>
      <c r="AJ2037">
        <v>0</v>
      </c>
      <c r="AK2037">
        <v>0.03</v>
      </c>
      <c r="AL2037">
        <v>0.03</v>
      </c>
      <c r="AM2037">
        <v>0.05</v>
      </c>
      <c r="AN2037">
        <v>0.05</v>
      </c>
      <c r="AO2037">
        <v>1.42</v>
      </c>
      <c r="AP2037">
        <v>1.42</v>
      </c>
      <c r="AQ2037">
        <v>22.67</v>
      </c>
      <c r="AR2037">
        <v>0.53</v>
      </c>
      <c r="AS2037">
        <v>0.68</v>
      </c>
      <c r="AT2037">
        <v>-1</v>
      </c>
      <c r="AU2037">
        <v>-1</v>
      </c>
      <c r="AV2037">
        <v>0.05</v>
      </c>
      <c r="AW2037">
        <v>29.88</v>
      </c>
      <c r="AX2037">
        <v>29.88</v>
      </c>
      <c r="AY2037">
        <v>0.17</v>
      </c>
      <c r="AZ2037">
        <v>0</v>
      </c>
      <c r="BA2037">
        <v>1496.6217172386112</v>
      </c>
    </row>
    <row r="2038" spans="1:53" x14ac:dyDescent="0.25">
      <c r="A2038">
        <v>4924</v>
      </c>
      <c r="B2038" t="s">
        <v>2380</v>
      </c>
      <c r="C2038">
        <v>0</v>
      </c>
      <c r="D2038">
        <v>1.58</v>
      </c>
      <c r="E2038">
        <v>0</v>
      </c>
      <c r="F2038">
        <v>0</v>
      </c>
      <c r="G2038">
        <v>0</v>
      </c>
      <c r="H2038">
        <v>0.03</v>
      </c>
      <c r="I2038">
        <v>0</v>
      </c>
      <c r="J2038">
        <v>2</v>
      </c>
      <c r="K2038">
        <v>0.03</v>
      </c>
      <c r="L2038">
        <v>-1</v>
      </c>
      <c r="M2038">
        <v>-1</v>
      </c>
      <c r="N2038">
        <v>0.67</v>
      </c>
      <c r="O2038">
        <v>3.58</v>
      </c>
      <c r="P2038">
        <v>0.03</v>
      </c>
      <c r="Q2038">
        <v>0.28000000000000003</v>
      </c>
      <c r="R2038">
        <v>0.05</v>
      </c>
      <c r="S2038">
        <v>0.32</v>
      </c>
      <c r="T2038">
        <v>0.23</v>
      </c>
      <c r="U2038">
        <v>0</v>
      </c>
      <c r="V2038">
        <v>0</v>
      </c>
      <c r="W2038">
        <v>20.67</v>
      </c>
      <c r="X2038">
        <v>0.6</v>
      </c>
      <c r="Y2038">
        <v>-1</v>
      </c>
      <c r="Z2038">
        <v>-1</v>
      </c>
      <c r="AA2038">
        <v>24.88</v>
      </c>
      <c r="AB2038">
        <v>0.03</v>
      </c>
      <c r="AC2038">
        <v>0.02</v>
      </c>
      <c r="AD2038">
        <v>0.03</v>
      </c>
      <c r="AE2038">
        <v>4.17</v>
      </c>
      <c r="AF2038">
        <v>-1</v>
      </c>
      <c r="AG2038">
        <v>-1</v>
      </c>
      <c r="AH2038">
        <v>-1</v>
      </c>
      <c r="AI2038">
        <v>0</v>
      </c>
      <c r="AJ2038">
        <v>0</v>
      </c>
      <c r="AK2038">
        <v>0.03</v>
      </c>
      <c r="AL2038">
        <v>0.03</v>
      </c>
      <c r="AM2038">
        <v>0.05</v>
      </c>
      <c r="AN2038">
        <v>0.05</v>
      </c>
      <c r="AO2038">
        <v>1.42</v>
      </c>
      <c r="AP2038">
        <v>1.42</v>
      </c>
      <c r="AQ2038">
        <v>22.67</v>
      </c>
      <c r="AR2038">
        <v>0.53</v>
      </c>
      <c r="AS2038">
        <v>0.68</v>
      </c>
      <c r="AT2038">
        <v>-1</v>
      </c>
      <c r="AU2038">
        <v>-1</v>
      </c>
      <c r="AV2038">
        <v>0.05</v>
      </c>
      <c r="AW2038">
        <v>29.88</v>
      </c>
      <c r="AX2038">
        <v>29.88</v>
      </c>
      <c r="AY2038">
        <v>0.17</v>
      </c>
      <c r="AZ2038">
        <v>0</v>
      </c>
      <c r="BA2038">
        <v>1444.2108494058316</v>
      </c>
    </row>
    <row r="2039" spans="1:53" x14ac:dyDescent="0.25">
      <c r="A2039">
        <v>4925</v>
      </c>
      <c r="B2039" t="s">
        <v>2381</v>
      </c>
      <c r="C2039">
        <v>0</v>
      </c>
      <c r="D2039">
        <v>1.58</v>
      </c>
      <c r="E2039">
        <v>0</v>
      </c>
      <c r="F2039">
        <v>0</v>
      </c>
      <c r="G2039">
        <v>0</v>
      </c>
      <c r="H2039">
        <v>0.03</v>
      </c>
      <c r="I2039">
        <v>0</v>
      </c>
      <c r="J2039">
        <v>2</v>
      </c>
      <c r="K2039">
        <v>0.03</v>
      </c>
      <c r="L2039">
        <v>-1</v>
      </c>
      <c r="M2039">
        <v>-1</v>
      </c>
      <c r="N2039">
        <v>0.67</v>
      </c>
      <c r="O2039">
        <v>3.58</v>
      </c>
      <c r="P2039">
        <v>0.03</v>
      </c>
      <c r="Q2039">
        <v>0.28000000000000003</v>
      </c>
      <c r="R2039">
        <v>0.05</v>
      </c>
      <c r="S2039">
        <v>0.32</v>
      </c>
      <c r="T2039">
        <v>0.23</v>
      </c>
      <c r="U2039">
        <v>0</v>
      </c>
      <c r="V2039">
        <v>0</v>
      </c>
      <c r="W2039">
        <v>20.67</v>
      </c>
      <c r="X2039">
        <v>0.6</v>
      </c>
      <c r="Y2039">
        <v>-1</v>
      </c>
      <c r="Z2039">
        <v>-1</v>
      </c>
      <c r="AA2039">
        <v>24.88</v>
      </c>
      <c r="AB2039">
        <v>0.03</v>
      </c>
      <c r="AC2039">
        <v>0.02</v>
      </c>
      <c r="AD2039">
        <v>0.03</v>
      </c>
      <c r="AE2039">
        <v>4.17</v>
      </c>
      <c r="AF2039">
        <v>-1</v>
      </c>
      <c r="AG2039">
        <v>-1</v>
      </c>
      <c r="AH2039">
        <v>-1</v>
      </c>
      <c r="AI2039">
        <v>0</v>
      </c>
      <c r="AJ2039">
        <v>0</v>
      </c>
      <c r="AK2039">
        <v>0.03</v>
      </c>
      <c r="AL2039">
        <v>0.03</v>
      </c>
      <c r="AM2039">
        <v>0.05</v>
      </c>
      <c r="AN2039">
        <v>0.05</v>
      </c>
      <c r="AO2039">
        <v>1.42</v>
      </c>
      <c r="AP2039">
        <v>1.42</v>
      </c>
      <c r="AQ2039">
        <v>22.67</v>
      </c>
      <c r="AR2039">
        <v>0.53</v>
      </c>
      <c r="AS2039">
        <v>0.68</v>
      </c>
      <c r="AT2039">
        <v>-1</v>
      </c>
      <c r="AU2039">
        <v>-1</v>
      </c>
      <c r="AV2039">
        <v>0.05</v>
      </c>
      <c r="AW2039">
        <v>29.88</v>
      </c>
      <c r="AX2039">
        <v>29.88</v>
      </c>
      <c r="AY2039">
        <v>0.17</v>
      </c>
      <c r="AZ2039">
        <v>0</v>
      </c>
      <c r="BA2039">
        <v>1388.4776822194431</v>
      </c>
    </row>
    <row r="2040" spans="1:53" x14ac:dyDescent="0.25">
      <c r="A2040">
        <v>4926</v>
      </c>
      <c r="B2040" t="s">
        <v>2382</v>
      </c>
      <c r="C2040">
        <v>0</v>
      </c>
      <c r="D2040">
        <v>1.58</v>
      </c>
      <c r="E2040">
        <v>0</v>
      </c>
      <c r="F2040">
        <v>0</v>
      </c>
      <c r="G2040">
        <v>0</v>
      </c>
      <c r="H2040">
        <v>0.03</v>
      </c>
      <c r="I2040">
        <v>0</v>
      </c>
      <c r="J2040">
        <v>2</v>
      </c>
      <c r="K2040">
        <v>0.03</v>
      </c>
      <c r="L2040">
        <v>-1</v>
      </c>
      <c r="M2040">
        <v>-1</v>
      </c>
      <c r="N2040">
        <v>0.67</v>
      </c>
      <c r="O2040">
        <v>3.58</v>
      </c>
      <c r="P2040">
        <v>0.03</v>
      </c>
      <c r="Q2040">
        <v>0.28000000000000003</v>
      </c>
      <c r="R2040">
        <v>0.05</v>
      </c>
      <c r="S2040">
        <v>0.32</v>
      </c>
      <c r="T2040">
        <v>0.23</v>
      </c>
      <c r="U2040">
        <v>0</v>
      </c>
      <c r="V2040">
        <v>0</v>
      </c>
      <c r="W2040">
        <v>20.67</v>
      </c>
      <c r="X2040">
        <v>0.6</v>
      </c>
      <c r="Y2040">
        <v>-1</v>
      </c>
      <c r="Z2040">
        <v>-1</v>
      </c>
      <c r="AA2040">
        <v>24.88</v>
      </c>
      <c r="AB2040">
        <v>0.03</v>
      </c>
      <c r="AC2040">
        <v>0.02</v>
      </c>
      <c r="AD2040">
        <v>0.03</v>
      </c>
      <c r="AE2040">
        <v>4.17</v>
      </c>
      <c r="AF2040">
        <v>-1</v>
      </c>
      <c r="AG2040">
        <v>-1</v>
      </c>
      <c r="AH2040">
        <v>-1</v>
      </c>
      <c r="AI2040">
        <v>0</v>
      </c>
      <c r="AJ2040">
        <v>0</v>
      </c>
      <c r="AK2040">
        <v>0.03</v>
      </c>
      <c r="AL2040">
        <v>0.03</v>
      </c>
      <c r="AM2040">
        <v>0.05</v>
      </c>
      <c r="AN2040">
        <v>0.05</v>
      </c>
      <c r="AO2040">
        <v>1.42</v>
      </c>
      <c r="AP2040">
        <v>1.42</v>
      </c>
      <c r="AQ2040">
        <v>22.67</v>
      </c>
      <c r="AR2040">
        <v>0.53</v>
      </c>
      <c r="AS2040">
        <v>0.68</v>
      </c>
      <c r="AT2040">
        <v>-1</v>
      </c>
      <c r="AU2040">
        <v>-1</v>
      </c>
      <c r="AV2040">
        <v>0.05</v>
      </c>
      <c r="AW2040">
        <v>29.88</v>
      </c>
      <c r="AX2040">
        <v>29.88</v>
      </c>
      <c r="AY2040">
        <v>0.17</v>
      </c>
      <c r="AZ2040">
        <v>0</v>
      </c>
      <c r="BA2040">
        <v>1379.9044129512533</v>
      </c>
    </row>
    <row r="2041" spans="1:53" x14ac:dyDescent="0.25">
      <c r="A2041">
        <v>4929</v>
      </c>
      <c r="B2041" t="s">
        <v>2383</v>
      </c>
      <c r="C2041">
        <v>0</v>
      </c>
      <c r="D2041">
        <v>1.58</v>
      </c>
      <c r="E2041">
        <v>0</v>
      </c>
      <c r="F2041">
        <v>0</v>
      </c>
      <c r="G2041">
        <v>0</v>
      </c>
      <c r="H2041">
        <v>0.03</v>
      </c>
      <c r="I2041">
        <v>0</v>
      </c>
      <c r="J2041">
        <v>2</v>
      </c>
      <c r="K2041">
        <v>0.03</v>
      </c>
      <c r="L2041">
        <v>-1</v>
      </c>
      <c r="M2041">
        <v>-1</v>
      </c>
      <c r="N2041">
        <v>0.67</v>
      </c>
      <c r="O2041">
        <v>3.58</v>
      </c>
      <c r="P2041">
        <v>0.03</v>
      </c>
      <c r="Q2041">
        <v>0.28000000000000003</v>
      </c>
      <c r="R2041">
        <v>0.05</v>
      </c>
      <c r="S2041">
        <v>0.32</v>
      </c>
      <c r="T2041">
        <v>0.23</v>
      </c>
      <c r="U2041">
        <v>0</v>
      </c>
      <c r="V2041">
        <v>0</v>
      </c>
      <c r="W2041">
        <v>20.67</v>
      </c>
      <c r="X2041">
        <v>0.6</v>
      </c>
      <c r="Y2041">
        <v>-1</v>
      </c>
      <c r="Z2041">
        <v>-1</v>
      </c>
      <c r="AA2041">
        <v>24.88</v>
      </c>
      <c r="AB2041">
        <v>0.03</v>
      </c>
      <c r="AC2041">
        <v>0.02</v>
      </c>
      <c r="AD2041">
        <v>0.03</v>
      </c>
      <c r="AE2041">
        <v>4.17</v>
      </c>
      <c r="AF2041">
        <v>-1</v>
      </c>
      <c r="AG2041">
        <v>-1</v>
      </c>
      <c r="AH2041">
        <v>-1</v>
      </c>
      <c r="AI2041">
        <v>0</v>
      </c>
      <c r="AJ2041">
        <v>0</v>
      </c>
      <c r="AK2041">
        <v>0.03</v>
      </c>
      <c r="AL2041">
        <v>0.03</v>
      </c>
      <c r="AM2041">
        <v>0.05</v>
      </c>
      <c r="AN2041">
        <v>0.05</v>
      </c>
      <c r="AO2041">
        <v>1.42</v>
      </c>
      <c r="AP2041">
        <v>1.42</v>
      </c>
      <c r="AQ2041">
        <v>22.67</v>
      </c>
      <c r="AR2041">
        <v>0.53</v>
      </c>
      <c r="AS2041">
        <v>0.68</v>
      </c>
      <c r="AT2041">
        <v>-1</v>
      </c>
      <c r="AU2041">
        <v>-1</v>
      </c>
      <c r="AV2041">
        <v>0.05</v>
      </c>
      <c r="AW2041">
        <v>29.88</v>
      </c>
      <c r="AX2041">
        <v>29.88</v>
      </c>
      <c r="AY2041">
        <v>0.17</v>
      </c>
      <c r="AZ2041">
        <v>0</v>
      </c>
      <c r="BA2041">
        <v>1471.2042454438788</v>
      </c>
    </row>
    <row r="2042" spans="1:53" x14ac:dyDescent="0.25">
      <c r="A2042">
        <v>4930</v>
      </c>
      <c r="B2042" t="s">
        <v>2384</v>
      </c>
      <c r="C2042">
        <v>0</v>
      </c>
      <c r="D2042">
        <v>1.58</v>
      </c>
      <c r="E2042">
        <v>0</v>
      </c>
      <c r="F2042">
        <v>0</v>
      </c>
      <c r="G2042">
        <v>0</v>
      </c>
      <c r="H2042">
        <v>0.03</v>
      </c>
      <c r="I2042">
        <v>0</v>
      </c>
      <c r="J2042">
        <v>2</v>
      </c>
      <c r="K2042">
        <v>0.03</v>
      </c>
      <c r="L2042">
        <v>-1</v>
      </c>
      <c r="M2042">
        <v>-1</v>
      </c>
      <c r="N2042">
        <v>0.67</v>
      </c>
      <c r="O2042">
        <v>3.58</v>
      </c>
      <c r="P2042">
        <v>0.03</v>
      </c>
      <c r="Q2042">
        <v>0.28000000000000003</v>
      </c>
      <c r="R2042">
        <v>0.05</v>
      </c>
      <c r="S2042">
        <v>0.32</v>
      </c>
      <c r="T2042">
        <v>0.23</v>
      </c>
      <c r="U2042">
        <v>0</v>
      </c>
      <c r="V2042">
        <v>0</v>
      </c>
      <c r="W2042">
        <v>20.67</v>
      </c>
      <c r="X2042">
        <v>0.6</v>
      </c>
      <c r="Y2042">
        <v>-1</v>
      </c>
      <c r="Z2042">
        <v>-1</v>
      </c>
      <c r="AA2042">
        <v>24.88</v>
      </c>
      <c r="AB2042">
        <v>0.03</v>
      </c>
      <c r="AC2042">
        <v>0.02</v>
      </c>
      <c r="AD2042">
        <v>0.03</v>
      </c>
      <c r="AE2042">
        <v>4.17</v>
      </c>
      <c r="AF2042">
        <v>-1</v>
      </c>
      <c r="AG2042">
        <v>-1</v>
      </c>
      <c r="AH2042">
        <v>-1</v>
      </c>
      <c r="AI2042">
        <v>0</v>
      </c>
      <c r="AJ2042">
        <v>0</v>
      </c>
      <c r="AK2042">
        <v>0.03</v>
      </c>
      <c r="AL2042">
        <v>0.03</v>
      </c>
      <c r="AM2042">
        <v>0.05</v>
      </c>
      <c r="AN2042">
        <v>0.05</v>
      </c>
      <c r="AO2042">
        <v>1.42</v>
      </c>
      <c r="AP2042">
        <v>1.42</v>
      </c>
      <c r="AQ2042">
        <v>22.67</v>
      </c>
      <c r="AR2042">
        <v>0.53</v>
      </c>
      <c r="AS2042">
        <v>0.68</v>
      </c>
      <c r="AT2042">
        <v>-1</v>
      </c>
      <c r="AU2042">
        <v>-1</v>
      </c>
      <c r="AV2042">
        <v>0.05</v>
      </c>
      <c r="AW2042">
        <v>29.88</v>
      </c>
      <c r="AX2042">
        <v>29.88</v>
      </c>
      <c r="AY2042">
        <v>0.17</v>
      </c>
      <c r="AZ2042">
        <v>0</v>
      </c>
      <c r="BA2042">
        <v>1524.0771903985021</v>
      </c>
    </row>
    <row r="2043" spans="1:53" x14ac:dyDescent="0.25">
      <c r="A2043">
        <v>4931</v>
      </c>
      <c r="B2043" t="s">
        <v>2385</v>
      </c>
      <c r="C2043">
        <v>0</v>
      </c>
      <c r="D2043">
        <v>1.58</v>
      </c>
      <c r="E2043">
        <v>0</v>
      </c>
      <c r="F2043">
        <v>0</v>
      </c>
      <c r="G2043">
        <v>0</v>
      </c>
      <c r="H2043">
        <v>0.03</v>
      </c>
      <c r="I2043">
        <v>0</v>
      </c>
      <c r="J2043">
        <v>2</v>
      </c>
      <c r="K2043">
        <v>0.03</v>
      </c>
      <c r="L2043">
        <v>-1</v>
      </c>
      <c r="M2043">
        <v>-1</v>
      </c>
      <c r="N2043">
        <v>0.67</v>
      </c>
      <c r="O2043">
        <v>3.58</v>
      </c>
      <c r="P2043">
        <v>0.03</v>
      </c>
      <c r="Q2043">
        <v>0.28000000000000003</v>
      </c>
      <c r="R2043">
        <v>0.05</v>
      </c>
      <c r="S2043">
        <v>0.32</v>
      </c>
      <c r="T2043">
        <v>0.23</v>
      </c>
      <c r="U2043">
        <v>0</v>
      </c>
      <c r="V2043">
        <v>0</v>
      </c>
      <c r="W2043">
        <v>20.67</v>
      </c>
      <c r="X2043">
        <v>0.6</v>
      </c>
      <c r="Y2043">
        <v>-1</v>
      </c>
      <c r="Z2043">
        <v>-1</v>
      </c>
      <c r="AA2043">
        <v>24.88</v>
      </c>
      <c r="AB2043">
        <v>0.03</v>
      </c>
      <c r="AC2043">
        <v>0.02</v>
      </c>
      <c r="AD2043">
        <v>0.03</v>
      </c>
      <c r="AE2043">
        <v>4.17</v>
      </c>
      <c r="AF2043">
        <v>-1</v>
      </c>
      <c r="AG2043">
        <v>-1</v>
      </c>
      <c r="AH2043">
        <v>-1</v>
      </c>
      <c r="AI2043">
        <v>0</v>
      </c>
      <c r="AJ2043">
        <v>0</v>
      </c>
      <c r="AK2043">
        <v>0.03</v>
      </c>
      <c r="AL2043">
        <v>0.03</v>
      </c>
      <c r="AM2043">
        <v>0.05</v>
      </c>
      <c r="AN2043">
        <v>0.05</v>
      </c>
      <c r="AO2043">
        <v>1.42</v>
      </c>
      <c r="AP2043">
        <v>1.42</v>
      </c>
      <c r="AQ2043">
        <v>22.67</v>
      </c>
      <c r="AR2043">
        <v>0.53</v>
      </c>
      <c r="AS2043">
        <v>0.68</v>
      </c>
      <c r="AT2043">
        <v>-1</v>
      </c>
      <c r="AU2043">
        <v>-1</v>
      </c>
      <c r="AV2043">
        <v>0.05</v>
      </c>
      <c r="AW2043">
        <v>29.88</v>
      </c>
      <c r="AX2043">
        <v>29.88</v>
      </c>
      <c r="AY2043">
        <v>0.17</v>
      </c>
      <c r="AZ2043">
        <v>0</v>
      </c>
      <c r="BA2043">
        <v>1453.2112637916448</v>
      </c>
    </row>
    <row r="2044" spans="1:53" x14ac:dyDescent="0.25">
      <c r="A2044">
        <v>4932</v>
      </c>
      <c r="B2044" t="s">
        <v>698</v>
      </c>
      <c r="C2044">
        <v>0</v>
      </c>
      <c r="D2044">
        <v>1.58</v>
      </c>
      <c r="E2044">
        <v>0</v>
      </c>
      <c r="F2044">
        <v>0</v>
      </c>
      <c r="G2044">
        <v>0</v>
      </c>
      <c r="H2044">
        <v>0.03</v>
      </c>
      <c r="I2044">
        <v>0</v>
      </c>
      <c r="J2044">
        <v>2</v>
      </c>
      <c r="K2044">
        <v>0.03</v>
      </c>
      <c r="L2044">
        <v>-1</v>
      </c>
      <c r="M2044">
        <v>-1</v>
      </c>
      <c r="N2044">
        <v>0.67</v>
      </c>
      <c r="O2044">
        <v>3.58</v>
      </c>
      <c r="P2044">
        <v>0.03</v>
      </c>
      <c r="Q2044">
        <v>0.28000000000000003</v>
      </c>
      <c r="R2044">
        <v>0.05</v>
      </c>
      <c r="S2044">
        <v>0.32</v>
      </c>
      <c r="T2044">
        <v>0.23</v>
      </c>
      <c r="U2044">
        <v>0</v>
      </c>
      <c r="V2044">
        <v>0</v>
      </c>
      <c r="W2044">
        <v>20.67</v>
      </c>
      <c r="X2044">
        <v>0.6</v>
      </c>
      <c r="Y2044">
        <v>-1</v>
      </c>
      <c r="Z2044">
        <v>-1</v>
      </c>
      <c r="AA2044">
        <v>24.88</v>
      </c>
      <c r="AB2044">
        <v>0.03</v>
      </c>
      <c r="AC2044">
        <v>0.02</v>
      </c>
      <c r="AD2044">
        <v>0.03</v>
      </c>
      <c r="AE2044">
        <v>4.17</v>
      </c>
      <c r="AF2044">
        <v>-1</v>
      </c>
      <c r="AG2044">
        <v>-1</v>
      </c>
      <c r="AH2044">
        <v>-1</v>
      </c>
      <c r="AI2044">
        <v>0</v>
      </c>
      <c r="AJ2044">
        <v>0</v>
      </c>
      <c r="AK2044">
        <v>0.03</v>
      </c>
      <c r="AL2044">
        <v>0.03</v>
      </c>
      <c r="AM2044">
        <v>0.05</v>
      </c>
      <c r="AN2044">
        <v>0.05</v>
      </c>
      <c r="AO2044">
        <v>1.42</v>
      </c>
      <c r="AP2044">
        <v>1.42</v>
      </c>
      <c r="AQ2044">
        <v>22.67</v>
      </c>
      <c r="AR2044">
        <v>0.53</v>
      </c>
      <c r="AS2044">
        <v>0.68</v>
      </c>
      <c r="AT2044">
        <v>-1</v>
      </c>
      <c r="AU2044">
        <v>-1</v>
      </c>
      <c r="AV2044">
        <v>0.05</v>
      </c>
      <c r="AW2044">
        <v>29.88</v>
      </c>
      <c r="AX2044">
        <v>29.88</v>
      </c>
      <c r="AY2044">
        <v>0.17</v>
      </c>
      <c r="AZ2044">
        <v>0</v>
      </c>
      <c r="BA2044">
        <v>1426.0468807661994</v>
      </c>
    </row>
    <row r="2045" spans="1:53" x14ac:dyDescent="0.25">
      <c r="A2045">
        <v>4933</v>
      </c>
      <c r="B2045" t="s">
        <v>2386</v>
      </c>
      <c r="C2045">
        <v>0</v>
      </c>
      <c r="D2045">
        <v>1.58</v>
      </c>
      <c r="E2045">
        <v>0</v>
      </c>
      <c r="F2045">
        <v>0</v>
      </c>
      <c r="G2045">
        <v>0</v>
      </c>
      <c r="H2045">
        <v>0.03</v>
      </c>
      <c r="I2045">
        <v>0</v>
      </c>
      <c r="J2045">
        <v>2</v>
      </c>
      <c r="K2045">
        <v>0.03</v>
      </c>
      <c r="L2045">
        <v>-1</v>
      </c>
      <c r="M2045">
        <v>-1</v>
      </c>
      <c r="N2045">
        <v>0.67</v>
      </c>
      <c r="O2045">
        <v>3.58</v>
      </c>
      <c r="P2045">
        <v>0.03</v>
      </c>
      <c r="Q2045">
        <v>0.28000000000000003</v>
      </c>
      <c r="R2045">
        <v>0.05</v>
      </c>
      <c r="S2045">
        <v>0.32</v>
      </c>
      <c r="T2045">
        <v>0.23</v>
      </c>
      <c r="U2045">
        <v>0</v>
      </c>
      <c r="V2045">
        <v>0</v>
      </c>
      <c r="W2045">
        <v>20.67</v>
      </c>
      <c r="X2045">
        <v>0.6</v>
      </c>
      <c r="Y2045">
        <v>-1</v>
      </c>
      <c r="Z2045">
        <v>-1</v>
      </c>
      <c r="AA2045">
        <v>24.88</v>
      </c>
      <c r="AB2045">
        <v>0.03</v>
      </c>
      <c r="AC2045">
        <v>0.02</v>
      </c>
      <c r="AD2045">
        <v>0.03</v>
      </c>
      <c r="AE2045">
        <v>4.17</v>
      </c>
      <c r="AF2045">
        <v>-1</v>
      </c>
      <c r="AG2045">
        <v>-1</v>
      </c>
      <c r="AH2045">
        <v>-1</v>
      </c>
      <c r="AI2045">
        <v>0</v>
      </c>
      <c r="AJ2045">
        <v>0</v>
      </c>
      <c r="AK2045">
        <v>0.03</v>
      </c>
      <c r="AL2045">
        <v>0.03</v>
      </c>
      <c r="AM2045">
        <v>0.05</v>
      </c>
      <c r="AN2045">
        <v>0.05</v>
      </c>
      <c r="AO2045">
        <v>1.42</v>
      </c>
      <c r="AP2045">
        <v>1.42</v>
      </c>
      <c r="AQ2045">
        <v>22.67</v>
      </c>
      <c r="AR2045">
        <v>0.53</v>
      </c>
      <c r="AS2045">
        <v>0.68</v>
      </c>
      <c r="AT2045">
        <v>-1</v>
      </c>
      <c r="AU2045">
        <v>-1</v>
      </c>
      <c r="AV2045">
        <v>0.05</v>
      </c>
      <c r="AW2045">
        <v>29.88</v>
      </c>
      <c r="AX2045">
        <v>29.88</v>
      </c>
      <c r="AY2045">
        <v>0.17</v>
      </c>
      <c r="AZ2045">
        <v>0</v>
      </c>
      <c r="BA2045">
        <v>1427.3632283065062</v>
      </c>
    </row>
    <row r="2046" spans="1:53" x14ac:dyDescent="0.25">
      <c r="A2046">
        <v>4935</v>
      </c>
      <c r="B2046" t="s">
        <v>2387</v>
      </c>
      <c r="C2046">
        <v>0</v>
      </c>
      <c r="D2046">
        <v>1.58</v>
      </c>
      <c r="E2046">
        <v>0</v>
      </c>
      <c r="F2046">
        <v>0</v>
      </c>
      <c r="G2046">
        <v>0</v>
      </c>
      <c r="H2046">
        <v>0.03</v>
      </c>
      <c r="I2046">
        <v>0</v>
      </c>
      <c r="J2046">
        <v>2</v>
      </c>
      <c r="K2046">
        <v>0.03</v>
      </c>
      <c r="L2046">
        <v>-1</v>
      </c>
      <c r="M2046">
        <v>-1</v>
      </c>
      <c r="N2046">
        <v>0.67</v>
      </c>
      <c r="O2046">
        <v>3.58</v>
      </c>
      <c r="P2046">
        <v>0.03</v>
      </c>
      <c r="Q2046">
        <v>0.28000000000000003</v>
      </c>
      <c r="R2046">
        <v>0.05</v>
      </c>
      <c r="S2046">
        <v>0.32</v>
      </c>
      <c r="T2046">
        <v>0.23</v>
      </c>
      <c r="U2046">
        <v>0</v>
      </c>
      <c r="V2046">
        <v>0</v>
      </c>
      <c r="W2046">
        <v>20.67</v>
      </c>
      <c r="X2046">
        <v>0.6</v>
      </c>
      <c r="Y2046">
        <v>-1</v>
      </c>
      <c r="Z2046">
        <v>-1</v>
      </c>
      <c r="AA2046">
        <v>24.88</v>
      </c>
      <c r="AB2046">
        <v>0.03</v>
      </c>
      <c r="AC2046">
        <v>0.02</v>
      </c>
      <c r="AD2046">
        <v>0.03</v>
      </c>
      <c r="AE2046">
        <v>4.17</v>
      </c>
      <c r="AF2046">
        <v>-1</v>
      </c>
      <c r="AG2046">
        <v>-1</v>
      </c>
      <c r="AH2046">
        <v>-1</v>
      </c>
      <c r="AI2046">
        <v>0</v>
      </c>
      <c r="AJ2046">
        <v>0</v>
      </c>
      <c r="AK2046">
        <v>0.03</v>
      </c>
      <c r="AL2046">
        <v>0.03</v>
      </c>
      <c r="AM2046">
        <v>0.05</v>
      </c>
      <c r="AN2046">
        <v>0.05</v>
      </c>
      <c r="AO2046">
        <v>1.42</v>
      </c>
      <c r="AP2046">
        <v>1.42</v>
      </c>
      <c r="AQ2046">
        <v>22.67</v>
      </c>
      <c r="AR2046">
        <v>0.53</v>
      </c>
      <c r="AS2046">
        <v>0.68</v>
      </c>
      <c r="AT2046">
        <v>-1</v>
      </c>
      <c r="AU2046">
        <v>-1</v>
      </c>
      <c r="AV2046">
        <v>0.05</v>
      </c>
      <c r="AW2046">
        <v>29.88</v>
      </c>
      <c r="AX2046">
        <v>29.88</v>
      </c>
      <c r="AY2046">
        <v>0.17</v>
      </c>
      <c r="AZ2046">
        <v>0</v>
      </c>
      <c r="BA2046">
        <v>1432.7937324039415</v>
      </c>
    </row>
    <row r="2047" spans="1:53" x14ac:dyDescent="0.25">
      <c r="A2047">
        <v>4936</v>
      </c>
      <c r="B2047" t="s">
        <v>2388</v>
      </c>
      <c r="C2047">
        <v>0</v>
      </c>
      <c r="D2047">
        <v>1.58</v>
      </c>
      <c r="E2047">
        <v>0</v>
      </c>
      <c r="F2047">
        <v>0</v>
      </c>
      <c r="G2047">
        <v>0</v>
      </c>
      <c r="H2047">
        <v>0.03</v>
      </c>
      <c r="I2047">
        <v>0</v>
      </c>
      <c r="J2047">
        <v>2</v>
      </c>
      <c r="K2047">
        <v>0.03</v>
      </c>
      <c r="L2047">
        <v>-1</v>
      </c>
      <c r="M2047">
        <v>-1</v>
      </c>
      <c r="N2047">
        <v>0.67</v>
      </c>
      <c r="O2047">
        <v>3.58</v>
      </c>
      <c r="P2047">
        <v>0.03</v>
      </c>
      <c r="Q2047">
        <v>0.28000000000000003</v>
      </c>
      <c r="R2047">
        <v>0.05</v>
      </c>
      <c r="S2047">
        <v>0.32</v>
      </c>
      <c r="T2047">
        <v>0.23</v>
      </c>
      <c r="U2047">
        <v>0</v>
      </c>
      <c r="V2047">
        <v>0</v>
      </c>
      <c r="W2047">
        <v>20.67</v>
      </c>
      <c r="X2047">
        <v>0.6</v>
      </c>
      <c r="Y2047">
        <v>-1</v>
      </c>
      <c r="Z2047">
        <v>-1</v>
      </c>
      <c r="AA2047">
        <v>24.88</v>
      </c>
      <c r="AB2047">
        <v>0.03</v>
      </c>
      <c r="AC2047">
        <v>0.02</v>
      </c>
      <c r="AD2047">
        <v>0.03</v>
      </c>
      <c r="AE2047">
        <v>4.17</v>
      </c>
      <c r="AF2047">
        <v>-1</v>
      </c>
      <c r="AG2047">
        <v>-1</v>
      </c>
      <c r="AH2047">
        <v>-1</v>
      </c>
      <c r="AI2047">
        <v>0</v>
      </c>
      <c r="AJ2047">
        <v>0</v>
      </c>
      <c r="AK2047">
        <v>0.03</v>
      </c>
      <c r="AL2047">
        <v>0.03</v>
      </c>
      <c r="AM2047">
        <v>0.05</v>
      </c>
      <c r="AN2047">
        <v>0.05</v>
      </c>
      <c r="AO2047">
        <v>1.42</v>
      </c>
      <c r="AP2047">
        <v>1.42</v>
      </c>
      <c r="AQ2047">
        <v>22.67</v>
      </c>
      <c r="AR2047">
        <v>0.53</v>
      </c>
      <c r="AS2047">
        <v>0.68</v>
      </c>
      <c r="AT2047">
        <v>-1</v>
      </c>
      <c r="AU2047">
        <v>-1</v>
      </c>
      <c r="AV2047">
        <v>0.05</v>
      </c>
      <c r="AW2047">
        <v>29.88</v>
      </c>
      <c r="AX2047">
        <v>29.88</v>
      </c>
      <c r="AY2047">
        <v>0.17</v>
      </c>
      <c r="AZ2047">
        <v>0</v>
      </c>
      <c r="BA2047">
        <v>1382.9822601657499</v>
      </c>
    </row>
    <row r="2048" spans="1:53" x14ac:dyDescent="0.25">
      <c r="A2048">
        <v>4938</v>
      </c>
      <c r="B2048" t="s">
        <v>2108</v>
      </c>
      <c r="C2048">
        <v>0</v>
      </c>
      <c r="D2048">
        <v>1.58</v>
      </c>
      <c r="E2048">
        <v>0</v>
      </c>
      <c r="F2048">
        <v>0</v>
      </c>
      <c r="G2048">
        <v>0</v>
      </c>
      <c r="H2048">
        <v>0.03</v>
      </c>
      <c r="I2048">
        <v>0</v>
      </c>
      <c r="J2048">
        <v>2</v>
      </c>
      <c r="K2048">
        <v>0.03</v>
      </c>
      <c r="L2048">
        <v>-1</v>
      </c>
      <c r="M2048">
        <v>-1</v>
      </c>
      <c r="N2048">
        <v>0.67</v>
      </c>
      <c r="O2048">
        <v>3.58</v>
      </c>
      <c r="P2048">
        <v>0.03</v>
      </c>
      <c r="Q2048">
        <v>0.28000000000000003</v>
      </c>
      <c r="R2048">
        <v>0.05</v>
      </c>
      <c r="S2048">
        <v>0.32</v>
      </c>
      <c r="T2048">
        <v>0.23</v>
      </c>
      <c r="U2048">
        <v>0</v>
      </c>
      <c r="V2048">
        <v>0</v>
      </c>
      <c r="W2048">
        <v>20.67</v>
      </c>
      <c r="X2048">
        <v>0.6</v>
      </c>
      <c r="Y2048">
        <v>-1</v>
      </c>
      <c r="Z2048">
        <v>-1</v>
      </c>
      <c r="AA2048">
        <v>24.88</v>
      </c>
      <c r="AB2048">
        <v>0.03</v>
      </c>
      <c r="AC2048">
        <v>0.02</v>
      </c>
      <c r="AD2048">
        <v>0.03</v>
      </c>
      <c r="AE2048">
        <v>4.17</v>
      </c>
      <c r="AF2048">
        <v>-1</v>
      </c>
      <c r="AG2048">
        <v>-1</v>
      </c>
      <c r="AH2048">
        <v>-1</v>
      </c>
      <c r="AI2048">
        <v>0</v>
      </c>
      <c r="AJ2048">
        <v>0</v>
      </c>
      <c r="AK2048">
        <v>0.03</v>
      </c>
      <c r="AL2048">
        <v>0.03</v>
      </c>
      <c r="AM2048">
        <v>0.05</v>
      </c>
      <c r="AN2048">
        <v>0.05</v>
      </c>
      <c r="AO2048">
        <v>1.42</v>
      </c>
      <c r="AP2048">
        <v>1.42</v>
      </c>
      <c r="AQ2048">
        <v>22.67</v>
      </c>
      <c r="AR2048">
        <v>0.53</v>
      </c>
      <c r="AS2048">
        <v>0.68</v>
      </c>
      <c r="AT2048">
        <v>-1</v>
      </c>
      <c r="AU2048">
        <v>-1</v>
      </c>
      <c r="AV2048">
        <v>0.05</v>
      </c>
      <c r="AW2048">
        <v>29.88</v>
      </c>
      <c r="AX2048">
        <v>29.88</v>
      </c>
      <c r="AY2048">
        <v>0.17</v>
      </c>
      <c r="AZ2048">
        <v>0</v>
      </c>
      <c r="BA2048">
        <v>1415.8185746913218</v>
      </c>
    </row>
    <row r="2049" spans="1:53" x14ac:dyDescent="0.25">
      <c r="A2049">
        <v>4939</v>
      </c>
      <c r="B2049" t="s">
        <v>2389</v>
      </c>
      <c r="C2049">
        <v>0</v>
      </c>
      <c r="D2049">
        <v>1.58</v>
      </c>
      <c r="E2049">
        <v>0</v>
      </c>
      <c r="F2049">
        <v>0</v>
      </c>
      <c r="G2049">
        <v>0</v>
      </c>
      <c r="H2049">
        <v>0.03</v>
      </c>
      <c r="I2049">
        <v>0</v>
      </c>
      <c r="J2049">
        <v>2</v>
      </c>
      <c r="K2049">
        <v>0.03</v>
      </c>
      <c r="L2049">
        <v>-1</v>
      </c>
      <c r="M2049">
        <v>-1</v>
      </c>
      <c r="N2049">
        <v>0.67</v>
      </c>
      <c r="O2049">
        <v>3.58</v>
      </c>
      <c r="P2049">
        <v>0.03</v>
      </c>
      <c r="Q2049">
        <v>0.28000000000000003</v>
      </c>
      <c r="R2049">
        <v>0.05</v>
      </c>
      <c r="S2049">
        <v>0.32</v>
      </c>
      <c r="T2049">
        <v>0.23</v>
      </c>
      <c r="U2049">
        <v>0</v>
      </c>
      <c r="V2049">
        <v>0</v>
      </c>
      <c r="W2049">
        <v>20.67</v>
      </c>
      <c r="X2049">
        <v>0.6</v>
      </c>
      <c r="Y2049">
        <v>-1</v>
      </c>
      <c r="Z2049">
        <v>-1</v>
      </c>
      <c r="AA2049">
        <v>24.88</v>
      </c>
      <c r="AB2049">
        <v>0.03</v>
      </c>
      <c r="AC2049">
        <v>0.02</v>
      </c>
      <c r="AD2049">
        <v>0.03</v>
      </c>
      <c r="AE2049">
        <v>4.17</v>
      </c>
      <c r="AF2049">
        <v>-1</v>
      </c>
      <c r="AG2049">
        <v>-1</v>
      </c>
      <c r="AH2049">
        <v>-1</v>
      </c>
      <c r="AI2049">
        <v>0</v>
      </c>
      <c r="AJ2049">
        <v>0</v>
      </c>
      <c r="AK2049">
        <v>0.03</v>
      </c>
      <c r="AL2049">
        <v>0.03</v>
      </c>
      <c r="AM2049">
        <v>0.05</v>
      </c>
      <c r="AN2049">
        <v>0.05</v>
      </c>
      <c r="AO2049">
        <v>1.42</v>
      </c>
      <c r="AP2049">
        <v>1.42</v>
      </c>
      <c r="AQ2049">
        <v>22.67</v>
      </c>
      <c r="AR2049">
        <v>0.53</v>
      </c>
      <c r="AS2049">
        <v>0.68</v>
      </c>
      <c r="AT2049">
        <v>-1</v>
      </c>
      <c r="AU2049">
        <v>-1</v>
      </c>
      <c r="AV2049">
        <v>0.05</v>
      </c>
      <c r="AW2049">
        <v>29.88</v>
      </c>
      <c r="AX2049">
        <v>29.88</v>
      </c>
      <c r="AY2049">
        <v>0.17</v>
      </c>
      <c r="AZ2049">
        <v>0</v>
      </c>
      <c r="BA2049">
        <v>1434.6347214324692</v>
      </c>
    </row>
    <row r="2050" spans="1:53" x14ac:dyDescent="0.25">
      <c r="A2050">
        <v>4940</v>
      </c>
      <c r="B2050" t="s">
        <v>1571</v>
      </c>
      <c r="C2050">
        <v>0</v>
      </c>
      <c r="D2050">
        <v>1.58</v>
      </c>
      <c r="E2050">
        <v>0</v>
      </c>
      <c r="F2050">
        <v>0</v>
      </c>
      <c r="G2050">
        <v>0</v>
      </c>
      <c r="H2050">
        <v>0.03</v>
      </c>
      <c r="I2050">
        <v>0</v>
      </c>
      <c r="J2050">
        <v>2</v>
      </c>
      <c r="K2050">
        <v>0.03</v>
      </c>
      <c r="L2050">
        <v>-1</v>
      </c>
      <c r="M2050">
        <v>-1</v>
      </c>
      <c r="N2050">
        <v>0.67</v>
      </c>
      <c r="O2050">
        <v>3.58</v>
      </c>
      <c r="P2050">
        <v>0.03</v>
      </c>
      <c r="Q2050">
        <v>0.28000000000000003</v>
      </c>
      <c r="R2050">
        <v>0.05</v>
      </c>
      <c r="S2050">
        <v>0.32</v>
      </c>
      <c r="T2050">
        <v>0.23</v>
      </c>
      <c r="U2050">
        <v>0</v>
      </c>
      <c r="V2050">
        <v>0</v>
      </c>
      <c r="W2050">
        <v>20.67</v>
      </c>
      <c r="X2050">
        <v>0.6</v>
      </c>
      <c r="Y2050">
        <v>-1</v>
      </c>
      <c r="Z2050">
        <v>-1</v>
      </c>
      <c r="AA2050">
        <v>24.88</v>
      </c>
      <c r="AB2050">
        <v>0.03</v>
      </c>
      <c r="AC2050">
        <v>0.02</v>
      </c>
      <c r="AD2050">
        <v>0.03</v>
      </c>
      <c r="AE2050">
        <v>4.17</v>
      </c>
      <c r="AF2050">
        <v>-1</v>
      </c>
      <c r="AG2050">
        <v>-1</v>
      </c>
      <c r="AH2050">
        <v>-1</v>
      </c>
      <c r="AI2050">
        <v>0</v>
      </c>
      <c r="AJ2050">
        <v>0</v>
      </c>
      <c r="AK2050">
        <v>0.03</v>
      </c>
      <c r="AL2050">
        <v>0.03</v>
      </c>
      <c r="AM2050">
        <v>0.05</v>
      </c>
      <c r="AN2050">
        <v>0.05</v>
      </c>
      <c r="AO2050">
        <v>1.42</v>
      </c>
      <c r="AP2050">
        <v>1.42</v>
      </c>
      <c r="AQ2050">
        <v>22.67</v>
      </c>
      <c r="AR2050">
        <v>0.53</v>
      </c>
      <c r="AS2050">
        <v>0.68</v>
      </c>
      <c r="AT2050">
        <v>-1</v>
      </c>
      <c r="AU2050">
        <v>-1</v>
      </c>
      <c r="AV2050">
        <v>0.05</v>
      </c>
      <c r="AW2050">
        <v>29.88</v>
      </c>
      <c r="AX2050">
        <v>29.88</v>
      </c>
      <c r="AY2050">
        <v>0.17</v>
      </c>
      <c r="AZ2050">
        <v>0</v>
      </c>
      <c r="BA2050">
        <v>1475.4379612091141</v>
      </c>
    </row>
    <row r="2051" spans="1:53" x14ac:dyDescent="0.25">
      <c r="A2051">
        <v>4941</v>
      </c>
      <c r="B2051" t="s">
        <v>2390</v>
      </c>
      <c r="C2051">
        <v>0</v>
      </c>
      <c r="D2051">
        <v>1.58</v>
      </c>
      <c r="E2051">
        <v>0</v>
      </c>
      <c r="F2051">
        <v>0</v>
      </c>
      <c r="G2051">
        <v>0</v>
      </c>
      <c r="H2051">
        <v>0.03</v>
      </c>
      <c r="I2051">
        <v>0</v>
      </c>
      <c r="J2051">
        <v>2</v>
      </c>
      <c r="K2051">
        <v>0.03</v>
      </c>
      <c r="L2051">
        <v>-1</v>
      </c>
      <c r="M2051">
        <v>-1</v>
      </c>
      <c r="N2051">
        <v>0.67</v>
      </c>
      <c r="O2051">
        <v>3.58</v>
      </c>
      <c r="P2051">
        <v>0.03</v>
      </c>
      <c r="Q2051">
        <v>0.28000000000000003</v>
      </c>
      <c r="R2051">
        <v>0.05</v>
      </c>
      <c r="S2051">
        <v>0.32</v>
      </c>
      <c r="T2051">
        <v>0.23</v>
      </c>
      <c r="U2051">
        <v>0</v>
      </c>
      <c r="V2051">
        <v>0</v>
      </c>
      <c r="W2051">
        <v>20.67</v>
      </c>
      <c r="X2051">
        <v>0.6</v>
      </c>
      <c r="Y2051">
        <v>-1</v>
      </c>
      <c r="Z2051">
        <v>-1</v>
      </c>
      <c r="AA2051">
        <v>24.88</v>
      </c>
      <c r="AB2051">
        <v>0.03</v>
      </c>
      <c r="AC2051">
        <v>0.02</v>
      </c>
      <c r="AD2051">
        <v>0.03</v>
      </c>
      <c r="AE2051">
        <v>4.17</v>
      </c>
      <c r="AF2051">
        <v>-1</v>
      </c>
      <c r="AG2051">
        <v>-1</v>
      </c>
      <c r="AH2051">
        <v>-1</v>
      </c>
      <c r="AI2051">
        <v>0</v>
      </c>
      <c r="AJ2051">
        <v>0</v>
      </c>
      <c r="AK2051">
        <v>0.03</v>
      </c>
      <c r="AL2051">
        <v>0.03</v>
      </c>
      <c r="AM2051">
        <v>0.05</v>
      </c>
      <c r="AN2051">
        <v>0.05</v>
      </c>
      <c r="AO2051">
        <v>1.42</v>
      </c>
      <c r="AP2051">
        <v>1.42</v>
      </c>
      <c r="AQ2051">
        <v>22.67</v>
      </c>
      <c r="AR2051">
        <v>0.53</v>
      </c>
      <c r="AS2051">
        <v>0.68</v>
      </c>
      <c r="AT2051">
        <v>-1</v>
      </c>
      <c r="AU2051">
        <v>-1</v>
      </c>
      <c r="AV2051">
        <v>0.05</v>
      </c>
      <c r="AW2051">
        <v>29.88</v>
      </c>
      <c r="AX2051">
        <v>29.88</v>
      </c>
      <c r="AY2051">
        <v>0.17</v>
      </c>
      <c r="AZ2051">
        <v>0</v>
      </c>
      <c r="BA2051">
        <v>1442.8636530836361</v>
      </c>
    </row>
    <row r="2052" spans="1:53" x14ac:dyDescent="0.25">
      <c r="A2052">
        <v>4942</v>
      </c>
      <c r="B2052" t="s">
        <v>2391</v>
      </c>
      <c r="C2052">
        <v>0</v>
      </c>
      <c r="D2052">
        <v>1.58</v>
      </c>
      <c r="E2052">
        <v>0</v>
      </c>
      <c r="F2052">
        <v>0</v>
      </c>
      <c r="G2052">
        <v>0</v>
      </c>
      <c r="H2052">
        <v>0.03</v>
      </c>
      <c r="I2052">
        <v>0</v>
      </c>
      <c r="J2052">
        <v>2</v>
      </c>
      <c r="K2052">
        <v>0.03</v>
      </c>
      <c r="L2052">
        <v>-1</v>
      </c>
      <c r="M2052">
        <v>-1</v>
      </c>
      <c r="N2052">
        <v>0.67</v>
      </c>
      <c r="O2052">
        <v>3.58</v>
      </c>
      <c r="P2052">
        <v>0.03</v>
      </c>
      <c r="Q2052">
        <v>0.28000000000000003</v>
      </c>
      <c r="R2052">
        <v>0.05</v>
      </c>
      <c r="S2052">
        <v>0.32</v>
      </c>
      <c r="T2052">
        <v>0.23</v>
      </c>
      <c r="U2052">
        <v>0</v>
      </c>
      <c r="V2052">
        <v>0</v>
      </c>
      <c r="W2052">
        <v>20.67</v>
      </c>
      <c r="X2052">
        <v>0.6</v>
      </c>
      <c r="Y2052">
        <v>-1</v>
      </c>
      <c r="Z2052">
        <v>-1</v>
      </c>
      <c r="AA2052">
        <v>24.88</v>
      </c>
      <c r="AB2052">
        <v>0.03</v>
      </c>
      <c r="AC2052">
        <v>0.02</v>
      </c>
      <c r="AD2052">
        <v>0.03</v>
      </c>
      <c r="AE2052">
        <v>4.17</v>
      </c>
      <c r="AF2052">
        <v>-1</v>
      </c>
      <c r="AG2052">
        <v>-1</v>
      </c>
      <c r="AH2052">
        <v>-1</v>
      </c>
      <c r="AI2052">
        <v>0</v>
      </c>
      <c r="AJ2052">
        <v>0</v>
      </c>
      <c r="AK2052">
        <v>0.03</v>
      </c>
      <c r="AL2052">
        <v>0.03</v>
      </c>
      <c r="AM2052">
        <v>0.05</v>
      </c>
      <c r="AN2052">
        <v>0.05</v>
      </c>
      <c r="AO2052">
        <v>1.42</v>
      </c>
      <c r="AP2052">
        <v>1.42</v>
      </c>
      <c r="AQ2052">
        <v>22.67</v>
      </c>
      <c r="AR2052">
        <v>0.53</v>
      </c>
      <c r="AS2052">
        <v>0.68</v>
      </c>
      <c r="AT2052">
        <v>-1</v>
      </c>
      <c r="AU2052">
        <v>-1</v>
      </c>
      <c r="AV2052">
        <v>0.05</v>
      </c>
      <c r="AW2052">
        <v>29.88</v>
      </c>
      <c r="AX2052">
        <v>29.88</v>
      </c>
      <c r="AY2052">
        <v>0.17</v>
      </c>
      <c r="AZ2052">
        <v>0</v>
      </c>
      <c r="BA2052">
        <v>1406.8396654794692</v>
      </c>
    </row>
    <row r="2053" spans="1:53" x14ac:dyDescent="0.25">
      <c r="A2053">
        <v>4943</v>
      </c>
      <c r="B2053" t="s">
        <v>2392</v>
      </c>
      <c r="C2053">
        <v>0</v>
      </c>
      <c r="D2053">
        <v>1.58</v>
      </c>
      <c r="E2053">
        <v>0</v>
      </c>
      <c r="F2053">
        <v>0</v>
      </c>
      <c r="G2053">
        <v>0</v>
      </c>
      <c r="H2053">
        <v>0.03</v>
      </c>
      <c r="I2053">
        <v>0</v>
      </c>
      <c r="J2053">
        <v>2</v>
      </c>
      <c r="K2053">
        <v>0.03</v>
      </c>
      <c r="L2053">
        <v>-1</v>
      </c>
      <c r="M2053">
        <v>-1</v>
      </c>
      <c r="N2053">
        <v>0.67</v>
      </c>
      <c r="O2053">
        <v>3.58</v>
      </c>
      <c r="P2053">
        <v>0.03</v>
      </c>
      <c r="Q2053">
        <v>0.28000000000000003</v>
      </c>
      <c r="R2053">
        <v>0.05</v>
      </c>
      <c r="S2053">
        <v>0.32</v>
      </c>
      <c r="T2053">
        <v>0.23</v>
      </c>
      <c r="U2053">
        <v>0</v>
      </c>
      <c r="V2053">
        <v>0</v>
      </c>
      <c r="W2053">
        <v>20.67</v>
      </c>
      <c r="X2053">
        <v>0.6</v>
      </c>
      <c r="Y2053">
        <v>-1</v>
      </c>
      <c r="Z2053">
        <v>-1</v>
      </c>
      <c r="AA2053">
        <v>24.88</v>
      </c>
      <c r="AB2053">
        <v>0.03</v>
      </c>
      <c r="AC2053">
        <v>0.02</v>
      </c>
      <c r="AD2053">
        <v>0.03</v>
      </c>
      <c r="AE2053">
        <v>4.17</v>
      </c>
      <c r="AF2053">
        <v>-1</v>
      </c>
      <c r="AG2053">
        <v>-1</v>
      </c>
      <c r="AH2053">
        <v>-1</v>
      </c>
      <c r="AI2053">
        <v>0</v>
      </c>
      <c r="AJ2053">
        <v>0</v>
      </c>
      <c r="AK2053">
        <v>0.03</v>
      </c>
      <c r="AL2053">
        <v>0.03</v>
      </c>
      <c r="AM2053">
        <v>0.05</v>
      </c>
      <c r="AN2053">
        <v>0.05</v>
      </c>
      <c r="AO2053">
        <v>1.42</v>
      </c>
      <c r="AP2053">
        <v>1.42</v>
      </c>
      <c r="AQ2053">
        <v>22.67</v>
      </c>
      <c r="AR2053">
        <v>0.53</v>
      </c>
      <c r="AS2053">
        <v>0.68</v>
      </c>
      <c r="AT2053">
        <v>-1</v>
      </c>
      <c r="AU2053">
        <v>-1</v>
      </c>
      <c r="AV2053">
        <v>0.05</v>
      </c>
      <c r="AW2053">
        <v>29.88</v>
      </c>
      <c r="AX2053">
        <v>29.88</v>
      </c>
      <c r="AY2053">
        <v>0.17</v>
      </c>
      <c r="AZ2053">
        <v>0</v>
      </c>
      <c r="BA2053">
        <v>1393.0899131702695</v>
      </c>
    </row>
    <row r="2054" spans="1:53" x14ac:dyDescent="0.25">
      <c r="A2054">
        <v>4944</v>
      </c>
      <c r="B2054" t="s">
        <v>2393</v>
      </c>
      <c r="C2054">
        <v>0</v>
      </c>
      <c r="D2054">
        <v>1.58</v>
      </c>
      <c r="E2054">
        <v>0</v>
      </c>
      <c r="F2054">
        <v>0</v>
      </c>
      <c r="G2054">
        <v>0</v>
      </c>
      <c r="H2054">
        <v>0.03</v>
      </c>
      <c r="I2054">
        <v>0</v>
      </c>
      <c r="J2054">
        <v>2</v>
      </c>
      <c r="K2054">
        <v>0.03</v>
      </c>
      <c r="L2054">
        <v>-1</v>
      </c>
      <c r="M2054">
        <v>-1</v>
      </c>
      <c r="N2054">
        <v>0.67</v>
      </c>
      <c r="O2054">
        <v>3.58</v>
      </c>
      <c r="P2054">
        <v>0.03</v>
      </c>
      <c r="Q2054">
        <v>0.28000000000000003</v>
      </c>
      <c r="R2054">
        <v>0.05</v>
      </c>
      <c r="S2054">
        <v>0.32</v>
      </c>
      <c r="T2054">
        <v>0.23</v>
      </c>
      <c r="U2054">
        <v>0</v>
      </c>
      <c r="V2054">
        <v>0</v>
      </c>
      <c r="W2054">
        <v>20.67</v>
      </c>
      <c r="X2054">
        <v>0.6</v>
      </c>
      <c r="Y2054">
        <v>-1</v>
      </c>
      <c r="Z2054">
        <v>-1</v>
      </c>
      <c r="AA2054">
        <v>24.88</v>
      </c>
      <c r="AB2054">
        <v>0.03</v>
      </c>
      <c r="AC2054">
        <v>0.02</v>
      </c>
      <c r="AD2054">
        <v>0.03</v>
      </c>
      <c r="AE2054">
        <v>4.17</v>
      </c>
      <c r="AF2054">
        <v>-1</v>
      </c>
      <c r="AG2054">
        <v>-1</v>
      </c>
      <c r="AH2054">
        <v>-1</v>
      </c>
      <c r="AI2054">
        <v>0</v>
      </c>
      <c r="AJ2054">
        <v>0</v>
      </c>
      <c r="AK2054">
        <v>0.03</v>
      </c>
      <c r="AL2054">
        <v>0.03</v>
      </c>
      <c r="AM2054">
        <v>0.05</v>
      </c>
      <c r="AN2054">
        <v>0.05</v>
      </c>
      <c r="AO2054">
        <v>1.42</v>
      </c>
      <c r="AP2054">
        <v>1.42</v>
      </c>
      <c r="AQ2054">
        <v>22.67</v>
      </c>
      <c r="AR2054">
        <v>0.53</v>
      </c>
      <c r="AS2054">
        <v>0.68</v>
      </c>
      <c r="AT2054">
        <v>-1</v>
      </c>
      <c r="AU2054">
        <v>-1</v>
      </c>
      <c r="AV2054">
        <v>0.05</v>
      </c>
      <c r="AW2054">
        <v>29.88</v>
      </c>
      <c r="AX2054">
        <v>29.88</v>
      </c>
      <c r="AY2054">
        <v>0.17</v>
      </c>
      <c r="AZ2054">
        <v>0</v>
      </c>
      <c r="BA2054">
        <v>1475.8060284810786</v>
      </c>
    </row>
    <row r="2055" spans="1:53" x14ac:dyDescent="0.25">
      <c r="A2055">
        <v>4946</v>
      </c>
      <c r="B2055" t="s">
        <v>2394</v>
      </c>
      <c r="C2055">
        <v>0</v>
      </c>
      <c r="D2055">
        <v>1.58</v>
      </c>
      <c r="E2055">
        <v>0</v>
      </c>
      <c r="F2055">
        <v>0</v>
      </c>
      <c r="G2055">
        <v>0</v>
      </c>
      <c r="H2055">
        <v>0.03</v>
      </c>
      <c r="I2055">
        <v>0</v>
      </c>
      <c r="J2055">
        <v>2</v>
      </c>
      <c r="K2055">
        <v>0.03</v>
      </c>
      <c r="L2055">
        <v>-1</v>
      </c>
      <c r="M2055">
        <v>-1</v>
      </c>
      <c r="N2055">
        <v>0.67</v>
      </c>
      <c r="O2055">
        <v>3.58</v>
      </c>
      <c r="P2055">
        <v>0.03</v>
      </c>
      <c r="Q2055">
        <v>0.28000000000000003</v>
      </c>
      <c r="R2055">
        <v>0.05</v>
      </c>
      <c r="S2055">
        <v>0.32</v>
      </c>
      <c r="T2055">
        <v>0.23</v>
      </c>
      <c r="U2055">
        <v>0</v>
      </c>
      <c r="V2055">
        <v>0</v>
      </c>
      <c r="W2055">
        <v>20.67</v>
      </c>
      <c r="X2055">
        <v>0.6</v>
      </c>
      <c r="Y2055">
        <v>-1</v>
      </c>
      <c r="Z2055">
        <v>-1</v>
      </c>
      <c r="AA2055">
        <v>24.88</v>
      </c>
      <c r="AB2055">
        <v>0.03</v>
      </c>
      <c r="AC2055">
        <v>0.02</v>
      </c>
      <c r="AD2055">
        <v>0.03</v>
      </c>
      <c r="AE2055">
        <v>4.17</v>
      </c>
      <c r="AF2055">
        <v>-1</v>
      </c>
      <c r="AG2055">
        <v>-1</v>
      </c>
      <c r="AH2055">
        <v>-1</v>
      </c>
      <c r="AI2055">
        <v>0</v>
      </c>
      <c r="AJ2055">
        <v>0</v>
      </c>
      <c r="AK2055">
        <v>0.03</v>
      </c>
      <c r="AL2055">
        <v>0.03</v>
      </c>
      <c r="AM2055">
        <v>0.05</v>
      </c>
      <c r="AN2055">
        <v>0.05</v>
      </c>
      <c r="AO2055">
        <v>1.42</v>
      </c>
      <c r="AP2055">
        <v>1.42</v>
      </c>
      <c r="AQ2055">
        <v>22.67</v>
      </c>
      <c r="AR2055">
        <v>0.53</v>
      </c>
      <c r="AS2055">
        <v>0.68</v>
      </c>
      <c r="AT2055">
        <v>-1</v>
      </c>
      <c r="AU2055">
        <v>-1</v>
      </c>
      <c r="AV2055">
        <v>0.05</v>
      </c>
      <c r="AW2055">
        <v>29.88</v>
      </c>
      <c r="AX2055">
        <v>29.88</v>
      </c>
      <c r="AY2055">
        <v>0.17</v>
      </c>
      <c r="AZ2055">
        <v>0</v>
      </c>
      <c r="BA2055">
        <v>1529.1821219228725</v>
      </c>
    </row>
    <row r="2056" spans="1:53" x14ac:dyDescent="0.25">
      <c r="A2056">
        <v>4947</v>
      </c>
      <c r="B2056" t="s">
        <v>2395</v>
      </c>
      <c r="C2056">
        <v>0</v>
      </c>
      <c r="D2056">
        <v>1.58</v>
      </c>
      <c r="E2056">
        <v>0</v>
      </c>
      <c r="F2056">
        <v>0</v>
      </c>
      <c r="G2056">
        <v>0</v>
      </c>
      <c r="H2056">
        <v>0.03</v>
      </c>
      <c r="I2056">
        <v>0</v>
      </c>
      <c r="J2056">
        <v>2</v>
      </c>
      <c r="K2056">
        <v>0.03</v>
      </c>
      <c r="L2056">
        <v>-1</v>
      </c>
      <c r="M2056">
        <v>-1</v>
      </c>
      <c r="N2056">
        <v>0.67</v>
      </c>
      <c r="O2056">
        <v>3.58</v>
      </c>
      <c r="P2056">
        <v>0.03</v>
      </c>
      <c r="Q2056">
        <v>0.28000000000000003</v>
      </c>
      <c r="R2056">
        <v>0.05</v>
      </c>
      <c r="S2056">
        <v>0.32</v>
      </c>
      <c r="T2056">
        <v>0.23</v>
      </c>
      <c r="U2056">
        <v>0</v>
      </c>
      <c r="V2056">
        <v>0</v>
      </c>
      <c r="W2056">
        <v>20.67</v>
      </c>
      <c r="X2056">
        <v>0.6</v>
      </c>
      <c r="Y2056">
        <v>-1</v>
      </c>
      <c r="Z2056">
        <v>-1</v>
      </c>
      <c r="AA2056">
        <v>24.88</v>
      </c>
      <c r="AB2056">
        <v>0.03</v>
      </c>
      <c r="AC2056">
        <v>0.02</v>
      </c>
      <c r="AD2056">
        <v>0.03</v>
      </c>
      <c r="AE2056">
        <v>4.17</v>
      </c>
      <c r="AF2056">
        <v>-1</v>
      </c>
      <c r="AG2056">
        <v>-1</v>
      </c>
      <c r="AH2056">
        <v>-1</v>
      </c>
      <c r="AI2056">
        <v>0</v>
      </c>
      <c r="AJ2056">
        <v>0</v>
      </c>
      <c r="AK2056">
        <v>0.03</v>
      </c>
      <c r="AL2056">
        <v>0.03</v>
      </c>
      <c r="AM2056">
        <v>0.05</v>
      </c>
      <c r="AN2056">
        <v>0.05</v>
      </c>
      <c r="AO2056">
        <v>1.42</v>
      </c>
      <c r="AP2056">
        <v>1.42</v>
      </c>
      <c r="AQ2056">
        <v>22.67</v>
      </c>
      <c r="AR2056">
        <v>0.53</v>
      </c>
      <c r="AS2056">
        <v>0.68</v>
      </c>
      <c r="AT2056">
        <v>-1</v>
      </c>
      <c r="AU2056">
        <v>-1</v>
      </c>
      <c r="AV2056">
        <v>0.05</v>
      </c>
      <c r="AW2056">
        <v>29.88</v>
      </c>
      <c r="AX2056">
        <v>29.88</v>
      </c>
      <c r="AY2056">
        <v>0.17</v>
      </c>
      <c r="AZ2056">
        <v>0</v>
      </c>
      <c r="BA2056">
        <v>1448.3665781700142</v>
      </c>
    </row>
    <row r="2057" spans="1:53" x14ac:dyDescent="0.25">
      <c r="A2057">
        <v>4949</v>
      </c>
      <c r="B2057" t="s">
        <v>2396</v>
      </c>
      <c r="C2057">
        <v>0</v>
      </c>
      <c r="D2057">
        <v>1.58</v>
      </c>
      <c r="E2057">
        <v>0</v>
      </c>
      <c r="F2057">
        <v>0</v>
      </c>
      <c r="G2057">
        <v>0</v>
      </c>
      <c r="H2057">
        <v>0.03</v>
      </c>
      <c r="I2057">
        <v>0</v>
      </c>
      <c r="J2057">
        <v>2</v>
      </c>
      <c r="K2057">
        <v>0.03</v>
      </c>
      <c r="L2057">
        <v>-1</v>
      </c>
      <c r="M2057">
        <v>-1</v>
      </c>
      <c r="N2057">
        <v>0.67</v>
      </c>
      <c r="O2057">
        <v>3.58</v>
      </c>
      <c r="P2057">
        <v>0.03</v>
      </c>
      <c r="Q2057">
        <v>0.28000000000000003</v>
      </c>
      <c r="R2057">
        <v>0.05</v>
      </c>
      <c r="S2057">
        <v>0.32</v>
      </c>
      <c r="T2057">
        <v>0.23</v>
      </c>
      <c r="U2057">
        <v>0</v>
      </c>
      <c r="V2057">
        <v>0</v>
      </c>
      <c r="W2057">
        <v>20.67</v>
      </c>
      <c r="X2057">
        <v>0.6</v>
      </c>
      <c r="Y2057">
        <v>-1</v>
      </c>
      <c r="Z2057">
        <v>-1</v>
      </c>
      <c r="AA2057">
        <v>24.88</v>
      </c>
      <c r="AB2057">
        <v>0.03</v>
      </c>
      <c r="AC2057">
        <v>0.02</v>
      </c>
      <c r="AD2057">
        <v>0.03</v>
      </c>
      <c r="AE2057">
        <v>4.17</v>
      </c>
      <c r="AF2057">
        <v>-1</v>
      </c>
      <c r="AG2057">
        <v>-1</v>
      </c>
      <c r="AH2057">
        <v>-1</v>
      </c>
      <c r="AI2057">
        <v>0</v>
      </c>
      <c r="AJ2057">
        <v>0</v>
      </c>
      <c r="AK2057">
        <v>0.03</v>
      </c>
      <c r="AL2057">
        <v>0.03</v>
      </c>
      <c r="AM2057">
        <v>0.05</v>
      </c>
      <c r="AN2057">
        <v>0.05</v>
      </c>
      <c r="AO2057">
        <v>1.42</v>
      </c>
      <c r="AP2057">
        <v>1.42</v>
      </c>
      <c r="AQ2057">
        <v>22.67</v>
      </c>
      <c r="AR2057">
        <v>0.53</v>
      </c>
      <c r="AS2057">
        <v>0.68</v>
      </c>
      <c r="AT2057">
        <v>-1</v>
      </c>
      <c r="AU2057">
        <v>-1</v>
      </c>
      <c r="AV2057">
        <v>0.05</v>
      </c>
      <c r="AW2057">
        <v>29.88</v>
      </c>
      <c r="AX2057">
        <v>29.88</v>
      </c>
      <c r="AY2057">
        <v>0.17</v>
      </c>
      <c r="AZ2057">
        <v>0</v>
      </c>
      <c r="BA2057">
        <v>1397.8776288502545</v>
      </c>
    </row>
    <row r="2058" spans="1:53" x14ac:dyDescent="0.25">
      <c r="A2058">
        <v>4950</v>
      </c>
      <c r="B2058" t="s">
        <v>2397</v>
      </c>
      <c r="C2058">
        <v>0</v>
      </c>
      <c r="D2058">
        <v>1.58</v>
      </c>
      <c r="E2058">
        <v>0</v>
      </c>
      <c r="F2058">
        <v>0</v>
      </c>
      <c r="G2058">
        <v>0</v>
      </c>
      <c r="H2058">
        <v>0.03</v>
      </c>
      <c r="I2058">
        <v>0</v>
      </c>
      <c r="J2058">
        <v>2</v>
      </c>
      <c r="K2058">
        <v>0.03</v>
      </c>
      <c r="L2058">
        <v>-1</v>
      </c>
      <c r="M2058">
        <v>-1</v>
      </c>
      <c r="N2058">
        <v>0.67</v>
      </c>
      <c r="O2058">
        <v>3.58</v>
      </c>
      <c r="P2058">
        <v>0.03</v>
      </c>
      <c r="Q2058">
        <v>0.28000000000000003</v>
      </c>
      <c r="R2058">
        <v>0.05</v>
      </c>
      <c r="S2058">
        <v>0.32</v>
      </c>
      <c r="T2058">
        <v>0.23</v>
      </c>
      <c r="U2058">
        <v>0</v>
      </c>
      <c r="V2058">
        <v>0</v>
      </c>
      <c r="W2058">
        <v>20.67</v>
      </c>
      <c r="X2058">
        <v>0.6</v>
      </c>
      <c r="Y2058">
        <v>-1</v>
      </c>
      <c r="Z2058">
        <v>-1</v>
      </c>
      <c r="AA2058">
        <v>24.88</v>
      </c>
      <c r="AB2058">
        <v>0.03</v>
      </c>
      <c r="AC2058">
        <v>0.02</v>
      </c>
      <c r="AD2058">
        <v>0.03</v>
      </c>
      <c r="AE2058">
        <v>4.17</v>
      </c>
      <c r="AF2058">
        <v>-1</v>
      </c>
      <c r="AG2058">
        <v>-1</v>
      </c>
      <c r="AH2058">
        <v>-1</v>
      </c>
      <c r="AI2058">
        <v>0</v>
      </c>
      <c r="AJ2058">
        <v>0</v>
      </c>
      <c r="AK2058">
        <v>0.03</v>
      </c>
      <c r="AL2058">
        <v>0.03</v>
      </c>
      <c r="AM2058">
        <v>0.05</v>
      </c>
      <c r="AN2058">
        <v>0.05</v>
      </c>
      <c r="AO2058">
        <v>1.42</v>
      </c>
      <c r="AP2058">
        <v>1.42</v>
      </c>
      <c r="AQ2058">
        <v>22.67</v>
      </c>
      <c r="AR2058">
        <v>0.53</v>
      </c>
      <c r="AS2058">
        <v>0.68</v>
      </c>
      <c r="AT2058">
        <v>-1</v>
      </c>
      <c r="AU2058">
        <v>-1</v>
      </c>
      <c r="AV2058">
        <v>0.05</v>
      </c>
      <c r="AW2058">
        <v>29.88</v>
      </c>
      <c r="AX2058">
        <v>29.88</v>
      </c>
      <c r="AY2058">
        <v>0.17</v>
      </c>
      <c r="AZ2058">
        <v>0</v>
      </c>
      <c r="BA2058">
        <v>1460.8232769043227</v>
      </c>
    </row>
    <row r="2059" spans="1:53" x14ac:dyDescent="0.25">
      <c r="A2059">
        <v>4951</v>
      </c>
      <c r="B2059" t="s">
        <v>2398</v>
      </c>
      <c r="C2059">
        <v>0</v>
      </c>
      <c r="D2059">
        <v>1.58</v>
      </c>
      <c r="E2059">
        <v>0</v>
      </c>
      <c r="F2059">
        <v>0</v>
      </c>
      <c r="G2059">
        <v>0</v>
      </c>
      <c r="H2059">
        <v>0.03</v>
      </c>
      <c r="I2059">
        <v>0</v>
      </c>
      <c r="J2059">
        <v>2</v>
      </c>
      <c r="K2059">
        <v>0.03</v>
      </c>
      <c r="L2059">
        <v>-1</v>
      </c>
      <c r="M2059">
        <v>-1</v>
      </c>
      <c r="N2059">
        <v>0.67</v>
      </c>
      <c r="O2059">
        <v>3.58</v>
      </c>
      <c r="P2059">
        <v>0.03</v>
      </c>
      <c r="Q2059">
        <v>0.28000000000000003</v>
      </c>
      <c r="R2059">
        <v>0.05</v>
      </c>
      <c r="S2059">
        <v>0.32</v>
      </c>
      <c r="T2059">
        <v>0.23</v>
      </c>
      <c r="U2059">
        <v>0</v>
      </c>
      <c r="V2059">
        <v>0</v>
      </c>
      <c r="W2059">
        <v>20.67</v>
      </c>
      <c r="X2059">
        <v>0.6</v>
      </c>
      <c r="Y2059">
        <v>-1</v>
      </c>
      <c r="Z2059">
        <v>-1</v>
      </c>
      <c r="AA2059">
        <v>24.88</v>
      </c>
      <c r="AB2059">
        <v>0.03</v>
      </c>
      <c r="AC2059">
        <v>0.02</v>
      </c>
      <c r="AD2059">
        <v>0.03</v>
      </c>
      <c r="AE2059">
        <v>4.17</v>
      </c>
      <c r="AF2059">
        <v>-1</v>
      </c>
      <c r="AG2059">
        <v>-1</v>
      </c>
      <c r="AH2059">
        <v>-1</v>
      </c>
      <c r="AI2059">
        <v>0</v>
      </c>
      <c r="AJ2059">
        <v>0</v>
      </c>
      <c r="AK2059">
        <v>0.03</v>
      </c>
      <c r="AL2059">
        <v>0.03</v>
      </c>
      <c r="AM2059">
        <v>0.05</v>
      </c>
      <c r="AN2059">
        <v>0.05</v>
      </c>
      <c r="AO2059">
        <v>1.42</v>
      </c>
      <c r="AP2059">
        <v>1.42</v>
      </c>
      <c r="AQ2059">
        <v>22.67</v>
      </c>
      <c r="AR2059">
        <v>0.53</v>
      </c>
      <c r="AS2059">
        <v>0.68</v>
      </c>
      <c r="AT2059">
        <v>-1</v>
      </c>
      <c r="AU2059">
        <v>-1</v>
      </c>
      <c r="AV2059">
        <v>0.05</v>
      </c>
      <c r="AW2059">
        <v>29.88</v>
      </c>
      <c r="AX2059">
        <v>29.88</v>
      </c>
      <c r="AY2059">
        <v>0.17</v>
      </c>
      <c r="AZ2059">
        <v>0</v>
      </c>
      <c r="BA2059">
        <v>1453.3705476568025</v>
      </c>
    </row>
    <row r="2060" spans="1:53" x14ac:dyDescent="0.25">
      <c r="A2060">
        <v>4952</v>
      </c>
      <c r="B2060" t="s">
        <v>2399</v>
      </c>
      <c r="C2060">
        <v>0</v>
      </c>
      <c r="D2060">
        <v>1.58</v>
      </c>
      <c r="E2060">
        <v>0</v>
      </c>
      <c r="F2060">
        <v>0</v>
      </c>
      <c r="G2060">
        <v>0</v>
      </c>
      <c r="H2060">
        <v>0.03</v>
      </c>
      <c r="I2060">
        <v>0</v>
      </c>
      <c r="J2060">
        <v>2</v>
      </c>
      <c r="K2060">
        <v>0.03</v>
      </c>
      <c r="L2060">
        <v>-1</v>
      </c>
      <c r="M2060">
        <v>-1</v>
      </c>
      <c r="N2060">
        <v>0.67</v>
      </c>
      <c r="O2060">
        <v>3.58</v>
      </c>
      <c r="P2060">
        <v>0.03</v>
      </c>
      <c r="Q2060">
        <v>0.28000000000000003</v>
      </c>
      <c r="R2060">
        <v>0.05</v>
      </c>
      <c r="S2060">
        <v>0.32</v>
      </c>
      <c r="T2060">
        <v>0.23</v>
      </c>
      <c r="U2060">
        <v>0</v>
      </c>
      <c r="V2060">
        <v>0</v>
      </c>
      <c r="W2060">
        <v>20.67</v>
      </c>
      <c r="X2060">
        <v>0.6</v>
      </c>
      <c r="Y2060">
        <v>-1</v>
      </c>
      <c r="Z2060">
        <v>-1</v>
      </c>
      <c r="AA2060">
        <v>24.88</v>
      </c>
      <c r="AB2060">
        <v>0.03</v>
      </c>
      <c r="AC2060">
        <v>0.02</v>
      </c>
      <c r="AD2060">
        <v>0.03</v>
      </c>
      <c r="AE2060">
        <v>4.17</v>
      </c>
      <c r="AF2060">
        <v>-1</v>
      </c>
      <c r="AG2060">
        <v>-1</v>
      </c>
      <c r="AH2060">
        <v>-1</v>
      </c>
      <c r="AI2060">
        <v>0</v>
      </c>
      <c r="AJ2060">
        <v>0</v>
      </c>
      <c r="AK2060">
        <v>0.03</v>
      </c>
      <c r="AL2060">
        <v>0.03</v>
      </c>
      <c r="AM2060">
        <v>0.05</v>
      </c>
      <c r="AN2060">
        <v>0.05</v>
      </c>
      <c r="AO2060">
        <v>1.42</v>
      </c>
      <c r="AP2060">
        <v>1.42</v>
      </c>
      <c r="AQ2060">
        <v>22.67</v>
      </c>
      <c r="AR2060">
        <v>0.53</v>
      </c>
      <c r="AS2060">
        <v>0.68</v>
      </c>
      <c r="AT2060">
        <v>-1</v>
      </c>
      <c r="AU2060">
        <v>-1</v>
      </c>
      <c r="AV2060">
        <v>0.05</v>
      </c>
      <c r="AW2060">
        <v>29.88</v>
      </c>
      <c r="AX2060">
        <v>29.88</v>
      </c>
      <c r="AY2060">
        <v>0.17</v>
      </c>
      <c r="AZ2060">
        <v>0</v>
      </c>
      <c r="BA2060">
        <v>1411.9448779251329</v>
      </c>
    </row>
    <row r="2061" spans="1:53" x14ac:dyDescent="0.25">
      <c r="A2061">
        <v>4954</v>
      </c>
      <c r="B2061" t="s">
        <v>2400</v>
      </c>
      <c r="C2061">
        <v>0</v>
      </c>
      <c r="D2061">
        <v>1.58</v>
      </c>
      <c r="E2061">
        <v>0</v>
      </c>
      <c r="F2061">
        <v>0</v>
      </c>
      <c r="G2061">
        <v>0</v>
      </c>
      <c r="H2061">
        <v>0.03</v>
      </c>
      <c r="I2061">
        <v>0</v>
      </c>
      <c r="J2061">
        <v>2</v>
      </c>
      <c r="K2061">
        <v>0.03</v>
      </c>
      <c r="L2061">
        <v>-1</v>
      </c>
      <c r="M2061">
        <v>-1</v>
      </c>
      <c r="N2061">
        <v>0.67</v>
      </c>
      <c r="O2061">
        <v>3.58</v>
      </c>
      <c r="P2061">
        <v>0.03</v>
      </c>
      <c r="Q2061">
        <v>0.28000000000000003</v>
      </c>
      <c r="R2061">
        <v>0.05</v>
      </c>
      <c r="S2061">
        <v>0.32</v>
      </c>
      <c r="T2061">
        <v>0.23</v>
      </c>
      <c r="U2061">
        <v>0</v>
      </c>
      <c r="V2061">
        <v>0</v>
      </c>
      <c r="W2061">
        <v>20.67</v>
      </c>
      <c r="X2061">
        <v>0.6</v>
      </c>
      <c r="Y2061">
        <v>-1</v>
      </c>
      <c r="Z2061">
        <v>-1</v>
      </c>
      <c r="AA2061">
        <v>24.88</v>
      </c>
      <c r="AB2061">
        <v>0.03</v>
      </c>
      <c r="AC2061">
        <v>0.02</v>
      </c>
      <c r="AD2061">
        <v>0.03</v>
      </c>
      <c r="AE2061">
        <v>4.17</v>
      </c>
      <c r="AF2061">
        <v>-1</v>
      </c>
      <c r="AG2061">
        <v>-1</v>
      </c>
      <c r="AH2061">
        <v>-1</v>
      </c>
      <c r="AI2061">
        <v>0</v>
      </c>
      <c r="AJ2061">
        <v>0</v>
      </c>
      <c r="AK2061">
        <v>0.03</v>
      </c>
      <c r="AL2061">
        <v>0.03</v>
      </c>
      <c r="AM2061">
        <v>0.05</v>
      </c>
      <c r="AN2061">
        <v>0.05</v>
      </c>
      <c r="AO2061">
        <v>1.42</v>
      </c>
      <c r="AP2061">
        <v>1.42</v>
      </c>
      <c r="AQ2061">
        <v>22.67</v>
      </c>
      <c r="AR2061">
        <v>0.53</v>
      </c>
      <c r="AS2061">
        <v>0.68</v>
      </c>
      <c r="AT2061">
        <v>-1</v>
      </c>
      <c r="AU2061">
        <v>-1</v>
      </c>
      <c r="AV2061">
        <v>0.05</v>
      </c>
      <c r="AW2061">
        <v>29.88</v>
      </c>
      <c r="AX2061">
        <v>29.88</v>
      </c>
      <c r="AY2061">
        <v>0.17</v>
      </c>
      <c r="AZ2061">
        <v>0</v>
      </c>
      <c r="BA2061">
        <v>1526.3953995846018</v>
      </c>
    </row>
    <row r="2062" spans="1:53" x14ac:dyDescent="0.25">
      <c r="A2062">
        <v>4955</v>
      </c>
      <c r="B2062" t="s">
        <v>2401</v>
      </c>
      <c r="C2062">
        <v>0</v>
      </c>
      <c r="D2062">
        <v>1.58</v>
      </c>
      <c r="E2062">
        <v>0</v>
      </c>
      <c r="F2062">
        <v>0</v>
      </c>
      <c r="G2062">
        <v>0</v>
      </c>
      <c r="H2062">
        <v>0.03</v>
      </c>
      <c r="I2062">
        <v>0</v>
      </c>
      <c r="J2062">
        <v>2</v>
      </c>
      <c r="K2062">
        <v>0.03</v>
      </c>
      <c r="L2062">
        <v>-1</v>
      </c>
      <c r="M2062">
        <v>-1</v>
      </c>
      <c r="N2062">
        <v>0.67</v>
      </c>
      <c r="O2062">
        <v>3.58</v>
      </c>
      <c r="P2062">
        <v>0.03</v>
      </c>
      <c r="Q2062">
        <v>0.28000000000000003</v>
      </c>
      <c r="R2062">
        <v>0.05</v>
      </c>
      <c r="S2062">
        <v>0.32</v>
      </c>
      <c r="T2062">
        <v>0.23</v>
      </c>
      <c r="U2062">
        <v>0</v>
      </c>
      <c r="V2062">
        <v>0</v>
      </c>
      <c r="W2062">
        <v>20.67</v>
      </c>
      <c r="X2062">
        <v>0.6</v>
      </c>
      <c r="Y2062">
        <v>-1</v>
      </c>
      <c r="Z2062">
        <v>-1</v>
      </c>
      <c r="AA2062">
        <v>24.88</v>
      </c>
      <c r="AB2062">
        <v>0.03</v>
      </c>
      <c r="AC2062">
        <v>0.02</v>
      </c>
      <c r="AD2062">
        <v>0.03</v>
      </c>
      <c r="AE2062">
        <v>4.17</v>
      </c>
      <c r="AF2062">
        <v>-1</v>
      </c>
      <c r="AG2062">
        <v>-1</v>
      </c>
      <c r="AH2062">
        <v>-1</v>
      </c>
      <c r="AI2062">
        <v>0</v>
      </c>
      <c r="AJ2062">
        <v>0</v>
      </c>
      <c r="AK2062">
        <v>0.03</v>
      </c>
      <c r="AL2062">
        <v>0.03</v>
      </c>
      <c r="AM2062">
        <v>0.05</v>
      </c>
      <c r="AN2062">
        <v>0.05</v>
      </c>
      <c r="AO2062">
        <v>1.42</v>
      </c>
      <c r="AP2062">
        <v>1.42</v>
      </c>
      <c r="AQ2062">
        <v>22.67</v>
      </c>
      <c r="AR2062">
        <v>0.53</v>
      </c>
      <c r="AS2062">
        <v>0.68</v>
      </c>
      <c r="AT2062">
        <v>-1</v>
      </c>
      <c r="AU2062">
        <v>-1</v>
      </c>
      <c r="AV2062">
        <v>0.05</v>
      </c>
      <c r="AW2062">
        <v>29.88</v>
      </c>
      <c r="AX2062">
        <v>29.88</v>
      </c>
      <c r="AY2062">
        <v>0.17</v>
      </c>
      <c r="AZ2062">
        <v>0</v>
      </c>
      <c r="BA2062">
        <v>1371.0409273388982</v>
      </c>
    </row>
    <row r="2063" spans="1:53" x14ac:dyDescent="0.25">
      <c r="A2063">
        <v>4956</v>
      </c>
      <c r="B2063" t="s">
        <v>2402</v>
      </c>
      <c r="C2063">
        <v>0</v>
      </c>
      <c r="D2063">
        <v>1.58</v>
      </c>
      <c r="E2063">
        <v>0</v>
      </c>
      <c r="F2063">
        <v>0</v>
      </c>
      <c r="G2063">
        <v>0</v>
      </c>
      <c r="H2063">
        <v>0.03</v>
      </c>
      <c r="I2063">
        <v>0</v>
      </c>
      <c r="J2063">
        <v>2</v>
      </c>
      <c r="K2063">
        <v>0.03</v>
      </c>
      <c r="L2063">
        <v>-1</v>
      </c>
      <c r="M2063">
        <v>-1</v>
      </c>
      <c r="N2063">
        <v>0.67</v>
      </c>
      <c r="O2063">
        <v>3.58</v>
      </c>
      <c r="P2063">
        <v>0.03</v>
      </c>
      <c r="Q2063">
        <v>0.28000000000000003</v>
      </c>
      <c r="R2063">
        <v>0.05</v>
      </c>
      <c r="S2063">
        <v>0.32</v>
      </c>
      <c r="T2063">
        <v>0.23</v>
      </c>
      <c r="U2063">
        <v>0</v>
      </c>
      <c r="V2063">
        <v>0</v>
      </c>
      <c r="W2063">
        <v>20.67</v>
      </c>
      <c r="X2063">
        <v>0.6</v>
      </c>
      <c r="Y2063">
        <v>-1</v>
      </c>
      <c r="Z2063">
        <v>-1</v>
      </c>
      <c r="AA2063">
        <v>24.88</v>
      </c>
      <c r="AB2063">
        <v>0.03</v>
      </c>
      <c r="AC2063">
        <v>0.02</v>
      </c>
      <c r="AD2063">
        <v>0.03</v>
      </c>
      <c r="AE2063">
        <v>4.17</v>
      </c>
      <c r="AF2063">
        <v>-1</v>
      </c>
      <c r="AG2063">
        <v>-1</v>
      </c>
      <c r="AH2063">
        <v>-1</v>
      </c>
      <c r="AI2063">
        <v>0</v>
      </c>
      <c r="AJ2063">
        <v>0</v>
      </c>
      <c r="AK2063">
        <v>0.03</v>
      </c>
      <c r="AL2063">
        <v>0.03</v>
      </c>
      <c r="AM2063">
        <v>0.05</v>
      </c>
      <c r="AN2063">
        <v>0.05</v>
      </c>
      <c r="AO2063">
        <v>1.42</v>
      </c>
      <c r="AP2063">
        <v>1.42</v>
      </c>
      <c r="AQ2063">
        <v>22.67</v>
      </c>
      <c r="AR2063">
        <v>0.53</v>
      </c>
      <c r="AS2063">
        <v>0.68</v>
      </c>
      <c r="AT2063">
        <v>-1</v>
      </c>
      <c r="AU2063">
        <v>-1</v>
      </c>
      <c r="AV2063">
        <v>0.05</v>
      </c>
      <c r="AW2063">
        <v>29.88</v>
      </c>
      <c r="AX2063">
        <v>29.88</v>
      </c>
      <c r="AY2063">
        <v>0.17</v>
      </c>
      <c r="AZ2063">
        <v>0</v>
      </c>
      <c r="BA2063">
        <v>1428.1965082609324</v>
      </c>
    </row>
    <row r="2064" spans="1:53" x14ac:dyDescent="0.25">
      <c r="A2064">
        <v>4957</v>
      </c>
      <c r="B2064" t="s">
        <v>2403</v>
      </c>
      <c r="C2064">
        <v>0</v>
      </c>
      <c r="D2064">
        <v>1.58</v>
      </c>
      <c r="E2064">
        <v>0</v>
      </c>
      <c r="F2064">
        <v>0</v>
      </c>
      <c r="G2064">
        <v>0</v>
      </c>
      <c r="H2064">
        <v>0.03</v>
      </c>
      <c r="I2064">
        <v>0</v>
      </c>
      <c r="J2064">
        <v>2</v>
      </c>
      <c r="K2064">
        <v>0.03</v>
      </c>
      <c r="L2064">
        <v>-1</v>
      </c>
      <c r="M2064">
        <v>-1</v>
      </c>
      <c r="N2064">
        <v>0.67</v>
      </c>
      <c r="O2064">
        <v>3.58</v>
      </c>
      <c r="P2064">
        <v>0.03</v>
      </c>
      <c r="Q2064">
        <v>0.28000000000000003</v>
      </c>
      <c r="R2064">
        <v>0.05</v>
      </c>
      <c r="S2064">
        <v>0.32</v>
      </c>
      <c r="T2064">
        <v>0.23</v>
      </c>
      <c r="U2064">
        <v>0</v>
      </c>
      <c r="V2064">
        <v>0</v>
      </c>
      <c r="W2064">
        <v>20.67</v>
      </c>
      <c r="X2064">
        <v>0.6</v>
      </c>
      <c r="Y2064">
        <v>-1</v>
      </c>
      <c r="Z2064">
        <v>-1</v>
      </c>
      <c r="AA2064">
        <v>24.88</v>
      </c>
      <c r="AB2064">
        <v>0.03</v>
      </c>
      <c r="AC2064">
        <v>0.02</v>
      </c>
      <c r="AD2064">
        <v>0.03</v>
      </c>
      <c r="AE2064">
        <v>4.17</v>
      </c>
      <c r="AF2064">
        <v>-1</v>
      </c>
      <c r="AG2064">
        <v>-1</v>
      </c>
      <c r="AH2064">
        <v>-1</v>
      </c>
      <c r="AI2064">
        <v>0</v>
      </c>
      <c r="AJ2064">
        <v>0</v>
      </c>
      <c r="AK2064">
        <v>0.03</v>
      </c>
      <c r="AL2064">
        <v>0.03</v>
      </c>
      <c r="AM2064">
        <v>0.05</v>
      </c>
      <c r="AN2064">
        <v>0.05</v>
      </c>
      <c r="AO2064">
        <v>1.42</v>
      </c>
      <c r="AP2064">
        <v>1.42</v>
      </c>
      <c r="AQ2064">
        <v>22.67</v>
      </c>
      <c r="AR2064">
        <v>0.53</v>
      </c>
      <c r="AS2064">
        <v>0.68</v>
      </c>
      <c r="AT2064">
        <v>-1</v>
      </c>
      <c r="AU2064">
        <v>-1</v>
      </c>
      <c r="AV2064">
        <v>0.05</v>
      </c>
      <c r="AW2064">
        <v>29.88</v>
      </c>
      <c r="AX2064">
        <v>29.88</v>
      </c>
      <c r="AY2064">
        <v>0.17</v>
      </c>
      <c r="AZ2064">
        <v>0</v>
      </c>
      <c r="BA2064">
        <v>1416.7426162364391</v>
      </c>
    </row>
    <row r="2065" spans="1:53" x14ac:dyDescent="0.25">
      <c r="A2065">
        <v>4958</v>
      </c>
      <c r="B2065" t="s">
        <v>1012</v>
      </c>
      <c r="C2065">
        <v>0</v>
      </c>
      <c r="D2065">
        <v>1.58</v>
      </c>
      <c r="E2065">
        <v>0</v>
      </c>
      <c r="F2065">
        <v>0</v>
      </c>
      <c r="G2065">
        <v>0</v>
      </c>
      <c r="H2065">
        <v>0.03</v>
      </c>
      <c r="I2065">
        <v>0</v>
      </c>
      <c r="J2065">
        <v>2</v>
      </c>
      <c r="K2065">
        <v>0.03</v>
      </c>
      <c r="L2065">
        <v>-1</v>
      </c>
      <c r="M2065">
        <v>-1</v>
      </c>
      <c r="N2065">
        <v>0.67</v>
      </c>
      <c r="O2065">
        <v>3.58</v>
      </c>
      <c r="P2065">
        <v>0.03</v>
      </c>
      <c r="Q2065">
        <v>0.28000000000000003</v>
      </c>
      <c r="R2065">
        <v>0.05</v>
      </c>
      <c r="S2065">
        <v>0.32</v>
      </c>
      <c r="T2065">
        <v>0.23</v>
      </c>
      <c r="U2065">
        <v>0</v>
      </c>
      <c r="V2065">
        <v>0</v>
      </c>
      <c r="W2065">
        <v>20.67</v>
      </c>
      <c r="X2065">
        <v>0.6</v>
      </c>
      <c r="Y2065">
        <v>-1</v>
      </c>
      <c r="Z2065">
        <v>-1</v>
      </c>
      <c r="AA2065">
        <v>24.88</v>
      </c>
      <c r="AB2065">
        <v>0.03</v>
      </c>
      <c r="AC2065">
        <v>0.02</v>
      </c>
      <c r="AD2065">
        <v>0.03</v>
      </c>
      <c r="AE2065">
        <v>4.17</v>
      </c>
      <c r="AF2065">
        <v>-1</v>
      </c>
      <c r="AG2065">
        <v>-1</v>
      </c>
      <c r="AH2065">
        <v>-1</v>
      </c>
      <c r="AI2065">
        <v>0</v>
      </c>
      <c r="AJ2065">
        <v>0</v>
      </c>
      <c r="AK2065">
        <v>0.03</v>
      </c>
      <c r="AL2065">
        <v>0.03</v>
      </c>
      <c r="AM2065">
        <v>0.05</v>
      </c>
      <c r="AN2065">
        <v>0.05</v>
      </c>
      <c r="AO2065">
        <v>1.42</v>
      </c>
      <c r="AP2065">
        <v>1.42</v>
      </c>
      <c r="AQ2065">
        <v>22.67</v>
      </c>
      <c r="AR2065">
        <v>0.53</v>
      </c>
      <c r="AS2065">
        <v>0.68</v>
      </c>
      <c r="AT2065">
        <v>-1</v>
      </c>
      <c r="AU2065">
        <v>-1</v>
      </c>
      <c r="AV2065">
        <v>0.05</v>
      </c>
      <c r="AW2065">
        <v>29.88</v>
      </c>
      <c r="AX2065">
        <v>29.88</v>
      </c>
      <c r="AY2065">
        <v>0.17</v>
      </c>
      <c r="AZ2065">
        <v>0</v>
      </c>
      <c r="BA2065">
        <v>1347.239539071159</v>
      </c>
    </row>
    <row r="2066" spans="1:53" x14ac:dyDescent="0.25">
      <c r="A2066">
        <v>4959</v>
      </c>
      <c r="B2066" t="s">
        <v>1794</v>
      </c>
      <c r="C2066">
        <v>0</v>
      </c>
      <c r="D2066">
        <v>1.58</v>
      </c>
      <c r="E2066">
        <v>0</v>
      </c>
      <c r="F2066">
        <v>0</v>
      </c>
      <c r="G2066">
        <v>0</v>
      </c>
      <c r="H2066">
        <v>0.03</v>
      </c>
      <c r="I2066">
        <v>0</v>
      </c>
      <c r="J2066">
        <v>2</v>
      </c>
      <c r="K2066">
        <v>0.03</v>
      </c>
      <c r="L2066">
        <v>-1</v>
      </c>
      <c r="M2066">
        <v>-1</v>
      </c>
      <c r="N2066">
        <v>0.67</v>
      </c>
      <c r="O2066">
        <v>3.58</v>
      </c>
      <c r="P2066">
        <v>0.03</v>
      </c>
      <c r="Q2066">
        <v>0.28000000000000003</v>
      </c>
      <c r="R2066">
        <v>0.05</v>
      </c>
      <c r="S2066">
        <v>0.32</v>
      </c>
      <c r="T2066">
        <v>0.23</v>
      </c>
      <c r="U2066">
        <v>0</v>
      </c>
      <c r="V2066">
        <v>0</v>
      </c>
      <c r="W2066">
        <v>20.67</v>
      </c>
      <c r="X2066">
        <v>0.6</v>
      </c>
      <c r="Y2066">
        <v>-1</v>
      </c>
      <c r="Z2066">
        <v>-1</v>
      </c>
      <c r="AA2066">
        <v>24.88</v>
      </c>
      <c r="AB2066">
        <v>0.03</v>
      </c>
      <c r="AC2066">
        <v>0.02</v>
      </c>
      <c r="AD2066">
        <v>0.03</v>
      </c>
      <c r="AE2066">
        <v>4.17</v>
      </c>
      <c r="AF2066">
        <v>-1</v>
      </c>
      <c r="AG2066">
        <v>-1</v>
      </c>
      <c r="AH2066">
        <v>-1</v>
      </c>
      <c r="AI2066">
        <v>0</v>
      </c>
      <c r="AJ2066">
        <v>0</v>
      </c>
      <c r="AK2066">
        <v>0.03</v>
      </c>
      <c r="AL2066">
        <v>0.03</v>
      </c>
      <c r="AM2066">
        <v>0.05</v>
      </c>
      <c r="AN2066">
        <v>0.05</v>
      </c>
      <c r="AO2066">
        <v>1.42</v>
      </c>
      <c r="AP2066">
        <v>1.42</v>
      </c>
      <c r="AQ2066">
        <v>22.67</v>
      </c>
      <c r="AR2066">
        <v>0.53</v>
      </c>
      <c r="AS2066">
        <v>0.68</v>
      </c>
      <c r="AT2066">
        <v>-1</v>
      </c>
      <c r="AU2066">
        <v>-1</v>
      </c>
      <c r="AV2066">
        <v>0.05</v>
      </c>
      <c r="AW2066">
        <v>29.88</v>
      </c>
      <c r="AX2066">
        <v>29.88</v>
      </c>
      <c r="AY2066">
        <v>0.17</v>
      </c>
      <c r="AZ2066">
        <v>0</v>
      </c>
      <c r="BA2066">
        <v>1552.5787555632487</v>
      </c>
    </row>
    <row r="2067" spans="1:53" x14ac:dyDescent="0.25">
      <c r="A2067">
        <v>4961</v>
      </c>
      <c r="B2067" t="s">
        <v>2404</v>
      </c>
      <c r="C2067">
        <v>0</v>
      </c>
      <c r="D2067">
        <v>1.58</v>
      </c>
      <c r="E2067">
        <v>0</v>
      </c>
      <c r="F2067">
        <v>0</v>
      </c>
      <c r="G2067">
        <v>0</v>
      </c>
      <c r="H2067">
        <v>0.03</v>
      </c>
      <c r="I2067">
        <v>0</v>
      </c>
      <c r="J2067">
        <v>2</v>
      </c>
      <c r="K2067">
        <v>0.03</v>
      </c>
      <c r="L2067">
        <v>-1</v>
      </c>
      <c r="M2067">
        <v>-1</v>
      </c>
      <c r="N2067">
        <v>0.67</v>
      </c>
      <c r="O2067">
        <v>3.58</v>
      </c>
      <c r="P2067">
        <v>0.03</v>
      </c>
      <c r="Q2067">
        <v>0.28000000000000003</v>
      </c>
      <c r="R2067">
        <v>0.05</v>
      </c>
      <c r="S2067">
        <v>0.32</v>
      </c>
      <c r="T2067">
        <v>0.23</v>
      </c>
      <c r="U2067">
        <v>0</v>
      </c>
      <c r="V2067">
        <v>0</v>
      </c>
      <c r="W2067">
        <v>20.67</v>
      </c>
      <c r="X2067">
        <v>0.6</v>
      </c>
      <c r="Y2067">
        <v>-1</v>
      </c>
      <c r="Z2067">
        <v>-1</v>
      </c>
      <c r="AA2067">
        <v>24.88</v>
      </c>
      <c r="AB2067">
        <v>0.03</v>
      </c>
      <c r="AC2067">
        <v>0.02</v>
      </c>
      <c r="AD2067">
        <v>0.03</v>
      </c>
      <c r="AE2067">
        <v>4.17</v>
      </c>
      <c r="AF2067">
        <v>-1</v>
      </c>
      <c r="AG2067">
        <v>-1</v>
      </c>
      <c r="AH2067">
        <v>-1</v>
      </c>
      <c r="AI2067">
        <v>0</v>
      </c>
      <c r="AJ2067">
        <v>0</v>
      </c>
      <c r="AK2067">
        <v>0.03</v>
      </c>
      <c r="AL2067">
        <v>0.03</v>
      </c>
      <c r="AM2067">
        <v>0.05</v>
      </c>
      <c r="AN2067">
        <v>0.05</v>
      </c>
      <c r="AO2067">
        <v>1.42</v>
      </c>
      <c r="AP2067">
        <v>1.42</v>
      </c>
      <c r="AQ2067">
        <v>22.67</v>
      </c>
      <c r="AR2067">
        <v>0.53</v>
      </c>
      <c r="AS2067">
        <v>0.68</v>
      </c>
      <c r="AT2067">
        <v>-1</v>
      </c>
      <c r="AU2067">
        <v>-1</v>
      </c>
      <c r="AV2067">
        <v>0.05</v>
      </c>
      <c r="AW2067">
        <v>29.88</v>
      </c>
      <c r="AX2067">
        <v>29.88</v>
      </c>
      <c r="AY2067">
        <v>0.17</v>
      </c>
      <c r="AZ2067">
        <v>0</v>
      </c>
      <c r="BA2067">
        <v>1435.5561414051767</v>
      </c>
    </row>
    <row r="2068" spans="1:53" x14ac:dyDescent="0.25">
      <c r="A2068">
        <v>4964</v>
      </c>
      <c r="B2068" t="s">
        <v>2405</v>
      </c>
      <c r="C2068">
        <v>0</v>
      </c>
      <c r="D2068">
        <v>1.58</v>
      </c>
      <c r="E2068">
        <v>0</v>
      </c>
      <c r="F2068">
        <v>0</v>
      </c>
      <c r="G2068">
        <v>0</v>
      </c>
      <c r="H2068">
        <v>0.03</v>
      </c>
      <c r="I2068">
        <v>0</v>
      </c>
      <c r="J2068">
        <v>2</v>
      </c>
      <c r="K2068">
        <v>0.03</v>
      </c>
      <c r="L2068">
        <v>-1</v>
      </c>
      <c r="M2068">
        <v>-1</v>
      </c>
      <c r="N2068">
        <v>0.67</v>
      </c>
      <c r="O2068">
        <v>3.58</v>
      </c>
      <c r="P2068">
        <v>0.03</v>
      </c>
      <c r="Q2068">
        <v>0.28000000000000003</v>
      </c>
      <c r="R2068">
        <v>0.05</v>
      </c>
      <c r="S2068">
        <v>0.32</v>
      </c>
      <c r="T2068">
        <v>0.23</v>
      </c>
      <c r="U2068">
        <v>0</v>
      </c>
      <c r="V2068">
        <v>0</v>
      </c>
      <c r="W2068">
        <v>20.67</v>
      </c>
      <c r="X2068">
        <v>0.6</v>
      </c>
      <c r="Y2068">
        <v>-1</v>
      </c>
      <c r="Z2068">
        <v>-1</v>
      </c>
      <c r="AA2068">
        <v>24.88</v>
      </c>
      <c r="AB2068">
        <v>0.03</v>
      </c>
      <c r="AC2068">
        <v>0.02</v>
      </c>
      <c r="AD2068">
        <v>0.03</v>
      </c>
      <c r="AE2068">
        <v>4.17</v>
      </c>
      <c r="AF2068">
        <v>-1</v>
      </c>
      <c r="AG2068">
        <v>-1</v>
      </c>
      <c r="AH2068">
        <v>-1</v>
      </c>
      <c r="AI2068">
        <v>0</v>
      </c>
      <c r="AJ2068">
        <v>0</v>
      </c>
      <c r="AK2068">
        <v>0.03</v>
      </c>
      <c r="AL2068">
        <v>0.03</v>
      </c>
      <c r="AM2068">
        <v>0.05</v>
      </c>
      <c r="AN2068">
        <v>0.05</v>
      </c>
      <c r="AO2068">
        <v>1.42</v>
      </c>
      <c r="AP2068">
        <v>1.42</v>
      </c>
      <c r="AQ2068">
        <v>22.67</v>
      </c>
      <c r="AR2068">
        <v>0.53</v>
      </c>
      <c r="AS2068">
        <v>0.68</v>
      </c>
      <c r="AT2068">
        <v>-1</v>
      </c>
      <c r="AU2068">
        <v>-1</v>
      </c>
      <c r="AV2068">
        <v>0.05</v>
      </c>
      <c r="AW2068">
        <v>29.88</v>
      </c>
      <c r="AX2068">
        <v>29.88</v>
      </c>
      <c r="AY2068">
        <v>0.17</v>
      </c>
      <c r="AZ2068">
        <v>0</v>
      </c>
      <c r="BA2068">
        <v>1391.4813722009121</v>
      </c>
    </row>
    <row r="2069" spans="1:53" x14ac:dyDescent="0.25">
      <c r="A2069">
        <v>4965</v>
      </c>
      <c r="B2069" t="s">
        <v>2406</v>
      </c>
      <c r="C2069">
        <v>0</v>
      </c>
      <c r="D2069">
        <v>1.58</v>
      </c>
      <c r="E2069">
        <v>0</v>
      </c>
      <c r="F2069">
        <v>0</v>
      </c>
      <c r="G2069">
        <v>0</v>
      </c>
      <c r="H2069">
        <v>0.03</v>
      </c>
      <c r="I2069">
        <v>0</v>
      </c>
      <c r="J2069">
        <v>2</v>
      </c>
      <c r="K2069">
        <v>0.03</v>
      </c>
      <c r="L2069">
        <v>-1</v>
      </c>
      <c r="M2069">
        <v>-1</v>
      </c>
      <c r="N2069">
        <v>0.67</v>
      </c>
      <c r="O2069">
        <v>3.58</v>
      </c>
      <c r="P2069">
        <v>0.03</v>
      </c>
      <c r="Q2069">
        <v>0.28000000000000003</v>
      </c>
      <c r="R2069">
        <v>0.05</v>
      </c>
      <c r="S2069">
        <v>0.32</v>
      </c>
      <c r="T2069">
        <v>0.23</v>
      </c>
      <c r="U2069">
        <v>0</v>
      </c>
      <c r="V2069">
        <v>0</v>
      </c>
      <c r="W2069">
        <v>20.67</v>
      </c>
      <c r="X2069">
        <v>0.6</v>
      </c>
      <c r="Y2069">
        <v>-1</v>
      </c>
      <c r="Z2069">
        <v>-1</v>
      </c>
      <c r="AA2069">
        <v>24.88</v>
      </c>
      <c r="AB2069">
        <v>0.03</v>
      </c>
      <c r="AC2069">
        <v>0.02</v>
      </c>
      <c r="AD2069">
        <v>0.03</v>
      </c>
      <c r="AE2069">
        <v>4.17</v>
      </c>
      <c r="AF2069">
        <v>-1</v>
      </c>
      <c r="AG2069">
        <v>-1</v>
      </c>
      <c r="AH2069">
        <v>-1</v>
      </c>
      <c r="AI2069">
        <v>0</v>
      </c>
      <c r="AJ2069">
        <v>0</v>
      </c>
      <c r="AK2069">
        <v>0.03</v>
      </c>
      <c r="AL2069">
        <v>0.03</v>
      </c>
      <c r="AM2069">
        <v>0.05</v>
      </c>
      <c r="AN2069">
        <v>0.05</v>
      </c>
      <c r="AO2069">
        <v>1.42</v>
      </c>
      <c r="AP2069">
        <v>1.42</v>
      </c>
      <c r="AQ2069">
        <v>22.67</v>
      </c>
      <c r="AR2069">
        <v>0.53</v>
      </c>
      <c r="AS2069">
        <v>0.68</v>
      </c>
      <c r="AT2069">
        <v>-1</v>
      </c>
      <c r="AU2069">
        <v>-1</v>
      </c>
      <c r="AV2069">
        <v>0.05</v>
      </c>
      <c r="AW2069">
        <v>29.88</v>
      </c>
      <c r="AX2069">
        <v>29.88</v>
      </c>
      <c r="AY2069">
        <v>0.17</v>
      </c>
      <c r="AZ2069">
        <v>0</v>
      </c>
      <c r="BA2069">
        <v>1406.1510221618983</v>
      </c>
    </row>
    <row r="2070" spans="1:53" x14ac:dyDescent="0.25">
      <c r="A2070">
        <v>4967</v>
      </c>
      <c r="B2070" t="s">
        <v>2407</v>
      </c>
      <c r="C2070">
        <v>0</v>
      </c>
      <c r="D2070">
        <v>1.58</v>
      </c>
      <c r="E2070">
        <v>0</v>
      </c>
      <c r="F2070">
        <v>0</v>
      </c>
      <c r="G2070">
        <v>0</v>
      </c>
      <c r="H2070">
        <v>0.03</v>
      </c>
      <c r="I2070">
        <v>0</v>
      </c>
      <c r="J2070">
        <v>2</v>
      </c>
      <c r="K2070">
        <v>0.03</v>
      </c>
      <c r="L2070">
        <v>-1</v>
      </c>
      <c r="M2070">
        <v>-1</v>
      </c>
      <c r="N2070">
        <v>0.67</v>
      </c>
      <c r="O2070">
        <v>3.58</v>
      </c>
      <c r="P2070">
        <v>0.03</v>
      </c>
      <c r="Q2070">
        <v>0.28000000000000003</v>
      </c>
      <c r="R2070">
        <v>0.05</v>
      </c>
      <c r="S2070">
        <v>0.32</v>
      </c>
      <c r="T2070">
        <v>0.23</v>
      </c>
      <c r="U2070">
        <v>0</v>
      </c>
      <c r="V2070">
        <v>0</v>
      </c>
      <c r="W2070">
        <v>20.67</v>
      </c>
      <c r="X2070">
        <v>0.6</v>
      </c>
      <c r="Y2070">
        <v>-1</v>
      </c>
      <c r="Z2070">
        <v>-1</v>
      </c>
      <c r="AA2070">
        <v>24.88</v>
      </c>
      <c r="AB2070">
        <v>0.03</v>
      </c>
      <c r="AC2070">
        <v>0.02</v>
      </c>
      <c r="AD2070">
        <v>0.03</v>
      </c>
      <c r="AE2070">
        <v>4.17</v>
      </c>
      <c r="AF2070">
        <v>-1</v>
      </c>
      <c r="AG2070">
        <v>-1</v>
      </c>
      <c r="AH2070">
        <v>-1</v>
      </c>
      <c r="AI2070">
        <v>0</v>
      </c>
      <c r="AJ2070">
        <v>0</v>
      </c>
      <c r="AK2070">
        <v>0.03</v>
      </c>
      <c r="AL2070">
        <v>0.03</v>
      </c>
      <c r="AM2070">
        <v>0.05</v>
      </c>
      <c r="AN2070">
        <v>0.05</v>
      </c>
      <c r="AO2070">
        <v>1.42</v>
      </c>
      <c r="AP2070">
        <v>1.42</v>
      </c>
      <c r="AQ2070">
        <v>22.67</v>
      </c>
      <c r="AR2070">
        <v>0.53</v>
      </c>
      <c r="AS2070">
        <v>0.68</v>
      </c>
      <c r="AT2070">
        <v>-1</v>
      </c>
      <c r="AU2070">
        <v>-1</v>
      </c>
      <c r="AV2070">
        <v>0.05</v>
      </c>
      <c r="AW2070">
        <v>29.88</v>
      </c>
      <c r="AX2070">
        <v>29.88</v>
      </c>
      <c r="AY2070">
        <v>0.17</v>
      </c>
      <c r="AZ2070">
        <v>0</v>
      </c>
      <c r="BA2070">
        <v>1607.0806869726227</v>
      </c>
    </row>
    <row r="2071" spans="1:53" x14ac:dyDescent="0.25">
      <c r="A2071">
        <v>4968</v>
      </c>
      <c r="B2071" t="s">
        <v>611</v>
      </c>
      <c r="C2071">
        <v>0</v>
      </c>
      <c r="D2071">
        <v>1.58</v>
      </c>
      <c r="E2071">
        <v>0</v>
      </c>
      <c r="F2071">
        <v>0</v>
      </c>
      <c r="G2071">
        <v>0</v>
      </c>
      <c r="H2071">
        <v>0.03</v>
      </c>
      <c r="I2071">
        <v>0</v>
      </c>
      <c r="J2071">
        <v>2</v>
      </c>
      <c r="K2071">
        <v>0.03</v>
      </c>
      <c r="L2071">
        <v>-1</v>
      </c>
      <c r="M2071">
        <v>-1</v>
      </c>
      <c r="N2071">
        <v>0.67</v>
      </c>
      <c r="O2071">
        <v>3.58</v>
      </c>
      <c r="P2071">
        <v>0.03</v>
      </c>
      <c r="Q2071">
        <v>0.28000000000000003</v>
      </c>
      <c r="R2071">
        <v>0.05</v>
      </c>
      <c r="S2071">
        <v>0.32</v>
      </c>
      <c r="T2071">
        <v>0.23</v>
      </c>
      <c r="U2071">
        <v>0</v>
      </c>
      <c r="V2071">
        <v>0</v>
      </c>
      <c r="W2071">
        <v>20.67</v>
      </c>
      <c r="X2071">
        <v>0.6</v>
      </c>
      <c r="Y2071">
        <v>-1</v>
      </c>
      <c r="Z2071">
        <v>-1</v>
      </c>
      <c r="AA2071">
        <v>24.88</v>
      </c>
      <c r="AB2071">
        <v>0.03</v>
      </c>
      <c r="AC2071">
        <v>0.02</v>
      </c>
      <c r="AD2071">
        <v>0.03</v>
      </c>
      <c r="AE2071">
        <v>4.17</v>
      </c>
      <c r="AF2071">
        <v>-1</v>
      </c>
      <c r="AG2071">
        <v>-1</v>
      </c>
      <c r="AH2071">
        <v>-1</v>
      </c>
      <c r="AI2071">
        <v>0</v>
      </c>
      <c r="AJ2071">
        <v>0</v>
      </c>
      <c r="AK2071">
        <v>0.03</v>
      </c>
      <c r="AL2071">
        <v>0.03</v>
      </c>
      <c r="AM2071">
        <v>0.05</v>
      </c>
      <c r="AN2071">
        <v>0.05</v>
      </c>
      <c r="AO2071">
        <v>1.42</v>
      </c>
      <c r="AP2071">
        <v>1.42</v>
      </c>
      <c r="AQ2071">
        <v>22.67</v>
      </c>
      <c r="AR2071">
        <v>0.53</v>
      </c>
      <c r="AS2071">
        <v>0.68</v>
      </c>
      <c r="AT2071">
        <v>-1</v>
      </c>
      <c r="AU2071">
        <v>-1</v>
      </c>
      <c r="AV2071">
        <v>0.05</v>
      </c>
      <c r="AW2071">
        <v>29.88</v>
      </c>
      <c r="AX2071">
        <v>29.88</v>
      </c>
      <c r="AY2071">
        <v>0.17</v>
      </c>
      <c r="AZ2071">
        <v>0</v>
      </c>
      <c r="BA2071">
        <v>1351.7954444544</v>
      </c>
    </row>
    <row r="2072" spans="1:53" x14ac:dyDescent="0.25">
      <c r="A2072">
        <v>4970</v>
      </c>
      <c r="B2072" t="s">
        <v>2408</v>
      </c>
      <c r="C2072">
        <v>0</v>
      </c>
      <c r="D2072">
        <v>1.58</v>
      </c>
      <c r="E2072">
        <v>0</v>
      </c>
      <c r="F2072">
        <v>0</v>
      </c>
      <c r="G2072">
        <v>0</v>
      </c>
      <c r="H2072">
        <v>0.03</v>
      </c>
      <c r="I2072">
        <v>0</v>
      </c>
      <c r="J2072">
        <v>2</v>
      </c>
      <c r="K2072">
        <v>0.03</v>
      </c>
      <c r="L2072">
        <v>-1</v>
      </c>
      <c r="M2072">
        <v>-1</v>
      </c>
      <c r="N2072">
        <v>0.67</v>
      </c>
      <c r="O2072">
        <v>3.58</v>
      </c>
      <c r="P2072">
        <v>0.03</v>
      </c>
      <c r="Q2072">
        <v>0.28000000000000003</v>
      </c>
      <c r="R2072">
        <v>0.05</v>
      </c>
      <c r="S2072">
        <v>0.32</v>
      </c>
      <c r="T2072">
        <v>0.23</v>
      </c>
      <c r="U2072">
        <v>0</v>
      </c>
      <c r="V2072">
        <v>0</v>
      </c>
      <c r="W2072">
        <v>20.67</v>
      </c>
      <c r="X2072">
        <v>0.6</v>
      </c>
      <c r="Y2072">
        <v>-1</v>
      </c>
      <c r="Z2072">
        <v>-1</v>
      </c>
      <c r="AA2072">
        <v>24.88</v>
      </c>
      <c r="AB2072">
        <v>0.03</v>
      </c>
      <c r="AC2072">
        <v>0.02</v>
      </c>
      <c r="AD2072">
        <v>0.03</v>
      </c>
      <c r="AE2072">
        <v>4.17</v>
      </c>
      <c r="AF2072">
        <v>-1</v>
      </c>
      <c r="AG2072">
        <v>-1</v>
      </c>
      <c r="AH2072">
        <v>-1</v>
      </c>
      <c r="AI2072">
        <v>0</v>
      </c>
      <c r="AJ2072">
        <v>0</v>
      </c>
      <c r="AK2072">
        <v>0.03</v>
      </c>
      <c r="AL2072">
        <v>0.03</v>
      </c>
      <c r="AM2072">
        <v>0.05</v>
      </c>
      <c r="AN2072">
        <v>0.05</v>
      </c>
      <c r="AO2072">
        <v>1.42</v>
      </c>
      <c r="AP2072">
        <v>1.42</v>
      </c>
      <c r="AQ2072">
        <v>22.67</v>
      </c>
      <c r="AR2072">
        <v>0.53</v>
      </c>
      <c r="AS2072">
        <v>0.68</v>
      </c>
      <c r="AT2072">
        <v>-1</v>
      </c>
      <c r="AU2072">
        <v>-1</v>
      </c>
      <c r="AV2072">
        <v>0.05</v>
      </c>
      <c r="AW2072">
        <v>29.88</v>
      </c>
      <c r="AX2072">
        <v>29.88</v>
      </c>
      <c r="AY2072">
        <v>0.17</v>
      </c>
      <c r="AZ2072">
        <v>0</v>
      </c>
      <c r="BA2072">
        <v>1448.7084900521506</v>
      </c>
    </row>
    <row r="2073" spans="1:53" x14ac:dyDescent="0.25">
      <c r="A2073">
        <v>4973</v>
      </c>
      <c r="B2073" t="s">
        <v>2409</v>
      </c>
      <c r="C2073">
        <v>0</v>
      </c>
      <c r="D2073">
        <v>1.58</v>
      </c>
      <c r="E2073">
        <v>0</v>
      </c>
      <c r="F2073">
        <v>0</v>
      </c>
      <c r="G2073">
        <v>0</v>
      </c>
      <c r="H2073">
        <v>0.03</v>
      </c>
      <c r="I2073">
        <v>0</v>
      </c>
      <c r="J2073">
        <v>2</v>
      </c>
      <c r="K2073">
        <v>0.03</v>
      </c>
      <c r="L2073">
        <v>-1</v>
      </c>
      <c r="M2073">
        <v>-1</v>
      </c>
      <c r="N2073">
        <v>0.67</v>
      </c>
      <c r="O2073">
        <v>3.58</v>
      </c>
      <c r="P2073">
        <v>0.03</v>
      </c>
      <c r="Q2073">
        <v>0.28000000000000003</v>
      </c>
      <c r="R2073">
        <v>0.05</v>
      </c>
      <c r="S2073">
        <v>0.32</v>
      </c>
      <c r="T2073">
        <v>0.23</v>
      </c>
      <c r="U2073">
        <v>0</v>
      </c>
      <c r="V2073">
        <v>0</v>
      </c>
      <c r="W2073">
        <v>20.67</v>
      </c>
      <c r="X2073">
        <v>0.6</v>
      </c>
      <c r="Y2073">
        <v>-1</v>
      </c>
      <c r="Z2073">
        <v>-1</v>
      </c>
      <c r="AA2073">
        <v>24.88</v>
      </c>
      <c r="AB2073">
        <v>0.03</v>
      </c>
      <c r="AC2073">
        <v>0.02</v>
      </c>
      <c r="AD2073">
        <v>0.03</v>
      </c>
      <c r="AE2073">
        <v>4.17</v>
      </c>
      <c r="AF2073">
        <v>-1</v>
      </c>
      <c r="AG2073">
        <v>-1</v>
      </c>
      <c r="AH2073">
        <v>-1</v>
      </c>
      <c r="AI2073">
        <v>0</v>
      </c>
      <c r="AJ2073">
        <v>0</v>
      </c>
      <c r="AK2073">
        <v>0.03</v>
      </c>
      <c r="AL2073">
        <v>0.03</v>
      </c>
      <c r="AM2073">
        <v>0.05</v>
      </c>
      <c r="AN2073">
        <v>0.05</v>
      </c>
      <c r="AO2073">
        <v>1.42</v>
      </c>
      <c r="AP2073">
        <v>1.42</v>
      </c>
      <c r="AQ2073">
        <v>22.67</v>
      </c>
      <c r="AR2073">
        <v>0.53</v>
      </c>
      <c r="AS2073">
        <v>0.68</v>
      </c>
      <c r="AT2073">
        <v>-1</v>
      </c>
      <c r="AU2073">
        <v>-1</v>
      </c>
      <c r="AV2073">
        <v>0.05</v>
      </c>
      <c r="AW2073">
        <v>29.88</v>
      </c>
      <c r="AX2073">
        <v>29.88</v>
      </c>
      <c r="AY2073">
        <v>0.17</v>
      </c>
      <c r="AZ2073">
        <v>0</v>
      </c>
      <c r="BA2073">
        <v>1388.1599413747456</v>
      </c>
    </row>
    <row r="2074" spans="1:53" x14ac:dyDescent="0.25">
      <c r="A2074">
        <v>4976</v>
      </c>
      <c r="B2074" t="s">
        <v>1361</v>
      </c>
      <c r="C2074">
        <v>0</v>
      </c>
      <c r="D2074">
        <v>1.58</v>
      </c>
      <c r="E2074">
        <v>0</v>
      </c>
      <c r="F2074">
        <v>0</v>
      </c>
      <c r="G2074">
        <v>0</v>
      </c>
      <c r="H2074">
        <v>0.03</v>
      </c>
      <c r="I2074">
        <v>0</v>
      </c>
      <c r="J2074">
        <v>2</v>
      </c>
      <c r="K2074">
        <v>0.03</v>
      </c>
      <c r="L2074">
        <v>-1</v>
      </c>
      <c r="M2074">
        <v>-1</v>
      </c>
      <c r="N2074">
        <v>0.67</v>
      </c>
      <c r="O2074">
        <v>3.58</v>
      </c>
      <c r="P2074">
        <v>0.03</v>
      </c>
      <c r="Q2074">
        <v>0.28000000000000003</v>
      </c>
      <c r="R2074">
        <v>0.05</v>
      </c>
      <c r="S2074">
        <v>0.32</v>
      </c>
      <c r="T2074">
        <v>0.23</v>
      </c>
      <c r="U2074">
        <v>0</v>
      </c>
      <c r="V2074">
        <v>0</v>
      </c>
      <c r="W2074">
        <v>20.67</v>
      </c>
      <c r="X2074">
        <v>0.6</v>
      </c>
      <c r="Y2074">
        <v>-1</v>
      </c>
      <c r="Z2074">
        <v>-1</v>
      </c>
      <c r="AA2074">
        <v>24.88</v>
      </c>
      <c r="AB2074">
        <v>0.03</v>
      </c>
      <c r="AC2074">
        <v>0.02</v>
      </c>
      <c r="AD2074">
        <v>0.03</v>
      </c>
      <c r="AE2074">
        <v>4.17</v>
      </c>
      <c r="AF2074">
        <v>-1</v>
      </c>
      <c r="AG2074">
        <v>-1</v>
      </c>
      <c r="AH2074">
        <v>-1</v>
      </c>
      <c r="AI2074">
        <v>0</v>
      </c>
      <c r="AJ2074">
        <v>0</v>
      </c>
      <c r="AK2074">
        <v>0.03</v>
      </c>
      <c r="AL2074">
        <v>0.03</v>
      </c>
      <c r="AM2074">
        <v>0.05</v>
      </c>
      <c r="AN2074">
        <v>0.05</v>
      </c>
      <c r="AO2074">
        <v>1.42</v>
      </c>
      <c r="AP2074">
        <v>1.42</v>
      </c>
      <c r="AQ2074">
        <v>22.67</v>
      </c>
      <c r="AR2074">
        <v>0.53</v>
      </c>
      <c r="AS2074">
        <v>0.68</v>
      </c>
      <c r="AT2074">
        <v>-1</v>
      </c>
      <c r="AU2074">
        <v>-1</v>
      </c>
      <c r="AV2074">
        <v>0.05</v>
      </c>
      <c r="AW2074">
        <v>29.88</v>
      </c>
      <c r="AX2074">
        <v>29.88</v>
      </c>
      <c r="AY2074">
        <v>0.17</v>
      </c>
      <c r="AZ2074">
        <v>0</v>
      </c>
      <c r="BA2074">
        <v>1528.1347070447257</v>
      </c>
    </row>
    <row r="2075" spans="1:53" x14ac:dyDescent="0.25">
      <c r="A2075">
        <v>4978</v>
      </c>
      <c r="B2075" t="s">
        <v>1907</v>
      </c>
      <c r="C2075">
        <v>0</v>
      </c>
      <c r="D2075">
        <v>1.58</v>
      </c>
      <c r="E2075">
        <v>0</v>
      </c>
      <c r="F2075">
        <v>0</v>
      </c>
      <c r="G2075">
        <v>0</v>
      </c>
      <c r="H2075">
        <v>0.03</v>
      </c>
      <c r="I2075">
        <v>0</v>
      </c>
      <c r="J2075">
        <v>2</v>
      </c>
      <c r="K2075">
        <v>0.03</v>
      </c>
      <c r="L2075">
        <v>-1</v>
      </c>
      <c r="M2075">
        <v>-1</v>
      </c>
      <c r="N2075">
        <v>0.67</v>
      </c>
      <c r="O2075">
        <v>3.58</v>
      </c>
      <c r="P2075">
        <v>0.03</v>
      </c>
      <c r="Q2075">
        <v>0.28000000000000003</v>
      </c>
      <c r="R2075">
        <v>0.05</v>
      </c>
      <c r="S2075">
        <v>0.32</v>
      </c>
      <c r="T2075">
        <v>0.23</v>
      </c>
      <c r="U2075">
        <v>0</v>
      </c>
      <c r="V2075">
        <v>0</v>
      </c>
      <c r="W2075">
        <v>20.67</v>
      </c>
      <c r="X2075">
        <v>0.6</v>
      </c>
      <c r="Y2075">
        <v>-1</v>
      </c>
      <c r="Z2075">
        <v>-1</v>
      </c>
      <c r="AA2075">
        <v>24.88</v>
      </c>
      <c r="AB2075">
        <v>0.03</v>
      </c>
      <c r="AC2075">
        <v>0.02</v>
      </c>
      <c r="AD2075">
        <v>0.03</v>
      </c>
      <c r="AE2075">
        <v>4.17</v>
      </c>
      <c r="AF2075">
        <v>-1</v>
      </c>
      <c r="AG2075">
        <v>-1</v>
      </c>
      <c r="AH2075">
        <v>-1</v>
      </c>
      <c r="AI2075">
        <v>0</v>
      </c>
      <c r="AJ2075">
        <v>0</v>
      </c>
      <c r="AK2075">
        <v>0.03</v>
      </c>
      <c r="AL2075">
        <v>0.03</v>
      </c>
      <c r="AM2075">
        <v>0.05</v>
      </c>
      <c r="AN2075">
        <v>0.05</v>
      </c>
      <c r="AO2075">
        <v>1.42</v>
      </c>
      <c r="AP2075">
        <v>1.42</v>
      </c>
      <c r="AQ2075">
        <v>22.67</v>
      </c>
      <c r="AR2075">
        <v>0.53</v>
      </c>
      <c r="AS2075">
        <v>0.68</v>
      </c>
      <c r="AT2075">
        <v>-1</v>
      </c>
      <c r="AU2075">
        <v>-1</v>
      </c>
      <c r="AV2075">
        <v>0.05</v>
      </c>
      <c r="AW2075">
        <v>29.88</v>
      </c>
      <c r="AX2075">
        <v>29.88</v>
      </c>
      <c r="AY2075">
        <v>0.17</v>
      </c>
      <c r="AZ2075">
        <v>0</v>
      </c>
      <c r="BA2075">
        <v>1407.7711354914281</v>
      </c>
    </row>
    <row r="2076" spans="1:53" x14ac:dyDescent="0.25">
      <c r="A2076">
        <v>4979</v>
      </c>
      <c r="B2076" t="s">
        <v>2410</v>
      </c>
      <c r="C2076">
        <v>0</v>
      </c>
      <c r="D2076">
        <v>1.58</v>
      </c>
      <c r="E2076">
        <v>0</v>
      </c>
      <c r="F2076">
        <v>0</v>
      </c>
      <c r="G2076">
        <v>0</v>
      </c>
      <c r="H2076">
        <v>0.03</v>
      </c>
      <c r="I2076">
        <v>0</v>
      </c>
      <c r="J2076">
        <v>2</v>
      </c>
      <c r="K2076">
        <v>0.03</v>
      </c>
      <c r="L2076">
        <v>-1</v>
      </c>
      <c r="M2076">
        <v>-1</v>
      </c>
      <c r="N2076">
        <v>0.67</v>
      </c>
      <c r="O2076">
        <v>3.58</v>
      </c>
      <c r="P2076">
        <v>0.03</v>
      </c>
      <c r="Q2076">
        <v>0.28000000000000003</v>
      </c>
      <c r="R2076">
        <v>0.05</v>
      </c>
      <c r="S2076">
        <v>0.32</v>
      </c>
      <c r="T2076">
        <v>0.23</v>
      </c>
      <c r="U2076">
        <v>0</v>
      </c>
      <c r="V2076">
        <v>0</v>
      </c>
      <c r="W2076">
        <v>20.67</v>
      </c>
      <c r="X2076">
        <v>0.6</v>
      </c>
      <c r="Y2076">
        <v>-1</v>
      </c>
      <c r="Z2076">
        <v>-1</v>
      </c>
      <c r="AA2076">
        <v>24.88</v>
      </c>
      <c r="AB2076">
        <v>0.03</v>
      </c>
      <c r="AC2076">
        <v>0.02</v>
      </c>
      <c r="AD2076">
        <v>0.03</v>
      </c>
      <c r="AE2076">
        <v>4.17</v>
      </c>
      <c r="AF2076">
        <v>-1</v>
      </c>
      <c r="AG2076">
        <v>-1</v>
      </c>
      <c r="AH2076">
        <v>-1</v>
      </c>
      <c r="AI2076">
        <v>0</v>
      </c>
      <c r="AJ2076">
        <v>0</v>
      </c>
      <c r="AK2076">
        <v>0.03</v>
      </c>
      <c r="AL2076">
        <v>0.03</v>
      </c>
      <c r="AM2076">
        <v>0.05</v>
      </c>
      <c r="AN2076">
        <v>0.05</v>
      </c>
      <c r="AO2076">
        <v>1.42</v>
      </c>
      <c r="AP2076">
        <v>1.42</v>
      </c>
      <c r="AQ2076">
        <v>22.67</v>
      </c>
      <c r="AR2076">
        <v>0.53</v>
      </c>
      <c r="AS2076">
        <v>0.68</v>
      </c>
      <c r="AT2076">
        <v>-1</v>
      </c>
      <c r="AU2076">
        <v>-1</v>
      </c>
      <c r="AV2076">
        <v>0.05</v>
      </c>
      <c r="AW2076">
        <v>29.88</v>
      </c>
      <c r="AX2076">
        <v>29.88</v>
      </c>
      <c r="AY2076">
        <v>0.17</v>
      </c>
      <c r="AZ2076">
        <v>0</v>
      </c>
      <c r="BA2076">
        <v>1382.8315882321529</v>
      </c>
    </row>
    <row r="2077" spans="1:53" x14ac:dyDescent="0.25">
      <c r="A2077">
        <v>4980</v>
      </c>
      <c r="B2077" t="s">
        <v>2411</v>
      </c>
      <c r="C2077">
        <v>0</v>
      </c>
      <c r="D2077">
        <v>1.58</v>
      </c>
      <c r="E2077">
        <v>0</v>
      </c>
      <c r="F2077">
        <v>0</v>
      </c>
      <c r="G2077">
        <v>0</v>
      </c>
      <c r="H2077">
        <v>0.03</v>
      </c>
      <c r="I2077">
        <v>0</v>
      </c>
      <c r="J2077">
        <v>2</v>
      </c>
      <c r="K2077">
        <v>0.03</v>
      </c>
      <c r="L2077">
        <v>-1</v>
      </c>
      <c r="M2077">
        <v>-1</v>
      </c>
      <c r="N2077">
        <v>0.67</v>
      </c>
      <c r="O2077">
        <v>3.58</v>
      </c>
      <c r="P2077">
        <v>0.03</v>
      </c>
      <c r="Q2077">
        <v>0.28000000000000003</v>
      </c>
      <c r="R2077">
        <v>0.05</v>
      </c>
      <c r="S2077">
        <v>0.32</v>
      </c>
      <c r="T2077">
        <v>0.23</v>
      </c>
      <c r="U2077">
        <v>0</v>
      </c>
      <c r="V2077">
        <v>0</v>
      </c>
      <c r="W2077">
        <v>20.67</v>
      </c>
      <c r="X2077">
        <v>0.6</v>
      </c>
      <c r="Y2077">
        <v>-1</v>
      </c>
      <c r="Z2077">
        <v>-1</v>
      </c>
      <c r="AA2077">
        <v>24.88</v>
      </c>
      <c r="AB2077">
        <v>0.03</v>
      </c>
      <c r="AC2077">
        <v>0.02</v>
      </c>
      <c r="AD2077">
        <v>0.03</v>
      </c>
      <c r="AE2077">
        <v>4.17</v>
      </c>
      <c r="AF2077">
        <v>-1</v>
      </c>
      <c r="AG2077">
        <v>-1</v>
      </c>
      <c r="AH2077">
        <v>-1</v>
      </c>
      <c r="AI2077">
        <v>0</v>
      </c>
      <c r="AJ2077">
        <v>0</v>
      </c>
      <c r="AK2077">
        <v>0.03</v>
      </c>
      <c r="AL2077">
        <v>0.03</v>
      </c>
      <c r="AM2077">
        <v>0.05</v>
      </c>
      <c r="AN2077">
        <v>0.05</v>
      </c>
      <c r="AO2077">
        <v>1.42</v>
      </c>
      <c r="AP2077">
        <v>1.42</v>
      </c>
      <c r="AQ2077">
        <v>22.67</v>
      </c>
      <c r="AR2077">
        <v>0.53</v>
      </c>
      <c r="AS2077">
        <v>0.68</v>
      </c>
      <c r="AT2077">
        <v>-1</v>
      </c>
      <c r="AU2077">
        <v>-1</v>
      </c>
      <c r="AV2077">
        <v>0.05</v>
      </c>
      <c r="AW2077">
        <v>29.88</v>
      </c>
      <c r="AX2077">
        <v>29.88</v>
      </c>
      <c r="AY2077">
        <v>0.17</v>
      </c>
      <c r="AZ2077">
        <v>0</v>
      </c>
      <c r="BA2077">
        <v>1506.4031601853062</v>
      </c>
    </row>
    <row r="2078" spans="1:53" x14ac:dyDescent="0.25">
      <c r="A2078">
        <v>4982</v>
      </c>
      <c r="B2078" t="s">
        <v>2412</v>
      </c>
      <c r="C2078">
        <v>0</v>
      </c>
      <c r="D2078">
        <v>1.58</v>
      </c>
      <c r="E2078">
        <v>0</v>
      </c>
      <c r="F2078">
        <v>0</v>
      </c>
      <c r="G2078">
        <v>0</v>
      </c>
      <c r="H2078">
        <v>0.03</v>
      </c>
      <c r="I2078">
        <v>0</v>
      </c>
      <c r="J2078">
        <v>2</v>
      </c>
      <c r="K2078">
        <v>0.03</v>
      </c>
      <c r="L2078">
        <v>-1</v>
      </c>
      <c r="M2078">
        <v>-1</v>
      </c>
      <c r="N2078">
        <v>0.67</v>
      </c>
      <c r="O2078">
        <v>3.58</v>
      </c>
      <c r="P2078">
        <v>0.03</v>
      </c>
      <c r="Q2078">
        <v>0.28000000000000003</v>
      </c>
      <c r="R2078">
        <v>0.05</v>
      </c>
      <c r="S2078">
        <v>0.32</v>
      </c>
      <c r="T2078">
        <v>0.23</v>
      </c>
      <c r="U2078">
        <v>0</v>
      </c>
      <c r="V2078">
        <v>0</v>
      </c>
      <c r="W2078">
        <v>20.67</v>
      </c>
      <c r="X2078">
        <v>0.6</v>
      </c>
      <c r="Y2078">
        <v>-1</v>
      </c>
      <c r="Z2078">
        <v>-1</v>
      </c>
      <c r="AA2078">
        <v>24.88</v>
      </c>
      <c r="AB2078">
        <v>0.03</v>
      </c>
      <c r="AC2078">
        <v>0.02</v>
      </c>
      <c r="AD2078">
        <v>0.03</v>
      </c>
      <c r="AE2078">
        <v>4.17</v>
      </c>
      <c r="AF2078">
        <v>-1</v>
      </c>
      <c r="AG2078">
        <v>-1</v>
      </c>
      <c r="AH2078">
        <v>-1</v>
      </c>
      <c r="AI2078">
        <v>0</v>
      </c>
      <c r="AJ2078">
        <v>0</v>
      </c>
      <c r="AK2078">
        <v>0.03</v>
      </c>
      <c r="AL2078">
        <v>0.03</v>
      </c>
      <c r="AM2078">
        <v>0.05</v>
      </c>
      <c r="AN2078">
        <v>0.05</v>
      </c>
      <c r="AO2078">
        <v>1.42</v>
      </c>
      <c r="AP2078">
        <v>1.42</v>
      </c>
      <c r="AQ2078">
        <v>22.67</v>
      </c>
      <c r="AR2078">
        <v>0.53</v>
      </c>
      <c r="AS2078">
        <v>0.68</v>
      </c>
      <c r="AT2078">
        <v>-1</v>
      </c>
      <c r="AU2078">
        <v>-1</v>
      </c>
      <c r="AV2078">
        <v>0.05</v>
      </c>
      <c r="AW2078">
        <v>29.88</v>
      </c>
      <c r="AX2078">
        <v>29.88</v>
      </c>
      <c r="AY2078">
        <v>0.17</v>
      </c>
      <c r="AZ2078">
        <v>0</v>
      </c>
      <c r="BA2078">
        <v>1549.6008702118695</v>
      </c>
    </row>
    <row r="2079" spans="1:53" x14ac:dyDescent="0.25">
      <c r="A2079">
        <v>4983</v>
      </c>
      <c r="B2079" t="s">
        <v>2413</v>
      </c>
      <c r="C2079">
        <v>0</v>
      </c>
      <c r="D2079">
        <v>1.58</v>
      </c>
      <c r="E2079">
        <v>0</v>
      </c>
      <c r="F2079">
        <v>0</v>
      </c>
      <c r="G2079">
        <v>0</v>
      </c>
      <c r="H2079">
        <v>0.03</v>
      </c>
      <c r="I2079">
        <v>0</v>
      </c>
      <c r="J2079">
        <v>2</v>
      </c>
      <c r="K2079">
        <v>0.03</v>
      </c>
      <c r="L2079">
        <v>-1</v>
      </c>
      <c r="M2079">
        <v>-1</v>
      </c>
      <c r="N2079">
        <v>0.67</v>
      </c>
      <c r="O2079">
        <v>3.58</v>
      </c>
      <c r="P2079">
        <v>0.03</v>
      </c>
      <c r="Q2079">
        <v>0.28000000000000003</v>
      </c>
      <c r="R2079">
        <v>0.05</v>
      </c>
      <c r="S2079">
        <v>0.32</v>
      </c>
      <c r="T2079">
        <v>0.23</v>
      </c>
      <c r="U2079">
        <v>0</v>
      </c>
      <c r="V2079">
        <v>0</v>
      </c>
      <c r="W2079">
        <v>20.67</v>
      </c>
      <c r="X2079">
        <v>0.6</v>
      </c>
      <c r="Y2079">
        <v>-1</v>
      </c>
      <c r="Z2079">
        <v>-1</v>
      </c>
      <c r="AA2079">
        <v>24.88</v>
      </c>
      <c r="AB2079">
        <v>0.03</v>
      </c>
      <c r="AC2079">
        <v>0.02</v>
      </c>
      <c r="AD2079">
        <v>0.03</v>
      </c>
      <c r="AE2079">
        <v>4.17</v>
      </c>
      <c r="AF2079">
        <v>-1</v>
      </c>
      <c r="AG2079">
        <v>-1</v>
      </c>
      <c r="AH2079">
        <v>-1</v>
      </c>
      <c r="AI2079">
        <v>0</v>
      </c>
      <c r="AJ2079">
        <v>0</v>
      </c>
      <c r="AK2079">
        <v>0.03</v>
      </c>
      <c r="AL2079">
        <v>0.03</v>
      </c>
      <c r="AM2079">
        <v>0.05</v>
      </c>
      <c r="AN2079">
        <v>0.05</v>
      </c>
      <c r="AO2079">
        <v>1.42</v>
      </c>
      <c r="AP2079">
        <v>1.42</v>
      </c>
      <c r="AQ2079">
        <v>22.67</v>
      </c>
      <c r="AR2079">
        <v>0.53</v>
      </c>
      <c r="AS2079">
        <v>0.68</v>
      </c>
      <c r="AT2079">
        <v>-1</v>
      </c>
      <c r="AU2079">
        <v>-1</v>
      </c>
      <c r="AV2079">
        <v>0.05</v>
      </c>
      <c r="AW2079">
        <v>29.88</v>
      </c>
      <c r="AX2079">
        <v>29.88</v>
      </c>
      <c r="AY2079">
        <v>0.17</v>
      </c>
      <c r="AZ2079">
        <v>0</v>
      </c>
      <c r="BA2079">
        <v>1431.3381339233929</v>
      </c>
    </row>
    <row r="2080" spans="1:53" x14ac:dyDescent="0.25">
      <c r="A2080">
        <v>4984</v>
      </c>
      <c r="B2080" t="s">
        <v>2414</v>
      </c>
      <c r="C2080">
        <v>0</v>
      </c>
      <c r="D2080">
        <v>1.58</v>
      </c>
      <c r="E2080">
        <v>0</v>
      </c>
      <c r="F2080">
        <v>0</v>
      </c>
      <c r="G2080">
        <v>0</v>
      </c>
      <c r="H2080">
        <v>0.03</v>
      </c>
      <c r="I2080">
        <v>0</v>
      </c>
      <c r="J2080">
        <v>2</v>
      </c>
      <c r="K2080">
        <v>0.03</v>
      </c>
      <c r="L2080">
        <v>-1</v>
      </c>
      <c r="M2080">
        <v>-1</v>
      </c>
      <c r="N2080">
        <v>0.67</v>
      </c>
      <c r="O2080">
        <v>3.58</v>
      </c>
      <c r="P2080">
        <v>0.03</v>
      </c>
      <c r="Q2080">
        <v>0.28000000000000003</v>
      </c>
      <c r="R2080">
        <v>0.05</v>
      </c>
      <c r="S2080">
        <v>0.32</v>
      </c>
      <c r="T2080">
        <v>0.23</v>
      </c>
      <c r="U2080">
        <v>0</v>
      </c>
      <c r="V2080">
        <v>0</v>
      </c>
      <c r="W2080">
        <v>20.67</v>
      </c>
      <c r="X2080">
        <v>0.6</v>
      </c>
      <c r="Y2080">
        <v>-1</v>
      </c>
      <c r="Z2080">
        <v>-1</v>
      </c>
      <c r="AA2080">
        <v>24.88</v>
      </c>
      <c r="AB2080">
        <v>0.03</v>
      </c>
      <c r="AC2080">
        <v>0.02</v>
      </c>
      <c r="AD2080">
        <v>0.03</v>
      </c>
      <c r="AE2080">
        <v>4.17</v>
      </c>
      <c r="AF2080">
        <v>-1</v>
      </c>
      <c r="AG2080">
        <v>-1</v>
      </c>
      <c r="AH2080">
        <v>-1</v>
      </c>
      <c r="AI2080">
        <v>0</v>
      </c>
      <c r="AJ2080">
        <v>0</v>
      </c>
      <c r="AK2080">
        <v>0.03</v>
      </c>
      <c r="AL2080">
        <v>0.03</v>
      </c>
      <c r="AM2080">
        <v>0.05</v>
      </c>
      <c r="AN2080">
        <v>0.05</v>
      </c>
      <c r="AO2080">
        <v>1.42</v>
      </c>
      <c r="AP2080">
        <v>1.42</v>
      </c>
      <c r="AQ2080">
        <v>22.67</v>
      </c>
      <c r="AR2080">
        <v>0.53</v>
      </c>
      <c r="AS2080">
        <v>0.68</v>
      </c>
      <c r="AT2080">
        <v>-1</v>
      </c>
      <c r="AU2080">
        <v>-1</v>
      </c>
      <c r="AV2080">
        <v>0.05</v>
      </c>
      <c r="AW2080">
        <v>29.88</v>
      </c>
      <c r="AX2080">
        <v>29.88</v>
      </c>
      <c r="AY2080">
        <v>0.17</v>
      </c>
      <c r="AZ2080">
        <v>0</v>
      </c>
      <c r="BA2080">
        <v>1460.3753641989517</v>
      </c>
    </row>
    <row r="2081" spans="1:53" x14ac:dyDescent="0.25">
      <c r="A2081">
        <v>4985</v>
      </c>
      <c r="B2081" t="s">
        <v>2415</v>
      </c>
      <c r="C2081">
        <v>0</v>
      </c>
      <c r="D2081">
        <v>1.58</v>
      </c>
      <c r="E2081">
        <v>0</v>
      </c>
      <c r="F2081">
        <v>0</v>
      </c>
      <c r="G2081">
        <v>0</v>
      </c>
      <c r="H2081">
        <v>0.03</v>
      </c>
      <c r="I2081">
        <v>0</v>
      </c>
      <c r="J2081">
        <v>2</v>
      </c>
      <c r="K2081">
        <v>0.03</v>
      </c>
      <c r="L2081">
        <v>-1</v>
      </c>
      <c r="M2081">
        <v>-1</v>
      </c>
      <c r="N2081">
        <v>0.67</v>
      </c>
      <c r="O2081">
        <v>3.58</v>
      </c>
      <c r="P2081">
        <v>0.03</v>
      </c>
      <c r="Q2081">
        <v>0.28000000000000003</v>
      </c>
      <c r="R2081">
        <v>0.05</v>
      </c>
      <c r="S2081">
        <v>0.32</v>
      </c>
      <c r="T2081">
        <v>0.23</v>
      </c>
      <c r="U2081">
        <v>0</v>
      </c>
      <c r="V2081">
        <v>0</v>
      </c>
      <c r="W2081">
        <v>20.67</v>
      </c>
      <c r="X2081">
        <v>0.6</v>
      </c>
      <c r="Y2081">
        <v>-1</v>
      </c>
      <c r="Z2081">
        <v>-1</v>
      </c>
      <c r="AA2081">
        <v>24.88</v>
      </c>
      <c r="AB2081">
        <v>0.03</v>
      </c>
      <c r="AC2081">
        <v>0.02</v>
      </c>
      <c r="AD2081">
        <v>0.03</v>
      </c>
      <c r="AE2081">
        <v>4.17</v>
      </c>
      <c r="AF2081">
        <v>-1</v>
      </c>
      <c r="AG2081">
        <v>-1</v>
      </c>
      <c r="AH2081">
        <v>-1</v>
      </c>
      <c r="AI2081">
        <v>0</v>
      </c>
      <c r="AJ2081">
        <v>0</v>
      </c>
      <c r="AK2081">
        <v>0.03</v>
      </c>
      <c r="AL2081">
        <v>0.03</v>
      </c>
      <c r="AM2081">
        <v>0.05</v>
      </c>
      <c r="AN2081">
        <v>0.05</v>
      </c>
      <c r="AO2081">
        <v>1.42</v>
      </c>
      <c r="AP2081">
        <v>1.42</v>
      </c>
      <c r="AQ2081">
        <v>22.67</v>
      </c>
      <c r="AR2081">
        <v>0.53</v>
      </c>
      <c r="AS2081">
        <v>0.68</v>
      </c>
      <c r="AT2081">
        <v>-1</v>
      </c>
      <c r="AU2081">
        <v>-1</v>
      </c>
      <c r="AV2081">
        <v>0.05</v>
      </c>
      <c r="AW2081">
        <v>29.88</v>
      </c>
      <c r="AX2081">
        <v>29.88</v>
      </c>
      <c r="AY2081">
        <v>0.17</v>
      </c>
      <c r="AZ2081">
        <v>0</v>
      </c>
      <c r="BA2081">
        <v>1466.1886247800471</v>
      </c>
    </row>
    <row r="2082" spans="1:53" x14ac:dyDescent="0.25">
      <c r="A2082">
        <v>4987</v>
      </c>
      <c r="B2082" t="s">
        <v>2416</v>
      </c>
      <c r="C2082">
        <v>0</v>
      </c>
      <c r="D2082">
        <v>1.58</v>
      </c>
      <c r="E2082">
        <v>0</v>
      </c>
      <c r="F2082">
        <v>0</v>
      </c>
      <c r="G2082">
        <v>0</v>
      </c>
      <c r="H2082">
        <v>0.03</v>
      </c>
      <c r="I2082">
        <v>0</v>
      </c>
      <c r="J2082">
        <v>2</v>
      </c>
      <c r="K2082">
        <v>0.03</v>
      </c>
      <c r="L2082">
        <v>-1</v>
      </c>
      <c r="M2082">
        <v>-1</v>
      </c>
      <c r="N2082">
        <v>0.67</v>
      </c>
      <c r="O2082">
        <v>3.58</v>
      </c>
      <c r="P2082">
        <v>0.03</v>
      </c>
      <c r="Q2082">
        <v>0.28000000000000003</v>
      </c>
      <c r="R2082">
        <v>0.05</v>
      </c>
      <c r="S2082">
        <v>0.32</v>
      </c>
      <c r="T2082">
        <v>0.23</v>
      </c>
      <c r="U2082">
        <v>0</v>
      </c>
      <c r="V2082">
        <v>0</v>
      </c>
      <c r="W2082">
        <v>20.67</v>
      </c>
      <c r="X2082">
        <v>0.6</v>
      </c>
      <c r="Y2082">
        <v>-1</v>
      </c>
      <c r="Z2082">
        <v>-1</v>
      </c>
      <c r="AA2082">
        <v>24.88</v>
      </c>
      <c r="AB2082">
        <v>0.03</v>
      </c>
      <c r="AC2082">
        <v>0.02</v>
      </c>
      <c r="AD2082">
        <v>0.03</v>
      </c>
      <c r="AE2082">
        <v>4.17</v>
      </c>
      <c r="AF2082">
        <v>-1</v>
      </c>
      <c r="AG2082">
        <v>-1</v>
      </c>
      <c r="AH2082">
        <v>-1</v>
      </c>
      <c r="AI2082">
        <v>0</v>
      </c>
      <c r="AJ2082">
        <v>0</v>
      </c>
      <c r="AK2082">
        <v>0.03</v>
      </c>
      <c r="AL2082">
        <v>0.03</v>
      </c>
      <c r="AM2082">
        <v>0.05</v>
      </c>
      <c r="AN2082">
        <v>0.05</v>
      </c>
      <c r="AO2082">
        <v>1.42</v>
      </c>
      <c r="AP2082">
        <v>1.42</v>
      </c>
      <c r="AQ2082">
        <v>22.67</v>
      </c>
      <c r="AR2082">
        <v>0.53</v>
      </c>
      <c r="AS2082">
        <v>0.68</v>
      </c>
      <c r="AT2082">
        <v>-1</v>
      </c>
      <c r="AU2082">
        <v>-1</v>
      </c>
      <c r="AV2082">
        <v>0.05</v>
      </c>
      <c r="AW2082">
        <v>29.88</v>
      </c>
      <c r="AX2082">
        <v>29.88</v>
      </c>
      <c r="AY2082">
        <v>0.17</v>
      </c>
      <c r="AZ2082">
        <v>0</v>
      </c>
      <c r="BA2082">
        <v>1340.1661202968294</v>
      </c>
    </row>
    <row r="2083" spans="1:53" x14ac:dyDescent="0.25">
      <c r="A2083">
        <v>4988</v>
      </c>
      <c r="B2083" t="s">
        <v>2417</v>
      </c>
      <c r="C2083">
        <v>0</v>
      </c>
      <c r="D2083">
        <v>1.58</v>
      </c>
      <c r="E2083">
        <v>0</v>
      </c>
      <c r="F2083">
        <v>0</v>
      </c>
      <c r="G2083">
        <v>0</v>
      </c>
      <c r="H2083">
        <v>0.03</v>
      </c>
      <c r="I2083">
        <v>0</v>
      </c>
      <c r="J2083">
        <v>2</v>
      </c>
      <c r="K2083">
        <v>0.03</v>
      </c>
      <c r="L2083">
        <v>-1</v>
      </c>
      <c r="M2083">
        <v>-1</v>
      </c>
      <c r="N2083">
        <v>0.67</v>
      </c>
      <c r="O2083">
        <v>3.58</v>
      </c>
      <c r="P2083">
        <v>0.03</v>
      </c>
      <c r="Q2083">
        <v>0.28000000000000003</v>
      </c>
      <c r="R2083">
        <v>0.05</v>
      </c>
      <c r="S2083">
        <v>0.32</v>
      </c>
      <c r="T2083">
        <v>0.23</v>
      </c>
      <c r="U2083">
        <v>0</v>
      </c>
      <c r="V2083">
        <v>0</v>
      </c>
      <c r="W2083">
        <v>20.67</v>
      </c>
      <c r="X2083">
        <v>0.6</v>
      </c>
      <c r="Y2083">
        <v>-1</v>
      </c>
      <c r="Z2083">
        <v>-1</v>
      </c>
      <c r="AA2083">
        <v>24.88</v>
      </c>
      <c r="AB2083">
        <v>0.03</v>
      </c>
      <c r="AC2083">
        <v>0.02</v>
      </c>
      <c r="AD2083">
        <v>0.03</v>
      </c>
      <c r="AE2083">
        <v>4.17</v>
      </c>
      <c r="AF2083">
        <v>-1</v>
      </c>
      <c r="AG2083">
        <v>-1</v>
      </c>
      <c r="AH2083">
        <v>-1</v>
      </c>
      <c r="AI2083">
        <v>0</v>
      </c>
      <c r="AJ2083">
        <v>0</v>
      </c>
      <c r="AK2083">
        <v>0.03</v>
      </c>
      <c r="AL2083">
        <v>0.03</v>
      </c>
      <c r="AM2083">
        <v>0.05</v>
      </c>
      <c r="AN2083">
        <v>0.05</v>
      </c>
      <c r="AO2083">
        <v>1.42</v>
      </c>
      <c r="AP2083">
        <v>1.42</v>
      </c>
      <c r="AQ2083">
        <v>22.67</v>
      </c>
      <c r="AR2083">
        <v>0.53</v>
      </c>
      <c r="AS2083">
        <v>0.68</v>
      </c>
      <c r="AT2083">
        <v>-1</v>
      </c>
      <c r="AU2083">
        <v>-1</v>
      </c>
      <c r="AV2083">
        <v>0.05</v>
      </c>
      <c r="AW2083">
        <v>29.88</v>
      </c>
      <c r="AX2083">
        <v>29.88</v>
      </c>
      <c r="AY2083">
        <v>0.17</v>
      </c>
      <c r="AZ2083">
        <v>0</v>
      </c>
      <c r="BA2083">
        <v>1454.9301541999007</v>
      </c>
    </row>
    <row r="2084" spans="1:53" x14ac:dyDescent="0.25">
      <c r="A2084">
        <v>4990</v>
      </c>
      <c r="B2084" t="s">
        <v>2418</v>
      </c>
      <c r="C2084">
        <v>0</v>
      </c>
      <c r="D2084">
        <v>1.58</v>
      </c>
      <c r="E2084">
        <v>0</v>
      </c>
      <c r="F2084">
        <v>0</v>
      </c>
      <c r="G2084">
        <v>0</v>
      </c>
      <c r="H2084">
        <v>0.03</v>
      </c>
      <c r="I2084">
        <v>0</v>
      </c>
      <c r="J2084">
        <v>2</v>
      </c>
      <c r="K2084">
        <v>0.03</v>
      </c>
      <c r="L2084">
        <v>-1</v>
      </c>
      <c r="M2084">
        <v>-1</v>
      </c>
      <c r="N2084">
        <v>0.67</v>
      </c>
      <c r="O2084">
        <v>3.58</v>
      </c>
      <c r="P2084">
        <v>0.03</v>
      </c>
      <c r="Q2084">
        <v>0.28000000000000003</v>
      </c>
      <c r="R2084">
        <v>0.05</v>
      </c>
      <c r="S2084">
        <v>0.32</v>
      </c>
      <c r="T2084">
        <v>0.23</v>
      </c>
      <c r="U2084">
        <v>0</v>
      </c>
      <c r="V2084">
        <v>0</v>
      </c>
      <c r="W2084">
        <v>20.67</v>
      </c>
      <c r="X2084">
        <v>0.6</v>
      </c>
      <c r="Y2084">
        <v>-1</v>
      </c>
      <c r="Z2084">
        <v>-1</v>
      </c>
      <c r="AA2084">
        <v>24.88</v>
      </c>
      <c r="AB2084">
        <v>0.03</v>
      </c>
      <c r="AC2084">
        <v>0.02</v>
      </c>
      <c r="AD2084">
        <v>0.03</v>
      </c>
      <c r="AE2084">
        <v>4.17</v>
      </c>
      <c r="AF2084">
        <v>-1</v>
      </c>
      <c r="AG2084">
        <v>-1</v>
      </c>
      <c r="AH2084">
        <v>-1</v>
      </c>
      <c r="AI2084">
        <v>0</v>
      </c>
      <c r="AJ2084">
        <v>0</v>
      </c>
      <c r="AK2084">
        <v>0.03</v>
      </c>
      <c r="AL2084">
        <v>0.03</v>
      </c>
      <c r="AM2084">
        <v>0.05</v>
      </c>
      <c r="AN2084">
        <v>0.05</v>
      </c>
      <c r="AO2084">
        <v>1.42</v>
      </c>
      <c r="AP2084">
        <v>1.42</v>
      </c>
      <c r="AQ2084">
        <v>22.67</v>
      </c>
      <c r="AR2084">
        <v>0.53</v>
      </c>
      <c r="AS2084">
        <v>0.68</v>
      </c>
      <c r="AT2084">
        <v>-1</v>
      </c>
      <c r="AU2084">
        <v>-1</v>
      </c>
      <c r="AV2084">
        <v>0.05</v>
      </c>
      <c r="AW2084">
        <v>29.88</v>
      </c>
      <c r="AX2084">
        <v>29.88</v>
      </c>
      <c r="AY2084">
        <v>0.17</v>
      </c>
      <c r="AZ2084">
        <v>0</v>
      </c>
      <c r="BA2084">
        <v>1394.5949653554287</v>
      </c>
    </row>
    <row r="2085" spans="1:53" x14ac:dyDescent="0.25">
      <c r="A2085">
        <v>4991</v>
      </c>
      <c r="B2085" t="s">
        <v>739</v>
      </c>
      <c r="C2085">
        <v>0</v>
      </c>
      <c r="D2085">
        <v>1.58</v>
      </c>
      <c r="E2085">
        <v>0</v>
      </c>
      <c r="F2085">
        <v>0</v>
      </c>
      <c r="G2085">
        <v>0</v>
      </c>
      <c r="H2085">
        <v>0.03</v>
      </c>
      <c r="I2085">
        <v>0</v>
      </c>
      <c r="J2085">
        <v>2</v>
      </c>
      <c r="K2085">
        <v>0.03</v>
      </c>
      <c r="L2085">
        <v>-1</v>
      </c>
      <c r="M2085">
        <v>-1</v>
      </c>
      <c r="N2085">
        <v>0.67</v>
      </c>
      <c r="O2085">
        <v>3.58</v>
      </c>
      <c r="P2085">
        <v>0.03</v>
      </c>
      <c r="Q2085">
        <v>0.28000000000000003</v>
      </c>
      <c r="R2085">
        <v>0.05</v>
      </c>
      <c r="S2085">
        <v>0.32</v>
      </c>
      <c r="T2085">
        <v>0.23</v>
      </c>
      <c r="U2085">
        <v>0</v>
      </c>
      <c r="V2085">
        <v>0</v>
      </c>
      <c r="W2085">
        <v>20.67</v>
      </c>
      <c r="X2085">
        <v>0.6</v>
      </c>
      <c r="Y2085">
        <v>-1</v>
      </c>
      <c r="Z2085">
        <v>-1</v>
      </c>
      <c r="AA2085">
        <v>24.88</v>
      </c>
      <c r="AB2085">
        <v>0.03</v>
      </c>
      <c r="AC2085">
        <v>0.02</v>
      </c>
      <c r="AD2085">
        <v>0.03</v>
      </c>
      <c r="AE2085">
        <v>4.17</v>
      </c>
      <c r="AF2085">
        <v>-1</v>
      </c>
      <c r="AG2085">
        <v>-1</v>
      </c>
      <c r="AH2085">
        <v>-1</v>
      </c>
      <c r="AI2085">
        <v>0</v>
      </c>
      <c r="AJ2085">
        <v>0</v>
      </c>
      <c r="AK2085">
        <v>0.03</v>
      </c>
      <c r="AL2085">
        <v>0.03</v>
      </c>
      <c r="AM2085">
        <v>0.05</v>
      </c>
      <c r="AN2085">
        <v>0.05</v>
      </c>
      <c r="AO2085">
        <v>1.42</v>
      </c>
      <c r="AP2085">
        <v>1.42</v>
      </c>
      <c r="AQ2085">
        <v>22.67</v>
      </c>
      <c r="AR2085">
        <v>0.53</v>
      </c>
      <c r="AS2085">
        <v>0.68</v>
      </c>
      <c r="AT2085">
        <v>-1</v>
      </c>
      <c r="AU2085">
        <v>-1</v>
      </c>
      <c r="AV2085">
        <v>0.05</v>
      </c>
      <c r="AW2085">
        <v>29.88</v>
      </c>
      <c r="AX2085">
        <v>29.88</v>
      </c>
      <c r="AY2085">
        <v>0.17</v>
      </c>
      <c r="AZ2085">
        <v>0</v>
      </c>
      <c r="BA2085">
        <v>1492.0067957360143</v>
      </c>
    </row>
    <row r="2086" spans="1:53" x14ac:dyDescent="0.25">
      <c r="A2086">
        <v>4992</v>
      </c>
      <c r="B2086" t="s">
        <v>1306</v>
      </c>
      <c r="C2086">
        <v>0</v>
      </c>
      <c r="D2086">
        <v>1.58</v>
      </c>
      <c r="E2086">
        <v>0</v>
      </c>
      <c r="F2086">
        <v>0</v>
      </c>
      <c r="G2086">
        <v>0</v>
      </c>
      <c r="H2086">
        <v>0.03</v>
      </c>
      <c r="I2086">
        <v>0</v>
      </c>
      <c r="J2086">
        <v>2</v>
      </c>
      <c r="K2086">
        <v>0.03</v>
      </c>
      <c r="L2086">
        <v>-1</v>
      </c>
      <c r="M2086">
        <v>-1</v>
      </c>
      <c r="N2086">
        <v>0.67</v>
      </c>
      <c r="O2086">
        <v>3.58</v>
      </c>
      <c r="P2086">
        <v>0.03</v>
      </c>
      <c r="Q2086">
        <v>0.28000000000000003</v>
      </c>
      <c r="R2086">
        <v>0.05</v>
      </c>
      <c r="S2086">
        <v>0.32</v>
      </c>
      <c r="T2086">
        <v>0.23</v>
      </c>
      <c r="U2086">
        <v>0</v>
      </c>
      <c r="V2086">
        <v>0</v>
      </c>
      <c r="W2086">
        <v>20.67</v>
      </c>
      <c r="X2086">
        <v>0.6</v>
      </c>
      <c r="Y2086">
        <v>-1</v>
      </c>
      <c r="Z2086">
        <v>-1</v>
      </c>
      <c r="AA2086">
        <v>24.88</v>
      </c>
      <c r="AB2086">
        <v>0.03</v>
      </c>
      <c r="AC2086">
        <v>0.02</v>
      </c>
      <c r="AD2086">
        <v>0.03</v>
      </c>
      <c r="AE2086">
        <v>4.17</v>
      </c>
      <c r="AF2086">
        <v>-1</v>
      </c>
      <c r="AG2086">
        <v>-1</v>
      </c>
      <c r="AH2086">
        <v>-1</v>
      </c>
      <c r="AI2086">
        <v>0</v>
      </c>
      <c r="AJ2086">
        <v>0</v>
      </c>
      <c r="AK2086">
        <v>0.03</v>
      </c>
      <c r="AL2086">
        <v>0.03</v>
      </c>
      <c r="AM2086">
        <v>0.05</v>
      </c>
      <c r="AN2086">
        <v>0.05</v>
      </c>
      <c r="AO2086">
        <v>1.42</v>
      </c>
      <c r="AP2086">
        <v>1.42</v>
      </c>
      <c r="AQ2086">
        <v>22.67</v>
      </c>
      <c r="AR2086">
        <v>0.53</v>
      </c>
      <c r="AS2086">
        <v>0.68</v>
      </c>
      <c r="AT2086">
        <v>-1</v>
      </c>
      <c r="AU2086">
        <v>-1</v>
      </c>
      <c r="AV2086">
        <v>0.05</v>
      </c>
      <c r="AW2086">
        <v>29.88</v>
      </c>
      <c r="AX2086">
        <v>29.88</v>
      </c>
      <c r="AY2086">
        <v>0.17</v>
      </c>
      <c r="AZ2086">
        <v>0</v>
      </c>
      <c r="BA2086">
        <v>1401.448684181961</v>
      </c>
    </row>
    <row r="2087" spans="1:53" x14ac:dyDescent="0.25">
      <c r="A2087">
        <v>4994</v>
      </c>
      <c r="B2087" t="s">
        <v>2419</v>
      </c>
      <c r="C2087">
        <v>0</v>
      </c>
      <c r="D2087">
        <v>1.58</v>
      </c>
      <c r="E2087">
        <v>0</v>
      </c>
      <c r="F2087">
        <v>0</v>
      </c>
      <c r="G2087">
        <v>0</v>
      </c>
      <c r="H2087">
        <v>0.03</v>
      </c>
      <c r="I2087">
        <v>0</v>
      </c>
      <c r="J2087">
        <v>2</v>
      </c>
      <c r="K2087">
        <v>0.03</v>
      </c>
      <c r="L2087">
        <v>-1</v>
      </c>
      <c r="M2087">
        <v>-1</v>
      </c>
      <c r="N2087">
        <v>0.67</v>
      </c>
      <c r="O2087">
        <v>3.58</v>
      </c>
      <c r="P2087">
        <v>0.03</v>
      </c>
      <c r="Q2087">
        <v>0.28000000000000003</v>
      </c>
      <c r="R2087">
        <v>0.05</v>
      </c>
      <c r="S2087">
        <v>0.32</v>
      </c>
      <c r="T2087">
        <v>0.23</v>
      </c>
      <c r="U2087">
        <v>0</v>
      </c>
      <c r="V2087">
        <v>0</v>
      </c>
      <c r="W2087">
        <v>20.67</v>
      </c>
      <c r="X2087">
        <v>0.6</v>
      </c>
      <c r="Y2087">
        <v>-1</v>
      </c>
      <c r="Z2087">
        <v>-1</v>
      </c>
      <c r="AA2087">
        <v>24.88</v>
      </c>
      <c r="AB2087">
        <v>0.03</v>
      </c>
      <c r="AC2087">
        <v>0.02</v>
      </c>
      <c r="AD2087">
        <v>0.03</v>
      </c>
      <c r="AE2087">
        <v>4.17</v>
      </c>
      <c r="AF2087">
        <v>-1</v>
      </c>
      <c r="AG2087">
        <v>-1</v>
      </c>
      <c r="AH2087">
        <v>-1</v>
      </c>
      <c r="AI2087">
        <v>0</v>
      </c>
      <c r="AJ2087">
        <v>0</v>
      </c>
      <c r="AK2087">
        <v>0.03</v>
      </c>
      <c r="AL2087">
        <v>0.03</v>
      </c>
      <c r="AM2087">
        <v>0.05</v>
      </c>
      <c r="AN2087">
        <v>0.05</v>
      </c>
      <c r="AO2087">
        <v>1.42</v>
      </c>
      <c r="AP2087">
        <v>1.42</v>
      </c>
      <c r="AQ2087">
        <v>22.67</v>
      </c>
      <c r="AR2087">
        <v>0.53</v>
      </c>
      <c r="AS2087">
        <v>0.68</v>
      </c>
      <c r="AT2087">
        <v>-1</v>
      </c>
      <c r="AU2087">
        <v>-1</v>
      </c>
      <c r="AV2087">
        <v>0.05</v>
      </c>
      <c r="AW2087">
        <v>29.88</v>
      </c>
      <c r="AX2087">
        <v>29.88</v>
      </c>
      <c r="AY2087">
        <v>0.17</v>
      </c>
      <c r="AZ2087">
        <v>0</v>
      </c>
      <c r="BA2087">
        <v>1437.0910634609068</v>
      </c>
    </row>
    <row r="2088" spans="1:53" x14ac:dyDescent="0.25">
      <c r="A2088">
        <v>4998</v>
      </c>
      <c r="B2088" t="s">
        <v>2420</v>
      </c>
      <c r="C2088">
        <v>0</v>
      </c>
      <c r="D2088">
        <v>1.58</v>
      </c>
      <c r="E2088">
        <v>0</v>
      </c>
      <c r="F2088">
        <v>0</v>
      </c>
      <c r="G2088">
        <v>0</v>
      </c>
      <c r="H2088">
        <v>0.03</v>
      </c>
      <c r="I2088">
        <v>0</v>
      </c>
      <c r="J2088">
        <v>2</v>
      </c>
      <c r="K2088">
        <v>0.03</v>
      </c>
      <c r="L2088">
        <v>-1</v>
      </c>
      <c r="M2088">
        <v>-1</v>
      </c>
      <c r="N2088">
        <v>0.67</v>
      </c>
      <c r="O2088">
        <v>3.58</v>
      </c>
      <c r="P2088">
        <v>0.03</v>
      </c>
      <c r="Q2088">
        <v>0.28000000000000003</v>
      </c>
      <c r="R2088">
        <v>0.05</v>
      </c>
      <c r="S2088">
        <v>0.32</v>
      </c>
      <c r="T2088">
        <v>0.23</v>
      </c>
      <c r="U2088">
        <v>0</v>
      </c>
      <c r="V2088">
        <v>0</v>
      </c>
      <c r="W2088">
        <v>20.67</v>
      </c>
      <c r="X2088">
        <v>0.6</v>
      </c>
      <c r="Y2088">
        <v>-1</v>
      </c>
      <c r="Z2088">
        <v>-1</v>
      </c>
      <c r="AA2088">
        <v>24.88</v>
      </c>
      <c r="AB2088">
        <v>0.03</v>
      </c>
      <c r="AC2088">
        <v>0.02</v>
      </c>
      <c r="AD2088">
        <v>0.03</v>
      </c>
      <c r="AE2088">
        <v>4.17</v>
      </c>
      <c r="AF2088">
        <v>-1</v>
      </c>
      <c r="AG2088">
        <v>-1</v>
      </c>
      <c r="AH2088">
        <v>-1</v>
      </c>
      <c r="AI2088">
        <v>0</v>
      </c>
      <c r="AJ2088">
        <v>0</v>
      </c>
      <c r="AK2088">
        <v>0.03</v>
      </c>
      <c r="AL2088">
        <v>0.03</v>
      </c>
      <c r="AM2088">
        <v>0.05</v>
      </c>
      <c r="AN2088">
        <v>0.05</v>
      </c>
      <c r="AO2088">
        <v>1.42</v>
      </c>
      <c r="AP2088">
        <v>1.42</v>
      </c>
      <c r="AQ2088">
        <v>22.67</v>
      </c>
      <c r="AR2088">
        <v>0.53</v>
      </c>
      <c r="AS2088">
        <v>0.68</v>
      </c>
      <c r="AT2088">
        <v>-1</v>
      </c>
      <c r="AU2088">
        <v>-1</v>
      </c>
      <c r="AV2088">
        <v>0.05</v>
      </c>
      <c r="AW2088">
        <v>29.88</v>
      </c>
      <c r="AX2088">
        <v>29.88</v>
      </c>
      <c r="AY2088">
        <v>0.17</v>
      </c>
      <c r="AZ2088">
        <v>0</v>
      </c>
      <c r="BA2088">
        <v>1326.9052368952121</v>
      </c>
    </row>
    <row r="2089" spans="1:53" x14ac:dyDescent="0.25">
      <c r="A2089">
        <v>4999</v>
      </c>
      <c r="B2089" t="s">
        <v>1826</v>
      </c>
      <c r="C2089">
        <v>0</v>
      </c>
      <c r="D2089">
        <v>1.58</v>
      </c>
      <c r="E2089">
        <v>0</v>
      </c>
      <c r="F2089">
        <v>0</v>
      </c>
      <c r="G2089">
        <v>0</v>
      </c>
      <c r="H2089">
        <v>0.03</v>
      </c>
      <c r="I2089">
        <v>0</v>
      </c>
      <c r="J2089">
        <v>2</v>
      </c>
      <c r="K2089">
        <v>0.03</v>
      </c>
      <c r="L2089">
        <v>-1</v>
      </c>
      <c r="M2089">
        <v>-1</v>
      </c>
      <c r="N2089">
        <v>0.67</v>
      </c>
      <c r="O2089">
        <v>3.58</v>
      </c>
      <c r="P2089">
        <v>0.03</v>
      </c>
      <c r="Q2089">
        <v>0.28000000000000003</v>
      </c>
      <c r="R2089">
        <v>0.05</v>
      </c>
      <c r="S2089">
        <v>0.32</v>
      </c>
      <c r="T2089">
        <v>0.23</v>
      </c>
      <c r="U2089">
        <v>0</v>
      </c>
      <c r="V2089">
        <v>0</v>
      </c>
      <c r="W2089">
        <v>20.67</v>
      </c>
      <c r="X2089">
        <v>0.6</v>
      </c>
      <c r="Y2089">
        <v>-1</v>
      </c>
      <c r="Z2089">
        <v>-1</v>
      </c>
      <c r="AA2089">
        <v>24.88</v>
      </c>
      <c r="AB2089">
        <v>0.03</v>
      </c>
      <c r="AC2089">
        <v>0.02</v>
      </c>
      <c r="AD2089">
        <v>0.03</v>
      </c>
      <c r="AE2089">
        <v>4.17</v>
      </c>
      <c r="AF2089">
        <v>-1</v>
      </c>
      <c r="AG2089">
        <v>-1</v>
      </c>
      <c r="AH2089">
        <v>-1</v>
      </c>
      <c r="AI2089">
        <v>0</v>
      </c>
      <c r="AJ2089">
        <v>0</v>
      </c>
      <c r="AK2089">
        <v>0.03</v>
      </c>
      <c r="AL2089">
        <v>0.03</v>
      </c>
      <c r="AM2089">
        <v>0.05</v>
      </c>
      <c r="AN2089">
        <v>0.05</v>
      </c>
      <c r="AO2089">
        <v>1.42</v>
      </c>
      <c r="AP2089">
        <v>1.42</v>
      </c>
      <c r="AQ2089">
        <v>22.67</v>
      </c>
      <c r="AR2089">
        <v>0.53</v>
      </c>
      <c r="AS2089">
        <v>0.68</v>
      </c>
      <c r="AT2089">
        <v>-1</v>
      </c>
      <c r="AU2089">
        <v>-1</v>
      </c>
      <c r="AV2089">
        <v>0.05</v>
      </c>
      <c r="AW2089">
        <v>29.88</v>
      </c>
      <c r="AX2089">
        <v>29.88</v>
      </c>
      <c r="AY2089">
        <v>0.17</v>
      </c>
      <c r="AZ2089">
        <v>0</v>
      </c>
      <c r="BA2089">
        <v>1400.0151031132502</v>
      </c>
    </row>
    <row r="2090" spans="1:53" x14ac:dyDescent="0.25">
      <c r="A2090">
        <v>5000</v>
      </c>
      <c r="B2090" t="s">
        <v>553</v>
      </c>
      <c r="C2090">
        <v>0</v>
      </c>
      <c r="D2090">
        <v>1.58</v>
      </c>
      <c r="E2090">
        <v>0</v>
      </c>
      <c r="F2090">
        <v>0</v>
      </c>
      <c r="G2090">
        <v>0</v>
      </c>
      <c r="H2090">
        <v>0.03</v>
      </c>
      <c r="I2090">
        <v>0</v>
      </c>
      <c r="J2090">
        <v>2</v>
      </c>
      <c r="K2090">
        <v>0.03</v>
      </c>
      <c r="L2090">
        <v>-1</v>
      </c>
      <c r="M2090">
        <v>-1</v>
      </c>
      <c r="N2090">
        <v>0.67</v>
      </c>
      <c r="O2090">
        <v>3.58</v>
      </c>
      <c r="P2090">
        <v>0.03</v>
      </c>
      <c r="Q2090">
        <v>0.28000000000000003</v>
      </c>
      <c r="R2090">
        <v>0.05</v>
      </c>
      <c r="S2090">
        <v>0.32</v>
      </c>
      <c r="T2090">
        <v>0.23</v>
      </c>
      <c r="U2090">
        <v>0</v>
      </c>
      <c r="V2090">
        <v>0</v>
      </c>
      <c r="W2090">
        <v>20.67</v>
      </c>
      <c r="X2090">
        <v>0.6</v>
      </c>
      <c r="Y2090">
        <v>-1</v>
      </c>
      <c r="Z2090">
        <v>-1</v>
      </c>
      <c r="AA2090">
        <v>24.88</v>
      </c>
      <c r="AB2090">
        <v>0.03</v>
      </c>
      <c r="AC2090">
        <v>0.02</v>
      </c>
      <c r="AD2090">
        <v>0.03</v>
      </c>
      <c r="AE2090">
        <v>4.17</v>
      </c>
      <c r="AF2090">
        <v>-1</v>
      </c>
      <c r="AG2090">
        <v>-1</v>
      </c>
      <c r="AH2090">
        <v>-1</v>
      </c>
      <c r="AI2090">
        <v>0</v>
      </c>
      <c r="AJ2090">
        <v>0</v>
      </c>
      <c r="AK2090">
        <v>0.03</v>
      </c>
      <c r="AL2090">
        <v>0.03</v>
      </c>
      <c r="AM2090">
        <v>0.05</v>
      </c>
      <c r="AN2090">
        <v>0.05</v>
      </c>
      <c r="AO2090">
        <v>1.42</v>
      </c>
      <c r="AP2090">
        <v>1.42</v>
      </c>
      <c r="AQ2090">
        <v>22.67</v>
      </c>
      <c r="AR2090">
        <v>0.53</v>
      </c>
      <c r="AS2090">
        <v>0.68</v>
      </c>
      <c r="AT2090">
        <v>-1</v>
      </c>
      <c r="AU2090">
        <v>-1</v>
      </c>
      <c r="AV2090">
        <v>0.05</v>
      </c>
      <c r="AW2090">
        <v>29.88</v>
      </c>
      <c r="AX2090">
        <v>29.88</v>
      </c>
      <c r="AY2090">
        <v>0.17</v>
      </c>
      <c r="AZ2090">
        <v>0</v>
      </c>
      <c r="BA2090">
        <v>1479.7183751996658</v>
      </c>
    </row>
    <row r="2091" spans="1:53" x14ac:dyDescent="0.25">
      <c r="A2091">
        <v>5001</v>
      </c>
      <c r="B2091" t="s">
        <v>2421</v>
      </c>
      <c r="C2091">
        <v>0</v>
      </c>
      <c r="D2091">
        <v>1.58</v>
      </c>
      <c r="E2091">
        <v>0</v>
      </c>
      <c r="F2091">
        <v>0</v>
      </c>
      <c r="G2091">
        <v>0</v>
      </c>
      <c r="H2091">
        <v>0.03</v>
      </c>
      <c r="I2091">
        <v>0</v>
      </c>
      <c r="J2091">
        <v>2</v>
      </c>
      <c r="K2091">
        <v>0.03</v>
      </c>
      <c r="L2091">
        <v>-1</v>
      </c>
      <c r="M2091">
        <v>-1</v>
      </c>
      <c r="N2091">
        <v>0.67</v>
      </c>
      <c r="O2091">
        <v>3.58</v>
      </c>
      <c r="P2091">
        <v>0.03</v>
      </c>
      <c r="Q2091">
        <v>0.28000000000000003</v>
      </c>
      <c r="R2091">
        <v>0.05</v>
      </c>
      <c r="S2091">
        <v>0.32</v>
      </c>
      <c r="T2091">
        <v>0.23</v>
      </c>
      <c r="U2091">
        <v>0</v>
      </c>
      <c r="V2091">
        <v>0</v>
      </c>
      <c r="W2091">
        <v>20.67</v>
      </c>
      <c r="X2091">
        <v>0.6</v>
      </c>
      <c r="Y2091">
        <v>-1</v>
      </c>
      <c r="Z2091">
        <v>-1</v>
      </c>
      <c r="AA2091">
        <v>24.88</v>
      </c>
      <c r="AB2091">
        <v>0.03</v>
      </c>
      <c r="AC2091">
        <v>0.02</v>
      </c>
      <c r="AD2091">
        <v>0.03</v>
      </c>
      <c r="AE2091">
        <v>4.17</v>
      </c>
      <c r="AF2091">
        <v>-1</v>
      </c>
      <c r="AG2091">
        <v>-1</v>
      </c>
      <c r="AH2091">
        <v>-1</v>
      </c>
      <c r="AI2091">
        <v>0</v>
      </c>
      <c r="AJ2091">
        <v>0</v>
      </c>
      <c r="AK2091">
        <v>0.03</v>
      </c>
      <c r="AL2091">
        <v>0.03</v>
      </c>
      <c r="AM2091">
        <v>0.05</v>
      </c>
      <c r="AN2091">
        <v>0.05</v>
      </c>
      <c r="AO2091">
        <v>1.42</v>
      </c>
      <c r="AP2091">
        <v>1.42</v>
      </c>
      <c r="AQ2091">
        <v>22.67</v>
      </c>
      <c r="AR2091">
        <v>0.53</v>
      </c>
      <c r="AS2091">
        <v>0.68</v>
      </c>
      <c r="AT2091">
        <v>-1</v>
      </c>
      <c r="AU2091">
        <v>-1</v>
      </c>
      <c r="AV2091">
        <v>0.05</v>
      </c>
      <c r="AW2091">
        <v>29.88</v>
      </c>
      <c r="AX2091">
        <v>29.88</v>
      </c>
      <c r="AY2091">
        <v>0.17</v>
      </c>
      <c r="AZ2091">
        <v>0</v>
      </c>
      <c r="BA2091">
        <v>1375.7118327801813</v>
      </c>
    </row>
    <row r="2092" spans="1:53" x14ac:dyDescent="0.25">
      <c r="A2092">
        <v>5002</v>
      </c>
      <c r="B2092" t="s">
        <v>1241</v>
      </c>
      <c r="C2092">
        <v>0</v>
      </c>
      <c r="D2092">
        <v>1.58</v>
      </c>
      <c r="E2092">
        <v>0</v>
      </c>
      <c r="F2092">
        <v>0</v>
      </c>
      <c r="G2092">
        <v>0</v>
      </c>
      <c r="H2092">
        <v>0.03</v>
      </c>
      <c r="I2092">
        <v>0</v>
      </c>
      <c r="J2092">
        <v>2</v>
      </c>
      <c r="K2092">
        <v>0.03</v>
      </c>
      <c r="L2092">
        <v>-1</v>
      </c>
      <c r="M2092">
        <v>-1</v>
      </c>
      <c r="N2092">
        <v>0.67</v>
      </c>
      <c r="O2092">
        <v>3.58</v>
      </c>
      <c r="P2092">
        <v>0.03</v>
      </c>
      <c r="Q2092">
        <v>0.28000000000000003</v>
      </c>
      <c r="R2092">
        <v>0.05</v>
      </c>
      <c r="S2092">
        <v>0.32</v>
      </c>
      <c r="T2092">
        <v>0.23</v>
      </c>
      <c r="U2092">
        <v>0</v>
      </c>
      <c r="V2092">
        <v>0</v>
      </c>
      <c r="W2092">
        <v>20.67</v>
      </c>
      <c r="X2092">
        <v>0.6</v>
      </c>
      <c r="Y2092">
        <v>-1</v>
      </c>
      <c r="Z2092">
        <v>-1</v>
      </c>
      <c r="AA2092">
        <v>24.88</v>
      </c>
      <c r="AB2092">
        <v>0.03</v>
      </c>
      <c r="AC2092">
        <v>0.02</v>
      </c>
      <c r="AD2092">
        <v>0.03</v>
      </c>
      <c r="AE2092">
        <v>4.17</v>
      </c>
      <c r="AF2092">
        <v>-1</v>
      </c>
      <c r="AG2092">
        <v>-1</v>
      </c>
      <c r="AH2092">
        <v>-1</v>
      </c>
      <c r="AI2092">
        <v>0</v>
      </c>
      <c r="AJ2092">
        <v>0</v>
      </c>
      <c r="AK2092">
        <v>0.03</v>
      </c>
      <c r="AL2092">
        <v>0.03</v>
      </c>
      <c r="AM2092">
        <v>0.05</v>
      </c>
      <c r="AN2092">
        <v>0.05</v>
      </c>
      <c r="AO2092">
        <v>1.42</v>
      </c>
      <c r="AP2092">
        <v>1.42</v>
      </c>
      <c r="AQ2092">
        <v>22.67</v>
      </c>
      <c r="AR2092">
        <v>0.53</v>
      </c>
      <c r="AS2092">
        <v>0.68</v>
      </c>
      <c r="AT2092">
        <v>-1</v>
      </c>
      <c r="AU2092">
        <v>-1</v>
      </c>
      <c r="AV2092">
        <v>0.05</v>
      </c>
      <c r="AW2092">
        <v>29.88</v>
      </c>
      <c r="AX2092">
        <v>29.88</v>
      </c>
      <c r="AY2092">
        <v>0.17</v>
      </c>
      <c r="AZ2092">
        <v>0</v>
      </c>
      <c r="BA2092">
        <v>1420.3060802987038</v>
      </c>
    </row>
    <row r="2093" spans="1:53" x14ac:dyDescent="0.25">
      <c r="A2093">
        <v>5003</v>
      </c>
      <c r="B2093" t="s">
        <v>2422</v>
      </c>
      <c r="C2093">
        <v>0</v>
      </c>
      <c r="D2093">
        <v>1.58</v>
      </c>
      <c r="E2093">
        <v>0</v>
      </c>
      <c r="F2093">
        <v>0</v>
      </c>
      <c r="G2093">
        <v>0</v>
      </c>
      <c r="H2093">
        <v>0.03</v>
      </c>
      <c r="I2093">
        <v>0</v>
      </c>
      <c r="J2093">
        <v>2</v>
      </c>
      <c r="K2093">
        <v>0.03</v>
      </c>
      <c r="L2093">
        <v>-1</v>
      </c>
      <c r="M2093">
        <v>-1</v>
      </c>
      <c r="N2093">
        <v>0.67</v>
      </c>
      <c r="O2093">
        <v>3.58</v>
      </c>
      <c r="P2093">
        <v>0.03</v>
      </c>
      <c r="Q2093">
        <v>0.28000000000000003</v>
      </c>
      <c r="R2093">
        <v>0.05</v>
      </c>
      <c r="S2093">
        <v>0.32</v>
      </c>
      <c r="T2093">
        <v>0.23</v>
      </c>
      <c r="U2093">
        <v>0</v>
      </c>
      <c r="V2093">
        <v>0</v>
      </c>
      <c r="W2093">
        <v>20.67</v>
      </c>
      <c r="X2093">
        <v>0.6</v>
      </c>
      <c r="Y2093">
        <v>-1</v>
      </c>
      <c r="Z2093">
        <v>-1</v>
      </c>
      <c r="AA2093">
        <v>24.88</v>
      </c>
      <c r="AB2093">
        <v>0.03</v>
      </c>
      <c r="AC2093">
        <v>0.02</v>
      </c>
      <c r="AD2093">
        <v>0.03</v>
      </c>
      <c r="AE2093">
        <v>4.17</v>
      </c>
      <c r="AF2093">
        <v>-1</v>
      </c>
      <c r="AG2093">
        <v>-1</v>
      </c>
      <c r="AH2093">
        <v>-1</v>
      </c>
      <c r="AI2093">
        <v>0</v>
      </c>
      <c r="AJ2093">
        <v>0</v>
      </c>
      <c r="AK2093">
        <v>0.03</v>
      </c>
      <c r="AL2093">
        <v>0.03</v>
      </c>
      <c r="AM2093">
        <v>0.05</v>
      </c>
      <c r="AN2093">
        <v>0.05</v>
      </c>
      <c r="AO2093">
        <v>1.42</v>
      </c>
      <c r="AP2093">
        <v>1.42</v>
      </c>
      <c r="AQ2093">
        <v>22.67</v>
      </c>
      <c r="AR2093">
        <v>0.53</v>
      </c>
      <c r="AS2093">
        <v>0.68</v>
      </c>
      <c r="AT2093">
        <v>-1</v>
      </c>
      <c r="AU2093">
        <v>-1</v>
      </c>
      <c r="AV2093">
        <v>0.05</v>
      </c>
      <c r="AW2093">
        <v>29.88</v>
      </c>
      <c r="AX2093">
        <v>29.88</v>
      </c>
      <c r="AY2093">
        <v>0.17</v>
      </c>
      <c r="AZ2093">
        <v>0</v>
      </c>
      <c r="BA2093">
        <v>1382.9990085117338</v>
      </c>
    </row>
    <row r="2094" spans="1:53" x14ac:dyDescent="0.25">
      <c r="A2094">
        <v>5005</v>
      </c>
      <c r="B2094" t="s">
        <v>2423</v>
      </c>
      <c r="C2094">
        <v>0</v>
      </c>
      <c r="D2094">
        <v>1.58</v>
      </c>
      <c r="E2094">
        <v>0</v>
      </c>
      <c r="F2094">
        <v>0</v>
      </c>
      <c r="G2094">
        <v>0</v>
      </c>
      <c r="H2094">
        <v>0.03</v>
      </c>
      <c r="I2094">
        <v>0</v>
      </c>
      <c r="J2094">
        <v>2</v>
      </c>
      <c r="K2094">
        <v>0.03</v>
      </c>
      <c r="L2094">
        <v>-1</v>
      </c>
      <c r="M2094">
        <v>-1</v>
      </c>
      <c r="N2094">
        <v>0.67</v>
      </c>
      <c r="O2094">
        <v>3.58</v>
      </c>
      <c r="P2094">
        <v>0.03</v>
      </c>
      <c r="Q2094">
        <v>0.28000000000000003</v>
      </c>
      <c r="R2094">
        <v>0.05</v>
      </c>
      <c r="S2094">
        <v>0.32</v>
      </c>
      <c r="T2094">
        <v>0.23</v>
      </c>
      <c r="U2094">
        <v>0</v>
      </c>
      <c r="V2094">
        <v>0</v>
      </c>
      <c r="W2094">
        <v>20.67</v>
      </c>
      <c r="X2094">
        <v>0.6</v>
      </c>
      <c r="Y2094">
        <v>-1</v>
      </c>
      <c r="Z2094">
        <v>-1</v>
      </c>
      <c r="AA2094">
        <v>24.88</v>
      </c>
      <c r="AB2094">
        <v>0.03</v>
      </c>
      <c r="AC2094">
        <v>0.02</v>
      </c>
      <c r="AD2094">
        <v>0.03</v>
      </c>
      <c r="AE2094">
        <v>4.17</v>
      </c>
      <c r="AF2094">
        <v>-1</v>
      </c>
      <c r="AG2094">
        <v>-1</v>
      </c>
      <c r="AH2094">
        <v>-1</v>
      </c>
      <c r="AI2094">
        <v>0</v>
      </c>
      <c r="AJ2094">
        <v>0</v>
      </c>
      <c r="AK2094">
        <v>0.03</v>
      </c>
      <c r="AL2094">
        <v>0.03</v>
      </c>
      <c r="AM2094">
        <v>0.05</v>
      </c>
      <c r="AN2094">
        <v>0.05</v>
      </c>
      <c r="AO2094">
        <v>1.42</v>
      </c>
      <c r="AP2094">
        <v>1.42</v>
      </c>
      <c r="AQ2094">
        <v>22.67</v>
      </c>
      <c r="AR2094">
        <v>0.53</v>
      </c>
      <c r="AS2094">
        <v>0.68</v>
      </c>
      <c r="AT2094">
        <v>-1</v>
      </c>
      <c r="AU2094">
        <v>-1</v>
      </c>
      <c r="AV2094">
        <v>0.05</v>
      </c>
      <c r="AW2094">
        <v>29.88</v>
      </c>
      <c r="AX2094">
        <v>29.88</v>
      </c>
      <c r="AY2094">
        <v>0.17</v>
      </c>
      <c r="AZ2094">
        <v>0</v>
      </c>
      <c r="BA2094">
        <v>1364.2826934669151</v>
      </c>
    </row>
    <row r="2095" spans="1:53" x14ac:dyDescent="0.25">
      <c r="A2095">
        <v>5006</v>
      </c>
      <c r="B2095" t="s">
        <v>2424</v>
      </c>
      <c r="C2095">
        <v>0</v>
      </c>
      <c r="D2095">
        <v>1.58</v>
      </c>
      <c r="E2095">
        <v>0</v>
      </c>
      <c r="F2095">
        <v>0</v>
      </c>
      <c r="G2095">
        <v>0</v>
      </c>
      <c r="H2095">
        <v>0.03</v>
      </c>
      <c r="I2095">
        <v>0</v>
      </c>
      <c r="J2095">
        <v>2</v>
      </c>
      <c r="K2095">
        <v>0.03</v>
      </c>
      <c r="L2095">
        <v>-1</v>
      </c>
      <c r="M2095">
        <v>-1</v>
      </c>
      <c r="N2095">
        <v>0.67</v>
      </c>
      <c r="O2095">
        <v>3.58</v>
      </c>
      <c r="P2095">
        <v>0.03</v>
      </c>
      <c r="Q2095">
        <v>0.28000000000000003</v>
      </c>
      <c r="R2095">
        <v>0.05</v>
      </c>
      <c r="S2095">
        <v>0.32</v>
      </c>
      <c r="T2095">
        <v>0.23</v>
      </c>
      <c r="U2095">
        <v>0</v>
      </c>
      <c r="V2095">
        <v>0</v>
      </c>
      <c r="W2095">
        <v>20.67</v>
      </c>
      <c r="X2095">
        <v>0.6</v>
      </c>
      <c r="Y2095">
        <v>-1</v>
      </c>
      <c r="Z2095">
        <v>-1</v>
      </c>
      <c r="AA2095">
        <v>24.88</v>
      </c>
      <c r="AB2095">
        <v>0.03</v>
      </c>
      <c r="AC2095">
        <v>0.02</v>
      </c>
      <c r="AD2095">
        <v>0.03</v>
      </c>
      <c r="AE2095">
        <v>4.17</v>
      </c>
      <c r="AF2095">
        <v>-1</v>
      </c>
      <c r="AG2095">
        <v>-1</v>
      </c>
      <c r="AH2095">
        <v>-1</v>
      </c>
      <c r="AI2095">
        <v>0</v>
      </c>
      <c r="AJ2095">
        <v>0</v>
      </c>
      <c r="AK2095">
        <v>0.03</v>
      </c>
      <c r="AL2095">
        <v>0.03</v>
      </c>
      <c r="AM2095">
        <v>0.05</v>
      </c>
      <c r="AN2095">
        <v>0.05</v>
      </c>
      <c r="AO2095">
        <v>1.42</v>
      </c>
      <c r="AP2095">
        <v>1.42</v>
      </c>
      <c r="AQ2095">
        <v>22.67</v>
      </c>
      <c r="AR2095">
        <v>0.53</v>
      </c>
      <c r="AS2095">
        <v>0.68</v>
      </c>
      <c r="AT2095">
        <v>-1</v>
      </c>
      <c r="AU2095">
        <v>-1</v>
      </c>
      <c r="AV2095">
        <v>0.05</v>
      </c>
      <c r="AW2095">
        <v>29.88</v>
      </c>
      <c r="AX2095">
        <v>29.88</v>
      </c>
      <c r="AY2095">
        <v>0.17</v>
      </c>
      <c r="AZ2095">
        <v>0</v>
      </c>
      <c r="BA2095">
        <v>1507.0363704318211</v>
      </c>
    </row>
    <row r="2096" spans="1:53" x14ac:dyDescent="0.25">
      <c r="A2096">
        <v>5010</v>
      </c>
      <c r="B2096" t="s">
        <v>2425</v>
      </c>
      <c r="C2096">
        <v>0</v>
      </c>
      <c r="D2096">
        <v>1.58</v>
      </c>
      <c r="E2096">
        <v>0</v>
      </c>
      <c r="F2096">
        <v>0</v>
      </c>
      <c r="G2096">
        <v>0</v>
      </c>
      <c r="H2096">
        <v>0.03</v>
      </c>
      <c r="I2096">
        <v>0</v>
      </c>
      <c r="J2096">
        <v>2</v>
      </c>
      <c r="K2096">
        <v>0.03</v>
      </c>
      <c r="L2096">
        <v>-1</v>
      </c>
      <c r="M2096">
        <v>-1</v>
      </c>
      <c r="N2096">
        <v>0.67</v>
      </c>
      <c r="O2096">
        <v>3.58</v>
      </c>
      <c r="P2096">
        <v>0.03</v>
      </c>
      <c r="Q2096">
        <v>0.28000000000000003</v>
      </c>
      <c r="R2096">
        <v>0.05</v>
      </c>
      <c r="S2096">
        <v>0.32</v>
      </c>
      <c r="T2096">
        <v>0.23</v>
      </c>
      <c r="U2096">
        <v>0</v>
      </c>
      <c r="V2096">
        <v>0</v>
      </c>
      <c r="W2096">
        <v>20.67</v>
      </c>
      <c r="X2096">
        <v>0.6</v>
      </c>
      <c r="Y2096">
        <v>-1</v>
      </c>
      <c r="Z2096">
        <v>-1</v>
      </c>
      <c r="AA2096">
        <v>24.88</v>
      </c>
      <c r="AB2096">
        <v>0.03</v>
      </c>
      <c r="AC2096">
        <v>0.02</v>
      </c>
      <c r="AD2096">
        <v>0.03</v>
      </c>
      <c r="AE2096">
        <v>4.17</v>
      </c>
      <c r="AF2096">
        <v>-1</v>
      </c>
      <c r="AG2096">
        <v>-1</v>
      </c>
      <c r="AH2096">
        <v>-1</v>
      </c>
      <c r="AI2096">
        <v>0</v>
      </c>
      <c r="AJ2096">
        <v>0</v>
      </c>
      <c r="AK2096">
        <v>0.03</v>
      </c>
      <c r="AL2096">
        <v>0.03</v>
      </c>
      <c r="AM2096">
        <v>0.05</v>
      </c>
      <c r="AN2096">
        <v>0.05</v>
      </c>
      <c r="AO2096">
        <v>1.42</v>
      </c>
      <c r="AP2096">
        <v>1.42</v>
      </c>
      <c r="AQ2096">
        <v>22.67</v>
      </c>
      <c r="AR2096">
        <v>0.53</v>
      </c>
      <c r="AS2096">
        <v>0.68</v>
      </c>
      <c r="AT2096">
        <v>-1</v>
      </c>
      <c r="AU2096">
        <v>-1</v>
      </c>
      <c r="AV2096">
        <v>0.05</v>
      </c>
      <c r="AW2096">
        <v>29.88</v>
      </c>
      <c r="AX2096">
        <v>29.88</v>
      </c>
      <c r="AY2096">
        <v>0.17</v>
      </c>
      <c r="AZ2096">
        <v>0</v>
      </c>
      <c r="BA2096">
        <v>1370.4164156092477</v>
      </c>
    </row>
    <row r="2097" spans="1:53" x14ac:dyDescent="0.25">
      <c r="A2097">
        <v>5012</v>
      </c>
      <c r="B2097" t="s">
        <v>2426</v>
      </c>
      <c r="C2097">
        <v>0</v>
      </c>
      <c r="D2097">
        <v>1.58</v>
      </c>
      <c r="E2097">
        <v>0</v>
      </c>
      <c r="F2097">
        <v>0</v>
      </c>
      <c r="G2097">
        <v>0</v>
      </c>
      <c r="H2097">
        <v>0.03</v>
      </c>
      <c r="I2097">
        <v>0</v>
      </c>
      <c r="J2097">
        <v>2</v>
      </c>
      <c r="K2097">
        <v>0.03</v>
      </c>
      <c r="L2097">
        <v>-1</v>
      </c>
      <c r="M2097">
        <v>-1</v>
      </c>
      <c r="N2097">
        <v>0.67</v>
      </c>
      <c r="O2097">
        <v>3.58</v>
      </c>
      <c r="P2097">
        <v>0.03</v>
      </c>
      <c r="Q2097">
        <v>0.28000000000000003</v>
      </c>
      <c r="R2097">
        <v>0.05</v>
      </c>
      <c r="S2097">
        <v>0.32</v>
      </c>
      <c r="T2097">
        <v>0.23</v>
      </c>
      <c r="U2097">
        <v>0</v>
      </c>
      <c r="V2097">
        <v>0</v>
      </c>
      <c r="W2097">
        <v>20.67</v>
      </c>
      <c r="X2097">
        <v>0.6</v>
      </c>
      <c r="Y2097">
        <v>-1</v>
      </c>
      <c r="Z2097">
        <v>-1</v>
      </c>
      <c r="AA2097">
        <v>24.88</v>
      </c>
      <c r="AB2097">
        <v>0.03</v>
      </c>
      <c r="AC2097">
        <v>0.02</v>
      </c>
      <c r="AD2097">
        <v>0.03</v>
      </c>
      <c r="AE2097">
        <v>4.17</v>
      </c>
      <c r="AF2097">
        <v>-1</v>
      </c>
      <c r="AG2097">
        <v>-1</v>
      </c>
      <c r="AH2097">
        <v>-1</v>
      </c>
      <c r="AI2097">
        <v>0</v>
      </c>
      <c r="AJ2097">
        <v>0</v>
      </c>
      <c r="AK2097">
        <v>0.03</v>
      </c>
      <c r="AL2097">
        <v>0.03</v>
      </c>
      <c r="AM2097">
        <v>0.05</v>
      </c>
      <c r="AN2097">
        <v>0.05</v>
      </c>
      <c r="AO2097">
        <v>1.42</v>
      </c>
      <c r="AP2097">
        <v>1.42</v>
      </c>
      <c r="AQ2097">
        <v>22.67</v>
      </c>
      <c r="AR2097">
        <v>0.53</v>
      </c>
      <c r="AS2097">
        <v>0.68</v>
      </c>
      <c r="AT2097">
        <v>-1</v>
      </c>
      <c r="AU2097">
        <v>-1</v>
      </c>
      <c r="AV2097">
        <v>0.05</v>
      </c>
      <c r="AW2097">
        <v>29.88</v>
      </c>
      <c r="AX2097">
        <v>29.88</v>
      </c>
      <c r="AY2097">
        <v>0.17</v>
      </c>
      <c r="AZ2097">
        <v>0</v>
      </c>
      <c r="BA2097">
        <v>1485.4431476261173</v>
      </c>
    </row>
    <row r="2098" spans="1:53" x14ac:dyDescent="0.25">
      <c r="A2098">
        <v>5013</v>
      </c>
      <c r="B2098" t="s">
        <v>2363</v>
      </c>
      <c r="C2098">
        <v>0</v>
      </c>
      <c r="D2098">
        <v>1.58</v>
      </c>
      <c r="E2098">
        <v>0</v>
      </c>
      <c r="F2098">
        <v>0</v>
      </c>
      <c r="G2098">
        <v>0</v>
      </c>
      <c r="H2098">
        <v>0.03</v>
      </c>
      <c r="I2098">
        <v>0</v>
      </c>
      <c r="J2098">
        <v>2</v>
      </c>
      <c r="K2098">
        <v>0.03</v>
      </c>
      <c r="L2098">
        <v>-1</v>
      </c>
      <c r="M2098">
        <v>-1</v>
      </c>
      <c r="N2098">
        <v>0.67</v>
      </c>
      <c r="O2098">
        <v>3.58</v>
      </c>
      <c r="P2098">
        <v>0.03</v>
      </c>
      <c r="Q2098">
        <v>0.28000000000000003</v>
      </c>
      <c r="R2098">
        <v>0.05</v>
      </c>
      <c r="S2098">
        <v>0.32</v>
      </c>
      <c r="T2098">
        <v>0.23</v>
      </c>
      <c r="U2098">
        <v>0</v>
      </c>
      <c r="V2098">
        <v>0</v>
      </c>
      <c r="W2098">
        <v>20.67</v>
      </c>
      <c r="X2098">
        <v>0.6</v>
      </c>
      <c r="Y2098">
        <v>-1</v>
      </c>
      <c r="Z2098">
        <v>-1</v>
      </c>
      <c r="AA2098">
        <v>24.88</v>
      </c>
      <c r="AB2098">
        <v>0.03</v>
      </c>
      <c r="AC2098">
        <v>0.02</v>
      </c>
      <c r="AD2098">
        <v>0.03</v>
      </c>
      <c r="AE2098">
        <v>4.17</v>
      </c>
      <c r="AF2098">
        <v>-1</v>
      </c>
      <c r="AG2098">
        <v>-1</v>
      </c>
      <c r="AH2098">
        <v>-1</v>
      </c>
      <c r="AI2098">
        <v>0</v>
      </c>
      <c r="AJ2098">
        <v>0</v>
      </c>
      <c r="AK2098">
        <v>0.03</v>
      </c>
      <c r="AL2098">
        <v>0.03</v>
      </c>
      <c r="AM2098">
        <v>0.05</v>
      </c>
      <c r="AN2098">
        <v>0.05</v>
      </c>
      <c r="AO2098">
        <v>1.42</v>
      </c>
      <c r="AP2098">
        <v>1.42</v>
      </c>
      <c r="AQ2098">
        <v>22.67</v>
      </c>
      <c r="AR2098">
        <v>0.53</v>
      </c>
      <c r="AS2098">
        <v>0.68</v>
      </c>
      <c r="AT2098">
        <v>-1</v>
      </c>
      <c r="AU2098">
        <v>-1</v>
      </c>
      <c r="AV2098">
        <v>0.05</v>
      </c>
      <c r="AW2098">
        <v>29.88</v>
      </c>
      <c r="AX2098">
        <v>29.88</v>
      </c>
      <c r="AY2098">
        <v>0.17</v>
      </c>
      <c r="AZ2098">
        <v>0</v>
      </c>
      <c r="BA2098">
        <v>1510.7799637065407</v>
      </c>
    </row>
    <row r="2099" spans="1:53" x14ac:dyDescent="0.25">
      <c r="A2099">
        <v>5015</v>
      </c>
      <c r="B2099" t="s">
        <v>2427</v>
      </c>
      <c r="C2099">
        <v>0</v>
      </c>
      <c r="D2099">
        <v>1.58</v>
      </c>
      <c r="E2099">
        <v>0</v>
      </c>
      <c r="F2099">
        <v>0</v>
      </c>
      <c r="G2099">
        <v>0</v>
      </c>
      <c r="H2099">
        <v>0.03</v>
      </c>
      <c r="I2099">
        <v>0</v>
      </c>
      <c r="J2099">
        <v>2</v>
      </c>
      <c r="K2099">
        <v>0.03</v>
      </c>
      <c r="L2099">
        <v>-1</v>
      </c>
      <c r="M2099">
        <v>-1</v>
      </c>
      <c r="N2099">
        <v>0.67</v>
      </c>
      <c r="O2099">
        <v>3.58</v>
      </c>
      <c r="P2099">
        <v>0.03</v>
      </c>
      <c r="Q2099">
        <v>0.28000000000000003</v>
      </c>
      <c r="R2099">
        <v>0.05</v>
      </c>
      <c r="S2099">
        <v>0.32</v>
      </c>
      <c r="T2099">
        <v>0.23</v>
      </c>
      <c r="U2099">
        <v>0</v>
      </c>
      <c r="V2099">
        <v>0</v>
      </c>
      <c r="W2099">
        <v>20.67</v>
      </c>
      <c r="X2099">
        <v>0.6</v>
      </c>
      <c r="Y2099">
        <v>-1</v>
      </c>
      <c r="Z2099">
        <v>-1</v>
      </c>
      <c r="AA2099">
        <v>24.88</v>
      </c>
      <c r="AB2099">
        <v>0.03</v>
      </c>
      <c r="AC2099">
        <v>0.02</v>
      </c>
      <c r="AD2099">
        <v>0.03</v>
      </c>
      <c r="AE2099">
        <v>4.17</v>
      </c>
      <c r="AF2099">
        <v>-1</v>
      </c>
      <c r="AG2099">
        <v>-1</v>
      </c>
      <c r="AH2099">
        <v>-1</v>
      </c>
      <c r="AI2099">
        <v>0</v>
      </c>
      <c r="AJ2099">
        <v>0</v>
      </c>
      <c r="AK2099">
        <v>0.03</v>
      </c>
      <c r="AL2099">
        <v>0.03</v>
      </c>
      <c r="AM2099">
        <v>0.05</v>
      </c>
      <c r="AN2099">
        <v>0.05</v>
      </c>
      <c r="AO2099">
        <v>1.42</v>
      </c>
      <c r="AP2099">
        <v>1.42</v>
      </c>
      <c r="AQ2099">
        <v>22.67</v>
      </c>
      <c r="AR2099">
        <v>0.53</v>
      </c>
      <c r="AS2099">
        <v>0.68</v>
      </c>
      <c r="AT2099">
        <v>-1</v>
      </c>
      <c r="AU2099">
        <v>-1</v>
      </c>
      <c r="AV2099">
        <v>0.05</v>
      </c>
      <c r="AW2099">
        <v>29.88</v>
      </c>
      <c r="AX2099">
        <v>29.88</v>
      </c>
      <c r="AY2099">
        <v>0.17</v>
      </c>
      <c r="AZ2099">
        <v>0</v>
      </c>
      <c r="BA2099">
        <v>1459.8575336034842</v>
      </c>
    </row>
    <row r="2100" spans="1:53" x14ac:dyDescent="0.25">
      <c r="A2100">
        <v>5016</v>
      </c>
      <c r="B2100" t="s">
        <v>2428</v>
      </c>
      <c r="C2100">
        <v>0</v>
      </c>
      <c r="D2100">
        <v>1.58</v>
      </c>
      <c r="E2100">
        <v>0</v>
      </c>
      <c r="F2100">
        <v>0</v>
      </c>
      <c r="G2100">
        <v>0</v>
      </c>
      <c r="H2100">
        <v>0.03</v>
      </c>
      <c r="I2100">
        <v>0</v>
      </c>
      <c r="J2100">
        <v>2</v>
      </c>
      <c r="K2100">
        <v>0.03</v>
      </c>
      <c r="L2100">
        <v>-1</v>
      </c>
      <c r="M2100">
        <v>-1</v>
      </c>
      <c r="N2100">
        <v>0.67</v>
      </c>
      <c r="O2100">
        <v>3.58</v>
      </c>
      <c r="P2100">
        <v>0.03</v>
      </c>
      <c r="Q2100">
        <v>0.28000000000000003</v>
      </c>
      <c r="R2100">
        <v>0.05</v>
      </c>
      <c r="S2100">
        <v>0.32</v>
      </c>
      <c r="T2100">
        <v>0.23</v>
      </c>
      <c r="U2100">
        <v>0</v>
      </c>
      <c r="V2100">
        <v>0</v>
      </c>
      <c r="W2100">
        <v>20.67</v>
      </c>
      <c r="X2100">
        <v>0.6</v>
      </c>
      <c r="Y2100">
        <v>-1</v>
      </c>
      <c r="Z2100">
        <v>-1</v>
      </c>
      <c r="AA2100">
        <v>24.88</v>
      </c>
      <c r="AB2100">
        <v>0.03</v>
      </c>
      <c r="AC2100">
        <v>0.02</v>
      </c>
      <c r="AD2100">
        <v>0.03</v>
      </c>
      <c r="AE2100">
        <v>4.17</v>
      </c>
      <c r="AF2100">
        <v>-1</v>
      </c>
      <c r="AG2100">
        <v>-1</v>
      </c>
      <c r="AH2100">
        <v>-1</v>
      </c>
      <c r="AI2100">
        <v>0</v>
      </c>
      <c r="AJ2100">
        <v>0</v>
      </c>
      <c r="AK2100">
        <v>0.03</v>
      </c>
      <c r="AL2100">
        <v>0.03</v>
      </c>
      <c r="AM2100">
        <v>0.05</v>
      </c>
      <c r="AN2100">
        <v>0.05</v>
      </c>
      <c r="AO2100">
        <v>1.42</v>
      </c>
      <c r="AP2100">
        <v>1.42</v>
      </c>
      <c r="AQ2100">
        <v>22.67</v>
      </c>
      <c r="AR2100">
        <v>0.53</v>
      </c>
      <c r="AS2100">
        <v>0.68</v>
      </c>
      <c r="AT2100">
        <v>-1</v>
      </c>
      <c r="AU2100">
        <v>-1</v>
      </c>
      <c r="AV2100">
        <v>0.05</v>
      </c>
      <c r="AW2100">
        <v>29.88</v>
      </c>
      <c r="AX2100">
        <v>29.88</v>
      </c>
      <c r="AY2100">
        <v>0.17</v>
      </c>
      <c r="AZ2100">
        <v>0</v>
      </c>
      <c r="BA2100">
        <v>1466.8647807214591</v>
      </c>
    </row>
    <row r="2101" spans="1:53" x14ac:dyDescent="0.25">
      <c r="A2101">
        <v>5019</v>
      </c>
      <c r="B2101" t="s">
        <v>2429</v>
      </c>
      <c r="C2101">
        <v>0</v>
      </c>
      <c r="D2101">
        <v>1.58</v>
      </c>
      <c r="E2101">
        <v>0</v>
      </c>
      <c r="F2101">
        <v>0</v>
      </c>
      <c r="G2101">
        <v>0</v>
      </c>
      <c r="H2101">
        <v>0.03</v>
      </c>
      <c r="I2101">
        <v>0</v>
      </c>
      <c r="J2101">
        <v>2</v>
      </c>
      <c r="K2101">
        <v>0.03</v>
      </c>
      <c r="L2101">
        <v>-1</v>
      </c>
      <c r="M2101">
        <v>-1</v>
      </c>
      <c r="N2101">
        <v>0.67</v>
      </c>
      <c r="O2101">
        <v>3.58</v>
      </c>
      <c r="P2101">
        <v>0.03</v>
      </c>
      <c r="Q2101">
        <v>0.28000000000000003</v>
      </c>
      <c r="R2101">
        <v>0.05</v>
      </c>
      <c r="S2101">
        <v>0.32</v>
      </c>
      <c r="T2101">
        <v>0.23</v>
      </c>
      <c r="U2101">
        <v>0</v>
      </c>
      <c r="V2101">
        <v>0</v>
      </c>
      <c r="W2101">
        <v>20.67</v>
      </c>
      <c r="X2101">
        <v>0.6</v>
      </c>
      <c r="Y2101">
        <v>-1</v>
      </c>
      <c r="Z2101">
        <v>-1</v>
      </c>
      <c r="AA2101">
        <v>24.88</v>
      </c>
      <c r="AB2101">
        <v>0.03</v>
      </c>
      <c r="AC2101">
        <v>0.02</v>
      </c>
      <c r="AD2101">
        <v>0.03</v>
      </c>
      <c r="AE2101">
        <v>4.17</v>
      </c>
      <c r="AF2101">
        <v>-1</v>
      </c>
      <c r="AG2101">
        <v>-1</v>
      </c>
      <c r="AH2101">
        <v>-1</v>
      </c>
      <c r="AI2101">
        <v>0</v>
      </c>
      <c r="AJ2101">
        <v>0</v>
      </c>
      <c r="AK2101">
        <v>0.03</v>
      </c>
      <c r="AL2101">
        <v>0.03</v>
      </c>
      <c r="AM2101">
        <v>0.05</v>
      </c>
      <c r="AN2101">
        <v>0.05</v>
      </c>
      <c r="AO2101">
        <v>1.42</v>
      </c>
      <c r="AP2101">
        <v>1.42</v>
      </c>
      <c r="AQ2101">
        <v>22.67</v>
      </c>
      <c r="AR2101">
        <v>0.53</v>
      </c>
      <c r="AS2101">
        <v>0.68</v>
      </c>
      <c r="AT2101">
        <v>-1</v>
      </c>
      <c r="AU2101">
        <v>-1</v>
      </c>
      <c r="AV2101">
        <v>0.05</v>
      </c>
      <c r="AW2101">
        <v>29.88</v>
      </c>
      <c r="AX2101">
        <v>29.88</v>
      </c>
      <c r="AY2101">
        <v>0.17</v>
      </c>
      <c r="AZ2101">
        <v>0</v>
      </c>
      <c r="BA2101">
        <v>1427.6751101448094</v>
      </c>
    </row>
    <row r="2102" spans="1:53" x14ac:dyDescent="0.25">
      <c r="A2102">
        <v>5020</v>
      </c>
      <c r="B2102" t="s">
        <v>2430</v>
      </c>
      <c r="C2102">
        <v>0</v>
      </c>
      <c r="D2102">
        <v>1.58</v>
      </c>
      <c r="E2102">
        <v>0</v>
      </c>
      <c r="F2102">
        <v>0</v>
      </c>
      <c r="G2102">
        <v>0</v>
      </c>
      <c r="H2102">
        <v>0.03</v>
      </c>
      <c r="I2102">
        <v>0</v>
      </c>
      <c r="J2102">
        <v>2</v>
      </c>
      <c r="K2102">
        <v>0.03</v>
      </c>
      <c r="L2102">
        <v>-1</v>
      </c>
      <c r="M2102">
        <v>-1</v>
      </c>
      <c r="N2102">
        <v>0.67</v>
      </c>
      <c r="O2102">
        <v>3.58</v>
      </c>
      <c r="P2102">
        <v>0.03</v>
      </c>
      <c r="Q2102">
        <v>0.28000000000000003</v>
      </c>
      <c r="R2102">
        <v>0.05</v>
      </c>
      <c r="S2102">
        <v>0.32</v>
      </c>
      <c r="T2102">
        <v>0.23</v>
      </c>
      <c r="U2102">
        <v>0</v>
      </c>
      <c r="V2102">
        <v>0</v>
      </c>
      <c r="W2102">
        <v>20.67</v>
      </c>
      <c r="X2102">
        <v>0.6</v>
      </c>
      <c r="Y2102">
        <v>-1</v>
      </c>
      <c r="Z2102">
        <v>-1</v>
      </c>
      <c r="AA2102">
        <v>24.88</v>
      </c>
      <c r="AB2102">
        <v>0.03</v>
      </c>
      <c r="AC2102">
        <v>0.02</v>
      </c>
      <c r="AD2102">
        <v>0.03</v>
      </c>
      <c r="AE2102">
        <v>4.17</v>
      </c>
      <c r="AF2102">
        <v>-1</v>
      </c>
      <c r="AG2102">
        <v>-1</v>
      </c>
      <c r="AH2102">
        <v>-1</v>
      </c>
      <c r="AI2102">
        <v>0</v>
      </c>
      <c r="AJ2102">
        <v>0</v>
      </c>
      <c r="AK2102">
        <v>0.03</v>
      </c>
      <c r="AL2102">
        <v>0.03</v>
      </c>
      <c r="AM2102">
        <v>0.05</v>
      </c>
      <c r="AN2102">
        <v>0.05</v>
      </c>
      <c r="AO2102">
        <v>1.42</v>
      </c>
      <c r="AP2102">
        <v>1.42</v>
      </c>
      <c r="AQ2102">
        <v>22.67</v>
      </c>
      <c r="AR2102">
        <v>0.53</v>
      </c>
      <c r="AS2102">
        <v>0.68</v>
      </c>
      <c r="AT2102">
        <v>-1</v>
      </c>
      <c r="AU2102">
        <v>-1</v>
      </c>
      <c r="AV2102">
        <v>0.05</v>
      </c>
      <c r="AW2102">
        <v>29.88</v>
      </c>
      <c r="AX2102">
        <v>29.88</v>
      </c>
      <c r="AY2102">
        <v>0.17</v>
      </c>
      <c r="AZ2102">
        <v>0</v>
      </c>
      <c r="BA2102">
        <v>1409.607949970989</v>
      </c>
    </row>
    <row r="2103" spans="1:53" x14ac:dyDescent="0.25">
      <c r="A2103">
        <v>5022</v>
      </c>
      <c r="B2103" t="s">
        <v>2431</v>
      </c>
      <c r="C2103">
        <v>0</v>
      </c>
      <c r="D2103">
        <v>1.58</v>
      </c>
      <c r="E2103">
        <v>0</v>
      </c>
      <c r="F2103">
        <v>0</v>
      </c>
      <c r="G2103">
        <v>0</v>
      </c>
      <c r="H2103">
        <v>0.03</v>
      </c>
      <c r="I2103">
        <v>0</v>
      </c>
      <c r="J2103">
        <v>2</v>
      </c>
      <c r="K2103">
        <v>0.03</v>
      </c>
      <c r="L2103">
        <v>-1</v>
      </c>
      <c r="M2103">
        <v>-1</v>
      </c>
      <c r="N2103">
        <v>0.67</v>
      </c>
      <c r="O2103">
        <v>3.58</v>
      </c>
      <c r="P2103">
        <v>0.03</v>
      </c>
      <c r="Q2103">
        <v>0.28000000000000003</v>
      </c>
      <c r="R2103">
        <v>0.05</v>
      </c>
      <c r="S2103">
        <v>0.32</v>
      </c>
      <c r="T2103">
        <v>0.23</v>
      </c>
      <c r="U2103">
        <v>0</v>
      </c>
      <c r="V2103">
        <v>0</v>
      </c>
      <c r="W2103">
        <v>20.67</v>
      </c>
      <c r="X2103">
        <v>0.6</v>
      </c>
      <c r="Y2103">
        <v>-1</v>
      </c>
      <c r="Z2103">
        <v>-1</v>
      </c>
      <c r="AA2103">
        <v>24.88</v>
      </c>
      <c r="AB2103">
        <v>0.03</v>
      </c>
      <c r="AC2103">
        <v>0.02</v>
      </c>
      <c r="AD2103">
        <v>0.03</v>
      </c>
      <c r="AE2103">
        <v>4.17</v>
      </c>
      <c r="AF2103">
        <v>-1</v>
      </c>
      <c r="AG2103">
        <v>-1</v>
      </c>
      <c r="AH2103">
        <v>-1</v>
      </c>
      <c r="AI2103">
        <v>0</v>
      </c>
      <c r="AJ2103">
        <v>0</v>
      </c>
      <c r="AK2103">
        <v>0.03</v>
      </c>
      <c r="AL2103">
        <v>0.03</v>
      </c>
      <c r="AM2103">
        <v>0.05</v>
      </c>
      <c r="AN2103">
        <v>0.05</v>
      </c>
      <c r="AO2103">
        <v>1.42</v>
      </c>
      <c r="AP2103">
        <v>1.42</v>
      </c>
      <c r="AQ2103">
        <v>22.67</v>
      </c>
      <c r="AR2103">
        <v>0.53</v>
      </c>
      <c r="AS2103">
        <v>0.68</v>
      </c>
      <c r="AT2103">
        <v>-1</v>
      </c>
      <c r="AU2103">
        <v>-1</v>
      </c>
      <c r="AV2103">
        <v>0.05</v>
      </c>
      <c r="AW2103">
        <v>29.88</v>
      </c>
      <c r="AX2103">
        <v>29.88</v>
      </c>
      <c r="AY2103">
        <v>0.17</v>
      </c>
      <c r="AZ2103">
        <v>0</v>
      </c>
      <c r="BA2103">
        <v>1514.7183903816226</v>
      </c>
    </row>
    <row r="2104" spans="1:53" x14ac:dyDescent="0.25">
      <c r="A2104">
        <v>5024</v>
      </c>
      <c r="B2104" t="s">
        <v>944</v>
      </c>
      <c r="C2104">
        <v>0</v>
      </c>
      <c r="D2104">
        <v>1.58</v>
      </c>
      <c r="E2104">
        <v>0</v>
      </c>
      <c r="F2104">
        <v>0</v>
      </c>
      <c r="G2104">
        <v>0</v>
      </c>
      <c r="H2104">
        <v>0.03</v>
      </c>
      <c r="I2104">
        <v>0</v>
      </c>
      <c r="J2104">
        <v>2</v>
      </c>
      <c r="K2104">
        <v>0.03</v>
      </c>
      <c r="L2104">
        <v>-1</v>
      </c>
      <c r="M2104">
        <v>-1</v>
      </c>
      <c r="N2104">
        <v>0.67</v>
      </c>
      <c r="O2104">
        <v>3.58</v>
      </c>
      <c r="P2104">
        <v>0.03</v>
      </c>
      <c r="Q2104">
        <v>0.28000000000000003</v>
      </c>
      <c r="R2104">
        <v>0.05</v>
      </c>
      <c r="S2104">
        <v>0.32</v>
      </c>
      <c r="T2104">
        <v>0.23</v>
      </c>
      <c r="U2104">
        <v>0</v>
      </c>
      <c r="V2104">
        <v>0</v>
      </c>
      <c r="W2104">
        <v>20.67</v>
      </c>
      <c r="X2104">
        <v>0.6</v>
      </c>
      <c r="Y2104">
        <v>-1</v>
      </c>
      <c r="Z2104">
        <v>-1</v>
      </c>
      <c r="AA2104">
        <v>24.88</v>
      </c>
      <c r="AB2104">
        <v>0.03</v>
      </c>
      <c r="AC2104">
        <v>0.02</v>
      </c>
      <c r="AD2104">
        <v>0.03</v>
      </c>
      <c r="AE2104">
        <v>4.17</v>
      </c>
      <c r="AF2104">
        <v>-1</v>
      </c>
      <c r="AG2104">
        <v>-1</v>
      </c>
      <c r="AH2104">
        <v>-1</v>
      </c>
      <c r="AI2104">
        <v>0</v>
      </c>
      <c r="AJ2104">
        <v>0</v>
      </c>
      <c r="AK2104">
        <v>0.03</v>
      </c>
      <c r="AL2104">
        <v>0.03</v>
      </c>
      <c r="AM2104">
        <v>0.05</v>
      </c>
      <c r="AN2104">
        <v>0.05</v>
      </c>
      <c r="AO2104">
        <v>1.42</v>
      </c>
      <c r="AP2104">
        <v>1.42</v>
      </c>
      <c r="AQ2104">
        <v>22.67</v>
      </c>
      <c r="AR2104">
        <v>0.53</v>
      </c>
      <c r="AS2104">
        <v>0.68</v>
      </c>
      <c r="AT2104">
        <v>-1</v>
      </c>
      <c r="AU2104">
        <v>-1</v>
      </c>
      <c r="AV2104">
        <v>0.05</v>
      </c>
      <c r="AW2104">
        <v>29.88</v>
      </c>
      <c r="AX2104">
        <v>29.88</v>
      </c>
      <c r="AY2104">
        <v>0.17</v>
      </c>
      <c r="AZ2104">
        <v>0</v>
      </c>
      <c r="BA2104">
        <v>1470.3620858979616</v>
      </c>
    </row>
    <row r="2105" spans="1:53" x14ac:dyDescent="0.25">
      <c r="A2105">
        <v>5025</v>
      </c>
      <c r="B2105" t="s">
        <v>2432</v>
      </c>
      <c r="C2105">
        <v>0</v>
      </c>
      <c r="D2105">
        <v>1.58</v>
      </c>
      <c r="E2105">
        <v>0</v>
      </c>
      <c r="F2105">
        <v>0</v>
      </c>
      <c r="G2105">
        <v>0</v>
      </c>
      <c r="H2105">
        <v>0.03</v>
      </c>
      <c r="I2105">
        <v>0</v>
      </c>
      <c r="J2105">
        <v>2</v>
      </c>
      <c r="K2105">
        <v>0.03</v>
      </c>
      <c r="L2105">
        <v>-1</v>
      </c>
      <c r="M2105">
        <v>-1</v>
      </c>
      <c r="N2105">
        <v>0.67</v>
      </c>
      <c r="O2105">
        <v>3.58</v>
      </c>
      <c r="P2105">
        <v>0.03</v>
      </c>
      <c r="Q2105">
        <v>0.28000000000000003</v>
      </c>
      <c r="R2105">
        <v>0.05</v>
      </c>
      <c r="S2105">
        <v>0.32</v>
      </c>
      <c r="T2105">
        <v>0.23</v>
      </c>
      <c r="U2105">
        <v>0</v>
      </c>
      <c r="V2105">
        <v>0</v>
      </c>
      <c r="W2105">
        <v>20.67</v>
      </c>
      <c r="X2105">
        <v>0.6</v>
      </c>
      <c r="Y2105">
        <v>-1</v>
      </c>
      <c r="Z2105">
        <v>-1</v>
      </c>
      <c r="AA2105">
        <v>24.88</v>
      </c>
      <c r="AB2105">
        <v>0.03</v>
      </c>
      <c r="AC2105">
        <v>0.02</v>
      </c>
      <c r="AD2105">
        <v>0.03</v>
      </c>
      <c r="AE2105">
        <v>4.17</v>
      </c>
      <c r="AF2105">
        <v>-1</v>
      </c>
      <c r="AG2105">
        <v>-1</v>
      </c>
      <c r="AH2105">
        <v>-1</v>
      </c>
      <c r="AI2105">
        <v>0</v>
      </c>
      <c r="AJ2105">
        <v>0</v>
      </c>
      <c r="AK2105">
        <v>0.03</v>
      </c>
      <c r="AL2105">
        <v>0.03</v>
      </c>
      <c r="AM2105">
        <v>0.05</v>
      </c>
      <c r="AN2105">
        <v>0.05</v>
      </c>
      <c r="AO2105">
        <v>1.42</v>
      </c>
      <c r="AP2105">
        <v>1.42</v>
      </c>
      <c r="AQ2105">
        <v>22.67</v>
      </c>
      <c r="AR2105">
        <v>0.53</v>
      </c>
      <c r="AS2105">
        <v>0.68</v>
      </c>
      <c r="AT2105">
        <v>-1</v>
      </c>
      <c r="AU2105">
        <v>-1</v>
      </c>
      <c r="AV2105">
        <v>0.05</v>
      </c>
      <c r="AW2105">
        <v>29.88</v>
      </c>
      <c r="AX2105">
        <v>29.88</v>
      </c>
      <c r="AY2105">
        <v>0.17</v>
      </c>
      <c r="AZ2105">
        <v>0</v>
      </c>
      <c r="BA2105">
        <v>1421.0372323411596</v>
      </c>
    </row>
    <row r="2106" spans="1:53" x14ac:dyDescent="0.25">
      <c r="A2106">
        <v>5026</v>
      </c>
      <c r="B2106" t="s">
        <v>2433</v>
      </c>
      <c r="C2106">
        <v>0</v>
      </c>
      <c r="D2106">
        <v>1.58</v>
      </c>
      <c r="E2106">
        <v>0</v>
      </c>
      <c r="F2106">
        <v>0</v>
      </c>
      <c r="G2106">
        <v>0</v>
      </c>
      <c r="H2106">
        <v>0.03</v>
      </c>
      <c r="I2106">
        <v>0</v>
      </c>
      <c r="J2106">
        <v>2</v>
      </c>
      <c r="K2106">
        <v>0.03</v>
      </c>
      <c r="L2106">
        <v>-1</v>
      </c>
      <c r="M2106">
        <v>-1</v>
      </c>
      <c r="N2106">
        <v>0.67</v>
      </c>
      <c r="O2106">
        <v>3.58</v>
      </c>
      <c r="P2106">
        <v>0.03</v>
      </c>
      <c r="Q2106">
        <v>0.28000000000000003</v>
      </c>
      <c r="R2106">
        <v>0.05</v>
      </c>
      <c r="S2106">
        <v>0.32</v>
      </c>
      <c r="T2106">
        <v>0.23</v>
      </c>
      <c r="U2106">
        <v>0</v>
      </c>
      <c r="V2106">
        <v>0</v>
      </c>
      <c r="W2106">
        <v>20.67</v>
      </c>
      <c r="X2106">
        <v>0.6</v>
      </c>
      <c r="Y2106">
        <v>-1</v>
      </c>
      <c r="Z2106">
        <v>-1</v>
      </c>
      <c r="AA2106">
        <v>24.88</v>
      </c>
      <c r="AB2106">
        <v>0.03</v>
      </c>
      <c r="AC2106">
        <v>0.02</v>
      </c>
      <c r="AD2106">
        <v>0.03</v>
      </c>
      <c r="AE2106">
        <v>4.17</v>
      </c>
      <c r="AF2106">
        <v>-1</v>
      </c>
      <c r="AG2106">
        <v>-1</v>
      </c>
      <c r="AH2106">
        <v>-1</v>
      </c>
      <c r="AI2106">
        <v>0</v>
      </c>
      <c r="AJ2106">
        <v>0</v>
      </c>
      <c r="AK2106">
        <v>0.03</v>
      </c>
      <c r="AL2106">
        <v>0.03</v>
      </c>
      <c r="AM2106">
        <v>0.05</v>
      </c>
      <c r="AN2106">
        <v>0.05</v>
      </c>
      <c r="AO2106">
        <v>1.42</v>
      </c>
      <c r="AP2106">
        <v>1.42</v>
      </c>
      <c r="AQ2106">
        <v>22.67</v>
      </c>
      <c r="AR2106">
        <v>0.53</v>
      </c>
      <c r="AS2106">
        <v>0.68</v>
      </c>
      <c r="AT2106">
        <v>-1</v>
      </c>
      <c r="AU2106">
        <v>-1</v>
      </c>
      <c r="AV2106">
        <v>0.05</v>
      </c>
      <c r="AW2106">
        <v>29.88</v>
      </c>
      <c r="AX2106">
        <v>29.88</v>
      </c>
      <c r="AY2106">
        <v>0.17</v>
      </c>
      <c r="AZ2106">
        <v>0</v>
      </c>
      <c r="BA2106">
        <v>1399.173905994415</v>
      </c>
    </row>
    <row r="2107" spans="1:53" x14ac:dyDescent="0.25">
      <c r="A2107">
        <v>5027</v>
      </c>
      <c r="B2107" t="s">
        <v>2434</v>
      </c>
      <c r="C2107">
        <v>0</v>
      </c>
      <c r="D2107">
        <v>1.58</v>
      </c>
      <c r="E2107">
        <v>0</v>
      </c>
      <c r="F2107">
        <v>0</v>
      </c>
      <c r="G2107">
        <v>0</v>
      </c>
      <c r="H2107">
        <v>0.03</v>
      </c>
      <c r="I2107">
        <v>0</v>
      </c>
      <c r="J2107">
        <v>2</v>
      </c>
      <c r="K2107">
        <v>0.03</v>
      </c>
      <c r="L2107">
        <v>-1</v>
      </c>
      <c r="M2107">
        <v>-1</v>
      </c>
      <c r="N2107">
        <v>0.67</v>
      </c>
      <c r="O2107">
        <v>3.58</v>
      </c>
      <c r="P2107">
        <v>0.03</v>
      </c>
      <c r="Q2107">
        <v>0.28000000000000003</v>
      </c>
      <c r="R2107">
        <v>0.05</v>
      </c>
      <c r="S2107">
        <v>0.32</v>
      </c>
      <c r="T2107">
        <v>0.23</v>
      </c>
      <c r="U2107">
        <v>0</v>
      </c>
      <c r="V2107">
        <v>0</v>
      </c>
      <c r="W2107">
        <v>20.67</v>
      </c>
      <c r="X2107">
        <v>0.6</v>
      </c>
      <c r="Y2107">
        <v>-1</v>
      </c>
      <c r="Z2107">
        <v>-1</v>
      </c>
      <c r="AA2107">
        <v>24.88</v>
      </c>
      <c r="AB2107">
        <v>0.03</v>
      </c>
      <c r="AC2107">
        <v>0.02</v>
      </c>
      <c r="AD2107">
        <v>0.03</v>
      </c>
      <c r="AE2107">
        <v>4.17</v>
      </c>
      <c r="AF2107">
        <v>-1</v>
      </c>
      <c r="AG2107">
        <v>-1</v>
      </c>
      <c r="AH2107">
        <v>-1</v>
      </c>
      <c r="AI2107">
        <v>0</v>
      </c>
      <c r="AJ2107">
        <v>0</v>
      </c>
      <c r="AK2107">
        <v>0.03</v>
      </c>
      <c r="AL2107">
        <v>0.03</v>
      </c>
      <c r="AM2107">
        <v>0.05</v>
      </c>
      <c r="AN2107">
        <v>0.05</v>
      </c>
      <c r="AO2107">
        <v>1.42</v>
      </c>
      <c r="AP2107">
        <v>1.42</v>
      </c>
      <c r="AQ2107">
        <v>22.67</v>
      </c>
      <c r="AR2107">
        <v>0.53</v>
      </c>
      <c r="AS2107">
        <v>0.68</v>
      </c>
      <c r="AT2107">
        <v>-1</v>
      </c>
      <c r="AU2107">
        <v>-1</v>
      </c>
      <c r="AV2107">
        <v>0.05</v>
      </c>
      <c r="AW2107">
        <v>29.88</v>
      </c>
      <c r="AX2107">
        <v>29.88</v>
      </c>
      <c r="AY2107">
        <v>0.17</v>
      </c>
      <c r="AZ2107">
        <v>0</v>
      </c>
      <c r="BA2107">
        <v>1416.9378752495659</v>
      </c>
    </row>
    <row r="2108" spans="1:53" x14ac:dyDescent="0.25">
      <c r="A2108">
        <v>5030</v>
      </c>
      <c r="B2108" t="s">
        <v>2435</v>
      </c>
      <c r="C2108">
        <v>0</v>
      </c>
      <c r="D2108">
        <v>1.58</v>
      </c>
      <c r="E2108">
        <v>0</v>
      </c>
      <c r="F2108">
        <v>0</v>
      </c>
      <c r="G2108">
        <v>0</v>
      </c>
      <c r="H2108">
        <v>0.03</v>
      </c>
      <c r="I2108">
        <v>0</v>
      </c>
      <c r="J2108">
        <v>2</v>
      </c>
      <c r="K2108">
        <v>0.03</v>
      </c>
      <c r="L2108">
        <v>-1</v>
      </c>
      <c r="M2108">
        <v>-1</v>
      </c>
      <c r="N2108">
        <v>0.67</v>
      </c>
      <c r="O2108">
        <v>3.58</v>
      </c>
      <c r="P2108">
        <v>0.03</v>
      </c>
      <c r="Q2108">
        <v>0.28000000000000003</v>
      </c>
      <c r="R2108">
        <v>0.05</v>
      </c>
      <c r="S2108">
        <v>0.32</v>
      </c>
      <c r="T2108">
        <v>0.23</v>
      </c>
      <c r="U2108">
        <v>0</v>
      </c>
      <c r="V2108">
        <v>0</v>
      </c>
      <c r="W2108">
        <v>20.67</v>
      </c>
      <c r="X2108">
        <v>0.6</v>
      </c>
      <c r="Y2108">
        <v>-1</v>
      </c>
      <c r="Z2108">
        <v>-1</v>
      </c>
      <c r="AA2108">
        <v>24.88</v>
      </c>
      <c r="AB2108">
        <v>0.03</v>
      </c>
      <c r="AC2108">
        <v>0.02</v>
      </c>
      <c r="AD2108">
        <v>0.03</v>
      </c>
      <c r="AE2108">
        <v>4.17</v>
      </c>
      <c r="AF2108">
        <v>-1</v>
      </c>
      <c r="AG2108">
        <v>-1</v>
      </c>
      <c r="AH2108">
        <v>-1</v>
      </c>
      <c r="AI2108">
        <v>0</v>
      </c>
      <c r="AJ2108">
        <v>0</v>
      </c>
      <c r="AK2108">
        <v>0.03</v>
      </c>
      <c r="AL2108">
        <v>0.03</v>
      </c>
      <c r="AM2108">
        <v>0.05</v>
      </c>
      <c r="AN2108">
        <v>0.05</v>
      </c>
      <c r="AO2108">
        <v>1.42</v>
      </c>
      <c r="AP2108">
        <v>1.42</v>
      </c>
      <c r="AQ2108">
        <v>22.67</v>
      </c>
      <c r="AR2108">
        <v>0.53</v>
      </c>
      <c r="AS2108">
        <v>0.68</v>
      </c>
      <c r="AT2108">
        <v>-1</v>
      </c>
      <c r="AU2108">
        <v>-1</v>
      </c>
      <c r="AV2108">
        <v>0.05</v>
      </c>
      <c r="AW2108">
        <v>29.88</v>
      </c>
      <c r="AX2108">
        <v>29.88</v>
      </c>
      <c r="AY2108">
        <v>0.17</v>
      </c>
      <c r="AZ2108">
        <v>0</v>
      </c>
      <c r="BA2108">
        <v>1487.7619114352922</v>
      </c>
    </row>
    <row r="2109" spans="1:53" x14ac:dyDescent="0.25">
      <c r="A2109">
        <v>5031</v>
      </c>
      <c r="B2109" t="s">
        <v>2436</v>
      </c>
      <c r="C2109">
        <v>0</v>
      </c>
      <c r="D2109">
        <v>1.58</v>
      </c>
      <c r="E2109">
        <v>0</v>
      </c>
      <c r="F2109">
        <v>0</v>
      </c>
      <c r="G2109">
        <v>0</v>
      </c>
      <c r="H2109">
        <v>0.03</v>
      </c>
      <c r="I2109">
        <v>0</v>
      </c>
      <c r="J2109">
        <v>2</v>
      </c>
      <c r="K2109">
        <v>0.03</v>
      </c>
      <c r="L2109">
        <v>-1</v>
      </c>
      <c r="M2109">
        <v>-1</v>
      </c>
      <c r="N2109">
        <v>0.67</v>
      </c>
      <c r="O2109">
        <v>3.58</v>
      </c>
      <c r="P2109">
        <v>0.03</v>
      </c>
      <c r="Q2109">
        <v>0.28000000000000003</v>
      </c>
      <c r="R2109">
        <v>0.05</v>
      </c>
      <c r="S2109">
        <v>0.32</v>
      </c>
      <c r="T2109">
        <v>0.23</v>
      </c>
      <c r="U2109">
        <v>0</v>
      </c>
      <c r="V2109">
        <v>0</v>
      </c>
      <c r="W2109">
        <v>20.67</v>
      </c>
      <c r="X2109">
        <v>0.6</v>
      </c>
      <c r="Y2109">
        <v>-1</v>
      </c>
      <c r="Z2109">
        <v>-1</v>
      </c>
      <c r="AA2109">
        <v>24.88</v>
      </c>
      <c r="AB2109">
        <v>0.03</v>
      </c>
      <c r="AC2109">
        <v>0.02</v>
      </c>
      <c r="AD2109">
        <v>0.03</v>
      </c>
      <c r="AE2109">
        <v>4.17</v>
      </c>
      <c r="AF2109">
        <v>-1</v>
      </c>
      <c r="AG2109">
        <v>-1</v>
      </c>
      <c r="AH2109">
        <v>-1</v>
      </c>
      <c r="AI2109">
        <v>0</v>
      </c>
      <c r="AJ2109">
        <v>0</v>
      </c>
      <c r="AK2109">
        <v>0.03</v>
      </c>
      <c r="AL2109">
        <v>0.03</v>
      </c>
      <c r="AM2109">
        <v>0.05</v>
      </c>
      <c r="AN2109">
        <v>0.05</v>
      </c>
      <c r="AO2109">
        <v>1.42</v>
      </c>
      <c r="AP2109">
        <v>1.42</v>
      </c>
      <c r="AQ2109">
        <v>22.67</v>
      </c>
      <c r="AR2109">
        <v>0.53</v>
      </c>
      <c r="AS2109">
        <v>0.68</v>
      </c>
      <c r="AT2109">
        <v>-1</v>
      </c>
      <c r="AU2109">
        <v>-1</v>
      </c>
      <c r="AV2109">
        <v>0.05</v>
      </c>
      <c r="AW2109">
        <v>29.88</v>
      </c>
      <c r="AX2109">
        <v>29.88</v>
      </c>
      <c r="AY2109">
        <v>0.17</v>
      </c>
      <c r="AZ2109">
        <v>0</v>
      </c>
      <c r="BA2109">
        <v>1475.8520190951831</v>
      </c>
    </row>
    <row r="2110" spans="1:53" x14ac:dyDescent="0.25">
      <c r="A2110">
        <v>5032</v>
      </c>
      <c r="B2110" t="s">
        <v>2108</v>
      </c>
      <c r="C2110">
        <v>0</v>
      </c>
      <c r="D2110">
        <v>1.58</v>
      </c>
      <c r="E2110">
        <v>0</v>
      </c>
      <c r="F2110">
        <v>0</v>
      </c>
      <c r="G2110">
        <v>0</v>
      </c>
      <c r="H2110">
        <v>0.03</v>
      </c>
      <c r="I2110">
        <v>0</v>
      </c>
      <c r="J2110">
        <v>2</v>
      </c>
      <c r="K2110">
        <v>0.03</v>
      </c>
      <c r="L2110">
        <v>-1</v>
      </c>
      <c r="M2110">
        <v>-1</v>
      </c>
      <c r="N2110">
        <v>0.67</v>
      </c>
      <c r="O2110">
        <v>3.58</v>
      </c>
      <c r="P2110">
        <v>0.03</v>
      </c>
      <c r="Q2110">
        <v>0.28000000000000003</v>
      </c>
      <c r="R2110">
        <v>0.05</v>
      </c>
      <c r="S2110">
        <v>0.32</v>
      </c>
      <c r="T2110">
        <v>0.23</v>
      </c>
      <c r="U2110">
        <v>0</v>
      </c>
      <c r="V2110">
        <v>0</v>
      </c>
      <c r="W2110">
        <v>20.67</v>
      </c>
      <c r="X2110">
        <v>0.6</v>
      </c>
      <c r="Y2110">
        <v>-1</v>
      </c>
      <c r="Z2110">
        <v>-1</v>
      </c>
      <c r="AA2110">
        <v>24.88</v>
      </c>
      <c r="AB2110">
        <v>0.03</v>
      </c>
      <c r="AC2110">
        <v>0.02</v>
      </c>
      <c r="AD2110">
        <v>0.03</v>
      </c>
      <c r="AE2110">
        <v>4.17</v>
      </c>
      <c r="AF2110">
        <v>-1</v>
      </c>
      <c r="AG2110">
        <v>-1</v>
      </c>
      <c r="AH2110">
        <v>-1</v>
      </c>
      <c r="AI2110">
        <v>0</v>
      </c>
      <c r="AJ2110">
        <v>0</v>
      </c>
      <c r="AK2110">
        <v>0.03</v>
      </c>
      <c r="AL2110">
        <v>0.03</v>
      </c>
      <c r="AM2110">
        <v>0.05</v>
      </c>
      <c r="AN2110">
        <v>0.05</v>
      </c>
      <c r="AO2110">
        <v>1.42</v>
      </c>
      <c r="AP2110">
        <v>1.42</v>
      </c>
      <c r="AQ2110">
        <v>22.67</v>
      </c>
      <c r="AR2110">
        <v>0.53</v>
      </c>
      <c r="AS2110">
        <v>0.68</v>
      </c>
      <c r="AT2110">
        <v>-1</v>
      </c>
      <c r="AU2110">
        <v>-1</v>
      </c>
      <c r="AV2110">
        <v>0.05</v>
      </c>
      <c r="AW2110">
        <v>29.88</v>
      </c>
      <c r="AX2110">
        <v>29.88</v>
      </c>
      <c r="AY2110">
        <v>0.17</v>
      </c>
      <c r="AZ2110">
        <v>0</v>
      </c>
      <c r="BA2110">
        <v>1373.4730608628086</v>
      </c>
    </row>
    <row r="2111" spans="1:53" x14ac:dyDescent="0.25">
      <c r="A2111">
        <v>5033</v>
      </c>
      <c r="B2111" t="s">
        <v>2437</v>
      </c>
      <c r="C2111">
        <v>0</v>
      </c>
      <c r="D2111">
        <v>1.58</v>
      </c>
      <c r="E2111">
        <v>0</v>
      </c>
      <c r="F2111">
        <v>0</v>
      </c>
      <c r="G2111">
        <v>0</v>
      </c>
      <c r="H2111">
        <v>0.03</v>
      </c>
      <c r="I2111">
        <v>0</v>
      </c>
      <c r="J2111">
        <v>2</v>
      </c>
      <c r="K2111">
        <v>0.03</v>
      </c>
      <c r="L2111">
        <v>-1</v>
      </c>
      <c r="M2111">
        <v>-1</v>
      </c>
      <c r="N2111">
        <v>0.67</v>
      </c>
      <c r="O2111">
        <v>3.58</v>
      </c>
      <c r="P2111">
        <v>0.03</v>
      </c>
      <c r="Q2111">
        <v>0.28000000000000003</v>
      </c>
      <c r="R2111">
        <v>0.05</v>
      </c>
      <c r="S2111">
        <v>0.32</v>
      </c>
      <c r="T2111">
        <v>0.23</v>
      </c>
      <c r="U2111">
        <v>0</v>
      </c>
      <c r="V2111">
        <v>0</v>
      </c>
      <c r="W2111">
        <v>20.67</v>
      </c>
      <c r="X2111">
        <v>0.6</v>
      </c>
      <c r="Y2111">
        <v>-1</v>
      </c>
      <c r="Z2111">
        <v>-1</v>
      </c>
      <c r="AA2111">
        <v>24.88</v>
      </c>
      <c r="AB2111">
        <v>0.03</v>
      </c>
      <c r="AC2111">
        <v>0.02</v>
      </c>
      <c r="AD2111">
        <v>0.03</v>
      </c>
      <c r="AE2111">
        <v>4.17</v>
      </c>
      <c r="AF2111">
        <v>-1</v>
      </c>
      <c r="AG2111">
        <v>-1</v>
      </c>
      <c r="AH2111">
        <v>-1</v>
      </c>
      <c r="AI2111">
        <v>0</v>
      </c>
      <c r="AJ2111">
        <v>0</v>
      </c>
      <c r="AK2111">
        <v>0.03</v>
      </c>
      <c r="AL2111">
        <v>0.03</v>
      </c>
      <c r="AM2111">
        <v>0.05</v>
      </c>
      <c r="AN2111">
        <v>0.05</v>
      </c>
      <c r="AO2111">
        <v>1.42</v>
      </c>
      <c r="AP2111">
        <v>1.42</v>
      </c>
      <c r="AQ2111">
        <v>22.67</v>
      </c>
      <c r="AR2111">
        <v>0.53</v>
      </c>
      <c r="AS2111">
        <v>0.68</v>
      </c>
      <c r="AT2111">
        <v>-1</v>
      </c>
      <c r="AU2111">
        <v>-1</v>
      </c>
      <c r="AV2111">
        <v>0.05</v>
      </c>
      <c r="AW2111">
        <v>29.88</v>
      </c>
      <c r="AX2111">
        <v>29.88</v>
      </c>
      <c r="AY2111">
        <v>0.17</v>
      </c>
      <c r="AZ2111">
        <v>0</v>
      </c>
      <c r="BA2111">
        <v>1401.3856225905181</v>
      </c>
    </row>
    <row r="2112" spans="1:53" x14ac:dyDescent="0.25">
      <c r="A2112">
        <v>5036</v>
      </c>
      <c r="B2112" t="s">
        <v>2438</v>
      </c>
      <c r="C2112">
        <v>0</v>
      </c>
      <c r="D2112">
        <v>1.58</v>
      </c>
      <c r="E2112">
        <v>0</v>
      </c>
      <c r="F2112">
        <v>0</v>
      </c>
      <c r="G2112">
        <v>0</v>
      </c>
      <c r="H2112">
        <v>0.03</v>
      </c>
      <c r="I2112">
        <v>0</v>
      </c>
      <c r="J2112">
        <v>2</v>
      </c>
      <c r="K2112">
        <v>0.03</v>
      </c>
      <c r="L2112">
        <v>-1</v>
      </c>
      <c r="M2112">
        <v>-1</v>
      </c>
      <c r="N2112">
        <v>0.67</v>
      </c>
      <c r="O2112">
        <v>3.58</v>
      </c>
      <c r="P2112">
        <v>0.03</v>
      </c>
      <c r="Q2112">
        <v>0.28000000000000003</v>
      </c>
      <c r="R2112">
        <v>0.05</v>
      </c>
      <c r="S2112">
        <v>0.32</v>
      </c>
      <c r="T2112">
        <v>0.23</v>
      </c>
      <c r="U2112">
        <v>0</v>
      </c>
      <c r="V2112">
        <v>0</v>
      </c>
      <c r="W2112">
        <v>20.67</v>
      </c>
      <c r="X2112">
        <v>0.6</v>
      </c>
      <c r="Y2112">
        <v>-1</v>
      </c>
      <c r="Z2112">
        <v>-1</v>
      </c>
      <c r="AA2112">
        <v>24.88</v>
      </c>
      <c r="AB2112">
        <v>0.03</v>
      </c>
      <c r="AC2112">
        <v>0.02</v>
      </c>
      <c r="AD2112">
        <v>0.03</v>
      </c>
      <c r="AE2112">
        <v>4.17</v>
      </c>
      <c r="AF2112">
        <v>-1</v>
      </c>
      <c r="AG2112">
        <v>-1</v>
      </c>
      <c r="AH2112">
        <v>-1</v>
      </c>
      <c r="AI2112">
        <v>0</v>
      </c>
      <c r="AJ2112">
        <v>0</v>
      </c>
      <c r="AK2112">
        <v>0.03</v>
      </c>
      <c r="AL2112">
        <v>0.03</v>
      </c>
      <c r="AM2112">
        <v>0.05</v>
      </c>
      <c r="AN2112">
        <v>0.05</v>
      </c>
      <c r="AO2112">
        <v>1.42</v>
      </c>
      <c r="AP2112">
        <v>1.42</v>
      </c>
      <c r="AQ2112">
        <v>22.67</v>
      </c>
      <c r="AR2112">
        <v>0.53</v>
      </c>
      <c r="AS2112">
        <v>0.68</v>
      </c>
      <c r="AT2112">
        <v>-1</v>
      </c>
      <c r="AU2112">
        <v>-1</v>
      </c>
      <c r="AV2112">
        <v>0.05</v>
      </c>
      <c r="AW2112">
        <v>29.88</v>
      </c>
      <c r="AX2112">
        <v>29.88</v>
      </c>
      <c r="AY2112">
        <v>0.17</v>
      </c>
      <c r="AZ2112">
        <v>0</v>
      </c>
      <c r="BA2112">
        <v>1459.3203828111641</v>
      </c>
    </row>
    <row r="2113" spans="1:53" x14ac:dyDescent="0.25">
      <c r="A2113">
        <v>5038</v>
      </c>
      <c r="B2113" t="s">
        <v>2439</v>
      </c>
      <c r="C2113">
        <v>0</v>
      </c>
      <c r="D2113">
        <v>1.58</v>
      </c>
      <c r="E2113">
        <v>0</v>
      </c>
      <c r="F2113">
        <v>0</v>
      </c>
      <c r="G2113">
        <v>0</v>
      </c>
      <c r="H2113">
        <v>0.03</v>
      </c>
      <c r="I2113">
        <v>0</v>
      </c>
      <c r="J2113">
        <v>2</v>
      </c>
      <c r="K2113">
        <v>0.03</v>
      </c>
      <c r="L2113">
        <v>-1</v>
      </c>
      <c r="M2113">
        <v>-1</v>
      </c>
      <c r="N2113">
        <v>0.67</v>
      </c>
      <c r="O2113">
        <v>3.58</v>
      </c>
      <c r="P2113">
        <v>0.03</v>
      </c>
      <c r="Q2113">
        <v>0.28000000000000003</v>
      </c>
      <c r="R2113">
        <v>0.05</v>
      </c>
      <c r="S2113">
        <v>0.32</v>
      </c>
      <c r="T2113">
        <v>0.23</v>
      </c>
      <c r="U2113">
        <v>0</v>
      </c>
      <c r="V2113">
        <v>0</v>
      </c>
      <c r="W2113">
        <v>20.67</v>
      </c>
      <c r="X2113">
        <v>0.6</v>
      </c>
      <c r="Y2113">
        <v>-1</v>
      </c>
      <c r="Z2113">
        <v>-1</v>
      </c>
      <c r="AA2113">
        <v>24.88</v>
      </c>
      <c r="AB2113">
        <v>0.03</v>
      </c>
      <c r="AC2113">
        <v>0.02</v>
      </c>
      <c r="AD2113">
        <v>0.03</v>
      </c>
      <c r="AE2113">
        <v>4.17</v>
      </c>
      <c r="AF2113">
        <v>-1</v>
      </c>
      <c r="AG2113">
        <v>-1</v>
      </c>
      <c r="AH2113">
        <v>-1</v>
      </c>
      <c r="AI2113">
        <v>0</v>
      </c>
      <c r="AJ2113">
        <v>0</v>
      </c>
      <c r="AK2113">
        <v>0.03</v>
      </c>
      <c r="AL2113">
        <v>0.03</v>
      </c>
      <c r="AM2113">
        <v>0.05</v>
      </c>
      <c r="AN2113">
        <v>0.05</v>
      </c>
      <c r="AO2113">
        <v>1.42</v>
      </c>
      <c r="AP2113">
        <v>1.42</v>
      </c>
      <c r="AQ2113">
        <v>22.67</v>
      </c>
      <c r="AR2113">
        <v>0.53</v>
      </c>
      <c r="AS2113">
        <v>0.68</v>
      </c>
      <c r="AT2113">
        <v>-1</v>
      </c>
      <c r="AU2113">
        <v>-1</v>
      </c>
      <c r="AV2113">
        <v>0.05</v>
      </c>
      <c r="AW2113">
        <v>29.88</v>
      </c>
      <c r="AX2113">
        <v>29.88</v>
      </c>
      <c r="AY2113">
        <v>0.17</v>
      </c>
      <c r="AZ2113">
        <v>0</v>
      </c>
      <c r="BA2113">
        <v>1583.5463259729909</v>
      </c>
    </row>
    <row r="2114" spans="1:53" x14ac:dyDescent="0.25">
      <c r="A2114">
        <v>5039</v>
      </c>
      <c r="B2114" t="s">
        <v>2440</v>
      </c>
      <c r="C2114">
        <v>0</v>
      </c>
      <c r="D2114">
        <v>1.58</v>
      </c>
      <c r="E2114">
        <v>0</v>
      </c>
      <c r="F2114">
        <v>0</v>
      </c>
      <c r="G2114">
        <v>0</v>
      </c>
      <c r="H2114">
        <v>0.03</v>
      </c>
      <c r="I2114">
        <v>0</v>
      </c>
      <c r="J2114">
        <v>2</v>
      </c>
      <c r="K2114">
        <v>0.03</v>
      </c>
      <c r="L2114">
        <v>-1</v>
      </c>
      <c r="M2114">
        <v>-1</v>
      </c>
      <c r="N2114">
        <v>0.67</v>
      </c>
      <c r="O2114">
        <v>3.58</v>
      </c>
      <c r="P2114">
        <v>0.03</v>
      </c>
      <c r="Q2114">
        <v>0.28000000000000003</v>
      </c>
      <c r="R2114">
        <v>0.05</v>
      </c>
      <c r="S2114">
        <v>0.32</v>
      </c>
      <c r="T2114">
        <v>0.23</v>
      </c>
      <c r="U2114">
        <v>0</v>
      </c>
      <c r="V2114">
        <v>0</v>
      </c>
      <c r="W2114">
        <v>20.67</v>
      </c>
      <c r="X2114">
        <v>0.6</v>
      </c>
      <c r="Y2114">
        <v>-1</v>
      </c>
      <c r="Z2114">
        <v>-1</v>
      </c>
      <c r="AA2114">
        <v>24.88</v>
      </c>
      <c r="AB2114">
        <v>0.03</v>
      </c>
      <c r="AC2114">
        <v>0.02</v>
      </c>
      <c r="AD2114">
        <v>0.03</v>
      </c>
      <c r="AE2114">
        <v>4.17</v>
      </c>
      <c r="AF2114">
        <v>-1</v>
      </c>
      <c r="AG2114">
        <v>-1</v>
      </c>
      <c r="AH2114">
        <v>-1</v>
      </c>
      <c r="AI2114">
        <v>0</v>
      </c>
      <c r="AJ2114">
        <v>0</v>
      </c>
      <c r="AK2114">
        <v>0.03</v>
      </c>
      <c r="AL2114">
        <v>0.03</v>
      </c>
      <c r="AM2114">
        <v>0.05</v>
      </c>
      <c r="AN2114">
        <v>0.05</v>
      </c>
      <c r="AO2114">
        <v>1.42</v>
      </c>
      <c r="AP2114">
        <v>1.42</v>
      </c>
      <c r="AQ2114">
        <v>22.67</v>
      </c>
      <c r="AR2114">
        <v>0.53</v>
      </c>
      <c r="AS2114">
        <v>0.68</v>
      </c>
      <c r="AT2114">
        <v>-1</v>
      </c>
      <c r="AU2114">
        <v>-1</v>
      </c>
      <c r="AV2114">
        <v>0.05</v>
      </c>
      <c r="AW2114">
        <v>29.88</v>
      </c>
      <c r="AX2114">
        <v>29.88</v>
      </c>
      <c r="AY2114">
        <v>0.17</v>
      </c>
      <c r="AZ2114">
        <v>0</v>
      </c>
      <c r="BA2114">
        <v>1425.4871082462255</v>
      </c>
    </row>
    <row r="2115" spans="1:53" x14ac:dyDescent="0.25">
      <c r="A2115">
        <v>5041</v>
      </c>
      <c r="B2115" t="s">
        <v>2441</v>
      </c>
      <c r="C2115">
        <v>0</v>
      </c>
      <c r="D2115">
        <v>1.58</v>
      </c>
      <c r="E2115">
        <v>0</v>
      </c>
      <c r="F2115">
        <v>0</v>
      </c>
      <c r="G2115">
        <v>0</v>
      </c>
      <c r="H2115">
        <v>0.03</v>
      </c>
      <c r="I2115">
        <v>0</v>
      </c>
      <c r="J2115">
        <v>2</v>
      </c>
      <c r="K2115">
        <v>0.03</v>
      </c>
      <c r="L2115">
        <v>-1</v>
      </c>
      <c r="M2115">
        <v>-1</v>
      </c>
      <c r="N2115">
        <v>0.67</v>
      </c>
      <c r="O2115">
        <v>3.58</v>
      </c>
      <c r="P2115">
        <v>0.03</v>
      </c>
      <c r="Q2115">
        <v>0.28000000000000003</v>
      </c>
      <c r="R2115">
        <v>0.05</v>
      </c>
      <c r="S2115">
        <v>0.32</v>
      </c>
      <c r="T2115">
        <v>0.23</v>
      </c>
      <c r="U2115">
        <v>0</v>
      </c>
      <c r="V2115">
        <v>0</v>
      </c>
      <c r="W2115">
        <v>20.67</v>
      </c>
      <c r="X2115">
        <v>0.6</v>
      </c>
      <c r="Y2115">
        <v>-1</v>
      </c>
      <c r="Z2115">
        <v>-1</v>
      </c>
      <c r="AA2115">
        <v>24.88</v>
      </c>
      <c r="AB2115">
        <v>0.03</v>
      </c>
      <c r="AC2115">
        <v>0.02</v>
      </c>
      <c r="AD2115">
        <v>0.03</v>
      </c>
      <c r="AE2115">
        <v>4.17</v>
      </c>
      <c r="AF2115">
        <v>-1</v>
      </c>
      <c r="AG2115">
        <v>-1</v>
      </c>
      <c r="AH2115">
        <v>-1</v>
      </c>
      <c r="AI2115">
        <v>0</v>
      </c>
      <c r="AJ2115">
        <v>0</v>
      </c>
      <c r="AK2115">
        <v>0.03</v>
      </c>
      <c r="AL2115">
        <v>0.03</v>
      </c>
      <c r="AM2115">
        <v>0.05</v>
      </c>
      <c r="AN2115">
        <v>0.05</v>
      </c>
      <c r="AO2115">
        <v>1.42</v>
      </c>
      <c r="AP2115">
        <v>1.42</v>
      </c>
      <c r="AQ2115">
        <v>22.67</v>
      </c>
      <c r="AR2115">
        <v>0.53</v>
      </c>
      <c r="AS2115">
        <v>0.68</v>
      </c>
      <c r="AT2115">
        <v>-1</v>
      </c>
      <c r="AU2115">
        <v>-1</v>
      </c>
      <c r="AV2115">
        <v>0.05</v>
      </c>
      <c r="AW2115">
        <v>29.88</v>
      </c>
      <c r="AX2115">
        <v>29.88</v>
      </c>
      <c r="AY2115">
        <v>0.17</v>
      </c>
      <c r="AZ2115">
        <v>0</v>
      </c>
      <c r="BA2115">
        <v>1407.6491522808369</v>
      </c>
    </row>
    <row r="2116" spans="1:53" x14ac:dyDescent="0.25">
      <c r="A2116">
        <v>5045</v>
      </c>
      <c r="B2116" t="s">
        <v>2442</v>
      </c>
      <c r="C2116">
        <v>0</v>
      </c>
      <c r="D2116">
        <v>1.58</v>
      </c>
      <c r="E2116">
        <v>0</v>
      </c>
      <c r="F2116">
        <v>0</v>
      </c>
      <c r="G2116">
        <v>0</v>
      </c>
      <c r="H2116">
        <v>0.03</v>
      </c>
      <c r="I2116">
        <v>0</v>
      </c>
      <c r="J2116">
        <v>2</v>
      </c>
      <c r="K2116">
        <v>0.03</v>
      </c>
      <c r="L2116">
        <v>-1</v>
      </c>
      <c r="M2116">
        <v>-1</v>
      </c>
      <c r="N2116">
        <v>0.67</v>
      </c>
      <c r="O2116">
        <v>3.58</v>
      </c>
      <c r="P2116">
        <v>0.03</v>
      </c>
      <c r="Q2116">
        <v>0.28000000000000003</v>
      </c>
      <c r="R2116">
        <v>0.05</v>
      </c>
      <c r="S2116">
        <v>0.32</v>
      </c>
      <c r="T2116">
        <v>0.23</v>
      </c>
      <c r="U2116">
        <v>0</v>
      </c>
      <c r="V2116">
        <v>0</v>
      </c>
      <c r="W2116">
        <v>20.67</v>
      </c>
      <c r="X2116">
        <v>0.6</v>
      </c>
      <c r="Y2116">
        <v>-1</v>
      </c>
      <c r="Z2116">
        <v>-1</v>
      </c>
      <c r="AA2116">
        <v>24.88</v>
      </c>
      <c r="AB2116">
        <v>0.03</v>
      </c>
      <c r="AC2116">
        <v>0.02</v>
      </c>
      <c r="AD2116">
        <v>0.03</v>
      </c>
      <c r="AE2116">
        <v>4.17</v>
      </c>
      <c r="AF2116">
        <v>-1</v>
      </c>
      <c r="AG2116">
        <v>-1</v>
      </c>
      <c r="AH2116">
        <v>-1</v>
      </c>
      <c r="AI2116">
        <v>0</v>
      </c>
      <c r="AJ2116">
        <v>0</v>
      </c>
      <c r="AK2116">
        <v>0.03</v>
      </c>
      <c r="AL2116">
        <v>0.03</v>
      </c>
      <c r="AM2116">
        <v>0.05</v>
      </c>
      <c r="AN2116">
        <v>0.05</v>
      </c>
      <c r="AO2116">
        <v>1.42</v>
      </c>
      <c r="AP2116">
        <v>1.42</v>
      </c>
      <c r="AQ2116">
        <v>22.67</v>
      </c>
      <c r="AR2116">
        <v>0.53</v>
      </c>
      <c r="AS2116">
        <v>0.68</v>
      </c>
      <c r="AT2116">
        <v>-1</v>
      </c>
      <c r="AU2116">
        <v>-1</v>
      </c>
      <c r="AV2116">
        <v>0.05</v>
      </c>
      <c r="AW2116">
        <v>29.88</v>
      </c>
      <c r="AX2116">
        <v>29.88</v>
      </c>
      <c r="AY2116">
        <v>0.17</v>
      </c>
      <c r="AZ2116">
        <v>0</v>
      </c>
      <c r="BA2116">
        <v>1543.2344637889275</v>
      </c>
    </row>
    <row r="2117" spans="1:53" x14ac:dyDescent="0.25">
      <c r="A2117">
        <v>5046</v>
      </c>
      <c r="B2117" t="s">
        <v>2443</v>
      </c>
      <c r="C2117">
        <v>0</v>
      </c>
      <c r="D2117">
        <v>1.58</v>
      </c>
      <c r="E2117">
        <v>0</v>
      </c>
      <c r="F2117">
        <v>0</v>
      </c>
      <c r="G2117">
        <v>0</v>
      </c>
      <c r="H2117">
        <v>0.03</v>
      </c>
      <c r="I2117">
        <v>0</v>
      </c>
      <c r="J2117">
        <v>2</v>
      </c>
      <c r="K2117">
        <v>0.03</v>
      </c>
      <c r="L2117">
        <v>-1</v>
      </c>
      <c r="M2117">
        <v>-1</v>
      </c>
      <c r="N2117">
        <v>0.67</v>
      </c>
      <c r="O2117">
        <v>3.58</v>
      </c>
      <c r="P2117">
        <v>0.03</v>
      </c>
      <c r="Q2117">
        <v>0.28000000000000003</v>
      </c>
      <c r="R2117">
        <v>0.05</v>
      </c>
      <c r="S2117">
        <v>0.32</v>
      </c>
      <c r="T2117">
        <v>0.23</v>
      </c>
      <c r="U2117">
        <v>0</v>
      </c>
      <c r="V2117">
        <v>0</v>
      </c>
      <c r="W2117">
        <v>20.67</v>
      </c>
      <c r="X2117">
        <v>0.6</v>
      </c>
      <c r="Y2117">
        <v>-1</v>
      </c>
      <c r="Z2117">
        <v>-1</v>
      </c>
      <c r="AA2117">
        <v>24.88</v>
      </c>
      <c r="AB2117">
        <v>0.03</v>
      </c>
      <c r="AC2117">
        <v>0.02</v>
      </c>
      <c r="AD2117">
        <v>0.03</v>
      </c>
      <c r="AE2117">
        <v>4.17</v>
      </c>
      <c r="AF2117">
        <v>-1</v>
      </c>
      <c r="AG2117">
        <v>-1</v>
      </c>
      <c r="AH2117">
        <v>-1</v>
      </c>
      <c r="AI2117">
        <v>0</v>
      </c>
      <c r="AJ2117">
        <v>0</v>
      </c>
      <c r="AK2117">
        <v>0.03</v>
      </c>
      <c r="AL2117">
        <v>0.03</v>
      </c>
      <c r="AM2117">
        <v>0.05</v>
      </c>
      <c r="AN2117">
        <v>0.05</v>
      </c>
      <c r="AO2117">
        <v>1.42</v>
      </c>
      <c r="AP2117">
        <v>1.42</v>
      </c>
      <c r="AQ2117">
        <v>22.67</v>
      </c>
      <c r="AR2117">
        <v>0.53</v>
      </c>
      <c r="AS2117">
        <v>0.68</v>
      </c>
      <c r="AT2117">
        <v>-1</v>
      </c>
      <c r="AU2117">
        <v>-1</v>
      </c>
      <c r="AV2117">
        <v>0.05</v>
      </c>
      <c r="AW2117">
        <v>29.88</v>
      </c>
      <c r="AX2117">
        <v>29.88</v>
      </c>
      <c r="AY2117">
        <v>0.17</v>
      </c>
      <c r="AZ2117">
        <v>0</v>
      </c>
      <c r="BA2117">
        <v>1501.9833037443927</v>
      </c>
    </row>
    <row r="2118" spans="1:53" x14ac:dyDescent="0.25">
      <c r="A2118">
        <v>5047</v>
      </c>
      <c r="B2118" t="s">
        <v>2444</v>
      </c>
      <c r="C2118">
        <v>0</v>
      </c>
      <c r="D2118">
        <v>1.58</v>
      </c>
      <c r="E2118">
        <v>0</v>
      </c>
      <c r="F2118">
        <v>0</v>
      </c>
      <c r="G2118">
        <v>0</v>
      </c>
      <c r="H2118">
        <v>0.03</v>
      </c>
      <c r="I2118">
        <v>0</v>
      </c>
      <c r="J2118">
        <v>2</v>
      </c>
      <c r="K2118">
        <v>0.03</v>
      </c>
      <c r="L2118">
        <v>-1</v>
      </c>
      <c r="M2118">
        <v>-1</v>
      </c>
      <c r="N2118">
        <v>0.67</v>
      </c>
      <c r="O2118">
        <v>3.58</v>
      </c>
      <c r="P2118">
        <v>0.03</v>
      </c>
      <c r="Q2118">
        <v>0.28000000000000003</v>
      </c>
      <c r="R2118">
        <v>0.05</v>
      </c>
      <c r="S2118">
        <v>0.32</v>
      </c>
      <c r="T2118">
        <v>0.23</v>
      </c>
      <c r="U2118">
        <v>0</v>
      </c>
      <c r="V2118">
        <v>0</v>
      </c>
      <c r="W2118">
        <v>20.67</v>
      </c>
      <c r="X2118">
        <v>0.6</v>
      </c>
      <c r="Y2118">
        <v>-1</v>
      </c>
      <c r="Z2118">
        <v>-1</v>
      </c>
      <c r="AA2118">
        <v>24.88</v>
      </c>
      <c r="AB2118">
        <v>0.03</v>
      </c>
      <c r="AC2118">
        <v>0.02</v>
      </c>
      <c r="AD2118">
        <v>0.03</v>
      </c>
      <c r="AE2118">
        <v>4.17</v>
      </c>
      <c r="AF2118">
        <v>-1</v>
      </c>
      <c r="AG2118">
        <v>-1</v>
      </c>
      <c r="AH2118">
        <v>-1</v>
      </c>
      <c r="AI2118">
        <v>0</v>
      </c>
      <c r="AJ2118">
        <v>0</v>
      </c>
      <c r="AK2118">
        <v>0.03</v>
      </c>
      <c r="AL2118">
        <v>0.03</v>
      </c>
      <c r="AM2118">
        <v>0.05</v>
      </c>
      <c r="AN2118">
        <v>0.05</v>
      </c>
      <c r="AO2118">
        <v>1.42</v>
      </c>
      <c r="AP2118">
        <v>1.42</v>
      </c>
      <c r="AQ2118">
        <v>22.67</v>
      </c>
      <c r="AR2118">
        <v>0.53</v>
      </c>
      <c r="AS2118">
        <v>0.68</v>
      </c>
      <c r="AT2118">
        <v>-1</v>
      </c>
      <c r="AU2118">
        <v>-1</v>
      </c>
      <c r="AV2118">
        <v>0.05</v>
      </c>
      <c r="AW2118">
        <v>29.88</v>
      </c>
      <c r="AX2118">
        <v>29.88</v>
      </c>
      <c r="AY2118">
        <v>0.17</v>
      </c>
      <c r="AZ2118">
        <v>0</v>
      </c>
      <c r="BA2118">
        <v>1363.4391839042125</v>
      </c>
    </row>
    <row r="2119" spans="1:53" x14ac:dyDescent="0.25">
      <c r="A2119">
        <v>5048</v>
      </c>
      <c r="B2119" t="s">
        <v>2375</v>
      </c>
      <c r="C2119">
        <v>0</v>
      </c>
      <c r="D2119">
        <v>1.58</v>
      </c>
      <c r="E2119">
        <v>0</v>
      </c>
      <c r="F2119">
        <v>0</v>
      </c>
      <c r="G2119">
        <v>0</v>
      </c>
      <c r="H2119">
        <v>0.03</v>
      </c>
      <c r="I2119">
        <v>0</v>
      </c>
      <c r="J2119">
        <v>2</v>
      </c>
      <c r="K2119">
        <v>0.03</v>
      </c>
      <c r="L2119">
        <v>-1</v>
      </c>
      <c r="M2119">
        <v>-1</v>
      </c>
      <c r="N2119">
        <v>0.67</v>
      </c>
      <c r="O2119">
        <v>3.58</v>
      </c>
      <c r="P2119">
        <v>0.03</v>
      </c>
      <c r="Q2119">
        <v>0.28000000000000003</v>
      </c>
      <c r="R2119">
        <v>0.05</v>
      </c>
      <c r="S2119">
        <v>0.32</v>
      </c>
      <c r="T2119">
        <v>0.23</v>
      </c>
      <c r="U2119">
        <v>0</v>
      </c>
      <c r="V2119">
        <v>0</v>
      </c>
      <c r="W2119">
        <v>20.67</v>
      </c>
      <c r="X2119">
        <v>0.6</v>
      </c>
      <c r="Y2119">
        <v>-1</v>
      </c>
      <c r="Z2119">
        <v>-1</v>
      </c>
      <c r="AA2119">
        <v>24.88</v>
      </c>
      <c r="AB2119">
        <v>0.03</v>
      </c>
      <c r="AC2119">
        <v>0.02</v>
      </c>
      <c r="AD2119">
        <v>0.03</v>
      </c>
      <c r="AE2119">
        <v>4.17</v>
      </c>
      <c r="AF2119">
        <v>-1</v>
      </c>
      <c r="AG2119">
        <v>-1</v>
      </c>
      <c r="AH2119">
        <v>-1</v>
      </c>
      <c r="AI2119">
        <v>0</v>
      </c>
      <c r="AJ2119">
        <v>0</v>
      </c>
      <c r="AK2119">
        <v>0.03</v>
      </c>
      <c r="AL2119">
        <v>0.03</v>
      </c>
      <c r="AM2119">
        <v>0.05</v>
      </c>
      <c r="AN2119">
        <v>0.05</v>
      </c>
      <c r="AO2119">
        <v>1.42</v>
      </c>
      <c r="AP2119">
        <v>1.42</v>
      </c>
      <c r="AQ2119">
        <v>22.67</v>
      </c>
      <c r="AR2119">
        <v>0.53</v>
      </c>
      <c r="AS2119">
        <v>0.68</v>
      </c>
      <c r="AT2119">
        <v>-1</v>
      </c>
      <c r="AU2119">
        <v>-1</v>
      </c>
      <c r="AV2119">
        <v>0.05</v>
      </c>
      <c r="AW2119">
        <v>29.88</v>
      </c>
      <c r="AX2119">
        <v>29.88</v>
      </c>
      <c r="AY2119">
        <v>0.17</v>
      </c>
      <c r="AZ2119">
        <v>0</v>
      </c>
      <c r="BA2119">
        <v>1529.7321187354366</v>
      </c>
    </row>
    <row r="2120" spans="1:53" x14ac:dyDescent="0.25">
      <c r="A2120">
        <v>5049</v>
      </c>
      <c r="B2120" t="s">
        <v>2445</v>
      </c>
      <c r="C2120">
        <v>0</v>
      </c>
      <c r="D2120">
        <v>1.58</v>
      </c>
      <c r="E2120">
        <v>0</v>
      </c>
      <c r="F2120">
        <v>0</v>
      </c>
      <c r="G2120">
        <v>0</v>
      </c>
      <c r="H2120">
        <v>0.03</v>
      </c>
      <c r="I2120">
        <v>0</v>
      </c>
      <c r="J2120">
        <v>2</v>
      </c>
      <c r="K2120">
        <v>0.03</v>
      </c>
      <c r="L2120">
        <v>-1</v>
      </c>
      <c r="M2120">
        <v>-1</v>
      </c>
      <c r="N2120">
        <v>0.67</v>
      </c>
      <c r="O2120">
        <v>3.58</v>
      </c>
      <c r="P2120">
        <v>0.03</v>
      </c>
      <c r="Q2120">
        <v>0.28000000000000003</v>
      </c>
      <c r="R2120">
        <v>0.05</v>
      </c>
      <c r="S2120">
        <v>0.32</v>
      </c>
      <c r="T2120">
        <v>0.23</v>
      </c>
      <c r="U2120">
        <v>0</v>
      </c>
      <c r="V2120">
        <v>0</v>
      </c>
      <c r="W2120">
        <v>20.67</v>
      </c>
      <c r="X2120">
        <v>0.6</v>
      </c>
      <c r="Y2120">
        <v>-1</v>
      </c>
      <c r="Z2120">
        <v>-1</v>
      </c>
      <c r="AA2120">
        <v>24.88</v>
      </c>
      <c r="AB2120">
        <v>0.03</v>
      </c>
      <c r="AC2120">
        <v>0.02</v>
      </c>
      <c r="AD2120">
        <v>0.03</v>
      </c>
      <c r="AE2120">
        <v>4.17</v>
      </c>
      <c r="AF2120">
        <v>-1</v>
      </c>
      <c r="AG2120">
        <v>-1</v>
      </c>
      <c r="AH2120">
        <v>-1</v>
      </c>
      <c r="AI2120">
        <v>0</v>
      </c>
      <c r="AJ2120">
        <v>0</v>
      </c>
      <c r="AK2120">
        <v>0.03</v>
      </c>
      <c r="AL2120">
        <v>0.03</v>
      </c>
      <c r="AM2120">
        <v>0.05</v>
      </c>
      <c r="AN2120">
        <v>0.05</v>
      </c>
      <c r="AO2120">
        <v>1.42</v>
      </c>
      <c r="AP2120">
        <v>1.42</v>
      </c>
      <c r="AQ2120">
        <v>22.67</v>
      </c>
      <c r="AR2120">
        <v>0.53</v>
      </c>
      <c r="AS2120">
        <v>0.68</v>
      </c>
      <c r="AT2120">
        <v>-1</v>
      </c>
      <c r="AU2120">
        <v>-1</v>
      </c>
      <c r="AV2120">
        <v>0.05</v>
      </c>
      <c r="AW2120">
        <v>29.88</v>
      </c>
      <c r="AX2120">
        <v>29.88</v>
      </c>
      <c r="AY2120">
        <v>0.17</v>
      </c>
      <c r="AZ2120">
        <v>0</v>
      </c>
      <c r="BA2120">
        <v>1401.4771477194595</v>
      </c>
    </row>
    <row r="2121" spans="1:53" x14ac:dyDescent="0.25">
      <c r="A2121">
        <v>5050</v>
      </c>
      <c r="B2121" t="s">
        <v>2446</v>
      </c>
      <c r="C2121">
        <v>0</v>
      </c>
      <c r="D2121">
        <v>1.58</v>
      </c>
      <c r="E2121">
        <v>0</v>
      </c>
      <c r="F2121">
        <v>0</v>
      </c>
      <c r="G2121">
        <v>0</v>
      </c>
      <c r="H2121">
        <v>0.03</v>
      </c>
      <c r="I2121">
        <v>0</v>
      </c>
      <c r="J2121">
        <v>2</v>
      </c>
      <c r="K2121">
        <v>0.03</v>
      </c>
      <c r="L2121">
        <v>-1</v>
      </c>
      <c r="M2121">
        <v>-1</v>
      </c>
      <c r="N2121">
        <v>0.67</v>
      </c>
      <c r="O2121">
        <v>3.58</v>
      </c>
      <c r="P2121">
        <v>0.03</v>
      </c>
      <c r="Q2121">
        <v>0.28000000000000003</v>
      </c>
      <c r="R2121">
        <v>0.05</v>
      </c>
      <c r="S2121">
        <v>0.32</v>
      </c>
      <c r="T2121">
        <v>0.23</v>
      </c>
      <c r="U2121">
        <v>0</v>
      </c>
      <c r="V2121">
        <v>0</v>
      </c>
      <c r="W2121">
        <v>20.67</v>
      </c>
      <c r="X2121">
        <v>0.6</v>
      </c>
      <c r="Y2121">
        <v>-1</v>
      </c>
      <c r="Z2121">
        <v>-1</v>
      </c>
      <c r="AA2121">
        <v>24.88</v>
      </c>
      <c r="AB2121">
        <v>0.03</v>
      </c>
      <c r="AC2121">
        <v>0.02</v>
      </c>
      <c r="AD2121">
        <v>0.03</v>
      </c>
      <c r="AE2121">
        <v>4.17</v>
      </c>
      <c r="AF2121">
        <v>-1</v>
      </c>
      <c r="AG2121">
        <v>-1</v>
      </c>
      <c r="AH2121">
        <v>-1</v>
      </c>
      <c r="AI2121">
        <v>0</v>
      </c>
      <c r="AJ2121">
        <v>0</v>
      </c>
      <c r="AK2121">
        <v>0.03</v>
      </c>
      <c r="AL2121">
        <v>0.03</v>
      </c>
      <c r="AM2121">
        <v>0.05</v>
      </c>
      <c r="AN2121">
        <v>0.05</v>
      </c>
      <c r="AO2121">
        <v>1.42</v>
      </c>
      <c r="AP2121">
        <v>1.42</v>
      </c>
      <c r="AQ2121">
        <v>22.67</v>
      </c>
      <c r="AR2121">
        <v>0.53</v>
      </c>
      <c r="AS2121">
        <v>0.68</v>
      </c>
      <c r="AT2121">
        <v>-1</v>
      </c>
      <c r="AU2121">
        <v>-1</v>
      </c>
      <c r="AV2121">
        <v>0.05</v>
      </c>
      <c r="AW2121">
        <v>29.88</v>
      </c>
      <c r="AX2121">
        <v>29.88</v>
      </c>
      <c r="AY2121">
        <v>0.17</v>
      </c>
      <c r="AZ2121">
        <v>0</v>
      </c>
      <c r="BA2121">
        <v>1633.0087031743285</v>
      </c>
    </row>
    <row r="2122" spans="1:53" x14ac:dyDescent="0.25">
      <c r="A2122">
        <v>5052</v>
      </c>
      <c r="B2122" t="s">
        <v>2447</v>
      </c>
      <c r="C2122">
        <v>0</v>
      </c>
      <c r="D2122">
        <v>1.58</v>
      </c>
      <c r="E2122">
        <v>0</v>
      </c>
      <c r="F2122">
        <v>0</v>
      </c>
      <c r="G2122">
        <v>0</v>
      </c>
      <c r="H2122">
        <v>0.03</v>
      </c>
      <c r="I2122">
        <v>0</v>
      </c>
      <c r="J2122">
        <v>2</v>
      </c>
      <c r="K2122">
        <v>0.03</v>
      </c>
      <c r="L2122">
        <v>-1</v>
      </c>
      <c r="M2122">
        <v>-1</v>
      </c>
      <c r="N2122">
        <v>0.67</v>
      </c>
      <c r="O2122">
        <v>3.58</v>
      </c>
      <c r="P2122">
        <v>0.03</v>
      </c>
      <c r="Q2122">
        <v>0.28000000000000003</v>
      </c>
      <c r="R2122">
        <v>0.05</v>
      </c>
      <c r="S2122">
        <v>0.32</v>
      </c>
      <c r="T2122">
        <v>0.23</v>
      </c>
      <c r="U2122">
        <v>0</v>
      </c>
      <c r="V2122">
        <v>0</v>
      </c>
      <c r="W2122">
        <v>20.67</v>
      </c>
      <c r="X2122">
        <v>0.6</v>
      </c>
      <c r="Y2122">
        <v>-1</v>
      </c>
      <c r="Z2122">
        <v>-1</v>
      </c>
      <c r="AA2122">
        <v>24.88</v>
      </c>
      <c r="AB2122">
        <v>0.03</v>
      </c>
      <c r="AC2122">
        <v>0.02</v>
      </c>
      <c r="AD2122">
        <v>0.03</v>
      </c>
      <c r="AE2122">
        <v>4.17</v>
      </c>
      <c r="AF2122">
        <v>-1</v>
      </c>
      <c r="AG2122">
        <v>-1</v>
      </c>
      <c r="AH2122">
        <v>-1</v>
      </c>
      <c r="AI2122">
        <v>0</v>
      </c>
      <c r="AJ2122">
        <v>0</v>
      </c>
      <c r="AK2122">
        <v>0.03</v>
      </c>
      <c r="AL2122">
        <v>0.03</v>
      </c>
      <c r="AM2122">
        <v>0.05</v>
      </c>
      <c r="AN2122">
        <v>0.05</v>
      </c>
      <c r="AO2122">
        <v>1.42</v>
      </c>
      <c r="AP2122">
        <v>1.42</v>
      </c>
      <c r="AQ2122">
        <v>22.67</v>
      </c>
      <c r="AR2122">
        <v>0.53</v>
      </c>
      <c r="AS2122">
        <v>0.68</v>
      </c>
      <c r="AT2122">
        <v>-1</v>
      </c>
      <c r="AU2122">
        <v>-1</v>
      </c>
      <c r="AV2122">
        <v>0.05</v>
      </c>
      <c r="AW2122">
        <v>29.88</v>
      </c>
      <c r="AX2122">
        <v>29.88</v>
      </c>
      <c r="AY2122">
        <v>0.17</v>
      </c>
      <c r="AZ2122">
        <v>0</v>
      </c>
      <c r="BA2122">
        <v>1438.9806484621352</v>
      </c>
    </row>
    <row r="2123" spans="1:53" x14ac:dyDescent="0.25">
      <c r="A2123">
        <v>5053</v>
      </c>
      <c r="B2123" t="s">
        <v>2448</v>
      </c>
      <c r="C2123">
        <v>0</v>
      </c>
      <c r="D2123">
        <v>1.58</v>
      </c>
      <c r="E2123">
        <v>0</v>
      </c>
      <c r="F2123">
        <v>0</v>
      </c>
      <c r="G2123">
        <v>0</v>
      </c>
      <c r="H2123">
        <v>0.03</v>
      </c>
      <c r="I2123">
        <v>0</v>
      </c>
      <c r="J2123">
        <v>2</v>
      </c>
      <c r="K2123">
        <v>0.03</v>
      </c>
      <c r="L2123">
        <v>-1</v>
      </c>
      <c r="M2123">
        <v>-1</v>
      </c>
      <c r="N2123">
        <v>0.67</v>
      </c>
      <c r="O2123">
        <v>3.58</v>
      </c>
      <c r="P2123">
        <v>0.03</v>
      </c>
      <c r="Q2123">
        <v>0.28000000000000003</v>
      </c>
      <c r="R2123">
        <v>0.05</v>
      </c>
      <c r="S2123">
        <v>0.32</v>
      </c>
      <c r="T2123">
        <v>0.23</v>
      </c>
      <c r="U2123">
        <v>0</v>
      </c>
      <c r="V2123">
        <v>0</v>
      </c>
      <c r="W2123">
        <v>20.67</v>
      </c>
      <c r="X2123">
        <v>0.6</v>
      </c>
      <c r="Y2123">
        <v>-1</v>
      </c>
      <c r="Z2123">
        <v>-1</v>
      </c>
      <c r="AA2123">
        <v>24.88</v>
      </c>
      <c r="AB2123">
        <v>0.03</v>
      </c>
      <c r="AC2123">
        <v>0.02</v>
      </c>
      <c r="AD2123">
        <v>0.03</v>
      </c>
      <c r="AE2123">
        <v>4.17</v>
      </c>
      <c r="AF2123">
        <v>-1</v>
      </c>
      <c r="AG2123">
        <v>-1</v>
      </c>
      <c r="AH2123">
        <v>-1</v>
      </c>
      <c r="AI2123">
        <v>0</v>
      </c>
      <c r="AJ2123">
        <v>0</v>
      </c>
      <c r="AK2123">
        <v>0.03</v>
      </c>
      <c r="AL2123">
        <v>0.03</v>
      </c>
      <c r="AM2123">
        <v>0.05</v>
      </c>
      <c r="AN2123">
        <v>0.05</v>
      </c>
      <c r="AO2123">
        <v>1.42</v>
      </c>
      <c r="AP2123">
        <v>1.42</v>
      </c>
      <c r="AQ2123">
        <v>22.67</v>
      </c>
      <c r="AR2123">
        <v>0.53</v>
      </c>
      <c r="AS2123">
        <v>0.68</v>
      </c>
      <c r="AT2123">
        <v>-1</v>
      </c>
      <c r="AU2123">
        <v>-1</v>
      </c>
      <c r="AV2123">
        <v>0.05</v>
      </c>
      <c r="AW2123">
        <v>29.88</v>
      </c>
      <c r="AX2123">
        <v>29.88</v>
      </c>
      <c r="AY2123">
        <v>0.17</v>
      </c>
      <c r="AZ2123">
        <v>0</v>
      </c>
      <c r="BA2123">
        <v>1494.5477557000449</v>
      </c>
    </row>
    <row r="2124" spans="1:53" x14ac:dyDescent="0.25">
      <c r="A2124">
        <v>5056</v>
      </c>
      <c r="B2124" t="s">
        <v>2449</v>
      </c>
      <c r="C2124">
        <v>0</v>
      </c>
      <c r="D2124">
        <v>1.58</v>
      </c>
      <c r="E2124">
        <v>0</v>
      </c>
      <c r="F2124">
        <v>0</v>
      </c>
      <c r="G2124">
        <v>0</v>
      </c>
      <c r="H2124">
        <v>0.03</v>
      </c>
      <c r="I2124">
        <v>0</v>
      </c>
      <c r="J2124">
        <v>2</v>
      </c>
      <c r="K2124">
        <v>0.03</v>
      </c>
      <c r="L2124">
        <v>-1</v>
      </c>
      <c r="M2124">
        <v>-1</v>
      </c>
      <c r="N2124">
        <v>0.67</v>
      </c>
      <c r="O2124">
        <v>3.58</v>
      </c>
      <c r="P2124">
        <v>0.03</v>
      </c>
      <c r="Q2124">
        <v>0.28000000000000003</v>
      </c>
      <c r="R2124">
        <v>0.05</v>
      </c>
      <c r="S2124">
        <v>0.32</v>
      </c>
      <c r="T2124">
        <v>0.23</v>
      </c>
      <c r="U2124">
        <v>0</v>
      </c>
      <c r="V2124">
        <v>0</v>
      </c>
      <c r="W2124">
        <v>20.67</v>
      </c>
      <c r="X2124">
        <v>0.6</v>
      </c>
      <c r="Y2124">
        <v>-1</v>
      </c>
      <c r="Z2124">
        <v>-1</v>
      </c>
      <c r="AA2124">
        <v>24.88</v>
      </c>
      <c r="AB2124">
        <v>0.03</v>
      </c>
      <c r="AC2124">
        <v>0.02</v>
      </c>
      <c r="AD2124">
        <v>0.03</v>
      </c>
      <c r="AE2124">
        <v>4.17</v>
      </c>
      <c r="AF2124">
        <v>-1</v>
      </c>
      <c r="AG2124">
        <v>-1</v>
      </c>
      <c r="AH2124">
        <v>-1</v>
      </c>
      <c r="AI2124">
        <v>0</v>
      </c>
      <c r="AJ2124">
        <v>0</v>
      </c>
      <c r="AK2124">
        <v>0.03</v>
      </c>
      <c r="AL2124">
        <v>0.03</v>
      </c>
      <c r="AM2124">
        <v>0.05</v>
      </c>
      <c r="AN2124">
        <v>0.05</v>
      </c>
      <c r="AO2124">
        <v>1.42</v>
      </c>
      <c r="AP2124">
        <v>1.42</v>
      </c>
      <c r="AQ2124">
        <v>22.67</v>
      </c>
      <c r="AR2124">
        <v>0.53</v>
      </c>
      <c r="AS2124">
        <v>0.68</v>
      </c>
      <c r="AT2124">
        <v>-1</v>
      </c>
      <c r="AU2124">
        <v>-1</v>
      </c>
      <c r="AV2124">
        <v>0.05</v>
      </c>
      <c r="AW2124">
        <v>29.88</v>
      </c>
      <c r="AX2124">
        <v>29.88</v>
      </c>
      <c r="AY2124">
        <v>0.17</v>
      </c>
      <c r="AZ2124">
        <v>0</v>
      </c>
      <c r="BA2124">
        <v>1459.3938685732096</v>
      </c>
    </row>
    <row r="2125" spans="1:53" x14ac:dyDescent="0.25">
      <c r="A2125">
        <v>5057</v>
      </c>
      <c r="B2125" t="s">
        <v>2450</v>
      </c>
      <c r="C2125">
        <v>0</v>
      </c>
      <c r="D2125">
        <v>1.58</v>
      </c>
      <c r="E2125">
        <v>0</v>
      </c>
      <c r="F2125">
        <v>0</v>
      </c>
      <c r="G2125">
        <v>0</v>
      </c>
      <c r="H2125">
        <v>0.03</v>
      </c>
      <c r="I2125">
        <v>0</v>
      </c>
      <c r="J2125">
        <v>2</v>
      </c>
      <c r="K2125">
        <v>0.03</v>
      </c>
      <c r="L2125">
        <v>-1</v>
      </c>
      <c r="M2125">
        <v>-1</v>
      </c>
      <c r="N2125">
        <v>0.67</v>
      </c>
      <c r="O2125">
        <v>3.58</v>
      </c>
      <c r="P2125">
        <v>0.03</v>
      </c>
      <c r="Q2125">
        <v>0.28000000000000003</v>
      </c>
      <c r="R2125">
        <v>0.05</v>
      </c>
      <c r="S2125">
        <v>0.32</v>
      </c>
      <c r="T2125">
        <v>0.23</v>
      </c>
      <c r="U2125">
        <v>0</v>
      </c>
      <c r="V2125">
        <v>0</v>
      </c>
      <c r="W2125">
        <v>20.67</v>
      </c>
      <c r="X2125">
        <v>0.6</v>
      </c>
      <c r="Y2125">
        <v>-1</v>
      </c>
      <c r="Z2125">
        <v>-1</v>
      </c>
      <c r="AA2125">
        <v>24.88</v>
      </c>
      <c r="AB2125">
        <v>0.03</v>
      </c>
      <c r="AC2125">
        <v>0.02</v>
      </c>
      <c r="AD2125">
        <v>0.03</v>
      </c>
      <c r="AE2125">
        <v>4.17</v>
      </c>
      <c r="AF2125">
        <v>-1</v>
      </c>
      <c r="AG2125">
        <v>-1</v>
      </c>
      <c r="AH2125">
        <v>-1</v>
      </c>
      <c r="AI2125">
        <v>0</v>
      </c>
      <c r="AJ2125">
        <v>0</v>
      </c>
      <c r="AK2125">
        <v>0.03</v>
      </c>
      <c r="AL2125">
        <v>0.03</v>
      </c>
      <c r="AM2125">
        <v>0.05</v>
      </c>
      <c r="AN2125">
        <v>0.05</v>
      </c>
      <c r="AO2125">
        <v>1.42</v>
      </c>
      <c r="AP2125">
        <v>1.42</v>
      </c>
      <c r="AQ2125">
        <v>22.67</v>
      </c>
      <c r="AR2125">
        <v>0.53</v>
      </c>
      <c r="AS2125">
        <v>0.68</v>
      </c>
      <c r="AT2125">
        <v>-1</v>
      </c>
      <c r="AU2125">
        <v>-1</v>
      </c>
      <c r="AV2125">
        <v>0.05</v>
      </c>
      <c r="AW2125">
        <v>29.88</v>
      </c>
      <c r="AX2125">
        <v>29.88</v>
      </c>
      <c r="AY2125">
        <v>0.17</v>
      </c>
      <c r="AZ2125">
        <v>0</v>
      </c>
      <c r="BA2125">
        <v>1422.8432615343143</v>
      </c>
    </row>
    <row r="2126" spans="1:53" x14ac:dyDescent="0.25">
      <c r="A2126">
        <v>5058</v>
      </c>
      <c r="B2126" t="s">
        <v>2451</v>
      </c>
      <c r="C2126">
        <v>0</v>
      </c>
      <c r="D2126">
        <v>1.58</v>
      </c>
      <c r="E2126">
        <v>0</v>
      </c>
      <c r="F2126">
        <v>0</v>
      </c>
      <c r="G2126">
        <v>0</v>
      </c>
      <c r="H2126">
        <v>0.03</v>
      </c>
      <c r="I2126">
        <v>0</v>
      </c>
      <c r="J2126">
        <v>2</v>
      </c>
      <c r="K2126">
        <v>0.03</v>
      </c>
      <c r="L2126">
        <v>-1</v>
      </c>
      <c r="M2126">
        <v>-1</v>
      </c>
      <c r="N2126">
        <v>0.67</v>
      </c>
      <c r="O2126">
        <v>3.58</v>
      </c>
      <c r="P2126">
        <v>0.03</v>
      </c>
      <c r="Q2126">
        <v>0.28000000000000003</v>
      </c>
      <c r="R2126">
        <v>0.05</v>
      </c>
      <c r="S2126">
        <v>0.32</v>
      </c>
      <c r="T2126">
        <v>0.23</v>
      </c>
      <c r="U2126">
        <v>0</v>
      </c>
      <c r="V2126">
        <v>0</v>
      </c>
      <c r="W2126">
        <v>20.67</v>
      </c>
      <c r="X2126">
        <v>0.6</v>
      </c>
      <c r="Y2126">
        <v>-1</v>
      </c>
      <c r="Z2126">
        <v>-1</v>
      </c>
      <c r="AA2126">
        <v>24.88</v>
      </c>
      <c r="AB2126">
        <v>0.03</v>
      </c>
      <c r="AC2126">
        <v>0.02</v>
      </c>
      <c r="AD2126">
        <v>0.03</v>
      </c>
      <c r="AE2126">
        <v>4.17</v>
      </c>
      <c r="AF2126">
        <v>-1</v>
      </c>
      <c r="AG2126">
        <v>-1</v>
      </c>
      <c r="AH2126">
        <v>-1</v>
      </c>
      <c r="AI2126">
        <v>0</v>
      </c>
      <c r="AJ2126">
        <v>0</v>
      </c>
      <c r="AK2126">
        <v>0.03</v>
      </c>
      <c r="AL2126">
        <v>0.03</v>
      </c>
      <c r="AM2126">
        <v>0.05</v>
      </c>
      <c r="AN2126">
        <v>0.05</v>
      </c>
      <c r="AO2126">
        <v>1.42</v>
      </c>
      <c r="AP2126">
        <v>1.42</v>
      </c>
      <c r="AQ2126">
        <v>22.67</v>
      </c>
      <c r="AR2126">
        <v>0.53</v>
      </c>
      <c r="AS2126">
        <v>0.68</v>
      </c>
      <c r="AT2126">
        <v>-1</v>
      </c>
      <c r="AU2126">
        <v>-1</v>
      </c>
      <c r="AV2126">
        <v>0.05</v>
      </c>
      <c r="AW2126">
        <v>29.88</v>
      </c>
      <c r="AX2126">
        <v>29.88</v>
      </c>
      <c r="AY2126">
        <v>0.17</v>
      </c>
      <c r="AZ2126">
        <v>0</v>
      </c>
      <c r="BA2126">
        <v>1350</v>
      </c>
    </row>
    <row r="2127" spans="1:53" x14ac:dyDescent="0.25">
      <c r="A2127">
        <v>5059</v>
      </c>
      <c r="B2127" t="s">
        <v>2452</v>
      </c>
      <c r="C2127">
        <v>0</v>
      </c>
      <c r="D2127">
        <v>1.58</v>
      </c>
      <c r="E2127">
        <v>0</v>
      </c>
      <c r="F2127">
        <v>0</v>
      </c>
      <c r="G2127">
        <v>0</v>
      </c>
      <c r="H2127">
        <v>0.03</v>
      </c>
      <c r="I2127">
        <v>0</v>
      </c>
      <c r="J2127">
        <v>2</v>
      </c>
      <c r="K2127">
        <v>0.03</v>
      </c>
      <c r="L2127">
        <v>-1</v>
      </c>
      <c r="M2127">
        <v>-1</v>
      </c>
      <c r="N2127">
        <v>0.67</v>
      </c>
      <c r="O2127">
        <v>3.58</v>
      </c>
      <c r="P2127">
        <v>0.03</v>
      </c>
      <c r="Q2127">
        <v>0.28000000000000003</v>
      </c>
      <c r="R2127">
        <v>0.05</v>
      </c>
      <c r="S2127">
        <v>0.32</v>
      </c>
      <c r="T2127">
        <v>0.23</v>
      </c>
      <c r="U2127">
        <v>0</v>
      </c>
      <c r="V2127">
        <v>0</v>
      </c>
      <c r="W2127">
        <v>20.67</v>
      </c>
      <c r="X2127">
        <v>0.6</v>
      </c>
      <c r="Y2127">
        <v>-1</v>
      </c>
      <c r="Z2127">
        <v>-1</v>
      </c>
      <c r="AA2127">
        <v>24.88</v>
      </c>
      <c r="AB2127">
        <v>0.03</v>
      </c>
      <c r="AC2127">
        <v>0.02</v>
      </c>
      <c r="AD2127">
        <v>0.03</v>
      </c>
      <c r="AE2127">
        <v>4.17</v>
      </c>
      <c r="AF2127">
        <v>-1</v>
      </c>
      <c r="AG2127">
        <v>-1</v>
      </c>
      <c r="AH2127">
        <v>-1</v>
      </c>
      <c r="AI2127">
        <v>0</v>
      </c>
      <c r="AJ2127">
        <v>0</v>
      </c>
      <c r="AK2127">
        <v>0.03</v>
      </c>
      <c r="AL2127">
        <v>0.03</v>
      </c>
      <c r="AM2127">
        <v>0.05</v>
      </c>
      <c r="AN2127">
        <v>0.05</v>
      </c>
      <c r="AO2127">
        <v>1.42</v>
      </c>
      <c r="AP2127">
        <v>1.42</v>
      </c>
      <c r="AQ2127">
        <v>22.67</v>
      </c>
      <c r="AR2127">
        <v>0.53</v>
      </c>
      <c r="AS2127">
        <v>0.68</v>
      </c>
      <c r="AT2127">
        <v>-1</v>
      </c>
      <c r="AU2127">
        <v>-1</v>
      </c>
      <c r="AV2127">
        <v>0.05</v>
      </c>
      <c r="AW2127">
        <v>29.88</v>
      </c>
      <c r="AX2127">
        <v>29.88</v>
      </c>
      <c r="AY2127">
        <v>0.17</v>
      </c>
      <c r="AZ2127">
        <v>0</v>
      </c>
      <c r="BA2127">
        <v>1438.101677297856</v>
      </c>
    </row>
    <row r="2128" spans="1:53" x14ac:dyDescent="0.25">
      <c r="A2128">
        <v>5063</v>
      </c>
      <c r="B2128" t="s">
        <v>2453</v>
      </c>
      <c r="C2128">
        <v>0</v>
      </c>
      <c r="D2128">
        <v>1.58</v>
      </c>
      <c r="E2128">
        <v>0</v>
      </c>
      <c r="F2128">
        <v>0</v>
      </c>
      <c r="G2128">
        <v>0</v>
      </c>
      <c r="H2128">
        <v>0.03</v>
      </c>
      <c r="I2128">
        <v>0</v>
      </c>
      <c r="J2128">
        <v>2</v>
      </c>
      <c r="K2128">
        <v>0.03</v>
      </c>
      <c r="L2128">
        <v>-1</v>
      </c>
      <c r="M2128">
        <v>-1</v>
      </c>
      <c r="N2128">
        <v>0.67</v>
      </c>
      <c r="O2128">
        <v>3.58</v>
      </c>
      <c r="P2128">
        <v>0.03</v>
      </c>
      <c r="Q2128">
        <v>0.28000000000000003</v>
      </c>
      <c r="R2128">
        <v>0.05</v>
      </c>
      <c r="S2128">
        <v>0.32</v>
      </c>
      <c r="T2128">
        <v>0.23</v>
      </c>
      <c r="U2128">
        <v>0</v>
      </c>
      <c r="V2128">
        <v>0</v>
      </c>
      <c r="W2128">
        <v>20.67</v>
      </c>
      <c r="X2128">
        <v>0.6</v>
      </c>
      <c r="Y2128">
        <v>-1</v>
      </c>
      <c r="Z2128">
        <v>-1</v>
      </c>
      <c r="AA2128">
        <v>24.88</v>
      </c>
      <c r="AB2128">
        <v>0.03</v>
      </c>
      <c r="AC2128">
        <v>0.02</v>
      </c>
      <c r="AD2128">
        <v>0.03</v>
      </c>
      <c r="AE2128">
        <v>4.17</v>
      </c>
      <c r="AF2128">
        <v>-1</v>
      </c>
      <c r="AG2128">
        <v>-1</v>
      </c>
      <c r="AH2128">
        <v>-1</v>
      </c>
      <c r="AI2128">
        <v>0</v>
      </c>
      <c r="AJ2128">
        <v>0</v>
      </c>
      <c r="AK2128">
        <v>0.03</v>
      </c>
      <c r="AL2128">
        <v>0.03</v>
      </c>
      <c r="AM2128">
        <v>0.05</v>
      </c>
      <c r="AN2128">
        <v>0.05</v>
      </c>
      <c r="AO2128">
        <v>1.42</v>
      </c>
      <c r="AP2128">
        <v>1.42</v>
      </c>
      <c r="AQ2128">
        <v>22.67</v>
      </c>
      <c r="AR2128">
        <v>0.53</v>
      </c>
      <c r="AS2128">
        <v>0.68</v>
      </c>
      <c r="AT2128">
        <v>-1</v>
      </c>
      <c r="AU2128">
        <v>-1</v>
      </c>
      <c r="AV2128">
        <v>0.05</v>
      </c>
      <c r="AW2128">
        <v>29.88</v>
      </c>
      <c r="AX2128">
        <v>29.88</v>
      </c>
      <c r="AY2128">
        <v>0.17</v>
      </c>
      <c r="AZ2128">
        <v>0</v>
      </c>
      <c r="BA2128">
        <v>1458.8215303218146</v>
      </c>
    </row>
    <row r="2129" spans="1:53" x14ac:dyDescent="0.25">
      <c r="A2129">
        <v>5065</v>
      </c>
      <c r="B2129" t="s">
        <v>694</v>
      </c>
      <c r="C2129">
        <v>0</v>
      </c>
      <c r="D2129">
        <v>1.58</v>
      </c>
      <c r="E2129">
        <v>0</v>
      </c>
      <c r="F2129">
        <v>0</v>
      </c>
      <c r="G2129">
        <v>0</v>
      </c>
      <c r="H2129">
        <v>0.03</v>
      </c>
      <c r="I2129">
        <v>0</v>
      </c>
      <c r="J2129">
        <v>2</v>
      </c>
      <c r="K2129">
        <v>0.03</v>
      </c>
      <c r="L2129">
        <v>-1</v>
      </c>
      <c r="M2129">
        <v>-1</v>
      </c>
      <c r="N2129">
        <v>0.67</v>
      </c>
      <c r="O2129">
        <v>3.58</v>
      </c>
      <c r="P2129">
        <v>0.03</v>
      </c>
      <c r="Q2129">
        <v>0.28000000000000003</v>
      </c>
      <c r="R2129">
        <v>0.05</v>
      </c>
      <c r="S2129">
        <v>0.32</v>
      </c>
      <c r="T2129">
        <v>0.23</v>
      </c>
      <c r="U2129">
        <v>0</v>
      </c>
      <c r="V2129">
        <v>0</v>
      </c>
      <c r="W2129">
        <v>20.67</v>
      </c>
      <c r="X2129">
        <v>0.6</v>
      </c>
      <c r="Y2129">
        <v>-1</v>
      </c>
      <c r="Z2129">
        <v>-1</v>
      </c>
      <c r="AA2129">
        <v>24.88</v>
      </c>
      <c r="AB2129">
        <v>0.03</v>
      </c>
      <c r="AC2129">
        <v>0.02</v>
      </c>
      <c r="AD2129">
        <v>0.03</v>
      </c>
      <c r="AE2129">
        <v>4.17</v>
      </c>
      <c r="AF2129">
        <v>-1</v>
      </c>
      <c r="AG2129">
        <v>-1</v>
      </c>
      <c r="AH2129">
        <v>-1</v>
      </c>
      <c r="AI2129">
        <v>0</v>
      </c>
      <c r="AJ2129">
        <v>0</v>
      </c>
      <c r="AK2129">
        <v>0.03</v>
      </c>
      <c r="AL2129">
        <v>0.03</v>
      </c>
      <c r="AM2129">
        <v>0.05</v>
      </c>
      <c r="AN2129">
        <v>0.05</v>
      </c>
      <c r="AO2129">
        <v>1.42</v>
      </c>
      <c r="AP2129">
        <v>1.42</v>
      </c>
      <c r="AQ2129">
        <v>22.67</v>
      </c>
      <c r="AR2129">
        <v>0.53</v>
      </c>
      <c r="AS2129">
        <v>0.68</v>
      </c>
      <c r="AT2129">
        <v>-1</v>
      </c>
      <c r="AU2129">
        <v>-1</v>
      </c>
      <c r="AV2129">
        <v>0.05</v>
      </c>
      <c r="AW2129">
        <v>29.88</v>
      </c>
      <c r="AX2129">
        <v>29.88</v>
      </c>
      <c r="AY2129">
        <v>0.17</v>
      </c>
      <c r="AZ2129">
        <v>0</v>
      </c>
      <c r="BA2129">
        <v>1283.6454492782445</v>
      </c>
    </row>
    <row r="2130" spans="1:53" x14ac:dyDescent="0.25">
      <c r="A2130">
        <v>5066</v>
      </c>
      <c r="B2130" t="s">
        <v>2454</v>
      </c>
      <c r="C2130">
        <v>0</v>
      </c>
      <c r="D2130">
        <v>1.58</v>
      </c>
      <c r="E2130">
        <v>0</v>
      </c>
      <c r="F2130">
        <v>0</v>
      </c>
      <c r="G2130">
        <v>0</v>
      </c>
      <c r="H2130">
        <v>0.03</v>
      </c>
      <c r="I2130">
        <v>0</v>
      </c>
      <c r="J2130">
        <v>2</v>
      </c>
      <c r="K2130">
        <v>0.03</v>
      </c>
      <c r="L2130">
        <v>-1</v>
      </c>
      <c r="M2130">
        <v>-1</v>
      </c>
      <c r="N2130">
        <v>0.67</v>
      </c>
      <c r="O2130">
        <v>3.58</v>
      </c>
      <c r="P2130">
        <v>0.03</v>
      </c>
      <c r="Q2130">
        <v>0.28000000000000003</v>
      </c>
      <c r="R2130">
        <v>0.05</v>
      </c>
      <c r="S2130">
        <v>0.32</v>
      </c>
      <c r="T2130">
        <v>0.23</v>
      </c>
      <c r="U2130">
        <v>0</v>
      </c>
      <c r="V2130">
        <v>0</v>
      </c>
      <c r="W2130">
        <v>20.67</v>
      </c>
      <c r="X2130">
        <v>0.6</v>
      </c>
      <c r="Y2130">
        <v>-1</v>
      </c>
      <c r="Z2130">
        <v>-1</v>
      </c>
      <c r="AA2130">
        <v>24.88</v>
      </c>
      <c r="AB2130">
        <v>0.03</v>
      </c>
      <c r="AC2130">
        <v>0.02</v>
      </c>
      <c r="AD2130">
        <v>0.03</v>
      </c>
      <c r="AE2130">
        <v>4.17</v>
      </c>
      <c r="AF2130">
        <v>-1</v>
      </c>
      <c r="AG2130">
        <v>-1</v>
      </c>
      <c r="AH2130">
        <v>-1</v>
      </c>
      <c r="AI2130">
        <v>0</v>
      </c>
      <c r="AJ2130">
        <v>0</v>
      </c>
      <c r="AK2130">
        <v>0.03</v>
      </c>
      <c r="AL2130">
        <v>0.03</v>
      </c>
      <c r="AM2130">
        <v>0.05</v>
      </c>
      <c r="AN2130">
        <v>0.05</v>
      </c>
      <c r="AO2130">
        <v>1.42</v>
      </c>
      <c r="AP2130">
        <v>1.42</v>
      </c>
      <c r="AQ2130">
        <v>22.67</v>
      </c>
      <c r="AR2130">
        <v>0.53</v>
      </c>
      <c r="AS2130">
        <v>0.68</v>
      </c>
      <c r="AT2130">
        <v>-1</v>
      </c>
      <c r="AU2130">
        <v>-1</v>
      </c>
      <c r="AV2130">
        <v>0.05</v>
      </c>
      <c r="AW2130">
        <v>29.88</v>
      </c>
      <c r="AX2130">
        <v>29.88</v>
      </c>
      <c r="AY2130">
        <v>0.17</v>
      </c>
      <c r="AZ2130">
        <v>0</v>
      </c>
      <c r="BA2130">
        <v>1445.5970746261241</v>
      </c>
    </row>
    <row r="2131" spans="1:53" x14ac:dyDescent="0.25">
      <c r="A2131">
        <v>5067</v>
      </c>
      <c r="B2131" t="s">
        <v>2455</v>
      </c>
      <c r="C2131">
        <v>0</v>
      </c>
      <c r="D2131">
        <v>1.58</v>
      </c>
      <c r="E2131">
        <v>0</v>
      </c>
      <c r="F2131">
        <v>0</v>
      </c>
      <c r="G2131">
        <v>0</v>
      </c>
      <c r="H2131">
        <v>0.03</v>
      </c>
      <c r="I2131">
        <v>0</v>
      </c>
      <c r="J2131">
        <v>2</v>
      </c>
      <c r="K2131">
        <v>0.03</v>
      </c>
      <c r="L2131">
        <v>-1</v>
      </c>
      <c r="M2131">
        <v>-1</v>
      </c>
      <c r="N2131">
        <v>0.67</v>
      </c>
      <c r="O2131">
        <v>3.58</v>
      </c>
      <c r="P2131">
        <v>0.03</v>
      </c>
      <c r="Q2131">
        <v>0.28000000000000003</v>
      </c>
      <c r="R2131">
        <v>0.05</v>
      </c>
      <c r="S2131">
        <v>0.32</v>
      </c>
      <c r="T2131">
        <v>0.23</v>
      </c>
      <c r="U2131">
        <v>0</v>
      </c>
      <c r="V2131">
        <v>0</v>
      </c>
      <c r="W2131">
        <v>20.67</v>
      </c>
      <c r="X2131">
        <v>0.6</v>
      </c>
      <c r="Y2131">
        <v>-1</v>
      </c>
      <c r="Z2131">
        <v>-1</v>
      </c>
      <c r="AA2131">
        <v>24.88</v>
      </c>
      <c r="AB2131">
        <v>0.03</v>
      </c>
      <c r="AC2131">
        <v>0.02</v>
      </c>
      <c r="AD2131">
        <v>0.03</v>
      </c>
      <c r="AE2131">
        <v>4.17</v>
      </c>
      <c r="AF2131">
        <v>-1</v>
      </c>
      <c r="AG2131">
        <v>-1</v>
      </c>
      <c r="AH2131">
        <v>-1</v>
      </c>
      <c r="AI2131">
        <v>0</v>
      </c>
      <c r="AJ2131">
        <v>0</v>
      </c>
      <c r="AK2131">
        <v>0.03</v>
      </c>
      <c r="AL2131">
        <v>0.03</v>
      </c>
      <c r="AM2131">
        <v>0.05</v>
      </c>
      <c r="AN2131">
        <v>0.05</v>
      </c>
      <c r="AO2131">
        <v>1.42</v>
      </c>
      <c r="AP2131">
        <v>1.42</v>
      </c>
      <c r="AQ2131">
        <v>22.67</v>
      </c>
      <c r="AR2131">
        <v>0.53</v>
      </c>
      <c r="AS2131">
        <v>0.68</v>
      </c>
      <c r="AT2131">
        <v>-1</v>
      </c>
      <c r="AU2131">
        <v>-1</v>
      </c>
      <c r="AV2131">
        <v>0.05</v>
      </c>
      <c r="AW2131">
        <v>29.88</v>
      </c>
      <c r="AX2131">
        <v>29.88</v>
      </c>
      <c r="AY2131">
        <v>0.17</v>
      </c>
      <c r="AZ2131">
        <v>0</v>
      </c>
      <c r="BA2131">
        <v>1447.4470911652375</v>
      </c>
    </row>
    <row r="2132" spans="1:53" x14ac:dyDescent="0.25">
      <c r="A2132">
        <v>5069</v>
      </c>
      <c r="B2132" t="s">
        <v>2456</v>
      </c>
      <c r="C2132">
        <v>0</v>
      </c>
      <c r="D2132">
        <v>1.58</v>
      </c>
      <c r="E2132">
        <v>0</v>
      </c>
      <c r="F2132">
        <v>0</v>
      </c>
      <c r="G2132">
        <v>0</v>
      </c>
      <c r="H2132">
        <v>0.03</v>
      </c>
      <c r="I2132">
        <v>0</v>
      </c>
      <c r="J2132">
        <v>2</v>
      </c>
      <c r="K2132">
        <v>0.03</v>
      </c>
      <c r="L2132">
        <v>-1</v>
      </c>
      <c r="M2132">
        <v>-1</v>
      </c>
      <c r="N2132">
        <v>0.67</v>
      </c>
      <c r="O2132">
        <v>3.58</v>
      </c>
      <c r="P2132">
        <v>0.03</v>
      </c>
      <c r="Q2132">
        <v>0.28000000000000003</v>
      </c>
      <c r="R2132">
        <v>0.05</v>
      </c>
      <c r="S2132">
        <v>0.32</v>
      </c>
      <c r="T2132">
        <v>0.23</v>
      </c>
      <c r="U2132">
        <v>0</v>
      </c>
      <c r="V2132">
        <v>0</v>
      </c>
      <c r="W2132">
        <v>20.67</v>
      </c>
      <c r="X2132">
        <v>0.6</v>
      </c>
      <c r="Y2132">
        <v>-1</v>
      </c>
      <c r="Z2132">
        <v>-1</v>
      </c>
      <c r="AA2132">
        <v>24.88</v>
      </c>
      <c r="AB2132">
        <v>0.03</v>
      </c>
      <c r="AC2132">
        <v>0.02</v>
      </c>
      <c r="AD2132">
        <v>0.03</v>
      </c>
      <c r="AE2132">
        <v>4.17</v>
      </c>
      <c r="AF2132">
        <v>-1</v>
      </c>
      <c r="AG2132">
        <v>-1</v>
      </c>
      <c r="AH2132">
        <v>-1</v>
      </c>
      <c r="AI2132">
        <v>0</v>
      </c>
      <c r="AJ2132">
        <v>0</v>
      </c>
      <c r="AK2132">
        <v>0.03</v>
      </c>
      <c r="AL2132">
        <v>0.03</v>
      </c>
      <c r="AM2132">
        <v>0.05</v>
      </c>
      <c r="AN2132">
        <v>0.05</v>
      </c>
      <c r="AO2132">
        <v>1.42</v>
      </c>
      <c r="AP2132">
        <v>1.42</v>
      </c>
      <c r="AQ2132">
        <v>22.67</v>
      </c>
      <c r="AR2132">
        <v>0.53</v>
      </c>
      <c r="AS2132">
        <v>0.68</v>
      </c>
      <c r="AT2132">
        <v>-1</v>
      </c>
      <c r="AU2132">
        <v>-1</v>
      </c>
      <c r="AV2132">
        <v>0.05</v>
      </c>
      <c r="AW2132">
        <v>29.88</v>
      </c>
      <c r="AX2132">
        <v>29.88</v>
      </c>
      <c r="AY2132">
        <v>0.17</v>
      </c>
      <c r="AZ2132">
        <v>0</v>
      </c>
      <c r="BA2132">
        <v>1425.3880418613157</v>
      </c>
    </row>
    <row r="2133" spans="1:53" x14ac:dyDescent="0.25">
      <c r="A2133">
        <v>5070</v>
      </c>
      <c r="B2133" t="s">
        <v>2457</v>
      </c>
      <c r="C2133">
        <v>0</v>
      </c>
      <c r="D2133">
        <v>1.58</v>
      </c>
      <c r="E2133">
        <v>0</v>
      </c>
      <c r="F2133">
        <v>0</v>
      </c>
      <c r="G2133">
        <v>0</v>
      </c>
      <c r="H2133">
        <v>0.03</v>
      </c>
      <c r="I2133">
        <v>0</v>
      </c>
      <c r="J2133">
        <v>2</v>
      </c>
      <c r="K2133">
        <v>0.03</v>
      </c>
      <c r="L2133">
        <v>-1</v>
      </c>
      <c r="M2133">
        <v>-1</v>
      </c>
      <c r="N2133">
        <v>0.67</v>
      </c>
      <c r="O2133">
        <v>3.58</v>
      </c>
      <c r="P2133">
        <v>0.03</v>
      </c>
      <c r="Q2133">
        <v>0.28000000000000003</v>
      </c>
      <c r="R2133">
        <v>0.05</v>
      </c>
      <c r="S2133">
        <v>0.32</v>
      </c>
      <c r="T2133">
        <v>0.23</v>
      </c>
      <c r="U2133">
        <v>0</v>
      </c>
      <c r="V2133">
        <v>0</v>
      </c>
      <c r="W2133">
        <v>20.67</v>
      </c>
      <c r="X2133">
        <v>0.6</v>
      </c>
      <c r="Y2133">
        <v>-1</v>
      </c>
      <c r="Z2133">
        <v>-1</v>
      </c>
      <c r="AA2133">
        <v>24.88</v>
      </c>
      <c r="AB2133">
        <v>0.03</v>
      </c>
      <c r="AC2133">
        <v>0.02</v>
      </c>
      <c r="AD2133">
        <v>0.03</v>
      </c>
      <c r="AE2133">
        <v>4.17</v>
      </c>
      <c r="AF2133">
        <v>-1</v>
      </c>
      <c r="AG2133">
        <v>-1</v>
      </c>
      <c r="AH2133">
        <v>-1</v>
      </c>
      <c r="AI2133">
        <v>0</v>
      </c>
      <c r="AJ2133">
        <v>0</v>
      </c>
      <c r="AK2133">
        <v>0.03</v>
      </c>
      <c r="AL2133">
        <v>0.03</v>
      </c>
      <c r="AM2133">
        <v>0.05</v>
      </c>
      <c r="AN2133">
        <v>0.05</v>
      </c>
      <c r="AO2133">
        <v>1.42</v>
      </c>
      <c r="AP2133">
        <v>1.42</v>
      </c>
      <c r="AQ2133">
        <v>22.67</v>
      </c>
      <c r="AR2133">
        <v>0.53</v>
      </c>
      <c r="AS2133">
        <v>0.68</v>
      </c>
      <c r="AT2133">
        <v>-1</v>
      </c>
      <c r="AU2133">
        <v>-1</v>
      </c>
      <c r="AV2133">
        <v>0.05</v>
      </c>
      <c r="AW2133">
        <v>29.88</v>
      </c>
      <c r="AX2133">
        <v>29.88</v>
      </c>
      <c r="AY2133">
        <v>0.17</v>
      </c>
      <c r="AZ2133">
        <v>0</v>
      </c>
      <c r="BA2133">
        <v>1391.2248717466523</v>
      </c>
    </row>
    <row r="2134" spans="1:53" x14ac:dyDescent="0.25">
      <c r="A2134">
        <v>5071</v>
      </c>
      <c r="B2134" t="s">
        <v>1852</v>
      </c>
      <c r="C2134">
        <v>0</v>
      </c>
      <c r="D2134">
        <v>1.58</v>
      </c>
      <c r="E2134">
        <v>0</v>
      </c>
      <c r="F2134">
        <v>0</v>
      </c>
      <c r="G2134">
        <v>0</v>
      </c>
      <c r="H2134">
        <v>0.03</v>
      </c>
      <c r="I2134">
        <v>0</v>
      </c>
      <c r="J2134">
        <v>2</v>
      </c>
      <c r="K2134">
        <v>0.03</v>
      </c>
      <c r="L2134">
        <v>-1</v>
      </c>
      <c r="M2134">
        <v>-1</v>
      </c>
      <c r="N2134">
        <v>0.67</v>
      </c>
      <c r="O2134">
        <v>3.58</v>
      </c>
      <c r="P2134">
        <v>0.03</v>
      </c>
      <c r="Q2134">
        <v>0.28000000000000003</v>
      </c>
      <c r="R2134">
        <v>0.05</v>
      </c>
      <c r="S2134">
        <v>0.32</v>
      </c>
      <c r="T2134">
        <v>0.23</v>
      </c>
      <c r="U2134">
        <v>0</v>
      </c>
      <c r="V2134">
        <v>0</v>
      </c>
      <c r="W2134">
        <v>20.67</v>
      </c>
      <c r="X2134">
        <v>0.6</v>
      </c>
      <c r="Y2134">
        <v>-1</v>
      </c>
      <c r="Z2134">
        <v>-1</v>
      </c>
      <c r="AA2134">
        <v>24.88</v>
      </c>
      <c r="AB2134">
        <v>0.03</v>
      </c>
      <c r="AC2134">
        <v>0.02</v>
      </c>
      <c r="AD2134">
        <v>0.03</v>
      </c>
      <c r="AE2134">
        <v>4.17</v>
      </c>
      <c r="AF2134">
        <v>-1</v>
      </c>
      <c r="AG2134">
        <v>-1</v>
      </c>
      <c r="AH2134">
        <v>-1</v>
      </c>
      <c r="AI2134">
        <v>0</v>
      </c>
      <c r="AJ2134">
        <v>0</v>
      </c>
      <c r="AK2134">
        <v>0.03</v>
      </c>
      <c r="AL2134">
        <v>0.03</v>
      </c>
      <c r="AM2134">
        <v>0.05</v>
      </c>
      <c r="AN2134">
        <v>0.05</v>
      </c>
      <c r="AO2134">
        <v>1.42</v>
      </c>
      <c r="AP2134">
        <v>1.42</v>
      </c>
      <c r="AQ2134">
        <v>22.67</v>
      </c>
      <c r="AR2134">
        <v>0.53</v>
      </c>
      <c r="AS2134">
        <v>0.68</v>
      </c>
      <c r="AT2134">
        <v>-1</v>
      </c>
      <c r="AU2134">
        <v>-1</v>
      </c>
      <c r="AV2134">
        <v>0.05</v>
      </c>
      <c r="AW2134">
        <v>29.88</v>
      </c>
      <c r="AX2134">
        <v>29.88</v>
      </c>
      <c r="AY2134">
        <v>0.17</v>
      </c>
      <c r="AZ2134">
        <v>0</v>
      </c>
      <c r="BA2134">
        <v>1318.6088942279796</v>
      </c>
    </row>
    <row r="2135" spans="1:53" x14ac:dyDescent="0.25">
      <c r="A2135">
        <v>5072</v>
      </c>
      <c r="B2135" t="s">
        <v>944</v>
      </c>
      <c r="C2135">
        <v>0</v>
      </c>
      <c r="D2135">
        <v>1.58</v>
      </c>
      <c r="E2135">
        <v>0</v>
      </c>
      <c r="F2135">
        <v>0</v>
      </c>
      <c r="G2135">
        <v>0</v>
      </c>
      <c r="H2135">
        <v>0.03</v>
      </c>
      <c r="I2135">
        <v>0</v>
      </c>
      <c r="J2135">
        <v>2</v>
      </c>
      <c r="K2135">
        <v>0.03</v>
      </c>
      <c r="L2135">
        <v>-1</v>
      </c>
      <c r="M2135">
        <v>-1</v>
      </c>
      <c r="N2135">
        <v>0.67</v>
      </c>
      <c r="O2135">
        <v>3.58</v>
      </c>
      <c r="P2135">
        <v>0.03</v>
      </c>
      <c r="Q2135">
        <v>0.28000000000000003</v>
      </c>
      <c r="R2135">
        <v>0.05</v>
      </c>
      <c r="S2135">
        <v>0.32</v>
      </c>
      <c r="T2135">
        <v>0.23</v>
      </c>
      <c r="U2135">
        <v>0</v>
      </c>
      <c r="V2135">
        <v>0</v>
      </c>
      <c r="W2135">
        <v>20.67</v>
      </c>
      <c r="X2135">
        <v>0.6</v>
      </c>
      <c r="Y2135">
        <v>-1</v>
      </c>
      <c r="Z2135">
        <v>-1</v>
      </c>
      <c r="AA2135">
        <v>24.88</v>
      </c>
      <c r="AB2135">
        <v>0.03</v>
      </c>
      <c r="AC2135">
        <v>0.02</v>
      </c>
      <c r="AD2135">
        <v>0.03</v>
      </c>
      <c r="AE2135">
        <v>4.17</v>
      </c>
      <c r="AF2135">
        <v>-1</v>
      </c>
      <c r="AG2135">
        <v>-1</v>
      </c>
      <c r="AH2135">
        <v>-1</v>
      </c>
      <c r="AI2135">
        <v>0</v>
      </c>
      <c r="AJ2135">
        <v>0</v>
      </c>
      <c r="AK2135">
        <v>0.03</v>
      </c>
      <c r="AL2135">
        <v>0.03</v>
      </c>
      <c r="AM2135">
        <v>0.05</v>
      </c>
      <c r="AN2135">
        <v>0.05</v>
      </c>
      <c r="AO2135">
        <v>1.42</v>
      </c>
      <c r="AP2135">
        <v>1.42</v>
      </c>
      <c r="AQ2135">
        <v>22.67</v>
      </c>
      <c r="AR2135">
        <v>0.53</v>
      </c>
      <c r="AS2135">
        <v>0.68</v>
      </c>
      <c r="AT2135">
        <v>-1</v>
      </c>
      <c r="AU2135">
        <v>-1</v>
      </c>
      <c r="AV2135">
        <v>0.05</v>
      </c>
      <c r="AW2135">
        <v>29.88</v>
      </c>
      <c r="AX2135">
        <v>29.88</v>
      </c>
      <c r="AY2135">
        <v>0.17</v>
      </c>
      <c r="AZ2135">
        <v>0</v>
      </c>
      <c r="BA2135">
        <v>1438.0287037056939</v>
      </c>
    </row>
    <row r="2136" spans="1:53" x14ac:dyDescent="0.25">
      <c r="A2136">
        <v>5074</v>
      </c>
      <c r="B2136" t="s">
        <v>2458</v>
      </c>
      <c r="C2136">
        <v>0</v>
      </c>
      <c r="D2136">
        <v>1.58</v>
      </c>
      <c r="E2136">
        <v>0</v>
      </c>
      <c r="F2136">
        <v>0</v>
      </c>
      <c r="G2136">
        <v>0</v>
      </c>
      <c r="H2136">
        <v>0.03</v>
      </c>
      <c r="I2136">
        <v>0</v>
      </c>
      <c r="J2136">
        <v>2</v>
      </c>
      <c r="K2136">
        <v>0.03</v>
      </c>
      <c r="L2136">
        <v>-1</v>
      </c>
      <c r="M2136">
        <v>-1</v>
      </c>
      <c r="N2136">
        <v>0.67</v>
      </c>
      <c r="O2136">
        <v>3.58</v>
      </c>
      <c r="P2136">
        <v>0.03</v>
      </c>
      <c r="Q2136">
        <v>0.28000000000000003</v>
      </c>
      <c r="R2136">
        <v>0.05</v>
      </c>
      <c r="S2136">
        <v>0.32</v>
      </c>
      <c r="T2136">
        <v>0.23</v>
      </c>
      <c r="U2136">
        <v>0</v>
      </c>
      <c r="V2136">
        <v>0</v>
      </c>
      <c r="W2136">
        <v>20.67</v>
      </c>
      <c r="X2136">
        <v>0.6</v>
      </c>
      <c r="Y2136">
        <v>-1</v>
      </c>
      <c r="Z2136">
        <v>-1</v>
      </c>
      <c r="AA2136">
        <v>24.88</v>
      </c>
      <c r="AB2136">
        <v>0.03</v>
      </c>
      <c r="AC2136">
        <v>0.02</v>
      </c>
      <c r="AD2136">
        <v>0.03</v>
      </c>
      <c r="AE2136">
        <v>4.17</v>
      </c>
      <c r="AF2136">
        <v>-1</v>
      </c>
      <c r="AG2136">
        <v>-1</v>
      </c>
      <c r="AH2136">
        <v>-1</v>
      </c>
      <c r="AI2136">
        <v>0</v>
      </c>
      <c r="AJ2136">
        <v>0</v>
      </c>
      <c r="AK2136">
        <v>0.03</v>
      </c>
      <c r="AL2136">
        <v>0.03</v>
      </c>
      <c r="AM2136">
        <v>0.05</v>
      </c>
      <c r="AN2136">
        <v>0.05</v>
      </c>
      <c r="AO2136">
        <v>1.42</v>
      </c>
      <c r="AP2136">
        <v>1.42</v>
      </c>
      <c r="AQ2136">
        <v>22.67</v>
      </c>
      <c r="AR2136">
        <v>0.53</v>
      </c>
      <c r="AS2136">
        <v>0.68</v>
      </c>
      <c r="AT2136">
        <v>-1</v>
      </c>
      <c r="AU2136">
        <v>-1</v>
      </c>
      <c r="AV2136">
        <v>0.05</v>
      </c>
      <c r="AW2136">
        <v>29.88</v>
      </c>
      <c r="AX2136">
        <v>29.88</v>
      </c>
      <c r="AY2136">
        <v>0.17</v>
      </c>
      <c r="AZ2136">
        <v>0</v>
      </c>
      <c r="BA2136">
        <v>1394.8309184636196</v>
      </c>
    </row>
    <row r="2137" spans="1:53" x14ac:dyDescent="0.25">
      <c r="A2137">
        <v>5076</v>
      </c>
      <c r="B2137" t="s">
        <v>2329</v>
      </c>
      <c r="C2137">
        <v>0</v>
      </c>
      <c r="D2137">
        <v>1.58</v>
      </c>
      <c r="E2137">
        <v>0</v>
      </c>
      <c r="F2137">
        <v>0</v>
      </c>
      <c r="G2137">
        <v>0</v>
      </c>
      <c r="H2137">
        <v>0.03</v>
      </c>
      <c r="I2137">
        <v>0</v>
      </c>
      <c r="J2137">
        <v>2</v>
      </c>
      <c r="K2137">
        <v>0.03</v>
      </c>
      <c r="L2137">
        <v>-1</v>
      </c>
      <c r="M2137">
        <v>-1</v>
      </c>
      <c r="N2137">
        <v>0.67</v>
      </c>
      <c r="O2137">
        <v>3.58</v>
      </c>
      <c r="P2137">
        <v>0.03</v>
      </c>
      <c r="Q2137">
        <v>0.28000000000000003</v>
      </c>
      <c r="R2137">
        <v>0.05</v>
      </c>
      <c r="S2137">
        <v>0.32</v>
      </c>
      <c r="T2137">
        <v>0.23</v>
      </c>
      <c r="U2137">
        <v>0</v>
      </c>
      <c r="V2137">
        <v>0</v>
      </c>
      <c r="W2137">
        <v>20.67</v>
      </c>
      <c r="X2137">
        <v>0.6</v>
      </c>
      <c r="Y2137">
        <v>-1</v>
      </c>
      <c r="Z2137">
        <v>-1</v>
      </c>
      <c r="AA2137">
        <v>24.88</v>
      </c>
      <c r="AB2137">
        <v>0.03</v>
      </c>
      <c r="AC2137">
        <v>0.02</v>
      </c>
      <c r="AD2137">
        <v>0.03</v>
      </c>
      <c r="AE2137">
        <v>4.17</v>
      </c>
      <c r="AF2137">
        <v>-1</v>
      </c>
      <c r="AG2137">
        <v>-1</v>
      </c>
      <c r="AH2137">
        <v>-1</v>
      </c>
      <c r="AI2137">
        <v>0</v>
      </c>
      <c r="AJ2137">
        <v>0</v>
      </c>
      <c r="AK2137">
        <v>0.03</v>
      </c>
      <c r="AL2137">
        <v>0.03</v>
      </c>
      <c r="AM2137">
        <v>0.05</v>
      </c>
      <c r="AN2137">
        <v>0.05</v>
      </c>
      <c r="AO2137">
        <v>1.42</v>
      </c>
      <c r="AP2137">
        <v>1.42</v>
      </c>
      <c r="AQ2137">
        <v>22.67</v>
      </c>
      <c r="AR2137">
        <v>0.53</v>
      </c>
      <c r="AS2137">
        <v>0.68</v>
      </c>
      <c r="AT2137">
        <v>-1</v>
      </c>
      <c r="AU2137">
        <v>-1</v>
      </c>
      <c r="AV2137">
        <v>0.05</v>
      </c>
      <c r="AW2137">
        <v>29.88</v>
      </c>
      <c r="AX2137">
        <v>29.88</v>
      </c>
      <c r="AY2137">
        <v>0.17</v>
      </c>
      <c r="AZ2137">
        <v>0</v>
      </c>
      <c r="BA2137">
        <v>1359.4545814493713</v>
      </c>
    </row>
    <row r="2138" spans="1:53" x14ac:dyDescent="0.25">
      <c r="A2138">
        <v>5077</v>
      </c>
      <c r="B2138" t="s">
        <v>2459</v>
      </c>
      <c r="C2138">
        <v>0</v>
      </c>
      <c r="D2138">
        <v>1.58</v>
      </c>
      <c r="E2138">
        <v>0</v>
      </c>
      <c r="F2138">
        <v>0</v>
      </c>
      <c r="G2138">
        <v>0</v>
      </c>
      <c r="H2138">
        <v>0.03</v>
      </c>
      <c r="I2138">
        <v>0</v>
      </c>
      <c r="J2138">
        <v>2</v>
      </c>
      <c r="K2138">
        <v>0.03</v>
      </c>
      <c r="L2138">
        <v>-1</v>
      </c>
      <c r="M2138">
        <v>-1</v>
      </c>
      <c r="N2138">
        <v>0.67</v>
      </c>
      <c r="O2138">
        <v>3.58</v>
      </c>
      <c r="P2138">
        <v>0.03</v>
      </c>
      <c r="Q2138">
        <v>0.28000000000000003</v>
      </c>
      <c r="R2138">
        <v>0.05</v>
      </c>
      <c r="S2138">
        <v>0.32</v>
      </c>
      <c r="T2138">
        <v>0.23</v>
      </c>
      <c r="U2138">
        <v>0</v>
      </c>
      <c r="V2138">
        <v>0</v>
      </c>
      <c r="W2138">
        <v>20.67</v>
      </c>
      <c r="X2138">
        <v>0.6</v>
      </c>
      <c r="Y2138">
        <v>-1</v>
      </c>
      <c r="Z2138">
        <v>-1</v>
      </c>
      <c r="AA2138">
        <v>24.88</v>
      </c>
      <c r="AB2138">
        <v>0.03</v>
      </c>
      <c r="AC2138">
        <v>0.02</v>
      </c>
      <c r="AD2138">
        <v>0.03</v>
      </c>
      <c r="AE2138">
        <v>4.17</v>
      </c>
      <c r="AF2138">
        <v>-1</v>
      </c>
      <c r="AG2138">
        <v>-1</v>
      </c>
      <c r="AH2138">
        <v>-1</v>
      </c>
      <c r="AI2138">
        <v>0</v>
      </c>
      <c r="AJ2138">
        <v>0</v>
      </c>
      <c r="AK2138">
        <v>0.03</v>
      </c>
      <c r="AL2138">
        <v>0.03</v>
      </c>
      <c r="AM2138">
        <v>0.05</v>
      </c>
      <c r="AN2138">
        <v>0.05</v>
      </c>
      <c r="AO2138">
        <v>1.42</v>
      </c>
      <c r="AP2138">
        <v>1.42</v>
      </c>
      <c r="AQ2138">
        <v>22.67</v>
      </c>
      <c r="AR2138">
        <v>0.53</v>
      </c>
      <c r="AS2138">
        <v>0.68</v>
      </c>
      <c r="AT2138">
        <v>-1</v>
      </c>
      <c r="AU2138">
        <v>-1</v>
      </c>
      <c r="AV2138">
        <v>0.05</v>
      </c>
      <c r="AW2138">
        <v>29.88</v>
      </c>
      <c r="AX2138">
        <v>29.88</v>
      </c>
      <c r="AY2138">
        <v>0.17</v>
      </c>
      <c r="AZ2138">
        <v>0</v>
      </c>
      <c r="BA2138">
        <v>1400.9694060217325</v>
      </c>
    </row>
    <row r="2139" spans="1:53" x14ac:dyDescent="0.25">
      <c r="A2139">
        <v>5078</v>
      </c>
      <c r="B2139" t="s">
        <v>2460</v>
      </c>
      <c r="C2139">
        <v>0</v>
      </c>
      <c r="D2139">
        <v>1.58</v>
      </c>
      <c r="E2139">
        <v>0</v>
      </c>
      <c r="F2139">
        <v>0</v>
      </c>
      <c r="G2139">
        <v>0</v>
      </c>
      <c r="H2139">
        <v>0.03</v>
      </c>
      <c r="I2139">
        <v>0</v>
      </c>
      <c r="J2139">
        <v>2</v>
      </c>
      <c r="K2139">
        <v>0.03</v>
      </c>
      <c r="L2139">
        <v>-1</v>
      </c>
      <c r="M2139">
        <v>-1</v>
      </c>
      <c r="N2139">
        <v>0.67</v>
      </c>
      <c r="O2139">
        <v>3.58</v>
      </c>
      <c r="P2139">
        <v>0.03</v>
      </c>
      <c r="Q2139">
        <v>0.28000000000000003</v>
      </c>
      <c r="R2139">
        <v>0.05</v>
      </c>
      <c r="S2139">
        <v>0.32</v>
      </c>
      <c r="T2139">
        <v>0.23</v>
      </c>
      <c r="U2139">
        <v>0</v>
      </c>
      <c r="V2139">
        <v>0</v>
      </c>
      <c r="W2139">
        <v>20.67</v>
      </c>
      <c r="X2139">
        <v>0.6</v>
      </c>
      <c r="Y2139">
        <v>-1</v>
      </c>
      <c r="Z2139">
        <v>-1</v>
      </c>
      <c r="AA2139">
        <v>24.88</v>
      </c>
      <c r="AB2139">
        <v>0.03</v>
      </c>
      <c r="AC2139">
        <v>0.02</v>
      </c>
      <c r="AD2139">
        <v>0.03</v>
      </c>
      <c r="AE2139">
        <v>4.17</v>
      </c>
      <c r="AF2139">
        <v>-1</v>
      </c>
      <c r="AG2139">
        <v>-1</v>
      </c>
      <c r="AH2139">
        <v>-1</v>
      </c>
      <c r="AI2139">
        <v>0</v>
      </c>
      <c r="AJ2139">
        <v>0</v>
      </c>
      <c r="AK2139">
        <v>0.03</v>
      </c>
      <c r="AL2139">
        <v>0.03</v>
      </c>
      <c r="AM2139">
        <v>0.05</v>
      </c>
      <c r="AN2139">
        <v>0.05</v>
      </c>
      <c r="AO2139">
        <v>1.42</v>
      </c>
      <c r="AP2139">
        <v>1.42</v>
      </c>
      <c r="AQ2139">
        <v>22.67</v>
      </c>
      <c r="AR2139">
        <v>0.53</v>
      </c>
      <c r="AS2139">
        <v>0.68</v>
      </c>
      <c r="AT2139">
        <v>-1</v>
      </c>
      <c r="AU2139">
        <v>-1</v>
      </c>
      <c r="AV2139">
        <v>0.05</v>
      </c>
      <c r="AW2139">
        <v>29.88</v>
      </c>
      <c r="AX2139">
        <v>29.88</v>
      </c>
      <c r="AY2139">
        <v>0.17</v>
      </c>
      <c r="AZ2139">
        <v>0</v>
      </c>
      <c r="BA2139">
        <v>1415.3141187724536</v>
      </c>
    </row>
    <row r="2140" spans="1:53" x14ac:dyDescent="0.25">
      <c r="A2140">
        <v>5082</v>
      </c>
      <c r="B2140" t="s">
        <v>2461</v>
      </c>
      <c r="C2140">
        <v>0</v>
      </c>
      <c r="D2140">
        <v>1.58</v>
      </c>
      <c r="E2140">
        <v>0</v>
      </c>
      <c r="F2140">
        <v>0</v>
      </c>
      <c r="G2140">
        <v>0</v>
      </c>
      <c r="H2140">
        <v>0.03</v>
      </c>
      <c r="I2140">
        <v>0</v>
      </c>
      <c r="J2140">
        <v>2</v>
      </c>
      <c r="K2140">
        <v>0.03</v>
      </c>
      <c r="L2140">
        <v>-1</v>
      </c>
      <c r="M2140">
        <v>-1</v>
      </c>
      <c r="N2140">
        <v>0.67</v>
      </c>
      <c r="O2140">
        <v>3.58</v>
      </c>
      <c r="P2140">
        <v>0.03</v>
      </c>
      <c r="Q2140">
        <v>0.28000000000000003</v>
      </c>
      <c r="R2140">
        <v>0.05</v>
      </c>
      <c r="S2140">
        <v>0.32</v>
      </c>
      <c r="T2140">
        <v>0.23</v>
      </c>
      <c r="U2140">
        <v>0</v>
      </c>
      <c r="V2140">
        <v>0</v>
      </c>
      <c r="W2140">
        <v>20.67</v>
      </c>
      <c r="X2140">
        <v>0.6</v>
      </c>
      <c r="Y2140">
        <v>-1</v>
      </c>
      <c r="Z2140">
        <v>-1</v>
      </c>
      <c r="AA2140">
        <v>24.88</v>
      </c>
      <c r="AB2140">
        <v>0.03</v>
      </c>
      <c r="AC2140">
        <v>0.02</v>
      </c>
      <c r="AD2140">
        <v>0.03</v>
      </c>
      <c r="AE2140">
        <v>4.17</v>
      </c>
      <c r="AF2140">
        <v>-1</v>
      </c>
      <c r="AG2140">
        <v>-1</v>
      </c>
      <c r="AH2140">
        <v>-1</v>
      </c>
      <c r="AI2140">
        <v>0</v>
      </c>
      <c r="AJ2140">
        <v>0</v>
      </c>
      <c r="AK2140">
        <v>0.03</v>
      </c>
      <c r="AL2140">
        <v>0.03</v>
      </c>
      <c r="AM2140">
        <v>0.05</v>
      </c>
      <c r="AN2140">
        <v>0.05</v>
      </c>
      <c r="AO2140">
        <v>1.42</v>
      </c>
      <c r="AP2140">
        <v>1.42</v>
      </c>
      <c r="AQ2140">
        <v>22.67</v>
      </c>
      <c r="AR2140">
        <v>0.53</v>
      </c>
      <c r="AS2140">
        <v>0.68</v>
      </c>
      <c r="AT2140">
        <v>-1</v>
      </c>
      <c r="AU2140">
        <v>-1</v>
      </c>
      <c r="AV2140">
        <v>0.05</v>
      </c>
      <c r="AW2140">
        <v>29.88</v>
      </c>
      <c r="AX2140">
        <v>29.88</v>
      </c>
      <c r="AY2140">
        <v>0.17</v>
      </c>
      <c r="AZ2140">
        <v>0</v>
      </c>
      <c r="BA2140">
        <v>1391.4042421785909</v>
      </c>
    </row>
    <row r="2141" spans="1:53" x14ac:dyDescent="0.25">
      <c r="A2141">
        <v>5084</v>
      </c>
      <c r="B2141" t="s">
        <v>2462</v>
      </c>
      <c r="C2141">
        <v>0</v>
      </c>
      <c r="D2141">
        <v>1.58</v>
      </c>
      <c r="E2141">
        <v>0</v>
      </c>
      <c r="F2141">
        <v>0</v>
      </c>
      <c r="G2141">
        <v>0</v>
      </c>
      <c r="H2141">
        <v>0.03</v>
      </c>
      <c r="I2141">
        <v>0</v>
      </c>
      <c r="J2141">
        <v>2</v>
      </c>
      <c r="K2141">
        <v>0.03</v>
      </c>
      <c r="L2141">
        <v>-1</v>
      </c>
      <c r="M2141">
        <v>-1</v>
      </c>
      <c r="N2141">
        <v>0.67</v>
      </c>
      <c r="O2141">
        <v>3.58</v>
      </c>
      <c r="P2141">
        <v>0.03</v>
      </c>
      <c r="Q2141">
        <v>0.28000000000000003</v>
      </c>
      <c r="R2141">
        <v>0.05</v>
      </c>
      <c r="S2141">
        <v>0.32</v>
      </c>
      <c r="T2141">
        <v>0.23</v>
      </c>
      <c r="U2141">
        <v>0</v>
      </c>
      <c r="V2141">
        <v>0</v>
      </c>
      <c r="W2141">
        <v>20.67</v>
      </c>
      <c r="X2141">
        <v>0.6</v>
      </c>
      <c r="Y2141">
        <v>-1</v>
      </c>
      <c r="Z2141">
        <v>-1</v>
      </c>
      <c r="AA2141">
        <v>24.88</v>
      </c>
      <c r="AB2141">
        <v>0.03</v>
      </c>
      <c r="AC2141">
        <v>0.02</v>
      </c>
      <c r="AD2141">
        <v>0.03</v>
      </c>
      <c r="AE2141">
        <v>4.17</v>
      </c>
      <c r="AF2141">
        <v>-1</v>
      </c>
      <c r="AG2141">
        <v>-1</v>
      </c>
      <c r="AH2141">
        <v>-1</v>
      </c>
      <c r="AI2141">
        <v>0</v>
      </c>
      <c r="AJ2141">
        <v>0</v>
      </c>
      <c r="AK2141">
        <v>0.03</v>
      </c>
      <c r="AL2141">
        <v>0.03</v>
      </c>
      <c r="AM2141">
        <v>0.05</v>
      </c>
      <c r="AN2141">
        <v>0.05</v>
      </c>
      <c r="AO2141">
        <v>1.42</v>
      </c>
      <c r="AP2141">
        <v>1.42</v>
      </c>
      <c r="AQ2141">
        <v>22.67</v>
      </c>
      <c r="AR2141">
        <v>0.53</v>
      </c>
      <c r="AS2141">
        <v>0.68</v>
      </c>
      <c r="AT2141">
        <v>-1</v>
      </c>
      <c r="AU2141">
        <v>-1</v>
      </c>
      <c r="AV2141">
        <v>0.05</v>
      </c>
      <c r="AW2141">
        <v>29.88</v>
      </c>
      <c r="AX2141">
        <v>29.88</v>
      </c>
      <c r="AY2141">
        <v>0.17</v>
      </c>
      <c r="AZ2141">
        <v>0</v>
      </c>
      <c r="BA2141">
        <v>1496.4816675198999</v>
      </c>
    </row>
    <row r="2142" spans="1:53" x14ac:dyDescent="0.25">
      <c r="A2142">
        <v>5085</v>
      </c>
      <c r="B2142" t="s">
        <v>2463</v>
      </c>
      <c r="C2142">
        <v>0</v>
      </c>
      <c r="D2142">
        <v>1.58</v>
      </c>
      <c r="E2142">
        <v>0</v>
      </c>
      <c r="F2142">
        <v>0</v>
      </c>
      <c r="G2142">
        <v>0</v>
      </c>
      <c r="H2142">
        <v>0.03</v>
      </c>
      <c r="I2142">
        <v>0</v>
      </c>
      <c r="J2142">
        <v>2</v>
      </c>
      <c r="K2142">
        <v>0.03</v>
      </c>
      <c r="L2142">
        <v>-1</v>
      </c>
      <c r="M2142">
        <v>-1</v>
      </c>
      <c r="N2142">
        <v>0.67</v>
      </c>
      <c r="O2142">
        <v>3.58</v>
      </c>
      <c r="P2142">
        <v>0.03</v>
      </c>
      <c r="Q2142">
        <v>0.28000000000000003</v>
      </c>
      <c r="R2142">
        <v>0.05</v>
      </c>
      <c r="S2142">
        <v>0.32</v>
      </c>
      <c r="T2142">
        <v>0.23</v>
      </c>
      <c r="U2142">
        <v>0</v>
      </c>
      <c r="V2142">
        <v>0</v>
      </c>
      <c r="W2142">
        <v>20.67</v>
      </c>
      <c r="X2142">
        <v>0.6</v>
      </c>
      <c r="Y2142">
        <v>-1</v>
      </c>
      <c r="Z2142">
        <v>-1</v>
      </c>
      <c r="AA2142">
        <v>24.88</v>
      </c>
      <c r="AB2142">
        <v>0.03</v>
      </c>
      <c r="AC2142">
        <v>0.02</v>
      </c>
      <c r="AD2142">
        <v>0.03</v>
      </c>
      <c r="AE2142">
        <v>4.17</v>
      </c>
      <c r="AF2142">
        <v>-1</v>
      </c>
      <c r="AG2142">
        <v>-1</v>
      </c>
      <c r="AH2142">
        <v>-1</v>
      </c>
      <c r="AI2142">
        <v>0</v>
      </c>
      <c r="AJ2142">
        <v>0</v>
      </c>
      <c r="AK2142">
        <v>0.03</v>
      </c>
      <c r="AL2142">
        <v>0.03</v>
      </c>
      <c r="AM2142">
        <v>0.05</v>
      </c>
      <c r="AN2142">
        <v>0.05</v>
      </c>
      <c r="AO2142">
        <v>1.42</v>
      </c>
      <c r="AP2142">
        <v>1.42</v>
      </c>
      <c r="AQ2142">
        <v>22.67</v>
      </c>
      <c r="AR2142">
        <v>0.53</v>
      </c>
      <c r="AS2142">
        <v>0.68</v>
      </c>
      <c r="AT2142">
        <v>-1</v>
      </c>
      <c r="AU2142">
        <v>-1</v>
      </c>
      <c r="AV2142">
        <v>0.05</v>
      </c>
      <c r="AW2142">
        <v>29.88</v>
      </c>
      <c r="AX2142">
        <v>29.88</v>
      </c>
      <c r="AY2142">
        <v>0.17</v>
      </c>
      <c r="AZ2142">
        <v>0</v>
      </c>
      <c r="BA2142">
        <v>1498.9674168484344</v>
      </c>
    </row>
    <row r="2143" spans="1:53" x14ac:dyDescent="0.25">
      <c r="A2143">
        <v>5086</v>
      </c>
      <c r="B2143" t="s">
        <v>2464</v>
      </c>
      <c r="C2143">
        <v>0</v>
      </c>
      <c r="D2143">
        <v>1.58</v>
      </c>
      <c r="E2143">
        <v>0</v>
      </c>
      <c r="F2143">
        <v>0</v>
      </c>
      <c r="G2143">
        <v>0</v>
      </c>
      <c r="H2143">
        <v>0.03</v>
      </c>
      <c r="I2143">
        <v>0</v>
      </c>
      <c r="J2143">
        <v>2</v>
      </c>
      <c r="K2143">
        <v>0.03</v>
      </c>
      <c r="L2143">
        <v>-1</v>
      </c>
      <c r="M2143">
        <v>-1</v>
      </c>
      <c r="N2143">
        <v>0.67</v>
      </c>
      <c r="O2143">
        <v>3.58</v>
      </c>
      <c r="P2143">
        <v>0.03</v>
      </c>
      <c r="Q2143">
        <v>0.28000000000000003</v>
      </c>
      <c r="R2143">
        <v>0.05</v>
      </c>
      <c r="S2143">
        <v>0.32</v>
      </c>
      <c r="T2143">
        <v>0.23</v>
      </c>
      <c r="U2143">
        <v>0</v>
      </c>
      <c r="V2143">
        <v>0</v>
      </c>
      <c r="W2143">
        <v>20.67</v>
      </c>
      <c r="X2143">
        <v>0.6</v>
      </c>
      <c r="Y2143">
        <v>-1</v>
      </c>
      <c r="Z2143">
        <v>-1</v>
      </c>
      <c r="AA2143">
        <v>24.88</v>
      </c>
      <c r="AB2143">
        <v>0.03</v>
      </c>
      <c r="AC2143">
        <v>0.02</v>
      </c>
      <c r="AD2143">
        <v>0.03</v>
      </c>
      <c r="AE2143">
        <v>4.17</v>
      </c>
      <c r="AF2143">
        <v>-1</v>
      </c>
      <c r="AG2143">
        <v>-1</v>
      </c>
      <c r="AH2143">
        <v>-1</v>
      </c>
      <c r="AI2143">
        <v>0</v>
      </c>
      <c r="AJ2143">
        <v>0</v>
      </c>
      <c r="AK2143">
        <v>0.03</v>
      </c>
      <c r="AL2143">
        <v>0.03</v>
      </c>
      <c r="AM2143">
        <v>0.05</v>
      </c>
      <c r="AN2143">
        <v>0.05</v>
      </c>
      <c r="AO2143">
        <v>1.42</v>
      </c>
      <c r="AP2143">
        <v>1.42</v>
      </c>
      <c r="AQ2143">
        <v>22.67</v>
      </c>
      <c r="AR2143">
        <v>0.53</v>
      </c>
      <c r="AS2143">
        <v>0.68</v>
      </c>
      <c r="AT2143">
        <v>-1</v>
      </c>
      <c r="AU2143">
        <v>-1</v>
      </c>
      <c r="AV2143">
        <v>0.05</v>
      </c>
      <c r="AW2143">
        <v>29.88</v>
      </c>
      <c r="AX2143">
        <v>29.88</v>
      </c>
      <c r="AY2143">
        <v>0.17</v>
      </c>
      <c r="AZ2143">
        <v>0</v>
      </c>
      <c r="BA2143">
        <v>1450.5449886589543</v>
      </c>
    </row>
    <row r="2144" spans="1:53" x14ac:dyDescent="0.25">
      <c r="A2144">
        <v>5087</v>
      </c>
      <c r="B2144" t="s">
        <v>2465</v>
      </c>
      <c r="C2144">
        <v>0</v>
      </c>
      <c r="D2144">
        <v>1.58</v>
      </c>
      <c r="E2144">
        <v>0</v>
      </c>
      <c r="F2144">
        <v>0</v>
      </c>
      <c r="G2144">
        <v>0</v>
      </c>
      <c r="H2144">
        <v>0.03</v>
      </c>
      <c r="I2144">
        <v>0</v>
      </c>
      <c r="J2144">
        <v>2</v>
      </c>
      <c r="K2144">
        <v>0.03</v>
      </c>
      <c r="L2144">
        <v>-1</v>
      </c>
      <c r="M2144">
        <v>-1</v>
      </c>
      <c r="N2144">
        <v>0.67</v>
      </c>
      <c r="O2144">
        <v>3.58</v>
      </c>
      <c r="P2144">
        <v>0.03</v>
      </c>
      <c r="Q2144">
        <v>0.28000000000000003</v>
      </c>
      <c r="R2144">
        <v>0.05</v>
      </c>
      <c r="S2144">
        <v>0.32</v>
      </c>
      <c r="T2144">
        <v>0.23</v>
      </c>
      <c r="U2144">
        <v>0</v>
      </c>
      <c r="V2144">
        <v>0</v>
      </c>
      <c r="W2144">
        <v>20.67</v>
      </c>
      <c r="X2144">
        <v>0.6</v>
      </c>
      <c r="Y2144">
        <v>-1</v>
      </c>
      <c r="Z2144">
        <v>-1</v>
      </c>
      <c r="AA2144">
        <v>24.88</v>
      </c>
      <c r="AB2144">
        <v>0.03</v>
      </c>
      <c r="AC2144">
        <v>0.02</v>
      </c>
      <c r="AD2144">
        <v>0.03</v>
      </c>
      <c r="AE2144">
        <v>4.17</v>
      </c>
      <c r="AF2144">
        <v>-1</v>
      </c>
      <c r="AG2144">
        <v>-1</v>
      </c>
      <c r="AH2144">
        <v>-1</v>
      </c>
      <c r="AI2144">
        <v>0</v>
      </c>
      <c r="AJ2144">
        <v>0</v>
      </c>
      <c r="AK2144">
        <v>0.03</v>
      </c>
      <c r="AL2144">
        <v>0.03</v>
      </c>
      <c r="AM2144">
        <v>0.05</v>
      </c>
      <c r="AN2144">
        <v>0.05</v>
      </c>
      <c r="AO2144">
        <v>1.42</v>
      </c>
      <c r="AP2144">
        <v>1.42</v>
      </c>
      <c r="AQ2144">
        <v>22.67</v>
      </c>
      <c r="AR2144">
        <v>0.53</v>
      </c>
      <c r="AS2144">
        <v>0.68</v>
      </c>
      <c r="AT2144">
        <v>-1</v>
      </c>
      <c r="AU2144">
        <v>-1</v>
      </c>
      <c r="AV2144">
        <v>0.05</v>
      </c>
      <c r="AW2144">
        <v>29.88</v>
      </c>
      <c r="AX2144">
        <v>29.88</v>
      </c>
      <c r="AY2144">
        <v>0.17</v>
      </c>
      <c r="AZ2144">
        <v>0</v>
      </c>
      <c r="BA2144">
        <v>1467.4201971509053</v>
      </c>
    </row>
    <row r="2145" spans="1:53" x14ac:dyDescent="0.25">
      <c r="A2145">
        <v>5089</v>
      </c>
      <c r="B2145" t="s">
        <v>2466</v>
      </c>
      <c r="C2145">
        <v>0</v>
      </c>
      <c r="D2145">
        <v>1.58</v>
      </c>
      <c r="E2145">
        <v>0</v>
      </c>
      <c r="F2145">
        <v>0</v>
      </c>
      <c r="G2145">
        <v>0</v>
      </c>
      <c r="H2145">
        <v>0.03</v>
      </c>
      <c r="I2145">
        <v>0</v>
      </c>
      <c r="J2145">
        <v>2</v>
      </c>
      <c r="K2145">
        <v>0.03</v>
      </c>
      <c r="L2145">
        <v>-1</v>
      </c>
      <c r="M2145">
        <v>-1</v>
      </c>
      <c r="N2145">
        <v>0.67</v>
      </c>
      <c r="O2145">
        <v>3.58</v>
      </c>
      <c r="P2145">
        <v>0.03</v>
      </c>
      <c r="Q2145">
        <v>0.28000000000000003</v>
      </c>
      <c r="R2145">
        <v>0.05</v>
      </c>
      <c r="S2145">
        <v>0.32</v>
      </c>
      <c r="T2145">
        <v>0.23</v>
      </c>
      <c r="U2145">
        <v>0</v>
      </c>
      <c r="V2145">
        <v>0</v>
      </c>
      <c r="W2145">
        <v>20.67</v>
      </c>
      <c r="X2145">
        <v>0.6</v>
      </c>
      <c r="Y2145">
        <v>-1</v>
      </c>
      <c r="Z2145">
        <v>-1</v>
      </c>
      <c r="AA2145">
        <v>24.88</v>
      </c>
      <c r="AB2145">
        <v>0.03</v>
      </c>
      <c r="AC2145">
        <v>0.02</v>
      </c>
      <c r="AD2145">
        <v>0.03</v>
      </c>
      <c r="AE2145">
        <v>4.17</v>
      </c>
      <c r="AF2145">
        <v>-1</v>
      </c>
      <c r="AG2145">
        <v>-1</v>
      </c>
      <c r="AH2145">
        <v>-1</v>
      </c>
      <c r="AI2145">
        <v>0</v>
      </c>
      <c r="AJ2145">
        <v>0</v>
      </c>
      <c r="AK2145">
        <v>0.03</v>
      </c>
      <c r="AL2145">
        <v>0.03</v>
      </c>
      <c r="AM2145">
        <v>0.05</v>
      </c>
      <c r="AN2145">
        <v>0.05</v>
      </c>
      <c r="AO2145">
        <v>1.42</v>
      </c>
      <c r="AP2145">
        <v>1.42</v>
      </c>
      <c r="AQ2145">
        <v>22.67</v>
      </c>
      <c r="AR2145">
        <v>0.53</v>
      </c>
      <c r="AS2145">
        <v>0.68</v>
      </c>
      <c r="AT2145">
        <v>-1</v>
      </c>
      <c r="AU2145">
        <v>-1</v>
      </c>
      <c r="AV2145">
        <v>0.05</v>
      </c>
      <c r="AW2145">
        <v>29.88</v>
      </c>
      <c r="AX2145">
        <v>29.88</v>
      </c>
      <c r="AY2145">
        <v>0.17</v>
      </c>
      <c r="AZ2145">
        <v>0</v>
      </c>
      <c r="BA2145">
        <v>1472.2800808736038</v>
      </c>
    </row>
    <row r="2146" spans="1:53" x14ac:dyDescent="0.25">
      <c r="A2146">
        <v>5090</v>
      </c>
      <c r="B2146" t="s">
        <v>2467</v>
      </c>
      <c r="C2146">
        <v>0</v>
      </c>
      <c r="D2146">
        <v>1.58</v>
      </c>
      <c r="E2146">
        <v>0</v>
      </c>
      <c r="F2146">
        <v>0</v>
      </c>
      <c r="G2146">
        <v>0</v>
      </c>
      <c r="H2146">
        <v>0.03</v>
      </c>
      <c r="I2146">
        <v>0</v>
      </c>
      <c r="J2146">
        <v>2</v>
      </c>
      <c r="K2146">
        <v>0.03</v>
      </c>
      <c r="L2146">
        <v>-1</v>
      </c>
      <c r="M2146">
        <v>-1</v>
      </c>
      <c r="N2146">
        <v>0.67</v>
      </c>
      <c r="O2146">
        <v>3.58</v>
      </c>
      <c r="P2146">
        <v>0.03</v>
      </c>
      <c r="Q2146">
        <v>0.28000000000000003</v>
      </c>
      <c r="R2146">
        <v>0.05</v>
      </c>
      <c r="S2146">
        <v>0.32</v>
      </c>
      <c r="T2146">
        <v>0.23</v>
      </c>
      <c r="U2146">
        <v>0</v>
      </c>
      <c r="V2146">
        <v>0</v>
      </c>
      <c r="W2146">
        <v>20.67</v>
      </c>
      <c r="X2146">
        <v>0.6</v>
      </c>
      <c r="Y2146">
        <v>-1</v>
      </c>
      <c r="Z2146">
        <v>-1</v>
      </c>
      <c r="AA2146">
        <v>24.88</v>
      </c>
      <c r="AB2146">
        <v>0.03</v>
      </c>
      <c r="AC2146">
        <v>0.02</v>
      </c>
      <c r="AD2146">
        <v>0.03</v>
      </c>
      <c r="AE2146">
        <v>4.17</v>
      </c>
      <c r="AF2146">
        <v>-1</v>
      </c>
      <c r="AG2146">
        <v>-1</v>
      </c>
      <c r="AH2146">
        <v>-1</v>
      </c>
      <c r="AI2146">
        <v>0</v>
      </c>
      <c r="AJ2146">
        <v>0</v>
      </c>
      <c r="AK2146">
        <v>0.03</v>
      </c>
      <c r="AL2146">
        <v>0.03</v>
      </c>
      <c r="AM2146">
        <v>0.05</v>
      </c>
      <c r="AN2146">
        <v>0.05</v>
      </c>
      <c r="AO2146">
        <v>1.42</v>
      </c>
      <c r="AP2146">
        <v>1.42</v>
      </c>
      <c r="AQ2146">
        <v>22.67</v>
      </c>
      <c r="AR2146">
        <v>0.53</v>
      </c>
      <c r="AS2146">
        <v>0.68</v>
      </c>
      <c r="AT2146">
        <v>-1</v>
      </c>
      <c r="AU2146">
        <v>-1</v>
      </c>
      <c r="AV2146">
        <v>0.05</v>
      </c>
      <c r="AW2146">
        <v>29.88</v>
      </c>
      <c r="AX2146">
        <v>29.88</v>
      </c>
      <c r="AY2146">
        <v>0.17</v>
      </c>
      <c r="AZ2146">
        <v>0</v>
      </c>
      <c r="BA2146">
        <v>1452.9339259237099</v>
      </c>
    </row>
    <row r="2147" spans="1:53" x14ac:dyDescent="0.25">
      <c r="A2147">
        <v>5092</v>
      </c>
      <c r="B2147" t="s">
        <v>1464</v>
      </c>
      <c r="C2147">
        <v>0</v>
      </c>
      <c r="D2147">
        <v>1.58</v>
      </c>
      <c r="E2147">
        <v>0</v>
      </c>
      <c r="F2147">
        <v>0</v>
      </c>
      <c r="G2147">
        <v>0</v>
      </c>
      <c r="H2147">
        <v>0.03</v>
      </c>
      <c r="I2147">
        <v>0</v>
      </c>
      <c r="J2147">
        <v>2</v>
      </c>
      <c r="K2147">
        <v>0.03</v>
      </c>
      <c r="L2147">
        <v>-1</v>
      </c>
      <c r="M2147">
        <v>-1</v>
      </c>
      <c r="N2147">
        <v>0.67</v>
      </c>
      <c r="O2147">
        <v>3.58</v>
      </c>
      <c r="P2147">
        <v>0.03</v>
      </c>
      <c r="Q2147">
        <v>0.28000000000000003</v>
      </c>
      <c r="R2147">
        <v>0.05</v>
      </c>
      <c r="S2147">
        <v>0.32</v>
      </c>
      <c r="T2147">
        <v>0.23</v>
      </c>
      <c r="U2147">
        <v>0</v>
      </c>
      <c r="V2147">
        <v>0</v>
      </c>
      <c r="W2147">
        <v>20.67</v>
      </c>
      <c r="X2147">
        <v>0.6</v>
      </c>
      <c r="Y2147">
        <v>-1</v>
      </c>
      <c r="Z2147">
        <v>-1</v>
      </c>
      <c r="AA2147">
        <v>24.88</v>
      </c>
      <c r="AB2147">
        <v>0.03</v>
      </c>
      <c r="AC2147">
        <v>0.02</v>
      </c>
      <c r="AD2147">
        <v>0.03</v>
      </c>
      <c r="AE2147">
        <v>4.17</v>
      </c>
      <c r="AF2147">
        <v>-1</v>
      </c>
      <c r="AG2147">
        <v>-1</v>
      </c>
      <c r="AH2147">
        <v>-1</v>
      </c>
      <c r="AI2147">
        <v>0</v>
      </c>
      <c r="AJ2147">
        <v>0</v>
      </c>
      <c r="AK2147">
        <v>0.03</v>
      </c>
      <c r="AL2147">
        <v>0.03</v>
      </c>
      <c r="AM2147">
        <v>0.05</v>
      </c>
      <c r="AN2147">
        <v>0.05</v>
      </c>
      <c r="AO2147">
        <v>1.42</v>
      </c>
      <c r="AP2147">
        <v>1.42</v>
      </c>
      <c r="AQ2147">
        <v>22.67</v>
      </c>
      <c r="AR2147">
        <v>0.53</v>
      </c>
      <c r="AS2147">
        <v>0.68</v>
      </c>
      <c r="AT2147">
        <v>-1</v>
      </c>
      <c r="AU2147">
        <v>-1</v>
      </c>
      <c r="AV2147">
        <v>0.05</v>
      </c>
      <c r="AW2147">
        <v>29.88</v>
      </c>
      <c r="AX2147">
        <v>29.88</v>
      </c>
      <c r="AY2147">
        <v>0.17</v>
      </c>
      <c r="AZ2147">
        <v>0</v>
      </c>
      <c r="BA2147">
        <v>1439.885642137546</v>
      </c>
    </row>
    <row r="2148" spans="1:53" x14ac:dyDescent="0.25">
      <c r="A2148">
        <v>5093</v>
      </c>
      <c r="B2148" t="s">
        <v>2468</v>
      </c>
      <c r="C2148">
        <v>0</v>
      </c>
      <c r="D2148">
        <v>1.58</v>
      </c>
      <c r="E2148">
        <v>0</v>
      </c>
      <c r="F2148">
        <v>0</v>
      </c>
      <c r="G2148">
        <v>0</v>
      </c>
      <c r="H2148">
        <v>0.03</v>
      </c>
      <c r="I2148">
        <v>0</v>
      </c>
      <c r="J2148">
        <v>2</v>
      </c>
      <c r="K2148">
        <v>0.03</v>
      </c>
      <c r="L2148">
        <v>-1</v>
      </c>
      <c r="M2148">
        <v>-1</v>
      </c>
      <c r="N2148">
        <v>0.67</v>
      </c>
      <c r="O2148">
        <v>3.58</v>
      </c>
      <c r="P2148">
        <v>0.03</v>
      </c>
      <c r="Q2148">
        <v>0.28000000000000003</v>
      </c>
      <c r="R2148">
        <v>0.05</v>
      </c>
      <c r="S2148">
        <v>0.32</v>
      </c>
      <c r="T2148">
        <v>0.23</v>
      </c>
      <c r="U2148">
        <v>0</v>
      </c>
      <c r="V2148">
        <v>0</v>
      </c>
      <c r="W2148">
        <v>20.67</v>
      </c>
      <c r="X2148">
        <v>0.6</v>
      </c>
      <c r="Y2148">
        <v>-1</v>
      </c>
      <c r="Z2148">
        <v>-1</v>
      </c>
      <c r="AA2148">
        <v>24.88</v>
      </c>
      <c r="AB2148">
        <v>0.03</v>
      </c>
      <c r="AC2148">
        <v>0.02</v>
      </c>
      <c r="AD2148">
        <v>0.03</v>
      </c>
      <c r="AE2148">
        <v>4.17</v>
      </c>
      <c r="AF2148">
        <v>-1</v>
      </c>
      <c r="AG2148">
        <v>-1</v>
      </c>
      <c r="AH2148">
        <v>-1</v>
      </c>
      <c r="AI2148">
        <v>0</v>
      </c>
      <c r="AJ2148">
        <v>0</v>
      </c>
      <c r="AK2148">
        <v>0.03</v>
      </c>
      <c r="AL2148">
        <v>0.03</v>
      </c>
      <c r="AM2148">
        <v>0.05</v>
      </c>
      <c r="AN2148">
        <v>0.05</v>
      </c>
      <c r="AO2148">
        <v>1.42</v>
      </c>
      <c r="AP2148">
        <v>1.42</v>
      </c>
      <c r="AQ2148">
        <v>22.67</v>
      </c>
      <c r="AR2148">
        <v>0.53</v>
      </c>
      <c r="AS2148">
        <v>0.68</v>
      </c>
      <c r="AT2148">
        <v>-1</v>
      </c>
      <c r="AU2148">
        <v>-1</v>
      </c>
      <c r="AV2148">
        <v>0.05</v>
      </c>
      <c r="AW2148">
        <v>29.88</v>
      </c>
      <c r="AX2148">
        <v>29.88</v>
      </c>
      <c r="AY2148">
        <v>0.17</v>
      </c>
      <c r="AZ2148">
        <v>0</v>
      </c>
      <c r="BA2148">
        <v>1350</v>
      </c>
    </row>
    <row r="2149" spans="1:53" x14ac:dyDescent="0.25">
      <c r="A2149">
        <v>5095</v>
      </c>
      <c r="B2149" t="s">
        <v>2469</v>
      </c>
      <c r="C2149">
        <v>0</v>
      </c>
      <c r="D2149">
        <v>1.58</v>
      </c>
      <c r="E2149">
        <v>0</v>
      </c>
      <c r="F2149">
        <v>0</v>
      </c>
      <c r="G2149">
        <v>0</v>
      </c>
      <c r="H2149">
        <v>0.03</v>
      </c>
      <c r="I2149">
        <v>0</v>
      </c>
      <c r="J2149">
        <v>2</v>
      </c>
      <c r="K2149">
        <v>0.03</v>
      </c>
      <c r="L2149">
        <v>-1</v>
      </c>
      <c r="M2149">
        <v>-1</v>
      </c>
      <c r="N2149">
        <v>0.67</v>
      </c>
      <c r="O2149">
        <v>3.58</v>
      </c>
      <c r="P2149">
        <v>0.03</v>
      </c>
      <c r="Q2149">
        <v>0.28000000000000003</v>
      </c>
      <c r="R2149">
        <v>0.05</v>
      </c>
      <c r="S2149">
        <v>0.32</v>
      </c>
      <c r="T2149">
        <v>0.23</v>
      </c>
      <c r="U2149">
        <v>0</v>
      </c>
      <c r="V2149">
        <v>0</v>
      </c>
      <c r="W2149">
        <v>20.67</v>
      </c>
      <c r="X2149">
        <v>0.6</v>
      </c>
      <c r="Y2149">
        <v>-1</v>
      </c>
      <c r="Z2149">
        <v>-1</v>
      </c>
      <c r="AA2149">
        <v>24.88</v>
      </c>
      <c r="AB2149">
        <v>0.03</v>
      </c>
      <c r="AC2149">
        <v>0.02</v>
      </c>
      <c r="AD2149">
        <v>0.03</v>
      </c>
      <c r="AE2149">
        <v>4.17</v>
      </c>
      <c r="AF2149">
        <v>-1</v>
      </c>
      <c r="AG2149">
        <v>-1</v>
      </c>
      <c r="AH2149">
        <v>-1</v>
      </c>
      <c r="AI2149">
        <v>0</v>
      </c>
      <c r="AJ2149">
        <v>0</v>
      </c>
      <c r="AK2149">
        <v>0.03</v>
      </c>
      <c r="AL2149">
        <v>0.03</v>
      </c>
      <c r="AM2149">
        <v>0.05</v>
      </c>
      <c r="AN2149">
        <v>0.05</v>
      </c>
      <c r="AO2149">
        <v>1.42</v>
      </c>
      <c r="AP2149">
        <v>1.42</v>
      </c>
      <c r="AQ2149">
        <v>22.67</v>
      </c>
      <c r="AR2149">
        <v>0.53</v>
      </c>
      <c r="AS2149">
        <v>0.68</v>
      </c>
      <c r="AT2149">
        <v>-1</v>
      </c>
      <c r="AU2149">
        <v>-1</v>
      </c>
      <c r="AV2149">
        <v>0.05</v>
      </c>
      <c r="AW2149">
        <v>29.88</v>
      </c>
      <c r="AX2149">
        <v>29.88</v>
      </c>
      <c r="AY2149">
        <v>0.17</v>
      </c>
      <c r="AZ2149">
        <v>0</v>
      </c>
      <c r="BA2149">
        <v>1397.8180174526608</v>
      </c>
    </row>
    <row r="2150" spans="1:53" x14ac:dyDescent="0.25">
      <c r="A2150">
        <v>5096</v>
      </c>
      <c r="B2150" t="s">
        <v>2470</v>
      </c>
      <c r="C2150">
        <v>0</v>
      </c>
      <c r="D2150">
        <v>1.58</v>
      </c>
      <c r="E2150">
        <v>0</v>
      </c>
      <c r="F2150">
        <v>0</v>
      </c>
      <c r="G2150">
        <v>0</v>
      </c>
      <c r="H2150">
        <v>0.03</v>
      </c>
      <c r="I2150">
        <v>0</v>
      </c>
      <c r="J2150">
        <v>2</v>
      </c>
      <c r="K2150">
        <v>0.03</v>
      </c>
      <c r="L2150">
        <v>-1</v>
      </c>
      <c r="M2150">
        <v>-1</v>
      </c>
      <c r="N2150">
        <v>0.67</v>
      </c>
      <c r="O2150">
        <v>3.58</v>
      </c>
      <c r="P2150">
        <v>0.03</v>
      </c>
      <c r="Q2150">
        <v>0.28000000000000003</v>
      </c>
      <c r="R2150">
        <v>0.05</v>
      </c>
      <c r="S2150">
        <v>0.32</v>
      </c>
      <c r="T2150">
        <v>0.23</v>
      </c>
      <c r="U2150">
        <v>0</v>
      </c>
      <c r="V2150">
        <v>0</v>
      </c>
      <c r="W2150">
        <v>20.67</v>
      </c>
      <c r="X2150">
        <v>0.6</v>
      </c>
      <c r="Y2150">
        <v>-1</v>
      </c>
      <c r="Z2150">
        <v>-1</v>
      </c>
      <c r="AA2150">
        <v>24.88</v>
      </c>
      <c r="AB2150">
        <v>0.03</v>
      </c>
      <c r="AC2150">
        <v>0.02</v>
      </c>
      <c r="AD2150">
        <v>0.03</v>
      </c>
      <c r="AE2150">
        <v>4.17</v>
      </c>
      <c r="AF2150">
        <v>-1</v>
      </c>
      <c r="AG2150">
        <v>-1</v>
      </c>
      <c r="AH2150">
        <v>-1</v>
      </c>
      <c r="AI2150">
        <v>0</v>
      </c>
      <c r="AJ2150">
        <v>0</v>
      </c>
      <c r="AK2150">
        <v>0.03</v>
      </c>
      <c r="AL2150">
        <v>0.03</v>
      </c>
      <c r="AM2150">
        <v>0.05</v>
      </c>
      <c r="AN2150">
        <v>0.05</v>
      </c>
      <c r="AO2150">
        <v>1.42</v>
      </c>
      <c r="AP2150">
        <v>1.42</v>
      </c>
      <c r="AQ2150">
        <v>22.67</v>
      </c>
      <c r="AR2150">
        <v>0.53</v>
      </c>
      <c r="AS2150">
        <v>0.68</v>
      </c>
      <c r="AT2150">
        <v>-1</v>
      </c>
      <c r="AU2150">
        <v>-1</v>
      </c>
      <c r="AV2150">
        <v>0.05</v>
      </c>
      <c r="AW2150">
        <v>29.88</v>
      </c>
      <c r="AX2150">
        <v>29.88</v>
      </c>
      <c r="AY2150">
        <v>0.17</v>
      </c>
      <c r="AZ2150">
        <v>0</v>
      </c>
      <c r="BA2150">
        <v>1446.7253378439286</v>
      </c>
    </row>
    <row r="2151" spans="1:53" x14ac:dyDescent="0.25">
      <c r="A2151">
        <v>5098</v>
      </c>
      <c r="B2151" t="s">
        <v>2471</v>
      </c>
      <c r="C2151">
        <v>0</v>
      </c>
      <c r="D2151">
        <v>1.58</v>
      </c>
      <c r="E2151">
        <v>0</v>
      </c>
      <c r="F2151">
        <v>0</v>
      </c>
      <c r="G2151">
        <v>0</v>
      </c>
      <c r="H2151">
        <v>0.03</v>
      </c>
      <c r="I2151">
        <v>0</v>
      </c>
      <c r="J2151">
        <v>2</v>
      </c>
      <c r="K2151">
        <v>0.03</v>
      </c>
      <c r="L2151">
        <v>-1</v>
      </c>
      <c r="M2151">
        <v>-1</v>
      </c>
      <c r="N2151">
        <v>0.67</v>
      </c>
      <c r="O2151">
        <v>3.58</v>
      </c>
      <c r="P2151">
        <v>0.03</v>
      </c>
      <c r="Q2151">
        <v>0.28000000000000003</v>
      </c>
      <c r="R2151">
        <v>0.05</v>
      </c>
      <c r="S2151">
        <v>0.32</v>
      </c>
      <c r="T2151">
        <v>0.23</v>
      </c>
      <c r="U2151">
        <v>0</v>
      </c>
      <c r="V2151">
        <v>0</v>
      </c>
      <c r="W2151">
        <v>20.67</v>
      </c>
      <c r="X2151">
        <v>0.6</v>
      </c>
      <c r="Y2151">
        <v>-1</v>
      </c>
      <c r="Z2151">
        <v>-1</v>
      </c>
      <c r="AA2151">
        <v>24.88</v>
      </c>
      <c r="AB2151">
        <v>0.03</v>
      </c>
      <c r="AC2151">
        <v>0.02</v>
      </c>
      <c r="AD2151">
        <v>0.03</v>
      </c>
      <c r="AE2151">
        <v>4.17</v>
      </c>
      <c r="AF2151">
        <v>-1</v>
      </c>
      <c r="AG2151">
        <v>-1</v>
      </c>
      <c r="AH2151">
        <v>-1</v>
      </c>
      <c r="AI2151">
        <v>0</v>
      </c>
      <c r="AJ2151">
        <v>0</v>
      </c>
      <c r="AK2151">
        <v>0.03</v>
      </c>
      <c r="AL2151">
        <v>0.03</v>
      </c>
      <c r="AM2151">
        <v>0.05</v>
      </c>
      <c r="AN2151">
        <v>0.05</v>
      </c>
      <c r="AO2151">
        <v>1.42</v>
      </c>
      <c r="AP2151">
        <v>1.42</v>
      </c>
      <c r="AQ2151">
        <v>22.67</v>
      </c>
      <c r="AR2151">
        <v>0.53</v>
      </c>
      <c r="AS2151">
        <v>0.68</v>
      </c>
      <c r="AT2151">
        <v>-1</v>
      </c>
      <c r="AU2151">
        <v>-1</v>
      </c>
      <c r="AV2151">
        <v>0.05</v>
      </c>
      <c r="AW2151">
        <v>29.88</v>
      </c>
      <c r="AX2151">
        <v>29.88</v>
      </c>
      <c r="AY2151">
        <v>0.17</v>
      </c>
      <c r="AZ2151">
        <v>0</v>
      </c>
      <c r="BA2151">
        <v>1484.107890656901</v>
      </c>
    </row>
    <row r="2152" spans="1:53" x14ac:dyDescent="0.25">
      <c r="A2152">
        <v>5099</v>
      </c>
      <c r="B2152" t="s">
        <v>2472</v>
      </c>
      <c r="C2152">
        <v>0</v>
      </c>
      <c r="D2152">
        <v>1.58</v>
      </c>
      <c r="E2152">
        <v>0</v>
      </c>
      <c r="F2152">
        <v>0</v>
      </c>
      <c r="G2152">
        <v>0</v>
      </c>
      <c r="H2152">
        <v>0.03</v>
      </c>
      <c r="I2152">
        <v>0</v>
      </c>
      <c r="J2152">
        <v>2</v>
      </c>
      <c r="K2152">
        <v>0.03</v>
      </c>
      <c r="L2152">
        <v>-1</v>
      </c>
      <c r="M2152">
        <v>-1</v>
      </c>
      <c r="N2152">
        <v>0.67</v>
      </c>
      <c r="O2152">
        <v>3.58</v>
      </c>
      <c r="P2152">
        <v>0.03</v>
      </c>
      <c r="Q2152">
        <v>0.28000000000000003</v>
      </c>
      <c r="R2152">
        <v>0.05</v>
      </c>
      <c r="S2152">
        <v>0.32</v>
      </c>
      <c r="T2152">
        <v>0.23</v>
      </c>
      <c r="U2152">
        <v>0</v>
      </c>
      <c r="V2152">
        <v>0</v>
      </c>
      <c r="W2152">
        <v>20.67</v>
      </c>
      <c r="X2152">
        <v>0.6</v>
      </c>
      <c r="Y2152">
        <v>-1</v>
      </c>
      <c r="Z2152">
        <v>-1</v>
      </c>
      <c r="AA2152">
        <v>24.88</v>
      </c>
      <c r="AB2152">
        <v>0.03</v>
      </c>
      <c r="AC2152">
        <v>0.02</v>
      </c>
      <c r="AD2152">
        <v>0.03</v>
      </c>
      <c r="AE2152">
        <v>4.17</v>
      </c>
      <c r="AF2152">
        <v>-1</v>
      </c>
      <c r="AG2152">
        <v>-1</v>
      </c>
      <c r="AH2152">
        <v>-1</v>
      </c>
      <c r="AI2152">
        <v>0</v>
      </c>
      <c r="AJ2152">
        <v>0</v>
      </c>
      <c r="AK2152">
        <v>0.03</v>
      </c>
      <c r="AL2152">
        <v>0.03</v>
      </c>
      <c r="AM2152">
        <v>0.05</v>
      </c>
      <c r="AN2152">
        <v>0.05</v>
      </c>
      <c r="AO2152">
        <v>1.42</v>
      </c>
      <c r="AP2152">
        <v>1.42</v>
      </c>
      <c r="AQ2152">
        <v>22.67</v>
      </c>
      <c r="AR2152">
        <v>0.53</v>
      </c>
      <c r="AS2152">
        <v>0.68</v>
      </c>
      <c r="AT2152">
        <v>-1</v>
      </c>
      <c r="AU2152">
        <v>-1</v>
      </c>
      <c r="AV2152">
        <v>0.05</v>
      </c>
      <c r="AW2152">
        <v>29.88</v>
      </c>
      <c r="AX2152">
        <v>29.88</v>
      </c>
      <c r="AY2152">
        <v>0.17</v>
      </c>
      <c r="AZ2152">
        <v>0</v>
      </c>
      <c r="BA2152">
        <v>1494.0721267879906</v>
      </c>
    </row>
    <row r="2153" spans="1:53" x14ac:dyDescent="0.25">
      <c r="A2153">
        <v>5101</v>
      </c>
      <c r="B2153" t="s">
        <v>2473</v>
      </c>
      <c r="C2153">
        <v>0</v>
      </c>
      <c r="D2153">
        <v>1.58</v>
      </c>
      <c r="E2153">
        <v>0</v>
      </c>
      <c r="F2153">
        <v>0</v>
      </c>
      <c r="G2153">
        <v>0</v>
      </c>
      <c r="H2153">
        <v>0.03</v>
      </c>
      <c r="I2153">
        <v>0</v>
      </c>
      <c r="J2153">
        <v>2</v>
      </c>
      <c r="K2153">
        <v>0.03</v>
      </c>
      <c r="L2153">
        <v>-1</v>
      </c>
      <c r="M2153">
        <v>-1</v>
      </c>
      <c r="N2153">
        <v>0.67</v>
      </c>
      <c r="O2153">
        <v>3.58</v>
      </c>
      <c r="P2153">
        <v>0.03</v>
      </c>
      <c r="Q2153">
        <v>0.28000000000000003</v>
      </c>
      <c r="R2153">
        <v>0.05</v>
      </c>
      <c r="S2153">
        <v>0.32</v>
      </c>
      <c r="T2153">
        <v>0.23</v>
      </c>
      <c r="U2153">
        <v>0</v>
      </c>
      <c r="V2153">
        <v>0</v>
      </c>
      <c r="W2153">
        <v>20.67</v>
      </c>
      <c r="X2153">
        <v>0.6</v>
      </c>
      <c r="Y2153">
        <v>-1</v>
      </c>
      <c r="Z2153">
        <v>-1</v>
      </c>
      <c r="AA2153">
        <v>24.88</v>
      </c>
      <c r="AB2153">
        <v>0.03</v>
      </c>
      <c r="AC2153">
        <v>0.02</v>
      </c>
      <c r="AD2153">
        <v>0.03</v>
      </c>
      <c r="AE2153">
        <v>4.17</v>
      </c>
      <c r="AF2153">
        <v>-1</v>
      </c>
      <c r="AG2153">
        <v>-1</v>
      </c>
      <c r="AH2153">
        <v>-1</v>
      </c>
      <c r="AI2153">
        <v>0</v>
      </c>
      <c r="AJ2153">
        <v>0</v>
      </c>
      <c r="AK2153">
        <v>0.03</v>
      </c>
      <c r="AL2153">
        <v>0.03</v>
      </c>
      <c r="AM2153">
        <v>0.05</v>
      </c>
      <c r="AN2153">
        <v>0.05</v>
      </c>
      <c r="AO2153">
        <v>1.42</v>
      </c>
      <c r="AP2153">
        <v>1.42</v>
      </c>
      <c r="AQ2153">
        <v>22.67</v>
      </c>
      <c r="AR2153">
        <v>0.53</v>
      </c>
      <c r="AS2153">
        <v>0.68</v>
      </c>
      <c r="AT2153">
        <v>-1</v>
      </c>
      <c r="AU2153">
        <v>-1</v>
      </c>
      <c r="AV2153">
        <v>0.05</v>
      </c>
      <c r="AW2153">
        <v>29.88</v>
      </c>
      <c r="AX2153">
        <v>29.88</v>
      </c>
      <c r="AY2153">
        <v>0.17</v>
      </c>
      <c r="AZ2153">
        <v>0</v>
      </c>
      <c r="BA2153">
        <v>1395.2383925192203</v>
      </c>
    </row>
    <row r="2154" spans="1:53" x14ac:dyDescent="0.25">
      <c r="A2154">
        <v>5102</v>
      </c>
      <c r="B2154" t="s">
        <v>2474</v>
      </c>
      <c r="C2154">
        <v>0</v>
      </c>
      <c r="D2154">
        <v>1.58</v>
      </c>
      <c r="E2154">
        <v>0</v>
      </c>
      <c r="F2154">
        <v>0</v>
      </c>
      <c r="G2154">
        <v>0</v>
      </c>
      <c r="H2154">
        <v>0.03</v>
      </c>
      <c r="I2154">
        <v>0</v>
      </c>
      <c r="J2154">
        <v>2</v>
      </c>
      <c r="K2154">
        <v>0.03</v>
      </c>
      <c r="L2154">
        <v>-1</v>
      </c>
      <c r="M2154">
        <v>-1</v>
      </c>
      <c r="N2154">
        <v>0.67</v>
      </c>
      <c r="O2154">
        <v>3.58</v>
      </c>
      <c r="P2154">
        <v>0.03</v>
      </c>
      <c r="Q2154">
        <v>0.28000000000000003</v>
      </c>
      <c r="R2154">
        <v>0.05</v>
      </c>
      <c r="S2154">
        <v>0.32</v>
      </c>
      <c r="T2154">
        <v>0.23</v>
      </c>
      <c r="U2154">
        <v>0</v>
      </c>
      <c r="V2154">
        <v>0</v>
      </c>
      <c r="W2154">
        <v>20.67</v>
      </c>
      <c r="X2154">
        <v>0.6</v>
      </c>
      <c r="Y2154">
        <v>-1</v>
      </c>
      <c r="Z2154">
        <v>-1</v>
      </c>
      <c r="AA2154">
        <v>24.88</v>
      </c>
      <c r="AB2154">
        <v>0.03</v>
      </c>
      <c r="AC2154">
        <v>0.02</v>
      </c>
      <c r="AD2154">
        <v>0.03</v>
      </c>
      <c r="AE2154">
        <v>4.17</v>
      </c>
      <c r="AF2154">
        <v>-1</v>
      </c>
      <c r="AG2154">
        <v>-1</v>
      </c>
      <c r="AH2154">
        <v>-1</v>
      </c>
      <c r="AI2154">
        <v>0</v>
      </c>
      <c r="AJ2154">
        <v>0</v>
      </c>
      <c r="AK2154">
        <v>0.03</v>
      </c>
      <c r="AL2154">
        <v>0.03</v>
      </c>
      <c r="AM2154">
        <v>0.05</v>
      </c>
      <c r="AN2154">
        <v>0.05</v>
      </c>
      <c r="AO2154">
        <v>1.42</v>
      </c>
      <c r="AP2154">
        <v>1.42</v>
      </c>
      <c r="AQ2154">
        <v>22.67</v>
      </c>
      <c r="AR2154">
        <v>0.53</v>
      </c>
      <c r="AS2154">
        <v>0.68</v>
      </c>
      <c r="AT2154">
        <v>-1</v>
      </c>
      <c r="AU2154">
        <v>-1</v>
      </c>
      <c r="AV2154">
        <v>0.05</v>
      </c>
      <c r="AW2154">
        <v>29.88</v>
      </c>
      <c r="AX2154">
        <v>29.88</v>
      </c>
      <c r="AY2154">
        <v>0.17</v>
      </c>
      <c r="AZ2154">
        <v>0</v>
      </c>
      <c r="BA2154">
        <v>1417.3167946139299</v>
      </c>
    </row>
    <row r="2155" spans="1:53" x14ac:dyDescent="0.25">
      <c r="A2155">
        <v>5103</v>
      </c>
      <c r="B2155" t="s">
        <v>2475</v>
      </c>
      <c r="C2155">
        <v>0</v>
      </c>
      <c r="D2155">
        <v>1.58</v>
      </c>
      <c r="E2155">
        <v>0</v>
      </c>
      <c r="F2155">
        <v>0</v>
      </c>
      <c r="G2155">
        <v>0</v>
      </c>
      <c r="H2155">
        <v>0.03</v>
      </c>
      <c r="I2155">
        <v>0</v>
      </c>
      <c r="J2155">
        <v>2</v>
      </c>
      <c r="K2155">
        <v>0.03</v>
      </c>
      <c r="L2155">
        <v>-1</v>
      </c>
      <c r="M2155">
        <v>-1</v>
      </c>
      <c r="N2155">
        <v>0.67</v>
      </c>
      <c r="O2155">
        <v>3.58</v>
      </c>
      <c r="P2155">
        <v>0.03</v>
      </c>
      <c r="Q2155">
        <v>0.28000000000000003</v>
      </c>
      <c r="R2155">
        <v>0.05</v>
      </c>
      <c r="S2155">
        <v>0.32</v>
      </c>
      <c r="T2155">
        <v>0.23</v>
      </c>
      <c r="U2155">
        <v>0</v>
      </c>
      <c r="V2155">
        <v>0</v>
      </c>
      <c r="W2155">
        <v>20.67</v>
      </c>
      <c r="X2155">
        <v>0.6</v>
      </c>
      <c r="Y2155">
        <v>-1</v>
      </c>
      <c r="Z2155">
        <v>-1</v>
      </c>
      <c r="AA2155">
        <v>24.88</v>
      </c>
      <c r="AB2155">
        <v>0.03</v>
      </c>
      <c r="AC2155">
        <v>0.02</v>
      </c>
      <c r="AD2155">
        <v>0.03</v>
      </c>
      <c r="AE2155">
        <v>4.17</v>
      </c>
      <c r="AF2155">
        <v>-1</v>
      </c>
      <c r="AG2155">
        <v>-1</v>
      </c>
      <c r="AH2155">
        <v>-1</v>
      </c>
      <c r="AI2155">
        <v>0</v>
      </c>
      <c r="AJ2155">
        <v>0</v>
      </c>
      <c r="AK2155">
        <v>0.03</v>
      </c>
      <c r="AL2155">
        <v>0.03</v>
      </c>
      <c r="AM2155">
        <v>0.05</v>
      </c>
      <c r="AN2155">
        <v>0.05</v>
      </c>
      <c r="AO2155">
        <v>1.42</v>
      </c>
      <c r="AP2155">
        <v>1.42</v>
      </c>
      <c r="AQ2155">
        <v>22.67</v>
      </c>
      <c r="AR2155">
        <v>0.53</v>
      </c>
      <c r="AS2155">
        <v>0.68</v>
      </c>
      <c r="AT2155">
        <v>-1</v>
      </c>
      <c r="AU2155">
        <v>-1</v>
      </c>
      <c r="AV2155">
        <v>0.05</v>
      </c>
      <c r="AW2155">
        <v>29.88</v>
      </c>
      <c r="AX2155">
        <v>29.88</v>
      </c>
      <c r="AY2155">
        <v>0.17</v>
      </c>
      <c r="AZ2155">
        <v>0</v>
      </c>
      <c r="BA2155">
        <v>1415.5785271128602</v>
      </c>
    </row>
    <row r="2156" spans="1:53" x14ac:dyDescent="0.25">
      <c r="A2156">
        <v>5104</v>
      </c>
      <c r="B2156" t="s">
        <v>2476</v>
      </c>
      <c r="C2156">
        <v>0</v>
      </c>
      <c r="D2156">
        <v>1.58</v>
      </c>
      <c r="E2156">
        <v>0</v>
      </c>
      <c r="F2156">
        <v>0</v>
      </c>
      <c r="G2156">
        <v>0</v>
      </c>
      <c r="H2156">
        <v>0.03</v>
      </c>
      <c r="I2156">
        <v>0</v>
      </c>
      <c r="J2156">
        <v>2</v>
      </c>
      <c r="K2156">
        <v>0.03</v>
      </c>
      <c r="L2156">
        <v>-1</v>
      </c>
      <c r="M2156">
        <v>-1</v>
      </c>
      <c r="N2156">
        <v>0.67</v>
      </c>
      <c r="O2156">
        <v>3.58</v>
      </c>
      <c r="P2156">
        <v>0.03</v>
      </c>
      <c r="Q2156">
        <v>0.28000000000000003</v>
      </c>
      <c r="R2156">
        <v>0.05</v>
      </c>
      <c r="S2156">
        <v>0.32</v>
      </c>
      <c r="T2156">
        <v>0.23</v>
      </c>
      <c r="U2156">
        <v>0</v>
      </c>
      <c r="V2156">
        <v>0</v>
      </c>
      <c r="W2156">
        <v>20.67</v>
      </c>
      <c r="X2156">
        <v>0.6</v>
      </c>
      <c r="Y2156">
        <v>-1</v>
      </c>
      <c r="Z2156">
        <v>-1</v>
      </c>
      <c r="AA2156">
        <v>24.88</v>
      </c>
      <c r="AB2156">
        <v>0.03</v>
      </c>
      <c r="AC2156">
        <v>0.02</v>
      </c>
      <c r="AD2156">
        <v>0.03</v>
      </c>
      <c r="AE2156">
        <v>4.17</v>
      </c>
      <c r="AF2156">
        <v>-1</v>
      </c>
      <c r="AG2156">
        <v>-1</v>
      </c>
      <c r="AH2156">
        <v>-1</v>
      </c>
      <c r="AI2156">
        <v>0</v>
      </c>
      <c r="AJ2156">
        <v>0</v>
      </c>
      <c r="AK2156">
        <v>0.03</v>
      </c>
      <c r="AL2156">
        <v>0.03</v>
      </c>
      <c r="AM2156">
        <v>0.05</v>
      </c>
      <c r="AN2156">
        <v>0.05</v>
      </c>
      <c r="AO2156">
        <v>1.42</v>
      </c>
      <c r="AP2156">
        <v>1.42</v>
      </c>
      <c r="AQ2156">
        <v>22.67</v>
      </c>
      <c r="AR2156">
        <v>0.53</v>
      </c>
      <c r="AS2156">
        <v>0.68</v>
      </c>
      <c r="AT2156">
        <v>-1</v>
      </c>
      <c r="AU2156">
        <v>-1</v>
      </c>
      <c r="AV2156">
        <v>0.05</v>
      </c>
      <c r="AW2156">
        <v>29.88</v>
      </c>
      <c r="AX2156">
        <v>29.88</v>
      </c>
      <c r="AY2156">
        <v>0.17</v>
      </c>
      <c r="AZ2156">
        <v>0</v>
      </c>
      <c r="BA2156">
        <v>1473.3786827196459</v>
      </c>
    </row>
    <row r="2157" spans="1:53" x14ac:dyDescent="0.25">
      <c r="A2157">
        <v>5107</v>
      </c>
      <c r="B2157" t="s">
        <v>2477</v>
      </c>
      <c r="C2157">
        <v>0</v>
      </c>
      <c r="D2157">
        <v>1.58</v>
      </c>
      <c r="E2157">
        <v>0</v>
      </c>
      <c r="F2157">
        <v>0</v>
      </c>
      <c r="G2157">
        <v>0</v>
      </c>
      <c r="H2157">
        <v>0.03</v>
      </c>
      <c r="I2157">
        <v>0</v>
      </c>
      <c r="J2157">
        <v>2</v>
      </c>
      <c r="K2157">
        <v>0.03</v>
      </c>
      <c r="L2157">
        <v>-1</v>
      </c>
      <c r="M2157">
        <v>-1</v>
      </c>
      <c r="N2157">
        <v>0.67</v>
      </c>
      <c r="O2157">
        <v>3.58</v>
      </c>
      <c r="P2157">
        <v>0.03</v>
      </c>
      <c r="Q2157">
        <v>0.28000000000000003</v>
      </c>
      <c r="R2157">
        <v>0.05</v>
      </c>
      <c r="S2157">
        <v>0.32</v>
      </c>
      <c r="T2157">
        <v>0.23</v>
      </c>
      <c r="U2157">
        <v>0</v>
      </c>
      <c r="V2157">
        <v>0</v>
      </c>
      <c r="W2157">
        <v>20.67</v>
      </c>
      <c r="X2157">
        <v>0.6</v>
      </c>
      <c r="Y2157">
        <v>-1</v>
      </c>
      <c r="Z2157">
        <v>-1</v>
      </c>
      <c r="AA2157">
        <v>24.88</v>
      </c>
      <c r="AB2157">
        <v>0.03</v>
      </c>
      <c r="AC2157">
        <v>0.02</v>
      </c>
      <c r="AD2157">
        <v>0.03</v>
      </c>
      <c r="AE2157">
        <v>4.17</v>
      </c>
      <c r="AF2157">
        <v>-1</v>
      </c>
      <c r="AG2157">
        <v>-1</v>
      </c>
      <c r="AH2157">
        <v>-1</v>
      </c>
      <c r="AI2157">
        <v>0</v>
      </c>
      <c r="AJ2157">
        <v>0</v>
      </c>
      <c r="AK2157">
        <v>0.03</v>
      </c>
      <c r="AL2157">
        <v>0.03</v>
      </c>
      <c r="AM2157">
        <v>0.05</v>
      </c>
      <c r="AN2157">
        <v>0.05</v>
      </c>
      <c r="AO2157">
        <v>1.42</v>
      </c>
      <c r="AP2157">
        <v>1.42</v>
      </c>
      <c r="AQ2157">
        <v>22.67</v>
      </c>
      <c r="AR2157">
        <v>0.53</v>
      </c>
      <c r="AS2157">
        <v>0.68</v>
      </c>
      <c r="AT2157">
        <v>-1</v>
      </c>
      <c r="AU2157">
        <v>-1</v>
      </c>
      <c r="AV2157">
        <v>0.05</v>
      </c>
      <c r="AW2157">
        <v>29.88</v>
      </c>
      <c r="AX2157">
        <v>29.88</v>
      </c>
      <c r="AY2157">
        <v>0.17</v>
      </c>
      <c r="AZ2157">
        <v>0</v>
      </c>
      <c r="BA2157">
        <v>1350</v>
      </c>
    </row>
    <row r="2158" spans="1:53" x14ac:dyDescent="0.25">
      <c r="A2158">
        <v>5109</v>
      </c>
      <c r="B2158" t="s">
        <v>2478</v>
      </c>
      <c r="C2158">
        <v>0</v>
      </c>
      <c r="D2158">
        <v>1.58</v>
      </c>
      <c r="E2158">
        <v>0</v>
      </c>
      <c r="F2158">
        <v>0</v>
      </c>
      <c r="G2158">
        <v>0</v>
      </c>
      <c r="H2158">
        <v>0.03</v>
      </c>
      <c r="I2158">
        <v>0</v>
      </c>
      <c r="J2158">
        <v>2</v>
      </c>
      <c r="K2158">
        <v>0.03</v>
      </c>
      <c r="L2158">
        <v>-1</v>
      </c>
      <c r="M2158">
        <v>-1</v>
      </c>
      <c r="N2158">
        <v>0.67</v>
      </c>
      <c r="O2158">
        <v>3.58</v>
      </c>
      <c r="P2158">
        <v>0.03</v>
      </c>
      <c r="Q2158">
        <v>0.28000000000000003</v>
      </c>
      <c r="R2158">
        <v>0.05</v>
      </c>
      <c r="S2158">
        <v>0.32</v>
      </c>
      <c r="T2158">
        <v>0.23</v>
      </c>
      <c r="U2158">
        <v>0</v>
      </c>
      <c r="V2158">
        <v>0</v>
      </c>
      <c r="W2158">
        <v>20.67</v>
      </c>
      <c r="X2158">
        <v>0.6</v>
      </c>
      <c r="Y2158">
        <v>-1</v>
      </c>
      <c r="Z2158">
        <v>-1</v>
      </c>
      <c r="AA2158">
        <v>24.88</v>
      </c>
      <c r="AB2158">
        <v>0.03</v>
      </c>
      <c r="AC2158">
        <v>0.02</v>
      </c>
      <c r="AD2158">
        <v>0.03</v>
      </c>
      <c r="AE2158">
        <v>4.17</v>
      </c>
      <c r="AF2158">
        <v>-1</v>
      </c>
      <c r="AG2158">
        <v>-1</v>
      </c>
      <c r="AH2158">
        <v>-1</v>
      </c>
      <c r="AI2158">
        <v>0</v>
      </c>
      <c r="AJ2158">
        <v>0</v>
      </c>
      <c r="AK2158">
        <v>0.03</v>
      </c>
      <c r="AL2158">
        <v>0.03</v>
      </c>
      <c r="AM2158">
        <v>0.05</v>
      </c>
      <c r="AN2158">
        <v>0.05</v>
      </c>
      <c r="AO2158">
        <v>1.42</v>
      </c>
      <c r="AP2158">
        <v>1.42</v>
      </c>
      <c r="AQ2158">
        <v>22.67</v>
      </c>
      <c r="AR2158">
        <v>0.53</v>
      </c>
      <c r="AS2158">
        <v>0.68</v>
      </c>
      <c r="AT2158">
        <v>-1</v>
      </c>
      <c r="AU2158">
        <v>-1</v>
      </c>
      <c r="AV2158">
        <v>0.05</v>
      </c>
      <c r="AW2158">
        <v>29.88</v>
      </c>
      <c r="AX2158">
        <v>29.88</v>
      </c>
      <c r="AY2158">
        <v>0.17</v>
      </c>
      <c r="AZ2158">
        <v>0</v>
      </c>
      <c r="BA2158">
        <v>1408.3956963218327</v>
      </c>
    </row>
    <row r="2159" spans="1:53" x14ac:dyDescent="0.25">
      <c r="A2159">
        <v>5110</v>
      </c>
      <c r="B2159" t="s">
        <v>2479</v>
      </c>
      <c r="C2159">
        <v>0</v>
      </c>
      <c r="D2159">
        <v>1.58</v>
      </c>
      <c r="E2159">
        <v>0</v>
      </c>
      <c r="F2159">
        <v>0</v>
      </c>
      <c r="G2159">
        <v>0</v>
      </c>
      <c r="H2159">
        <v>0.03</v>
      </c>
      <c r="I2159">
        <v>0</v>
      </c>
      <c r="J2159">
        <v>2</v>
      </c>
      <c r="K2159">
        <v>0.03</v>
      </c>
      <c r="L2159">
        <v>-1</v>
      </c>
      <c r="M2159">
        <v>-1</v>
      </c>
      <c r="N2159">
        <v>0.67</v>
      </c>
      <c r="O2159">
        <v>3.58</v>
      </c>
      <c r="P2159">
        <v>0.03</v>
      </c>
      <c r="Q2159">
        <v>0.28000000000000003</v>
      </c>
      <c r="R2159">
        <v>0.05</v>
      </c>
      <c r="S2159">
        <v>0.32</v>
      </c>
      <c r="T2159">
        <v>0.23</v>
      </c>
      <c r="U2159">
        <v>0</v>
      </c>
      <c r="V2159">
        <v>0</v>
      </c>
      <c r="W2159">
        <v>20.67</v>
      </c>
      <c r="X2159">
        <v>0.6</v>
      </c>
      <c r="Y2159">
        <v>-1</v>
      </c>
      <c r="Z2159">
        <v>-1</v>
      </c>
      <c r="AA2159">
        <v>24.88</v>
      </c>
      <c r="AB2159">
        <v>0.03</v>
      </c>
      <c r="AC2159">
        <v>0.02</v>
      </c>
      <c r="AD2159">
        <v>0.03</v>
      </c>
      <c r="AE2159">
        <v>4.17</v>
      </c>
      <c r="AF2159">
        <v>-1</v>
      </c>
      <c r="AG2159">
        <v>-1</v>
      </c>
      <c r="AH2159">
        <v>-1</v>
      </c>
      <c r="AI2159">
        <v>0</v>
      </c>
      <c r="AJ2159">
        <v>0</v>
      </c>
      <c r="AK2159">
        <v>0.03</v>
      </c>
      <c r="AL2159">
        <v>0.03</v>
      </c>
      <c r="AM2159">
        <v>0.05</v>
      </c>
      <c r="AN2159">
        <v>0.05</v>
      </c>
      <c r="AO2159">
        <v>1.42</v>
      </c>
      <c r="AP2159">
        <v>1.42</v>
      </c>
      <c r="AQ2159">
        <v>22.67</v>
      </c>
      <c r="AR2159">
        <v>0.53</v>
      </c>
      <c r="AS2159">
        <v>0.68</v>
      </c>
      <c r="AT2159">
        <v>-1</v>
      </c>
      <c r="AU2159">
        <v>-1</v>
      </c>
      <c r="AV2159">
        <v>0.05</v>
      </c>
      <c r="AW2159">
        <v>29.88</v>
      </c>
      <c r="AX2159">
        <v>29.88</v>
      </c>
      <c r="AY2159">
        <v>0.17</v>
      </c>
      <c r="AZ2159">
        <v>0</v>
      </c>
      <c r="BA2159">
        <v>1416.0230316264074</v>
      </c>
    </row>
    <row r="2160" spans="1:53" x14ac:dyDescent="0.25">
      <c r="A2160">
        <v>5111</v>
      </c>
      <c r="B2160" t="s">
        <v>2480</v>
      </c>
      <c r="C2160">
        <v>0</v>
      </c>
      <c r="D2160">
        <v>1.58</v>
      </c>
      <c r="E2160">
        <v>0</v>
      </c>
      <c r="F2160">
        <v>0</v>
      </c>
      <c r="G2160">
        <v>0</v>
      </c>
      <c r="H2160">
        <v>0.03</v>
      </c>
      <c r="I2160">
        <v>0</v>
      </c>
      <c r="J2160">
        <v>2</v>
      </c>
      <c r="K2160">
        <v>0.03</v>
      </c>
      <c r="L2160">
        <v>-1</v>
      </c>
      <c r="M2160">
        <v>-1</v>
      </c>
      <c r="N2160">
        <v>0.67</v>
      </c>
      <c r="O2160">
        <v>3.58</v>
      </c>
      <c r="P2160">
        <v>0.03</v>
      </c>
      <c r="Q2160">
        <v>0.28000000000000003</v>
      </c>
      <c r="R2160">
        <v>0.05</v>
      </c>
      <c r="S2160">
        <v>0.32</v>
      </c>
      <c r="T2160">
        <v>0.23</v>
      </c>
      <c r="U2160">
        <v>0</v>
      </c>
      <c r="V2160">
        <v>0</v>
      </c>
      <c r="W2160">
        <v>20.67</v>
      </c>
      <c r="X2160">
        <v>0.6</v>
      </c>
      <c r="Y2160">
        <v>-1</v>
      </c>
      <c r="Z2160">
        <v>-1</v>
      </c>
      <c r="AA2160">
        <v>24.88</v>
      </c>
      <c r="AB2160">
        <v>0.03</v>
      </c>
      <c r="AC2160">
        <v>0.02</v>
      </c>
      <c r="AD2160">
        <v>0.03</v>
      </c>
      <c r="AE2160">
        <v>4.17</v>
      </c>
      <c r="AF2160">
        <v>-1</v>
      </c>
      <c r="AG2160">
        <v>-1</v>
      </c>
      <c r="AH2160">
        <v>-1</v>
      </c>
      <c r="AI2160">
        <v>0</v>
      </c>
      <c r="AJ2160">
        <v>0</v>
      </c>
      <c r="AK2160">
        <v>0.03</v>
      </c>
      <c r="AL2160">
        <v>0.03</v>
      </c>
      <c r="AM2160">
        <v>0.05</v>
      </c>
      <c r="AN2160">
        <v>0.05</v>
      </c>
      <c r="AO2160">
        <v>1.42</v>
      </c>
      <c r="AP2160">
        <v>1.42</v>
      </c>
      <c r="AQ2160">
        <v>22.67</v>
      </c>
      <c r="AR2160">
        <v>0.53</v>
      </c>
      <c r="AS2160">
        <v>0.68</v>
      </c>
      <c r="AT2160">
        <v>-1</v>
      </c>
      <c r="AU2160">
        <v>-1</v>
      </c>
      <c r="AV2160">
        <v>0.05</v>
      </c>
      <c r="AW2160">
        <v>29.88</v>
      </c>
      <c r="AX2160">
        <v>29.88</v>
      </c>
      <c r="AY2160">
        <v>0.17</v>
      </c>
      <c r="AZ2160">
        <v>0</v>
      </c>
      <c r="BA2160">
        <v>1393.2416927378843</v>
      </c>
    </row>
    <row r="2161" spans="1:53" x14ac:dyDescent="0.25">
      <c r="A2161">
        <v>5112</v>
      </c>
      <c r="B2161" t="s">
        <v>2481</v>
      </c>
      <c r="C2161">
        <v>0</v>
      </c>
      <c r="D2161">
        <v>1.58</v>
      </c>
      <c r="E2161">
        <v>0</v>
      </c>
      <c r="F2161">
        <v>0</v>
      </c>
      <c r="G2161">
        <v>0</v>
      </c>
      <c r="H2161">
        <v>0.03</v>
      </c>
      <c r="I2161">
        <v>0</v>
      </c>
      <c r="J2161">
        <v>2</v>
      </c>
      <c r="K2161">
        <v>0.03</v>
      </c>
      <c r="L2161">
        <v>-1</v>
      </c>
      <c r="M2161">
        <v>-1</v>
      </c>
      <c r="N2161">
        <v>0.67</v>
      </c>
      <c r="O2161">
        <v>3.58</v>
      </c>
      <c r="P2161">
        <v>0.03</v>
      </c>
      <c r="Q2161">
        <v>0.28000000000000003</v>
      </c>
      <c r="R2161">
        <v>0.05</v>
      </c>
      <c r="S2161">
        <v>0.32</v>
      </c>
      <c r="T2161">
        <v>0.23</v>
      </c>
      <c r="U2161">
        <v>0</v>
      </c>
      <c r="V2161">
        <v>0</v>
      </c>
      <c r="W2161">
        <v>20.67</v>
      </c>
      <c r="X2161">
        <v>0.6</v>
      </c>
      <c r="Y2161">
        <v>-1</v>
      </c>
      <c r="Z2161">
        <v>-1</v>
      </c>
      <c r="AA2161">
        <v>24.88</v>
      </c>
      <c r="AB2161">
        <v>0.03</v>
      </c>
      <c r="AC2161">
        <v>0.02</v>
      </c>
      <c r="AD2161">
        <v>0.03</v>
      </c>
      <c r="AE2161">
        <v>4.17</v>
      </c>
      <c r="AF2161">
        <v>-1</v>
      </c>
      <c r="AG2161">
        <v>-1</v>
      </c>
      <c r="AH2161">
        <v>-1</v>
      </c>
      <c r="AI2161">
        <v>0</v>
      </c>
      <c r="AJ2161">
        <v>0</v>
      </c>
      <c r="AK2161">
        <v>0.03</v>
      </c>
      <c r="AL2161">
        <v>0.03</v>
      </c>
      <c r="AM2161">
        <v>0.05</v>
      </c>
      <c r="AN2161">
        <v>0.05</v>
      </c>
      <c r="AO2161">
        <v>1.42</v>
      </c>
      <c r="AP2161">
        <v>1.42</v>
      </c>
      <c r="AQ2161">
        <v>22.67</v>
      </c>
      <c r="AR2161">
        <v>0.53</v>
      </c>
      <c r="AS2161">
        <v>0.68</v>
      </c>
      <c r="AT2161">
        <v>-1</v>
      </c>
      <c r="AU2161">
        <v>-1</v>
      </c>
      <c r="AV2161">
        <v>0.05</v>
      </c>
      <c r="AW2161">
        <v>29.88</v>
      </c>
      <c r="AX2161">
        <v>29.88</v>
      </c>
      <c r="AY2161">
        <v>0.17</v>
      </c>
      <c r="AZ2161">
        <v>0</v>
      </c>
      <c r="BA2161">
        <v>1510.2526107645772</v>
      </c>
    </row>
    <row r="2162" spans="1:53" x14ac:dyDescent="0.25">
      <c r="A2162">
        <v>5113</v>
      </c>
      <c r="B2162" t="s">
        <v>2482</v>
      </c>
      <c r="C2162">
        <v>0</v>
      </c>
      <c r="D2162">
        <v>1.58</v>
      </c>
      <c r="E2162">
        <v>0</v>
      </c>
      <c r="F2162">
        <v>0</v>
      </c>
      <c r="G2162">
        <v>0</v>
      </c>
      <c r="H2162">
        <v>0.03</v>
      </c>
      <c r="I2162">
        <v>0</v>
      </c>
      <c r="J2162">
        <v>2</v>
      </c>
      <c r="K2162">
        <v>0.03</v>
      </c>
      <c r="L2162">
        <v>-1</v>
      </c>
      <c r="M2162">
        <v>-1</v>
      </c>
      <c r="N2162">
        <v>0.67</v>
      </c>
      <c r="O2162">
        <v>3.58</v>
      </c>
      <c r="P2162">
        <v>0.03</v>
      </c>
      <c r="Q2162">
        <v>0.28000000000000003</v>
      </c>
      <c r="R2162">
        <v>0.05</v>
      </c>
      <c r="S2162">
        <v>0.32</v>
      </c>
      <c r="T2162">
        <v>0.23</v>
      </c>
      <c r="U2162">
        <v>0</v>
      </c>
      <c r="V2162">
        <v>0</v>
      </c>
      <c r="W2162">
        <v>20.67</v>
      </c>
      <c r="X2162">
        <v>0.6</v>
      </c>
      <c r="Y2162">
        <v>-1</v>
      </c>
      <c r="Z2162">
        <v>-1</v>
      </c>
      <c r="AA2162">
        <v>24.88</v>
      </c>
      <c r="AB2162">
        <v>0.03</v>
      </c>
      <c r="AC2162">
        <v>0.02</v>
      </c>
      <c r="AD2162">
        <v>0.03</v>
      </c>
      <c r="AE2162">
        <v>4.17</v>
      </c>
      <c r="AF2162">
        <v>-1</v>
      </c>
      <c r="AG2162">
        <v>-1</v>
      </c>
      <c r="AH2162">
        <v>-1</v>
      </c>
      <c r="AI2162">
        <v>0</v>
      </c>
      <c r="AJ2162">
        <v>0</v>
      </c>
      <c r="AK2162">
        <v>0.03</v>
      </c>
      <c r="AL2162">
        <v>0.03</v>
      </c>
      <c r="AM2162">
        <v>0.05</v>
      </c>
      <c r="AN2162">
        <v>0.05</v>
      </c>
      <c r="AO2162">
        <v>1.42</v>
      </c>
      <c r="AP2162">
        <v>1.42</v>
      </c>
      <c r="AQ2162">
        <v>22.67</v>
      </c>
      <c r="AR2162">
        <v>0.53</v>
      </c>
      <c r="AS2162">
        <v>0.68</v>
      </c>
      <c r="AT2162">
        <v>-1</v>
      </c>
      <c r="AU2162">
        <v>-1</v>
      </c>
      <c r="AV2162">
        <v>0.05</v>
      </c>
      <c r="AW2162">
        <v>29.88</v>
      </c>
      <c r="AX2162">
        <v>29.88</v>
      </c>
      <c r="AY2162">
        <v>0.17</v>
      </c>
      <c r="AZ2162">
        <v>0</v>
      </c>
      <c r="BA2162">
        <v>1508.3904299600222</v>
      </c>
    </row>
    <row r="2163" spans="1:53" x14ac:dyDescent="0.25">
      <c r="A2163">
        <v>5114</v>
      </c>
      <c r="B2163" t="s">
        <v>1464</v>
      </c>
      <c r="C2163">
        <v>0</v>
      </c>
      <c r="D2163">
        <v>1.58</v>
      </c>
      <c r="E2163">
        <v>0</v>
      </c>
      <c r="F2163">
        <v>0</v>
      </c>
      <c r="G2163">
        <v>0</v>
      </c>
      <c r="H2163">
        <v>0.03</v>
      </c>
      <c r="I2163">
        <v>0</v>
      </c>
      <c r="J2163">
        <v>2</v>
      </c>
      <c r="K2163">
        <v>0.03</v>
      </c>
      <c r="L2163">
        <v>-1</v>
      </c>
      <c r="M2163">
        <v>-1</v>
      </c>
      <c r="N2163">
        <v>0.67</v>
      </c>
      <c r="O2163">
        <v>3.58</v>
      </c>
      <c r="P2163">
        <v>0.03</v>
      </c>
      <c r="Q2163">
        <v>0.28000000000000003</v>
      </c>
      <c r="R2163">
        <v>0.05</v>
      </c>
      <c r="S2163">
        <v>0.32</v>
      </c>
      <c r="T2163">
        <v>0.23</v>
      </c>
      <c r="U2163">
        <v>0</v>
      </c>
      <c r="V2163">
        <v>0</v>
      </c>
      <c r="W2163">
        <v>20.67</v>
      </c>
      <c r="X2163">
        <v>0.6</v>
      </c>
      <c r="Y2163">
        <v>-1</v>
      </c>
      <c r="Z2163">
        <v>-1</v>
      </c>
      <c r="AA2163">
        <v>24.88</v>
      </c>
      <c r="AB2163">
        <v>0.03</v>
      </c>
      <c r="AC2163">
        <v>0.02</v>
      </c>
      <c r="AD2163">
        <v>0.03</v>
      </c>
      <c r="AE2163">
        <v>4.17</v>
      </c>
      <c r="AF2163">
        <v>-1</v>
      </c>
      <c r="AG2163">
        <v>-1</v>
      </c>
      <c r="AH2163">
        <v>-1</v>
      </c>
      <c r="AI2163">
        <v>0</v>
      </c>
      <c r="AJ2163">
        <v>0</v>
      </c>
      <c r="AK2163">
        <v>0.03</v>
      </c>
      <c r="AL2163">
        <v>0.03</v>
      </c>
      <c r="AM2163">
        <v>0.05</v>
      </c>
      <c r="AN2163">
        <v>0.05</v>
      </c>
      <c r="AO2163">
        <v>1.42</v>
      </c>
      <c r="AP2163">
        <v>1.42</v>
      </c>
      <c r="AQ2163">
        <v>22.67</v>
      </c>
      <c r="AR2163">
        <v>0.53</v>
      </c>
      <c r="AS2163">
        <v>0.68</v>
      </c>
      <c r="AT2163">
        <v>-1</v>
      </c>
      <c r="AU2163">
        <v>-1</v>
      </c>
      <c r="AV2163">
        <v>0.05</v>
      </c>
      <c r="AW2163">
        <v>29.88</v>
      </c>
      <c r="AX2163">
        <v>29.88</v>
      </c>
      <c r="AY2163">
        <v>0.17</v>
      </c>
      <c r="AZ2163">
        <v>0</v>
      </c>
      <c r="BA2163">
        <v>1537.0792663863908</v>
      </c>
    </row>
    <row r="2164" spans="1:53" x14ac:dyDescent="0.25">
      <c r="A2164">
        <v>5115</v>
      </c>
      <c r="B2164" t="s">
        <v>2483</v>
      </c>
      <c r="C2164">
        <v>0</v>
      </c>
      <c r="D2164">
        <v>1.58</v>
      </c>
      <c r="E2164">
        <v>0</v>
      </c>
      <c r="F2164">
        <v>0</v>
      </c>
      <c r="G2164">
        <v>0</v>
      </c>
      <c r="H2164">
        <v>0.03</v>
      </c>
      <c r="I2164">
        <v>0</v>
      </c>
      <c r="J2164">
        <v>2</v>
      </c>
      <c r="K2164">
        <v>0.03</v>
      </c>
      <c r="L2164">
        <v>-1</v>
      </c>
      <c r="M2164">
        <v>-1</v>
      </c>
      <c r="N2164">
        <v>0.67</v>
      </c>
      <c r="O2164">
        <v>3.58</v>
      </c>
      <c r="P2164">
        <v>0.03</v>
      </c>
      <c r="Q2164">
        <v>0.28000000000000003</v>
      </c>
      <c r="R2164">
        <v>0.05</v>
      </c>
      <c r="S2164">
        <v>0.32</v>
      </c>
      <c r="T2164">
        <v>0.23</v>
      </c>
      <c r="U2164">
        <v>0</v>
      </c>
      <c r="V2164">
        <v>0</v>
      </c>
      <c r="W2164">
        <v>20.67</v>
      </c>
      <c r="X2164">
        <v>0.6</v>
      </c>
      <c r="Y2164">
        <v>-1</v>
      </c>
      <c r="Z2164">
        <v>-1</v>
      </c>
      <c r="AA2164">
        <v>24.88</v>
      </c>
      <c r="AB2164">
        <v>0.03</v>
      </c>
      <c r="AC2164">
        <v>0.02</v>
      </c>
      <c r="AD2164">
        <v>0.03</v>
      </c>
      <c r="AE2164">
        <v>4.17</v>
      </c>
      <c r="AF2164">
        <v>-1</v>
      </c>
      <c r="AG2164">
        <v>-1</v>
      </c>
      <c r="AH2164">
        <v>-1</v>
      </c>
      <c r="AI2164">
        <v>0</v>
      </c>
      <c r="AJ2164">
        <v>0</v>
      </c>
      <c r="AK2164">
        <v>0.03</v>
      </c>
      <c r="AL2164">
        <v>0.03</v>
      </c>
      <c r="AM2164">
        <v>0.05</v>
      </c>
      <c r="AN2164">
        <v>0.05</v>
      </c>
      <c r="AO2164">
        <v>1.42</v>
      </c>
      <c r="AP2164">
        <v>1.42</v>
      </c>
      <c r="AQ2164">
        <v>22.67</v>
      </c>
      <c r="AR2164">
        <v>0.53</v>
      </c>
      <c r="AS2164">
        <v>0.68</v>
      </c>
      <c r="AT2164">
        <v>-1</v>
      </c>
      <c r="AU2164">
        <v>-1</v>
      </c>
      <c r="AV2164">
        <v>0.05</v>
      </c>
      <c r="AW2164">
        <v>29.88</v>
      </c>
      <c r="AX2164">
        <v>29.88</v>
      </c>
      <c r="AY2164">
        <v>0.17</v>
      </c>
      <c r="AZ2164">
        <v>0</v>
      </c>
      <c r="BA2164">
        <v>1518.7307137699713</v>
      </c>
    </row>
    <row r="2165" spans="1:53" x14ac:dyDescent="0.25">
      <c r="A2165">
        <v>5118</v>
      </c>
      <c r="B2165" t="s">
        <v>2484</v>
      </c>
      <c r="C2165">
        <v>0</v>
      </c>
      <c r="D2165">
        <v>1.58</v>
      </c>
      <c r="E2165">
        <v>0</v>
      </c>
      <c r="F2165">
        <v>0</v>
      </c>
      <c r="G2165">
        <v>0</v>
      </c>
      <c r="H2165">
        <v>0.03</v>
      </c>
      <c r="I2165">
        <v>0</v>
      </c>
      <c r="J2165">
        <v>2</v>
      </c>
      <c r="K2165">
        <v>0.03</v>
      </c>
      <c r="L2165">
        <v>-1</v>
      </c>
      <c r="M2165">
        <v>-1</v>
      </c>
      <c r="N2165">
        <v>0.67</v>
      </c>
      <c r="O2165">
        <v>3.58</v>
      </c>
      <c r="P2165">
        <v>0.03</v>
      </c>
      <c r="Q2165">
        <v>0.28000000000000003</v>
      </c>
      <c r="R2165">
        <v>0.05</v>
      </c>
      <c r="S2165">
        <v>0.32</v>
      </c>
      <c r="T2165">
        <v>0.23</v>
      </c>
      <c r="U2165">
        <v>0</v>
      </c>
      <c r="V2165">
        <v>0</v>
      </c>
      <c r="W2165">
        <v>20.67</v>
      </c>
      <c r="X2165">
        <v>0.6</v>
      </c>
      <c r="Y2165">
        <v>-1</v>
      </c>
      <c r="Z2165">
        <v>-1</v>
      </c>
      <c r="AA2165">
        <v>24.88</v>
      </c>
      <c r="AB2165">
        <v>0.03</v>
      </c>
      <c r="AC2165">
        <v>0.02</v>
      </c>
      <c r="AD2165">
        <v>0.03</v>
      </c>
      <c r="AE2165">
        <v>4.17</v>
      </c>
      <c r="AF2165">
        <v>-1</v>
      </c>
      <c r="AG2165">
        <v>-1</v>
      </c>
      <c r="AH2165">
        <v>-1</v>
      </c>
      <c r="AI2165">
        <v>0</v>
      </c>
      <c r="AJ2165">
        <v>0</v>
      </c>
      <c r="AK2165">
        <v>0.03</v>
      </c>
      <c r="AL2165">
        <v>0.03</v>
      </c>
      <c r="AM2165">
        <v>0.05</v>
      </c>
      <c r="AN2165">
        <v>0.05</v>
      </c>
      <c r="AO2165">
        <v>1.42</v>
      </c>
      <c r="AP2165">
        <v>1.42</v>
      </c>
      <c r="AQ2165">
        <v>22.67</v>
      </c>
      <c r="AR2165">
        <v>0.53</v>
      </c>
      <c r="AS2165">
        <v>0.68</v>
      </c>
      <c r="AT2165">
        <v>-1</v>
      </c>
      <c r="AU2165">
        <v>-1</v>
      </c>
      <c r="AV2165">
        <v>0.05</v>
      </c>
      <c r="AW2165">
        <v>29.88</v>
      </c>
      <c r="AX2165">
        <v>29.88</v>
      </c>
      <c r="AY2165">
        <v>0.17</v>
      </c>
      <c r="AZ2165">
        <v>0</v>
      </c>
      <c r="BA2165">
        <v>1417.5759540503764</v>
      </c>
    </row>
    <row r="2166" spans="1:53" x14ac:dyDescent="0.25">
      <c r="A2166">
        <v>5119</v>
      </c>
      <c r="B2166" t="s">
        <v>2485</v>
      </c>
      <c r="C2166">
        <v>0</v>
      </c>
      <c r="D2166">
        <v>1.58</v>
      </c>
      <c r="E2166">
        <v>0</v>
      </c>
      <c r="F2166">
        <v>0</v>
      </c>
      <c r="G2166">
        <v>0</v>
      </c>
      <c r="H2166">
        <v>0.03</v>
      </c>
      <c r="I2166">
        <v>0</v>
      </c>
      <c r="J2166">
        <v>2</v>
      </c>
      <c r="K2166">
        <v>0.03</v>
      </c>
      <c r="L2166">
        <v>-1</v>
      </c>
      <c r="M2166">
        <v>-1</v>
      </c>
      <c r="N2166">
        <v>0.67</v>
      </c>
      <c r="O2166">
        <v>3.58</v>
      </c>
      <c r="P2166">
        <v>0.03</v>
      </c>
      <c r="Q2166">
        <v>0.28000000000000003</v>
      </c>
      <c r="R2166">
        <v>0.05</v>
      </c>
      <c r="S2166">
        <v>0.32</v>
      </c>
      <c r="T2166">
        <v>0.23</v>
      </c>
      <c r="U2166">
        <v>0</v>
      </c>
      <c r="V2166">
        <v>0</v>
      </c>
      <c r="W2166">
        <v>20.67</v>
      </c>
      <c r="X2166">
        <v>0.6</v>
      </c>
      <c r="Y2166">
        <v>-1</v>
      </c>
      <c r="Z2166">
        <v>-1</v>
      </c>
      <c r="AA2166">
        <v>24.88</v>
      </c>
      <c r="AB2166">
        <v>0.03</v>
      </c>
      <c r="AC2166">
        <v>0.02</v>
      </c>
      <c r="AD2166">
        <v>0.03</v>
      </c>
      <c r="AE2166">
        <v>4.17</v>
      </c>
      <c r="AF2166">
        <v>-1</v>
      </c>
      <c r="AG2166">
        <v>-1</v>
      </c>
      <c r="AH2166">
        <v>-1</v>
      </c>
      <c r="AI2166">
        <v>0</v>
      </c>
      <c r="AJ2166">
        <v>0</v>
      </c>
      <c r="AK2166">
        <v>0.03</v>
      </c>
      <c r="AL2166">
        <v>0.03</v>
      </c>
      <c r="AM2166">
        <v>0.05</v>
      </c>
      <c r="AN2166">
        <v>0.05</v>
      </c>
      <c r="AO2166">
        <v>1.42</v>
      </c>
      <c r="AP2166">
        <v>1.42</v>
      </c>
      <c r="AQ2166">
        <v>22.67</v>
      </c>
      <c r="AR2166">
        <v>0.53</v>
      </c>
      <c r="AS2166">
        <v>0.68</v>
      </c>
      <c r="AT2166">
        <v>-1</v>
      </c>
      <c r="AU2166">
        <v>-1</v>
      </c>
      <c r="AV2166">
        <v>0.05</v>
      </c>
      <c r="AW2166">
        <v>29.88</v>
      </c>
      <c r="AX2166">
        <v>29.88</v>
      </c>
      <c r="AY2166">
        <v>0.17</v>
      </c>
      <c r="AZ2166">
        <v>0</v>
      </c>
      <c r="BA2166">
        <v>1461.3878354319868</v>
      </c>
    </row>
    <row r="2167" spans="1:53" x14ac:dyDescent="0.25">
      <c r="A2167">
        <v>5122</v>
      </c>
      <c r="B2167" t="s">
        <v>2486</v>
      </c>
      <c r="C2167">
        <v>0</v>
      </c>
      <c r="D2167">
        <v>1.58</v>
      </c>
      <c r="E2167">
        <v>0</v>
      </c>
      <c r="F2167">
        <v>0</v>
      </c>
      <c r="G2167">
        <v>0</v>
      </c>
      <c r="H2167">
        <v>0.03</v>
      </c>
      <c r="I2167">
        <v>0</v>
      </c>
      <c r="J2167">
        <v>2</v>
      </c>
      <c r="K2167">
        <v>0.03</v>
      </c>
      <c r="L2167">
        <v>-1</v>
      </c>
      <c r="M2167">
        <v>-1</v>
      </c>
      <c r="N2167">
        <v>0.67</v>
      </c>
      <c r="O2167">
        <v>3.58</v>
      </c>
      <c r="P2167">
        <v>0.03</v>
      </c>
      <c r="Q2167">
        <v>0.28000000000000003</v>
      </c>
      <c r="R2167">
        <v>0.05</v>
      </c>
      <c r="S2167">
        <v>0.32</v>
      </c>
      <c r="T2167">
        <v>0.23</v>
      </c>
      <c r="U2167">
        <v>0</v>
      </c>
      <c r="V2167">
        <v>0</v>
      </c>
      <c r="W2167">
        <v>20.67</v>
      </c>
      <c r="X2167">
        <v>0.6</v>
      </c>
      <c r="Y2167">
        <v>-1</v>
      </c>
      <c r="Z2167">
        <v>-1</v>
      </c>
      <c r="AA2167">
        <v>24.88</v>
      </c>
      <c r="AB2167">
        <v>0.03</v>
      </c>
      <c r="AC2167">
        <v>0.02</v>
      </c>
      <c r="AD2167">
        <v>0.03</v>
      </c>
      <c r="AE2167">
        <v>4.17</v>
      </c>
      <c r="AF2167">
        <v>-1</v>
      </c>
      <c r="AG2167">
        <v>-1</v>
      </c>
      <c r="AH2167">
        <v>-1</v>
      </c>
      <c r="AI2167">
        <v>0</v>
      </c>
      <c r="AJ2167">
        <v>0</v>
      </c>
      <c r="AK2167">
        <v>0.03</v>
      </c>
      <c r="AL2167">
        <v>0.03</v>
      </c>
      <c r="AM2167">
        <v>0.05</v>
      </c>
      <c r="AN2167">
        <v>0.05</v>
      </c>
      <c r="AO2167">
        <v>1.42</v>
      </c>
      <c r="AP2167">
        <v>1.42</v>
      </c>
      <c r="AQ2167">
        <v>22.67</v>
      </c>
      <c r="AR2167">
        <v>0.53</v>
      </c>
      <c r="AS2167">
        <v>0.68</v>
      </c>
      <c r="AT2167">
        <v>-1</v>
      </c>
      <c r="AU2167">
        <v>-1</v>
      </c>
      <c r="AV2167">
        <v>0.05</v>
      </c>
      <c r="AW2167">
        <v>29.88</v>
      </c>
      <c r="AX2167">
        <v>29.88</v>
      </c>
      <c r="AY2167">
        <v>0.17</v>
      </c>
      <c r="AZ2167">
        <v>0</v>
      </c>
      <c r="BA2167">
        <v>1509.6771079640223</v>
      </c>
    </row>
    <row r="2168" spans="1:53" x14ac:dyDescent="0.25">
      <c r="A2168">
        <v>5123</v>
      </c>
      <c r="B2168" t="s">
        <v>2487</v>
      </c>
      <c r="C2168">
        <v>0</v>
      </c>
      <c r="D2168">
        <v>1.58</v>
      </c>
      <c r="E2168">
        <v>0</v>
      </c>
      <c r="F2168">
        <v>0</v>
      </c>
      <c r="G2168">
        <v>0</v>
      </c>
      <c r="H2168">
        <v>0.03</v>
      </c>
      <c r="I2168">
        <v>0</v>
      </c>
      <c r="J2168">
        <v>2</v>
      </c>
      <c r="K2168">
        <v>0.03</v>
      </c>
      <c r="L2168">
        <v>-1</v>
      </c>
      <c r="M2168">
        <v>-1</v>
      </c>
      <c r="N2168">
        <v>0.67</v>
      </c>
      <c r="O2168">
        <v>3.58</v>
      </c>
      <c r="P2168">
        <v>0.03</v>
      </c>
      <c r="Q2168">
        <v>0.28000000000000003</v>
      </c>
      <c r="R2168">
        <v>0.05</v>
      </c>
      <c r="S2168">
        <v>0.32</v>
      </c>
      <c r="T2168">
        <v>0.23</v>
      </c>
      <c r="U2168">
        <v>0</v>
      </c>
      <c r="V2168">
        <v>0</v>
      </c>
      <c r="W2168">
        <v>20.67</v>
      </c>
      <c r="X2168">
        <v>0.6</v>
      </c>
      <c r="Y2168">
        <v>-1</v>
      </c>
      <c r="Z2168">
        <v>-1</v>
      </c>
      <c r="AA2168">
        <v>24.88</v>
      </c>
      <c r="AB2168">
        <v>0.03</v>
      </c>
      <c r="AC2168">
        <v>0.02</v>
      </c>
      <c r="AD2168">
        <v>0.03</v>
      </c>
      <c r="AE2168">
        <v>4.17</v>
      </c>
      <c r="AF2168">
        <v>-1</v>
      </c>
      <c r="AG2168">
        <v>-1</v>
      </c>
      <c r="AH2168">
        <v>-1</v>
      </c>
      <c r="AI2168">
        <v>0</v>
      </c>
      <c r="AJ2168">
        <v>0</v>
      </c>
      <c r="AK2168">
        <v>0.03</v>
      </c>
      <c r="AL2168">
        <v>0.03</v>
      </c>
      <c r="AM2168">
        <v>0.05</v>
      </c>
      <c r="AN2168">
        <v>0.05</v>
      </c>
      <c r="AO2168">
        <v>1.42</v>
      </c>
      <c r="AP2168">
        <v>1.42</v>
      </c>
      <c r="AQ2168">
        <v>22.67</v>
      </c>
      <c r="AR2168">
        <v>0.53</v>
      </c>
      <c r="AS2168">
        <v>0.68</v>
      </c>
      <c r="AT2168">
        <v>-1</v>
      </c>
      <c r="AU2168">
        <v>-1</v>
      </c>
      <c r="AV2168">
        <v>0.05</v>
      </c>
      <c r="AW2168">
        <v>29.88</v>
      </c>
      <c r="AX2168">
        <v>29.88</v>
      </c>
      <c r="AY2168">
        <v>0.17</v>
      </c>
      <c r="AZ2168">
        <v>0</v>
      </c>
      <c r="BA2168">
        <v>1347.7438333496727</v>
      </c>
    </row>
    <row r="2169" spans="1:53" x14ac:dyDescent="0.25">
      <c r="A2169">
        <v>5124</v>
      </c>
      <c r="B2169" t="s">
        <v>2488</v>
      </c>
      <c r="C2169">
        <v>0</v>
      </c>
      <c r="D2169">
        <v>1.58</v>
      </c>
      <c r="E2169">
        <v>0</v>
      </c>
      <c r="F2169">
        <v>0</v>
      </c>
      <c r="G2169">
        <v>0</v>
      </c>
      <c r="H2169">
        <v>0.03</v>
      </c>
      <c r="I2169">
        <v>0</v>
      </c>
      <c r="J2169">
        <v>2</v>
      </c>
      <c r="K2169">
        <v>0.03</v>
      </c>
      <c r="L2169">
        <v>-1</v>
      </c>
      <c r="M2169">
        <v>-1</v>
      </c>
      <c r="N2169">
        <v>0.67</v>
      </c>
      <c r="O2169">
        <v>3.58</v>
      </c>
      <c r="P2169">
        <v>0.03</v>
      </c>
      <c r="Q2169">
        <v>0.28000000000000003</v>
      </c>
      <c r="R2169">
        <v>0.05</v>
      </c>
      <c r="S2169">
        <v>0.32</v>
      </c>
      <c r="T2169">
        <v>0.23</v>
      </c>
      <c r="U2169">
        <v>0</v>
      </c>
      <c r="V2169">
        <v>0</v>
      </c>
      <c r="W2169">
        <v>20.67</v>
      </c>
      <c r="X2169">
        <v>0.6</v>
      </c>
      <c r="Y2169">
        <v>-1</v>
      </c>
      <c r="Z2169">
        <v>-1</v>
      </c>
      <c r="AA2169">
        <v>24.88</v>
      </c>
      <c r="AB2169">
        <v>0.03</v>
      </c>
      <c r="AC2169">
        <v>0.02</v>
      </c>
      <c r="AD2169">
        <v>0.03</v>
      </c>
      <c r="AE2169">
        <v>4.17</v>
      </c>
      <c r="AF2169">
        <v>-1</v>
      </c>
      <c r="AG2169">
        <v>-1</v>
      </c>
      <c r="AH2169">
        <v>-1</v>
      </c>
      <c r="AI2169">
        <v>0</v>
      </c>
      <c r="AJ2169">
        <v>0</v>
      </c>
      <c r="AK2169">
        <v>0.03</v>
      </c>
      <c r="AL2169">
        <v>0.03</v>
      </c>
      <c r="AM2169">
        <v>0.05</v>
      </c>
      <c r="AN2169">
        <v>0.05</v>
      </c>
      <c r="AO2169">
        <v>1.42</v>
      </c>
      <c r="AP2169">
        <v>1.42</v>
      </c>
      <c r="AQ2169">
        <v>22.67</v>
      </c>
      <c r="AR2169">
        <v>0.53</v>
      </c>
      <c r="AS2169">
        <v>0.68</v>
      </c>
      <c r="AT2169">
        <v>-1</v>
      </c>
      <c r="AU2169">
        <v>-1</v>
      </c>
      <c r="AV2169">
        <v>0.05</v>
      </c>
      <c r="AW2169">
        <v>29.88</v>
      </c>
      <c r="AX2169">
        <v>29.88</v>
      </c>
      <c r="AY2169">
        <v>0.17</v>
      </c>
      <c r="AZ2169">
        <v>0</v>
      </c>
      <c r="BA2169">
        <v>1556.3192646243599</v>
      </c>
    </row>
    <row r="2170" spans="1:53" x14ac:dyDescent="0.25">
      <c r="A2170">
        <v>5125</v>
      </c>
      <c r="B2170" t="s">
        <v>2489</v>
      </c>
      <c r="C2170">
        <v>0</v>
      </c>
      <c r="D2170">
        <v>1.58</v>
      </c>
      <c r="E2170">
        <v>0</v>
      </c>
      <c r="F2170">
        <v>0</v>
      </c>
      <c r="G2170">
        <v>0</v>
      </c>
      <c r="H2170">
        <v>0.03</v>
      </c>
      <c r="I2170">
        <v>0</v>
      </c>
      <c r="J2170">
        <v>2</v>
      </c>
      <c r="K2170">
        <v>0.03</v>
      </c>
      <c r="L2170">
        <v>-1</v>
      </c>
      <c r="M2170">
        <v>-1</v>
      </c>
      <c r="N2170">
        <v>0.67</v>
      </c>
      <c r="O2170">
        <v>3.58</v>
      </c>
      <c r="P2170">
        <v>0.03</v>
      </c>
      <c r="Q2170">
        <v>0.28000000000000003</v>
      </c>
      <c r="R2170">
        <v>0.05</v>
      </c>
      <c r="S2170">
        <v>0.32</v>
      </c>
      <c r="T2170">
        <v>0.23</v>
      </c>
      <c r="U2170">
        <v>0</v>
      </c>
      <c r="V2170">
        <v>0</v>
      </c>
      <c r="W2170">
        <v>20.67</v>
      </c>
      <c r="X2170">
        <v>0.6</v>
      </c>
      <c r="Y2170">
        <v>-1</v>
      </c>
      <c r="Z2170">
        <v>-1</v>
      </c>
      <c r="AA2170">
        <v>24.88</v>
      </c>
      <c r="AB2170">
        <v>0.03</v>
      </c>
      <c r="AC2170">
        <v>0.02</v>
      </c>
      <c r="AD2170">
        <v>0.03</v>
      </c>
      <c r="AE2170">
        <v>4.17</v>
      </c>
      <c r="AF2170">
        <v>-1</v>
      </c>
      <c r="AG2170">
        <v>-1</v>
      </c>
      <c r="AH2170">
        <v>-1</v>
      </c>
      <c r="AI2170">
        <v>0</v>
      </c>
      <c r="AJ2170">
        <v>0</v>
      </c>
      <c r="AK2170">
        <v>0.03</v>
      </c>
      <c r="AL2170">
        <v>0.03</v>
      </c>
      <c r="AM2170">
        <v>0.05</v>
      </c>
      <c r="AN2170">
        <v>0.05</v>
      </c>
      <c r="AO2170">
        <v>1.42</v>
      </c>
      <c r="AP2170">
        <v>1.42</v>
      </c>
      <c r="AQ2170">
        <v>22.67</v>
      </c>
      <c r="AR2170">
        <v>0.53</v>
      </c>
      <c r="AS2170">
        <v>0.68</v>
      </c>
      <c r="AT2170">
        <v>-1</v>
      </c>
      <c r="AU2170">
        <v>-1</v>
      </c>
      <c r="AV2170">
        <v>0.05</v>
      </c>
      <c r="AW2170">
        <v>29.88</v>
      </c>
      <c r="AX2170">
        <v>29.88</v>
      </c>
      <c r="AY2170">
        <v>0.17</v>
      </c>
      <c r="AZ2170">
        <v>0</v>
      </c>
      <c r="BA2170">
        <v>1381.3000253844771</v>
      </c>
    </row>
    <row r="2171" spans="1:53" x14ac:dyDescent="0.25">
      <c r="A2171">
        <v>5126</v>
      </c>
      <c r="B2171" t="s">
        <v>2490</v>
      </c>
      <c r="C2171">
        <v>0</v>
      </c>
      <c r="D2171">
        <v>1.58</v>
      </c>
      <c r="E2171">
        <v>0</v>
      </c>
      <c r="F2171">
        <v>0</v>
      </c>
      <c r="G2171">
        <v>0</v>
      </c>
      <c r="H2171">
        <v>0.03</v>
      </c>
      <c r="I2171">
        <v>0</v>
      </c>
      <c r="J2171">
        <v>2</v>
      </c>
      <c r="K2171">
        <v>0.03</v>
      </c>
      <c r="L2171">
        <v>-1</v>
      </c>
      <c r="M2171">
        <v>-1</v>
      </c>
      <c r="N2171">
        <v>0.67</v>
      </c>
      <c r="O2171">
        <v>3.58</v>
      </c>
      <c r="P2171">
        <v>0.03</v>
      </c>
      <c r="Q2171">
        <v>0.28000000000000003</v>
      </c>
      <c r="R2171">
        <v>0.05</v>
      </c>
      <c r="S2171">
        <v>0.32</v>
      </c>
      <c r="T2171">
        <v>0.23</v>
      </c>
      <c r="U2171">
        <v>0</v>
      </c>
      <c r="V2171">
        <v>0</v>
      </c>
      <c r="W2171">
        <v>20.67</v>
      </c>
      <c r="X2171">
        <v>0.6</v>
      </c>
      <c r="Y2171">
        <v>-1</v>
      </c>
      <c r="Z2171">
        <v>-1</v>
      </c>
      <c r="AA2171">
        <v>24.88</v>
      </c>
      <c r="AB2171">
        <v>0.03</v>
      </c>
      <c r="AC2171">
        <v>0.02</v>
      </c>
      <c r="AD2171">
        <v>0.03</v>
      </c>
      <c r="AE2171">
        <v>4.17</v>
      </c>
      <c r="AF2171">
        <v>-1</v>
      </c>
      <c r="AG2171">
        <v>-1</v>
      </c>
      <c r="AH2171">
        <v>-1</v>
      </c>
      <c r="AI2171">
        <v>0</v>
      </c>
      <c r="AJ2171">
        <v>0</v>
      </c>
      <c r="AK2171">
        <v>0.03</v>
      </c>
      <c r="AL2171">
        <v>0.03</v>
      </c>
      <c r="AM2171">
        <v>0.05</v>
      </c>
      <c r="AN2171">
        <v>0.05</v>
      </c>
      <c r="AO2171">
        <v>1.42</v>
      </c>
      <c r="AP2171">
        <v>1.42</v>
      </c>
      <c r="AQ2171">
        <v>22.67</v>
      </c>
      <c r="AR2171">
        <v>0.53</v>
      </c>
      <c r="AS2171">
        <v>0.68</v>
      </c>
      <c r="AT2171">
        <v>-1</v>
      </c>
      <c r="AU2171">
        <v>-1</v>
      </c>
      <c r="AV2171">
        <v>0.05</v>
      </c>
      <c r="AW2171">
        <v>29.88</v>
      </c>
      <c r="AX2171">
        <v>29.88</v>
      </c>
      <c r="AY2171">
        <v>0.17</v>
      </c>
      <c r="AZ2171">
        <v>0</v>
      </c>
      <c r="BA2171">
        <v>1434.5446514156768</v>
      </c>
    </row>
    <row r="2172" spans="1:53" x14ac:dyDescent="0.25">
      <c r="A2172">
        <v>5129</v>
      </c>
      <c r="B2172" t="s">
        <v>2491</v>
      </c>
      <c r="C2172">
        <v>0</v>
      </c>
      <c r="D2172">
        <v>1.58</v>
      </c>
      <c r="E2172">
        <v>0</v>
      </c>
      <c r="F2172">
        <v>0</v>
      </c>
      <c r="G2172">
        <v>0</v>
      </c>
      <c r="H2172">
        <v>0.03</v>
      </c>
      <c r="I2172">
        <v>0</v>
      </c>
      <c r="J2172">
        <v>2</v>
      </c>
      <c r="K2172">
        <v>0.03</v>
      </c>
      <c r="L2172">
        <v>-1</v>
      </c>
      <c r="M2172">
        <v>-1</v>
      </c>
      <c r="N2172">
        <v>0.67</v>
      </c>
      <c r="O2172">
        <v>3.58</v>
      </c>
      <c r="P2172">
        <v>0.03</v>
      </c>
      <c r="Q2172">
        <v>0.28000000000000003</v>
      </c>
      <c r="R2172">
        <v>0.05</v>
      </c>
      <c r="S2172">
        <v>0.32</v>
      </c>
      <c r="T2172">
        <v>0.23</v>
      </c>
      <c r="U2172">
        <v>0</v>
      </c>
      <c r="V2172">
        <v>0</v>
      </c>
      <c r="W2172">
        <v>20.67</v>
      </c>
      <c r="X2172">
        <v>0.6</v>
      </c>
      <c r="Y2172">
        <v>-1</v>
      </c>
      <c r="Z2172">
        <v>-1</v>
      </c>
      <c r="AA2172">
        <v>24.88</v>
      </c>
      <c r="AB2172">
        <v>0.03</v>
      </c>
      <c r="AC2172">
        <v>0.02</v>
      </c>
      <c r="AD2172">
        <v>0.03</v>
      </c>
      <c r="AE2172">
        <v>4.17</v>
      </c>
      <c r="AF2172">
        <v>-1</v>
      </c>
      <c r="AG2172">
        <v>-1</v>
      </c>
      <c r="AH2172">
        <v>-1</v>
      </c>
      <c r="AI2172">
        <v>0</v>
      </c>
      <c r="AJ2172">
        <v>0</v>
      </c>
      <c r="AK2172">
        <v>0.03</v>
      </c>
      <c r="AL2172">
        <v>0.03</v>
      </c>
      <c r="AM2172">
        <v>0.05</v>
      </c>
      <c r="AN2172">
        <v>0.05</v>
      </c>
      <c r="AO2172">
        <v>1.42</v>
      </c>
      <c r="AP2172">
        <v>1.42</v>
      </c>
      <c r="AQ2172">
        <v>22.67</v>
      </c>
      <c r="AR2172">
        <v>0.53</v>
      </c>
      <c r="AS2172">
        <v>0.68</v>
      </c>
      <c r="AT2172">
        <v>-1</v>
      </c>
      <c r="AU2172">
        <v>-1</v>
      </c>
      <c r="AV2172">
        <v>0.05</v>
      </c>
      <c r="AW2172">
        <v>29.88</v>
      </c>
      <c r="AX2172">
        <v>29.88</v>
      </c>
      <c r="AY2172">
        <v>0.17</v>
      </c>
      <c r="AZ2172">
        <v>0</v>
      </c>
      <c r="BA2172">
        <v>1387.0916760826999</v>
      </c>
    </row>
    <row r="2173" spans="1:53" x14ac:dyDescent="0.25">
      <c r="A2173">
        <v>5132</v>
      </c>
      <c r="B2173" t="s">
        <v>2492</v>
      </c>
      <c r="C2173">
        <v>0</v>
      </c>
      <c r="D2173">
        <v>1.58</v>
      </c>
      <c r="E2173">
        <v>0</v>
      </c>
      <c r="F2173">
        <v>0</v>
      </c>
      <c r="G2173">
        <v>0</v>
      </c>
      <c r="H2173">
        <v>0.03</v>
      </c>
      <c r="I2173">
        <v>0</v>
      </c>
      <c r="J2173">
        <v>2</v>
      </c>
      <c r="K2173">
        <v>0.03</v>
      </c>
      <c r="L2173">
        <v>-1</v>
      </c>
      <c r="M2173">
        <v>-1</v>
      </c>
      <c r="N2173">
        <v>0.67</v>
      </c>
      <c r="O2173">
        <v>3.58</v>
      </c>
      <c r="P2173">
        <v>0.03</v>
      </c>
      <c r="Q2173">
        <v>0.28000000000000003</v>
      </c>
      <c r="R2173">
        <v>0.05</v>
      </c>
      <c r="S2173">
        <v>0.32</v>
      </c>
      <c r="T2173">
        <v>0.23</v>
      </c>
      <c r="U2173">
        <v>0</v>
      </c>
      <c r="V2173">
        <v>0</v>
      </c>
      <c r="W2173">
        <v>20.67</v>
      </c>
      <c r="X2173">
        <v>0.6</v>
      </c>
      <c r="Y2173">
        <v>-1</v>
      </c>
      <c r="Z2173">
        <v>-1</v>
      </c>
      <c r="AA2173">
        <v>24.88</v>
      </c>
      <c r="AB2173">
        <v>0.03</v>
      </c>
      <c r="AC2173">
        <v>0.02</v>
      </c>
      <c r="AD2173">
        <v>0.03</v>
      </c>
      <c r="AE2173">
        <v>4.17</v>
      </c>
      <c r="AF2173">
        <v>-1</v>
      </c>
      <c r="AG2173">
        <v>-1</v>
      </c>
      <c r="AH2173">
        <v>-1</v>
      </c>
      <c r="AI2173">
        <v>0</v>
      </c>
      <c r="AJ2173">
        <v>0</v>
      </c>
      <c r="AK2173">
        <v>0.03</v>
      </c>
      <c r="AL2173">
        <v>0.03</v>
      </c>
      <c r="AM2173">
        <v>0.05</v>
      </c>
      <c r="AN2173">
        <v>0.05</v>
      </c>
      <c r="AO2173">
        <v>1.42</v>
      </c>
      <c r="AP2173">
        <v>1.42</v>
      </c>
      <c r="AQ2173">
        <v>22.67</v>
      </c>
      <c r="AR2173">
        <v>0.53</v>
      </c>
      <c r="AS2173">
        <v>0.68</v>
      </c>
      <c r="AT2173">
        <v>-1</v>
      </c>
      <c r="AU2173">
        <v>-1</v>
      </c>
      <c r="AV2173">
        <v>0.05</v>
      </c>
      <c r="AW2173">
        <v>29.88</v>
      </c>
      <c r="AX2173">
        <v>29.88</v>
      </c>
      <c r="AY2173">
        <v>0.17</v>
      </c>
      <c r="AZ2173">
        <v>0</v>
      </c>
      <c r="BA2173">
        <v>1499.2727191143363</v>
      </c>
    </row>
    <row r="2174" spans="1:53" x14ac:dyDescent="0.25">
      <c r="A2174">
        <v>5133</v>
      </c>
      <c r="B2174" t="s">
        <v>2493</v>
      </c>
      <c r="C2174">
        <v>0</v>
      </c>
      <c r="D2174">
        <v>1.58</v>
      </c>
      <c r="E2174">
        <v>0</v>
      </c>
      <c r="F2174">
        <v>0</v>
      </c>
      <c r="G2174">
        <v>0</v>
      </c>
      <c r="H2174">
        <v>0.03</v>
      </c>
      <c r="I2174">
        <v>0</v>
      </c>
      <c r="J2174">
        <v>2</v>
      </c>
      <c r="K2174">
        <v>0.03</v>
      </c>
      <c r="L2174">
        <v>-1</v>
      </c>
      <c r="M2174">
        <v>-1</v>
      </c>
      <c r="N2174">
        <v>0.67</v>
      </c>
      <c r="O2174">
        <v>3.58</v>
      </c>
      <c r="P2174">
        <v>0.03</v>
      </c>
      <c r="Q2174">
        <v>0.28000000000000003</v>
      </c>
      <c r="R2174">
        <v>0.05</v>
      </c>
      <c r="S2174">
        <v>0.32</v>
      </c>
      <c r="T2174">
        <v>0.23</v>
      </c>
      <c r="U2174">
        <v>0</v>
      </c>
      <c r="V2174">
        <v>0</v>
      </c>
      <c r="W2174">
        <v>20.67</v>
      </c>
      <c r="X2174">
        <v>0.6</v>
      </c>
      <c r="Y2174">
        <v>-1</v>
      </c>
      <c r="Z2174">
        <v>-1</v>
      </c>
      <c r="AA2174">
        <v>24.88</v>
      </c>
      <c r="AB2174">
        <v>0.03</v>
      </c>
      <c r="AC2174">
        <v>0.02</v>
      </c>
      <c r="AD2174">
        <v>0.03</v>
      </c>
      <c r="AE2174">
        <v>4.17</v>
      </c>
      <c r="AF2174">
        <v>-1</v>
      </c>
      <c r="AG2174">
        <v>-1</v>
      </c>
      <c r="AH2174">
        <v>-1</v>
      </c>
      <c r="AI2174">
        <v>0</v>
      </c>
      <c r="AJ2174">
        <v>0</v>
      </c>
      <c r="AK2174">
        <v>0.03</v>
      </c>
      <c r="AL2174">
        <v>0.03</v>
      </c>
      <c r="AM2174">
        <v>0.05</v>
      </c>
      <c r="AN2174">
        <v>0.05</v>
      </c>
      <c r="AO2174">
        <v>1.42</v>
      </c>
      <c r="AP2174">
        <v>1.42</v>
      </c>
      <c r="AQ2174">
        <v>22.67</v>
      </c>
      <c r="AR2174">
        <v>0.53</v>
      </c>
      <c r="AS2174">
        <v>0.68</v>
      </c>
      <c r="AT2174">
        <v>-1</v>
      </c>
      <c r="AU2174">
        <v>-1</v>
      </c>
      <c r="AV2174">
        <v>0.05</v>
      </c>
      <c r="AW2174">
        <v>29.88</v>
      </c>
      <c r="AX2174">
        <v>29.88</v>
      </c>
      <c r="AY2174">
        <v>0.17</v>
      </c>
      <c r="AZ2174">
        <v>0</v>
      </c>
      <c r="BA2174">
        <v>1403.6871285918689</v>
      </c>
    </row>
    <row r="2175" spans="1:53" x14ac:dyDescent="0.25">
      <c r="A2175">
        <v>5134</v>
      </c>
      <c r="B2175" t="s">
        <v>1804</v>
      </c>
      <c r="C2175">
        <v>0</v>
      </c>
      <c r="D2175">
        <v>1.58</v>
      </c>
      <c r="E2175">
        <v>0</v>
      </c>
      <c r="F2175">
        <v>0</v>
      </c>
      <c r="G2175">
        <v>0</v>
      </c>
      <c r="H2175">
        <v>0.03</v>
      </c>
      <c r="I2175">
        <v>0</v>
      </c>
      <c r="J2175">
        <v>2</v>
      </c>
      <c r="K2175">
        <v>0.03</v>
      </c>
      <c r="L2175">
        <v>-1</v>
      </c>
      <c r="M2175">
        <v>-1</v>
      </c>
      <c r="N2175">
        <v>0.67</v>
      </c>
      <c r="O2175">
        <v>3.58</v>
      </c>
      <c r="P2175">
        <v>0.03</v>
      </c>
      <c r="Q2175">
        <v>0.28000000000000003</v>
      </c>
      <c r="R2175">
        <v>0.05</v>
      </c>
      <c r="S2175">
        <v>0.32</v>
      </c>
      <c r="T2175">
        <v>0.23</v>
      </c>
      <c r="U2175">
        <v>0</v>
      </c>
      <c r="V2175">
        <v>0</v>
      </c>
      <c r="W2175">
        <v>20.67</v>
      </c>
      <c r="X2175">
        <v>0.6</v>
      </c>
      <c r="Y2175">
        <v>-1</v>
      </c>
      <c r="Z2175">
        <v>-1</v>
      </c>
      <c r="AA2175">
        <v>24.88</v>
      </c>
      <c r="AB2175">
        <v>0.03</v>
      </c>
      <c r="AC2175">
        <v>0.02</v>
      </c>
      <c r="AD2175">
        <v>0.03</v>
      </c>
      <c r="AE2175">
        <v>4.17</v>
      </c>
      <c r="AF2175">
        <v>-1</v>
      </c>
      <c r="AG2175">
        <v>-1</v>
      </c>
      <c r="AH2175">
        <v>-1</v>
      </c>
      <c r="AI2175">
        <v>0</v>
      </c>
      <c r="AJ2175">
        <v>0</v>
      </c>
      <c r="AK2175">
        <v>0.03</v>
      </c>
      <c r="AL2175">
        <v>0.03</v>
      </c>
      <c r="AM2175">
        <v>0.05</v>
      </c>
      <c r="AN2175">
        <v>0.05</v>
      </c>
      <c r="AO2175">
        <v>1.42</v>
      </c>
      <c r="AP2175">
        <v>1.42</v>
      </c>
      <c r="AQ2175">
        <v>22.67</v>
      </c>
      <c r="AR2175">
        <v>0.53</v>
      </c>
      <c r="AS2175">
        <v>0.68</v>
      </c>
      <c r="AT2175">
        <v>-1</v>
      </c>
      <c r="AU2175">
        <v>-1</v>
      </c>
      <c r="AV2175">
        <v>0.05</v>
      </c>
      <c r="AW2175">
        <v>29.88</v>
      </c>
      <c r="AX2175">
        <v>29.88</v>
      </c>
      <c r="AY2175">
        <v>0.17</v>
      </c>
      <c r="AZ2175">
        <v>0</v>
      </c>
      <c r="BA2175">
        <v>1418.0171569215722</v>
      </c>
    </row>
    <row r="2176" spans="1:53" x14ac:dyDescent="0.25">
      <c r="A2176">
        <v>5135</v>
      </c>
      <c r="B2176" t="s">
        <v>2494</v>
      </c>
      <c r="C2176">
        <v>0</v>
      </c>
      <c r="D2176">
        <v>1.58</v>
      </c>
      <c r="E2176">
        <v>0</v>
      </c>
      <c r="F2176">
        <v>0</v>
      </c>
      <c r="G2176">
        <v>0</v>
      </c>
      <c r="H2176">
        <v>0.03</v>
      </c>
      <c r="I2176">
        <v>0</v>
      </c>
      <c r="J2176">
        <v>2</v>
      </c>
      <c r="K2176">
        <v>0.03</v>
      </c>
      <c r="L2176">
        <v>-1</v>
      </c>
      <c r="M2176">
        <v>-1</v>
      </c>
      <c r="N2176">
        <v>0.67</v>
      </c>
      <c r="O2176">
        <v>3.58</v>
      </c>
      <c r="P2176">
        <v>0.03</v>
      </c>
      <c r="Q2176">
        <v>0.28000000000000003</v>
      </c>
      <c r="R2176">
        <v>0.05</v>
      </c>
      <c r="S2176">
        <v>0.32</v>
      </c>
      <c r="T2176">
        <v>0.23</v>
      </c>
      <c r="U2176">
        <v>0</v>
      </c>
      <c r="V2176">
        <v>0</v>
      </c>
      <c r="W2176">
        <v>20.67</v>
      </c>
      <c r="X2176">
        <v>0.6</v>
      </c>
      <c r="Y2176">
        <v>-1</v>
      </c>
      <c r="Z2176">
        <v>-1</v>
      </c>
      <c r="AA2176">
        <v>24.88</v>
      </c>
      <c r="AB2176">
        <v>0.03</v>
      </c>
      <c r="AC2176">
        <v>0.02</v>
      </c>
      <c r="AD2176">
        <v>0.03</v>
      </c>
      <c r="AE2176">
        <v>4.17</v>
      </c>
      <c r="AF2176">
        <v>-1</v>
      </c>
      <c r="AG2176">
        <v>-1</v>
      </c>
      <c r="AH2176">
        <v>-1</v>
      </c>
      <c r="AI2176">
        <v>0</v>
      </c>
      <c r="AJ2176">
        <v>0</v>
      </c>
      <c r="AK2176">
        <v>0.03</v>
      </c>
      <c r="AL2176">
        <v>0.03</v>
      </c>
      <c r="AM2176">
        <v>0.05</v>
      </c>
      <c r="AN2176">
        <v>0.05</v>
      </c>
      <c r="AO2176">
        <v>1.42</v>
      </c>
      <c r="AP2176">
        <v>1.42</v>
      </c>
      <c r="AQ2176">
        <v>22.67</v>
      </c>
      <c r="AR2176">
        <v>0.53</v>
      </c>
      <c r="AS2176">
        <v>0.68</v>
      </c>
      <c r="AT2176">
        <v>-1</v>
      </c>
      <c r="AU2176">
        <v>-1</v>
      </c>
      <c r="AV2176">
        <v>0.05</v>
      </c>
      <c r="AW2176">
        <v>29.88</v>
      </c>
      <c r="AX2176">
        <v>29.88</v>
      </c>
      <c r="AY2176">
        <v>0.17</v>
      </c>
      <c r="AZ2176">
        <v>0</v>
      </c>
      <c r="BA2176">
        <v>1419.3026219441892</v>
      </c>
    </row>
    <row r="2177" spans="1:53" x14ac:dyDescent="0.25">
      <c r="A2177">
        <v>5136</v>
      </c>
      <c r="B2177" t="s">
        <v>2495</v>
      </c>
      <c r="C2177">
        <v>0</v>
      </c>
      <c r="D2177">
        <v>1.58</v>
      </c>
      <c r="E2177">
        <v>0</v>
      </c>
      <c r="F2177">
        <v>0</v>
      </c>
      <c r="G2177">
        <v>0</v>
      </c>
      <c r="H2177">
        <v>0.03</v>
      </c>
      <c r="I2177">
        <v>0</v>
      </c>
      <c r="J2177">
        <v>2</v>
      </c>
      <c r="K2177">
        <v>0.03</v>
      </c>
      <c r="L2177">
        <v>-1</v>
      </c>
      <c r="M2177">
        <v>-1</v>
      </c>
      <c r="N2177">
        <v>0.67</v>
      </c>
      <c r="O2177">
        <v>3.58</v>
      </c>
      <c r="P2177">
        <v>0.03</v>
      </c>
      <c r="Q2177">
        <v>0.28000000000000003</v>
      </c>
      <c r="R2177">
        <v>0.05</v>
      </c>
      <c r="S2177">
        <v>0.32</v>
      </c>
      <c r="T2177">
        <v>0.23</v>
      </c>
      <c r="U2177">
        <v>0</v>
      </c>
      <c r="V2177">
        <v>0</v>
      </c>
      <c r="W2177">
        <v>20.67</v>
      </c>
      <c r="X2177">
        <v>0.6</v>
      </c>
      <c r="Y2177">
        <v>-1</v>
      </c>
      <c r="Z2177">
        <v>-1</v>
      </c>
      <c r="AA2177">
        <v>24.88</v>
      </c>
      <c r="AB2177">
        <v>0.03</v>
      </c>
      <c r="AC2177">
        <v>0.02</v>
      </c>
      <c r="AD2177">
        <v>0.03</v>
      </c>
      <c r="AE2177">
        <v>4.17</v>
      </c>
      <c r="AF2177">
        <v>-1</v>
      </c>
      <c r="AG2177">
        <v>-1</v>
      </c>
      <c r="AH2177">
        <v>-1</v>
      </c>
      <c r="AI2177">
        <v>0</v>
      </c>
      <c r="AJ2177">
        <v>0</v>
      </c>
      <c r="AK2177">
        <v>0.03</v>
      </c>
      <c r="AL2177">
        <v>0.03</v>
      </c>
      <c r="AM2177">
        <v>0.05</v>
      </c>
      <c r="AN2177">
        <v>0.05</v>
      </c>
      <c r="AO2177">
        <v>1.42</v>
      </c>
      <c r="AP2177">
        <v>1.42</v>
      </c>
      <c r="AQ2177">
        <v>22.67</v>
      </c>
      <c r="AR2177">
        <v>0.53</v>
      </c>
      <c r="AS2177">
        <v>0.68</v>
      </c>
      <c r="AT2177">
        <v>-1</v>
      </c>
      <c r="AU2177">
        <v>-1</v>
      </c>
      <c r="AV2177">
        <v>0.05</v>
      </c>
      <c r="AW2177">
        <v>29.88</v>
      </c>
      <c r="AX2177">
        <v>29.88</v>
      </c>
      <c r="AY2177">
        <v>0.17</v>
      </c>
      <c r="AZ2177">
        <v>0</v>
      </c>
      <c r="BA2177">
        <v>1537.093831443781</v>
      </c>
    </row>
    <row r="2178" spans="1:53" x14ac:dyDescent="0.25">
      <c r="A2178">
        <v>5137</v>
      </c>
      <c r="B2178" t="s">
        <v>2496</v>
      </c>
      <c r="C2178">
        <v>0</v>
      </c>
      <c r="D2178">
        <v>1.58</v>
      </c>
      <c r="E2178">
        <v>0</v>
      </c>
      <c r="F2178">
        <v>0</v>
      </c>
      <c r="G2178">
        <v>0</v>
      </c>
      <c r="H2178">
        <v>0.03</v>
      </c>
      <c r="I2178">
        <v>0</v>
      </c>
      <c r="J2178">
        <v>2</v>
      </c>
      <c r="K2178">
        <v>0.03</v>
      </c>
      <c r="L2178">
        <v>-1</v>
      </c>
      <c r="M2178">
        <v>-1</v>
      </c>
      <c r="N2178">
        <v>0.67</v>
      </c>
      <c r="O2178">
        <v>3.58</v>
      </c>
      <c r="P2178">
        <v>0.03</v>
      </c>
      <c r="Q2178">
        <v>0.28000000000000003</v>
      </c>
      <c r="R2178">
        <v>0.05</v>
      </c>
      <c r="S2178">
        <v>0.32</v>
      </c>
      <c r="T2178">
        <v>0.23</v>
      </c>
      <c r="U2178">
        <v>0</v>
      </c>
      <c r="V2178">
        <v>0</v>
      </c>
      <c r="W2178">
        <v>20.67</v>
      </c>
      <c r="X2178">
        <v>0.6</v>
      </c>
      <c r="Y2178">
        <v>-1</v>
      </c>
      <c r="Z2178">
        <v>-1</v>
      </c>
      <c r="AA2178">
        <v>24.88</v>
      </c>
      <c r="AB2178">
        <v>0.03</v>
      </c>
      <c r="AC2178">
        <v>0.02</v>
      </c>
      <c r="AD2178">
        <v>0.03</v>
      </c>
      <c r="AE2178">
        <v>4.17</v>
      </c>
      <c r="AF2178">
        <v>-1</v>
      </c>
      <c r="AG2178">
        <v>-1</v>
      </c>
      <c r="AH2178">
        <v>-1</v>
      </c>
      <c r="AI2178">
        <v>0</v>
      </c>
      <c r="AJ2178">
        <v>0</v>
      </c>
      <c r="AK2178">
        <v>0.03</v>
      </c>
      <c r="AL2178">
        <v>0.03</v>
      </c>
      <c r="AM2178">
        <v>0.05</v>
      </c>
      <c r="AN2178">
        <v>0.05</v>
      </c>
      <c r="AO2178">
        <v>1.42</v>
      </c>
      <c r="AP2178">
        <v>1.42</v>
      </c>
      <c r="AQ2178">
        <v>22.67</v>
      </c>
      <c r="AR2178">
        <v>0.53</v>
      </c>
      <c r="AS2178">
        <v>0.68</v>
      </c>
      <c r="AT2178">
        <v>-1</v>
      </c>
      <c r="AU2178">
        <v>-1</v>
      </c>
      <c r="AV2178">
        <v>0.05</v>
      </c>
      <c r="AW2178">
        <v>29.88</v>
      </c>
      <c r="AX2178">
        <v>29.88</v>
      </c>
      <c r="AY2178">
        <v>0.17</v>
      </c>
      <c r="AZ2178">
        <v>0</v>
      </c>
      <c r="BA2178">
        <v>1532.8979902304663</v>
      </c>
    </row>
    <row r="2179" spans="1:53" x14ac:dyDescent="0.25">
      <c r="A2179">
        <v>5141</v>
      </c>
      <c r="B2179" t="s">
        <v>2497</v>
      </c>
      <c r="C2179">
        <v>0</v>
      </c>
      <c r="D2179">
        <v>1.58</v>
      </c>
      <c r="E2179">
        <v>0</v>
      </c>
      <c r="F2179">
        <v>0</v>
      </c>
      <c r="G2179">
        <v>0</v>
      </c>
      <c r="H2179">
        <v>0.03</v>
      </c>
      <c r="I2179">
        <v>0</v>
      </c>
      <c r="J2179">
        <v>2</v>
      </c>
      <c r="K2179">
        <v>0.03</v>
      </c>
      <c r="L2179">
        <v>-1</v>
      </c>
      <c r="M2179">
        <v>-1</v>
      </c>
      <c r="N2179">
        <v>0.67</v>
      </c>
      <c r="O2179">
        <v>3.58</v>
      </c>
      <c r="P2179">
        <v>0.03</v>
      </c>
      <c r="Q2179">
        <v>0.28000000000000003</v>
      </c>
      <c r="R2179">
        <v>0.05</v>
      </c>
      <c r="S2179">
        <v>0.32</v>
      </c>
      <c r="T2179">
        <v>0.23</v>
      </c>
      <c r="U2179">
        <v>0</v>
      </c>
      <c r="V2179">
        <v>0</v>
      </c>
      <c r="W2179">
        <v>20.67</v>
      </c>
      <c r="X2179">
        <v>0.6</v>
      </c>
      <c r="Y2179">
        <v>-1</v>
      </c>
      <c r="Z2179">
        <v>-1</v>
      </c>
      <c r="AA2179">
        <v>24.88</v>
      </c>
      <c r="AB2179">
        <v>0.03</v>
      </c>
      <c r="AC2179">
        <v>0.02</v>
      </c>
      <c r="AD2179">
        <v>0.03</v>
      </c>
      <c r="AE2179">
        <v>4.17</v>
      </c>
      <c r="AF2179">
        <v>-1</v>
      </c>
      <c r="AG2179">
        <v>-1</v>
      </c>
      <c r="AH2179">
        <v>-1</v>
      </c>
      <c r="AI2179">
        <v>0</v>
      </c>
      <c r="AJ2179">
        <v>0</v>
      </c>
      <c r="AK2179">
        <v>0.03</v>
      </c>
      <c r="AL2179">
        <v>0.03</v>
      </c>
      <c r="AM2179">
        <v>0.05</v>
      </c>
      <c r="AN2179">
        <v>0.05</v>
      </c>
      <c r="AO2179">
        <v>1.42</v>
      </c>
      <c r="AP2179">
        <v>1.42</v>
      </c>
      <c r="AQ2179">
        <v>22.67</v>
      </c>
      <c r="AR2179">
        <v>0.53</v>
      </c>
      <c r="AS2179">
        <v>0.68</v>
      </c>
      <c r="AT2179">
        <v>-1</v>
      </c>
      <c r="AU2179">
        <v>-1</v>
      </c>
      <c r="AV2179">
        <v>0.05</v>
      </c>
      <c r="AW2179">
        <v>29.88</v>
      </c>
      <c r="AX2179">
        <v>29.88</v>
      </c>
      <c r="AY2179">
        <v>0.17</v>
      </c>
      <c r="AZ2179">
        <v>0</v>
      </c>
      <c r="BA2179">
        <v>1467.516136822826</v>
      </c>
    </row>
    <row r="2180" spans="1:53" x14ac:dyDescent="0.25">
      <c r="A2180">
        <v>5142</v>
      </c>
      <c r="B2180" t="s">
        <v>2498</v>
      </c>
      <c r="C2180">
        <v>0</v>
      </c>
      <c r="D2180">
        <v>1.58</v>
      </c>
      <c r="E2180">
        <v>0</v>
      </c>
      <c r="F2180">
        <v>0</v>
      </c>
      <c r="G2180">
        <v>0</v>
      </c>
      <c r="H2180">
        <v>0.03</v>
      </c>
      <c r="I2180">
        <v>0</v>
      </c>
      <c r="J2180">
        <v>2</v>
      </c>
      <c r="K2180">
        <v>0.03</v>
      </c>
      <c r="L2180">
        <v>-1</v>
      </c>
      <c r="M2180">
        <v>-1</v>
      </c>
      <c r="N2180">
        <v>0.67</v>
      </c>
      <c r="O2180">
        <v>3.58</v>
      </c>
      <c r="P2180">
        <v>0.03</v>
      </c>
      <c r="Q2180">
        <v>0.28000000000000003</v>
      </c>
      <c r="R2180">
        <v>0.05</v>
      </c>
      <c r="S2180">
        <v>0.32</v>
      </c>
      <c r="T2180">
        <v>0.23</v>
      </c>
      <c r="U2180">
        <v>0</v>
      </c>
      <c r="V2180">
        <v>0</v>
      </c>
      <c r="W2180">
        <v>20.67</v>
      </c>
      <c r="X2180">
        <v>0.6</v>
      </c>
      <c r="Y2180">
        <v>-1</v>
      </c>
      <c r="Z2180">
        <v>-1</v>
      </c>
      <c r="AA2180">
        <v>24.88</v>
      </c>
      <c r="AB2180">
        <v>0.03</v>
      </c>
      <c r="AC2180">
        <v>0.02</v>
      </c>
      <c r="AD2180">
        <v>0.03</v>
      </c>
      <c r="AE2180">
        <v>4.17</v>
      </c>
      <c r="AF2180">
        <v>-1</v>
      </c>
      <c r="AG2180">
        <v>-1</v>
      </c>
      <c r="AH2180">
        <v>-1</v>
      </c>
      <c r="AI2180">
        <v>0</v>
      </c>
      <c r="AJ2180">
        <v>0</v>
      </c>
      <c r="AK2180">
        <v>0.03</v>
      </c>
      <c r="AL2180">
        <v>0.03</v>
      </c>
      <c r="AM2180">
        <v>0.05</v>
      </c>
      <c r="AN2180">
        <v>0.05</v>
      </c>
      <c r="AO2180">
        <v>1.42</v>
      </c>
      <c r="AP2180">
        <v>1.42</v>
      </c>
      <c r="AQ2180">
        <v>22.67</v>
      </c>
      <c r="AR2180">
        <v>0.53</v>
      </c>
      <c r="AS2180">
        <v>0.68</v>
      </c>
      <c r="AT2180">
        <v>-1</v>
      </c>
      <c r="AU2180">
        <v>-1</v>
      </c>
      <c r="AV2180">
        <v>0.05</v>
      </c>
      <c r="AW2180">
        <v>29.88</v>
      </c>
      <c r="AX2180">
        <v>29.88</v>
      </c>
      <c r="AY2180">
        <v>0.17</v>
      </c>
      <c r="AZ2180">
        <v>0</v>
      </c>
      <c r="BA2180">
        <v>1410.0999301686711</v>
      </c>
    </row>
    <row r="2181" spans="1:53" x14ac:dyDescent="0.25">
      <c r="A2181">
        <v>5143</v>
      </c>
      <c r="B2181" t="s">
        <v>2499</v>
      </c>
      <c r="C2181">
        <v>0</v>
      </c>
      <c r="D2181">
        <v>1.58</v>
      </c>
      <c r="E2181">
        <v>0</v>
      </c>
      <c r="F2181">
        <v>0</v>
      </c>
      <c r="G2181">
        <v>0</v>
      </c>
      <c r="H2181">
        <v>0.03</v>
      </c>
      <c r="I2181">
        <v>0</v>
      </c>
      <c r="J2181">
        <v>2</v>
      </c>
      <c r="K2181">
        <v>0.03</v>
      </c>
      <c r="L2181">
        <v>-1</v>
      </c>
      <c r="M2181">
        <v>-1</v>
      </c>
      <c r="N2181">
        <v>0.67</v>
      </c>
      <c r="O2181">
        <v>3.58</v>
      </c>
      <c r="P2181">
        <v>0.03</v>
      </c>
      <c r="Q2181">
        <v>0.28000000000000003</v>
      </c>
      <c r="R2181">
        <v>0.05</v>
      </c>
      <c r="S2181">
        <v>0.32</v>
      </c>
      <c r="T2181">
        <v>0.23</v>
      </c>
      <c r="U2181">
        <v>0</v>
      </c>
      <c r="V2181">
        <v>0</v>
      </c>
      <c r="W2181">
        <v>20.67</v>
      </c>
      <c r="X2181">
        <v>0.6</v>
      </c>
      <c r="Y2181">
        <v>-1</v>
      </c>
      <c r="Z2181">
        <v>-1</v>
      </c>
      <c r="AA2181">
        <v>24.88</v>
      </c>
      <c r="AB2181">
        <v>0.03</v>
      </c>
      <c r="AC2181">
        <v>0.02</v>
      </c>
      <c r="AD2181">
        <v>0.03</v>
      </c>
      <c r="AE2181">
        <v>4.17</v>
      </c>
      <c r="AF2181">
        <v>-1</v>
      </c>
      <c r="AG2181">
        <v>-1</v>
      </c>
      <c r="AH2181">
        <v>-1</v>
      </c>
      <c r="AI2181">
        <v>0</v>
      </c>
      <c r="AJ2181">
        <v>0</v>
      </c>
      <c r="AK2181">
        <v>0.03</v>
      </c>
      <c r="AL2181">
        <v>0.03</v>
      </c>
      <c r="AM2181">
        <v>0.05</v>
      </c>
      <c r="AN2181">
        <v>0.05</v>
      </c>
      <c r="AO2181">
        <v>1.42</v>
      </c>
      <c r="AP2181">
        <v>1.42</v>
      </c>
      <c r="AQ2181">
        <v>22.67</v>
      </c>
      <c r="AR2181">
        <v>0.53</v>
      </c>
      <c r="AS2181">
        <v>0.68</v>
      </c>
      <c r="AT2181">
        <v>-1</v>
      </c>
      <c r="AU2181">
        <v>-1</v>
      </c>
      <c r="AV2181">
        <v>0.05</v>
      </c>
      <c r="AW2181">
        <v>29.88</v>
      </c>
      <c r="AX2181">
        <v>29.88</v>
      </c>
      <c r="AY2181">
        <v>0.17</v>
      </c>
      <c r="AZ2181">
        <v>0</v>
      </c>
      <c r="BA2181">
        <v>1427.6931688876205</v>
      </c>
    </row>
    <row r="2182" spans="1:53" x14ac:dyDescent="0.25">
      <c r="A2182">
        <v>5144</v>
      </c>
      <c r="B2182" t="s">
        <v>2500</v>
      </c>
      <c r="C2182">
        <v>0</v>
      </c>
      <c r="D2182">
        <v>1.58</v>
      </c>
      <c r="E2182">
        <v>0</v>
      </c>
      <c r="F2182">
        <v>0</v>
      </c>
      <c r="G2182">
        <v>0</v>
      </c>
      <c r="H2182">
        <v>0.03</v>
      </c>
      <c r="I2182">
        <v>0</v>
      </c>
      <c r="J2182">
        <v>2</v>
      </c>
      <c r="K2182">
        <v>0.03</v>
      </c>
      <c r="L2182">
        <v>-1</v>
      </c>
      <c r="M2182">
        <v>-1</v>
      </c>
      <c r="N2182">
        <v>0.67</v>
      </c>
      <c r="O2182">
        <v>3.58</v>
      </c>
      <c r="P2182">
        <v>0.03</v>
      </c>
      <c r="Q2182">
        <v>0.28000000000000003</v>
      </c>
      <c r="R2182">
        <v>0.05</v>
      </c>
      <c r="S2182">
        <v>0.32</v>
      </c>
      <c r="T2182">
        <v>0.23</v>
      </c>
      <c r="U2182">
        <v>0</v>
      </c>
      <c r="V2182">
        <v>0</v>
      </c>
      <c r="W2182">
        <v>20.67</v>
      </c>
      <c r="X2182">
        <v>0.6</v>
      </c>
      <c r="Y2182">
        <v>-1</v>
      </c>
      <c r="Z2182">
        <v>-1</v>
      </c>
      <c r="AA2182">
        <v>24.88</v>
      </c>
      <c r="AB2182">
        <v>0.03</v>
      </c>
      <c r="AC2182">
        <v>0.02</v>
      </c>
      <c r="AD2182">
        <v>0.03</v>
      </c>
      <c r="AE2182">
        <v>4.17</v>
      </c>
      <c r="AF2182">
        <v>-1</v>
      </c>
      <c r="AG2182">
        <v>-1</v>
      </c>
      <c r="AH2182">
        <v>-1</v>
      </c>
      <c r="AI2182">
        <v>0</v>
      </c>
      <c r="AJ2182">
        <v>0</v>
      </c>
      <c r="AK2182">
        <v>0.03</v>
      </c>
      <c r="AL2182">
        <v>0.03</v>
      </c>
      <c r="AM2182">
        <v>0.05</v>
      </c>
      <c r="AN2182">
        <v>0.05</v>
      </c>
      <c r="AO2182">
        <v>1.42</v>
      </c>
      <c r="AP2182">
        <v>1.42</v>
      </c>
      <c r="AQ2182">
        <v>22.67</v>
      </c>
      <c r="AR2182">
        <v>0.53</v>
      </c>
      <c r="AS2182">
        <v>0.68</v>
      </c>
      <c r="AT2182">
        <v>-1</v>
      </c>
      <c r="AU2182">
        <v>-1</v>
      </c>
      <c r="AV2182">
        <v>0.05</v>
      </c>
      <c r="AW2182">
        <v>29.88</v>
      </c>
      <c r="AX2182">
        <v>29.88</v>
      </c>
      <c r="AY2182">
        <v>0.17</v>
      </c>
      <c r="AZ2182">
        <v>0</v>
      </c>
      <c r="BA2182">
        <v>1403.5819546267683</v>
      </c>
    </row>
    <row r="2183" spans="1:53" x14ac:dyDescent="0.25">
      <c r="A2183">
        <v>5145</v>
      </c>
      <c r="B2183" t="s">
        <v>2501</v>
      </c>
      <c r="C2183">
        <v>0</v>
      </c>
      <c r="D2183">
        <v>1.58</v>
      </c>
      <c r="E2183">
        <v>0</v>
      </c>
      <c r="F2183">
        <v>0</v>
      </c>
      <c r="G2183">
        <v>0</v>
      </c>
      <c r="H2183">
        <v>0.03</v>
      </c>
      <c r="I2183">
        <v>0</v>
      </c>
      <c r="J2183">
        <v>2</v>
      </c>
      <c r="K2183">
        <v>0.03</v>
      </c>
      <c r="L2183">
        <v>-1</v>
      </c>
      <c r="M2183">
        <v>-1</v>
      </c>
      <c r="N2183">
        <v>0.67</v>
      </c>
      <c r="O2183">
        <v>3.58</v>
      </c>
      <c r="P2183">
        <v>0.03</v>
      </c>
      <c r="Q2183">
        <v>0.28000000000000003</v>
      </c>
      <c r="R2183">
        <v>0.05</v>
      </c>
      <c r="S2183">
        <v>0.32</v>
      </c>
      <c r="T2183">
        <v>0.23</v>
      </c>
      <c r="U2183">
        <v>0</v>
      </c>
      <c r="V2183">
        <v>0</v>
      </c>
      <c r="W2183">
        <v>20.67</v>
      </c>
      <c r="X2183">
        <v>0.6</v>
      </c>
      <c r="Y2183">
        <v>-1</v>
      </c>
      <c r="Z2183">
        <v>-1</v>
      </c>
      <c r="AA2183">
        <v>24.88</v>
      </c>
      <c r="AB2183">
        <v>0.03</v>
      </c>
      <c r="AC2183">
        <v>0.02</v>
      </c>
      <c r="AD2183">
        <v>0.03</v>
      </c>
      <c r="AE2183">
        <v>4.17</v>
      </c>
      <c r="AF2183">
        <v>-1</v>
      </c>
      <c r="AG2183">
        <v>-1</v>
      </c>
      <c r="AH2183">
        <v>-1</v>
      </c>
      <c r="AI2183">
        <v>0</v>
      </c>
      <c r="AJ2183">
        <v>0</v>
      </c>
      <c r="AK2183">
        <v>0.03</v>
      </c>
      <c r="AL2183">
        <v>0.03</v>
      </c>
      <c r="AM2183">
        <v>0.05</v>
      </c>
      <c r="AN2183">
        <v>0.05</v>
      </c>
      <c r="AO2183">
        <v>1.42</v>
      </c>
      <c r="AP2183">
        <v>1.42</v>
      </c>
      <c r="AQ2183">
        <v>22.67</v>
      </c>
      <c r="AR2183">
        <v>0.53</v>
      </c>
      <c r="AS2183">
        <v>0.68</v>
      </c>
      <c r="AT2183">
        <v>-1</v>
      </c>
      <c r="AU2183">
        <v>-1</v>
      </c>
      <c r="AV2183">
        <v>0.05</v>
      </c>
      <c r="AW2183">
        <v>29.88</v>
      </c>
      <c r="AX2183">
        <v>29.88</v>
      </c>
      <c r="AY2183">
        <v>0.17</v>
      </c>
      <c r="AZ2183">
        <v>0</v>
      </c>
      <c r="BA2183">
        <v>1498.6499112601791</v>
      </c>
    </row>
    <row r="2184" spans="1:53" x14ac:dyDescent="0.25">
      <c r="A2184">
        <v>5146</v>
      </c>
      <c r="B2184" t="s">
        <v>2502</v>
      </c>
      <c r="C2184">
        <v>0</v>
      </c>
      <c r="D2184">
        <v>1.58</v>
      </c>
      <c r="E2184">
        <v>0</v>
      </c>
      <c r="F2184">
        <v>0</v>
      </c>
      <c r="G2184">
        <v>0</v>
      </c>
      <c r="H2184">
        <v>0.03</v>
      </c>
      <c r="I2184">
        <v>0</v>
      </c>
      <c r="J2184">
        <v>2</v>
      </c>
      <c r="K2184">
        <v>0.03</v>
      </c>
      <c r="L2184">
        <v>-1</v>
      </c>
      <c r="M2184">
        <v>-1</v>
      </c>
      <c r="N2184">
        <v>0.67</v>
      </c>
      <c r="O2184">
        <v>3.58</v>
      </c>
      <c r="P2184">
        <v>0.03</v>
      </c>
      <c r="Q2184">
        <v>0.28000000000000003</v>
      </c>
      <c r="R2184">
        <v>0.05</v>
      </c>
      <c r="S2184">
        <v>0.32</v>
      </c>
      <c r="T2184">
        <v>0.23</v>
      </c>
      <c r="U2184">
        <v>0</v>
      </c>
      <c r="V2184">
        <v>0</v>
      </c>
      <c r="W2184">
        <v>20.67</v>
      </c>
      <c r="X2184">
        <v>0.6</v>
      </c>
      <c r="Y2184">
        <v>-1</v>
      </c>
      <c r="Z2184">
        <v>-1</v>
      </c>
      <c r="AA2184">
        <v>24.88</v>
      </c>
      <c r="AB2184">
        <v>0.03</v>
      </c>
      <c r="AC2184">
        <v>0.02</v>
      </c>
      <c r="AD2184">
        <v>0.03</v>
      </c>
      <c r="AE2184">
        <v>4.17</v>
      </c>
      <c r="AF2184">
        <v>-1</v>
      </c>
      <c r="AG2184">
        <v>-1</v>
      </c>
      <c r="AH2184">
        <v>-1</v>
      </c>
      <c r="AI2184">
        <v>0</v>
      </c>
      <c r="AJ2184">
        <v>0</v>
      </c>
      <c r="AK2184">
        <v>0.03</v>
      </c>
      <c r="AL2184">
        <v>0.03</v>
      </c>
      <c r="AM2184">
        <v>0.05</v>
      </c>
      <c r="AN2184">
        <v>0.05</v>
      </c>
      <c r="AO2184">
        <v>1.42</v>
      </c>
      <c r="AP2184">
        <v>1.42</v>
      </c>
      <c r="AQ2184">
        <v>22.67</v>
      </c>
      <c r="AR2184">
        <v>0.53</v>
      </c>
      <c r="AS2184">
        <v>0.68</v>
      </c>
      <c r="AT2184">
        <v>-1</v>
      </c>
      <c r="AU2184">
        <v>-1</v>
      </c>
      <c r="AV2184">
        <v>0.05</v>
      </c>
      <c r="AW2184">
        <v>29.88</v>
      </c>
      <c r="AX2184">
        <v>29.88</v>
      </c>
      <c r="AY2184">
        <v>0.17</v>
      </c>
      <c r="AZ2184">
        <v>0</v>
      </c>
      <c r="BA2184">
        <v>1433.1750443568419</v>
      </c>
    </row>
    <row r="2185" spans="1:53" x14ac:dyDescent="0.25">
      <c r="A2185">
        <v>5147</v>
      </c>
      <c r="B2185" t="s">
        <v>2503</v>
      </c>
      <c r="C2185">
        <v>0</v>
      </c>
      <c r="D2185">
        <v>1.58</v>
      </c>
      <c r="E2185">
        <v>0</v>
      </c>
      <c r="F2185">
        <v>0</v>
      </c>
      <c r="G2185">
        <v>0</v>
      </c>
      <c r="H2185">
        <v>0.03</v>
      </c>
      <c r="I2185">
        <v>0</v>
      </c>
      <c r="J2185">
        <v>2</v>
      </c>
      <c r="K2185">
        <v>0.03</v>
      </c>
      <c r="L2185">
        <v>-1</v>
      </c>
      <c r="M2185">
        <v>-1</v>
      </c>
      <c r="N2185">
        <v>0.67</v>
      </c>
      <c r="O2185">
        <v>3.58</v>
      </c>
      <c r="P2185">
        <v>0.03</v>
      </c>
      <c r="Q2185">
        <v>0.28000000000000003</v>
      </c>
      <c r="R2185">
        <v>0.05</v>
      </c>
      <c r="S2185">
        <v>0.32</v>
      </c>
      <c r="T2185">
        <v>0.23</v>
      </c>
      <c r="U2185">
        <v>0</v>
      </c>
      <c r="V2185">
        <v>0</v>
      </c>
      <c r="W2185">
        <v>20.67</v>
      </c>
      <c r="X2185">
        <v>0.6</v>
      </c>
      <c r="Y2185">
        <v>-1</v>
      </c>
      <c r="Z2185">
        <v>-1</v>
      </c>
      <c r="AA2185">
        <v>24.88</v>
      </c>
      <c r="AB2185">
        <v>0.03</v>
      </c>
      <c r="AC2185">
        <v>0.02</v>
      </c>
      <c r="AD2185">
        <v>0.03</v>
      </c>
      <c r="AE2185">
        <v>4.17</v>
      </c>
      <c r="AF2185">
        <v>-1</v>
      </c>
      <c r="AG2185">
        <v>-1</v>
      </c>
      <c r="AH2185">
        <v>-1</v>
      </c>
      <c r="AI2185">
        <v>0</v>
      </c>
      <c r="AJ2185">
        <v>0</v>
      </c>
      <c r="AK2185">
        <v>0.03</v>
      </c>
      <c r="AL2185">
        <v>0.03</v>
      </c>
      <c r="AM2185">
        <v>0.05</v>
      </c>
      <c r="AN2185">
        <v>0.05</v>
      </c>
      <c r="AO2185">
        <v>1.42</v>
      </c>
      <c r="AP2185">
        <v>1.42</v>
      </c>
      <c r="AQ2185">
        <v>22.67</v>
      </c>
      <c r="AR2185">
        <v>0.53</v>
      </c>
      <c r="AS2185">
        <v>0.68</v>
      </c>
      <c r="AT2185">
        <v>-1</v>
      </c>
      <c r="AU2185">
        <v>-1</v>
      </c>
      <c r="AV2185">
        <v>0.05</v>
      </c>
      <c r="AW2185">
        <v>29.88</v>
      </c>
      <c r="AX2185">
        <v>29.88</v>
      </c>
      <c r="AY2185">
        <v>0.17</v>
      </c>
      <c r="AZ2185">
        <v>0</v>
      </c>
      <c r="BA2185">
        <v>1356.6051724194635</v>
      </c>
    </row>
    <row r="2186" spans="1:53" x14ac:dyDescent="0.25">
      <c r="A2186">
        <v>5148</v>
      </c>
      <c r="B2186" t="s">
        <v>2504</v>
      </c>
      <c r="C2186">
        <v>0</v>
      </c>
      <c r="D2186">
        <v>1.58</v>
      </c>
      <c r="E2186">
        <v>0</v>
      </c>
      <c r="F2186">
        <v>0</v>
      </c>
      <c r="G2186">
        <v>0</v>
      </c>
      <c r="H2186">
        <v>0.03</v>
      </c>
      <c r="I2186">
        <v>0</v>
      </c>
      <c r="J2186">
        <v>2</v>
      </c>
      <c r="K2186">
        <v>0.03</v>
      </c>
      <c r="L2186">
        <v>-1</v>
      </c>
      <c r="M2186">
        <v>-1</v>
      </c>
      <c r="N2186">
        <v>0.67</v>
      </c>
      <c r="O2186">
        <v>3.58</v>
      </c>
      <c r="P2186">
        <v>0.03</v>
      </c>
      <c r="Q2186">
        <v>0.28000000000000003</v>
      </c>
      <c r="R2186">
        <v>0.05</v>
      </c>
      <c r="S2186">
        <v>0.32</v>
      </c>
      <c r="T2186">
        <v>0.23</v>
      </c>
      <c r="U2186">
        <v>0</v>
      </c>
      <c r="V2186">
        <v>0</v>
      </c>
      <c r="W2186">
        <v>20.67</v>
      </c>
      <c r="X2186">
        <v>0.6</v>
      </c>
      <c r="Y2186">
        <v>-1</v>
      </c>
      <c r="Z2186">
        <v>-1</v>
      </c>
      <c r="AA2186">
        <v>24.88</v>
      </c>
      <c r="AB2186">
        <v>0.03</v>
      </c>
      <c r="AC2186">
        <v>0.02</v>
      </c>
      <c r="AD2186">
        <v>0.03</v>
      </c>
      <c r="AE2186">
        <v>4.17</v>
      </c>
      <c r="AF2186">
        <v>-1</v>
      </c>
      <c r="AG2186">
        <v>-1</v>
      </c>
      <c r="AH2186">
        <v>-1</v>
      </c>
      <c r="AI2186">
        <v>0</v>
      </c>
      <c r="AJ2186">
        <v>0</v>
      </c>
      <c r="AK2186">
        <v>0.03</v>
      </c>
      <c r="AL2186">
        <v>0.03</v>
      </c>
      <c r="AM2186">
        <v>0.05</v>
      </c>
      <c r="AN2186">
        <v>0.05</v>
      </c>
      <c r="AO2186">
        <v>1.42</v>
      </c>
      <c r="AP2186">
        <v>1.42</v>
      </c>
      <c r="AQ2186">
        <v>22.67</v>
      </c>
      <c r="AR2186">
        <v>0.53</v>
      </c>
      <c r="AS2186">
        <v>0.68</v>
      </c>
      <c r="AT2186">
        <v>-1</v>
      </c>
      <c r="AU2186">
        <v>-1</v>
      </c>
      <c r="AV2186">
        <v>0.05</v>
      </c>
      <c r="AW2186">
        <v>29.88</v>
      </c>
      <c r="AX2186">
        <v>29.88</v>
      </c>
      <c r="AY2186">
        <v>0.17</v>
      </c>
      <c r="AZ2186">
        <v>0</v>
      </c>
      <c r="BA2186">
        <v>1447.1187438988816</v>
      </c>
    </row>
    <row r="2187" spans="1:53" x14ac:dyDescent="0.25">
      <c r="A2187">
        <v>5149</v>
      </c>
      <c r="B2187" t="s">
        <v>2505</v>
      </c>
      <c r="C2187">
        <v>0</v>
      </c>
      <c r="D2187">
        <v>1.58</v>
      </c>
      <c r="E2187">
        <v>0</v>
      </c>
      <c r="F2187">
        <v>0</v>
      </c>
      <c r="G2187">
        <v>0</v>
      </c>
      <c r="H2187">
        <v>0.03</v>
      </c>
      <c r="I2187">
        <v>0</v>
      </c>
      <c r="J2187">
        <v>2</v>
      </c>
      <c r="K2187">
        <v>0.03</v>
      </c>
      <c r="L2187">
        <v>-1</v>
      </c>
      <c r="M2187">
        <v>-1</v>
      </c>
      <c r="N2187">
        <v>0.67</v>
      </c>
      <c r="O2187">
        <v>3.58</v>
      </c>
      <c r="P2187">
        <v>0.03</v>
      </c>
      <c r="Q2187">
        <v>0.28000000000000003</v>
      </c>
      <c r="R2187">
        <v>0.05</v>
      </c>
      <c r="S2187">
        <v>0.32</v>
      </c>
      <c r="T2187">
        <v>0.23</v>
      </c>
      <c r="U2187">
        <v>0</v>
      </c>
      <c r="V2187">
        <v>0</v>
      </c>
      <c r="W2187">
        <v>20.67</v>
      </c>
      <c r="X2187">
        <v>0.6</v>
      </c>
      <c r="Y2187">
        <v>-1</v>
      </c>
      <c r="Z2187">
        <v>-1</v>
      </c>
      <c r="AA2187">
        <v>24.88</v>
      </c>
      <c r="AB2187">
        <v>0.03</v>
      </c>
      <c r="AC2187">
        <v>0.02</v>
      </c>
      <c r="AD2187">
        <v>0.03</v>
      </c>
      <c r="AE2187">
        <v>4.17</v>
      </c>
      <c r="AF2187">
        <v>-1</v>
      </c>
      <c r="AG2187">
        <v>-1</v>
      </c>
      <c r="AH2187">
        <v>-1</v>
      </c>
      <c r="AI2187">
        <v>0</v>
      </c>
      <c r="AJ2187">
        <v>0</v>
      </c>
      <c r="AK2187">
        <v>0.03</v>
      </c>
      <c r="AL2187">
        <v>0.03</v>
      </c>
      <c r="AM2187">
        <v>0.05</v>
      </c>
      <c r="AN2187">
        <v>0.05</v>
      </c>
      <c r="AO2187">
        <v>1.42</v>
      </c>
      <c r="AP2187">
        <v>1.42</v>
      </c>
      <c r="AQ2187">
        <v>22.67</v>
      </c>
      <c r="AR2187">
        <v>0.53</v>
      </c>
      <c r="AS2187">
        <v>0.68</v>
      </c>
      <c r="AT2187">
        <v>-1</v>
      </c>
      <c r="AU2187">
        <v>-1</v>
      </c>
      <c r="AV2187">
        <v>0.05</v>
      </c>
      <c r="AW2187">
        <v>29.88</v>
      </c>
      <c r="AX2187">
        <v>29.88</v>
      </c>
      <c r="AY2187">
        <v>0.17</v>
      </c>
      <c r="AZ2187">
        <v>0</v>
      </c>
      <c r="BA2187">
        <v>1361.0735247526493</v>
      </c>
    </row>
    <row r="2188" spans="1:53" x14ac:dyDescent="0.25">
      <c r="A2188">
        <v>5150</v>
      </c>
      <c r="B2188" t="s">
        <v>2506</v>
      </c>
      <c r="C2188">
        <v>0</v>
      </c>
      <c r="D2188">
        <v>1.58</v>
      </c>
      <c r="E2188">
        <v>0</v>
      </c>
      <c r="F2188">
        <v>0</v>
      </c>
      <c r="G2188">
        <v>0</v>
      </c>
      <c r="H2188">
        <v>0.03</v>
      </c>
      <c r="I2188">
        <v>0</v>
      </c>
      <c r="J2188">
        <v>2</v>
      </c>
      <c r="K2188">
        <v>0.03</v>
      </c>
      <c r="L2188">
        <v>-1</v>
      </c>
      <c r="M2188">
        <v>-1</v>
      </c>
      <c r="N2188">
        <v>0.67</v>
      </c>
      <c r="O2188">
        <v>3.58</v>
      </c>
      <c r="P2188">
        <v>0.03</v>
      </c>
      <c r="Q2188">
        <v>0.28000000000000003</v>
      </c>
      <c r="R2188">
        <v>0.05</v>
      </c>
      <c r="S2188">
        <v>0.32</v>
      </c>
      <c r="T2188">
        <v>0.23</v>
      </c>
      <c r="U2188">
        <v>0</v>
      </c>
      <c r="V2188">
        <v>0</v>
      </c>
      <c r="W2188">
        <v>20.67</v>
      </c>
      <c r="X2188">
        <v>0.6</v>
      </c>
      <c r="Y2188">
        <v>-1</v>
      </c>
      <c r="Z2188">
        <v>-1</v>
      </c>
      <c r="AA2188">
        <v>24.88</v>
      </c>
      <c r="AB2188">
        <v>0.03</v>
      </c>
      <c r="AC2188">
        <v>0.02</v>
      </c>
      <c r="AD2188">
        <v>0.03</v>
      </c>
      <c r="AE2188">
        <v>4.17</v>
      </c>
      <c r="AF2188">
        <v>-1</v>
      </c>
      <c r="AG2188">
        <v>-1</v>
      </c>
      <c r="AH2188">
        <v>-1</v>
      </c>
      <c r="AI2188">
        <v>0</v>
      </c>
      <c r="AJ2188">
        <v>0</v>
      </c>
      <c r="AK2188">
        <v>0.03</v>
      </c>
      <c r="AL2188">
        <v>0.03</v>
      </c>
      <c r="AM2188">
        <v>0.05</v>
      </c>
      <c r="AN2188">
        <v>0.05</v>
      </c>
      <c r="AO2188">
        <v>1.42</v>
      </c>
      <c r="AP2188">
        <v>1.42</v>
      </c>
      <c r="AQ2188">
        <v>22.67</v>
      </c>
      <c r="AR2188">
        <v>0.53</v>
      </c>
      <c r="AS2188">
        <v>0.68</v>
      </c>
      <c r="AT2188">
        <v>-1</v>
      </c>
      <c r="AU2188">
        <v>-1</v>
      </c>
      <c r="AV2188">
        <v>0.05</v>
      </c>
      <c r="AW2188">
        <v>29.88</v>
      </c>
      <c r="AX2188">
        <v>29.88</v>
      </c>
      <c r="AY2188">
        <v>0.17</v>
      </c>
      <c r="AZ2188">
        <v>0</v>
      </c>
      <c r="BA2188">
        <v>1572.1995747111512</v>
      </c>
    </row>
    <row r="2189" spans="1:53" x14ac:dyDescent="0.25">
      <c r="A2189">
        <v>5152</v>
      </c>
      <c r="B2189" t="s">
        <v>2507</v>
      </c>
      <c r="C2189">
        <v>0</v>
      </c>
      <c r="D2189">
        <v>1.58</v>
      </c>
      <c r="E2189">
        <v>0</v>
      </c>
      <c r="F2189">
        <v>0</v>
      </c>
      <c r="G2189">
        <v>0</v>
      </c>
      <c r="H2189">
        <v>0.03</v>
      </c>
      <c r="I2189">
        <v>0</v>
      </c>
      <c r="J2189">
        <v>2</v>
      </c>
      <c r="K2189">
        <v>0.03</v>
      </c>
      <c r="L2189">
        <v>-1</v>
      </c>
      <c r="M2189">
        <v>-1</v>
      </c>
      <c r="N2189">
        <v>0.67</v>
      </c>
      <c r="O2189">
        <v>3.58</v>
      </c>
      <c r="P2189">
        <v>0.03</v>
      </c>
      <c r="Q2189">
        <v>0.28000000000000003</v>
      </c>
      <c r="R2189">
        <v>0.05</v>
      </c>
      <c r="S2189">
        <v>0.32</v>
      </c>
      <c r="T2189">
        <v>0.23</v>
      </c>
      <c r="U2189">
        <v>0</v>
      </c>
      <c r="V2189">
        <v>0</v>
      </c>
      <c r="W2189">
        <v>20.67</v>
      </c>
      <c r="X2189">
        <v>0.6</v>
      </c>
      <c r="Y2189">
        <v>-1</v>
      </c>
      <c r="Z2189">
        <v>-1</v>
      </c>
      <c r="AA2189">
        <v>24.88</v>
      </c>
      <c r="AB2189">
        <v>0.03</v>
      </c>
      <c r="AC2189">
        <v>0.02</v>
      </c>
      <c r="AD2189">
        <v>0.03</v>
      </c>
      <c r="AE2189">
        <v>4.17</v>
      </c>
      <c r="AF2189">
        <v>-1</v>
      </c>
      <c r="AG2189">
        <v>-1</v>
      </c>
      <c r="AH2189">
        <v>-1</v>
      </c>
      <c r="AI2189">
        <v>0</v>
      </c>
      <c r="AJ2189">
        <v>0</v>
      </c>
      <c r="AK2189">
        <v>0.03</v>
      </c>
      <c r="AL2189">
        <v>0.03</v>
      </c>
      <c r="AM2189">
        <v>0.05</v>
      </c>
      <c r="AN2189">
        <v>0.05</v>
      </c>
      <c r="AO2189">
        <v>1.42</v>
      </c>
      <c r="AP2189">
        <v>1.42</v>
      </c>
      <c r="AQ2189">
        <v>22.67</v>
      </c>
      <c r="AR2189">
        <v>0.53</v>
      </c>
      <c r="AS2189">
        <v>0.68</v>
      </c>
      <c r="AT2189">
        <v>-1</v>
      </c>
      <c r="AU2189">
        <v>-1</v>
      </c>
      <c r="AV2189">
        <v>0.05</v>
      </c>
      <c r="AW2189">
        <v>29.88</v>
      </c>
      <c r="AX2189">
        <v>29.88</v>
      </c>
      <c r="AY2189">
        <v>0.17</v>
      </c>
      <c r="AZ2189">
        <v>0</v>
      </c>
      <c r="BA2189">
        <v>1444.3133074238528</v>
      </c>
    </row>
    <row r="2190" spans="1:53" x14ac:dyDescent="0.25">
      <c r="A2190">
        <v>5153</v>
      </c>
      <c r="B2190" t="s">
        <v>2508</v>
      </c>
      <c r="C2190">
        <v>0</v>
      </c>
      <c r="D2190">
        <v>1.58</v>
      </c>
      <c r="E2190">
        <v>0</v>
      </c>
      <c r="F2190">
        <v>0</v>
      </c>
      <c r="G2190">
        <v>0</v>
      </c>
      <c r="H2190">
        <v>0.03</v>
      </c>
      <c r="I2190">
        <v>0</v>
      </c>
      <c r="J2190">
        <v>2</v>
      </c>
      <c r="K2190">
        <v>0.03</v>
      </c>
      <c r="L2190">
        <v>-1</v>
      </c>
      <c r="M2190">
        <v>-1</v>
      </c>
      <c r="N2190">
        <v>0.67</v>
      </c>
      <c r="O2190">
        <v>3.58</v>
      </c>
      <c r="P2190">
        <v>0.03</v>
      </c>
      <c r="Q2190">
        <v>0.28000000000000003</v>
      </c>
      <c r="R2190">
        <v>0.05</v>
      </c>
      <c r="S2190">
        <v>0.32</v>
      </c>
      <c r="T2190">
        <v>0.23</v>
      </c>
      <c r="U2190">
        <v>0</v>
      </c>
      <c r="V2190">
        <v>0</v>
      </c>
      <c r="W2190">
        <v>20.67</v>
      </c>
      <c r="X2190">
        <v>0.6</v>
      </c>
      <c r="Y2190">
        <v>-1</v>
      </c>
      <c r="Z2190">
        <v>-1</v>
      </c>
      <c r="AA2190">
        <v>24.88</v>
      </c>
      <c r="AB2190">
        <v>0.03</v>
      </c>
      <c r="AC2190">
        <v>0.02</v>
      </c>
      <c r="AD2190">
        <v>0.03</v>
      </c>
      <c r="AE2190">
        <v>4.17</v>
      </c>
      <c r="AF2190">
        <v>-1</v>
      </c>
      <c r="AG2190">
        <v>-1</v>
      </c>
      <c r="AH2190">
        <v>-1</v>
      </c>
      <c r="AI2190">
        <v>0</v>
      </c>
      <c r="AJ2190">
        <v>0</v>
      </c>
      <c r="AK2190">
        <v>0.03</v>
      </c>
      <c r="AL2190">
        <v>0.03</v>
      </c>
      <c r="AM2190">
        <v>0.05</v>
      </c>
      <c r="AN2190">
        <v>0.05</v>
      </c>
      <c r="AO2190">
        <v>1.42</v>
      </c>
      <c r="AP2190">
        <v>1.42</v>
      </c>
      <c r="AQ2190">
        <v>22.67</v>
      </c>
      <c r="AR2190">
        <v>0.53</v>
      </c>
      <c r="AS2190">
        <v>0.68</v>
      </c>
      <c r="AT2190">
        <v>-1</v>
      </c>
      <c r="AU2190">
        <v>-1</v>
      </c>
      <c r="AV2190">
        <v>0.05</v>
      </c>
      <c r="AW2190">
        <v>29.88</v>
      </c>
      <c r="AX2190">
        <v>29.88</v>
      </c>
      <c r="AY2190">
        <v>0.17</v>
      </c>
      <c r="AZ2190">
        <v>0</v>
      </c>
      <c r="BA2190">
        <v>1459.2652176449378</v>
      </c>
    </row>
    <row r="2191" spans="1:53" x14ac:dyDescent="0.25">
      <c r="A2191">
        <v>5155</v>
      </c>
      <c r="B2191" t="s">
        <v>2509</v>
      </c>
      <c r="C2191">
        <v>0</v>
      </c>
      <c r="D2191">
        <v>1.58</v>
      </c>
      <c r="E2191">
        <v>0</v>
      </c>
      <c r="F2191">
        <v>0</v>
      </c>
      <c r="G2191">
        <v>0</v>
      </c>
      <c r="H2191">
        <v>0.03</v>
      </c>
      <c r="I2191">
        <v>0</v>
      </c>
      <c r="J2191">
        <v>2</v>
      </c>
      <c r="K2191">
        <v>0.03</v>
      </c>
      <c r="L2191">
        <v>-1</v>
      </c>
      <c r="M2191">
        <v>-1</v>
      </c>
      <c r="N2191">
        <v>0.67</v>
      </c>
      <c r="O2191">
        <v>3.58</v>
      </c>
      <c r="P2191">
        <v>0.03</v>
      </c>
      <c r="Q2191">
        <v>0.28000000000000003</v>
      </c>
      <c r="R2191">
        <v>0.05</v>
      </c>
      <c r="S2191">
        <v>0.32</v>
      </c>
      <c r="T2191">
        <v>0.23</v>
      </c>
      <c r="U2191">
        <v>0</v>
      </c>
      <c r="V2191">
        <v>0</v>
      </c>
      <c r="W2191">
        <v>20.67</v>
      </c>
      <c r="X2191">
        <v>0.6</v>
      </c>
      <c r="Y2191">
        <v>-1</v>
      </c>
      <c r="Z2191">
        <v>-1</v>
      </c>
      <c r="AA2191">
        <v>24.88</v>
      </c>
      <c r="AB2191">
        <v>0.03</v>
      </c>
      <c r="AC2191">
        <v>0.02</v>
      </c>
      <c r="AD2191">
        <v>0.03</v>
      </c>
      <c r="AE2191">
        <v>4.17</v>
      </c>
      <c r="AF2191">
        <v>-1</v>
      </c>
      <c r="AG2191">
        <v>-1</v>
      </c>
      <c r="AH2191">
        <v>-1</v>
      </c>
      <c r="AI2191">
        <v>0</v>
      </c>
      <c r="AJ2191">
        <v>0</v>
      </c>
      <c r="AK2191">
        <v>0.03</v>
      </c>
      <c r="AL2191">
        <v>0.03</v>
      </c>
      <c r="AM2191">
        <v>0.05</v>
      </c>
      <c r="AN2191">
        <v>0.05</v>
      </c>
      <c r="AO2191">
        <v>1.42</v>
      </c>
      <c r="AP2191">
        <v>1.42</v>
      </c>
      <c r="AQ2191">
        <v>22.67</v>
      </c>
      <c r="AR2191">
        <v>0.53</v>
      </c>
      <c r="AS2191">
        <v>0.68</v>
      </c>
      <c r="AT2191">
        <v>-1</v>
      </c>
      <c r="AU2191">
        <v>-1</v>
      </c>
      <c r="AV2191">
        <v>0.05</v>
      </c>
      <c r="AW2191">
        <v>29.88</v>
      </c>
      <c r="AX2191">
        <v>29.88</v>
      </c>
      <c r="AY2191">
        <v>0.17</v>
      </c>
      <c r="AZ2191">
        <v>0</v>
      </c>
      <c r="BA2191">
        <v>1523.0180578471673</v>
      </c>
    </row>
    <row r="2192" spans="1:53" x14ac:dyDescent="0.25">
      <c r="A2192">
        <v>5156</v>
      </c>
      <c r="B2192" t="s">
        <v>2510</v>
      </c>
      <c r="C2192">
        <v>0</v>
      </c>
      <c r="D2192">
        <v>1.58</v>
      </c>
      <c r="E2192">
        <v>0</v>
      </c>
      <c r="F2192">
        <v>0</v>
      </c>
      <c r="G2192">
        <v>0</v>
      </c>
      <c r="H2192">
        <v>0.03</v>
      </c>
      <c r="I2192">
        <v>0</v>
      </c>
      <c r="J2192">
        <v>2</v>
      </c>
      <c r="K2192">
        <v>0.03</v>
      </c>
      <c r="L2192">
        <v>-1</v>
      </c>
      <c r="M2192">
        <v>-1</v>
      </c>
      <c r="N2192">
        <v>0.67</v>
      </c>
      <c r="O2192">
        <v>3.58</v>
      </c>
      <c r="P2192">
        <v>0.03</v>
      </c>
      <c r="Q2192">
        <v>0.28000000000000003</v>
      </c>
      <c r="R2192">
        <v>0.05</v>
      </c>
      <c r="S2192">
        <v>0.32</v>
      </c>
      <c r="T2192">
        <v>0.23</v>
      </c>
      <c r="U2192">
        <v>0</v>
      </c>
      <c r="V2192">
        <v>0</v>
      </c>
      <c r="W2192">
        <v>20.67</v>
      </c>
      <c r="X2192">
        <v>0.6</v>
      </c>
      <c r="Y2192">
        <v>-1</v>
      </c>
      <c r="Z2192">
        <v>-1</v>
      </c>
      <c r="AA2192">
        <v>24.88</v>
      </c>
      <c r="AB2192">
        <v>0.03</v>
      </c>
      <c r="AC2192">
        <v>0.02</v>
      </c>
      <c r="AD2192">
        <v>0.03</v>
      </c>
      <c r="AE2192">
        <v>4.17</v>
      </c>
      <c r="AF2192">
        <v>-1</v>
      </c>
      <c r="AG2192">
        <v>-1</v>
      </c>
      <c r="AH2192">
        <v>-1</v>
      </c>
      <c r="AI2192">
        <v>0</v>
      </c>
      <c r="AJ2192">
        <v>0</v>
      </c>
      <c r="AK2192">
        <v>0.03</v>
      </c>
      <c r="AL2192">
        <v>0.03</v>
      </c>
      <c r="AM2192">
        <v>0.05</v>
      </c>
      <c r="AN2192">
        <v>0.05</v>
      </c>
      <c r="AO2192">
        <v>1.42</v>
      </c>
      <c r="AP2192">
        <v>1.42</v>
      </c>
      <c r="AQ2192">
        <v>22.67</v>
      </c>
      <c r="AR2192">
        <v>0.53</v>
      </c>
      <c r="AS2192">
        <v>0.68</v>
      </c>
      <c r="AT2192">
        <v>-1</v>
      </c>
      <c r="AU2192">
        <v>-1</v>
      </c>
      <c r="AV2192">
        <v>0.05</v>
      </c>
      <c r="AW2192">
        <v>29.88</v>
      </c>
      <c r="AX2192">
        <v>29.88</v>
      </c>
      <c r="AY2192">
        <v>0.17</v>
      </c>
      <c r="AZ2192">
        <v>0</v>
      </c>
      <c r="BA2192">
        <v>1374.3782352254607</v>
      </c>
    </row>
    <row r="2193" spans="1:53" x14ac:dyDescent="0.25">
      <c r="A2193">
        <v>5159</v>
      </c>
      <c r="B2193" t="s">
        <v>2511</v>
      </c>
      <c r="C2193">
        <v>0</v>
      </c>
      <c r="D2193">
        <v>1.58</v>
      </c>
      <c r="E2193">
        <v>0</v>
      </c>
      <c r="F2193">
        <v>0</v>
      </c>
      <c r="G2193">
        <v>0</v>
      </c>
      <c r="H2193">
        <v>0.03</v>
      </c>
      <c r="I2193">
        <v>0</v>
      </c>
      <c r="J2193">
        <v>2</v>
      </c>
      <c r="K2193">
        <v>0.03</v>
      </c>
      <c r="L2193">
        <v>-1</v>
      </c>
      <c r="M2193">
        <v>-1</v>
      </c>
      <c r="N2193">
        <v>0.67</v>
      </c>
      <c r="O2193">
        <v>3.58</v>
      </c>
      <c r="P2193">
        <v>0.03</v>
      </c>
      <c r="Q2193">
        <v>0.28000000000000003</v>
      </c>
      <c r="R2193">
        <v>0.05</v>
      </c>
      <c r="S2193">
        <v>0.32</v>
      </c>
      <c r="T2193">
        <v>0.23</v>
      </c>
      <c r="U2193">
        <v>0</v>
      </c>
      <c r="V2193">
        <v>0</v>
      </c>
      <c r="W2193">
        <v>20.67</v>
      </c>
      <c r="X2193">
        <v>0.6</v>
      </c>
      <c r="Y2193">
        <v>-1</v>
      </c>
      <c r="Z2193">
        <v>-1</v>
      </c>
      <c r="AA2193">
        <v>24.88</v>
      </c>
      <c r="AB2193">
        <v>0.03</v>
      </c>
      <c r="AC2193">
        <v>0.02</v>
      </c>
      <c r="AD2193">
        <v>0.03</v>
      </c>
      <c r="AE2193">
        <v>4.17</v>
      </c>
      <c r="AF2193">
        <v>-1</v>
      </c>
      <c r="AG2193">
        <v>-1</v>
      </c>
      <c r="AH2193">
        <v>-1</v>
      </c>
      <c r="AI2193">
        <v>0</v>
      </c>
      <c r="AJ2193">
        <v>0</v>
      </c>
      <c r="AK2193">
        <v>0.03</v>
      </c>
      <c r="AL2193">
        <v>0.03</v>
      </c>
      <c r="AM2193">
        <v>0.05</v>
      </c>
      <c r="AN2193">
        <v>0.05</v>
      </c>
      <c r="AO2193">
        <v>1.42</v>
      </c>
      <c r="AP2193">
        <v>1.42</v>
      </c>
      <c r="AQ2193">
        <v>22.67</v>
      </c>
      <c r="AR2193">
        <v>0.53</v>
      </c>
      <c r="AS2193">
        <v>0.68</v>
      </c>
      <c r="AT2193">
        <v>-1</v>
      </c>
      <c r="AU2193">
        <v>-1</v>
      </c>
      <c r="AV2193">
        <v>0.05</v>
      </c>
      <c r="AW2193">
        <v>29.88</v>
      </c>
      <c r="AX2193">
        <v>29.88</v>
      </c>
      <c r="AY2193">
        <v>0.17</v>
      </c>
      <c r="AZ2193">
        <v>0</v>
      </c>
      <c r="BA2193">
        <v>1409.5988632847118</v>
      </c>
    </row>
    <row r="2194" spans="1:53" x14ac:dyDescent="0.25">
      <c r="A2194">
        <v>5160</v>
      </c>
      <c r="B2194" t="s">
        <v>1852</v>
      </c>
      <c r="C2194">
        <v>0</v>
      </c>
      <c r="D2194">
        <v>1.58</v>
      </c>
      <c r="E2194">
        <v>0</v>
      </c>
      <c r="F2194">
        <v>0</v>
      </c>
      <c r="G2194">
        <v>0</v>
      </c>
      <c r="H2194">
        <v>0.03</v>
      </c>
      <c r="I2194">
        <v>0</v>
      </c>
      <c r="J2194">
        <v>2</v>
      </c>
      <c r="K2194">
        <v>0.03</v>
      </c>
      <c r="L2194">
        <v>-1</v>
      </c>
      <c r="M2194">
        <v>-1</v>
      </c>
      <c r="N2194">
        <v>0.67</v>
      </c>
      <c r="O2194">
        <v>3.58</v>
      </c>
      <c r="P2194">
        <v>0.03</v>
      </c>
      <c r="Q2194">
        <v>0.28000000000000003</v>
      </c>
      <c r="R2194">
        <v>0.05</v>
      </c>
      <c r="S2194">
        <v>0.32</v>
      </c>
      <c r="T2194">
        <v>0.23</v>
      </c>
      <c r="U2194">
        <v>0</v>
      </c>
      <c r="V2194">
        <v>0</v>
      </c>
      <c r="W2194">
        <v>20.67</v>
      </c>
      <c r="X2194">
        <v>0.6</v>
      </c>
      <c r="Y2194">
        <v>-1</v>
      </c>
      <c r="Z2194">
        <v>-1</v>
      </c>
      <c r="AA2194">
        <v>24.88</v>
      </c>
      <c r="AB2194">
        <v>0.03</v>
      </c>
      <c r="AC2194">
        <v>0.02</v>
      </c>
      <c r="AD2194">
        <v>0.03</v>
      </c>
      <c r="AE2194">
        <v>4.17</v>
      </c>
      <c r="AF2194">
        <v>-1</v>
      </c>
      <c r="AG2194">
        <v>-1</v>
      </c>
      <c r="AH2194">
        <v>-1</v>
      </c>
      <c r="AI2194">
        <v>0</v>
      </c>
      <c r="AJ2194">
        <v>0</v>
      </c>
      <c r="AK2194">
        <v>0.03</v>
      </c>
      <c r="AL2194">
        <v>0.03</v>
      </c>
      <c r="AM2194">
        <v>0.05</v>
      </c>
      <c r="AN2194">
        <v>0.05</v>
      </c>
      <c r="AO2194">
        <v>1.42</v>
      </c>
      <c r="AP2194">
        <v>1.42</v>
      </c>
      <c r="AQ2194">
        <v>22.67</v>
      </c>
      <c r="AR2194">
        <v>0.53</v>
      </c>
      <c r="AS2194">
        <v>0.68</v>
      </c>
      <c r="AT2194">
        <v>-1</v>
      </c>
      <c r="AU2194">
        <v>-1</v>
      </c>
      <c r="AV2194">
        <v>0.05</v>
      </c>
      <c r="AW2194">
        <v>29.88</v>
      </c>
      <c r="AX2194">
        <v>29.88</v>
      </c>
      <c r="AY2194">
        <v>0.17</v>
      </c>
      <c r="AZ2194">
        <v>0</v>
      </c>
      <c r="BA2194">
        <v>1553.6735289926221</v>
      </c>
    </row>
    <row r="2195" spans="1:53" x14ac:dyDescent="0.25">
      <c r="A2195">
        <v>5161</v>
      </c>
      <c r="B2195" t="s">
        <v>2512</v>
      </c>
      <c r="C2195">
        <v>0</v>
      </c>
      <c r="D2195">
        <v>1.58</v>
      </c>
      <c r="E2195">
        <v>0</v>
      </c>
      <c r="F2195">
        <v>0</v>
      </c>
      <c r="G2195">
        <v>0</v>
      </c>
      <c r="H2195">
        <v>0.03</v>
      </c>
      <c r="I2195">
        <v>0</v>
      </c>
      <c r="J2195">
        <v>2</v>
      </c>
      <c r="K2195">
        <v>0.03</v>
      </c>
      <c r="L2195">
        <v>-1</v>
      </c>
      <c r="M2195">
        <v>-1</v>
      </c>
      <c r="N2195">
        <v>0.67</v>
      </c>
      <c r="O2195">
        <v>3.58</v>
      </c>
      <c r="P2195">
        <v>0.03</v>
      </c>
      <c r="Q2195">
        <v>0.28000000000000003</v>
      </c>
      <c r="R2195">
        <v>0.05</v>
      </c>
      <c r="S2195">
        <v>0.32</v>
      </c>
      <c r="T2195">
        <v>0.23</v>
      </c>
      <c r="U2195">
        <v>0</v>
      </c>
      <c r="V2195">
        <v>0</v>
      </c>
      <c r="W2195">
        <v>20.67</v>
      </c>
      <c r="X2195">
        <v>0.6</v>
      </c>
      <c r="Y2195">
        <v>-1</v>
      </c>
      <c r="Z2195">
        <v>-1</v>
      </c>
      <c r="AA2195">
        <v>24.88</v>
      </c>
      <c r="AB2195">
        <v>0.03</v>
      </c>
      <c r="AC2195">
        <v>0.02</v>
      </c>
      <c r="AD2195">
        <v>0.03</v>
      </c>
      <c r="AE2195">
        <v>4.17</v>
      </c>
      <c r="AF2195">
        <v>-1</v>
      </c>
      <c r="AG2195">
        <v>-1</v>
      </c>
      <c r="AH2195">
        <v>-1</v>
      </c>
      <c r="AI2195">
        <v>0</v>
      </c>
      <c r="AJ2195">
        <v>0</v>
      </c>
      <c r="AK2195">
        <v>0.03</v>
      </c>
      <c r="AL2195">
        <v>0.03</v>
      </c>
      <c r="AM2195">
        <v>0.05</v>
      </c>
      <c r="AN2195">
        <v>0.05</v>
      </c>
      <c r="AO2195">
        <v>1.42</v>
      </c>
      <c r="AP2195">
        <v>1.42</v>
      </c>
      <c r="AQ2195">
        <v>22.67</v>
      </c>
      <c r="AR2195">
        <v>0.53</v>
      </c>
      <c r="AS2195">
        <v>0.68</v>
      </c>
      <c r="AT2195">
        <v>-1</v>
      </c>
      <c r="AU2195">
        <v>-1</v>
      </c>
      <c r="AV2195">
        <v>0.05</v>
      </c>
      <c r="AW2195">
        <v>29.88</v>
      </c>
      <c r="AX2195">
        <v>29.88</v>
      </c>
      <c r="AY2195">
        <v>0.17</v>
      </c>
      <c r="AZ2195">
        <v>0</v>
      </c>
      <c r="BA2195">
        <v>1438.5709223529914</v>
      </c>
    </row>
    <row r="2196" spans="1:53" x14ac:dyDescent="0.25">
      <c r="A2196">
        <v>5162</v>
      </c>
      <c r="B2196" t="s">
        <v>2513</v>
      </c>
      <c r="C2196">
        <v>0</v>
      </c>
      <c r="D2196">
        <v>1.58</v>
      </c>
      <c r="E2196">
        <v>0</v>
      </c>
      <c r="F2196">
        <v>0</v>
      </c>
      <c r="G2196">
        <v>0</v>
      </c>
      <c r="H2196">
        <v>0.03</v>
      </c>
      <c r="I2196">
        <v>0</v>
      </c>
      <c r="J2196">
        <v>2</v>
      </c>
      <c r="K2196">
        <v>0.03</v>
      </c>
      <c r="L2196">
        <v>-1</v>
      </c>
      <c r="M2196">
        <v>-1</v>
      </c>
      <c r="N2196">
        <v>0.67</v>
      </c>
      <c r="O2196">
        <v>3.58</v>
      </c>
      <c r="P2196">
        <v>0.03</v>
      </c>
      <c r="Q2196">
        <v>0.28000000000000003</v>
      </c>
      <c r="R2196">
        <v>0.05</v>
      </c>
      <c r="S2196">
        <v>0.32</v>
      </c>
      <c r="T2196">
        <v>0.23</v>
      </c>
      <c r="U2196">
        <v>0</v>
      </c>
      <c r="V2196">
        <v>0</v>
      </c>
      <c r="W2196">
        <v>20.67</v>
      </c>
      <c r="X2196">
        <v>0.6</v>
      </c>
      <c r="Y2196">
        <v>-1</v>
      </c>
      <c r="Z2196">
        <v>-1</v>
      </c>
      <c r="AA2196">
        <v>24.88</v>
      </c>
      <c r="AB2196">
        <v>0.03</v>
      </c>
      <c r="AC2196">
        <v>0.02</v>
      </c>
      <c r="AD2196">
        <v>0.03</v>
      </c>
      <c r="AE2196">
        <v>4.17</v>
      </c>
      <c r="AF2196">
        <v>-1</v>
      </c>
      <c r="AG2196">
        <v>-1</v>
      </c>
      <c r="AH2196">
        <v>-1</v>
      </c>
      <c r="AI2196">
        <v>0</v>
      </c>
      <c r="AJ2196">
        <v>0</v>
      </c>
      <c r="AK2196">
        <v>0.03</v>
      </c>
      <c r="AL2196">
        <v>0.03</v>
      </c>
      <c r="AM2196">
        <v>0.05</v>
      </c>
      <c r="AN2196">
        <v>0.05</v>
      </c>
      <c r="AO2196">
        <v>1.42</v>
      </c>
      <c r="AP2196">
        <v>1.42</v>
      </c>
      <c r="AQ2196">
        <v>22.67</v>
      </c>
      <c r="AR2196">
        <v>0.53</v>
      </c>
      <c r="AS2196">
        <v>0.68</v>
      </c>
      <c r="AT2196">
        <v>-1</v>
      </c>
      <c r="AU2196">
        <v>-1</v>
      </c>
      <c r="AV2196">
        <v>0.05</v>
      </c>
      <c r="AW2196">
        <v>29.88</v>
      </c>
      <c r="AX2196">
        <v>29.88</v>
      </c>
      <c r="AY2196">
        <v>0.17</v>
      </c>
      <c r="AZ2196">
        <v>0</v>
      </c>
      <c r="BA2196">
        <v>1481.337037314172</v>
      </c>
    </row>
    <row r="2197" spans="1:53" x14ac:dyDescent="0.25">
      <c r="A2197">
        <v>5166</v>
      </c>
      <c r="B2197" t="s">
        <v>2514</v>
      </c>
      <c r="C2197">
        <v>0</v>
      </c>
      <c r="D2197">
        <v>1.58</v>
      </c>
      <c r="E2197">
        <v>0</v>
      </c>
      <c r="F2197">
        <v>0</v>
      </c>
      <c r="G2197">
        <v>0</v>
      </c>
      <c r="H2197">
        <v>0.03</v>
      </c>
      <c r="I2197">
        <v>0</v>
      </c>
      <c r="J2197">
        <v>2</v>
      </c>
      <c r="K2197">
        <v>0.03</v>
      </c>
      <c r="L2197">
        <v>-1</v>
      </c>
      <c r="M2197">
        <v>-1</v>
      </c>
      <c r="N2197">
        <v>0.67</v>
      </c>
      <c r="O2197">
        <v>3.58</v>
      </c>
      <c r="P2197">
        <v>0.03</v>
      </c>
      <c r="Q2197">
        <v>0.28000000000000003</v>
      </c>
      <c r="R2197">
        <v>0.05</v>
      </c>
      <c r="S2197">
        <v>0.32</v>
      </c>
      <c r="T2197">
        <v>0.23</v>
      </c>
      <c r="U2197">
        <v>0</v>
      </c>
      <c r="V2197">
        <v>0</v>
      </c>
      <c r="W2197">
        <v>20.67</v>
      </c>
      <c r="X2197">
        <v>0.6</v>
      </c>
      <c r="Y2197">
        <v>-1</v>
      </c>
      <c r="Z2197">
        <v>-1</v>
      </c>
      <c r="AA2197">
        <v>24.88</v>
      </c>
      <c r="AB2197">
        <v>0.03</v>
      </c>
      <c r="AC2197">
        <v>0.02</v>
      </c>
      <c r="AD2197">
        <v>0.03</v>
      </c>
      <c r="AE2197">
        <v>4.17</v>
      </c>
      <c r="AF2197">
        <v>-1</v>
      </c>
      <c r="AG2197">
        <v>-1</v>
      </c>
      <c r="AH2197">
        <v>-1</v>
      </c>
      <c r="AI2197">
        <v>0</v>
      </c>
      <c r="AJ2197">
        <v>0</v>
      </c>
      <c r="AK2197">
        <v>0.03</v>
      </c>
      <c r="AL2197">
        <v>0.03</v>
      </c>
      <c r="AM2197">
        <v>0.05</v>
      </c>
      <c r="AN2197">
        <v>0.05</v>
      </c>
      <c r="AO2197">
        <v>1.42</v>
      </c>
      <c r="AP2197">
        <v>1.42</v>
      </c>
      <c r="AQ2197">
        <v>22.67</v>
      </c>
      <c r="AR2197">
        <v>0.53</v>
      </c>
      <c r="AS2197">
        <v>0.68</v>
      </c>
      <c r="AT2197">
        <v>-1</v>
      </c>
      <c r="AU2197">
        <v>-1</v>
      </c>
      <c r="AV2197">
        <v>0.05</v>
      </c>
      <c r="AW2197">
        <v>29.88</v>
      </c>
      <c r="AX2197">
        <v>29.88</v>
      </c>
      <c r="AY2197">
        <v>0.17</v>
      </c>
      <c r="AZ2197">
        <v>0</v>
      </c>
      <c r="BA2197">
        <v>1544.112402793844</v>
      </c>
    </row>
    <row r="2198" spans="1:53" x14ac:dyDescent="0.25">
      <c r="A2198">
        <v>5167</v>
      </c>
      <c r="B2198" t="s">
        <v>2515</v>
      </c>
      <c r="C2198">
        <v>0</v>
      </c>
      <c r="D2198">
        <v>1.58</v>
      </c>
      <c r="E2198">
        <v>0</v>
      </c>
      <c r="F2198">
        <v>0</v>
      </c>
      <c r="G2198">
        <v>0</v>
      </c>
      <c r="H2198">
        <v>0.03</v>
      </c>
      <c r="I2198">
        <v>0</v>
      </c>
      <c r="J2198">
        <v>2</v>
      </c>
      <c r="K2198">
        <v>0.03</v>
      </c>
      <c r="L2198">
        <v>-1</v>
      </c>
      <c r="M2198">
        <v>-1</v>
      </c>
      <c r="N2198">
        <v>0.67</v>
      </c>
      <c r="O2198">
        <v>3.58</v>
      </c>
      <c r="P2198">
        <v>0.03</v>
      </c>
      <c r="Q2198">
        <v>0.28000000000000003</v>
      </c>
      <c r="R2198">
        <v>0.05</v>
      </c>
      <c r="S2198">
        <v>0.32</v>
      </c>
      <c r="T2198">
        <v>0.23</v>
      </c>
      <c r="U2198">
        <v>0</v>
      </c>
      <c r="V2198">
        <v>0</v>
      </c>
      <c r="W2198">
        <v>20.67</v>
      </c>
      <c r="X2198">
        <v>0.6</v>
      </c>
      <c r="Y2198">
        <v>-1</v>
      </c>
      <c r="Z2198">
        <v>-1</v>
      </c>
      <c r="AA2198">
        <v>24.88</v>
      </c>
      <c r="AB2198">
        <v>0.03</v>
      </c>
      <c r="AC2198">
        <v>0.02</v>
      </c>
      <c r="AD2198">
        <v>0.03</v>
      </c>
      <c r="AE2198">
        <v>4.17</v>
      </c>
      <c r="AF2198">
        <v>-1</v>
      </c>
      <c r="AG2198">
        <v>-1</v>
      </c>
      <c r="AH2198">
        <v>-1</v>
      </c>
      <c r="AI2198">
        <v>0</v>
      </c>
      <c r="AJ2198">
        <v>0</v>
      </c>
      <c r="AK2198">
        <v>0.03</v>
      </c>
      <c r="AL2198">
        <v>0.03</v>
      </c>
      <c r="AM2198">
        <v>0.05</v>
      </c>
      <c r="AN2198">
        <v>0.05</v>
      </c>
      <c r="AO2198">
        <v>1.42</v>
      </c>
      <c r="AP2198">
        <v>1.42</v>
      </c>
      <c r="AQ2198">
        <v>22.67</v>
      </c>
      <c r="AR2198">
        <v>0.53</v>
      </c>
      <c r="AS2198">
        <v>0.68</v>
      </c>
      <c r="AT2198">
        <v>-1</v>
      </c>
      <c r="AU2198">
        <v>-1</v>
      </c>
      <c r="AV2198">
        <v>0.05</v>
      </c>
      <c r="AW2198">
        <v>29.88</v>
      </c>
      <c r="AX2198">
        <v>29.88</v>
      </c>
      <c r="AY2198">
        <v>0.17</v>
      </c>
      <c r="AZ2198">
        <v>0</v>
      </c>
      <c r="BA2198">
        <v>1483.3773479611245</v>
      </c>
    </row>
    <row r="2199" spans="1:53" x14ac:dyDescent="0.25">
      <c r="A2199">
        <v>5168</v>
      </c>
      <c r="B2199" t="s">
        <v>2516</v>
      </c>
      <c r="C2199">
        <v>0</v>
      </c>
      <c r="D2199">
        <v>1.58</v>
      </c>
      <c r="E2199">
        <v>0</v>
      </c>
      <c r="F2199">
        <v>0</v>
      </c>
      <c r="G2199">
        <v>0</v>
      </c>
      <c r="H2199">
        <v>0.03</v>
      </c>
      <c r="I2199">
        <v>0</v>
      </c>
      <c r="J2199">
        <v>2</v>
      </c>
      <c r="K2199">
        <v>0.03</v>
      </c>
      <c r="L2199">
        <v>-1</v>
      </c>
      <c r="M2199">
        <v>-1</v>
      </c>
      <c r="N2199">
        <v>0.67</v>
      </c>
      <c r="O2199">
        <v>3.58</v>
      </c>
      <c r="P2199">
        <v>0.03</v>
      </c>
      <c r="Q2199">
        <v>0.28000000000000003</v>
      </c>
      <c r="R2199">
        <v>0.05</v>
      </c>
      <c r="S2199">
        <v>0.32</v>
      </c>
      <c r="T2199">
        <v>0.23</v>
      </c>
      <c r="U2199">
        <v>0</v>
      </c>
      <c r="V2199">
        <v>0</v>
      </c>
      <c r="W2199">
        <v>20.67</v>
      </c>
      <c r="X2199">
        <v>0.6</v>
      </c>
      <c r="Y2199">
        <v>-1</v>
      </c>
      <c r="Z2199">
        <v>-1</v>
      </c>
      <c r="AA2199">
        <v>24.88</v>
      </c>
      <c r="AB2199">
        <v>0.03</v>
      </c>
      <c r="AC2199">
        <v>0.02</v>
      </c>
      <c r="AD2199">
        <v>0.03</v>
      </c>
      <c r="AE2199">
        <v>4.17</v>
      </c>
      <c r="AF2199">
        <v>-1</v>
      </c>
      <c r="AG2199">
        <v>-1</v>
      </c>
      <c r="AH2199">
        <v>-1</v>
      </c>
      <c r="AI2199">
        <v>0</v>
      </c>
      <c r="AJ2199">
        <v>0</v>
      </c>
      <c r="AK2199">
        <v>0.03</v>
      </c>
      <c r="AL2199">
        <v>0.03</v>
      </c>
      <c r="AM2199">
        <v>0.05</v>
      </c>
      <c r="AN2199">
        <v>0.05</v>
      </c>
      <c r="AO2199">
        <v>1.42</v>
      </c>
      <c r="AP2199">
        <v>1.42</v>
      </c>
      <c r="AQ2199">
        <v>22.67</v>
      </c>
      <c r="AR2199">
        <v>0.53</v>
      </c>
      <c r="AS2199">
        <v>0.68</v>
      </c>
      <c r="AT2199">
        <v>-1</v>
      </c>
      <c r="AU2199">
        <v>-1</v>
      </c>
      <c r="AV2199">
        <v>0.05</v>
      </c>
      <c r="AW2199">
        <v>29.88</v>
      </c>
      <c r="AX2199">
        <v>29.88</v>
      </c>
      <c r="AY2199">
        <v>0.17</v>
      </c>
      <c r="AZ2199">
        <v>0</v>
      </c>
      <c r="BA2199">
        <v>1472.3489868925785</v>
      </c>
    </row>
    <row r="2200" spans="1:53" x14ac:dyDescent="0.25">
      <c r="A2200">
        <v>5171</v>
      </c>
      <c r="B2200" t="s">
        <v>2517</v>
      </c>
      <c r="C2200">
        <v>0</v>
      </c>
      <c r="D2200">
        <v>1.58</v>
      </c>
      <c r="E2200">
        <v>0</v>
      </c>
      <c r="F2200">
        <v>0</v>
      </c>
      <c r="G2200">
        <v>0</v>
      </c>
      <c r="H2200">
        <v>0.03</v>
      </c>
      <c r="I2200">
        <v>0</v>
      </c>
      <c r="J2200">
        <v>2</v>
      </c>
      <c r="K2200">
        <v>0.03</v>
      </c>
      <c r="L2200">
        <v>-1</v>
      </c>
      <c r="M2200">
        <v>-1</v>
      </c>
      <c r="N2200">
        <v>0.67</v>
      </c>
      <c r="O2200">
        <v>3.58</v>
      </c>
      <c r="P2200">
        <v>0.03</v>
      </c>
      <c r="Q2200">
        <v>0.28000000000000003</v>
      </c>
      <c r="R2200">
        <v>0.05</v>
      </c>
      <c r="S2200">
        <v>0.32</v>
      </c>
      <c r="T2200">
        <v>0.23</v>
      </c>
      <c r="U2200">
        <v>0</v>
      </c>
      <c r="V2200">
        <v>0</v>
      </c>
      <c r="W2200">
        <v>20.67</v>
      </c>
      <c r="X2200">
        <v>0.6</v>
      </c>
      <c r="Y2200">
        <v>-1</v>
      </c>
      <c r="Z2200">
        <v>-1</v>
      </c>
      <c r="AA2200">
        <v>24.88</v>
      </c>
      <c r="AB2200">
        <v>0.03</v>
      </c>
      <c r="AC2200">
        <v>0.02</v>
      </c>
      <c r="AD2200">
        <v>0.03</v>
      </c>
      <c r="AE2200">
        <v>4.17</v>
      </c>
      <c r="AF2200">
        <v>-1</v>
      </c>
      <c r="AG2200">
        <v>-1</v>
      </c>
      <c r="AH2200">
        <v>-1</v>
      </c>
      <c r="AI2200">
        <v>0</v>
      </c>
      <c r="AJ2200">
        <v>0</v>
      </c>
      <c r="AK2200">
        <v>0.03</v>
      </c>
      <c r="AL2200">
        <v>0.03</v>
      </c>
      <c r="AM2200">
        <v>0.05</v>
      </c>
      <c r="AN2200">
        <v>0.05</v>
      </c>
      <c r="AO2200">
        <v>1.42</v>
      </c>
      <c r="AP2200">
        <v>1.42</v>
      </c>
      <c r="AQ2200">
        <v>22.67</v>
      </c>
      <c r="AR2200">
        <v>0.53</v>
      </c>
      <c r="AS2200">
        <v>0.68</v>
      </c>
      <c r="AT2200">
        <v>-1</v>
      </c>
      <c r="AU2200">
        <v>-1</v>
      </c>
      <c r="AV2200">
        <v>0.05</v>
      </c>
      <c r="AW2200">
        <v>29.88</v>
      </c>
      <c r="AX2200">
        <v>29.88</v>
      </c>
      <c r="AY2200">
        <v>0.17</v>
      </c>
      <c r="AZ2200">
        <v>0</v>
      </c>
      <c r="BA2200">
        <v>1410.7817048789304</v>
      </c>
    </row>
    <row r="2201" spans="1:53" x14ac:dyDescent="0.25">
      <c r="A2201">
        <v>5172</v>
      </c>
      <c r="B2201" t="s">
        <v>1170</v>
      </c>
      <c r="C2201">
        <v>0</v>
      </c>
      <c r="D2201">
        <v>1.58</v>
      </c>
      <c r="E2201">
        <v>0</v>
      </c>
      <c r="F2201">
        <v>0</v>
      </c>
      <c r="G2201">
        <v>0</v>
      </c>
      <c r="H2201">
        <v>0.03</v>
      </c>
      <c r="I2201">
        <v>0</v>
      </c>
      <c r="J2201">
        <v>2</v>
      </c>
      <c r="K2201">
        <v>0.03</v>
      </c>
      <c r="L2201">
        <v>-1</v>
      </c>
      <c r="M2201">
        <v>-1</v>
      </c>
      <c r="N2201">
        <v>0.67</v>
      </c>
      <c r="O2201">
        <v>3.58</v>
      </c>
      <c r="P2201">
        <v>0.03</v>
      </c>
      <c r="Q2201">
        <v>0.28000000000000003</v>
      </c>
      <c r="R2201">
        <v>0.05</v>
      </c>
      <c r="S2201">
        <v>0.32</v>
      </c>
      <c r="T2201">
        <v>0.23</v>
      </c>
      <c r="U2201">
        <v>0</v>
      </c>
      <c r="V2201">
        <v>0</v>
      </c>
      <c r="W2201">
        <v>20.67</v>
      </c>
      <c r="X2201">
        <v>0.6</v>
      </c>
      <c r="Y2201">
        <v>-1</v>
      </c>
      <c r="Z2201">
        <v>-1</v>
      </c>
      <c r="AA2201">
        <v>24.88</v>
      </c>
      <c r="AB2201">
        <v>0.03</v>
      </c>
      <c r="AC2201">
        <v>0.02</v>
      </c>
      <c r="AD2201">
        <v>0.03</v>
      </c>
      <c r="AE2201">
        <v>4.17</v>
      </c>
      <c r="AF2201">
        <v>-1</v>
      </c>
      <c r="AG2201">
        <v>-1</v>
      </c>
      <c r="AH2201">
        <v>-1</v>
      </c>
      <c r="AI2201">
        <v>0</v>
      </c>
      <c r="AJ2201">
        <v>0</v>
      </c>
      <c r="AK2201">
        <v>0.03</v>
      </c>
      <c r="AL2201">
        <v>0.03</v>
      </c>
      <c r="AM2201">
        <v>0.05</v>
      </c>
      <c r="AN2201">
        <v>0.05</v>
      </c>
      <c r="AO2201">
        <v>1.42</v>
      </c>
      <c r="AP2201">
        <v>1.42</v>
      </c>
      <c r="AQ2201">
        <v>22.67</v>
      </c>
      <c r="AR2201">
        <v>0.53</v>
      </c>
      <c r="AS2201">
        <v>0.68</v>
      </c>
      <c r="AT2201">
        <v>-1</v>
      </c>
      <c r="AU2201">
        <v>-1</v>
      </c>
      <c r="AV2201">
        <v>0.05</v>
      </c>
      <c r="AW2201">
        <v>29.88</v>
      </c>
      <c r="AX2201">
        <v>29.88</v>
      </c>
      <c r="AY2201">
        <v>0.17</v>
      </c>
      <c r="AZ2201">
        <v>0</v>
      </c>
      <c r="BA2201">
        <v>1767.7862912967248</v>
      </c>
    </row>
    <row r="2202" spans="1:53" x14ac:dyDescent="0.25">
      <c r="A2202">
        <v>5173</v>
      </c>
      <c r="B2202" t="s">
        <v>1118</v>
      </c>
      <c r="C2202">
        <v>0</v>
      </c>
      <c r="D2202">
        <v>1.58</v>
      </c>
      <c r="E2202">
        <v>0</v>
      </c>
      <c r="F2202">
        <v>0</v>
      </c>
      <c r="G2202">
        <v>0</v>
      </c>
      <c r="H2202">
        <v>0.03</v>
      </c>
      <c r="I2202">
        <v>0</v>
      </c>
      <c r="J2202">
        <v>2</v>
      </c>
      <c r="K2202">
        <v>0.03</v>
      </c>
      <c r="L2202">
        <v>-1</v>
      </c>
      <c r="M2202">
        <v>-1</v>
      </c>
      <c r="N2202">
        <v>0.67</v>
      </c>
      <c r="O2202">
        <v>3.58</v>
      </c>
      <c r="P2202">
        <v>0.03</v>
      </c>
      <c r="Q2202">
        <v>0.28000000000000003</v>
      </c>
      <c r="R2202">
        <v>0.05</v>
      </c>
      <c r="S2202">
        <v>0.32</v>
      </c>
      <c r="T2202">
        <v>0.23</v>
      </c>
      <c r="U2202">
        <v>0</v>
      </c>
      <c r="V2202">
        <v>0</v>
      </c>
      <c r="W2202">
        <v>20.67</v>
      </c>
      <c r="X2202">
        <v>0.6</v>
      </c>
      <c r="Y2202">
        <v>-1</v>
      </c>
      <c r="Z2202">
        <v>-1</v>
      </c>
      <c r="AA2202">
        <v>24.88</v>
      </c>
      <c r="AB2202">
        <v>0.03</v>
      </c>
      <c r="AC2202">
        <v>0.02</v>
      </c>
      <c r="AD2202">
        <v>0.03</v>
      </c>
      <c r="AE2202">
        <v>4.17</v>
      </c>
      <c r="AF2202">
        <v>-1</v>
      </c>
      <c r="AG2202">
        <v>-1</v>
      </c>
      <c r="AH2202">
        <v>-1</v>
      </c>
      <c r="AI2202">
        <v>0</v>
      </c>
      <c r="AJ2202">
        <v>0</v>
      </c>
      <c r="AK2202">
        <v>0.03</v>
      </c>
      <c r="AL2202">
        <v>0.03</v>
      </c>
      <c r="AM2202">
        <v>0.05</v>
      </c>
      <c r="AN2202">
        <v>0.05</v>
      </c>
      <c r="AO2202">
        <v>1.42</v>
      </c>
      <c r="AP2202">
        <v>1.42</v>
      </c>
      <c r="AQ2202">
        <v>22.67</v>
      </c>
      <c r="AR2202">
        <v>0.53</v>
      </c>
      <c r="AS2202">
        <v>0.68</v>
      </c>
      <c r="AT2202">
        <v>-1</v>
      </c>
      <c r="AU2202">
        <v>-1</v>
      </c>
      <c r="AV2202">
        <v>0.05</v>
      </c>
      <c r="AW2202">
        <v>29.88</v>
      </c>
      <c r="AX2202">
        <v>29.88</v>
      </c>
      <c r="AY2202">
        <v>0.17</v>
      </c>
      <c r="AZ2202">
        <v>0</v>
      </c>
      <c r="BA2202">
        <v>1361.3782118801385</v>
      </c>
    </row>
    <row r="2203" spans="1:53" x14ac:dyDescent="0.25">
      <c r="A2203">
        <v>5175</v>
      </c>
      <c r="B2203" t="s">
        <v>2396</v>
      </c>
      <c r="C2203">
        <v>0</v>
      </c>
      <c r="D2203">
        <v>1.58</v>
      </c>
      <c r="E2203">
        <v>0</v>
      </c>
      <c r="F2203">
        <v>0</v>
      </c>
      <c r="G2203">
        <v>0</v>
      </c>
      <c r="H2203">
        <v>0.03</v>
      </c>
      <c r="I2203">
        <v>0</v>
      </c>
      <c r="J2203">
        <v>2</v>
      </c>
      <c r="K2203">
        <v>0.03</v>
      </c>
      <c r="L2203">
        <v>-1</v>
      </c>
      <c r="M2203">
        <v>-1</v>
      </c>
      <c r="N2203">
        <v>0.67</v>
      </c>
      <c r="O2203">
        <v>3.58</v>
      </c>
      <c r="P2203">
        <v>0.03</v>
      </c>
      <c r="Q2203">
        <v>0.28000000000000003</v>
      </c>
      <c r="R2203">
        <v>0.05</v>
      </c>
      <c r="S2203">
        <v>0.32</v>
      </c>
      <c r="T2203">
        <v>0.23</v>
      </c>
      <c r="U2203">
        <v>0</v>
      </c>
      <c r="V2203">
        <v>0</v>
      </c>
      <c r="W2203">
        <v>20.67</v>
      </c>
      <c r="X2203">
        <v>0.6</v>
      </c>
      <c r="Y2203">
        <v>-1</v>
      </c>
      <c r="Z2203">
        <v>-1</v>
      </c>
      <c r="AA2203">
        <v>24.88</v>
      </c>
      <c r="AB2203">
        <v>0.03</v>
      </c>
      <c r="AC2203">
        <v>0.02</v>
      </c>
      <c r="AD2203">
        <v>0.03</v>
      </c>
      <c r="AE2203">
        <v>4.17</v>
      </c>
      <c r="AF2203">
        <v>-1</v>
      </c>
      <c r="AG2203">
        <v>-1</v>
      </c>
      <c r="AH2203">
        <v>-1</v>
      </c>
      <c r="AI2203">
        <v>0</v>
      </c>
      <c r="AJ2203">
        <v>0</v>
      </c>
      <c r="AK2203">
        <v>0.03</v>
      </c>
      <c r="AL2203">
        <v>0.03</v>
      </c>
      <c r="AM2203">
        <v>0.05</v>
      </c>
      <c r="AN2203">
        <v>0.05</v>
      </c>
      <c r="AO2203">
        <v>1.42</v>
      </c>
      <c r="AP2203">
        <v>1.42</v>
      </c>
      <c r="AQ2203">
        <v>22.67</v>
      </c>
      <c r="AR2203">
        <v>0.53</v>
      </c>
      <c r="AS2203">
        <v>0.68</v>
      </c>
      <c r="AT2203">
        <v>-1</v>
      </c>
      <c r="AU2203">
        <v>-1</v>
      </c>
      <c r="AV2203">
        <v>0.05</v>
      </c>
      <c r="AW2203">
        <v>29.88</v>
      </c>
      <c r="AX2203">
        <v>29.88</v>
      </c>
      <c r="AY2203">
        <v>0.17</v>
      </c>
      <c r="AZ2203">
        <v>0</v>
      </c>
      <c r="BA2203">
        <v>1397.056142859889</v>
      </c>
    </row>
    <row r="2204" spans="1:53" x14ac:dyDescent="0.25">
      <c r="A2204">
        <v>5176</v>
      </c>
      <c r="B2204" t="s">
        <v>2518</v>
      </c>
      <c r="C2204">
        <v>0</v>
      </c>
      <c r="D2204">
        <v>1.58</v>
      </c>
      <c r="E2204">
        <v>0</v>
      </c>
      <c r="F2204">
        <v>0</v>
      </c>
      <c r="G2204">
        <v>0</v>
      </c>
      <c r="H2204">
        <v>0.03</v>
      </c>
      <c r="I2204">
        <v>0</v>
      </c>
      <c r="J2204">
        <v>2</v>
      </c>
      <c r="K2204">
        <v>0.03</v>
      </c>
      <c r="L2204">
        <v>-1</v>
      </c>
      <c r="M2204">
        <v>-1</v>
      </c>
      <c r="N2204">
        <v>0.67</v>
      </c>
      <c r="O2204">
        <v>3.58</v>
      </c>
      <c r="P2204">
        <v>0.03</v>
      </c>
      <c r="Q2204">
        <v>0.28000000000000003</v>
      </c>
      <c r="R2204">
        <v>0.05</v>
      </c>
      <c r="S2204">
        <v>0.32</v>
      </c>
      <c r="T2204">
        <v>0.23</v>
      </c>
      <c r="U2204">
        <v>0</v>
      </c>
      <c r="V2204">
        <v>0</v>
      </c>
      <c r="W2204">
        <v>20.67</v>
      </c>
      <c r="X2204">
        <v>0.6</v>
      </c>
      <c r="Y2204">
        <v>-1</v>
      </c>
      <c r="Z2204">
        <v>-1</v>
      </c>
      <c r="AA2204">
        <v>24.88</v>
      </c>
      <c r="AB2204">
        <v>0.03</v>
      </c>
      <c r="AC2204">
        <v>0.02</v>
      </c>
      <c r="AD2204">
        <v>0.03</v>
      </c>
      <c r="AE2204">
        <v>4.17</v>
      </c>
      <c r="AF2204">
        <v>-1</v>
      </c>
      <c r="AG2204">
        <v>-1</v>
      </c>
      <c r="AH2204">
        <v>-1</v>
      </c>
      <c r="AI2204">
        <v>0</v>
      </c>
      <c r="AJ2204">
        <v>0</v>
      </c>
      <c r="AK2204">
        <v>0.03</v>
      </c>
      <c r="AL2204">
        <v>0.03</v>
      </c>
      <c r="AM2204">
        <v>0.05</v>
      </c>
      <c r="AN2204">
        <v>0.05</v>
      </c>
      <c r="AO2204">
        <v>1.42</v>
      </c>
      <c r="AP2204">
        <v>1.42</v>
      </c>
      <c r="AQ2204">
        <v>22.67</v>
      </c>
      <c r="AR2204">
        <v>0.53</v>
      </c>
      <c r="AS2204">
        <v>0.68</v>
      </c>
      <c r="AT2204">
        <v>-1</v>
      </c>
      <c r="AU2204">
        <v>-1</v>
      </c>
      <c r="AV2204">
        <v>0.05</v>
      </c>
      <c r="AW2204">
        <v>29.88</v>
      </c>
      <c r="AX2204">
        <v>29.88</v>
      </c>
      <c r="AY2204">
        <v>0.17</v>
      </c>
      <c r="AZ2204">
        <v>0</v>
      </c>
      <c r="BA2204">
        <v>1467.8637751877493</v>
      </c>
    </row>
    <row r="2205" spans="1:53" x14ac:dyDescent="0.25">
      <c r="A2205">
        <v>5178</v>
      </c>
      <c r="B2205" t="s">
        <v>2519</v>
      </c>
      <c r="C2205">
        <v>0</v>
      </c>
      <c r="D2205">
        <v>1.58</v>
      </c>
      <c r="E2205">
        <v>0</v>
      </c>
      <c r="F2205">
        <v>0</v>
      </c>
      <c r="G2205">
        <v>0</v>
      </c>
      <c r="H2205">
        <v>0.03</v>
      </c>
      <c r="I2205">
        <v>0</v>
      </c>
      <c r="J2205">
        <v>2</v>
      </c>
      <c r="K2205">
        <v>0.03</v>
      </c>
      <c r="L2205">
        <v>-1</v>
      </c>
      <c r="M2205">
        <v>-1</v>
      </c>
      <c r="N2205">
        <v>0.67</v>
      </c>
      <c r="O2205">
        <v>3.58</v>
      </c>
      <c r="P2205">
        <v>0.03</v>
      </c>
      <c r="Q2205">
        <v>0.28000000000000003</v>
      </c>
      <c r="R2205">
        <v>0.05</v>
      </c>
      <c r="S2205">
        <v>0.32</v>
      </c>
      <c r="T2205">
        <v>0.23</v>
      </c>
      <c r="U2205">
        <v>0</v>
      </c>
      <c r="V2205">
        <v>0</v>
      </c>
      <c r="W2205">
        <v>20.67</v>
      </c>
      <c r="X2205">
        <v>0.6</v>
      </c>
      <c r="Y2205">
        <v>-1</v>
      </c>
      <c r="Z2205">
        <v>-1</v>
      </c>
      <c r="AA2205">
        <v>24.88</v>
      </c>
      <c r="AB2205">
        <v>0.03</v>
      </c>
      <c r="AC2205">
        <v>0.02</v>
      </c>
      <c r="AD2205">
        <v>0.03</v>
      </c>
      <c r="AE2205">
        <v>4.17</v>
      </c>
      <c r="AF2205">
        <v>-1</v>
      </c>
      <c r="AG2205">
        <v>-1</v>
      </c>
      <c r="AH2205">
        <v>-1</v>
      </c>
      <c r="AI2205">
        <v>0</v>
      </c>
      <c r="AJ2205">
        <v>0</v>
      </c>
      <c r="AK2205">
        <v>0.03</v>
      </c>
      <c r="AL2205">
        <v>0.03</v>
      </c>
      <c r="AM2205">
        <v>0.05</v>
      </c>
      <c r="AN2205">
        <v>0.05</v>
      </c>
      <c r="AO2205">
        <v>1.42</v>
      </c>
      <c r="AP2205">
        <v>1.42</v>
      </c>
      <c r="AQ2205">
        <v>22.67</v>
      </c>
      <c r="AR2205">
        <v>0.53</v>
      </c>
      <c r="AS2205">
        <v>0.68</v>
      </c>
      <c r="AT2205">
        <v>-1</v>
      </c>
      <c r="AU2205">
        <v>-1</v>
      </c>
      <c r="AV2205">
        <v>0.05</v>
      </c>
      <c r="AW2205">
        <v>29.88</v>
      </c>
      <c r="AX2205">
        <v>29.88</v>
      </c>
      <c r="AY2205">
        <v>0.17</v>
      </c>
      <c r="AZ2205">
        <v>0</v>
      </c>
      <c r="BA2205">
        <v>1365.6696547280383</v>
      </c>
    </row>
    <row r="2206" spans="1:53" x14ac:dyDescent="0.25">
      <c r="A2206">
        <v>5179</v>
      </c>
      <c r="B2206" t="s">
        <v>2520</v>
      </c>
      <c r="C2206">
        <v>0</v>
      </c>
      <c r="D2206">
        <v>1.58</v>
      </c>
      <c r="E2206">
        <v>0</v>
      </c>
      <c r="F2206">
        <v>0</v>
      </c>
      <c r="G2206">
        <v>0</v>
      </c>
      <c r="H2206">
        <v>0.03</v>
      </c>
      <c r="I2206">
        <v>0</v>
      </c>
      <c r="J2206">
        <v>2</v>
      </c>
      <c r="K2206">
        <v>0.03</v>
      </c>
      <c r="L2206">
        <v>-1</v>
      </c>
      <c r="M2206">
        <v>-1</v>
      </c>
      <c r="N2206">
        <v>0.67</v>
      </c>
      <c r="O2206">
        <v>3.58</v>
      </c>
      <c r="P2206">
        <v>0.03</v>
      </c>
      <c r="Q2206">
        <v>0.28000000000000003</v>
      </c>
      <c r="R2206">
        <v>0.05</v>
      </c>
      <c r="S2206">
        <v>0.32</v>
      </c>
      <c r="T2206">
        <v>0.23</v>
      </c>
      <c r="U2206">
        <v>0</v>
      </c>
      <c r="V2206">
        <v>0</v>
      </c>
      <c r="W2206">
        <v>20.67</v>
      </c>
      <c r="X2206">
        <v>0.6</v>
      </c>
      <c r="Y2206">
        <v>-1</v>
      </c>
      <c r="Z2206">
        <v>-1</v>
      </c>
      <c r="AA2206">
        <v>24.88</v>
      </c>
      <c r="AB2206">
        <v>0.03</v>
      </c>
      <c r="AC2206">
        <v>0.02</v>
      </c>
      <c r="AD2206">
        <v>0.03</v>
      </c>
      <c r="AE2206">
        <v>4.17</v>
      </c>
      <c r="AF2206">
        <v>-1</v>
      </c>
      <c r="AG2206">
        <v>-1</v>
      </c>
      <c r="AH2206">
        <v>-1</v>
      </c>
      <c r="AI2206">
        <v>0</v>
      </c>
      <c r="AJ2206">
        <v>0</v>
      </c>
      <c r="AK2206">
        <v>0.03</v>
      </c>
      <c r="AL2206">
        <v>0.03</v>
      </c>
      <c r="AM2206">
        <v>0.05</v>
      </c>
      <c r="AN2206">
        <v>0.05</v>
      </c>
      <c r="AO2206">
        <v>1.42</v>
      </c>
      <c r="AP2206">
        <v>1.42</v>
      </c>
      <c r="AQ2206">
        <v>22.67</v>
      </c>
      <c r="AR2206">
        <v>0.53</v>
      </c>
      <c r="AS2206">
        <v>0.68</v>
      </c>
      <c r="AT2206">
        <v>-1</v>
      </c>
      <c r="AU2206">
        <v>-1</v>
      </c>
      <c r="AV2206">
        <v>0.05</v>
      </c>
      <c r="AW2206">
        <v>29.88</v>
      </c>
      <c r="AX2206">
        <v>29.88</v>
      </c>
      <c r="AY2206">
        <v>0.17</v>
      </c>
      <c r="AZ2206">
        <v>0</v>
      </c>
      <c r="BA2206">
        <v>1441.7849112166737</v>
      </c>
    </row>
    <row r="2207" spans="1:53" x14ac:dyDescent="0.25">
      <c r="A2207">
        <v>5180</v>
      </c>
      <c r="B2207" t="s">
        <v>2521</v>
      </c>
      <c r="C2207">
        <v>0</v>
      </c>
      <c r="D2207">
        <v>1.58</v>
      </c>
      <c r="E2207">
        <v>0</v>
      </c>
      <c r="F2207">
        <v>0</v>
      </c>
      <c r="G2207">
        <v>0</v>
      </c>
      <c r="H2207">
        <v>0.03</v>
      </c>
      <c r="I2207">
        <v>0</v>
      </c>
      <c r="J2207">
        <v>2</v>
      </c>
      <c r="K2207">
        <v>0.03</v>
      </c>
      <c r="L2207">
        <v>-1</v>
      </c>
      <c r="M2207">
        <v>-1</v>
      </c>
      <c r="N2207">
        <v>0.67</v>
      </c>
      <c r="O2207">
        <v>3.58</v>
      </c>
      <c r="P2207">
        <v>0.03</v>
      </c>
      <c r="Q2207">
        <v>0.28000000000000003</v>
      </c>
      <c r="R2207">
        <v>0.05</v>
      </c>
      <c r="S2207">
        <v>0.32</v>
      </c>
      <c r="T2207">
        <v>0.23</v>
      </c>
      <c r="U2207">
        <v>0</v>
      </c>
      <c r="V2207">
        <v>0</v>
      </c>
      <c r="W2207">
        <v>20.67</v>
      </c>
      <c r="X2207">
        <v>0.6</v>
      </c>
      <c r="Y2207">
        <v>-1</v>
      </c>
      <c r="Z2207">
        <v>-1</v>
      </c>
      <c r="AA2207">
        <v>24.88</v>
      </c>
      <c r="AB2207">
        <v>0.03</v>
      </c>
      <c r="AC2207">
        <v>0.02</v>
      </c>
      <c r="AD2207">
        <v>0.03</v>
      </c>
      <c r="AE2207">
        <v>4.17</v>
      </c>
      <c r="AF2207">
        <v>-1</v>
      </c>
      <c r="AG2207">
        <v>-1</v>
      </c>
      <c r="AH2207">
        <v>-1</v>
      </c>
      <c r="AI2207">
        <v>0</v>
      </c>
      <c r="AJ2207">
        <v>0</v>
      </c>
      <c r="AK2207">
        <v>0.03</v>
      </c>
      <c r="AL2207">
        <v>0.03</v>
      </c>
      <c r="AM2207">
        <v>0.05</v>
      </c>
      <c r="AN2207">
        <v>0.05</v>
      </c>
      <c r="AO2207">
        <v>1.42</v>
      </c>
      <c r="AP2207">
        <v>1.42</v>
      </c>
      <c r="AQ2207">
        <v>22.67</v>
      </c>
      <c r="AR2207">
        <v>0.53</v>
      </c>
      <c r="AS2207">
        <v>0.68</v>
      </c>
      <c r="AT2207">
        <v>-1</v>
      </c>
      <c r="AU2207">
        <v>-1</v>
      </c>
      <c r="AV2207">
        <v>0.05</v>
      </c>
      <c r="AW2207">
        <v>29.88</v>
      </c>
      <c r="AX2207">
        <v>29.88</v>
      </c>
      <c r="AY2207">
        <v>0.17</v>
      </c>
      <c r="AZ2207">
        <v>0</v>
      </c>
      <c r="BA2207">
        <v>1410.451874886443</v>
      </c>
    </row>
    <row r="2208" spans="1:53" x14ac:dyDescent="0.25">
      <c r="A2208">
        <v>5181</v>
      </c>
      <c r="B2208" t="s">
        <v>2522</v>
      </c>
      <c r="C2208">
        <v>0</v>
      </c>
      <c r="D2208">
        <v>1.58</v>
      </c>
      <c r="E2208">
        <v>0</v>
      </c>
      <c r="F2208">
        <v>0</v>
      </c>
      <c r="G2208">
        <v>0</v>
      </c>
      <c r="H2208">
        <v>0.03</v>
      </c>
      <c r="I2208">
        <v>0</v>
      </c>
      <c r="J2208">
        <v>2</v>
      </c>
      <c r="K2208">
        <v>0.03</v>
      </c>
      <c r="L2208">
        <v>-1</v>
      </c>
      <c r="M2208">
        <v>-1</v>
      </c>
      <c r="N2208">
        <v>0.67</v>
      </c>
      <c r="O2208">
        <v>3.58</v>
      </c>
      <c r="P2208">
        <v>0.03</v>
      </c>
      <c r="Q2208">
        <v>0.28000000000000003</v>
      </c>
      <c r="R2208">
        <v>0.05</v>
      </c>
      <c r="S2208">
        <v>0.32</v>
      </c>
      <c r="T2208">
        <v>0.23</v>
      </c>
      <c r="U2208">
        <v>0</v>
      </c>
      <c r="V2208">
        <v>0</v>
      </c>
      <c r="W2208">
        <v>20.67</v>
      </c>
      <c r="X2208">
        <v>0.6</v>
      </c>
      <c r="Y2208">
        <v>-1</v>
      </c>
      <c r="Z2208">
        <v>-1</v>
      </c>
      <c r="AA2208">
        <v>24.88</v>
      </c>
      <c r="AB2208">
        <v>0.03</v>
      </c>
      <c r="AC2208">
        <v>0.02</v>
      </c>
      <c r="AD2208">
        <v>0.03</v>
      </c>
      <c r="AE2208">
        <v>4.17</v>
      </c>
      <c r="AF2208">
        <v>-1</v>
      </c>
      <c r="AG2208">
        <v>-1</v>
      </c>
      <c r="AH2208">
        <v>-1</v>
      </c>
      <c r="AI2208">
        <v>0</v>
      </c>
      <c r="AJ2208">
        <v>0</v>
      </c>
      <c r="AK2208">
        <v>0.03</v>
      </c>
      <c r="AL2208">
        <v>0.03</v>
      </c>
      <c r="AM2208">
        <v>0.05</v>
      </c>
      <c r="AN2208">
        <v>0.05</v>
      </c>
      <c r="AO2208">
        <v>1.42</v>
      </c>
      <c r="AP2208">
        <v>1.42</v>
      </c>
      <c r="AQ2208">
        <v>22.67</v>
      </c>
      <c r="AR2208">
        <v>0.53</v>
      </c>
      <c r="AS2208">
        <v>0.68</v>
      </c>
      <c r="AT2208">
        <v>-1</v>
      </c>
      <c r="AU2208">
        <v>-1</v>
      </c>
      <c r="AV2208">
        <v>0.05</v>
      </c>
      <c r="AW2208">
        <v>29.88</v>
      </c>
      <c r="AX2208">
        <v>29.88</v>
      </c>
      <c r="AY2208">
        <v>0.17</v>
      </c>
      <c r="AZ2208">
        <v>0</v>
      </c>
      <c r="BA2208">
        <v>1457.6209363941061</v>
      </c>
    </row>
    <row r="2209" spans="1:53" x14ac:dyDescent="0.25">
      <c r="A2209">
        <v>5182</v>
      </c>
      <c r="B2209" t="s">
        <v>2523</v>
      </c>
      <c r="C2209">
        <v>0</v>
      </c>
      <c r="D2209">
        <v>1.58</v>
      </c>
      <c r="E2209">
        <v>0</v>
      </c>
      <c r="F2209">
        <v>0</v>
      </c>
      <c r="G2209">
        <v>0</v>
      </c>
      <c r="H2209">
        <v>0.03</v>
      </c>
      <c r="I2209">
        <v>0</v>
      </c>
      <c r="J2209">
        <v>2</v>
      </c>
      <c r="K2209">
        <v>0.03</v>
      </c>
      <c r="L2209">
        <v>-1</v>
      </c>
      <c r="M2209">
        <v>-1</v>
      </c>
      <c r="N2209">
        <v>0.67</v>
      </c>
      <c r="O2209">
        <v>3.58</v>
      </c>
      <c r="P2209">
        <v>0.03</v>
      </c>
      <c r="Q2209">
        <v>0.28000000000000003</v>
      </c>
      <c r="R2209">
        <v>0.05</v>
      </c>
      <c r="S2209">
        <v>0.32</v>
      </c>
      <c r="T2209">
        <v>0.23</v>
      </c>
      <c r="U2209">
        <v>0</v>
      </c>
      <c r="V2209">
        <v>0</v>
      </c>
      <c r="W2209">
        <v>20.67</v>
      </c>
      <c r="X2209">
        <v>0.6</v>
      </c>
      <c r="Y2209">
        <v>-1</v>
      </c>
      <c r="Z2209">
        <v>-1</v>
      </c>
      <c r="AA2209">
        <v>24.88</v>
      </c>
      <c r="AB2209">
        <v>0.03</v>
      </c>
      <c r="AC2209">
        <v>0.02</v>
      </c>
      <c r="AD2209">
        <v>0.03</v>
      </c>
      <c r="AE2209">
        <v>4.17</v>
      </c>
      <c r="AF2209">
        <v>-1</v>
      </c>
      <c r="AG2209">
        <v>-1</v>
      </c>
      <c r="AH2209">
        <v>-1</v>
      </c>
      <c r="AI2209">
        <v>0</v>
      </c>
      <c r="AJ2209">
        <v>0</v>
      </c>
      <c r="AK2209">
        <v>0.03</v>
      </c>
      <c r="AL2209">
        <v>0.03</v>
      </c>
      <c r="AM2209">
        <v>0.05</v>
      </c>
      <c r="AN2209">
        <v>0.05</v>
      </c>
      <c r="AO2209">
        <v>1.42</v>
      </c>
      <c r="AP2209">
        <v>1.42</v>
      </c>
      <c r="AQ2209">
        <v>22.67</v>
      </c>
      <c r="AR2209">
        <v>0.53</v>
      </c>
      <c r="AS2209">
        <v>0.68</v>
      </c>
      <c r="AT2209">
        <v>-1</v>
      </c>
      <c r="AU2209">
        <v>-1</v>
      </c>
      <c r="AV2209">
        <v>0.05</v>
      </c>
      <c r="AW2209">
        <v>29.88</v>
      </c>
      <c r="AX2209">
        <v>29.88</v>
      </c>
      <c r="AY2209">
        <v>0.17</v>
      </c>
      <c r="AZ2209">
        <v>0</v>
      </c>
      <c r="BA2209">
        <v>1436.8586329956406</v>
      </c>
    </row>
    <row r="2210" spans="1:53" x14ac:dyDescent="0.25">
      <c r="A2210">
        <v>5183</v>
      </c>
      <c r="B2210" t="s">
        <v>2524</v>
      </c>
      <c r="C2210">
        <v>0</v>
      </c>
      <c r="D2210">
        <v>1.58</v>
      </c>
      <c r="E2210">
        <v>0</v>
      </c>
      <c r="F2210">
        <v>0</v>
      </c>
      <c r="G2210">
        <v>0</v>
      </c>
      <c r="H2210">
        <v>0.03</v>
      </c>
      <c r="I2210">
        <v>0</v>
      </c>
      <c r="J2210">
        <v>2</v>
      </c>
      <c r="K2210">
        <v>0.03</v>
      </c>
      <c r="L2210">
        <v>-1</v>
      </c>
      <c r="M2210">
        <v>-1</v>
      </c>
      <c r="N2210">
        <v>0.67</v>
      </c>
      <c r="O2210">
        <v>3.58</v>
      </c>
      <c r="P2210">
        <v>0.03</v>
      </c>
      <c r="Q2210">
        <v>0.28000000000000003</v>
      </c>
      <c r="R2210">
        <v>0.05</v>
      </c>
      <c r="S2210">
        <v>0.32</v>
      </c>
      <c r="T2210">
        <v>0.23</v>
      </c>
      <c r="U2210">
        <v>0</v>
      </c>
      <c r="V2210">
        <v>0</v>
      </c>
      <c r="W2210">
        <v>20.67</v>
      </c>
      <c r="X2210">
        <v>0.6</v>
      </c>
      <c r="Y2210">
        <v>-1</v>
      </c>
      <c r="Z2210">
        <v>-1</v>
      </c>
      <c r="AA2210">
        <v>24.88</v>
      </c>
      <c r="AB2210">
        <v>0.03</v>
      </c>
      <c r="AC2210">
        <v>0.02</v>
      </c>
      <c r="AD2210">
        <v>0.03</v>
      </c>
      <c r="AE2210">
        <v>4.17</v>
      </c>
      <c r="AF2210">
        <v>-1</v>
      </c>
      <c r="AG2210">
        <v>-1</v>
      </c>
      <c r="AH2210">
        <v>-1</v>
      </c>
      <c r="AI2210">
        <v>0</v>
      </c>
      <c r="AJ2210">
        <v>0</v>
      </c>
      <c r="AK2210">
        <v>0.03</v>
      </c>
      <c r="AL2210">
        <v>0.03</v>
      </c>
      <c r="AM2210">
        <v>0.05</v>
      </c>
      <c r="AN2210">
        <v>0.05</v>
      </c>
      <c r="AO2210">
        <v>1.42</v>
      </c>
      <c r="AP2210">
        <v>1.42</v>
      </c>
      <c r="AQ2210">
        <v>22.67</v>
      </c>
      <c r="AR2210">
        <v>0.53</v>
      </c>
      <c r="AS2210">
        <v>0.68</v>
      </c>
      <c r="AT2210">
        <v>-1</v>
      </c>
      <c r="AU2210">
        <v>-1</v>
      </c>
      <c r="AV2210">
        <v>0.05</v>
      </c>
      <c r="AW2210">
        <v>29.88</v>
      </c>
      <c r="AX2210">
        <v>29.88</v>
      </c>
      <c r="AY2210">
        <v>0.17</v>
      </c>
      <c r="AZ2210">
        <v>0</v>
      </c>
      <c r="BA2210">
        <v>1342.2244364462658</v>
      </c>
    </row>
    <row r="2211" spans="1:53" x14ac:dyDescent="0.25">
      <c r="A2211">
        <v>5186</v>
      </c>
      <c r="B2211" t="s">
        <v>2525</v>
      </c>
      <c r="C2211">
        <v>0</v>
      </c>
      <c r="D2211">
        <v>1.58</v>
      </c>
      <c r="E2211">
        <v>0</v>
      </c>
      <c r="F2211">
        <v>0</v>
      </c>
      <c r="G2211">
        <v>0</v>
      </c>
      <c r="H2211">
        <v>0.03</v>
      </c>
      <c r="I2211">
        <v>0</v>
      </c>
      <c r="J2211">
        <v>2</v>
      </c>
      <c r="K2211">
        <v>0.03</v>
      </c>
      <c r="L2211">
        <v>-1</v>
      </c>
      <c r="M2211">
        <v>-1</v>
      </c>
      <c r="N2211">
        <v>0.67</v>
      </c>
      <c r="O2211">
        <v>3.58</v>
      </c>
      <c r="P2211">
        <v>0.03</v>
      </c>
      <c r="Q2211">
        <v>0.28000000000000003</v>
      </c>
      <c r="R2211">
        <v>0.05</v>
      </c>
      <c r="S2211">
        <v>0.32</v>
      </c>
      <c r="T2211">
        <v>0.23</v>
      </c>
      <c r="U2211">
        <v>0</v>
      </c>
      <c r="V2211">
        <v>0</v>
      </c>
      <c r="W2211">
        <v>20.67</v>
      </c>
      <c r="X2211">
        <v>0.6</v>
      </c>
      <c r="Y2211">
        <v>-1</v>
      </c>
      <c r="Z2211">
        <v>-1</v>
      </c>
      <c r="AA2211">
        <v>24.88</v>
      </c>
      <c r="AB2211">
        <v>0.03</v>
      </c>
      <c r="AC2211">
        <v>0.02</v>
      </c>
      <c r="AD2211">
        <v>0.03</v>
      </c>
      <c r="AE2211">
        <v>4.17</v>
      </c>
      <c r="AF2211">
        <v>-1</v>
      </c>
      <c r="AG2211">
        <v>-1</v>
      </c>
      <c r="AH2211">
        <v>-1</v>
      </c>
      <c r="AI2211">
        <v>0</v>
      </c>
      <c r="AJ2211">
        <v>0</v>
      </c>
      <c r="AK2211">
        <v>0.03</v>
      </c>
      <c r="AL2211">
        <v>0.03</v>
      </c>
      <c r="AM2211">
        <v>0.05</v>
      </c>
      <c r="AN2211">
        <v>0.05</v>
      </c>
      <c r="AO2211">
        <v>1.42</v>
      </c>
      <c r="AP2211">
        <v>1.42</v>
      </c>
      <c r="AQ2211">
        <v>22.67</v>
      </c>
      <c r="AR2211">
        <v>0.53</v>
      </c>
      <c r="AS2211">
        <v>0.68</v>
      </c>
      <c r="AT2211">
        <v>-1</v>
      </c>
      <c r="AU2211">
        <v>-1</v>
      </c>
      <c r="AV2211">
        <v>0.05</v>
      </c>
      <c r="AW2211">
        <v>29.88</v>
      </c>
      <c r="AX2211">
        <v>29.88</v>
      </c>
      <c r="AY2211">
        <v>0.17</v>
      </c>
      <c r="AZ2211">
        <v>0</v>
      </c>
      <c r="BA2211">
        <v>1433.6808850398493</v>
      </c>
    </row>
    <row r="2212" spans="1:53" x14ac:dyDescent="0.25">
      <c r="A2212">
        <v>5188</v>
      </c>
      <c r="B2212" t="s">
        <v>2526</v>
      </c>
      <c r="C2212">
        <v>0</v>
      </c>
      <c r="D2212">
        <v>1.58</v>
      </c>
      <c r="E2212">
        <v>0</v>
      </c>
      <c r="F2212">
        <v>0</v>
      </c>
      <c r="G2212">
        <v>0</v>
      </c>
      <c r="H2212">
        <v>0.03</v>
      </c>
      <c r="I2212">
        <v>0</v>
      </c>
      <c r="J2212">
        <v>2</v>
      </c>
      <c r="K2212">
        <v>0.03</v>
      </c>
      <c r="L2212">
        <v>-1</v>
      </c>
      <c r="M2212">
        <v>-1</v>
      </c>
      <c r="N2212">
        <v>0.67</v>
      </c>
      <c r="O2212">
        <v>3.58</v>
      </c>
      <c r="P2212">
        <v>0.03</v>
      </c>
      <c r="Q2212">
        <v>0.28000000000000003</v>
      </c>
      <c r="R2212">
        <v>0.05</v>
      </c>
      <c r="S2212">
        <v>0.32</v>
      </c>
      <c r="T2212">
        <v>0.23</v>
      </c>
      <c r="U2212">
        <v>0</v>
      </c>
      <c r="V2212">
        <v>0</v>
      </c>
      <c r="W2212">
        <v>20.67</v>
      </c>
      <c r="X2212">
        <v>0.6</v>
      </c>
      <c r="Y2212">
        <v>-1</v>
      </c>
      <c r="Z2212">
        <v>-1</v>
      </c>
      <c r="AA2212">
        <v>24.88</v>
      </c>
      <c r="AB2212">
        <v>0.03</v>
      </c>
      <c r="AC2212">
        <v>0.02</v>
      </c>
      <c r="AD2212">
        <v>0.03</v>
      </c>
      <c r="AE2212">
        <v>4.17</v>
      </c>
      <c r="AF2212">
        <v>-1</v>
      </c>
      <c r="AG2212">
        <v>-1</v>
      </c>
      <c r="AH2212">
        <v>-1</v>
      </c>
      <c r="AI2212">
        <v>0</v>
      </c>
      <c r="AJ2212">
        <v>0</v>
      </c>
      <c r="AK2212">
        <v>0.03</v>
      </c>
      <c r="AL2212">
        <v>0.03</v>
      </c>
      <c r="AM2212">
        <v>0.05</v>
      </c>
      <c r="AN2212">
        <v>0.05</v>
      </c>
      <c r="AO2212">
        <v>1.42</v>
      </c>
      <c r="AP2212">
        <v>1.42</v>
      </c>
      <c r="AQ2212">
        <v>22.67</v>
      </c>
      <c r="AR2212">
        <v>0.53</v>
      </c>
      <c r="AS2212">
        <v>0.68</v>
      </c>
      <c r="AT2212">
        <v>-1</v>
      </c>
      <c r="AU2212">
        <v>-1</v>
      </c>
      <c r="AV2212">
        <v>0.05</v>
      </c>
      <c r="AW2212">
        <v>29.88</v>
      </c>
      <c r="AX2212">
        <v>29.88</v>
      </c>
      <c r="AY2212">
        <v>0.17</v>
      </c>
      <c r="AZ2212">
        <v>0</v>
      </c>
      <c r="BA2212">
        <v>1407.0048090638968</v>
      </c>
    </row>
    <row r="2213" spans="1:53" x14ac:dyDescent="0.25">
      <c r="A2213">
        <v>5189</v>
      </c>
      <c r="B2213" t="s">
        <v>2527</v>
      </c>
      <c r="C2213">
        <v>0</v>
      </c>
      <c r="D2213">
        <v>1.58</v>
      </c>
      <c r="E2213">
        <v>0</v>
      </c>
      <c r="F2213">
        <v>0</v>
      </c>
      <c r="G2213">
        <v>0</v>
      </c>
      <c r="H2213">
        <v>0.03</v>
      </c>
      <c r="I2213">
        <v>0</v>
      </c>
      <c r="J2213">
        <v>2</v>
      </c>
      <c r="K2213">
        <v>0.03</v>
      </c>
      <c r="L2213">
        <v>-1</v>
      </c>
      <c r="M2213">
        <v>-1</v>
      </c>
      <c r="N2213">
        <v>0.67</v>
      </c>
      <c r="O2213">
        <v>3.58</v>
      </c>
      <c r="P2213">
        <v>0.03</v>
      </c>
      <c r="Q2213">
        <v>0.28000000000000003</v>
      </c>
      <c r="R2213">
        <v>0.05</v>
      </c>
      <c r="S2213">
        <v>0.32</v>
      </c>
      <c r="T2213">
        <v>0.23</v>
      </c>
      <c r="U2213">
        <v>0</v>
      </c>
      <c r="V2213">
        <v>0</v>
      </c>
      <c r="W2213">
        <v>20.67</v>
      </c>
      <c r="X2213">
        <v>0.6</v>
      </c>
      <c r="Y2213">
        <v>-1</v>
      </c>
      <c r="Z2213">
        <v>-1</v>
      </c>
      <c r="AA2213">
        <v>24.88</v>
      </c>
      <c r="AB2213">
        <v>0.03</v>
      </c>
      <c r="AC2213">
        <v>0.02</v>
      </c>
      <c r="AD2213">
        <v>0.03</v>
      </c>
      <c r="AE2213">
        <v>4.17</v>
      </c>
      <c r="AF2213">
        <v>-1</v>
      </c>
      <c r="AG2213">
        <v>-1</v>
      </c>
      <c r="AH2213">
        <v>-1</v>
      </c>
      <c r="AI2213">
        <v>0</v>
      </c>
      <c r="AJ2213">
        <v>0</v>
      </c>
      <c r="AK2213">
        <v>0.03</v>
      </c>
      <c r="AL2213">
        <v>0.03</v>
      </c>
      <c r="AM2213">
        <v>0.05</v>
      </c>
      <c r="AN2213">
        <v>0.05</v>
      </c>
      <c r="AO2213">
        <v>1.42</v>
      </c>
      <c r="AP2213">
        <v>1.42</v>
      </c>
      <c r="AQ2213">
        <v>22.67</v>
      </c>
      <c r="AR2213">
        <v>0.53</v>
      </c>
      <c r="AS2213">
        <v>0.68</v>
      </c>
      <c r="AT2213">
        <v>-1</v>
      </c>
      <c r="AU2213">
        <v>-1</v>
      </c>
      <c r="AV2213">
        <v>0.05</v>
      </c>
      <c r="AW2213">
        <v>29.88</v>
      </c>
      <c r="AX2213">
        <v>29.88</v>
      </c>
      <c r="AY2213">
        <v>0.17</v>
      </c>
      <c r="AZ2213">
        <v>0</v>
      </c>
      <c r="BA2213">
        <v>1422.406227028843</v>
      </c>
    </row>
    <row r="2214" spans="1:53" x14ac:dyDescent="0.25">
      <c r="A2214">
        <v>5190</v>
      </c>
      <c r="B2214" t="s">
        <v>2528</v>
      </c>
      <c r="C2214">
        <v>0</v>
      </c>
      <c r="D2214">
        <v>1.58</v>
      </c>
      <c r="E2214">
        <v>0</v>
      </c>
      <c r="F2214">
        <v>0</v>
      </c>
      <c r="G2214">
        <v>0</v>
      </c>
      <c r="H2214">
        <v>0.03</v>
      </c>
      <c r="I2214">
        <v>0</v>
      </c>
      <c r="J2214">
        <v>2</v>
      </c>
      <c r="K2214">
        <v>0.03</v>
      </c>
      <c r="L2214">
        <v>-1</v>
      </c>
      <c r="M2214">
        <v>-1</v>
      </c>
      <c r="N2214">
        <v>0.67</v>
      </c>
      <c r="O2214">
        <v>3.58</v>
      </c>
      <c r="P2214">
        <v>0.03</v>
      </c>
      <c r="Q2214">
        <v>0.28000000000000003</v>
      </c>
      <c r="R2214">
        <v>0.05</v>
      </c>
      <c r="S2214">
        <v>0.32</v>
      </c>
      <c r="T2214">
        <v>0.23</v>
      </c>
      <c r="U2214">
        <v>0</v>
      </c>
      <c r="V2214">
        <v>0</v>
      </c>
      <c r="W2214">
        <v>20.67</v>
      </c>
      <c r="X2214">
        <v>0.6</v>
      </c>
      <c r="Y2214">
        <v>-1</v>
      </c>
      <c r="Z2214">
        <v>-1</v>
      </c>
      <c r="AA2214">
        <v>24.88</v>
      </c>
      <c r="AB2214">
        <v>0.03</v>
      </c>
      <c r="AC2214">
        <v>0.02</v>
      </c>
      <c r="AD2214">
        <v>0.03</v>
      </c>
      <c r="AE2214">
        <v>4.17</v>
      </c>
      <c r="AF2214">
        <v>-1</v>
      </c>
      <c r="AG2214">
        <v>-1</v>
      </c>
      <c r="AH2214">
        <v>-1</v>
      </c>
      <c r="AI2214">
        <v>0</v>
      </c>
      <c r="AJ2214">
        <v>0</v>
      </c>
      <c r="AK2214">
        <v>0.03</v>
      </c>
      <c r="AL2214">
        <v>0.03</v>
      </c>
      <c r="AM2214">
        <v>0.05</v>
      </c>
      <c r="AN2214">
        <v>0.05</v>
      </c>
      <c r="AO2214">
        <v>1.42</v>
      </c>
      <c r="AP2214">
        <v>1.42</v>
      </c>
      <c r="AQ2214">
        <v>22.67</v>
      </c>
      <c r="AR2214">
        <v>0.53</v>
      </c>
      <c r="AS2214">
        <v>0.68</v>
      </c>
      <c r="AT2214">
        <v>-1</v>
      </c>
      <c r="AU2214">
        <v>-1</v>
      </c>
      <c r="AV2214">
        <v>0.05</v>
      </c>
      <c r="AW2214">
        <v>29.88</v>
      </c>
      <c r="AX2214">
        <v>29.88</v>
      </c>
      <c r="AY2214">
        <v>0.17</v>
      </c>
      <c r="AZ2214">
        <v>0</v>
      </c>
      <c r="BA2214">
        <v>1376.6217591369045</v>
      </c>
    </row>
    <row r="2215" spans="1:53" x14ac:dyDescent="0.25">
      <c r="A2215">
        <v>5193</v>
      </c>
      <c r="B2215" t="s">
        <v>2529</v>
      </c>
      <c r="C2215">
        <v>0</v>
      </c>
      <c r="D2215">
        <v>1.58</v>
      </c>
      <c r="E2215">
        <v>0</v>
      </c>
      <c r="F2215">
        <v>0</v>
      </c>
      <c r="G2215">
        <v>0</v>
      </c>
      <c r="H2215">
        <v>0.03</v>
      </c>
      <c r="I2215">
        <v>0</v>
      </c>
      <c r="J2215">
        <v>2</v>
      </c>
      <c r="K2215">
        <v>0.03</v>
      </c>
      <c r="L2215">
        <v>-1</v>
      </c>
      <c r="M2215">
        <v>-1</v>
      </c>
      <c r="N2215">
        <v>0.67</v>
      </c>
      <c r="O2215">
        <v>3.58</v>
      </c>
      <c r="P2215">
        <v>0.03</v>
      </c>
      <c r="Q2215">
        <v>0.28000000000000003</v>
      </c>
      <c r="R2215">
        <v>0.05</v>
      </c>
      <c r="S2215">
        <v>0.32</v>
      </c>
      <c r="T2215">
        <v>0.23</v>
      </c>
      <c r="U2215">
        <v>0</v>
      </c>
      <c r="V2215">
        <v>0</v>
      </c>
      <c r="W2215">
        <v>20.67</v>
      </c>
      <c r="X2215">
        <v>0.6</v>
      </c>
      <c r="Y2215">
        <v>-1</v>
      </c>
      <c r="Z2215">
        <v>-1</v>
      </c>
      <c r="AA2215">
        <v>24.88</v>
      </c>
      <c r="AB2215">
        <v>0.03</v>
      </c>
      <c r="AC2215">
        <v>0.02</v>
      </c>
      <c r="AD2215">
        <v>0.03</v>
      </c>
      <c r="AE2215">
        <v>4.17</v>
      </c>
      <c r="AF2215">
        <v>-1</v>
      </c>
      <c r="AG2215">
        <v>-1</v>
      </c>
      <c r="AH2215">
        <v>-1</v>
      </c>
      <c r="AI2215">
        <v>0</v>
      </c>
      <c r="AJ2215">
        <v>0</v>
      </c>
      <c r="AK2215">
        <v>0.03</v>
      </c>
      <c r="AL2215">
        <v>0.03</v>
      </c>
      <c r="AM2215">
        <v>0.05</v>
      </c>
      <c r="AN2215">
        <v>0.05</v>
      </c>
      <c r="AO2215">
        <v>1.42</v>
      </c>
      <c r="AP2215">
        <v>1.42</v>
      </c>
      <c r="AQ2215">
        <v>22.67</v>
      </c>
      <c r="AR2215">
        <v>0.53</v>
      </c>
      <c r="AS2215">
        <v>0.68</v>
      </c>
      <c r="AT2215">
        <v>-1</v>
      </c>
      <c r="AU2215">
        <v>-1</v>
      </c>
      <c r="AV2215">
        <v>0.05</v>
      </c>
      <c r="AW2215">
        <v>29.88</v>
      </c>
      <c r="AX2215">
        <v>29.88</v>
      </c>
      <c r="AY2215">
        <v>0.17</v>
      </c>
      <c r="AZ2215">
        <v>0</v>
      </c>
      <c r="BA2215">
        <v>1406.1399197097694</v>
      </c>
    </row>
    <row r="2216" spans="1:53" x14ac:dyDescent="0.25">
      <c r="A2216">
        <v>5194</v>
      </c>
      <c r="B2216" t="s">
        <v>2530</v>
      </c>
      <c r="C2216">
        <v>0</v>
      </c>
      <c r="D2216">
        <v>1.58</v>
      </c>
      <c r="E2216">
        <v>0</v>
      </c>
      <c r="F2216">
        <v>0</v>
      </c>
      <c r="G2216">
        <v>0</v>
      </c>
      <c r="H2216">
        <v>0.03</v>
      </c>
      <c r="I2216">
        <v>0</v>
      </c>
      <c r="J2216">
        <v>2</v>
      </c>
      <c r="K2216">
        <v>0.03</v>
      </c>
      <c r="L2216">
        <v>-1</v>
      </c>
      <c r="M2216">
        <v>-1</v>
      </c>
      <c r="N2216">
        <v>0.67</v>
      </c>
      <c r="O2216">
        <v>3.58</v>
      </c>
      <c r="P2216">
        <v>0.03</v>
      </c>
      <c r="Q2216">
        <v>0.28000000000000003</v>
      </c>
      <c r="R2216">
        <v>0.05</v>
      </c>
      <c r="S2216">
        <v>0.32</v>
      </c>
      <c r="T2216">
        <v>0.23</v>
      </c>
      <c r="U2216">
        <v>0</v>
      </c>
      <c r="V2216">
        <v>0</v>
      </c>
      <c r="W2216">
        <v>20.67</v>
      </c>
      <c r="X2216">
        <v>0.6</v>
      </c>
      <c r="Y2216">
        <v>-1</v>
      </c>
      <c r="Z2216">
        <v>-1</v>
      </c>
      <c r="AA2216">
        <v>24.88</v>
      </c>
      <c r="AB2216">
        <v>0.03</v>
      </c>
      <c r="AC2216">
        <v>0.02</v>
      </c>
      <c r="AD2216">
        <v>0.03</v>
      </c>
      <c r="AE2216">
        <v>4.17</v>
      </c>
      <c r="AF2216">
        <v>-1</v>
      </c>
      <c r="AG2216">
        <v>-1</v>
      </c>
      <c r="AH2216">
        <v>-1</v>
      </c>
      <c r="AI2216">
        <v>0</v>
      </c>
      <c r="AJ2216">
        <v>0</v>
      </c>
      <c r="AK2216">
        <v>0.03</v>
      </c>
      <c r="AL2216">
        <v>0.03</v>
      </c>
      <c r="AM2216">
        <v>0.05</v>
      </c>
      <c r="AN2216">
        <v>0.05</v>
      </c>
      <c r="AO2216">
        <v>1.42</v>
      </c>
      <c r="AP2216">
        <v>1.42</v>
      </c>
      <c r="AQ2216">
        <v>22.67</v>
      </c>
      <c r="AR2216">
        <v>0.53</v>
      </c>
      <c r="AS2216">
        <v>0.68</v>
      </c>
      <c r="AT2216">
        <v>-1</v>
      </c>
      <c r="AU2216">
        <v>-1</v>
      </c>
      <c r="AV2216">
        <v>0.05</v>
      </c>
      <c r="AW2216">
        <v>29.88</v>
      </c>
      <c r="AX2216">
        <v>29.88</v>
      </c>
      <c r="AY2216">
        <v>0.17</v>
      </c>
      <c r="AZ2216">
        <v>0</v>
      </c>
      <c r="BA2216">
        <v>1428.6788758770826</v>
      </c>
    </row>
    <row r="2217" spans="1:53" x14ac:dyDescent="0.25">
      <c r="A2217">
        <v>5196</v>
      </c>
      <c r="B2217" t="s">
        <v>2531</v>
      </c>
      <c r="C2217">
        <v>0</v>
      </c>
      <c r="D2217">
        <v>1.58</v>
      </c>
      <c r="E2217">
        <v>0</v>
      </c>
      <c r="F2217">
        <v>0</v>
      </c>
      <c r="G2217">
        <v>0</v>
      </c>
      <c r="H2217">
        <v>0.03</v>
      </c>
      <c r="I2217">
        <v>0</v>
      </c>
      <c r="J2217">
        <v>2</v>
      </c>
      <c r="K2217">
        <v>0.03</v>
      </c>
      <c r="L2217">
        <v>-1</v>
      </c>
      <c r="M2217">
        <v>-1</v>
      </c>
      <c r="N2217">
        <v>0.67</v>
      </c>
      <c r="O2217">
        <v>3.58</v>
      </c>
      <c r="P2217">
        <v>0.03</v>
      </c>
      <c r="Q2217">
        <v>0.28000000000000003</v>
      </c>
      <c r="R2217">
        <v>0.05</v>
      </c>
      <c r="S2217">
        <v>0.32</v>
      </c>
      <c r="T2217">
        <v>0.23</v>
      </c>
      <c r="U2217">
        <v>0</v>
      </c>
      <c r="V2217">
        <v>0</v>
      </c>
      <c r="W2217">
        <v>20.67</v>
      </c>
      <c r="X2217">
        <v>0.6</v>
      </c>
      <c r="Y2217">
        <v>-1</v>
      </c>
      <c r="Z2217">
        <v>-1</v>
      </c>
      <c r="AA2217">
        <v>24.88</v>
      </c>
      <c r="AB2217">
        <v>0.03</v>
      </c>
      <c r="AC2217">
        <v>0.02</v>
      </c>
      <c r="AD2217">
        <v>0.03</v>
      </c>
      <c r="AE2217">
        <v>4.17</v>
      </c>
      <c r="AF2217">
        <v>-1</v>
      </c>
      <c r="AG2217">
        <v>-1</v>
      </c>
      <c r="AH2217">
        <v>-1</v>
      </c>
      <c r="AI2217">
        <v>0</v>
      </c>
      <c r="AJ2217">
        <v>0</v>
      </c>
      <c r="AK2217">
        <v>0.03</v>
      </c>
      <c r="AL2217">
        <v>0.03</v>
      </c>
      <c r="AM2217">
        <v>0.05</v>
      </c>
      <c r="AN2217">
        <v>0.05</v>
      </c>
      <c r="AO2217">
        <v>1.42</v>
      </c>
      <c r="AP2217">
        <v>1.42</v>
      </c>
      <c r="AQ2217">
        <v>22.67</v>
      </c>
      <c r="AR2217">
        <v>0.53</v>
      </c>
      <c r="AS2217">
        <v>0.68</v>
      </c>
      <c r="AT2217">
        <v>-1</v>
      </c>
      <c r="AU2217">
        <v>-1</v>
      </c>
      <c r="AV2217">
        <v>0.05</v>
      </c>
      <c r="AW2217">
        <v>29.88</v>
      </c>
      <c r="AX2217">
        <v>29.88</v>
      </c>
      <c r="AY2217">
        <v>0.17</v>
      </c>
      <c r="AZ2217">
        <v>0</v>
      </c>
      <c r="BA2217">
        <v>1418.4313978629</v>
      </c>
    </row>
    <row r="2218" spans="1:53" x14ac:dyDescent="0.25">
      <c r="A2218">
        <v>5197</v>
      </c>
      <c r="B2218" t="s">
        <v>2532</v>
      </c>
      <c r="C2218">
        <v>0</v>
      </c>
      <c r="D2218">
        <v>1.58</v>
      </c>
      <c r="E2218">
        <v>0</v>
      </c>
      <c r="F2218">
        <v>0</v>
      </c>
      <c r="G2218">
        <v>0</v>
      </c>
      <c r="H2218">
        <v>0.03</v>
      </c>
      <c r="I2218">
        <v>0</v>
      </c>
      <c r="J2218">
        <v>2</v>
      </c>
      <c r="K2218">
        <v>0.03</v>
      </c>
      <c r="L2218">
        <v>-1</v>
      </c>
      <c r="M2218">
        <v>-1</v>
      </c>
      <c r="N2218">
        <v>0.67</v>
      </c>
      <c r="O2218">
        <v>3.58</v>
      </c>
      <c r="P2218">
        <v>0.03</v>
      </c>
      <c r="Q2218">
        <v>0.28000000000000003</v>
      </c>
      <c r="R2218">
        <v>0.05</v>
      </c>
      <c r="S2218">
        <v>0.32</v>
      </c>
      <c r="T2218">
        <v>0.23</v>
      </c>
      <c r="U2218">
        <v>0</v>
      </c>
      <c r="V2218">
        <v>0</v>
      </c>
      <c r="W2218">
        <v>20.67</v>
      </c>
      <c r="X2218">
        <v>0.6</v>
      </c>
      <c r="Y2218">
        <v>-1</v>
      </c>
      <c r="Z2218">
        <v>-1</v>
      </c>
      <c r="AA2218">
        <v>24.88</v>
      </c>
      <c r="AB2218">
        <v>0.03</v>
      </c>
      <c r="AC2218">
        <v>0.02</v>
      </c>
      <c r="AD2218">
        <v>0.03</v>
      </c>
      <c r="AE2218">
        <v>4.17</v>
      </c>
      <c r="AF2218">
        <v>-1</v>
      </c>
      <c r="AG2218">
        <v>-1</v>
      </c>
      <c r="AH2218">
        <v>-1</v>
      </c>
      <c r="AI2218">
        <v>0</v>
      </c>
      <c r="AJ2218">
        <v>0</v>
      </c>
      <c r="AK2218">
        <v>0.03</v>
      </c>
      <c r="AL2218">
        <v>0.03</v>
      </c>
      <c r="AM2218">
        <v>0.05</v>
      </c>
      <c r="AN2218">
        <v>0.05</v>
      </c>
      <c r="AO2218">
        <v>1.42</v>
      </c>
      <c r="AP2218">
        <v>1.42</v>
      </c>
      <c r="AQ2218">
        <v>22.67</v>
      </c>
      <c r="AR2218">
        <v>0.53</v>
      </c>
      <c r="AS2218">
        <v>0.68</v>
      </c>
      <c r="AT2218">
        <v>-1</v>
      </c>
      <c r="AU2218">
        <v>-1</v>
      </c>
      <c r="AV2218">
        <v>0.05</v>
      </c>
      <c r="AW2218">
        <v>29.88</v>
      </c>
      <c r="AX2218">
        <v>29.88</v>
      </c>
      <c r="AY2218">
        <v>0.17</v>
      </c>
      <c r="AZ2218">
        <v>0</v>
      </c>
      <c r="BA2218">
        <v>1342.8957155525752</v>
      </c>
    </row>
    <row r="2219" spans="1:53" x14ac:dyDescent="0.25">
      <c r="A2219">
        <v>5198</v>
      </c>
      <c r="B2219" t="s">
        <v>2533</v>
      </c>
      <c r="C2219">
        <v>0</v>
      </c>
      <c r="D2219">
        <v>1.58</v>
      </c>
      <c r="E2219">
        <v>0</v>
      </c>
      <c r="F2219">
        <v>0</v>
      </c>
      <c r="G2219">
        <v>0</v>
      </c>
      <c r="H2219">
        <v>0.03</v>
      </c>
      <c r="I2219">
        <v>0</v>
      </c>
      <c r="J2219">
        <v>2</v>
      </c>
      <c r="K2219">
        <v>0.03</v>
      </c>
      <c r="L2219">
        <v>-1</v>
      </c>
      <c r="M2219">
        <v>-1</v>
      </c>
      <c r="N2219">
        <v>0.67</v>
      </c>
      <c r="O2219">
        <v>3.58</v>
      </c>
      <c r="P2219">
        <v>0.03</v>
      </c>
      <c r="Q2219">
        <v>0.28000000000000003</v>
      </c>
      <c r="R2219">
        <v>0.05</v>
      </c>
      <c r="S2219">
        <v>0.32</v>
      </c>
      <c r="T2219">
        <v>0.23</v>
      </c>
      <c r="U2219">
        <v>0</v>
      </c>
      <c r="V2219">
        <v>0</v>
      </c>
      <c r="W2219">
        <v>20.67</v>
      </c>
      <c r="X2219">
        <v>0.6</v>
      </c>
      <c r="Y2219">
        <v>-1</v>
      </c>
      <c r="Z2219">
        <v>-1</v>
      </c>
      <c r="AA2219">
        <v>24.88</v>
      </c>
      <c r="AB2219">
        <v>0.03</v>
      </c>
      <c r="AC2219">
        <v>0.02</v>
      </c>
      <c r="AD2219">
        <v>0.03</v>
      </c>
      <c r="AE2219">
        <v>4.17</v>
      </c>
      <c r="AF2219">
        <v>-1</v>
      </c>
      <c r="AG2219">
        <v>-1</v>
      </c>
      <c r="AH2219">
        <v>-1</v>
      </c>
      <c r="AI2219">
        <v>0</v>
      </c>
      <c r="AJ2219">
        <v>0</v>
      </c>
      <c r="AK2219">
        <v>0.03</v>
      </c>
      <c r="AL2219">
        <v>0.03</v>
      </c>
      <c r="AM2219">
        <v>0.05</v>
      </c>
      <c r="AN2219">
        <v>0.05</v>
      </c>
      <c r="AO2219">
        <v>1.42</v>
      </c>
      <c r="AP2219">
        <v>1.42</v>
      </c>
      <c r="AQ2219">
        <v>22.67</v>
      </c>
      <c r="AR2219">
        <v>0.53</v>
      </c>
      <c r="AS2219">
        <v>0.68</v>
      </c>
      <c r="AT2219">
        <v>-1</v>
      </c>
      <c r="AU2219">
        <v>-1</v>
      </c>
      <c r="AV2219">
        <v>0.05</v>
      </c>
      <c r="AW2219">
        <v>29.88</v>
      </c>
      <c r="AX2219">
        <v>29.88</v>
      </c>
      <c r="AY2219">
        <v>0.17</v>
      </c>
      <c r="AZ2219">
        <v>0</v>
      </c>
      <c r="BA2219">
        <v>1391.4780462153958</v>
      </c>
    </row>
    <row r="2220" spans="1:53" x14ac:dyDescent="0.25">
      <c r="A2220">
        <v>5199</v>
      </c>
      <c r="B2220" t="s">
        <v>2534</v>
      </c>
      <c r="C2220">
        <v>0</v>
      </c>
      <c r="D2220">
        <v>1.58</v>
      </c>
      <c r="E2220">
        <v>0</v>
      </c>
      <c r="F2220">
        <v>0</v>
      </c>
      <c r="G2220">
        <v>0</v>
      </c>
      <c r="H2220">
        <v>0.03</v>
      </c>
      <c r="I2220">
        <v>0</v>
      </c>
      <c r="J2220">
        <v>2</v>
      </c>
      <c r="K2220">
        <v>0.03</v>
      </c>
      <c r="L2220">
        <v>-1</v>
      </c>
      <c r="M2220">
        <v>-1</v>
      </c>
      <c r="N2220">
        <v>0.67</v>
      </c>
      <c r="O2220">
        <v>3.58</v>
      </c>
      <c r="P2220">
        <v>0.03</v>
      </c>
      <c r="Q2220">
        <v>0.28000000000000003</v>
      </c>
      <c r="R2220">
        <v>0.05</v>
      </c>
      <c r="S2220">
        <v>0.32</v>
      </c>
      <c r="T2220">
        <v>0.23</v>
      </c>
      <c r="U2220">
        <v>0</v>
      </c>
      <c r="V2220">
        <v>0</v>
      </c>
      <c r="W2220">
        <v>20.67</v>
      </c>
      <c r="X2220">
        <v>0.6</v>
      </c>
      <c r="Y2220">
        <v>-1</v>
      </c>
      <c r="Z2220">
        <v>-1</v>
      </c>
      <c r="AA2220">
        <v>24.88</v>
      </c>
      <c r="AB2220">
        <v>0.03</v>
      </c>
      <c r="AC2220">
        <v>0.02</v>
      </c>
      <c r="AD2220">
        <v>0.03</v>
      </c>
      <c r="AE2220">
        <v>4.17</v>
      </c>
      <c r="AF2220">
        <v>-1</v>
      </c>
      <c r="AG2220">
        <v>-1</v>
      </c>
      <c r="AH2220">
        <v>-1</v>
      </c>
      <c r="AI2220">
        <v>0</v>
      </c>
      <c r="AJ2220">
        <v>0</v>
      </c>
      <c r="AK2220">
        <v>0.03</v>
      </c>
      <c r="AL2220">
        <v>0.03</v>
      </c>
      <c r="AM2220">
        <v>0.05</v>
      </c>
      <c r="AN2220">
        <v>0.05</v>
      </c>
      <c r="AO2220">
        <v>1.42</v>
      </c>
      <c r="AP2220">
        <v>1.42</v>
      </c>
      <c r="AQ2220">
        <v>22.67</v>
      </c>
      <c r="AR2220">
        <v>0.53</v>
      </c>
      <c r="AS2220">
        <v>0.68</v>
      </c>
      <c r="AT2220">
        <v>-1</v>
      </c>
      <c r="AU2220">
        <v>-1</v>
      </c>
      <c r="AV2220">
        <v>0.05</v>
      </c>
      <c r="AW2220">
        <v>29.88</v>
      </c>
      <c r="AX2220">
        <v>29.88</v>
      </c>
      <c r="AY2220">
        <v>0.17</v>
      </c>
      <c r="AZ2220">
        <v>0</v>
      </c>
      <c r="BA2220">
        <v>1518.5615158330477</v>
      </c>
    </row>
    <row r="2221" spans="1:53" x14ac:dyDescent="0.25">
      <c r="A2221">
        <v>5200</v>
      </c>
      <c r="B2221" t="s">
        <v>2535</v>
      </c>
      <c r="C2221">
        <v>0</v>
      </c>
      <c r="D2221">
        <v>1.58</v>
      </c>
      <c r="E2221">
        <v>0</v>
      </c>
      <c r="F2221">
        <v>0</v>
      </c>
      <c r="G2221">
        <v>0</v>
      </c>
      <c r="H2221">
        <v>0.03</v>
      </c>
      <c r="I2221">
        <v>0</v>
      </c>
      <c r="J2221">
        <v>2</v>
      </c>
      <c r="K2221">
        <v>0.03</v>
      </c>
      <c r="L2221">
        <v>-1</v>
      </c>
      <c r="M2221">
        <v>-1</v>
      </c>
      <c r="N2221">
        <v>0.67</v>
      </c>
      <c r="O2221">
        <v>3.58</v>
      </c>
      <c r="P2221">
        <v>0.03</v>
      </c>
      <c r="Q2221">
        <v>0.28000000000000003</v>
      </c>
      <c r="R2221">
        <v>0.05</v>
      </c>
      <c r="S2221">
        <v>0.32</v>
      </c>
      <c r="T2221">
        <v>0.23</v>
      </c>
      <c r="U2221">
        <v>0</v>
      </c>
      <c r="V2221">
        <v>0</v>
      </c>
      <c r="W2221">
        <v>20.67</v>
      </c>
      <c r="X2221">
        <v>0.6</v>
      </c>
      <c r="Y2221">
        <v>-1</v>
      </c>
      <c r="Z2221">
        <v>-1</v>
      </c>
      <c r="AA2221">
        <v>24.88</v>
      </c>
      <c r="AB2221">
        <v>0.03</v>
      </c>
      <c r="AC2221">
        <v>0.02</v>
      </c>
      <c r="AD2221">
        <v>0.03</v>
      </c>
      <c r="AE2221">
        <v>4.17</v>
      </c>
      <c r="AF2221">
        <v>-1</v>
      </c>
      <c r="AG2221">
        <v>-1</v>
      </c>
      <c r="AH2221">
        <v>-1</v>
      </c>
      <c r="AI2221">
        <v>0</v>
      </c>
      <c r="AJ2221">
        <v>0</v>
      </c>
      <c r="AK2221">
        <v>0.03</v>
      </c>
      <c r="AL2221">
        <v>0.03</v>
      </c>
      <c r="AM2221">
        <v>0.05</v>
      </c>
      <c r="AN2221">
        <v>0.05</v>
      </c>
      <c r="AO2221">
        <v>1.42</v>
      </c>
      <c r="AP2221">
        <v>1.42</v>
      </c>
      <c r="AQ2221">
        <v>22.67</v>
      </c>
      <c r="AR2221">
        <v>0.53</v>
      </c>
      <c r="AS2221">
        <v>0.68</v>
      </c>
      <c r="AT2221">
        <v>-1</v>
      </c>
      <c r="AU2221">
        <v>-1</v>
      </c>
      <c r="AV2221">
        <v>0.05</v>
      </c>
      <c r="AW2221">
        <v>29.88</v>
      </c>
      <c r="AX2221">
        <v>29.88</v>
      </c>
      <c r="AY2221">
        <v>0.17</v>
      </c>
      <c r="AZ2221">
        <v>0</v>
      </c>
      <c r="BA2221">
        <v>1397.236203133554</v>
      </c>
    </row>
    <row r="2222" spans="1:53" x14ac:dyDescent="0.25">
      <c r="A2222">
        <v>5201</v>
      </c>
      <c r="B2222" t="s">
        <v>2536</v>
      </c>
      <c r="C2222">
        <v>0</v>
      </c>
      <c r="D2222">
        <v>1.58</v>
      </c>
      <c r="E2222">
        <v>0</v>
      </c>
      <c r="F2222">
        <v>0</v>
      </c>
      <c r="G2222">
        <v>0</v>
      </c>
      <c r="H2222">
        <v>0.03</v>
      </c>
      <c r="I2222">
        <v>0</v>
      </c>
      <c r="J2222">
        <v>2</v>
      </c>
      <c r="K2222">
        <v>0.03</v>
      </c>
      <c r="L2222">
        <v>-1</v>
      </c>
      <c r="M2222">
        <v>-1</v>
      </c>
      <c r="N2222">
        <v>0.67</v>
      </c>
      <c r="O2222">
        <v>3.58</v>
      </c>
      <c r="P2222">
        <v>0.03</v>
      </c>
      <c r="Q2222">
        <v>0.28000000000000003</v>
      </c>
      <c r="R2222">
        <v>0.05</v>
      </c>
      <c r="S2222">
        <v>0.32</v>
      </c>
      <c r="T2222">
        <v>0.23</v>
      </c>
      <c r="U2222">
        <v>0</v>
      </c>
      <c r="V2222">
        <v>0</v>
      </c>
      <c r="W2222">
        <v>20.67</v>
      </c>
      <c r="X2222">
        <v>0.6</v>
      </c>
      <c r="Y2222">
        <v>-1</v>
      </c>
      <c r="Z2222">
        <v>-1</v>
      </c>
      <c r="AA2222">
        <v>24.88</v>
      </c>
      <c r="AB2222">
        <v>0.03</v>
      </c>
      <c r="AC2222">
        <v>0.02</v>
      </c>
      <c r="AD2222">
        <v>0.03</v>
      </c>
      <c r="AE2222">
        <v>4.17</v>
      </c>
      <c r="AF2222">
        <v>-1</v>
      </c>
      <c r="AG2222">
        <v>-1</v>
      </c>
      <c r="AH2222">
        <v>-1</v>
      </c>
      <c r="AI2222">
        <v>0</v>
      </c>
      <c r="AJ2222">
        <v>0</v>
      </c>
      <c r="AK2222">
        <v>0.03</v>
      </c>
      <c r="AL2222">
        <v>0.03</v>
      </c>
      <c r="AM2222">
        <v>0.05</v>
      </c>
      <c r="AN2222">
        <v>0.05</v>
      </c>
      <c r="AO2222">
        <v>1.42</v>
      </c>
      <c r="AP2222">
        <v>1.42</v>
      </c>
      <c r="AQ2222">
        <v>22.67</v>
      </c>
      <c r="AR2222">
        <v>0.53</v>
      </c>
      <c r="AS2222">
        <v>0.68</v>
      </c>
      <c r="AT2222">
        <v>-1</v>
      </c>
      <c r="AU2222">
        <v>-1</v>
      </c>
      <c r="AV2222">
        <v>0.05</v>
      </c>
      <c r="AW2222">
        <v>29.88</v>
      </c>
      <c r="AX2222">
        <v>29.88</v>
      </c>
      <c r="AY2222">
        <v>0.17</v>
      </c>
      <c r="AZ2222">
        <v>0</v>
      </c>
      <c r="BA2222">
        <v>1388.6110086099386</v>
      </c>
    </row>
    <row r="2223" spans="1:53" x14ac:dyDescent="0.25">
      <c r="A2223">
        <v>5202</v>
      </c>
      <c r="B2223" t="s">
        <v>2537</v>
      </c>
      <c r="C2223">
        <v>0</v>
      </c>
      <c r="D2223">
        <v>1.58</v>
      </c>
      <c r="E2223">
        <v>0</v>
      </c>
      <c r="F2223">
        <v>0</v>
      </c>
      <c r="G2223">
        <v>0</v>
      </c>
      <c r="H2223">
        <v>0.03</v>
      </c>
      <c r="I2223">
        <v>0</v>
      </c>
      <c r="J2223">
        <v>2</v>
      </c>
      <c r="K2223">
        <v>0.03</v>
      </c>
      <c r="L2223">
        <v>-1</v>
      </c>
      <c r="M2223">
        <v>-1</v>
      </c>
      <c r="N2223">
        <v>0.67</v>
      </c>
      <c r="O2223">
        <v>3.58</v>
      </c>
      <c r="P2223">
        <v>0.03</v>
      </c>
      <c r="Q2223">
        <v>0.28000000000000003</v>
      </c>
      <c r="R2223">
        <v>0.05</v>
      </c>
      <c r="S2223">
        <v>0.32</v>
      </c>
      <c r="T2223">
        <v>0.23</v>
      </c>
      <c r="U2223">
        <v>0</v>
      </c>
      <c r="V2223">
        <v>0</v>
      </c>
      <c r="W2223">
        <v>20.67</v>
      </c>
      <c r="X2223">
        <v>0.6</v>
      </c>
      <c r="Y2223">
        <v>-1</v>
      </c>
      <c r="Z2223">
        <v>-1</v>
      </c>
      <c r="AA2223">
        <v>24.88</v>
      </c>
      <c r="AB2223">
        <v>0.03</v>
      </c>
      <c r="AC2223">
        <v>0.02</v>
      </c>
      <c r="AD2223">
        <v>0.03</v>
      </c>
      <c r="AE2223">
        <v>4.17</v>
      </c>
      <c r="AF2223">
        <v>-1</v>
      </c>
      <c r="AG2223">
        <v>-1</v>
      </c>
      <c r="AH2223">
        <v>-1</v>
      </c>
      <c r="AI2223">
        <v>0</v>
      </c>
      <c r="AJ2223">
        <v>0</v>
      </c>
      <c r="AK2223">
        <v>0.03</v>
      </c>
      <c r="AL2223">
        <v>0.03</v>
      </c>
      <c r="AM2223">
        <v>0.05</v>
      </c>
      <c r="AN2223">
        <v>0.05</v>
      </c>
      <c r="AO2223">
        <v>1.42</v>
      </c>
      <c r="AP2223">
        <v>1.42</v>
      </c>
      <c r="AQ2223">
        <v>22.67</v>
      </c>
      <c r="AR2223">
        <v>0.53</v>
      </c>
      <c r="AS2223">
        <v>0.68</v>
      </c>
      <c r="AT2223">
        <v>-1</v>
      </c>
      <c r="AU2223">
        <v>-1</v>
      </c>
      <c r="AV2223">
        <v>0.05</v>
      </c>
      <c r="AW2223">
        <v>29.88</v>
      </c>
      <c r="AX2223">
        <v>29.88</v>
      </c>
      <c r="AY2223">
        <v>0.17</v>
      </c>
      <c r="AZ2223">
        <v>0</v>
      </c>
      <c r="BA2223">
        <v>1497.0459425893373</v>
      </c>
    </row>
    <row r="2224" spans="1:53" x14ac:dyDescent="0.25">
      <c r="A2224">
        <v>5203</v>
      </c>
      <c r="B2224" t="s">
        <v>2538</v>
      </c>
      <c r="C2224">
        <v>0</v>
      </c>
      <c r="D2224">
        <v>1.58</v>
      </c>
      <c r="E2224">
        <v>0</v>
      </c>
      <c r="F2224">
        <v>0</v>
      </c>
      <c r="G2224">
        <v>0</v>
      </c>
      <c r="H2224">
        <v>0.03</v>
      </c>
      <c r="I2224">
        <v>0</v>
      </c>
      <c r="J2224">
        <v>2</v>
      </c>
      <c r="K2224">
        <v>0.03</v>
      </c>
      <c r="L2224">
        <v>-1</v>
      </c>
      <c r="M2224">
        <v>-1</v>
      </c>
      <c r="N2224">
        <v>0.67</v>
      </c>
      <c r="O2224">
        <v>3.58</v>
      </c>
      <c r="P2224">
        <v>0.03</v>
      </c>
      <c r="Q2224">
        <v>0.28000000000000003</v>
      </c>
      <c r="R2224">
        <v>0.05</v>
      </c>
      <c r="S2224">
        <v>0.32</v>
      </c>
      <c r="T2224">
        <v>0.23</v>
      </c>
      <c r="U2224">
        <v>0</v>
      </c>
      <c r="V2224">
        <v>0</v>
      </c>
      <c r="W2224">
        <v>20.67</v>
      </c>
      <c r="X2224">
        <v>0.6</v>
      </c>
      <c r="Y2224">
        <v>-1</v>
      </c>
      <c r="Z2224">
        <v>-1</v>
      </c>
      <c r="AA2224">
        <v>24.88</v>
      </c>
      <c r="AB2224">
        <v>0.03</v>
      </c>
      <c r="AC2224">
        <v>0.02</v>
      </c>
      <c r="AD2224">
        <v>0.03</v>
      </c>
      <c r="AE2224">
        <v>4.17</v>
      </c>
      <c r="AF2224">
        <v>-1</v>
      </c>
      <c r="AG2224">
        <v>-1</v>
      </c>
      <c r="AH2224">
        <v>-1</v>
      </c>
      <c r="AI2224">
        <v>0</v>
      </c>
      <c r="AJ2224">
        <v>0</v>
      </c>
      <c r="AK2224">
        <v>0.03</v>
      </c>
      <c r="AL2224">
        <v>0.03</v>
      </c>
      <c r="AM2224">
        <v>0.05</v>
      </c>
      <c r="AN2224">
        <v>0.05</v>
      </c>
      <c r="AO2224">
        <v>1.42</v>
      </c>
      <c r="AP2224">
        <v>1.42</v>
      </c>
      <c r="AQ2224">
        <v>22.67</v>
      </c>
      <c r="AR2224">
        <v>0.53</v>
      </c>
      <c r="AS2224">
        <v>0.68</v>
      </c>
      <c r="AT2224">
        <v>-1</v>
      </c>
      <c r="AU2224">
        <v>-1</v>
      </c>
      <c r="AV2224">
        <v>0.05</v>
      </c>
      <c r="AW2224">
        <v>29.88</v>
      </c>
      <c r="AX2224">
        <v>29.88</v>
      </c>
      <c r="AY2224">
        <v>0.17</v>
      </c>
      <c r="AZ2224">
        <v>0</v>
      </c>
      <c r="BA2224">
        <v>1441.0272796494053</v>
      </c>
    </row>
    <row r="2225" spans="1:53" x14ac:dyDescent="0.25">
      <c r="A2225">
        <v>5204</v>
      </c>
      <c r="B2225" t="s">
        <v>1012</v>
      </c>
      <c r="C2225">
        <v>0</v>
      </c>
      <c r="D2225">
        <v>1.58</v>
      </c>
      <c r="E2225">
        <v>0</v>
      </c>
      <c r="F2225">
        <v>0</v>
      </c>
      <c r="G2225">
        <v>0</v>
      </c>
      <c r="H2225">
        <v>0.03</v>
      </c>
      <c r="I2225">
        <v>0</v>
      </c>
      <c r="J2225">
        <v>2</v>
      </c>
      <c r="K2225">
        <v>0.03</v>
      </c>
      <c r="L2225">
        <v>-1</v>
      </c>
      <c r="M2225">
        <v>-1</v>
      </c>
      <c r="N2225">
        <v>0.67</v>
      </c>
      <c r="O2225">
        <v>3.58</v>
      </c>
      <c r="P2225">
        <v>0.03</v>
      </c>
      <c r="Q2225">
        <v>0.28000000000000003</v>
      </c>
      <c r="R2225">
        <v>0.05</v>
      </c>
      <c r="S2225">
        <v>0.32</v>
      </c>
      <c r="T2225">
        <v>0.23</v>
      </c>
      <c r="U2225">
        <v>0</v>
      </c>
      <c r="V2225">
        <v>0</v>
      </c>
      <c r="W2225">
        <v>20.67</v>
      </c>
      <c r="X2225">
        <v>0.6</v>
      </c>
      <c r="Y2225">
        <v>-1</v>
      </c>
      <c r="Z2225">
        <v>-1</v>
      </c>
      <c r="AA2225">
        <v>24.88</v>
      </c>
      <c r="AB2225">
        <v>0.03</v>
      </c>
      <c r="AC2225">
        <v>0.02</v>
      </c>
      <c r="AD2225">
        <v>0.03</v>
      </c>
      <c r="AE2225">
        <v>4.17</v>
      </c>
      <c r="AF2225">
        <v>-1</v>
      </c>
      <c r="AG2225">
        <v>-1</v>
      </c>
      <c r="AH2225">
        <v>-1</v>
      </c>
      <c r="AI2225">
        <v>0</v>
      </c>
      <c r="AJ2225">
        <v>0</v>
      </c>
      <c r="AK2225">
        <v>0.03</v>
      </c>
      <c r="AL2225">
        <v>0.03</v>
      </c>
      <c r="AM2225">
        <v>0.05</v>
      </c>
      <c r="AN2225">
        <v>0.05</v>
      </c>
      <c r="AO2225">
        <v>1.42</v>
      </c>
      <c r="AP2225">
        <v>1.42</v>
      </c>
      <c r="AQ2225">
        <v>22.67</v>
      </c>
      <c r="AR2225">
        <v>0.53</v>
      </c>
      <c r="AS2225">
        <v>0.68</v>
      </c>
      <c r="AT2225">
        <v>-1</v>
      </c>
      <c r="AU2225">
        <v>-1</v>
      </c>
      <c r="AV2225">
        <v>0.05</v>
      </c>
      <c r="AW2225">
        <v>29.88</v>
      </c>
      <c r="AX2225">
        <v>29.88</v>
      </c>
      <c r="AY2225">
        <v>0.17</v>
      </c>
      <c r="AZ2225">
        <v>0</v>
      </c>
      <c r="BA2225">
        <v>1459.2698691126029</v>
      </c>
    </row>
    <row r="2226" spans="1:53" x14ac:dyDescent="0.25">
      <c r="A2226">
        <v>5205</v>
      </c>
      <c r="B2226" t="s">
        <v>2539</v>
      </c>
      <c r="C2226">
        <v>0</v>
      </c>
      <c r="D2226">
        <v>1.58</v>
      </c>
      <c r="E2226">
        <v>0</v>
      </c>
      <c r="F2226">
        <v>0</v>
      </c>
      <c r="G2226">
        <v>0</v>
      </c>
      <c r="H2226">
        <v>0.03</v>
      </c>
      <c r="I2226">
        <v>0</v>
      </c>
      <c r="J2226">
        <v>2</v>
      </c>
      <c r="K2226">
        <v>0.03</v>
      </c>
      <c r="L2226">
        <v>-1</v>
      </c>
      <c r="M2226">
        <v>-1</v>
      </c>
      <c r="N2226">
        <v>0.67</v>
      </c>
      <c r="O2226">
        <v>3.58</v>
      </c>
      <c r="P2226">
        <v>0.03</v>
      </c>
      <c r="Q2226">
        <v>0.28000000000000003</v>
      </c>
      <c r="R2226">
        <v>0.05</v>
      </c>
      <c r="S2226">
        <v>0.32</v>
      </c>
      <c r="T2226">
        <v>0.23</v>
      </c>
      <c r="U2226">
        <v>0</v>
      </c>
      <c r="V2226">
        <v>0</v>
      </c>
      <c r="W2226">
        <v>20.67</v>
      </c>
      <c r="X2226">
        <v>0.6</v>
      </c>
      <c r="Y2226">
        <v>-1</v>
      </c>
      <c r="Z2226">
        <v>-1</v>
      </c>
      <c r="AA2226">
        <v>24.88</v>
      </c>
      <c r="AB2226">
        <v>0.03</v>
      </c>
      <c r="AC2226">
        <v>0.02</v>
      </c>
      <c r="AD2226">
        <v>0.03</v>
      </c>
      <c r="AE2226">
        <v>4.17</v>
      </c>
      <c r="AF2226">
        <v>-1</v>
      </c>
      <c r="AG2226">
        <v>-1</v>
      </c>
      <c r="AH2226">
        <v>-1</v>
      </c>
      <c r="AI2226">
        <v>0</v>
      </c>
      <c r="AJ2226">
        <v>0</v>
      </c>
      <c r="AK2226">
        <v>0.03</v>
      </c>
      <c r="AL2226">
        <v>0.03</v>
      </c>
      <c r="AM2226">
        <v>0.05</v>
      </c>
      <c r="AN2226">
        <v>0.05</v>
      </c>
      <c r="AO2226">
        <v>1.42</v>
      </c>
      <c r="AP2226">
        <v>1.42</v>
      </c>
      <c r="AQ2226">
        <v>22.67</v>
      </c>
      <c r="AR2226">
        <v>0.53</v>
      </c>
      <c r="AS2226">
        <v>0.68</v>
      </c>
      <c r="AT2226">
        <v>-1</v>
      </c>
      <c r="AU2226">
        <v>-1</v>
      </c>
      <c r="AV2226">
        <v>0.05</v>
      </c>
      <c r="AW2226">
        <v>29.88</v>
      </c>
      <c r="AX2226">
        <v>29.88</v>
      </c>
      <c r="AY2226">
        <v>0.17</v>
      </c>
      <c r="AZ2226">
        <v>0</v>
      </c>
      <c r="BA2226">
        <v>1443.3833307637346</v>
      </c>
    </row>
    <row r="2227" spans="1:53" x14ac:dyDescent="0.25">
      <c r="A2227">
        <v>5207</v>
      </c>
      <c r="B2227" t="s">
        <v>2540</v>
      </c>
      <c r="C2227">
        <v>0</v>
      </c>
      <c r="D2227">
        <v>1.58</v>
      </c>
      <c r="E2227">
        <v>0</v>
      </c>
      <c r="F2227">
        <v>0</v>
      </c>
      <c r="G2227">
        <v>0</v>
      </c>
      <c r="H2227">
        <v>0.03</v>
      </c>
      <c r="I2227">
        <v>0</v>
      </c>
      <c r="J2227">
        <v>2</v>
      </c>
      <c r="K2227">
        <v>0.03</v>
      </c>
      <c r="L2227">
        <v>-1</v>
      </c>
      <c r="M2227">
        <v>-1</v>
      </c>
      <c r="N2227">
        <v>0.67</v>
      </c>
      <c r="O2227">
        <v>3.58</v>
      </c>
      <c r="P2227">
        <v>0.03</v>
      </c>
      <c r="Q2227">
        <v>0.28000000000000003</v>
      </c>
      <c r="R2227">
        <v>0.05</v>
      </c>
      <c r="S2227">
        <v>0.32</v>
      </c>
      <c r="T2227">
        <v>0.23</v>
      </c>
      <c r="U2227">
        <v>0</v>
      </c>
      <c r="V2227">
        <v>0</v>
      </c>
      <c r="W2227">
        <v>20.67</v>
      </c>
      <c r="X2227">
        <v>0.6</v>
      </c>
      <c r="Y2227">
        <v>-1</v>
      </c>
      <c r="Z2227">
        <v>-1</v>
      </c>
      <c r="AA2227">
        <v>24.88</v>
      </c>
      <c r="AB2227">
        <v>0.03</v>
      </c>
      <c r="AC2227">
        <v>0.02</v>
      </c>
      <c r="AD2227">
        <v>0.03</v>
      </c>
      <c r="AE2227">
        <v>4.17</v>
      </c>
      <c r="AF2227">
        <v>-1</v>
      </c>
      <c r="AG2227">
        <v>-1</v>
      </c>
      <c r="AH2227">
        <v>-1</v>
      </c>
      <c r="AI2227">
        <v>0</v>
      </c>
      <c r="AJ2227">
        <v>0</v>
      </c>
      <c r="AK2227">
        <v>0.03</v>
      </c>
      <c r="AL2227">
        <v>0.03</v>
      </c>
      <c r="AM2227">
        <v>0.05</v>
      </c>
      <c r="AN2227">
        <v>0.05</v>
      </c>
      <c r="AO2227">
        <v>1.42</v>
      </c>
      <c r="AP2227">
        <v>1.42</v>
      </c>
      <c r="AQ2227">
        <v>22.67</v>
      </c>
      <c r="AR2227">
        <v>0.53</v>
      </c>
      <c r="AS2227">
        <v>0.68</v>
      </c>
      <c r="AT2227">
        <v>-1</v>
      </c>
      <c r="AU2227">
        <v>-1</v>
      </c>
      <c r="AV2227">
        <v>0.05</v>
      </c>
      <c r="AW2227">
        <v>29.88</v>
      </c>
      <c r="AX2227">
        <v>29.88</v>
      </c>
      <c r="AY2227">
        <v>0.17</v>
      </c>
      <c r="AZ2227">
        <v>0</v>
      </c>
      <c r="BA2227">
        <v>1407.5923681766026</v>
      </c>
    </row>
    <row r="2228" spans="1:53" x14ac:dyDescent="0.25">
      <c r="A2228">
        <v>5209</v>
      </c>
      <c r="B2228" t="s">
        <v>2541</v>
      </c>
      <c r="C2228">
        <v>0</v>
      </c>
      <c r="D2228">
        <v>1.58</v>
      </c>
      <c r="E2228">
        <v>0</v>
      </c>
      <c r="F2228">
        <v>0</v>
      </c>
      <c r="G2228">
        <v>0</v>
      </c>
      <c r="H2228">
        <v>0.03</v>
      </c>
      <c r="I2228">
        <v>0</v>
      </c>
      <c r="J2228">
        <v>2</v>
      </c>
      <c r="K2228">
        <v>0.03</v>
      </c>
      <c r="L2228">
        <v>-1</v>
      </c>
      <c r="M2228">
        <v>-1</v>
      </c>
      <c r="N2228">
        <v>0.67</v>
      </c>
      <c r="O2228">
        <v>3.58</v>
      </c>
      <c r="P2228">
        <v>0.03</v>
      </c>
      <c r="Q2228">
        <v>0.28000000000000003</v>
      </c>
      <c r="R2228">
        <v>0.05</v>
      </c>
      <c r="S2228">
        <v>0.32</v>
      </c>
      <c r="T2228">
        <v>0.23</v>
      </c>
      <c r="U2228">
        <v>0</v>
      </c>
      <c r="V2228">
        <v>0</v>
      </c>
      <c r="W2228">
        <v>20.67</v>
      </c>
      <c r="X2228">
        <v>0.6</v>
      </c>
      <c r="Y2228">
        <v>-1</v>
      </c>
      <c r="Z2228">
        <v>-1</v>
      </c>
      <c r="AA2228">
        <v>24.88</v>
      </c>
      <c r="AB2228">
        <v>0.03</v>
      </c>
      <c r="AC2228">
        <v>0.02</v>
      </c>
      <c r="AD2228">
        <v>0.03</v>
      </c>
      <c r="AE2228">
        <v>4.17</v>
      </c>
      <c r="AF2228">
        <v>-1</v>
      </c>
      <c r="AG2228">
        <v>-1</v>
      </c>
      <c r="AH2228">
        <v>-1</v>
      </c>
      <c r="AI2228">
        <v>0</v>
      </c>
      <c r="AJ2228">
        <v>0</v>
      </c>
      <c r="AK2228">
        <v>0.03</v>
      </c>
      <c r="AL2228">
        <v>0.03</v>
      </c>
      <c r="AM2228">
        <v>0.05</v>
      </c>
      <c r="AN2228">
        <v>0.05</v>
      </c>
      <c r="AO2228">
        <v>1.42</v>
      </c>
      <c r="AP2228">
        <v>1.42</v>
      </c>
      <c r="AQ2228">
        <v>22.67</v>
      </c>
      <c r="AR2228">
        <v>0.53</v>
      </c>
      <c r="AS2228">
        <v>0.68</v>
      </c>
      <c r="AT2228">
        <v>-1</v>
      </c>
      <c r="AU2228">
        <v>-1</v>
      </c>
      <c r="AV2228">
        <v>0.05</v>
      </c>
      <c r="AW2228">
        <v>29.88</v>
      </c>
      <c r="AX2228">
        <v>29.88</v>
      </c>
      <c r="AY2228">
        <v>0.17</v>
      </c>
      <c r="AZ2228">
        <v>0</v>
      </c>
      <c r="BA2228">
        <v>1466.240500713157</v>
      </c>
    </row>
    <row r="2229" spans="1:53" x14ac:dyDescent="0.25">
      <c r="A2229">
        <v>5212</v>
      </c>
      <c r="B2229" t="s">
        <v>2542</v>
      </c>
      <c r="C2229">
        <v>0</v>
      </c>
      <c r="D2229">
        <v>1.58</v>
      </c>
      <c r="E2229">
        <v>0</v>
      </c>
      <c r="F2229">
        <v>0</v>
      </c>
      <c r="G2229">
        <v>0</v>
      </c>
      <c r="H2229">
        <v>0.03</v>
      </c>
      <c r="I2229">
        <v>0</v>
      </c>
      <c r="J2229">
        <v>2</v>
      </c>
      <c r="K2229">
        <v>0.03</v>
      </c>
      <c r="L2229">
        <v>-1</v>
      </c>
      <c r="M2229">
        <v>-1</v>
      </c>
      <c r="N2229">
        <v>0.67</v>
      </c>
      <c r="O2229">
        <v>3.58</v>
      </c>
      <c r="P2229">
        <v>0.03</v>
      </c>
      <c r="Q2229">
        <v>0.28000000000000003</v>
      </c>
      <c r="R2229">
        <v>0.05</v>
      </c>
      <c r="S2229">
        <v>0.32</v>
      </c>
      <c r="T2229">
        <v>0.23</v>
      </c>
      <c r="U2229">
        <v>0</v>
      </c>
      <c r="V2229">
        <v>0</v>
      </c>
      <c r="W2229">
        <v>20.67</v>
      </c>
      <c r="X2229">
        <v>0.6</v>
      </c>
      <c r="Y2229">
        <v>-1</v>
      </c>
      <c r="Z2229">
        <v>-1</v>
      </c>
      <c r="AA2229">
        <v>24.88</v>
      </c>
      <c r="AB2229">
        <v>0.03</v>
      </c>
      <c r="AC2229">
        <v>0.02</v>
      </c>
      <c r="AD2229">
        <v>0.03</v>
      </c>
      <c r="AE2229">
        <v>4.17</v>
      </c>
      <c r="AF2229">
        <v>-1</v>
      </c>
      <c r="AG2229">
        <v>-1</v>
      </c>
      <c r="AH2229">
        <v>-1</v>
      </c>
      <c r="AI2229">
        <v>0</v>
      </c>
      <c r="AJ2229">
        <v>0</v>
      </c>
      <c r="AK2229">
        <v>0.03</v>
      </c>
      <c r="AL2229">
        <v>0.03</v>
      </c>
      <c r="AM2229">
        <v>0.05</v>
      </c>
      <c r="AN2229">
        <v>0.05</v>
      </c>
      <c r="AO2229">
        <v>1.42</v>
      </c>
      <c r="AP2229">
        <v>1.42</v>
      </c>
      <c r="AQ2229">
        <v>22.67</v>
      </c>
      <c r="AR2229">
        <v>0.53</v>
      </c>
      <c r="AS2229">
        <v>0.68</v>
      </c>
      <c r="AT2229">
        <v>-1</v>
      </c>
      <c r="AU2229">
        <v>-1</v>
      </c>
      <c r="AV2229">
        <v>0.05</v>
      </c>
      <c r="AW2229">
        <v>29.88</v>
      </c>
      <c r="AX2229">
        <v>29.88</v>
      </c>
      <c r="AY2229">
        <v>0.17</v>
      </c>
      <c r="AZ2229">
        <v>0</v>
      </c>
      <c r="BA2229">
        <v>1389.8738263157154</v>
      </c>
    </row>
    <row r="2230" spans="1:53" x14ac:dyDescent="0.25">
      <c r="A2230">
        <v>5213</v>
      </c>
      <c r="B2230" t="s">
        <v>2543</v>
      </c>
      <c r="C2230">
        <v>0</v>
      </c>
      <c r="D2230">
        <v>1.58</v>
      </c>
      <c r="E2230">
        <v>0</v>
      </c>
      <c r="F2230">
        <v>0</v>
      </c>
      <c r="G2230">
        <v>0</v>
      </c>
      <c r="H2230">
        <v>0.03</v>
      </c>
      <c r="I2230">
        <v>0</v>
      </c>
      <c r="J2230">
        <v>2</v>
      </c>
      <c r="K2230">
        <v>0.03</v>
      </c>
      <c r="L2230">
        <v>-1</v>
      </c>
      <c r="M2230">
        <v>-1</v>
      </c>
      <c r="N2230">
        <v>0.67</v>
      </c>
      <c r="O2230">
        <v>3.58</v>
      </c>
      <c r="P2230">
        <v>0.03</v>
      </c>
      <c r="Q2230">
        <v>0.28000000000000003</v>
      </c>
      <c r="R2230">
        <v>0.05</v>
      </c>
      <c r="S2230">
        <v>0.32</v>
      </c>
      <c r="T2230">
        <v>0.23</v>
      </c>
      <c r="U2230">
        <v>0</v>
      </c>
      <c r="V2230">
        <v>0</v>
      </c>
      <c r="W2230">
        <v>20.67</v>
      </c>
      <c r="X2230">
        <v>0.6</v>
      </c>
      <c r="Y2230">
        <v>-1</v>
      </c>
      <c r="Z2230">
        <v>-1</v>
      </c>
      <c r="AA2230">
        <v>24.88</v>
      </c>
      <c r="AB2230">
        <v>0.03</v>
      </c>
      <c r="AC2230">
        <v>0.02</v>
      </c>
      <c r="AD2230">
        <v>0.03</v>
      </c>
      <c r="AE2230">
        <v>4.17</v>
      </c>
      <c r="AF2230">
        <v>-1</v>
      </c>
      <c r="AG2230">
        <v>-1</v>
      </c>
      <c r="AH2230">
        <v>-1</v>
      </c>
      <c r="AI2230">
        <v>0</v>
      </c>
      <c r="AJ2230">
        <v>0</v>
      </c>
      <c r="AK2230">
        <v>0.03</v>
      </c>
      <c r="AL2230">
        <v>0.03</v>
      </c>
      <c r="AM2230">
        <v>0.05</v>
      </c>
      <c r="AN2230">
        <v>0.05</v>
      </c>
      <c r="AO2230">
        <v>1.42</v>
      </c>
      <c r="AP2230">
        <v>1.42</v>
      </c>
      <c r="AQ2230">
        <v>22.67</v>
      </c>
      <c r="AR2230">
        <v>0.53</v>
      </c>
      <c r="AS2230">
        <v>0.68</v>
      </c>
      <c r="AT2230">
        <v>-1</v>
      </c>
      <c r="AU2230">
        <v>-1</v>
      </c>
      <c r="AV2230">
        <v>0.05</v>
      </c>
      <c r="AW2230">
        <v>29.88</v>
      </c>
      <c r="AX2230">
        <v>29.88</v>
      </c>
      <c r="AY2230">
        <v>0.17</v>
      </c>
      <c r="AZ2230">
        <v>0</v>
      </c>
      <c r="BA2230">
        <v>1405.729028620111</v>
      </c>
    </row>
    <row r="2231" spans="1:53" x14ac:dyDescent="0.25">
      <c r="A2231">
        <v>5214</v>
      </c>
      <c r="B2231" t="s">
        <v>2544</v>
      </c>
      <c r="C2231">
        <v>0</v>
      </c>
      <c r="D2231">
        <v>1.58</v>
      </c>
      <c r="E2231">
        <v>0</v>
      </c>
      <c r="F2231">
        <v>0</v>
      </c>
      <c r="G2231">
        <v>0</v>
      </c>
      <c r="H2231">
        <v>0.03</v>
      </c>
      <c r="I2231">
        <v>0</v>
      </c>
      <c r="J2231">
        <v>2</v>
      </c>
      <c r="K2231">
        <v>0.03</v>
      </c>
      <c r="L2231">
        <v>-1</v>
      </c>
      <c r="M2231">
        <v>-1</v>
      </c>
      <c r="N2231">
        <v>0.67</v>
      </c>
      <c r="O2231">
        <v>3.58</v>
      </c>
      <c r="P2231">
        <v>0.03</v>
      </c>
      <c r="Q2231">
        <v>0.28000000000000003</v>
      </c>
      <c r="R2231">
        <v>0.05</v>
      </c>
      <c r="S2231">
        <v>0.32</v>
      </c>
      <c r="T2231">
        <v>0.23</v>
      </c>
      <c r="U2231">
        <v>0</v>
      </c>
      <c r="V2231">
        <v>0</v>
      </c>
      <c r="W2231">
        <v>20.67</v>
      </c>
      <c r="X2231">
        <v>0.6</v>
      </c>
      <c r="Y2231">
        <v>-1</v>
      </c>
      <c r="Z2231">
        <v>-1</v>
      </c>
      <c r="AA2231">
        <v>24.88</v>
      </c>
      <c r="AB2231">
        <v>0.03</v>
      </c>
      <c r="AC2231">
        <v>0.02</v>
      </c>
      <c r="AD2231">
        <v>0.03</v>
      </c>
      <c r="AE2231">
        <v>4.17</v>
      </c>
      <c r="AF2231">
        <v>-1</v>
      </c>
      <c r="AG2231">
        <v>-1</v>
      </c>
      <c r="AH2231">
        <v>-1</v>
      </c>
      <c r="AI2231">
        <v>0</v>
      </c>
      <c r="AJ2231">
        <v>0</v>
      </c>
      <c r="AK2231">
        <v>0.03</v>
      </c>
      <c r="AL2231">
        <v>0.03</v>
      </c>
      <c r="AM2231">
        <v>0.05</v>
      </c>
      <c r="AN2231">
        <v>0.05</v>
      </c>
      <c r="AO2231">
        <v>1.42</v>
      </c>
      <c r="AP2231">
        <v>1.42</v>
      </c>
      <c r="AQ2231">
        <v>22.67</v>
      </c>
      <c r="AR2231">
        <v>0.53</v>
      </c>
      <c r="AS2231">
        <v>0.68</v>
      </c>
      <c r="AT2231">
        <v>-1</v>
      </c>
      <c r="AU2231">
        <v>-1</v>
      </c>
      <c r="AV2231">
        <v>0.05</v>
      </c>
      <c r="AW2231">
        <v>29.88</v>
      </c>
      <c r="AX2231">
        <v>29.88</v>
      </c>
      <c r="AY2231">
        <v>0.17</v>
      </c>
      <c r="AZ2231">
        <v>0</v>
      </c>
      <c r="BA2231">
        <v>1366.7984358425033</v>
      </c>
    </row>
    <row r="2232" spans="1:53" x14ac:dyDescent="0.25">
      <c r="A2232">
        <v>5215</v>
      </c>
      <c r="B2232" t="s">
        <v>2545</v>
      </c>
      <c r="C2232">
        <v>0</v>
      </c>
      <c r="D2232">
        <v>1.58</v>
      </c>
      <c r="E2232">
        <v>0</v>
      </c>
      <c r="F2232">
        <v>0</v>
      </c>
      <c r="G2232">
        <v>0</v>
      </c>
      <c r="H2232">
        <v>0.03</v>
      </c>
      <c r="I2232">
        <v>0</v>
      </c>
      <c r="J2232">
        <v>2</v>
      </c>
      <c r="K2232">
        <v>0.03</v>
      </c>
      <c r="L2232">
        <v>-1</v>
      </c>
      <c r="M2232">
        <v>-1</v>
      </c>
      <c r="N2232">
        <v>0.67</v>
      </c>
      <c r="O2232">
        <v>3.58</v>
      </c>
      <c r="P2232">
        <v>0.03</v>
      </c>
      <c r="Q2232">
        <v>0.28000000000000003</v>
      </c>
      <c r="R2232">
        <v>0.05</v>
      </c>
      <c r="S2232">
        <v>0.32</v>
      </c>
      <c r="T2232">
        <v>0.23</v>
      </c>
      <c r="U2232">
        <v>0</v>
      </c>
      <c r="V2232">
        <v>0</v>
      </c>
      <c r="W2232">
        <v>20.67</v>
      </c>
      <c r="X2232">
        <v>0.6</v>
      </c>
      <c r="Y2232">
        <v>-1</v>
      </c>
      <c r="Z2232">
        <v>-1</v>
      </c>
      <c r="AA2232">
        <v>24.88</v>
      </c>
      <c r="AB2232">
        <v>0.03</v>
      </c>
      <c r="AC2232">
        <v>0.02</v>
      </c>
      <c r="AD2232">
        <v>0.03</v>
      </c>
      <c r="AE2232">
        <v>4.17</v>
      </c>
      <c r="AF2232">
        <v>-1</v>
      </c>
      <c r="AG2232">
        <v>-1</v>
      </c>
      <c r="AH2232">
        <v>-1</v>
      </c>
      <c r="AI2232">
        <v>0</v>
      </c>
      <c r="AJ2232">
        <v>0</v>
      </c>
      <c r="AK2232">
        <v>0.03</v>
      </c>
      <c r="AL2232">
        <v>0.03</v>
      </c>
      <c r="AM2232">
        <v>0.05</v>
      </c>
      <c r="AN2232">
        <v>0.05</v>
      </c>
      <c r="AO2232">
        <v>1.42</v>
      </c>
      <c r="AP2232">
        <v>1.42</v>
      </c>
      <c r="AQ2232">
        <v>22.67</v>
      </c>
      <c r="AR2232">
        <v>0.53</v>
      </c>
      <c r="AS2232">
        <v>0.68</v>
      </c>
      <c r="AT2232">
        <v>-1</v>
      </c>
      <c r="AU2232">
        <v>-1</v>
      </c>
      <c r="AV2232">
        <v>0.05</v>
      </c>
      <c r="AW2232">
        <v>29.88</v>
      </c>
      <c r="AX2232">
        <v>29.88</v>
      </c>
      <c r="AY2232">
        <v>0.17</v>
      </c>
      <c r="AZ2232">
        <v>0</v>
      </c>
      <c r="BA2232">
        <v>1353.0772619927191</v>
      </c>
    </row>
    <row r="2233" spans="1:53" x14ac:dyDescent="0.25">
      <c r="A2233">
        <v>5216</v>
      </c>
      <c r="B2233" t="s">
        <v>2546</v>
      </c>
      <c r="C2233">
        <v>0</v>
      </c>
      <c r="D2233">
        <v>1.58</v>
      </c>
      <c r="E2233">
        <v>0</v>
      </c>
      <c r="F2233">
        <v>0</v>
      </c>
      <c r="G2233">
        <v>0</v>
      </c>
      <c r="H2233">
        <v>0.03</v>
      </c>
      <c r="I2233">
        <v>0</v>
      </c>
      <c r="J2233">
        <v>2</v>
      </c>
      <c r="K2233">
        <v>0.03</v>
      </c>
      <c r="L2233">
        <v>-1</v>
      </c>
      <c r="M2233">
        <v>-1</v>
      </c>
      <c r="N2233">
        <v>0.67</v>
      </c>
      <c r="O2233">
        <v>3.58</v>
      </c>
      <c r="P2233">
        <v>0.03</v>
      </c>
      <c r="Q2233">
        <v>0.28000000000000003</v>
      </c>
      <c r="R2233">
        <v>0.05</v>
      </c>
      <c r="S2233">
        <v>0.32</v>
      </c>
      <c r="T2233">
        <v>0.23</v>
      </c>
      <c r="U2233">
        <v>0</v>
      </c>
      <c r="V2233">
        <v>0</v>
      </c>
      <c r="W2233">
        <v>20.67</v>
      </c>
      <c r="X2233">
        <v>0.6</v>
      </c>
      <c r="Y2233">
        <v>-1</v>
      </c>
      <c r="Z2233">
        <v>-1</v>
      </c>
      <c r="AA2233">
        <v>24.88</v>
      </c>
      <c r="AB2233">
        <v>0.03</v>
      </c>
      <c r="AC2233">
        <v>0.02</v>
      </c>
      <c r="AD2233">
        <v>0.03</v>
      </c>
      <c r="AE2233">
        <v>4.17</v>
      </c>
      <c r="AF2233">
        <v>-1</v>
      </c>
      <c r="AG2233">
        <v>-1</v>
      </c>
      <c r="AH2233">
        <v>-1</v>
      </c>
      <c r="AI2233">
        <v>0</v>
      </c>
      <c r="AJ2233">
        <v>0</v>
      </c>
      <c r="AK2233">
        <v>0.03</v>
      </c>
      <c r="AL2233">
        <v>0.03</v>
      </c>
      <c r="AM2233">
        <v>0.05</v>
      </c>
      <c r="AN2233">
        <v>0.05</v>
      </c>
      <c r="AO2233">
        <v>1.42</v>
      </c>
      <c r="AP2233">
        <v>1.42</v>
      </c>
      <c r="AQ2233">
        <v>22.67</v>
      </c>
      <c r="AR2233">
        <v>0.53</v>
      </c>
      <c r="AS2233">
        <v>0.68</v>
      </c>
      <c r="AT2233">
        <v>-1</v>
      </c>
      <c r="AU2233">
        <v>-1</v>
      </c>
      <c r="AV2233">
        <v>0.05</v>
      </c>
      <c r="AW2233">
        <v>29.88</v>
      </c>
      <c r="AX2233">
        <v>29.88</v>
      </c>
      <c r="AY2233">
        <v>0.17</v>
      </c>
      <c r="AZ2233">
        <v>0</v>
      </c>
      <c r="BA2233">
        <v>1461.2159405909608</v>
      </c>
    </row>
    <row r="2234" spans="1:53" x14ac:dyDescent="0.25">
      <c r="A2234">
        <v>5217</v>
      </c>
      <c r="B2234" t="s">
        <v>1012</v>
      </c>
      <c r="C2234">
        <v>0</v>
      </c>
      <c r="D2234">
        <v>1.58</v>
      </c>
      <c r="E2234">
        <v>0</v>
      </c>
      <c r="F2234">
        <v>0</v>
      </c>
      <c r="G2234">
        <v>0</v>
      </c>
      <c r="H2234">
        <v>0.03</v>
      </c>
      <c r="I2234">
        <v>0</v>
      </c>
      <c r="J2234">
        <v>2</v>
      </c>
      <c r="K2234">
        <v>0.03</v>
      </c>
      <c r="L2234">
        <v>-1</v>
      </c>
      <c r="M2234">
        <v>-1</v>
      </c>
      <c r="N2234">
        <v>0.67</v>
      </c>
      <c r="O2234">
        <v>3.58</v>
      </c>
      <c r="P2234">
        <v>0.03</v>
      </c>
      <c r="Q2234">
        <v>0.28000000000000003</v>
      </c>
      <c r="R2234">
        <v>0.05</v>
      </c>
      <c r="S2234">
        <v>0.32</v>
      </c>
      <c r="T2234">
        <v>0.23</v>
      </c>
      <c r="U2234">
        <v>0</v>
      </c>
      <c r="V2234">
        <v>0</v>
      </c>
      <c r="W2234">
        <v>20.67</v>
      </c>
      <c r="X2234">
        <v>0.6</v>
      </c>
      <c r="Y2234">
        <v>-1</v>
      </c>
      <c r="Z2234">
        <v>-1</v>
      </c>
      <c r="AA2234">
        <v>24.88</v>
      </c>
      <c r="AB2234">
        <v>0.03</v>
      </c>
      <c r="AC2234">
        <v>0.02</v>
      </c>
      <c r="AD2234">
        <v>0.03</v>
      </c>
      <c r="AE2234">
        <v>4.17</v>
      </c>
      <c r="AF2234">
        <v>-1</v>
      </c>
      <c r="AG2234">
        <v>-1</v>
      </c>
      <c r="AH2234">
        <v>-1</v>
      </c>
      <c r="AI2234">
        <v>0</v>
      </c>
      <c r="AJ2234">
        <v>0</v>
      </c>
      <c r="AK2234">
        <v>0.03</v>
      </c>
      <c r="AL2234">
        <v>0.03</v>
      </c>
      <c r="AM2234">
        <v>0.05</v>
      </c>
      <c r="AN2234">
        <v>0.05</v>
      </c>
      <c r="AO2234">
        <v>1.42</v>
      </c>
      <c r="AP2234">
        <v>1.42</v>
      </c>
      <c r="AQ2234">
        <v>22.67</v>
      </c>
      <c r="AR2234">
        <v>0.53</v>
      </c>
      <c r="AS2234">
        <v>0.68</v>
      </c>
      <c r="AT2234">
        <v>-1</v>
      </c>
      <c r="AU2234">
        <v>-1</v>
      </c>
      <c r="AV2234">
        <v>0.05</v>
      </c>
      <c r="AW2234">
        <v>29.88</v>
      </c>
      <c r="AX2234">
        <v>29.88</v>
      </c>
      <c r="AY2234">
        <v>0.17</v>
      </c>
      <c r="AZ2234">
        <v>0</v>
      </c>
      <c r="BA2234">
        <v>1457.5632206071778</v>
      </c>
    </row>
    <row r="2235" spans="1:53" x14ac:dyDescent="0.25">
      <c r="A2235">
        <v>5219</v>
      </c>
      <c r="B2235" t="s">
        <v>2547</v>
      </c>
      <c r="C2235">
        <v>0</v>
      </c>
      <c r="D2235">
        <v>1.58</v>
      </c>
      <c r="E2235">
        <v>0</v>
      </c>
      <c r="F2235">
        <v>0</v>
      </c>
      <c r="G2235">
        <v>0</v>
      </c>
      <c r="H2235">
        <v>0.03</v>
      </c>
      <c r="I2235">
        <v>0</v>
      </c>
      <c r="J2235">
        <v>2</v>
      </c>
      <c r="K2235">
        <v>0.03</v>
      </c>
      <c r="L2235">
        <v>-1</v>
      </c>
      <c r="M2235">
        <v>-1</v>
      </c>
      <c r="N2235">
        <v>0.67</v>
      </c>
      <c r="O2235">
        <v>3.58</v>
      </c>
      <c r="P2235">
        <v>0.03</v>
      </c>
      <c r="Q2235">
        <v>0.28000000000000003</v>
      </c>
      <c r="R2235">
        <v>0.05</v>
      </c>
      <c r="S2235">
        <v>0.32</v>
      </c>
      <c r="T2235">
        <v>0.23</v>
      </c>
      <c r="U2235">
        <v>0</v>
      </c>
      <c r="V2235">
        <v>0</v>
      </c>
      <c r="W2235">
        <v>20.67</v>
      </c>
      <c r="X2235">
        <v>0.6</v>
      </c>
      <c r="Y2235">
        <v>-1</v>
      </c>
      <c r="Z2235">
        <v>-1</v>
      </c>
      <c r="AA2235">
        <v>24.88</v>
      </c>
      <c r="AB2235">
        <v>0.03</v>
      </c>
      <c r="AC2235">
        <v>0.02</v>
      </c>
      <c r="AD2235">
        <v>0.03</v>
      </c>
      <c r="AE2235">
        <v>4.17</v>
      </c>
      <c r="AF2235">
        <v>-1</v>
      </c>
      <c r="AG2235">
        <v>-1</v>
      </c>
      <c r="AH2235">
        <v>-1</v>
      </c>
      <c r="AI2235">
        <v>0</v>
      </c>
      <c r="AJ2235">
        <v>0</v>
      </c>
      <c r="AK2235">
        <v>0.03</v>
      </c>
      <c r="AL2235">
        <v>0.03</v>
      </c>
      <c r="AM2235">
        <v>0.05</v>
      </c>
      <c r="AN2235">
        <v>0.05</v>
      </c>
      <c r="AO2235">
        <v>1.42</v>
      </c>
      <c r="AP2235">
        <v>1.42</v>
      </c>
      <c r="AQ2235">
        <v>22.67</v>
      </c>
      <c r="AR2235">
        <v>0.53</v>
      </c>
      <c r="AS2235">
        <v>0.68</v>
      </c>
      <c r="AT2235">
        <v>-1</v>
      </c>
      <c r="AU2235">
        <v>-1</v>
      </c>
      <c r="AV2235">
        <v>0.05</v>
      </c>
      <c r="AW2235">
        <v>29.88</v>
      </c>
      <c r="AX2235">
        <v>29.88</v>
      </c>
      <c r="AY2235">
        <v>0.17</v>
      </c>
      <c r="AZ2235">
        <v>0</v>
      </c>
      <c r="BA2235">
        <v>1385.4396343371636</v>
      </c>
    </row>
    <row r="2236" spans="1:53" x14ac:dyDescent="0.25">
      <c r="A2236">
        <v>5222</v>
      </c>
      <c r="B2236" t="s">
        <v>2548</v>
      </c>
      <c r="C2236">
        <v>0</v>
      </c>
      <c r="D2236">
        <v>1.58</v>
      </c>
      <c r="E2236">
        <v>0</v>
      </c>
      <c r="F2236">
        <v>0</v>
      </c>
      <c r="G2236">
        <v>0</v>
      </c>
      <c r="H2236">
        <v>0.03</v>
      </c>
      <c r="I2236">
        <v>0</v>
      </c>
      <c r="J2236">
        <v>2</v>
      </c>
      <c r="K2236">
        <v>0.03</v>
      </c>
      <c r="L2236">
        <v>-1</v>
      </c>
      <c r="M2236">
        <v>-1</v>
      </c>
      <c r="N2236">
        <v>0.67</v>
      </c>
      <c r="O2236">
        <v>3.58</v>
      </c>
      <c r="P2236">
        <v>0.03</v>
      </c>
      <c r="Q2236">
        <v>0.28000000000000003</v>
      </c>
      <c r="R2236">
        <v>0.05</v>
      </c>
      <c r="S2236">
        <v>0.32</v>
      </c>
      <c r="T2236">
        <v>0.23</v>
      </c>
      <c r="U2236">
        <v>0</v>
      </c>
      <c r="V2236">
        <v>0</v>
      </c>
      <c r="W2236">
        <v>20.67</v>
      </c>
      <c r="X2236">
        <v>0.6</v>
      </c>
      <c r="Y2236">
        <v>-1</v>
      </c>
      <c r="Z2236">
        <v>-1</v>
      </c>
      <c r="AA2236">
        <v>24.88</v>
      </c>
      <c r="AB2236">
        <v>0.03</v>
      </c>
      <c r="AC2236">
        <v>0.02</v>
      </c>
      <c r="AD2236">
        <v>0.03</v>
      </c>
      <c r="AE2236">
        <v>4.17</v>
      </c>
      <c r="AF2236">
        <v>-1</v>
      </c>
      <c r="AG2236">
        <v>-1</v>
      </c>
      <c r="AH2236">
        <v>-1</v>
      </c>
      <c r="AI2236">
        <v>0</v>
      </c>
      <c r="AJ2236">
        <v>0</v>
      </c>
      <c r="AK2236">
        <v>0.03</v>
      </c>
      <c r="AL2236">
        <v>0.03</v>
      </c>
      <c r="AM2236">
        <v>0.05</v>
      </c>
      <c r="AN2236">
        <v>0.05</v>
      </c>
      <c r="AO2236">
        <v>1.42</v>
      </c>
      <c r="AP2236">
        <v>1.42</v>
      </c>
      <c r="AQ2236">
        <v>22.67</v>
      </c>
      <c r="AR2236">
        <v>0.53</v>
      </c>
      <c r="AS2236">
        <v>0.68</v>
      </c>
      <c r="AT2236">
        <v>-1</v>
      </c>
      <c r="AU2236">
        <v>-1</v>
      </c>
      <c r="AV2236">
        <v>0.05</v>
      </c>
      <c r="AW2236">
        <v>29.88</v>
      </c>
      <c r="AX2236">
        <v>29.88</v>
      </c>
      <c r="AY2236">
        <v>0.17</v>
      </c>
      <c r="AZ2236">
        <v>0</v>
      </c>
      <c r="BA2236">
        <v>1478.216408234134</v>
      </c>
    </row>
    <row r="2237" spans="1:53" x14ac:dyDescent="0.25">
      <c r="A2237">
        <v>5225</v>
      </c>
      <c r="B2237" t="s">
        <v>2549</v>
      </c>
      <c r="C2237">
        <v>0</v>
      </c>
      <c r="D2237">
        <v>1.58</v>
      </c>
      <c r="E2237">
        <v>0</v>
      </c>
      <c r="F2237">
        <v>0</v>
      </c>
      <c r="G2237">
        <v>0</v>
      </c>
      <c r="H2237">
        <v>0.03</v>
      </c>
      <c r="I2237">
        <v>0</v>
      </c>
      <c r="J2237">
        <v>2</v>
      </c>
      <c r="K2237">
        <v>0.03</v>
      </c>
      <c r="L2237">
        <v>-1</v>
      </c>
      <c r="M2237">
        <v>-1</v>
      </c>
      <c r="N2237">
        <v>0.67</v>
      </c>
      <c r="O2237">
        <v>3.58</v>
      </c>
      <c r="P2237">
        <v>0.03</v>
      </c>
      <c r="Q2237">
        <v>0.28000000000000003</v>
      </c>
      <c r="R2237">
        <v>0.05</v>
      </c>
      <c r="S2237">
        <v>0.32</v>
      </c>
      <c r="T2237">
        <v>0.23</v>
      </c>
      <c r="U2237">
        <v>0</v>
      </c>
      <c r="V2237">
        <v>0</v>
      </c>
      <c r="W2237">
        <v>20.67</v>
      </c>
      <c r="X2237">
        <v>0.6</v>
      </c>
      <c r="Y2237">
        <v>-1</v>
      </c>
      <c r="Z2237">
        <v>-1</v>
      </c>
      <c r="AA2237">
        <v>24.88</v>
      </c>
      <c r="AB2237">
        <v>0.03</v>
      </c>
      <c r="AC2237">
        <v>0.02</v>
      </c>
      <c r="AD2237">
        <v>0.03</v>
      </c>
      <c r="AE2237">
        <v>4.17</v>
      </c>
      <c r="AF2237">
        <v>-1</v>
      </c>
      <c r="AG2237">
        <v>-1</v>
      </c>
      <c r="AH2237">
        <v>-1</v>
      </c>
      <c r="AI2237">
        <v>0</v>
      </c>
      <c r="AJ2237">
        <v>0</v>
      </c>
      <c r="AK2237">
        <v>0.03</v>
      </c>
      <c r="AL2237">
        <v>0.03</v>
      </c>
      <c r="AM2237">
        <v>0.05</v>
      </c>
      <c r="AN2237">
        <v>0.05</v>
      </c>
      <c r="AO2237">
        <v>1.42</v>
      </c>
      <c r="AP2237">
        <v>1.42</v>
      </c>
      <c r="AQ2237">
        <v>22.67</v>
      </c>
      <c r="AR2237">
        <v>0.53</v>
      </c>
      <c r="AS2237">
        <v>0.68</v>
      </c>
      <c r="AT2237">
        <v>-1</v>
      </c>
      <c r="AU2237">
        <v>-1</v>
      </c>
      <c r="AV2237">
        <v>0.05</v>
      </c>
      <c r="AW2237">
        <v>29.88</v>
      </c>
      <c r="AX2237">
        <v>29.88</v>
      </c>
      <c r="AY2237">
        <v>0.17</v>
      </c>
      <c r="AZ2237">
        <v>0</v>
      </c>
      <c r="BA2237">
        <v>1362.1577201631171</v>
      </c>
    </row>
    <row r="2238" spans="1:53" x14ac:dyDescent="0.25">
      <c r="A2238">
        <v>5227</v>
      </c>
      <c r="B2238" t="s">
        <v>2550</v>
      </c>
      <c r="C2238">
        <v>0</v>
      </c>
      <c r="D2238">
        <v>1.58</v>
      </c>
      <c r="E2238">
        <v>0</v>
      </c>
      <c r="F2238">
        <v>0</v>
      </c>
      <c r="G2238">
        <v>0</v>
      </c>
      <c r="H2238">
        <v>0.03</v>
      </c>
      <c r="I2238">
        <v>0</v>
      </c>
      <c r="J2238">
        <v>2</v>
      </c>
      <c r="K2238">
        <v>0.03</v>
      </c>
      <c r="L2238">
        <v>-1</v>
      </c>
      <c r="M2238">
        <v>-1</v>
      </c>
      <c r="N2238">
        <v>0.67</v>
      </c>
      <c r="O2238">
        <v>3.58</v>
      </c>
      <c r="P2238">
        <v>0.03</v>
      </c>
      <c r="Q2238">
        <v>0.28000000000000003</v>
      </c>
      <c r="R2238">
        <v>0.05</v>
      </c>
      <c r="S2238">
        <v>0.32</v>
      </c>
      <c r="T2238">
        <v>0.23</v>
      </c>
      <c r="U2238">
        <v>0</v>
      </c>
      <c r="V2238">
        <v>0</v>
      </c>
      <c r="W2238">
        <v>20.67</v>
      </c>
      <c r="X2238">
        <v>0.6</v>
      </c>
      <c r="Y2238">
        <v>-1</v>
      </c>
      <c r="Z2238">
        <v>-1</v>
      </c>
      <c r="AA2238">
        <v>24.88</v>
      </c>
      <c r="AB2238">
        <v>0.03</v>
      </c>
      <c r="AC2238">
        <v>0.02</v>
      </c>
      <c r="AD2238">
        <v>0.03</v>
      </c>
      <c r="AE2238">
        <v>4.17</v>
      </c>
      <c r="AF2238">
        <v>-1</v>
      </c>
      <c r="AG2238">
        <v>-1</v>
      </c>
      <c r="AH2238">
        <v>-1</v>
      </c>
      <c r="AI2238">
        <v>0</v>
      </c>
      <c r="AJ2238">
        <v>0</v>
      </c>
      <c r="AK2238">
        <v>0.03</v>
      </c>
      <c r="AL2238">
        <v>0.03</v>
      </c>
      <c r="AM2238">
        <v>0.05</v>
      </c>
      <c r="AN2238">
        <v>0.05</v>
      </c>
      <c r="AO2238">
        <v>1.42</v>
      </c>
      <c r="AP2238">
        <v>1.42</v>
      </c>
      <c r="AQ2238">
        <v>22.67</v>
      </c>
      <c r="AR2238">
        <v>0.53</v>
      </c>
      <c r="AS2238">
        <v>0.68</v>
      </c>
      <c r="AT2238">
        <v>-1</v>
      </c>
      <c r="AU2238">
        <v>-1</v>
      </c>
      <c r="AV2238">
        <v>0.05</v>
      </c>
      <c r="AW2238">
        <v>29.88</v>
      </c>
      <c r="AX2238">
        <v>29.88</v>
      </c>
      <c r="AY2238">
        <v>0.17</v>
      </c>
      <c r="AZ2238">
        <v>0</v>
      </c>
      <c r="BA2238">
        <v>1375.6931863268278</v>
      </c>
    </row>
    <row r="2239" spans="1:53" x14ac:dyDescent="0.25">
      <c r="A2239">
        <v>5229</v>
      </c>
      <c r="B2239" t="s">
        <v>2551</v>
      </c>
      <c r="C2239">
        <v>0</v>
      </c>
      <c r="D2239">
        <v>1.58</v>
      </c>
      <c r="E2239">
        <v>0</v>
      </c>
      <c r="F2239">
        <v>0</v>
      </c>
      <c r="G2239">
        <v>0</v>
      </c>
      <c r="H2239">
        <v>0.03</v>
      </c>
      <c r="I2239">
        <v>0</v>
      </c>
      <c r="J2239">
        <v>2</v>
      </c>
      <c r="K2239">
        <v>0.03</v>
      </c>
      <c r="L2239">
        <v>-1</v>
      </c>
      <c r="M2239">
        <v>-1</v>
      </c>
      <c r="N2239">
        <v>0.67</v>
      </c>
      <c r="O2239">
        <v>3.58</v>
      </c>
      <c r="P2239">
        <v>0.03</v>
      </c>
      <c r="Q2239">
        <v>0.28000000000000003</v>
      </c>
      <c r="R2239">
        <v>0.05</v>
      </c>
      <c r="S2239">
        <v>0.32</v>
      </c>
      <c r="T2239">
        <v>0.23</v>
      </c>
      <c r="U2239">
        <v>0</v>
      </c>
      <c r="V2239">
        <v>0</v>
      </c>
      <c r="W2239">
        <v>20.67</v>
      </c>
      <c r="X2239">
        <v>0.6</v>
      </c>
      <c r="Y2239">
        <v>-1</v>
      </c>
      <c r="Z2239">
        <v>-1</v>
      </c>
      <c r="AA2239">
        <v>24.88</v>
      </c>
      <c r="AB2239">
        <v>0.03</v>
      </c>
      <c r="AC2239">
        <v>0.02</v>
      </c>
      <c r="AD2239">
        <v>0.03</v>
      </c>
      <c r="AE2239">
        <v>4.17</v>
      </c>
      <c r="AF2239">
        <v>-1</v>
      </c>
      <c r="AG2239">
        <v>-1</v>
      </c>
      <c r="AH2239">
        <v>-1</v>
      </c>
      <c r="AI2239">
        <v>0</v>
      </c>
      <c r="AJ2239">
        <v>0</v>
      </c>
      <c r="AK2239">
        <v>0.03</v>
      </c>
      <c r="AL2239">
        <v>0.03</v>
      </c>
      <c r="AM2239">
        <v>0.05</v>
      </c>
      <c r="AN2239">
        <v>0.05</v>
      </c>
      <c r="AO2239">
        <v>1.42</v>
      </c>
      <c r="AP2239">
        <v>1.42</v>
      </c>
      <c r="AQ2239">
        <v>22.67</v>
      </c>
      <c r="AR2239">
        <v>0.53</v>
      </c>
      <c r="AS2239">
        <v>0.68</v>
      </c>
      <c r="AT2239">
        <v>-1</v>
      </c>
      <c r="AU2239">
        <v>-1</v>
      </c>
      <c r="AV2239">
        <v>0.05</v>
      </c>
      <c r="AW2239">
        <v>29.88</v>
      </c>
      <c r="AX2239">
        <v>29.88</v>
      </c>
      <c r="AY2239">
        <v>0.17</v>
      </c>
      <c r="AZ2239">
        <v>0</v>
      </c>
      <c r="BA2239">
        <v>1401.9606172479951</v>
      </c>
    </row>
    <row r="2240" spans="1:53" x14ac:dyDescent="0.25">
      <c r="A2240">
        <v>5230</v>
      </c>
      <c r="B2240" t="s">
        <v>2552</v>
      </c>
      <c r="C2240">
        <v>0</v>
      </c>
      <c r="D2240">
        <v>1.58</v>
      </c>
      <c r="E2240">
        <v>0</v>
      </c>
      <c r="F2240">
        <v>0</v>
      </c>
      <c r="G2240">
        <v>0</v>
      </c>
      <c r="H2240">
        <v>0.03</v>
      </c>
      <c r="I2240">
        <v>0</v>
      </c>
      <c r="J2240">
        <v>2</v>
      </c>
      <c r="K2240">
        <v>0.03</v>
      </c>
      <c r="L2240">
        <v>-1</v>
      </c>
      <c r="M2240">
        <v>-1</v>
      </c>
      <c r="N2240">
        <v>0.67</v>
      </c>
      <c r="O2240">
        <v>3.58</v>
      </c>
      <c r="P2240">
        <v>0.03</v>
      </c>
      <c r="Q2240">
        <v>0.28000000000000003</v>
      </c>
      <c r="R2240">
        <v>0.05</v>
      </c>
      <c r="S2240">
        <v>0.32</v>
      </c>
      <c r="T2240">
        <v>0.23</v>
      </c>
      <c r="U2240">
        <v>0</v>
      </c>
      <c r="V2240">
        <v>0</v>
      </c>
      <c r="W2240">
        <v>20.67</v>
      </c>
      <c r="X2240">
        <v>0.6</v>
      </c>
      <c r="Y2240">
        <v>-1</v>
      </c>
      <c r="Z2240">
        <v>-1</v>
      </c>
      <c r="AA2240">
        <v>24.88</v>
      </c>
      <c r="AB2240">
        <v>0.03</v>
      </c>
      <c r="AC2240">
        <v>0.02</v>
      </c>
      <c r="AD2240">
        <v>0.03</v>
      </c>
      <c r="AE2240">
        <v>4.17</v>
      </c>
      <c r="AF2240">
        <v>-1</v>
      </c>
      <c r="AG2240">
        <v>-1</v>
      </c>
      <c r="AH2240">
        <v>-1</v>
      </c>
      <c r="AI2240">
        <v>0</v>
      </c>
      <c r="AJ2240">
        <v>0</v>
      </c>
      <c r="AK2240">
        <v>0.03</v>
      </c>
      <c r="AL2240">
        <v>0.03</v>
      </c>
      <c r="AM2240">
        <v>0.05</v>
      </c>
      <c r="AN2240">
        <v>0.05</v>
      </c>
      <c r="AO2240">
        <v>1.42</v>
      </c>
      <c r="AP2240">
        <v>1.42</v>
      </c>
      <c r="AQ2240">
        <v>22.67</v>
      </c>
      <c r="AR2240">
        <v>0.53</v>
      </c>
      <c r="AS2240">
        <v>0.68</v>
      </c>
      <c r="AT2240">
        <v>-1</v>
      </c>
      <c r="AU2240">
        <v>-1</v>
      </c>
      <c r="AV2240">
        <v>0.05</v>
      </c>
      <c r="AW2240">
        <v>29.88</v>
      </c>
      <c r="AX2240">
        <v>29.88</v>
      </c>
      <c r="AY2240">
        <v>0.17</v>
      </c>
      <c r="AZ2240">
        <v>0</v>
      </c>
      <c r="BA2240">
        <v>1467.43806828583</v>
      </c>
    </row>
    <row r="2241" spans="1:53" x14ac:dyDescent="0.25">
      <c r="A2241">
        <v>5231</v>
      </c>
      <c r="B2241" t="s">
        <v>2553</v>
      </c>
      <c r="C2241">
        <v>0</v>
      </c>
      <c r="D2241">
        <v>1.58</v>
      </c>
      <c r="E2241">
        <v>0</v>
      </c>
      <c r="F2241">
        <v>0</v>
      </c>
      <c r="G2241">
        <v>0</v>
      </c>
      <c r="H2241">
        <v>0.03</v>
      </c>
      <c r="I2241">
        <v>0</v>
      </c>
      <c r="J2241">
        <v>2</v>
      </c>
      <c r="K2241">
        <v>0.03</v>
      </c>
      <c r="L2241">
        <v>-1</v>
      </c>
      <c r="M2241">
        <v>-1</v>
      </c>
      <c r="N2241">
        <v>0.67</v>
      </c>
      <c r="O2241">
        <v>3.58</v>
      </c>
      <c r="P2241">
        <v>0.03</v>
      </c>
      <c r="Q2241">
        <v>0.28000000000000003</v>
      </c>
      <c r="R2241">
        <v>0.05</v>
      </c>
      <c r="S2241">
        <v>0.32</v>
      </c>
      <c r="T2241">
        <v>0.23</v>
      </c>
      <c r="U2241">
        <v>0</v>
      </c>
      <c r="V2241">
        <v>0</v>
      </c>
      <c r="W2241">
        <v>20.67</v>
      </c>
      <c r="X2241">
        <v>0.6</v>
      </c>
      <c r="Y2241">
        <v>-1</v>
      </c>
      <c r="Z2241">
        <v>-1</v>
      </c>
      <c r="AA2241">
        <v>24.88</v>
      </c>
      <c r="AB2241">
        <v>0.03</v>
      </c>
      <c r="AC2241">
        <v>0.02</v>
      </c>
      <c r="AD2241">
        <v>0.03</v>
      </c>
      <c r="AE2241">
        <v>4.17</v>
      </c>
      <c r="AF2241">
        <v>-1</v>
      </c>
      <c r="AG2241">
        <v>-1</v>
      </c>
      <c r="AH2241">
        <v>-1</v>
      </c>
      <c r="AI2241">
        <v>0</v>
      </c>
      <c r="AJ2241">
        <v>0</v>
      </c>
      <c r="AK2241">
        <v>0.03</v>
      </c>
      <c r="AL2241">
        <v>0.03</v>
      </c>
      <c r="AM2241">
        <v>0.05</v>
      </c>
      <c r="AN2241">
        <v>0.05</v>
      </c>
      <c r="AO2241">
        <v>1.42</v>
      </c>
      <c r="AP2241">
        <v>1.42</v>
      </c>
      <c r="AQ2241">
        <v>22.67</v>
      </c>
      <c r="AR2241">
        <v>0.53</v>
      </c>
      <c r="AS2241">
        <v>0.68</v>
      </c>
      <c r="AT2241">
        <v>-1</v>
      </c>
      <c r="AU2241">
        <v>-1</v>
      </c>
      <c r="AV2241">
        <v>0.05</v>
      </c>
      <c r="AW2241">
        <v>29.88</v>
      </c>
      <c r="AX2241">
        <v>29.88</v>
      </c>
      <c r="AY2241">
        <v>0.17</v>
      </c>
      <c r="AZ2241">
        <v>0</v>
      </c>
      <c r="BA2241">
        <v>1417.8239087436814</v>
      </c>
    </row>
    <row r="2242" spans="1:53" x14ac:dyDescent="0.25">
      <c r="A2242">
        <v>5232</v>
      </c>
      <c r="B2242" t="s">
        <v>2554</v>
      </c>
      <c r="C2242">
        <v>0</v>
      </c>
      <c r="D2242">
        <v>1.58</v>
      </c>
      <c r="E2242">
        <v>0</v>
      </c>
      <c r="F2242">
        <v>0</v>
      </c>
      <c r="G2242">
        <v>0</v>
      </c>
      <c r="H2242">
        <v>0.03</v>
      </c>
      <c r="I2242">
        <v>0</v>
      </c>
      <c r="J2242">
        <v>2</v>
      </c>
      <c r="K2242">
        <v>0.03</v>
      </c>
      <c r="L2242">
        <v>-1</v>
      </c>
      <c r="M2242">
        <v>-1</v>
      </c>
      <c r="N2242">
        <v>0.67</v>
      </c>
      <c r="O2242">
        <v>3.58</v>
      </c>
      <c r="P2242">
        <v>0.03</v>
      </c>
      <c r="Q2242">
        <v>0.28000000000000003</v>
      </c>
      <c r="R2242">
        <v>0.05</v>
      </c>
      <c r="S2242">
        <v>0.32</v>
      </c>
      <c r="T2242">
        <v>0.23</v>
      </c>
      <c r="U2242">
        <v>0</v>
      </c>
      <c r="V2242">
        <v>0</v>
      </c>
      <c r="W2242">
        <v>20.67</v>
      </c>
      <c r="X2242">
        <v>0.6</v>
      </c>
      <c r="Y2242">
        <v>-1</v>
      </c>
      <c r="Z2242">
        <v>-1</v>
      </c>
      <c r="AA2242">
        <v>24.88</v>
      </c>
      <c r="AB2242">
        <v>0.03</v>
      </c>
      <c r="AC2242">
        <v>0.02</v>
      </c>
      <c r="AD2242">
        <v>0.03</v>
      </c>
      <c r="AE2242">
        <v>4.17</v>
      </c>
      <c r="AF2242">
        <v>-1</v>
      </c>
      <c r="AG2242">
        <v>-1</v>
      </c>
      <c r="AH2242">
        <v>-1</v>
      </c>
      <c r="AI2242">
        <v>0</v>
      </c>
      <c r="AJ2242">
        <v>0</v>
      </c>
      <c r="AK2242">
        <v>0.03</v>
      </c>
      <c r="AL2242">
        <v>0.03</v>
      </c>
      <c r="AM2242">
        <v>0.05</v>
      </c>
      <c r="AN2242">
        <v>0.05</v>
      </c>
      <c r="AO2242">
        <v>1.42</v>
      </c>
      <c r="AP2242">
        <v>1.42</v>
      </c>
      <c r="AQ2242">
        <v>22.67</v>
      </c>
      <c r="AR2242">
        <v>0.53</v>
      </c>
      <c r="AS2242">
        <v>0.68</v>
      </c>
      <c r="AT2242">
        <v>-1</v>
      </c>
      <c r="AU2242">
        <v>-1</v>
      </c>
      <c r="AV2242">
        <v>0.05</v>
      </c>
      <c r="AW2242">
        <v>29.88</v>
      </c>
      <c r="AX2242">
        <v>29.88</v>
      </c>
      <c r="AY2242">
        <v>0.17</v>
      </c>
      <c r="AZ2242">
        <v>0</v>
      </c>
      <c r="BA2242">
        <v>1490.1159315833324</v>
      </c>
    </row>
    <row r="2243" spans="1:53" x14ac:dyDescent="0.25">
      <c r="A2243">
        <v>5234</v>
      </c>
      <c r="B2243" t="s">
        <v>2555</v>
      </c>
      <c r="C2243">
        <v>0</v>
      </c>
      <c r="D2243">
        <v>1.58</v>
      </c>
      <c r="E2243">
        <v>0</v>
      </c>
      <c r="F2243">
        <v>0</v>
      </c>
      <c r="G2243">
        <v>0</v>
      </c>
      <c r="H2243">
        <v>0.03</v>
      </c>
      <c r="I2243">
        <v>0</v>
      </c>
      <c r="J2243">
        <v>2</v>
      </c>
      <c r="K2243">
        <v>0.03</v>
      </c>
      <c r="L2243">
        <v>-1</v>
      </c>
      <c r="M2243">
        <v>-1</v>
      </c>
      <c r="N2243">
        <v>0.67</v>
      </c>
      <c r="O2243">
        <v>3.58</v>
      </c>
      <c r="P2243">
        <v>0.03</v>
      </c>
      <c r="Q2243">
        <v>0.28000000000000003</v>
      </c>
      <c r="R2243">
        <v>0.05</v>
      </c>
      <c r="S2243">
        <v>0.32</v>
      </c>
      <c r="T2243">
        <v>0.23</v>
      </c>
      <c r="U2243">
        <v>0</v>
      </c>
      <c r="V2243">
        <v>0</v>
      </c>
      <c r="W2243">
        <v>20.67</v>
      </c>
      <c r="X2243">
        <v>0.6</v>
      </c>
      <c r="Y2243">
        <v>-1</v>
      </c>
      <c r="Z2243">
        <v>-1</v>
      </c>
      <c r="AA2243">
        <v>24.88</v>
      </c>
      <c r="AB2243">
        <v>0.03</v>
      </c>
      <c r="AC2243">
        <v>0.02</v>
      </c>
      <c r="AD2243">
        <v>0.03</v>
      </c>
      <c r="AE2243">
        <v>4.17</v>
      </c>
      <c r="AF2243">
        <v>-1</v>
      </c>
      <c r="AG2243">
        <v>-1</v>
      </c>
      <c r="AH2243">
        <v>-1</v>
      </c>
      <c r="AI2243">
        <v>0</v>
      </c>
      <c r="AJ2243">
        <v>0</v>
      </c>
      <c r="AK2243">
        <v>0.03</v>
      </c>
      <c r="AL2243">
        <v>0.03</v>
      </c>
      <c r="AM2243">
        <v>0.05</v>
      </c>
      <c r="AN2243">
        <v>0.05</v>
      </c>
      <c r="AO2243">
        <v>1.42</v>
      </c>
      <c r="AP2243">
        <v>1.42</v>
      </c>
      <c r="AQ2243">
        <v>22.67</v>
      </c>
      <c r="AR2243">
        <v>0.53</v>
      </c>
      <c r="AS2243">
        <v>0.68</v>
      </c>
      <c r="AT2243">
        <v>-1</v>
      </c>
      <c r="AU2243">
        <v>-1</v>
      </c>
      <c r="AV2243">
        <v>0.05</v>
      </c>
      <c r="AW2243">
        <v>29.88</v>
      </c>
      <c r="AX2243">
        <v>29.88</v>
      </c>
      <c r="AY2243">
        <v>0.17</v>
      </c>
      <c r="AZ2243">
        <v>0</v>
      </c>
      <c r="BA2243">
        <v>1448.9058690152763</v>
      </c>
    </row>
    <row r="2244" spans="1:53" x14ac:dyDescent="0.25">
      <c r="A2244">
        <v>5235</v>
      </c>
      <c r="B2244" t="s">
        <v>2556</v>
      </c>
      <c r="C2244">
        <v>0</v>
      </c>
      <c r="D2244">
        <v>1.58</v>
      </c>
      <c r="E2244">
        <v>0</v>
      </c>
      <c r="F2244">
        <v>0</v>
      </c>
      <c r="G2244">
        <v>0</v>
      </c>
      <c r="H2244">
        <v>0.03</v>
      </c>
      <c r="I2244">
        <v>0</v>
      </c>
      <c r="J2244">
        <v>2</v>
      </c>
      <c r="K2244">
        <v>0.03</v>
      </c>
      <c r="L2244">
        <v>-1</v>
      </c>
      <c r="M2244">
        <v>-1</v>
      </c>
      <c r="N2244">
        <v>0.67</v>
      </c>
      <c r="O2244">
        <v>3.58</v>
      </c>
      <c r="P2244">
        <v>0.03</v>
      </c>
      <c r="Q2244">
        <v>0.28000000000000003</v>
      </c>
      <c r="R2244">
        <v>0.05</v>
      </c>
      <c r="S2244">
        <v>0.32</v>
      </c>
      <c r="T2244">
        <v>0.23</v>
      </c>
      <c r="U2244">
        <v>0</v>
      </c>
      <c r="V2244">
        <v>0</v>
      </c>
      <c r="W2244">
        <v>20.67</v>
      </c>
      <c r="X2244">
        <v>0.6</v>
      </c>
      <c r="Y2244">
        <v>-1</v>
      </c>
      <c r="Z2244">
        <v>-1</v>
      </c>
      <c r="AA2244">
        <v>24.88</v>
      </c>
      <c r="AB2244">
        <v>0.03</v>
      </c>
      <c r="AC2244">
        <v>0.02</v>
      </c>
      <c r="AD2244">
        <v>0.03</v>
      </c>
      <c r="AE2244">
        <v>4.17</v>
      </c>
      <c r="AF2244">
        <v>-1</v>
      </c>
      <c r="AG2244">
        <v>-1</v>
      </c>
      <c r="AH2244">
        <v>-1</v>
      </c>
      <c r="AI2244">
        <v>0</v>
      </c>
      <c r="AJ2244">
        <v>0</v>
      </c>
      <c r="AK2244">
        <v>0.03</v>
      </c>
      <c r="AL2244">
        <v>0.03</v>
      </c>
      <c r="AM2244">
        <v>0.05</v>
      </c>
      <c r="AN2244">
        <v>0.05</v>
      </c>
      <c r="AO2244">
        <v>1.42</v>
      </c>
      <c r="AP2244">
        <v>1.42</v>
      </c>
      <c r="AQ2244">
        <v>22.67</v>
      </c>
      <c r="AR2244">
        <v>0.53</v>
      </c>
      <c r="AS2244">
        <v>0.68</v>
      </c>
      <c r="AT2244">
        <v>-1</v>
      </c>
      <c r="AU2244">
        <v>-1</v>
      </c>
      <c r="AV2244">
        <v>0.05</v>
      </c>
      <c r="AW2244">
        <v>29.88</v>
      </c>
      <c r="AX2244">
        <v>29.88</v>
      </c>
      <c r="AY2244">
        <v>0.17</v>
      </c>
      <c r="AZ2244">
        <v>0</v>
      </c>
      <c r="BA2244">
        <v>1340.5081443381082</v>
      </c>
    </row>
    <row r="2245" spans="1:53" x14ac:dyDescent="0.25">
      <c r="A2245">
        <v>5236</v>
      </c>
      <c r="B2245" t="s">
        <v>2557</v>
      </c>
      <c r="C2245">
        <v>0</v>
      </c>
      <c r="D2245">
        <v>1.58</v>
      </c>
      <c r="E2245">
        <v>0</v>
      </c>
      <c r="F2245">
        <v>0</v>
      </c>
      <c r="G2245">
        <v>0</v>
      </c>
      <c r="H2245">
        <v>0.03</v>
      </c>
      <c r="I2245">
        <v>0</v>
      </c>
      <c r="J2245">
        <v>2</v>
      </c>
      <c r="K2245">
        <v>0.03</v>
      </c>
      <c r="L2245">
        <v>-1</v>
      </c>
      <c r="M2245">
        <v>-1</v>
      </c>
      <c r="N2245">
        <v>0.67</v>
      </c>
      <c r="O2245">
        <v>3.58</v>
      </c>
      <c r="P2245">
        <v>0.03</v>
      </c>
      <c r="Q2245">
        <v>0.28000000000000003</v>
      </c>
      <c r="R2245">
        <v>0.05</v>
      </c>
      <c r="S2245">
        <v>0.32</v>
      </c>
      <c r="T2245">
        <v>0.23</v>
      </c>
      <c r="U2245">
        <v>0</v>
      </c>
      <c r="V2245">
        <v>0</v>
      </c>
      <c r="W2245">
        <v>20.67</v>
      </c>
      <c r="X2245">
        <v>0.6</v>
      </c>
      <c r="Y2245">
        <v>-1</v>
      </c>
      <c r="Z2245">
        <v>-1</v>
      </c>
      <c r="AA2245">
        <v>24.88</v>
      </c>
      <c r="AB2245">
        <v>0.03</v>
      </c>
      <c r="AC2245">
        <v>0.02</v>
      </c>
      <c r="AD2245">
        <v>0.03</v>
      </c>
      <c r="AE2245">
        <v>4.17</v>
      </c>
      <c r="AF2245">
        <v>-1</v>
      </c>
      <c r="AG2245">
        <v>-1</v>
      </c>
      <c r="AH2245">
        <v>-1</v>
      </c>
      <c r="AI2245">
        <v>0</v>
      </c>
      <c r="AJ2245">
        <v>0</v>
      </c>
      <c r="AK2245">
        <v>0.03</v>
      </c>
      <c r="AL2245">
        <v>0.03</v>
      </c>
      <c r="AM2245">
        <v>0.05</v>
      </c>
      <c r="AN2245">
        <v>0.05</v>
      </c>
      <c r="AO2245">
        <v>1.42</v>
      </c>
      <c r="AP2245">
        <v>1.42</v>
      </c>
      <c r="AQ2245">
        <v>22.67</v>
      </c>
      <c r="AR2245">
        <v>0.53</v>
      </c>
      <c r="AS2245">
        <v>0.68</v>
      </c>
      <c r="AT2245">
        <v>-1</v>
      </c>
      <c r="AU2245">
        <v>-1</v>
      </c>
      <c r="AV2245">
        <v>0.05</v>
      </c>
      <c r="AW2245">
        <v>29.88</v>
      </c>
      <c r="AX2245">
        <v>29.88</v>
      </c>
      <c r="AY2245">
        <v>0.17</v>
      </c>
      <c r="AZ2245">
        <v>0</v>
      </c>
      <c r="BA2245">
        <v>1491.0206846962824</v>
      </c>
    </row>
    <row r="2246" spans="1:53" x14ac:dyDescent="0.25">
      <c r="A2246">
        <v>5238</v>
      </c>
      <c r="B2246" t="s">
        <v>2558</v>
      </c>
      <c r="C2246">
        <v>0</v>
      </c>
      <c r="D2246">
        <v>1.58</v>
      </c>
      <c r="E2246">
        <v>0</v>
      </c>
      <c r="F2246">
        <v>0</v>
      </c>
      <c r="G2246">
        <v>0</v>
      </c>
      <c r="H2246">
        <v>0.03</v>
      </c>
      <c r="I2246">
        <v>0</v>
      </c>
      <c r="J2246">
        <v>2</v>
      </c>
      <c r="K2246">
        <v>0.03</v>
      </c>
      <c r="L2246">
        <v>-1</v>
      </c>
      <c r="M2246">
        <v>-1</v>
      </c>
      <c r="N2246">
        <v>0.67</v>
      </c>
      <c r="O2246">
        <v>3.58</v>
      </c>
      <c r="P2246">
        <v>0.03</v>
      </c>
      <c r="Q2246">
        <v>0.28000000000000003</v>
      </c>
      <c r="R2246">
        <v>0.05</v>
      </c>
      <c r="S2246">
        <v>0.32</v>
      </c>
      <c r="T2246">
        <v>0.23</v>
      </c>
      <c r="U2246">
        <v>0</v>
      </c>
      <c r="V2246">
        <v>0</v>
      </c>
      <c r="W2246">
        <v>20.67</v>
      </c>
      <c r="X2246">
        <v>0.6</v>
      </c>
      <c r="Y2246">
        <v>-1</v>
      </c>
      <c r="Z2246">
        <v>-1</v>
      </c>
      <c r="AA2246">
        <v>24.88</v>
      </c>
      <c r="AB2246">
        <v>0.03</v>
      </c>
      <c r="AC2246">
        <v>0.02</v>
      </c>
      <c r="AD2246">
        <v>0.03</v>
      </c>
      <c r="AE2246">
        <v>4.17</v>
      </c>
      <c r="AF2246">
        <v>-1</v>
      </c>
      <c r="AG2246">
        <v>-1</v>
      </c>
      <c r="AH2246">
        <v>-1</v>
      </c>
      <c r="AI2246">
        <v>0</v>
      </c>
      <c r="AJ2246">
        <v>0</v>
      </c>
      <c r="AK2246">
        <v>0.03</v>
      </c>
      <c r="AL2246">
        <v>0.03</v>
      </c>
      <c r="AM2246">
        <v>0.05</v>
      </c>
      <c r="AN2246">
        <v>0.05</v>
      </c>
      <c r="AO2246">
        <v>1.42</v>
      </c>
      <c r="AP2246">
        <v>1.42</v>
      </c>
      <c r="AQ2246">
        <v>22.67</v>
      </c>
      <c r="AR2246">
        <v>0.53</v>
      </c>
      <c r="AS2246">
        <v>0.68</v>
      </c>
      <c r="AT2246">
        <v>-1</v>
      </c>
      <c r="AU2246">
        <v>-1</v>
      </c>
      <c r="AV2246">
        <v>0.05</v>
      </c>
      <c r="AW2246">
        <v>29.88</v>
      </c>
      <c r="AX2246">
        <v>29.88</v>
      </c>
      <c r="AY2246">
        <v>0.17</v>
      </c>
      <c r="AZ2246">
        <v>0</v>
      </c>
      <c r="BA2246">
        <v>1434.3205071531543</v>
      </c>
    </row>
    <row r="2247" spans="1:53" x14ac:dyDescent="0.25">
      <c r="A2247">
        <v>5239</v>
      </c>
      <c r="B2247" t="s">
        <v>2559</v>
      </c>
      <c r="C2247">
        <v>0</v>
      </c>
      <c r="D2247">
        <v>1.58</v>
      </c>
      <c r="E2247">
        <v>0</v>
      </c>
      <c r="F2247">
        <v>0</v>
      </c>
      <c r="G2247">
        <v>0</v>
      </c>
      <c r="H2247">
        <v>0.03</v>
      </c>
      <c r="I2247">
        <v>0</v>
      </c>
      <c r="J2247">
        <v>2</v>
      </c>
      <c r="K2247">
        <v>0.03</v>
      </c>
      <c r="L2247">
        <v>-1</v>
      </c>
      <c r="M2247">
        <v>-1</v>
      </c>
      <c r="N2247">
        <v>0.67</v>
      </c>
      <c r="O2247">
        <v>3.58</v>
      </c>
      <c r="P2247">
        <v>0.03</v>
      </c>
      <c r="Q2247">
        <v>0.28000000000000003</v>
      </c>
      <c r="R2247">
        <v>0.05</v>
      </c>
      <c r="S2247">
        <v>0.32</v>
      </c>
      <c r="T2247">
        <v>0.23</v>
      </c>
      <c r="U2247">
        <v>0</v>
      </c>
      <c r="V2247">
        <v>0</v>
      </c>
      <c r="W2247">
        <v>20.67</v>
      </c>
      <c r="X2247">
        <v>0.6</v>
      </c>
      <c r="Y2247">
        <v>-1</v>
      </c>
      <c r="Z2247">
        <v>-1</v>
      </c>
      <c r="AA2247">
        <v>24.88</v>
      </c>
      <c r="AB2247">
        <v>0.03</v>
      </c>
      <c r="AC2247">
        <v>0.02</v>
      </c>
      <c r="AD2247">
        <v>0.03</v>
      </c>
      <c r="AE2247">
        <v>4.17</v>
      </c>
      <c r="AF2247">
        <v>-1</v>
      </c>
      <c r="AG2247">
        <v>-1</v>
      </c>
      <c r="AH2247">
        <v>-1</v>
      </c>
      <c r="AI2247">
        <v>0</v>
      </c>
      <c r="AJ2247">
        <v>0</v>
      </c>
      <c r="AK2247">
        <v>0.03</v>
      </c>
      <c r="AL2247">
        <v>0.03</v>
      </c>
      <c r="AM2247">
        <v>0.05</v>
      </c>
      <c r="AN2247">
        <v>0.05</v>
      </c>
      <c r="AO2247">
        <v>1.42</v>
      </c>
      <c r="AP2247">
        <v>1.42</v>
      </c>
      <c r="AQ2247">
        <v>22.67</v>
      </c>
      <c r="AR2247">
        <v>0.53</v>
      </c>
      <c r="AS2247">
        <v>0.68</v>
      </c>
      <c r="AT2247">
        <v>-1</v>
      </c>
      <c r="AU2247">
        <v>-1</v>
      </c>
      <c r="AV2247">
        <v>0.05</v>
      </c>
      <c r="AW2247">
        <v>29.88</v>
      </c>
      <c r="AX2247">
        <v>29.88</v>
      </c>
      <c r="AY2247">
        <v>0.17</v>
      </c>
      <c r="AZ2247">
        <v>0</v>
      </c>
      <c r="BA2247">
        <v>1336.4315575598262</v>
      </c>
    </row>
    <row r="2248" spans="1:53" x14ac:dyDescent="0.25">
      <c r="A2248">
        <v>5240</v>
      </c>
      <c r="B2248" t="s">
        <v>2560</v>
      </c>
      <c r="C2248">
        <v>0</v>
      </c>
      <c r="D2248">
        <v>1.58</v>
      </c>
      <c r="E2248">
        <v>0</v>
      </c>
      <c r="F2248">
        <v>0</v>
      </c>
      <c r="G2248">
        <v>0</v>
      </c>
      <c r="H2248">
        <v>0.03</v>
      </c>
      <c r="I2248">
        <v>0</v>
      </c>
      <c r="J2248">
        <v>2</v>
      </c>
      <c r="K2248">
        <v>0.03</v>
      </c>
      <c r="L2248">
        <v>-1</v>
      </c>
      <c r="M2248">
        <v>-1</v>
      </c>
      <c r="N2248">
        <v>0.67</v>
      </c>
      <c r="O2248">
        <v>3.58</v>
      </c>
      <c r="P2248">
        <v>0.03</v>
      </c>
      <c r="Q2248">
        <v>0.28000000000000003</v>
      </c>
      <c r="R2248">
        <v>0.05</v>
      </c>
      <c r="S2248">
        <v>0.32</v>
      </c>
      <c r="T2248">
        <v>0.23</v>
      </c>
      <c r="U2248">
        <v>0</v>
      </c>
      <c r="V2248">
        <v>0</v>
      </c>
      <c r="W2248">
        <v>20.67</v>
      </c>
      <c r="X2248">
        <v>0.6</v>
      </c>
      <c r="Y2248">
        <v>-1</v>
      </c>
      <c r="Z2248">
        <v>-1</v>
      </c>
      <c r="AA2248">
        <v>24.88</v>
      </c>
      <c r="AB2248">
        <v>0.03</v>
      </c>
      <c r="AC2248">
        <v>0.02</v>
      </c>
      <c r="AD2248">
        <v>0.03</v>
      </c>
      <c r="AE2248">
        <v>4.17</v>
      </c>
      <c r="AF2248">
        <v>-1</v>
      </c>
      <c r="AG2248">
        <v>-1</v>
      </c>
      <c r="AH2248">
        <v>-1</v>
      </c>
      <c r="AI2248">
        <v>0</v>
      </c>
      <c r="AJ2248">
        <v>0</v>
      </c>
      <c r="AK2248">
        <v>0.03</v>
      </c>
      <c r="AL2248">
        <v>0.03</v>
      </c>
      <c r="AM2248">
        <v>0.05</v>
      </c>
      <c r="AN2248">
        <v>0.05</v>
      </c>
      <c r="AO2248">
        <v>1.42</v>
      </c>
      <c r="AP2248">
        <v>1.42</v>
      </c>
      <c r="AQ2248">
        <v>22.67</v>
      </c>
      <c r="AR2248">
        <v>0.53</v>
      </c>
      <c r="AS2248">
        <v>0.68</v>
      </c>
      <c r="AT2248">
        <v>-1</v>
      </c>
      <c r="AU2248">
        <v>-1</v>
      </c>
      <c r="AV2248">
        <v>0.05</v>
      </c>
      <c r="AW2248">
        <v>29.88</v>
      </c>
      <c r="AX2248">
        <v>29.88</v>
      </c>
      <c r="AY2248">
        <v>0.17</v>
      </c>
      <c r="AZ2248">
        <v>0</v>
      </c>
      <c r="BA2248">
        <v>1511.9663763466322</v>
      </c>
    </row>
    <row r="2249" spans="1:53" x14ac:dyDescent="0.25">
      <c r="A2249">
        <v>5241</v>
      </c>
      <c r="B2249" t="s">
        <v>2561</v>
      </c>
      <c r="C2249">
        <v>0</v>
      </c>
      <c r="D2249">
        <v>1.58</v>
      </c>
      <c r="E2249">
        <v>0</v>
      </c>
      <c r="F2249">
        <v>0</v>
      </c>
      <c r="G2249">
        <v>0</v>
      </c>
      <c r="H2249">
        <v>0.03</v>
      </c>
      <c r="I2249">
        <v>0</v>
      </c>
      <c r="J2249">
        <v>2</v>
      </c>
      <c r="K2249">
        <v>0.03</v>
      </c>
      <c r="L2249">
        <v>-1</v>
      </c>
      <c r="M2249">
        <v>-1</v>
      </c>
      <c r="N2249">
        <v>0.67</v>
      </c>
      <c r="O2249">
        <v>3.58</v>
      </c>
      <c r="P2249">
        <v>0.03</v>
      </c>
      <c r="Q2249">
        <v>0.28000000000000003</v>
      </c>
      <c r="R2249">
        <v>0.05</v>
      </c>
      <c r="S2249">
        <v>0.32</v>
      </c>
      <c r="T2249">
        <v>0.23</v>
      </c>
      <c r="U2249">
        <v>0</v>
      </c>
      <c r="V2249">
        <v>0</v>
      </c>
      <c r="W2249">
        <v>20.67</v>
      </c>
      <c r="X2249">
        <v>0.6</v>
      </c>
      <c r="Y2249">
        <v>-1</v>
      </c>
      <c r="Z2249">
        <v>-1</v>
      </c>
      <c r="AA2249">
        <v>24.88</v>
      </c>
      <c r="AB2249">
        <v>0.03</v>
      </c>
      <c r="AC2249">
        <v>0.02</v>
      </c>
      <c r="AD2249">
        <v>0.03</v>
      </c>
      <c r="AE2249">
        <v>4.17</v>
      </c>
      <c r="AF2249">
        <v>-1</v>
      </c>
      <c r="AG2249">
        <v>-1</v>
      </c>
      <c r="AH2249">
        <v>-1</v>
      </c>
      <c r="AI2249">
        <v>0</v>
      </c>
      <c r="AJ2249">
        <v>0</v>
      </c>
      <c r="AK2249">
        <v>0.03</v>
      </c>
      <c r="AL2249">
        <v>0.03</v>
      </c>
      <c r="AM2249">
        <v>0.05</v>
      </c>
      <c r="AN2249">
        <v>0.05</v>
      </c>
      <c r="AO2249">
        <v>1.42</v>
      </c>
      <c r="AP2249">
        <v>1.42</v>
      </c>
      <c r="AQ2249">
        <v>22.67</v>
      </c>
      <c r="AR2249">
        <v>0.53</v>
      </c>
      <c r="AS2249">
        <v>0.68</v>
      </c>
      <c r="AT2249">
        <v>-1</v>
      </c>
      <c r="AU2249">
        <v>-1</v>
      </c>
      <c r="AV2249">
        <v>0.05</v>
      </c>
      <c r="AW2249">
        <v>29.88</v>
      </c>
      <c r="AX2249">
        <v>29.88</v>
      </c>
      <c r="AY2249">
        <v>0.17</v>
      </c>
      <c r="AZ2249">
        <v>0</v>
      </c>
      <c r="BA2249">
        <v>1332.0214648701303</v>
      </c>
    </row>
    <row r="2250" spans="1:53" x14ac:dyDescent="0.25">
      <c r="A2250">
        <v>5242</v>
      </c>
      <c r="B2250" t="s">
        <v>625</v>
      </c>
      <c r="C2250">
        <v>0</v>
      </c>
      <c r="D2250">
        <v>1.58</v>
      </c>
      <c r="E2250">
        <v>0</v>
      </c>
      <c r="F2250">
        <v>0</v>
      </c>
      <c r="G2250">
        <v>0</v>
      </c>
      <c r="H2250">
        <v>0.03</v>
      </c>
      <c r="I2250">
        <v>0</v>
      </c>
      <c r="J2250">
        <v>2</v>
      </c>
      <c r="K2250">
        <v>0.03</v>
      </c>
      <c r="L2250">
        <v>-1</v>
      </c>
      <c r="M2250">
        <v>-1</v>
      </c>
      <c r="N2250">
        <v>0.67</v>
      </c>
      <c r="O2250">
        <v>3.58</v>
      </c>
      <c r="P2250">
        <v>0.03</v>
      </c>
      <c r="Q2250">
        <v>0.28000000000000003</v>
      </c>
      <c r="R2250">
        <v>0.05</v>
      </c>
      <c r="S2250">
        <v>0.32</v>
      </c>
      <c r="T2250">
        <v>0.23</v>
      </c>
      <c r="U2250">
        <v>0</v>
      </c>
      <c r="V2250">
        <v>0</v>
      </c>
      <c r="W2250">
        <v>20.67</v>
      </c>
      <c r="X2250">
        <v>0.6</v>
      </c>
      <c r="Y2250">
        <v>-1</v>
      </c>
      <c r="Z2250">
        <v>-1</v>
      </c>
      <c r="AA2250">
        <v>24.88</v>
      </c>
      <c r="AB2250">
        <v>0.03</v>
      </c>
      <c r="AC2250">
        <v>0.02</v>
      </c>
      <c r="AD2250">
        <v>0.03</v>
      </c>
      <c r="AE2250">
        <v>4.17</v>
      </c>
      <c r="AF2250">
        <v>-1</v>
      </c>
      <c r="AG2250">
        <v>-1</v>
      </c>
      <c r="AH2250">
        <v>-1</v>
      </c>
      <c r="AI2250">
        <v>0</v>
      </c>
      <c r="AJ2250">
        <v>0</v>
      </c>
      <c r="AK2250">
        <v>0.03</v>
      </c>
      <c r="AL2250">
        <v>0.03</v>
      </c>
      <c r="AM2250">
        <v>0.05</v>
      </c>
      <c r="AN2250">
        <v>0.05</v>
      </c>
      <c r="AO2250">
        <v>1.42</v>
      </c>
      <c r="AP2250">
        <v>1.42</v>
      </c>
      <c r="AQ2250">
        <v>22.67</v>
      </c>
      <c r="AR2250">
        <v>0.53</v>
      </c>
      <c r="AS2250">
        <v>0.68</v>
      </c>
      <c r="AT2250">
        <v>-1</v>
      </c>
      <c r="AU2250">
        <v>-1</v>
      </c>
      <c r="AV2250">
        <v>0.05</v>
      </c>
      <c r="AW2250">
        <v>29.88</v>
      </c>
      <c r="AX2250">
        <v>29.88</v>
      </c>
      <c r="AY2250">
        <v>0.17</v>
      </c>
      <c r="AZ2250">
        <v>0</v>
      </c>
      <c r="BA2250">
        <v>1460.2318769109972</v>
      </c>
    </row>
    <row r="2251" spans="1:53" x14ac:dyDescent="0.25">
      <c r="A2251">
        <v>5243</v>
      </c>
      <c r="B2251" t="s">
        <v>2562</v>
      </c>
      <c r="C2251">
        <v>0</v>
      </c>
      <c r="D2251">
        <v>1.58</v>
      </c>
      <c r="E2251">
        <v>0</v>
      </c>
      <c r="F2251">
        <v>0</v>
      </c>
      <c r="G2251">
        <v>0</v>
      </c>
      <c r="H2251">
        <v>0.03</v>
      </c>
      <c r="I2251">
        <v>0</v>
      </c>
      <c r="J2251">
        <v>2</v>
      </c>
      <c r="K2251">
        <v>0.03</v>
      </c>
      <c r="L2251">
        <v>-1</v>
      </c>
      <c r="M2251">
        <v>-1</v>
      </c>
      <c r="N2251">
        <v>0.67</v>
      </c>
      <c r="O2251">
        <v>3.58</v>
      </c>
      <c r="P2251">
        <v>0.03</v>
      </c>
      <c r="Q2251">
        <v>0.28000000000000003</v>
      </c>
      <c r="R2251">
        <v>0.05</v>
      </c>
      <c r="S2251">
        <v>0.32</v>
      </c>
      <c r="T2251">
        <v>0.23</v>
      </c>
      <c r="U2251">
        <v>0</v>
      </c>
      <c r="V2251">
        <v>0</v>
      </c>
      <c r="W2251">
        <v>20.67</v>
      </c>
      <c r="X2251">
        <v>0.6</v>
      </c>
      <c r="Y2251">
        <v>-1</v>
      </c>
      <c r="Z2251">
        <v>-1</v>
      </c>
      <c r="AA2251">
        <v>24.88</v>
      </c>
      <c r="AB2251">
        <v>0.03</v>
      </c>
      <c r="AC2251">
        <v>0.02</v>
      </c>
      <c r="AD2251">
        <v>0.03</v>
      </c>
      <c r="AE2251">
        <v>4.17</v>
      </c>
      <c r="AF2251">
        <v>-1</v>
      </c>
      <c r="AG2251">
        <v>-1</v>
      </c>
      <c r="AH2251">
        <v>-1</v>
      </c>
      <c r="AI2251">
        <v>0</v>
      </c>
      <c r="AJ2251">
        <v>0</v>
      </c>
      <c r="AK2251">
        <v>0.03</v>
      </c>
      <c r="AL2251">
        <v>0.03</v>
      </c>
      <c r="AM2251">
        <v>0.05</v>
      </c>
      <c r="AN2251">
        <v>0.05</v>
      </c>
      <c r="AO2251">
        <v>1.42</v>
      </c>
      <c r="AP2251">
        <v>1.42</v>
      </c>
      <c r="AQ2251">
        <v>22.67</v>
      </c>
      <c r="AR2251">
        <v>0.53</v>
      </c>
      <c r="AS2251">
        <v>0.68</v>
      </c>
      <c r="AT2251">
        <v>-1</v>
      </c>
      <c r="AU2251">
        <v>-1</v>
      </c>
      <c r="AV2251">
        <v>0.05</v>
      </c>
      <c r="AW2251">
        <v>29.88</v>
      </c>
      <c r="AX2251">
        <v>29.88</v>
      </c>
      <c r="AY2251">
        <v>0.17</v>
      </c>
      <c r="AZ2251">
        <v>0</v>
      </c>
      <c r="BA2251">
        <v>1449.7511499430855</v>
      </c>
    </row>
    <row r="2252" spans="1:53" x14ac:dyDescent="0.25">
      <c r="A2252">
        <v>5247</v>
      </c>
      <c r="B2252" t="s">
        <v>2563</v>
      </c>
      <c r="C2252">
        <v>0</v>
      </c>
      <c r="D2252">
        <v>1.58</v>
      </c>
      <c r="E2252">
        <v>0</v>
      </c>
      <c r="F2252">
        <v>0</v>
      </c>
      <c r="G2252">
        <v>0</v>
      </c>
      <c r="H2252">
        <v>0.03</v>
      </c>
      <c r="I2252">
        <v>0</v>
      </c>
      <c r="J2252">
        <v>2</v>
      </c>
      <c r="K2252">
        <v>0.03</v>
      </c>
      <c r="L2252">
        <v>-1</v>
      </c>
      <c r="M2252">
        <v>-1</v>
      </c>
      <c r="N2252">
        <v>0.67</v>
      </c>
      <c r="O2252">
        <v>3.58</v>
      </c>
      <c r="P2252">
        <v>0.03</v>
      </c>
      <c r="Q2252">
        <v>0.28000000000000003</v>
      </c>
      <c r="R2252">
        <v>0.05</v>
      </c>
      <c r="S2252">
        <v>0.32</v>
      </c>
      <c r="T2252">
        <v>0.23</v>
      </c>
      <c r="U2252">
        <v>0</v>
      </c>
      <c r="V2252">
        <v>0</v>
      </c>
      <c r="W2252">
        <v>20.67</v>
      </c>
      <c r="X2252">
        <v>0.6</v>
      </c>
      <c r="Y2252">
        <v>-1</v>
      </c>
      <c r="Z2252">
        <v>-1</v>
      </c>
      <c r="AA2252">
        <v>24.88</v>
      </c>
      <c r="AB2252">
        <v>0.03</v>
      </c>
      <c r="AC2252">
        <v>0.02</v>
      </c>
      <c r="AD2252">
        <v>0.03</v>
      </c>
      <c r="AE2252">
        <v>4.17</v>
      </c>
      <c r="AF2252">
        <v>-1</v>
      </c>
      <c r="AG2252">
        <v>-1</v>
      </c>
      <c r="AH2252">
        <v>-1</v>
      </c>
      <c r="AI2252">
        <v>0</v>
      </c>
      <c r="AJ2252">
        <v>0</v>
      </c>
      <c r="AK2252">
        <v>0.03</v>
      </c>
      <c r="AL2252">
        <v>0.03</v>
      </c>
      <c r="AM2252">
        <v>0.05</v>
      </c>
      <c r="AN2252">
        <v>0.05</v>
      </c>
      <c r="AO2252">
        <v>1.42</v>
      </c>
      <c r="AP2252">
        <v>1.42</v>
      </c>
      <c r="AQ2252">
        <v>22.67</v>
      </c>
      <c r="AR2252">
        <v>0.53</v>
      </c>
      <c r="AS2252">
        <v>0.68</v>
      </c>
      <c r="AT2252">
        <v>-1</v>
      </c>
      <c r="AU2252">
        <v>-1</v>
      </c>
      <c r="AV2252">
        <v>0.05</v>
      </c>
      <c r="AW2252">
        <v>29.88</v>
      </c>
      <c r="AX2252">
        <v>29.88</v>
      </c>
      <c r="AY2252">
        <v>0.17</v>
      </c>
      <c r="AZ2252">
        <v>0</v>
      </c>
      <c r="BA2252">
        <v>1375.3514941224453</v>
      </c>
    </row>
    <row r="2253" spans="1:53" x14ac:dyDescent="0.25">
      <c r="A2253">
        <v>5248</v>
      </c>
      <c r="B2253" t="s">
        <v>2564</v>
      </c>
      <c r="C2253">
        <v>0</v>
      </c>
      <c r="D2253">
        <v>1.58</v>
      </c>
      <c r="E2253">
        <v>0</v>
      </c>
      <c r="F2253">
        <v>0</v>
      </c>
      <c r="G2253">
        <v>0</v>
      </c>
      <c r="H2253">
        <v>0.03</v>
      </c>
      <c r="I2253">
        <v>0</v>
      </c>
      <c r="J2253">
        <v>2</v>
      </c>
      <c r="K2253">
        <v>0.03</v>
      </c>
      <c r="L2253">
        <v>-1</v>
      </c>
      <c r="M2253">
        <v>-1</v>
      </c>
      <c r="N2253">
        <v>0.67</v>
      </c>
      <c r="O2253">
        <v>3.58</v>
      </c>
      <c r="P2253">
        <v>0.03</v>
      </c>
      <c r="Q2253">
        <v>0.28000000000000003</v>
      </c>
      <c r="R2253">
        <v>0.05</v>
      </c>
      <c r="S2253">
        <v>0.32</v>
      </c>
      <c r="T2253">
        <v>0.23</v>
      </c>
      <c r="U2253">
        <v>0</v>
      </c>
      <c r="V2253">
        <v>0</v>
      </c>
      <c r="W2253">
        <v>20.67</v>
      </c>
      <c r="X2253">
        <v>0.6</v>
      </c>
      <c r="Y2253">
        <v>-1</v>
      </c>
      <c r="Z2253">
        <v>-1</v>
      </c>
      <c r="AA2253">
        <v>24.88</v>
      </c>
      <c r="AB2253">
        <v>0.03</v>
      </c>
      <c r="AC2253">
        <v>0.02</v>
      </c>
      <c r="AD2253">
        <v>0.03</v>
      </c>
      <c r="AE2253">
        <v>4.17</v>
      </c>
      <c r="AF2253">
        <v>-1</v>
      </c>
      <c r="AG2253">
        <v>-1</v>
      </c>
      <c r="AH2253">
        <v>-1</v>
      </c>
      <c r="AI2253">
        <v>0</v>
      </c>
      <c r="AJ2253">
        <v>0</v>
      </c>
      <c r="AK2253">
        <v>0.03</v>
      </c>
      <c r="AL2253">
        <v>0.03</v>
      </c>
      <c r="AM2253">
        <v>0.05</v>
      </c>
      <c r="AN2253">
        <v>0.05</v>
      </c>
      <c r="AO2253">
        <v>1.42</v>
      </c>
      <c r="AP2253">
        <v>1.42</v>
      </c>
      <c r="AQ2253">
        <v>22.67</v>
      </c>
      <c r="AR2253">
        <v>0.53</v>
      </c>
      <c r="AS2253">
        <v>0.68</v>
      </c>
      <c r="AT2253">
        <v>-1</v>
      </c>
      <c r="AU2253">
        <v>-1</v>
      </c>
      <c r="AV2253">
        <v>0.05</v>
      </c>
      <c r="AW2253">
        <v>29.88</v>
      </c>
      <c r="AX2253">
        <v>29.88</v>
      </c>
      <c r="AY2253">
        <v>0.17</v>
      </c>
      <c r="AZ2253">
        <v>0</v>
      </c>
      <c r="BA2253">
        <v>1475.3642422747589</v>
      </c>
    </row>
    <row r="2254" spans="1:53" x14ac:dyDescent="0.25">
      <c r="A2254">
        <v>5251</v>
      </c>
      <c r="B2254" t="s">
        <v>2565</v>
      </c>
      <c r="C2254">
        <v>0</v>
      </c>
      <c r="D2254">
        <v>1.58</v>
      </c>
      <c r="E2254">
        <v>0</v>
      </c>
      <c r="F2254">
        <v>0</v>
      </c>
      <c r="G2254">
        <v>0</v>
      </c>
      <c r="H2254">
        <v>0.03</v>
      </c>
      <c r="I2254">
        <v>0</v>
      </c>
      <c r="J2254">
        <v>2</v>
      </c>
      <c r="K2254">
        <v>0.03</v>
      </c>
      <c r="L2254">
        <v>-1</v>
      </c>
      <c r="M2254">
        <v>-1</v>
      </c>
      <c r="N2254">
        <v>0.67</v>
      </c>
      <c r="O2254">
        <v>3.58</v>
      </c>
      <c r="P2254">
        <v>0.03</v>
      </c>
      <c r="Q2254">
        <v>0.28000000000000003</v>
      </c>
      <c r="R2254">
        <v>0.05</v>
      </c>
      <c r="S2254">
        <v>0.32</v>
      </c>
      <c r="T2254">
        <v>0.23</v>
      </c>
      <c r="U2254">
        <v>0</v>
      </c>
      <c r="V2254">
        <v>0</v>
      </c>
      <c r="W2254">
        <v>20.67</v>
      </c>
      <c r="X2254">
        <v>0.6</v>
      </c>
      <c r="Y2254">
        <v>-1</v>
      </c>
      <c r="Z2254">
        <v>-1</v>
      </c>
      <c r="AA2254">
        <v>24.88</v>
      </c>
      <c r="AB2254">
        <v>0.03</v>
      </c>
      <c r="AC2254">
        <v>0.02</v>
      </c>
      <c r="AD2254">
        <v>0.03</v>
      </c>
      <c r="AE2254">
        <v>4.17</v>
      </c>
      <c r="AF2254">
        <v>-1</v>
      </c>
      <c r="AG2254">
        <v>-1</v>
      </c>
      <c r="AH2254">
        <v>-1</v>
      </c>
      <c r="AI2254">
        <v>0</v>
      </c>
      <c r="AJ2254">
        <v>0</v>
      </c>
      <c r="AK2254">
        <v>0.03</v>
      </c>
      <c r="AL2254">
        <v>0.03</v>
      </c>
      <c r="AM2254">
        <v>0.05</v>
      </c>
      <c r="AN2254">
        <v>0.05</v>
      </c>
      <c r="AO2254">
        <v>1.42</v>
      </c>
      <c r="AP2254">
        <v>1.42</v>
      </c>
      <c r="AQ2254">
        <v>22.67</v>
      </c>
      <c r="AR2254">
        <v>0.53</v>
      </c>
      <c r="AS2254">
        <v>0.68</v>
      </c>
      <c r="AT2254">
        <v>-1</v>
      </c>
      <c r="AU2254">
        <v>-1</v>
      </c>
      <c r="AV2254">
        <v>0.05</v>
      </c>
      <c r="AW2254">
        <v>29.88</v>
      </c>
      <c r="AX2254">
        <v>29.88</v>
      </c>
      <c r="AY2254">
        <v>0.17</v>
      </c>
      <c r="AZ2254">
        <v>0</v>
      </c>
      <c r="BA2254">
        <v>1402.2942022589489</v>
      </c>
    </row>
    <row r="2255" spans="1:53" x14ac:dyDescent="0.25">
      <c r="A2255">
        <v>5253</v>
      </c>
      <c r="B2255" t="s">
        <v>2566</v>
      </c>
      <c r="C2255">
        <v>0</v>
      </c>
      <c r="D2255">
        <v>1.58</v>
      </c>
      <c r="E2255">
        <v>0</v>
      </c>
      <c r="F2255">
        <v>0</v>
      </c>
      <c r="G2255">
        <v>0</v>
      </c>
      <c r="H2255">
        <v>0.03</v>
      </c>
      <c r="I2255">
        <v>0</v>
      </c>
      <c r="J2255">
        <v>2</v>
      </c>
      <c r="K2255">
        <v>0.03</v>
      </c>
      <c r="L2255">
        <v>-1</v>
      </c>
      <c r="M2255">
        <v>-1</v>
      </c>
      <c r="N2255">
        <v>0.67</v>
      </c>
      <c r="O2255">
        <v>3.58</v>
      </c>
      <c r="P2255">
        <v>0.03</v>
      </c>
      <c r="Q2255">
        <v>0.28000000000000003</v>
      </c>
      <c r="R2255">
        <v>0.05</v>
      </c>
      <c r="S2255">
        <v>0.32</v>
      </c>
      <c r="T2255">
        <v>0.23</v>
      </c>
      <c r="U2255">
        <v>0</v>
      </c>
      <c r="V2255">
        <v>0</v>
      </c>
      <c r="W2255">
        <v>20.67</v>
      </c>
      <c r="X2255">
        <v>0.6</v>
      </c>
      <c r="Y2255">
        <v>-1</v>
      </c>
      <c r="Z2255">
        <v>-1</v>
      </c>
      <c r="AA2255">
        <v>24.88</v>
      </c>
      <c r="AB2255">
        <v>0.03</v>
      </c>
      <c r="AC2255">
        <v>0.02</v>
      </c>
      <c r="AD2255">
        <v>0.03</v>
      </c>
      <c r="AE2255">
        <v>4.17</v>
      </c>
      <c r="AF2255">
        <v>-1</v>
      </c>
      <c r="AG2255">
        <v>-1</v>
      </c>
      <c r="AH2255">
        <v>-1</v>
      </c>
      <c r="AI2255">
        <v>0</v>
      </c>
      <c r="AJ2255">
        <v>0</v>
      </c>
      <c r="AK2255">
        <v>0.03</v>
      </c>
      <c r="AL2255">
        <v>0.03</v>
      </c>
      <c r="AM2255">
        <v>0.05</v>
      </c>
      <c r="AN2255">
        <v>0.05</v>
      </c>
      <c r="AO2255">
        <v>1.42</v>
      </c>
      <c r="AP2255">
        <v>1.42</v>
      </c>
      <c r="AQ2255">
        <v>22.67</v>
      </c>
      <c r="AR2255">
        <v>0.53</v>
      </c>
      <c r="AS2255">
        <v>0.68</v>
      </c>
      <c r="AT2255">
        <v>-1</v>
      </c>
      <c r="AU2255">
        <v>-1</v>
      </c>
      <c r="AV2255">
        <v>0.05</v>
      </c>
      <c r="AW2255">
        <v>29.88</v>
      </c>
      <c r="AX2255">
        <v>29.88</v>
      </c>
      <c r="AY2255">
        <v>0.17</v>
      </c>
      <c r="AZ2255">
        <v>0</v>
      </c>
      <c r="BA2255">
        <v>1441.8460101264195</v>
      </c>
    </row>
    <row r="2256" spans="1:53" x14ac:dyDescent="0.25">
      <c r="A2256">
        <v>5254</v>
      </c>
      <c r="B2256" t="s">
        <v>2567</v>
      </c>
      <c r="C2256">
        <v>0</v>
      </c>
      <c r="D2256">
        <v>1.58</v>
      </c>
      <c r="E2256">
        <v>0</v>
      </c>
      <c r="F2256">
        <v>0</v>
      </c>
      <c r="G2256">
        <v>0</v>
      </c>
      <c r="H2256">
        <v>0.03</v>
      </c>
      <c r="I2256">
        <v>0</v>
      </c>
      <c r="J2256">
        <v>2</v>
      </c>
      <c r="K2256">
        <v>0.03</v>
      </c>
      <c r="L2256">
        <v>-1</v>
      </c>
      <c r="M2256">
        <v>-1</v>
      </c>
      <c r="N2256">
        <v>0.67</v>
      </c>
      <c r="O2256">
        <v>3.58</v>
      </c>
      <c r="P2256">
        <v>0.03</v>
      </c>
      <c r="Q2256">
        <v>0.28000000000000003</v>
      </c>
      <c r="R2256">
        <v>0.05</v>
      </c>
      <c r="S2256">
        <v>0.32</v>
      </c>
      <c r="T2256">
        <v>0.23</v>
      </c>
      <c r="U2256">
        <v>0</v>
      </c>
      <c r="V2256">
        <v>0</v>
      </c>
      <c r="W2256">
        <v>20.67</v>
      </c>
      <c r="X2256">
        <v>0.6</v>
      </c>
      <c r="Y2256">
        <v>-1</v>
      </c>
      <c r="Z2256">
        <v>-1</v>
      </c>
      <c r="AA2256">
        <v>24.88</v>
      </c>
      <c r="AB2256">
        <v>0.03</v>
      </c>
      <c r="AC2256">
        <v>0.02</v>
      </c>
      <c r="AD2256">
        <v>0.03</v>
      </c>
      <c r="AE2256">
        <v>4.17</v>
      </c>
      <c r="AF2256">
        <v>-1</v>
      </c>
      <c r="AG2256">
        <v>-1</v>
      </c>
      <c r="AH2256">
        <v>-1</v>
      </c>
      <c r="AI2256">
        <v>0</v>
      </c>
      <c r="AJ2256">
        <v>0</v>
      </c>
      <c r="AK2256">
        <v>0.03</v>
      </c>
      <c r="AL2256">
        <v>0.03</v>
      </c>
      <c r="AM2256">
        <v>0.05</v>
      </c>
      <c r="AN2256">
        <v>0.05</v>
      </c>
      <c r="AO2256">
        <v>1.42</v>
      </c>
      <c r="AP2256">
        <v>1.42</v>
      </c>
      <c r="AQ2256">
        <v>22.67</v>
      </c>
      <c r="AR2256">
        <v>0.53</v>
      </c>
      <c r="AS2256">
        <v>0.68</v>
      </c>
      <c r="AT2256">
        <v>-1</v>
      </c>
      <c r="AU2256">
        <v>-1</v>
      </c>
      <c r="AV2256">
        <v>0.05</v>
      </c>
      <c r="AW2256">
        <v>29.88</v>
      </c>
      <c r="AX2256">
        <v>29.88</v>
      </c>
      <c r="AY2256">
        <v>0.17</v>
      </c>
      <c r="AZ2256">
        <v>0</v>
      </c>
      <c r="BA2256">
        <v>1598.5486650017378</v>
      </c>
    </row>
    <row r="2257" spans="1:53" x14ac:dyDescent="0.25">
      <c r="A2257">
        <v>5255</v>
      </c>
      <c r="B2257" t="s">
        <v>2568</v>
      </c>
      <c r="C2257">
        <v>0</v>
      </c>
      <c r="D2257">
        <v>1.58</v>
      </c>
      <c r="E2257">
        <v>0</v>
      </c>
      <c r="F2257">
        <v>0</v>
      </c>
      <c r="G2257">
        <v>0</v>
      </c>
      <c r="H2257">
        <v>0.03</v>
      </c>
      <c r="I2257">
        <v>0</v>
      </c>
      <c r="J2257">
        <v>2</v>
      </c>
      <c r="K2257">
        <v>0.03</v>
      </c>
      <c r="L2257">
        <v>-1</v>
      </c>
      <c r="M2257">
        <v>-1</v>
      </c>
      <c r="N2257">
        <v>0.67</v>
      </c>
      <c r="O2257">
        <v>3.58</v>
      </c>
      <c r="P2257">
        <v>0.03</v>
      </c>
      <c r="Q2257">
        <v>0.28000000000000003</v>
      </c>
      <c r="R2257">
        <v>0.05</v>
      </c>
      <c r="S2257">
        <v>0.32</v>
      </c>
      <c r="T2257">
        <v>0.23</v>
      </c>
      <c r="U2257">
        <v>0</v>
      </c>
      <c r="V2257">
        <v>0</v>
      </c>
      <c r="W2257">
        <v>20.67</v>
      </c>
      <c r="X2257">
        <v>0.6</v>
      </c>
      <c r="Y2257">
        <v>-1</v>
      </c>
      <c r="Z2257">
        <v>-1</v>
      </c>
      <c r="AA2257">
        <v>24.88</v>
      </c>
      <c r="AB2257">
        <v>0.03</v>
      </c>
      <c r="AC2257">
        <v>0.02</v>
      </c>
      <c r="AD2257">
        <v>0.03</v>
      </c>
      <c r="AE2257">
        <v>4.17</v>
      </c>
      <c r="AF2257">
        <v>-1</v>
      </c>
      <c r="AG2257">
        <v>-1</v>
      </c>
      <c r="AH2257">
        <v>-1</v>
      </c>
      <c r="AI2257">
        <v>0</v>
      </c>
      <c r="AJ2257">
        <v>0</v>
      </c>
      <c r="AK2257">
        <v>0.03</v>
      </c>
      <c r="AL2257">
        <v>0.03</v>
      </c>
      <c r="AM2257">
        <v>0.05</v>
      </c>
      <c r="AN2257">
        <v>0.05</v>
      </c>
      <c r="AO2257">
        <v>1.42</v>
      </c>
      <c r="AP2257">
        <v>1.42</v>
      </c>
      <c r="AQ2257">
        <v>22.67</v>
      </c>
      <c r="AR2257">
        <v>0.53</v>
      </c>
      <c r="AS2257">
        <v>0.68</v>
      </c>
      <c r="AT2257">
        <v>-1</v>
      </c>
      <c r="AU2257">
        <v>-1</v>
      </c>
      <c r="AV2257">
        <v>0.05</v>
      </c>
      <c r="AW2257">
        <v>29.88</v>
      </c>
      <c r="AX2257">
        <v>29.88</v>
      </c>
      <c r="AY2257">
        <v>0.17</v>
      </c>
      <c r="AZ2257">
        <v>0</v>
      </c>
      <c r="BA2257">
        <v>1358.8920637080328</v>
      </c>
    </row>
    <row r="2258" spans="1:53" x14ac:dyDescent="0.25">
      <c r="A2258">
        <v>5256</v>
      </c>
      <c r="B2258" t="s">
        <v>2569</v>
      </c>
      <c r="C2258">
        <v>0</v>
      </c>
      <c r="D2258">
        <v>1.58</v>
      </c>
      <c r="E2258">
        <v>0</v>
      </c>
      <c r="F2258">
        <v>0</v>
      </c>
      <c r="G2258">
        <v>0</v>
      </c>
      <c r="H2258">
        <v>0.03</v>
      </c>
      <c r="I2258">
        <v>0</v>
      </c>
      <c r="J2258">
        <v>2</v>
      </c>
      <c r="K2258">
        <v>0.03</v>
      </c>
      <c r="L2258">
        <v>-1</v>
      </c>
      <c r="M2258">
        <v>-1</v>
      </c>
      <c r="N2258">
        <v>0.67</v>
      </c>
      <c r="O2258">
        <v>3.58</v>
      </c>
      <c r="P2258">
        <v>0.03</v>
      </c>
      <c r="Q2258">
        <v>0.28000000000000003</v>
      </c>
      <c r="R2258">
        <v>0.05</v>
      </c>
      <c r="S2258">
        <v>0.32</v>
      </c>
      <c r="T2258">
        <v>0.23</v>
      </c>
      <c r="U2258">
        <v>0</v>
      </c>
      <c r="V2258">
        <v>0</v>
      </c>
      <c r="W2258">
        <v>20.67</v>
      </c>
      <c r="X2258">
        <v>0.6</v>
      </c>
      <c r="Y2258">
        <v>-1</v>
      </c>
      <c r="Z2258">
        <v>-1</v>
      </c>
      <c r="AA2258">
        <v>24.88</v>
      </c>
      <c r="AB2258">
        <v>0.03</v>
      </c>
      <c r="AC2258">
        <v>0.02</v>
      </c>
      <c r="AD2258">
        <v>0.03</v>
      </c>
      <c r="AE2258">
        <v>4.17</v>
      </c>
      <c r="AF2258">
        <v>-1</v>
      </c>
      <c r="AG2258">
        <v>-1</v>
      </c>
      <c r="AH2258">
        <v>-1</v>
      </c>
      <c r="AI2258">
        <v>0</v>
      </c>
      <c r="AJ2258">
        <v>0</v>
      </c>
      <c r="AK2258">
        <v>0.03</v>
      </c>
      <c r="AL2258">
        <v>0.03</v>
      </c>
      <c r="AM2258">
        <v>0.05</v>
      </c>
      <c r="AN2258">
        <v>0.05</v>
      </c>
      <c r="AO2258">
        <v>1.42</v>
      </c>
      <c r="AP2258">
        <v>1.42</v>
      </c>
      <c r="AQ2258">
        <v>22.67</v>
      </c>
      <c r="AR2258">
        <v>0.53</v>
      </c>
      <c r="AS2258">
        <v>0.68</v>
      </c>
      <c r="AT2258">
        <v>-1</v>
      </c>
      <c r="AU2258">
        <v>-1</v>
      </c>
      <c r="AV2258">
        <v>0.05</v>
      </c>
      <c r="AW2258">
        <v>29.88</v>
      </c>
      <c r="AX2258">
        <v>29.88</v>
      </c>
      <c r="AY2258">
        <v>0.17</v>
      </c>
      <c r="AZ2258">
        <v>0</v>
      </c>
      <c r="BA2258">
        <v>1393.8942475617548</v>
      </c>
    </row>
    <row r="2259" spans="1:53" x14ac:dyDescent="0.25">
      <c r="A2259">
        <v>5257</v>
      </c>
      <c r="B2259" t="s">
        <v>2570</v>
      </c>
      <c r="C2259">
        <v>0</v>
      </c>
      <c r="D2259">
        <v>1.58</v>
      </c>
      <c r="E2259">
        <v>0</v>
      </c>
      <c r="F2259">
        <v>0</v>
      </c>
      <c r="G2259">
        <v>0</v>
      </c>
      <c r="H2259">
        <v>0.03</v>
      </c>
      <c r="I2259">
        <v>0</v>
      </c>
      <c r="J2259">
        <v>2</v>
      </c>
      <c r="K2259">
        <v>0.03</v>
      </c>
      <c r="L2259">
        <v>-1</v>
      </c>
      <c r="M2259">
        <v>-1</v>
      </c>
      <c r="N2259">
        <v>0.67</v>
      </c>
      <c r="O2259">
        <v>3.58</v>
      </c>
      <c r="P2259">
        <v>0.03</v>
      </c>
      <c r="Q2259">
        <v>0.28000000000000003</v>
      </c>
      <c r="R2259">
        <v>0.05</v>
      </c>
      <c r="S2259">
        <v>0.32</v>
      </c>
      <c r="T2259">
        <v>0.23</v>
      </c>
      <c r="U2259">
        <v>0</v>
      </c>
      <c r="V2259">
        <v>0</v>
      </c>
      <c r="W2259">
        <v>20.67</v>
      </c>
      <c r="X2259">
        <v>0.6</v>
      </c>
      <c r="Y2259">
        <v>-1</v>
      </c>
      <c r="Z2259">
        <v>-1</v>
      </c>
      <c r="AA2259">
        <v>24.88</v>
      </c>
      <c r="AB2259">
        <v>0.03</v>
      </c>
      <c r="AC2259">
        <v>0.02</v>
      </c>
      <c r="AD2259">
        <v>0.03</v>
      </c>
      <c r="AE2259">
        <v>4.17</v>
      </c>
      <c r="AF2259">
        <v>-1</v>
      </c>
      <c r="AG2259">
        <v>-1</v>
      </c>
      <c r="AH2259">
        <v>-1</v>
      </c>
      <c r="AI2259">
        <v>0</v>
      </c>
      <c r="AJ2259">
        <v>0</v>
      </c>
      <c r="AK2259">
        <v>0.03</v>
      </c>
      <c r="AL2259">
        <v>0.03</v>
      </c>
      <c r="AM2259">
        <v>0.05</v>
      </c>
      <c r="AN2259">
        <v>0.05</v>
      </c>
      <c r="AO2259">
        <v>1.42</v>
      </c>
      <c r="AP2259">
        <v>1.42</v>
      </c>
      <c r="AQ2259">
        <v>22.67</v>
      </c>
      <c r="AR2259">
        <v>0.53</v>
      </c>
      <c r="AS2259">
        <v>0.68</v>
      </c>
      <c r="AT2259">
        <v>-1</v>
      </c>
      <c r="AU2259">
        <v>-1</v>
      </c>
      <c r="AV2259">
        <v>0.05</v>
      </c>
      <c r="AW2259">
        <v>29.88</v>
      </c>
      <c r="AX2259">
        <v>29.88</v>
      </c>
      <c r="AY2259">
        <v>0.17</v>
      </c>
      <c r="AZ2259">
        <v>0</v>
      </c>
      <c r="BA2259">
        <v>1411.580287249561</v>
      </c>
    </row>
    <row r="2260" spans="1:53" x14ac:dyDescent="0.25">
      <c r="A2260">
        <v>5260</v>
      </c>
      <c r="B2260" t="s">
        <v>2571</v>
      </c>
      <c r="C2260">
        <v>0</v>
      </c>
      <c r="D2260">
        <v>1.58</v>
      </c>
      <c r="E2260">
        <v>0</v>
      </c>
      <c r="F2260">
        <v>0</v>
      </c>
      <c r="G2260">
        <v>0</v>
      </c>
      <c r="H2260">
        <v>0.03</v>
      </c>
      <c r="I2260">
        <v>0</v>
      </c>
      <c r="J2260">
        <v>2</v>
      </c>
      <c r="K2260">
        <v>0.03</v>
      </c>
      <c r="L2260">
        <v>-1</v>
      </c>
      <c r="M2260">
        <v>-1</v>
      </c>
      <c r="N2260">
        <v>0.67</v>
      </c>
      <c r="O2260">
        <v>3.58</v>
      </c>
      <c r="P2260">
        <v>0.03</v>
      </c>
      <c r="Q2260">
        <v>0.28000000000000003</v>
      </c>
      <c r="R2260">
        <v>0.05</v>
      </c>
      <c r="S2260">
        <v>0.32</v>
      </c>
      <c r="T2260">
        <v>0.23</v>
      </c>
      <c r="U2260">
        <v>0</v>
      </c>
      <c r="V2260">
        <v>0</v>
      </c>
      <c r="W2260">
        <v>20.67</v>
      </c>
      <c r="X2260">
        <v>0.6</v>
      </c>
      <c r="Y2260">
        <v>-1</v>
      </c>
      <c r="Z2260">
        <v>-1</v>
      </c>
      <c r="AA2260">
        <v>24.88</v>
      </c>
      <c r="AB2260">
        <v>0.03</v>
      </c>
      <c r="AC2260">
        <v>0.02</v>
      </c>
      <c r="AD2260">
        <v>0.03</v>
      </c>
      <c r="AE2260">
        <v>4.17</v>
      </c>
      <c r="AF2260">
        <v>-1</v>
      </c>
      <c r="AG2260">
        <v>-1</v>
      </c>
      <c r="AH2260">
        <v>-1</v>
      </c>
      <c r="AI2260">
        <v>0</v>
      </c>
      <c r="AJ2260">
        <v>0</v>
      </c>
      <c r="AK2260">
        <v>0.03</v>
      </c>
      <c r="AL2260">
        <v>0.03</v>
      </c>
      <c r="AM2260">
        <v>0.05</v>
      </c>
      <c r="AN2260">
        <v>0.05</v>
      </c>
      <c r="AO2260">
        <v>1.42</v>
      </c>
      <c r="AP2260">
        <v>1.42</v>
      </c>
      <c r="AQ2260">
        <v>22.67</v>
      </c>
      <c r="AR2260">
        <v>0.53</v>
      </c>
      <c r="AS2260">
        <v>0.68</v>
      </c>
      <c r="AT2260">
        <v>-1</v>
      </c>
      <c r="AU2260">
        <v>-1</v>
      </c>
      <c r="AV2260">
        <v>0.05</v>
      </c>
      <c r="AW2260">
        <v>29.88</v>
      </c>
      <c r="AX2260">
        <v>29.88</v>
      </c>
      <c r="AY2260">
        <v>0.17</v>
      </c>
      <c r="AZ2260">
        <v>0</v>
      </c>
      <c r="BA2260">
        <v>1442.4548350674731</v>
      </c>
    </row>
    <row r="2261" spans="1:53" x14ac:dyDescent="0.25">
      <c r="A2261">
        <v>5261</v>
      </c>
      <c r="B2261" t="s">
        <v>2572</v>
      </c>
      <c r="C2261">
        <v>0</v>
      </c>
      <c r="D2261">
        <v>1.58</v>
      </c>
      <c r="E2261">
        <v>0</v>
      </c>
      <c r="F2261">
        <v>0</v>
      </c>
      <c r="G2261">
        <v>0</v>
      </c>
      <c r="H2261">
        <v>0.03</v>
      </c>
      <c r="I2261">
        <v>0</v>
      </c>
      <c r="J2261">
        <v>2</v>
      </c>
      <c r="K2261">
        <v>0.03</v>
      </c>
      <c r="L2261">
        <v>-1</v>
      </c>
      <c r="M2261">
        <v>-1</v>
      </c>
      <c r="N2261">
        <v>0.67</v>
      </c>
      <c r="O2261">
        <v>3.58</v>
      </c>
      <c r="P2261">
        <v>0.03</v>
      </c>
      <c r="Q2261">
        <v>0.28000000000000003</v>
      </c>
      <c r="R2261">
        <v>0.05</v>
      </c>
      <c r="S2261">
        <v>0.32</v>
      </c>
      <c r="T2261">
        <v>0.23</v>
      </c>
      <c r="U2261">
        <v>0</v>
      </c>
      <c r="V2261">
        <v>0</v>
      </c>
      <c r="W2261">
        <v>20.67</v>
      </c>
      <c r="X2261">
        <v>0.6</v>
      </c>
      <c r="Y2261">
        <v>-1</v>
      </c>
      <c r="Z2261">
        <v>-1</v>
      </c>
      <c r="AA2261">
        <v>24.88</v>
      </c>
      <c r="AB2261">
        <v>0.03</v>
      </c>
      <c r="AC2261">
        <v>0.02</v>
      </c>
      <c r="AD2261">
        <v>0.03</v>
      </c>
      <c r="AE2261">
        <v>4.17</v>
      </c>
      <c r="AF2261">
        <v>-1</v>
      </c>
      <c r="AG2261">
        <v>-1</v>
      </c>
      <c r="AH2261">
        <v>-1</v>
      </c>
      <c r="AI2261">
        <v>0</v>
      </c>
      <c r="AJ2261">
        <v>0</v>
      </c>
      <c r="AK2261">
        <v>0.03</v>
      </c>
      <c r="AL2261">
        <v>0.03</v>
      </c>
      <c r="AM2261">
        <v>0.05</v>
      </c>
      <c r="AN2261">
        <v>0.05</v>
      </c>
      <c r="AO2261">
        <v>1.42</v>
      </c>
      <c r="AP2261">
        <v>1.42</v>
      </c>
      <c r="AQ2261">
        <v>22.67</v>
      </c>
      <c r="AR2261">
        <v>0.53</v>
      </c>
      <c r="AS2261">
        <v>0.68</v>
      </c>
      <c r="AT2261">
        <v>-1</v>
      </c>
      <c r="AU2261">
        <v>-1</v>
      </c>
      <c r="AV2261">
        <v>0.05</v>
      </c>
      <c r="AW2261">
        <v>29.88</v>
      </c>
      <c r="AX2261">
        <v>29.88</v>
      </c>
      <c r="AY2261">
        <v>0.17</v>
      </c>
      <c r="AZ2261">
        <v>0</v>
      </c>
      <c r="BA2261">
        <v>1427.0190115912233</v>
      </c>
    </row>
    <row r="2262" spans="1:53" x14ac:dyDescent="0.25">
      <c r="A2262">
        <v>5263</v>
      </c>
      <c r="B2262" t="s">
        <v>2573</v>
      </c>
      <c r="C2262">
        <v>0</v>
      </c>
      <c r="D2262">
        <v>1.58</v>
      </c>
      <c r="E2262">
        <v>0</v>
      </c>
      <c r="F2262">
        <v>0</v>
      </c>
      <c r="G2262">
        <v>0</v>
      </c>
      <c r="H2262">
        <v>0.03</v>
      </c>
      <c r="I2262">
        <v>0</v>
      </c>
      <c r="J2262">
        <v>2</v>
      </c>
      <c r="K2262">
        <v>0.03</v>
      </c>
      <c r="L2262">
        <v>-1</v>
      </c>
      <c r="M2262">
        <v>-1</v>
      </c>
      <c r="N2262">
        <v>0.67</v>
      </c>
      <c r="O2262">
        <v>3.58</v>
      </c>
      <c r="P2262">
        <v>0.03</v>
      </c>
      <c r="Q2262">
        <v>0.28000000000000003</v>
      </c>
      <c r="R2262">
        <v>0.05</v>
      </c>
      <c r="S2262">
        <v>0.32</v>
      </c>
      <c r="T2262">
        <v>0.23</v>
      </c>
      <c r="U2262">
        <v>0</v>
      </c>
      <c r="V2262">
        <v>0</v>
      </c>
      <c r="W2262">
        <v>20.67</v>
      </c>
      <c r="X2262">
        <v>0.6</v>
      </c>
      <c r="Y2262">
        <v>-1</v>
      </c>
      <c r="Z2262">
        <v>-1</v>
      </c>
      <c r="AA2262">
        <v>24.88</v>
      </c>
      <c r="AB2262">
        <v>0.03</v>
      </c>
      <c r="AC2262">
        <v>0.02</v>
      </c>
      <c r="AD2262">
        <v>0.03</v>
      </c>
      <c r="AE2262">
        <v>4.17</v>
      </c>
      <c r="AF2262">
        <v>-1</v>
      </c>
      <c r="AG2262">
        <v>-1</v>
      </c>
      <c r="AH2262">
        <v>-1</v>
      </c>
      <c r="AI2262">
        <v>0</v>
      </c>
      <c r="AJ2262">
        <v>0</v>
      </c>
      <c r="AK2262">
        <v>0.03</v>
      </c>
      <c r="AL2262">
        <v>0.03</v>
      </c>
      <c r="AM2262">
        <v>0.05</v>
      </c>
      <c r="AN2262">
        <v>0.05</v>
      </c>
      <c r="AO2262">
        <v>1.42</v>
      </c>
      <c r="AP2262">
        <v>1.42</v>
      </c>
      <c r="AQ2262">
        <v>22.67</v>
      </c>
      <c r="AR2262">
        <v>0.53</v>
      </c>
      <c r="AS2262">
        <v>0.68</v>
      </c>
      <c r="AT2262">
        <v>-1</v>
      </c>
      <c r="AU2262">
        <v>-1</v>
      </c>
      <c r="AV2262">
        <v>0.05</v>
      </c>
      <c r="AW2262">
        <v>29.88</v>
      </c>
      <c r="AX2262">
        <v>29.88</v>
      </c>
      <c r="AY2262">
        <v>0.17</v>
      </c>
      <c r="AZ2262">
        <v>0</v>
      </c>
      <c r="BA2262">
        <v>1358.1911568166158</v>
      </c>
    </row>
    <row r="2263" spans="1:53" x14ac:dyDescent="0.25">
      <c r="A2263">
        <v>5265</v>
      </c>
      <c r="B2263" t="s">
        <v>2574</v>
      </c>
      <c r="C2263">
        <v>0</v>
      </c>
      <c r="D2263">
        <v>1.58</v>
      </c>
      <c r="E2263">
        <v>0</v>
      </c>
      <c r="F2263">
        <v>0</v>
      </c>
      <c r="G2263">
        <v>0</v>
      </c>
      <c r="H2263">
        <v>0.03</v>
      </c>
      <c r="I2263">
        <v>0</v>
      </c>
      <c r="J2263">
        <v>2</v>
      </c>
      <c r="K2263">
        <v>0.03</v>
      </c>
      <c r="L2263">
        <v>-1</v>
      </c>
      <c r="M2263">
        <v>-1</v>
      </c>
      <c r="N2263">
        <v>0.67</v>
      </c>
      <c r="O2263">
        <v>3.58</v>
      </c>
      <c r="P2263">
        <v>0.03</v>
      </c>
      <c r="Q2263">
        <v>0.28000000000000003</v>
      </c>
      <c r="R2263">
        <v>0.05</v>
      </c>
      <c r="S2263">
        <v>0.32</v>
      </c>
      <c r="T2263">
        <v>0.23</v>
      </c>
      <c r="U2263">
        <v>0</v>
      </c>
      <c r="V2263">
        <v>0</v>
      </c>
      <c r="W2263">
        <v>20.67</v>
      </c>
      <c r="X2263">
        <v>0.6</v>
      </c>
      <c r="Y2263">
        <v>-1</v>
      </c>
      <c r="Z2263">
        <v>-1</v>
      </c>
      <c r="AA2263">
        <v>24.88</v>
      </c>
      <c r="AB2263">
        <v>0.03</v>
      </c>
      <c r="AC2263">
        <v>0.02</v>
      </c>
      <c r="AD2263">
        <v>0.03</v>
      </c>
      <c r="AE2263">
        <v>4.17</v>
      </c>
      <c r="AF2263">
        <v>-1</v>
      </c>
      <c r="AG2263">
        <v>-1</v>
      </c>
      <c r="AH2263">
        <v>-1</v>
      </c>
      <c r="AI2263">
        <v>0</v>
      </c>
      <c r="AJ2263">
        <v>0</v>
      </c>
      <c r="AK2263">
        <v>0.03</v>
      </c>
      <c r="AL2263">
        <v>0.03</v>
      </c>
      <c r="AM2263">
        <v>0.05</v>
      </c>
      <c r="AN2263">
        <v>0.05</v>
      </c>
      <c r="AO2263">
        <v>1.42</v>
      </c>
      <c r="AP2263">
        <v>1.42</v>
      </c>
      <c r="AQ2263">
        <v>22.67</v>
      </c>
      <c r="AR2263">
        <v>0.53</v>
      </c>
      <c r="AS2263">
        <v>0.68</v>
      </c>
      <c r="AT2263">
        <v>-1</v>
      </c>
      <c r="AU2263">
        <v>-1</v>
      </c>
      <c r="AV2263">
        <v>0.05</v>
      </c>
      <c r="AW2263">
        <v>29.88</v>
      </c>
      <c r="AX2263">
        <v>29.88</v>
      </c>
      <c r="AY2263">
        <v>0.17</v>
      </c>
      <c r="AZ2263">
        <v>0</v>
      </c>
      <c r="BA2263">
        <v>1366.4501335871751</v>
      </c>
    </row>
    <row r="2264" spans="1:53" x14ac:dyDescent="0.25">
      <c r="A2264">
        <v>5268</v>
      </c>
      <c r="B2264" t="s">
        <v>2575</v>
      </c>
      <c r="C2264">
        <v>0</v>
      </c>
      <c r="D2264">
        <v>1.58</v>
      </c>
      <c r="E2264">
        <v>0</v>
      </c>
      <c r="F2264">
        <v>0</v>
      </c>
      <c r="G2264">
        <v>0</v>
      </c>
      <c r="H2264">
        <v>0.03</v>
      </c>
      <c r="I2264">
        <v>0</v>
      </c>
      <c r="J2264">
        <v>2</v>
      </c>
      <c r="K2264">
        <v>0.03</v>
      </c>
      <c r="L2264">
        <v>-1</v>
      </c>
      <c r="M2264">
        <v>-1</v>
      </c>
      <c r="N2264">
        <v>0.67</v>
      </c>
      <c r="O2264">
        <v>3.58</v>
      </c>
      <c r="P2264">
        <v>0.03</v>
      </c>
      <c r="Q2264">
        <v>0.28000000000000003</v>
      </c>
      <c r="R2264">
        <v>0.05</v>
      </c>
      <c r="S2264">
        <v>0.32</v>
      </c>
      <c r="T2264">
        <v>0.23</v>
      </c>
      <c r="U2264">
        <v>0</v>
      </c>
      <c r="V2264">
        <v>0</v>
      </c>
      <c r="W2264">
        <v>20.67</v>
      </c>
      <c r="X2264">
        <v>0.6</v>
      </c>
      <c r="Y2264">
        <v>-1</v>
      </c>
      <c r="Z2264">
        <v>-1</v>
      </c>
      <c r="AA2264">
        <v>24.88</v>
      </c>
      <c r="AB2264">
        <v>0.03</v>
      </c>
      <c r="AC2264">
        <v>0.02</v>
      </c>
      <c r="AD2264">
        <v>0.03</v>
      </c>
      <c r="AE2264">
        <v>4.17</v>
      </c>
      <c r="AF2264">
        <v>-1</v>
      </c>
      <c r="AG2264">
        <v>-1</v>
      </c>
      <c r="AH2264">
        <v>-1</v>
      </c>
      <c r="AI2264">
        <v>0</v>
      </c>
      <c r="AJ2264">
        <v>0</v>
      </c>
      <c r="AK2264">
        <v>0.03</v>
      </c>
      <c r="AL2264">
        <v>0.03</v>
      </c>
      <c r="AM2264">
        <v>0.05</v>
      </c>
      <c r="AN2264">
        <v>0.05</v>
      </c>
      <c r="AO2264">
        <v>1.42</v>
      </c>
      <c r="AP2264">
        <v>1.42</v>
      </c>
      <c r="AQ2264">
        <v>22.67</v>
      </c>
      <c r="AR2264">
        <v>0.53</v>
      </c>
      <c r="AS2264">
        <v>0.68</v>
      </c>
      <c r="AT2264">
        <v>-1</v>
      </c>
      <c r="AU2264">
        <v>-1</v>
      </c>
      <c r="AV2264">
        <v>0.05</v>
      </c>
      <c r="AW2264">
        <v>29.88</v>
      </c>
      <c r="AX2264">
        <v>29.88</v>
      </c>
      <c r="AY2264">
        <v>0.17</v>
      </c>
      <c r="AZ2264">
        <v>0</v>
      </c>
      <c r="BA2264">
        <v>1399.731610354904</v>
      </c>
    </row>
    <row r="2265" spans="1:53" x14ac:dyDescent="0.25">
      <c r="A2265">
        <v>5271</v>
      </c>
      <c r="B2265" t="s">
        <v>2576</v>
      </c>
      <c r="C2265">
        <v>0</v>
      </c>
      <c r="D2265">
        <v>1.58</v>
      </c>
      <c r="E2265">
        <v>0</v>
      </c>
      <c r="F2265">
        <v>0</v>
      </c>
      <c r="G2265">
        <v>0</v>
      </c>
      <c r="H2265">
        <v>0.03</v>
      </c>
      <c r="I2265">
        <v>0</v>
      </c>
      <c r="J2265">
        <v>2</v>
      </c>
      <c r="K2265">
        <v>0.03</v>
      </c>
      <c r="L2265">
        <v>-1</v>
      </c>
      <c r="M2265">
        <v>-1</v>
      </c>
      <c r="N2265">
        <v>0.67</v>
      </c>
      <c r="O2265">
        <v>3.58</v>
      </c>
      <c r="P2265">
        <v>0.03</v>
      </c>
      <c r="Q2265">
        <v>0.28000000000000003</v>
      </c>
      <c r="R2265">
        <v>0.05</v>
      </c>
      <c r="S2265">
        <v>0.32</v>
      </c>
      <c r="T2265">
        <v>0.23</v>
      </c>
      <c r="U2265">
        <v>0</v>
      </c>
      <c r="V2265">
        <v>0</v>
      </c>
      <c r="W2265">
        <v>20.67</v>
      </c>
      <c r="X2265">
        <v>0.6</v>
      </c>
      <c r="Y2265">
        <v>-1</v>
      </c>
      <c r="Z2265">
        <v>-1</v>
      </c>
      <c r="AA2265">
        <v>24.88</v>
      </c>
      <c r="AB2265">
        <v>0.03</v>
      </c>
      <c r="AC2265">
        <v>0.02</v>
      </c>
      <c r="AD2265">
        <v>0.03</v>
      </c>
      <c r="AE2265">
        <v>4.17</v>
      </c>
      <c r="AF2265">
        <v>-1</v>
      </c>
      <c r="AG2265">
        <v>-1</v>
      </c>
      <c r="AH2265">
        <v>-1</v>
      </c>
      <c r="AI2265">
        <v>0</v>
      </c>
      <c r="AJ2265">
        <v>0</v>
      </c>
      <c r="AK2265">
        <v>0.03</v>
      </c>
      <c r="AL2265">
        <v>0.03</v>
      </c>
      <c r="AM2265">
        <v>0.05</v>
      </c>
      <c r="AN2265">
        <v>0.05</v>
      </c>
      <c r="AO2265">
        <v>1.42</v>
      </c>
      <c r="AP2265">
        <v>1.42</v>
      </c>
      <c r="AQ2265">
        <v>22.67</v>
      </c>
      <c r="AR2265">
        <v>0.53</v>
      </c>
      <c r="AS2265">
        <v>0.68</v>
      </c>
      <c r="AT2265">
        <v>-1</v>
      </c>
      <c r="AU2265">
        <v>-1</v>
      </c>
      <c r="AV2265">
        <v>0.05</v>
      </c>
      <c r="AW2265">
        <v>29.88</v>
      </c>
      <c r="AX2265">
        <v>29.88</v>
      </c>
      <c r="AY2265">
        <v>0.17</v>
      </c>
      <c r="AZ2265">
        <v>0</v>
      </c>
      <c r="BA2265">
        <v>1498.5184834843617</v>
      </c>
    </row>
    <row r="2266" spans="1:53" x14ac:dyDescent="0.25">
      <c r="A2266">
        <v>5273</v>
      </c>
      <c r="B2266" t="s">
        <v>2577</v>
      </c>
      <c r="C2266">
        <v>0</v>
      </c>
      <c r="D2266">
        <v>1.58</v>
      </c>
      <c r="E2266">
        <v>0</v>
      </c>
      <c r="F2266">
        <v>0</v>
      </c>
      <c r="G2266">
        <v>0</v>
      </c>
      <c r="H2266">
        <v>0.03</v>
      </c>
      <c r="I2266">
        <v>0</v>
      </c>
      <c r="J2266">
        <v>2</v>
      </c>
      <c r="K2266">
        <v>0.03</v>
      </c>
      <c r="L2266">
        <v>-1</v>
      </c>
      <c r="M2266">
        <v>-1</v>
      </c>
      <c r="N2266">
        <v>0.67</v>
      </c>
      <c r="O2266">
        <v>3.58</v>
      </c>
      <c r="P2266">
        <v>0.03</v>
      </c>
      <c r="Q2266">
        <v>0.28000000000000003</v>
      </c>
      <c r="R2266">
        <v>0.05</v>
      </c>
      <c r="S2266">
        <v>0.32</v>
      </c>
      <c r="T2266">
        <v>0.23</v>
      </c>
      <c r="U2266">
        <v>0</v>
      </c>
      <c r="V2266">
        <v>0</v>
      </c>
      <c r="W2266">
        <v>20.67</v>
      </c>
      <c r="X2266">
        <v>0.6</v>
      </c>
      <c r="Y2266">
        <v>-1</v>
      </c>
      <c r="Z2266">
        <v>-1</v>
      </c>
      <c r="AA2266">
        <v>24.88</v>
      </c>
      <c r="AB2266">
        <v>0.03</v>
      </c>
      <c r="AC2266">
        <v>0.02</v>
      </c>
      <c r="AD2266">
        <v>0.03</v>
      </c>
      <c r="AE2266">
        <v>4.17</v>
      </c>
      <c r="AF2266">
        <v>-1</v>
      </c>
      <c r="AG2266">
        <v>-1</v>
      </c>
      <c r="AH2266">
        <v>-1</v>
      </c>
      <c r="AI2266">
        <v>0</v>
      </c>
      <c r="AJ2266">
        <v>0</v>
      </c>
      <c r="AK2266">
        <v>0.03</v>
      </c>
      <c r="AL2266">
        <v>0.03</v>
      </c>
      <c r="AM2266">
        <v>0.05</v>
      </c>
      <c r="AN2266">
        <v>0.05</v>
      </c>
      <c r="AO2266">
        <v>1.42</v>
      </c>
      <c r="AP2266">
        <v>1.42</v>
      </c>
      <c r="AQ2266">
        <v>22.67</v>
      </c>
      <c r="AR2266">
        <v>0.53</v>
      </c>
      <c r="AS2266">
        <v>0.68</v>
      </c>
      <c r="AT2266">
        <v>-1</v>
      </c>
      <c r="AU2266">
        <v>-1</v>
      </c>
      <c r="AV2266">
        <v>0.05</v>
      </c>
      <c r="AW2266">
        <v>29.88</v>
      </c>
      <c r="AX2266">
        <v>29.88</v>
      </c>
      <c r="AY2266">
        <v>0.17</v>
      </c>
      <c r="AZ2266">
        <v>0</v>
      </c>
      <c r="BA2266">
        <v>1445.9206846088343</v>
      </c>
    </row>
    <row r="2267" spans="1:53" x14ac:dyDescent="0.25">
      <c r="A2267">
        <v>5274</v>
      </c>
      <c r="B2267" t="s">
        <v>1048</v>
      </c>
      <c r="C2267">
        <v>0</v>
      </c>
      <c r="D2267">
        <v>1.58</v>
      </c>
      <c r="E2267">
        <v>0</v>
      </c>
      <c r="F2267">
        <v>0</v>
      </c>
      <c r="G2267">
        <v>0</v>
      </c>
      <c r="H2267">
        <v>0.03</v>
      </c>
      <c r="I2267">
        <v>0</v>
      </c>
      <c r="J2267">
        <v>2</v>
      </c>
      <c r="K2267">
        <v>0.03</v>
      </c>
      <c r="L2267">
        <v>-1</v>
      </c>
      <c r="M2267">
        <v>-1</v>
      </c>
      <c r="N2267">
        <v>0.67</v>
      </c>
      <c r="O2267">
        <v>3.58</v>
      </c>
      <c r="P2267">
        <v>0.03</v>
      </c>
      <c r="Q2267">
        <v>0.28000000000000003</v>
      </c>
      <c r="R2267">
        <v>0.05</v>
      </c>
      <c r="S2267">
        <v>0.32</v>
      </c>
      <c r="T2267">
        <v>0.23</v>
      </c>
      <c r="U2267">
        <v>0</v>
      </c>
      <c r="V2267">
        <v>0</v>
      </c>
      <c r="W2267">
        <v>20.67</v>
      </c>
      <c r="X2267">
        <v>0.6</v>
      </c>
      <c r="Y2267">
        <v>-1</v>
      </c>
      <c r="Z2267">
        <v>-1</v>
      </c>
      <c r="AA2267">
        <v>24.88</v>
      </c>
      <c r="AB2267">
        <v>0.03</v>
      </c>
      <c r="AC2267">
        <v>0.02</v>
      </c>
      <c r="AD2267">
        <v>0.03</v>
      </c>
      <c r="AE2267">
        <v>4.17</v>
      </c>
      <c r="AF2267">
        <v>-1</v>
      </c>
      <c r="AG2267">
        <v>-1</v>
      </c>
      <c r="AH2267">
        <v>-1</v>
      </c>
      <c r="AI2267">
        <v>0</v>
      </c>
      <c r="AJ2267">
        <v>0</v>
      </c>
      <c r="AK2267">
        <v>0.03</v>
      </c>
      <c r="AL2267">
        <v>0.03</v>
      </c>
      <c r="AM2267">
        <v>0.05</v>
      </c>
      <c r="AN2267">
        <v>0.05</v>
      </c>
      <c r="AO2267">
        <v>1.42</v>
      </c>
      <c r="AP2267">
        <v>1.42</v>
      </c>
      <c r="AQ2267">
        <v>22.67</v>
      </c>
      <c r="AR2267">
        <v>0.53</v>
      </c>
      <c r="AS2267">
        <v>0.68</v>
      </c>
      <c r="AT2267">
        <v>-1</v>
      </c>
      <c r="AU2267">
        <v>-1</v>
      </c>
      <c r="AV2267">
        <v>0.05</v>
      </c>
      <c r="AW2267">
        <v>29.88</v>
      </c>
      <c r="AX2267">
        <v>29.88</v>
      </c>
      <c r="AY2267">
        <v>0.17</v>
      </c>
      <c r="AZ2267">
        <v>0</v>
      </c>
      <c r="BA2267">
        <v>1497.8168123358407</v>
      </c>
    </row>
    <row r="2268" spans="1:53" x14ac:dyDescent="0.25">
      <c r="A2268">
        <v>5275</v>
      </c>
      <c r="B2268" t="s">
        <v>2578</v>
      </c>
      <c r="C2268">
        <v>0</v>
      </c>
      <c r="D2268">
        <v>1.58</v>
      </c>
      <c r="E2268">
        <v>0</v>
      </c>
      <c r="F2268">
        <v>0</v>
      </c>
      <c r="G2268">
        <v>0</v>
      </c>
      <c r="H2268">
        <v>0.03</v>
      </c>
      <c r="I2268">
        <v>0</v>
      </c>
      <c r="J2268">
        <v>2</v>
      </c>
      <c r="K2268">
        <v>0.03</v>
      </c>
      <c r="L2268">
        <v>-1</v>
      </c>
      <c r="M2268">
        <v>-1</v>
      </c>
      <c r="N2268">
        <v>0.67</v>
      </c>
      <c r="O2268">
        <v>3.58</v>
      </c>
      <c r="P2268">
        <v>0.03</v>
      </c>
      <c r="Q2268">
        <v>0.28000000000000003</v>
      </c>
      <c r="R2268">
        <v>0.05</v>
      </c>
      <c r="S2268">
        <v>0.32</v>
      </c>
      <c r="T2268">
        <v>0.23</v>
      </c>
      <c r="U2268">
        <v>0</v>
      </c>
      <c r="V2268">
        <v>0</v>
      </c>
      <c r="W2268">
        <v>20.67</v>
      </c>
      <c r="X2268">
        <v>0.6</v>
      </c>
      <c r="Y2268">
        <v>-1</v>
      </c>
      <c r="Z2268">
        <v>-1</v>
      </c>
      <c r="AA2268">
        <v>24.88</v>
      </c>
      <c r="AB2268">
        <v>0.03</v>
      </c>
      <c r="AC2268">
        <v>0.02</v>
      </c>
      <c r="AD2268">
        <v>0.03</v>
      </c>
      <c r="AE2268">
        <v>4.17</v>
      </c>
      <c r="AF2268">
        <v>-1</v>
      </c>
      <c r="AG2268">
        <v>-1</v>
      </c>
      <c r="AH2268">
        <v>-1</v>
      </c>
      <c r="AI2268">
        <v>0</v>
      </c>
      <c r="AJ2268">
        <v>0</v>
      </c>
      <c r="AK2268">
        <v>0.03</v>
      </c>
      <c r="AL2268">
        <v>0.03</v>
      </c>
      <c r="AM2268">
        <v>0.05</v>
      </c>
      <c r="AN2268">
        <v>0.05</v>
      </c>
      <c r="AO2268">
        <v>1.42</v>
      </c>
      <c r="AP2268">
        <v>1.42</v>
      </c>
      <c r="AQ2268">
        <v>22.67</v>
      </c>
      <c r="AR2268">
        <v>0.53</v>
      </c>
      <c r="AS2268">
        <v>0.68</v>
      </c>
      <c r="AT2268">
        <v>-1</v>
      </c>
      <c r="AU2268">
        <v>-1</v>
      </c>
      <c r="AV2268">
        <v>0.05</v>
      </c>
      <c r="AW2268">
        <v>29.88</v>
      </c>
      <c r="AX2268">
        <v>29.88</v>
      </c>
      <c r="AY2268">
        <v>0.17</v>
      </c>
      <c r="AZ2268">
        <v>0</v>
      </c>
      <c r="BA2268">
        <v>1400.4763384453274</v>
      </c>
    </row>
    <row r="2269" spans="1:53" x14ac:dyDescent="0.25">
      <c r="A2269">
        <v>5276</v>
      </c>
      <c r="B2269" t="s">
        <v>2579</v>
      </c>
      <c r="C2269">
        <v>0</v>
      </c>
      <c r="D2269">
        <v>1.58</v>
      </c>
      <c r="E2269">
        <v>0</v>
      </c>
      <c r="F2269">
        <v>0</v>
      </c>
      <c r="G2269">
        <v>0</v>
      </c>
      <c r="H2269">
        <v>0.03</v>
      </c>
      <c r="I2269">
        <v>0</v>
      </c>
      <c r="J2269">
        <v>2</v>
      </c>
      <c r="K2269">
        <v>0.03</v>
      </c>
      <c r="L2269">
        <v>-1</v>
      </c>
      <c r="M2269">
        <v>-1</v>
      </c>
      <c r="N2269">
        <v>0.67</v>
      </c>
      <c r="O2269">
        <v>3.58</v>
      </c>
      <c r="P2269">
        <v>0.03</v>
      </c>
      <c r="Q2269">
        <v>0.28000000000000003</v>
      </c>
      <c r="R2269">
        <v>0.05</v>
      </c>
      <c r="S2269">
        <v>0.32</v>
      </c>
      <c r="T2269">
        <v>0.23</v>
      </c>
      <c r="U2269">
        <v>0</v>
      </c>
      <c r="V2269">
        <v>0</v>
      </c>
      <c r="W2269">
        <v>20.67</v>
      </c>
      <c r="X2269">
        <v>0.6</v>
      </c>
      <c r="Y2269">
        <v>-1</v>
      </c>
      <c r="Z2269">
        <v>-1</v>
      </c>
      <c r="AA2269">
        <v>24.88</v>
      </c>
      <c r="AB2269">
        <v>0.03</v>
      </c>
      <c r="AC2269">
        <v>0.02</v>
      </c>
      <c r="AD2269">
        <v>0.03</v>
      </c>
      <c r="AE2269">
        <v>4.17</v>
      </c>
      <c r="AF2269">
        <v>-1</v>
      </c>
      <c r="AG2269">
        <v>-1</v>
      </c>
      <c r="AH2269">
        <v>-1</v>
      </c>
      <c r="AI2269">
        <v>0</v>
      </c>
      <c r="AJ2269">
        <v>0</v>
      </c>
      <c r="AK2269">
        <v>0.03</v>
      </c>
      <c r="AL2269">
        <v>0.03</v>
      </c>
      <c r="AM2269">
        <v>0.05</v>
      </c>
      <c r="AN2269">
        <v>0.05</v>
      </c>
      <c r="AO2269">
        <v>1.42</v>
      </c>
      <c r="AP2269">
        <v>1.42</v>
      </c>
      <c r="AQ2269">
        <v>22.67</v>
      </c>
      <c r="AR2269">
        <v>0.53</v>
      </c>
      <c r="AS2269">
        <v>0.68</v>
      </c>
      <c r="AT2269">
        <v>-1</v>
      </c>
      <c r="AU2269">
        <v>-1</v>
      </c>
      <c r="AV2269">
        <v>0.05</v>
      </c>
      <c r="AW2269">
        <v>29.88</v>
      </c>
      <c r="AX2269">
        <v>29.88</v>
      </c>
      <c r="AY2269">
        <v>0.17</v>
      </c>
      <c r="AZ2269">
        <v>0</v>
      </c>
      <c r="BA2269">
        <v>1407.8094375781664</v>
      </c>
    </row>
    <row r="2270" spans="1:53" x14ac:dyDescent="0.25">
      <c r="A2270">
        <v>5278</v>
      </c>
      <c r="B2270" t="s">
        <v>2580</v>
      </c>
      <c r="C2270">
        <v>0</v>
      </c>
      <c r="D2270">
        <v>1.58</v>
      </c>
      <c r="E2270">
        <v>0</v>
      </c>
      <c r="F2270">
        <v>0</v>
      </c>
      <c r="G2270">
        <v>0</v>
      </c>
      <c r="H2270">
        <v>0.03</v>
      </c>
      <c r="I2270">
        <v>0</v>
      </c>
      <c r="J2270">
        <v>2</v>
      </c>
      <c r="K2270">
        <v>0.03</v>
      </c>
      <c r="L2270">
        <v>-1</v>
      </c>
      <c r="M2270">
        <v>-1</v>
      </c>
      <c r="N2270">
        <v>0.67</v>
      </c>
      <c r="O2270">
        <v>3.58</v>
      </c>
      <c r="P2270">
        <v>0.03</v>
      </c>
      <c r="Q2270">
        <v>0.28000000000000003</v>
      </c>
      <c r="R2270">
        <v>0.05</v>
      </c>
      <c r="S2270">
        <v>0.32</v>
      </c>
      <c r="T2270">
        <v>0.23</v>
      </c>
      <c r="U2270">
        <v>0</v>
      </c>
      <c r="V2270">
        <v>0</v>
      </c>
      <c r="W2270">
        <v>20.67</v>
      </c>
      <c r="X2270">
        <v>0.6</v>
      </c>
      <c r="Y2270">
        <v>-1</v>
      </c>
      <c r="Z2270">
        <v>-1</v>
      </c>
      <c r="AA2270">
        <v>24.88</v>
      </c>
      <c r="AB2270">
        <v>0.03</v>
      </c>
      <c r="AC2270">
        <v>0.02</v>
      </c>
      <c r="AD2270">
        <v>0.03</v>
      </c>
      <c r="AE2270">
        <v>4.17</v>
      </c>
      <c r="AF2270">
        <v>-1</v>
      </c>
      <c r="AG2270">
        <v>-1</v>
      </c>
      <c r="AH2270">
        <v>-1</v>
      </c>
      <c r="AI2270">
        <v>0</v>
      </c>
      <c r="AJ2270">
        <v>0</v>
      </c>
      <c r="AK2270">
        <v>0.03</v>
      </c>
      <c r="AL2270">
        <v>0.03</v>
      </c>
      <c r="AM2270">
        <v>0.05</v>
      </c>
      <c r="AN2270">
        <v>0.05</v>
      </c>
      <c r="AO2270">
        <v>1.42</v>
      </c>
      <c r="AP2270">
        <v>1.42</v>
      </c>
      <c r="AQ2270">
        <v>22.67</v>
      </c>
      <c r="AR2270">
        <v>0.53</v>
      </c>
      <c r="AS2270">
        <v>0.68</v>
      </c>
      <c r="AT2270">
        <v>-1</v>
      </c>
      <c r="AU2270">
        <v>-1</v>
      </c>
      <c r="AV2270">
        <v>0.05</v>
      </c>
      <c r="AW2270">
        <v>29.88</v>
      </c>
      <c r="AX2270">
        <v>29.88</v>
      </c>
      <c r="AY2270">
        <v>0.17</v>
      </c>
      <c r="AZ2270">
        <v>0</v>
      </c>
      <c r="BA2270">
        <v>1377.3660718172273</v>
      </c>
    </row>
    <row r="2271" spans="1:53" x14ac:dyDescent="0.25">
      <c r="A2271">
        <v>5279</v>
      </c>
      <c r="B2271" t="s">
        <v>2581</v>
      </c>
      <c r="C2271">
        <v>0</v>
      </c>
      <c r="D2271">
        <v>1.58</v>
      </c>
      <c r="E2271">
        <v>0</v>
      </c>
      <c r="F2271">
        <v>0</v>
      </c>
      <c r="G2271">
        <v>0</v>
      </c>
      <c r="H2271">
        <v>0.03</v>
      </c>
      <c r="I2271">
        <v>0</v>
      </c>
      <c r="J2271">
        <v>2</v>
      </c>
      <c r="K2271">
        <v>0.03</v>
      </c>
      <c r="L2271">
        <v>-1</v>
      </c>
      <c r="M2271">
        <v>-1</v>
      </c>
      <c r="N2271">
        <v>0.67</v>
      </c>
      <c r="O2271">
        <v>3.58</v>
      </c>
      <c r="P2271">
        <v>0.03</v>
      </c>
      <c r="Q2271">
        <v>0.28000000000000003</v>
      </c>
      <c r="R2271">
        <v>0.05</v>
      </c>
      <c r="S2271">
        <v>0.32</v>
      </c>
      <c r="T2271">
        <v>0.23</v>
      </c>
      <c r="U2271">
        <v>0</v>
      </c>
      <c r="V2271">
        <v>0</v>
      </c>
      <c r="W2271">
        <v>20.67</v>
      </c>
      <c r="X2271">
        <v>0.6</v>
      </c>
      <c r="Y2271">
        <v>-1</v>
      </c>
      <c r="Z2271">
        <v>-1</v>
      </c>
      <c r="AA2271">
        <v>24.88</v>
      </c>
      <c r="AB2271">
        <v>0.03</v>
      </c>
      <c r="AC2271">
        <v>0.02</v>
      </c>
      <c r="AD2271">
        <v>0.03</v>
      </c>
      <c r="AE2271">
        <v>4.17</v>
      </c>
      <c r="AF2271">
        <v>-1</v>
      </c>
      <c r="AG2271">
        <v>-1</v>
      </c>
      <c r="AH2271">
        <v>-1</v>
      </c>
      <c r="AI2271">
        <v>0</v>
      </c>
      <c r="AJ2271">
        <v>0</v>
      </c>
      <c r="AK2271">
        <v>0.03</v>
      </c>
      <c r="AL2271">
        <v>0.03</v>
      </c>
      <c r="AM2271">
        <v>0.05</v>
      </c>
      <c r="AN2271">
        <v>0.05</v>
      </c>
      <c r="AO2271">
        <v>1.42</v>
      </c>
      <c r="AP2271">
        <v>1.42</v>
      </c>
      <c r="AQ2271">
        <v>22.67</v>
      </c>
      <c r="AR2271">
        <v>0.53</v>
      </c>
      <c r="AS2271">
        <v>0.68</v>
      </c>
      <c r="AT2271">
        <v>-1</v>
      </c>
      <c r="AU2271">
        <v>-1</v>
      </c>
      <c r="AV2271">
        <v>0.05</v>
      </c>
      <c r="AW2271">
        <v>29.88</v>
      </c>
      <c r="AX2271">
        <v>29.88</v>
      </c>
      <c r="AY2271">
        <v>0.17</v>
      </c>
      <c r="AZ2271">
        <v>0</v>
      </c>
      <c r="BA2271">
        <v>1585.1498149249135</v>
      </c>
    </row>
    <row r="2272" spans="1:53" x14ac:dyDescent="0.25">
      <c r="A2272">
        <v>5282</v>
      </c>
      <c r="B2272" t="s">
        <v>2582</v>
      </c>
      <c r="C2272">
        <v>0</v>
      </c>
      <c r="D2272">
        <v>1.58</v>
      </c>
      <c r="E2272">
        <v>0</v>
      </c>
      <c r="F2272">
        <v>0</v>
      </c>
      <c r="G2272">
        <v>0</v>
      </c>
      <c r="H2272">
        <v>0.03</v>
      </c>
      <c r="I2272">
        <v>0</v>
      </c>
      <c r="J2272">
        <v>2</v>
      </c>
      <c r="K2272">
        <v>0.03</v>
      </c>
      <c r="L2272">
        <v>-1</v>
      </c>
      <c r="M2272">
        <v>-1</v>
      </c>
      <c r="N2272">
        <v>0.67</v>
      </c>
      <c r="O2272">
        <v>3.58</v>
      </c>
      <c r="P2272">
        <v>0.03</v>
      </c>
      <c r="Q2272">
        <v>0.28000000000000003</v>
      </c>
      <c r="R2272">
        <v>0.05</v>
      </c>
      <c r="S2272">
        <v>0.32</v>
      </c>
      <c r="T2272">
        <v>0.23</v>
      </c>
      <c r="U2272">
        <v>0</v>
      </c>
      <c r="V2272">
        <v>0</v>
      </c>
      <c r="W2272">
        <v>20.67</v>
      </c>
      <c r="X2272">
        <v>0.6</v>
      </c>
      <c r="Y2272">
        <v>-1</v>
      </c>
      <c r="Z2272">
        <v>-1</v>
      </c>
      <c r="AA2272">
        <v>24.88</v>
      </c>
      <c r="AB2272">
        <v>0.03</v>
      </c>
      <c r="AC2272">
        <v>0.02</v>
      </c>
      <c r="AD2272">
        <v>0.03</v>
      </c>
      <c r="AE2272">
        <v>4.17</v>
      </c>
      <c r="AF2272">
        <v>-1</v>
      </c>
      <c r="AG2272">
        <v>-1</v>
      </c>
      <c r="AH2272">
        <v>-1</v>
      </c>
      <c r="AI2272">
        <v>0</v>
      </c>
      <c r="AJ2272">
        <v>0</v>
      </c>
      <c r="AK2272">
        <v>0.03</v>
      </c>
      <c r="AL2272">
        <v>0.03</v>
      </c>
      <c r="AM2272">
        <v>0.05</v>
      </c>
      <c r="AN2272">
        <v>0.05</v>
      </c>
      <c r="AO2272">
        <v>1.42</v>
      </c>
      <c r="AP2272">
        <v>1.42</v>
      </c>
      <c r="AQ2272">
        <v>22.67</v>
      </c>
      <c r="AR2272">
        <v>0.53</v>
      </c>
      <c r="AS2272">
        <v>0.68</v>
      </c>
      <c r="AT2272">
        <v>-1</v>
      </c>
      <c r="AU2272">
        <v>-1</v>
      </c>
      <c r="AV2272">
        <v>0.05</v>
      </c>
      <c r="AW2272">
        <v>29.88</v>
      </c>
      <c r="AX2272">
        <v>29.88</v>
      </c>
      <c r="AY2272">
        <v>0.17</v>
      </c>
      <c r="AZ2272">
        <v>0</v>
      </c>
      <c r="BA2272">
        <v>1415.7513936201783</v>
      </c>
    </row>
    <row r="2273" spans="1:53" x14ac:dyDescent="0.25">
      <c r="A2273">
        <v>5283</v>
      </c>
      <c r="B2273" t="s">
        <v>2583</v>
      </c>
      <c r="C2273">
        <v>0</v>
      </c>
      <c r="D2273">
        <v>1.58</v>
      </c>
      <c r="E2273">
        <v>0</v>
      </c>
      <c r="F2273">
        <v>0</v>
      </c>
      <c r="G2273">
        <v>0</v>
      </c>
      <c r="H2273">
        <v>0.03</v>
      </c>
      <c r="I2273">
        <v>0</v>
      </c>
      <c r="J2273">
        <v>2</v>
      </c>
      <c r="K2273">
        <v>0.03</v>
      </c>
      <c r="L2273">
        <v>-1</v>
      </c>
      <c r="M2273">
        <v>-1</v>
      </c>
      <c r="N2273">
        <v>0.67</v>
      </c>
      <c r="O2273">
        <v>3.58</v>
      </c>
      <c r="P2273">
        <v>0.03</v>
      </c>
      <c r="Q2273">
        <v>0.28000000000000003</v>
      </c>
      <c r="R2273">
        <v>0.05</v>
      </c>
      <c r="S2273">
        <v>0.32</v>
      </c>
      <c r="T2273">
        <v>0.23</v>
      </c>
      <c r="U2273">
        <v>0</v>
      </c>
      <c r="V2273">
        <v>0</v>
      </c>
      <c r="W2273">
        <v>20.67</v>
      </c>
      <c r="X2273">
        <v>0.6</v>
      </c>
      <c r="Y2273">
        <v>-1</v>
      </c>
      <c r="Z2273">
        <v>-1</v>
      </c>
      <c r="AA2273">
        <v>24.88</v>
      </c>
      <c r="AB2273">
        <v>0.03</v>
      </c>
      <c r="AC2273">
        <v>0.02</v>
      </c>
      <c r="AD2273">
        <v>0.03</v>
      </c>
      <c r="AE2273">
        <v>4.17</v>
      </c>
      <c r="AF2273">
        <v>-1</v>
      </c>
      <c r="AG2273">
        <v>-1</v>
      </c>
      <c r="AH2273">
        <v>-1</v>
      </c>
      <c r="AI2273">
        <v>0</v>
      </c>
      <c r="AJ2273">
        <v>0</v>
      </c>
      <c r="AK2273">
        <v>0.03</v>
      </c>
      <c r="AL2273">
        <v>0.03</v>
      </c>
      <c r="AM2273">
        <v>0.05</v>
      </c>
      <c r="AN2273">
        <v>0.05</v>
      </c>
      <c r="AO2273">
        <v>1.42</v>
      </c>
      <c r="AP2273">
        <v>1.42</v>
      </c>
      <c r="AQ2273">
        <v>22.67</v>
      </c>
      <c r="AR2273">
        <v>0.53</v>
      </c>
      <c r="AS2273">
        <v>0.68</v>
      </c>
      <c r="AT2273">
        <v>-1</v>
      </c>
      <c r="AU2273">
        <v>-1</v>
      </c>
      <c r="AV2273">
        <v>0.05</v>
      </c>
      <c r="AW2273">
        <v>29.88</v>
      </c>
      <c r="AX2273">
        <v>29.88</v>
      </c>
      <c r="AY2273">
        <v>0.17</v>
      </c>
      <c r="AZ2273">
        <v>0</v>
      </c>
      <c r="BA2273">
        <v>1437.4113298983832</v>
      </c>
    </row>
    <row r="2274" spans="1:53" x14ac:dyDescent="0.25">
      <c r="A2274">
        <v>5285</v>
      </c>
      <c r="B2274" t="s">
        <v>2584</v>
      </c>
      <c r="C2274">
        <v>0</v>
      </c>
      <c r="D2274">
        <v>1.58</v>
      </c>
      <c r="E2274">
        <v>0</v>
      </c>
      <c r="F2274">
        <v>0</v>
      </c>
      <c r="G2274">
        <v>0</v>
      </c>
      <c r="H2274">
        <v>0.03</v>
      </c>
      <c r="I2274">
        <v>0</v>
      </c>
      <c r="J2274">
        <v>2</v>
      </c>
      <c r="K2274">
        <v>0.03</v>
      </c>
      <c r="L2274">
        <v>-1</v>
      </c>
      <c r="M2274">
        <v>-1</v>
      </c>
      <c r="N2274">
        <v>0.67</v>
      </c>
      <c r="O2274">
        <v>3.58</v>
      </c>
      <c r="P2274">
        <v>0.03</v>
      </c>
      <c r="Q2274">
        <v>0.28000000000000003</v>
      </c>
      <c r="R2274">
        <v>0.05</v>
      </c>
      <c r="S2274">
        <v>0.32</v>
      </c>
      <c r="T2274">
        <v>0.23</v>
      </c>
      <c r="U2274">
        <v>0</v>
      </c>
      <c r="V2274">
        <v>0</v>
      </c>
      <c r="W2274">
        <v>20.67</v>
      </c>
      <c r="X2274">
        <v>0.6</v>
      </c>
      <c r="Y2274">
        <v>-1</v>
      </c>
      <c r="Z2274">
        <v>-1</v>
      </c>
      <c r="AA2274">
        <v>24.88</v>
      </c>
      <c r="AB2274">
        <v>0.03</v>
      </c>
      <c r="AC2274">
        <v>0.02</v>
      </c>
      <c r="AD2274">
        <v>0.03</v>
      </c>
      <c r="AE2274">
        <v>4.17</v>
      </c>
      <c r="AF2274">
        <v>-1</v>
      </c>
      <c r="AG2274">
        <v>-1</v>
      </c>
      <c r="AH2274">
        <v>-1</v>
      </c>
      <c r="AI2274">
        <v>0</v>
      </c>
      <c r="AJ2274">
        <v>0</v>
      </c>
      <c r="AK2274">
        <v>0.03</v>
      </c>
      <c r="AL2274">
        <v>0.03</v>
      </c>
      <c r="AM2274">
        <v>0.05</v>
      </c>
      <c r="AN2274">
        <v>0.05</v>
      </c>
      <c r="AO2274">
        <v>1.42</v>
      </c>
      <c r="AP2274">
        <v>1.42</v>
      </c>
      <c r="AQ2274">
        <v>22.67</v>
      </c>
      <c r="AR2274">
        <v>0.53</v>
      </c>
      <c r="AS2274">
        <v>0.68</v>
      </c>
      <c r="AT2274">
        <v>-1</v>
      </c>
      <c r="AU2274">
        <v>-1</v>
      </c>
      <c r="AV2274">
        <v>0.05</v>
      </c>
      <c r="AW2274">
        <v>29.88</v>
      </c>
      <c r="AX2274">
        <v>29.88</v>
      </c>
      <c r="AY2274">
        <v>0.17</v>
      </c>
      <c r="AZ2274">
        <v>0</v>
      </c>
      <c r="BA2274">
        <v>1454.4678870306348</v>
      </c>
    </row>
    <row r="2275" spans="1:53" x14ac:dyDescent="0.25">
      <c r="A2275">
        <v>5288</v>
      </c>
      <c r="B2275" t="s">
        <v>2585</v>
      </c>
      <c r="C2275">
        <v>0</v>
      </c>
      <c r="D2275">
        <v>1.58</v>
      </c>
      <c r="E2275">
        <v>0</v>
      </c>
      <c r="F2275">
        <v>0</v>
      </c>
      <c r="G2275">
        <v>0</v>
      </c>
      <c r="H2275">
        <v>0.03</v>
      </c>
      <c r="I2275">
        <v>0</v>
      </c>
      <c r="J2275">
        <v>2</v>
      </c>
      <c r="K2275">
        <v>0.03</v>
      </c>
      <c r="L2275">
        <v>-1</v>
      </c>
      <c r="M2275">
        <v>-1</v>
      </c>
      <c r="N2275">
        <v>0.67</v>
      </c>
      <c r="O2275">
        <v>3.58</v>
      </c>
      <c r="P2275">
        <v>0.03</v>
      </c>
      <c r="Q2275">
        <v>0.28000000000000003</v>
      </c>
      <c r="R2275">
        <v>0.05</v>
      </c>
      <c r="S2275">
        <v>0.32</v>
      </c>
      <c r="T2275">
        <v>0.23</v>
      </c>
      <c r="U2275">
        <v>0</v>
      </c>
      <c r="V2275">
        <v>0</v>
      </c>
      <c r="W2275">
        <v>20.67</v>
      </c>
      <c r="X2275">
        <v>0.6</v>
      </c>
      <c r="Y2275">
        <v>-1</v>
      </c>
      <c r="Z2275">
        <v>-1</v>
      </c>
      <c r="AA2275">
        <v>24.88</v>
      </c>
      <c r="AB2275">
        <v>0.03</v>
      </c>
      <c r="AC2275">
        <v>0.02</v>
      </c>
      <c r="AD2275">
        <v>0.03</v>
      </c>
      <c r="AE2275">
        <v>4.17</v>
      </c>
      <c r="AF2275">
        <v>-1</v>
      </c>
      <c r="AG2275">
        <v>-1</v>
      </c>
      <c r="AH2275">
        <v>-1</v>
      </c>
      <c r="AI2275">
        <v>0</v>
      </c>
      <c r="AJ2275">
        <v>0</v>
      </c>
      <c r="AK2275">
        <v>0.03</v>
      </c>
      <c r="AL2275">
        <v>0.03</v>
      </c>
      <c r="AM2275">
        <v>0.05</v>
      </c>
      <c r="AN2275">
        <v>0.05</v>
      </c>
      <c r="AO2275">
        <v>1.42</v>
      </c>
      <c r="AP2275">
        <v>1.42</v>
      </c>
      <c r="AQ2275">
        <v>22.67</v>
      </c>
      <c r="AR2275">
        <v>0.53</v>
      </c>
      <c r="AS2275">
        <v>0.68</v>
      </c>
      <c r="AT2275">
        <v>-1</v>
      </c>
      <c r="AU2275">
        <v>-1</v>
      </c>
      <c r="AV2275">
        <v>0.05</v>
      </c>
      <c r="AW2275">
        <v>29.88</v>
      </c>
      <c r="AX2275">
        <v>29.88</v>
      </c>
      <c r="AY2275">
        <v>0.17</v>
      </c>
      <c r="AZ2275">
        <v>0</v>
      </c>
      <c r="BA2275">
        <v>1401.0780842923855</v>
      </c>
    </row>
    <row r="2276" spans="1:53" x14ac:dyDescent="0.25">
      <c r="A2276">
        <v>5290</v>
      </c>
      <c r="B2276" t="s">
        <v>2586</v>
      </c>
      <c r="C2276">
        <v>0</v>
      </c>
      <c r="D2276">
        <v>1.58</v>
      </c>
      <c r="E2276">
        <v>0</v>
      </c>
      <c r="F2276">
        <v>0</v>
      </c>
      <c r="G2276">
        <v>0</v>
      </c>
      <c r="H2276">
        <v>0.03</v>
      </c>
      <c r="I2276">
        <v>0</v>
      </c>
      <c r="J2276">
        <v>2</v>
      </c>
      <c r="K2276">
        <v>0.03</v>
      </c>
      <c r="L2276">
        <v>-1</v>
      </c>
      <c r="M2276">
        <v>-1</v>
      </c>
      <c r="N2276">
        <v>0.67</v>
      </c>
      <c r="O2276">
        <v>3.58</v>
      </c>
      <c r="P2276">
        <v>0.03</v>
      </c>
      <c r="Q2276">
        <v>0.28000000000000003</v>
      </c>
      <c r="R2276">
        <v>0.05</v>
      </c>
      <c r="S2276">
        <v>0.32</v>
      </c>
      <c r="T2276">
        <v>0.23</v>
      </c>
      <c r="U2276">
        <v>0</v>
      </c>
      <c r="V2276">
        <v>0</v>
      </c>
      <c r="W2276">
        <v>20.67</v>
      </c>
      <c r="X2276">
        <v>0.6</v>
      </c>
      <c r="Y2276">
        <v>-1</v>
      </c>
      <c r="Z2276">
        <v>-1</v>
      </c>
      <c r="AA2276">
        <v>24.88</v>
      </c>
      <c r="AB2276">
        <v>0.03</v>
      </c>
      <c r="AC2276">
        <v>0.02</v>
      </c>
      <c r="AD2276">
        <v>0.03</v>
      </c>
      <c r="AE2276">
        <v>4.17</v>
      </c>
      <c r="AF2276">
        <v>-1</v>
      </c>
      <c r="AG2276">
        <v>-1</v>
      </c>
      <c r="AH2276">
        <v>-1</v>
      </c>
      <c r="AI2276">
        <v>0</v>
      </c>
      <c r="AJ2276">
        <v>0</v>
      </c>
      <c r="AK2276">
        <v>0.03</v>
      </c>
      <c r="AL2276">
        <v>0.03</v>
      </c>
      <c r="AM2276">
        <v>0.05</v>
      </c>
      <c r="AN2276">
        <v>0.05</v>
      </c>
      <c r="AO2276">
        <v>1.42</v>
      </c>
      <c r="AP2276">
        <v>1.42</v>
      </c>
      <c r="AQ2276">
        <v>22.67</v>
      </c>
      <c r="AR2276">
        <v>0.53</v>
      </c>
      <c r="AS2276">
        <v>0.68</v>
      </c>
      <c r="AT2276">
        <v>-1</v>
      </c>
      <c r="AU2276">
        <v>-1</v>
      </c>
      <c r="AV2276">
        <v>0.05</v>
      </c>
      <c r="AW2276">
        <v>29.88</v>
      </c>
      <c r="AX2276">
        <v>29.88</v>
      </c>
      <c r="AY2276">
        <v>0.17</v>
      </c>
      <c r="AZ2276">
        <v>0</v>
      </c>
      <c r="BA2276">
        <v>1392.3921242499807</v>
      </c>
    </row>
    <row r="2277" spans="1:53" x14ac:dyDescent="0.25">
      <c r="A2277">
        <v>5291</v>
      </c>
      <c r="B2277" t="s">
        <v>2587</v>
      </c>
      <c r="C2277">
        <v>0</v>
      </c>
      <c r="D2277">
        <v>1.58</v>
      </c>
      <c r="E2277">
        <v>0</v>
      </c>
      <c r="F2277">
        <v>0</v>
      </c>
      <c r="G2277">
        <v>0</v>
      </c>
      <c r="H2277">
        <v>0.03</v>
      </c>
      <c r="I2277">
        <v>0</v>
      </c>
      <c r="J2277">
        <v>2</v>
      </c>
      <c r="K2277">
        <v>0.03</v>
      </c>
      <c r="L2277">
        <v>-1</v>
      </c>
      <c r="M2277">
        <v>-1</v>
      </c>
      <c r="N2277">
        <v>0.67</v>
      </c>
      <c r="O2277">
        <v>3.58</v>
      </c>
      <c r="P2277">
        <v>0.03</v>
      </c>
      <c r="Q2277">
        <v>0.28000000000000003</v>
      </c>
      <c r="R2277">
        <v>0.05</v>
      </c>
      <c r="S2277">
        <v>0.32</v>
      </c>
      <c r="T2277">
        <v>0.23</v>
      </c>
      <c r="U2277">
        <v>0</v>
      </c>
      <c r="V2277">
        <v>0</v>
      </c>
      <c r="W2277">
        <v>20.67</v>
      </c>
      <c r="X2277">
        <v>0.6</v>
      </c>
      <c r="Y2277">
        <v>-1</v>
      </c>
      <c r="Z2277">
        <v>-1</v>
      </c>
      <c r="AA2277">
        <v>24.88</v>
      </c>
      <c r="AB2277">
        <v>0.03</v>
      </c>
      <c r="AC2277">
        <v>0.02</v>
      </c>
      <c r="AD2277">
        <v>0.03</v>
      </c>
      <c r="AE2277">
        <v>4.17</v>
      </c>
      <c r="AF2277">
        <v>-1</v>
      </c>
      <c r="AG2277">
        <v>-1</v>
      </c>
      <c r="AH2277">
        <v>-1</v>
      </c>
      <c r="AI2277">
        <v>0</v>
      </c>
      <c r="AJ2277">
        <v>0</v>
      </c>
      <c r="AK2277">
        <v>0.03</v>
      </c>
      <c r="AL2277">
        <v>0.03</v>
      </c>
      <c r="AM2277">
        <v>0.05</v>
      </c>
      <c r="AN2277">
        <v>0.05</v>
      </c>
      <c r="AO2277">
        <v>1.42</v>
      </c>
      <c r="AP2277">
        <v>1.42</v>
      </c>
      <c r="AQ2277">
        <v>22.67</v>
      </c>
      <c r="AR2277">
        <v>0.53</v>
      </c>
      <c r="AS2277">
        <v>0.68</v>
      </c>
      <c r="AT2277">
        <v>-1</v>
      </c>
      <c r="AU2277">
        <v>-1</v>
      </c>
      <c r="AV2277">
        <v>0.05</v>
      </c>
      <c r="AW2277">
        <v>29.88</v>
      </c>
      <c r="AX2277">
        <v>29.88</v>
      </c>
      <c r="AY2277">
        <v>0.17</v>
      </c>
      <c r="AZ2277">
        <v>0</v>
      </c>
      <c r="BA2277">
        <v>1406.1619387411554</v>
      </c>
    </row>
    <row r="2278" spans="1:53" x14ac:dyDescent="0.25">
      <c r="A2278">
        <v>5293</v>
      </c>
      <c r="B2278" t="s">
        <v>2588</v>
      </c>
      <c r="C2278">
        <v>0</v>
      </c>
      <c r="D2278">
        <v>1.58</v>
      </c>
      <c r="E2278">
        <v>0</v>
      </c>
      <c r="F2278">
        <v>0</v>
      </c>
      <c r="G2278">
        <v>0</v>
      </c>
      <c r="H2278">
        <v>0.03</v>
      </c>
      <c r="I2278">
        <v>0</v>
      </c>
      <c r="J2278">
        <v>2</v>
      </c>
      <c r="K2278">
        <v>0.03</v>
      </c>
      <c r="L2278">
        <v>-1</v>
      </c>
      <c r="M2278">
        <v>-1</v>
      </c>
      <c r="N2278">
        <v>0.67</v>
      </c>
      <c r="O2278">
        <v>3.58</v>
      </c>
      <c r="P2278">
        <v>0.03</v>
      </c>
      <c r="Q2278">
        <v>0.28000000000000003</v>
      </c>
      <c r="R2278">
        <v>0.05</v>
      </c>
      <c r="S2278">
        <v>0.32</v>
      </c>
      <c r="T2278">
        <v>0.23</v>
      </c>
      <c r="U2278">
        <v>0</v>
      </c>
      <c r="V2278">
        <v>0</v>
      </c>
      <c r="W2278">
        <v>20.67</v>
      </c>
      <c r="X2278">
        <v>0.6</v>
      </c>
      <c r="Y2278">
        <v>-1</v>
      </c>
      <c r="Z2278">
        <v>-1</v>
      </c>
      <c r="AA2278">
        <v>24.88</v>
      </c>
      <c r="AB2278">
        <v>0.03</v>
      </c>
      <c r="AC2278">
        <v>0.02</v>
      </c>
      <c r="AD2278">
        <v>0.03</v>
      </c>
      <c r="AE2278">
        <v>4.17</v>
      </c>
      <c r="AF2278">
        <v>-1</v>
      </c>
      <c r="AG2278">
        <v>-1</v>
      </c>
      <c r="AH2278">
        <v>-1</v>
      </c>
      <c r="AI2278">
        <v>0</v>
      </c>
      <c r="AJ2278">
        <v>0</v>
      </c>
      <c r="AK2278">
        <v>0.03</v>
      </c>
      <c r="AL2278">
        <v>0.03</v>
      </c>
      <c r="AM2278">
        <v>0.05</v>
      </c>
      <c r="AN2278">
        <v>0.05</v>
      </c>
      <c r="AO2278">
        <v>1.42</v>
      </c>
      <c r="AP2278">
        <v>1.42</v>
      </c>
      <c r="AQ2278">
        <v>22.67</v>
      </c>
      <c r="AR2278">
        <v>0.53</v>
      </c>
      <c r="AS2278">
        <v>0.68</v>
      </c>
      <c r="AT2278">
        <v>-1</v>
      </c>
      <c r="AU2278">
        <v>-1</v>
      </c>
      <c r="AV2278">
        <v>0.05</v>
      </c>
      <c r="AW2278">
        <v>29.88</v>
      </c>
      <c r="AX2278">
        <v>29.88</v>
      </c>
      <c r="AY2278">
        <v>0.17</v>
      </c>
      <c r="AZ2278">
        <v>0</v>
      </c>
      <c r="BA2278">
        <v>1409.2412781798319</v>
      </c>
    </row>
    <row r="2279" spans="1:53" x14ac:dyDescent="0.25">
      <c r="A2279">
        <v>5295</v>
      </c>
      <c r="B2279" t="s">
        <v>2589</v>
      </c>
      <c r="C2279">
        <v>0</v>
      </c>
      <c r="D2279">
        <v>1.58</v>
      </c>
      <c r="E2279">
        <v>0</v>
      </c>
      <c r="F2279">
        <v>0</v>
      </c>
      <c r="G2279">
        <v>0</v>
      </c>
      <c r="H2279">
        <v>0.03</v>
      </c>
      <c r="I2279">
        <v>0</v>
      </c>
      <c r="J2279">
        <v>2</v>
      </c>
      <c r="K2279">
        <v>0.03</v>
      </c>
      <c r="L2279">
        <v>-1</v>
      </c>
      <c r="M2279">
        <v>-1</v>
      </c>
      <c r="N2279">
        <v>0.67</v>
      </c>
      <c r="O2279">
        <v>3.58</v>
      </c>
      <c r="P2279">
        <v>0.03</v>
      </c>
      <c r="Q2279">
        <v>0.28000000000000003</v>
      </c>
      <c r="R2279">
        <v>0.05</v>
      </c>
      <c r="S2279">
        <v>0.32</v>
      </c>
      <c r="T2279">
        <v>0.23</v>
      </c>
      <c r="U2279">
        <v>0</v>
      </c>
      <c r="V2279">
        <v>0</v>
      </c>
      <c r="W2279">
        <v>20.67</v>
      </c>
      <c r="X2279">
        <v>0.6</v>
      </c>
      <c r="Y2279">
        <v>-1</v>
      </c>
      <c r="Z2279">
        <v>-1</v>
      </c>
      <c r="AA2279">
        <v>24.88</v>
      </c>
      <c r="AB2279">
        <v>0.03</v>
      </c>
      <c r="AC2279">
        <v>0.02</v>
      </c>
      <c r="AD2279">
        <v>0.03</v>
      </c>
      <c r="AE2279">
        <v>4.17</v>
      </c>
      <c r="AF2279">
        <v>-1</v>
      </c>
      <c r="AG2279">
        <v>-1</v>
      </c>
      <c r="AH2279">
        <v>-1</v>
      </c>
      <c r="AI2279">
        <v>0</v>
      </c>
      <c r="AJ2279">
        <v>0</v>
      </c>
      <c r="AK2279">
        <v>0.03</v>
      </c>
      <c r="AL2279">
        <v>0.03</v>
      </c>
      <c r="AM2279">
        <v>0.05</v>
      </c>
      <c r="AN2279">
        <v>0.05</v>
      </c>
      <c r="AO2279">
        <v>1.42</v>
      </c>
      <c r="AP2279">
        <v>1.42</v>
      </c>
      <c r="AQ2279">
        <v>22.67</v>
      </c>
      <c r="AR2279">
        <v>0.53</v>
      </c>
      <c r="AS2279">
        <v>0.68</v>
      </c>
      <c r="AT2279">
        <v>-1</v>
      </c>
      <c r="AU2279">
        <v>-1</v>
      </c>
      <c r="AV2279">
        <v>0.05</v>
      </c>
      <c r="AW2279">
        <v>29.88</v>
      </c>
      <c r="AX2279">
        <v>29.88</v>
      </c>
      <c r="AY2279">
        <v>0.17</v>
      </c>
      <c r="AZ2279">
        <v>0</v>
      </c>
      <c r="BA2279">
        <v>1337.3651238945008</v>
      </c>
    </row>
    <row r="2280" spans="1:53" x14ac:dyDescent="0.25">
      <c r="A2280">
        <v>5298</v>
      </c>
      <c r="B2280" t="s">
        <v>2590</v>
      </c>
      <c r="C2280">
        <v>0</v>
      </c>
      <c r="D2280">
        <v>1.58</v>
      </c>
      <c r="E2280">
        <v>0</v>
      </c>
      <c r="F2280">
        <v>0</v>
      </c>
      <c r="G2280">
        <v>0</v>
      </c>
      <c r="H2280">
        <v>0.03</v>
      </c>
      <c r="I2280">
        <v>0</v>
      </c>
      <c r="J2280">
        <v>2</v>
      </c>
      <c r="K2280">
        <v>0.03</v>
      </c>
      <c r="L2280">
        <v>-1</v>
      </c>
      <c r="M2280">
        <v>-1</v>
      </c>
      <c r="N2280">
        <v>0.67</v>
      </c>
      <c r="O2280">
        <v>3.58</v>
      </c>
      <c r="P2280">
        <v>0.03</v>
      </c>
      <c r="Q2280">
        <v>0.28000000000000003</v>
      </c>
      <c r="R2280">
        <v>0.05</v>
      </c>
      <c r="S2280">
        <v>0.32</v>
      </c>
      <c r="T2280">
        <v>0.23</v>
      </c>
      <c r="U2280">
        <v>0</v>
      </c>
      <c r="V2280">
        <v>0</v>
      </c>
      <c r="W2280">
        <v>20.67</v>
      </c>
      <c r="X2280">
        <v>0.6</v>
      </c>
      <c r="Y2280">
        <v>-1</v>
      </c>
      <c r="Z2280">
        <v>-1</v>
      </c>
      <c r="AA2280">
        <v>24.88</v>
      </c>
      <c r="AB2280">
        <v>0.03</v>
      </c>
      <c r="AC2280">
        <v>0.02</v>
      </c>
      <c r="AD2280">
        <v>0.03</v>
      </c>
      <c r="AE2280">
        <v>4.17</v>
      </c>
      <c r="AF2280">
        <v>-1</v>
      </c>
      <c r="AG2280">
        <v>-1</v>
      </c>
      <c r="AH2280">
        <v>-1</v>
      </c>
      <c r="AI2280">
        <v>0</v>
      </c>
      <c r="AJ2280">
        <v>0</v>
      </c>
      <c r="AK2280">
        <v>0.03</v>
      </c>
      <c r="AL2280">
        <v>0.03</v>
      </c>
      <c r="AM2280">
        <v>0.05</v>
      </c>
      <c r="AN2280">
        <v>0.05</v>
      </c>
      <c r="AO2280">
        <v>1.42</v>
      </c>
      <c r="AP2280">
        <v>1.42</v>
      </c>
      <c r="AQ2280">
        <v>22.67</v>
      </c>
      <c r="AR2280">
        <v>0.53</v>
      </c>
      <c r="AS2280">
        <v>0.68</v>
      </c>
      <c r="AT2280">
        <v>-1</v>
      </c>
      <c r="AU2280">
        <v>-1</v>
      </c>
      <c r="AV2280">
        <v>0.05</v>
      </c>
      <c r="AW2280">
        <v>29.88</v>
      </c>
      <c r="AX2280">
        <v>29.88</v>
      </c>
      <c r="AY2280">
        <v>0.17</v>
      </c>
      <c r="AZ2280">
        <v>0</v>
      </c>
      <c r="BA2280">
        <v>1440.7351679664853</v>
      </c>
    </row>
    <row r="2281" spans="1:53" x14ac:dyDescent="0.25">
      <c r="A2281">
        <v>5299</v>
      </c>
      <c r="B2281" t="s">
        <v>2591</v>
      </c>
      <c r="C2281">
        <v>0</v>
      </c>
      <c r="D2281">
        <v>1.58</v>
      </c>
      <c r="E2281">
        <v>0</v>
      </c>
      <c r="F2281">
        <v>0</v>
      </c>
      <c r="G2281">
        <v>0</v>
      </c>
      <c r="H2281">
        <v>0.03</v>
      </c>
      <c r="I2281">
        <v>0</v>
      </c>
      <c r="J2281">
        <v>2</v>
      </c>
      <c r="K2281">
        <v>0.03</v>
      </c>
      <c r="L2281">
        <v>-1</v>
      </c>
      <c r="M2281">
        <v>-1</v>
      </c>
      <c r="N2281">
        <v>0.67</v>
      </c>
      <c r="O2281">
        <v>3.58</v>
      </c>
      <c r="P2281">
        <v>0.03</v>
      </c>
      <c r="Q2281">
        <v>0.28000000000000003</v>
      </c>
      <c r="R2281">
        <v>0.05</v>
      </c>
      <c r="S2281">
        <v>0.32</v>
      </c>
      <c r="T2281">
        <v>0.23</v>
      </c>
      <c r="U2281">
        <v>0</v>
      </c>
      <c r="V2281">
        <v>0</v>
      </c>
      <c r="W2281">
        <v>20.67</v>
      </c>
      <c r="X2281">
        <v>0.6</v>
      </c>
      <c r="Y2281">
        <v>-1</v>
      </c>
      <c r="Z2281">
        <v>-1</v>
      </c>
      <c r="AA2281">
        <v>24.88</v>
      </c>
      <c r="AB2281">
        <v>0.03</v>
      </c>
      <c r="AC2281">
        <v>0.02</v>
      </c>
      <c r="AD2281">
        <v>0.03</v>
      </c>
      <c r="AE2281">
        <v>4.17</v>
      </c>
      <c r="AF2281">
        <v>-1</v>
      </c>
      <c r="AG2281">
        <v>-1</v>
      </c>
      <c r="AH2281">
        <v>-1</v>
      </c>
      <c r="AI2281">
        <v>0</v>
      </c>
      <c r="AJ2281">
        <v>0</v>
      </c>
      <c r="AK2281">
        <v>0.03</v>
      </c>
      <c r="AL2281">
        <v>0.03</v>
      </c>
      <c r="AM2281">
        <v>0.05</v>
      </c>
      <c r="AN2281">
        <v>0.05</v>
      </c>
      <c r="AO2281">
        <v>1.42</v>
      </c>
      <c r="AP2281">
        <v>1.42</v>
      </c>
      <c r="AQ2281">
        <v>22.67</v>
      </c>
      <c r="AR2281">
        <v>0.53</v>
      </c>
      <c r="AS2281">
        <v>0.68</v>
      </c>
      <c r="AT2281">
        <v>-1</v>
      </c>
      <c r="AU2281">
        <v>-1</v>
      </c>
      <c r="AV2281">
        <v>0.05</v>
      </c>
      <c r="AW2281">
        <v>29.88</v>
      </c>
      <c r="AX2281">
        <v>29.88</v>
      </c>
      <c r="AY2281">
        <v>0.17</v>
      </c>
      <c r="AZ2281">
        <v>0</v>
      </c>
      <c r="BA2281">
        <v>1375.9464268791714</v>
      </c>
    </row>
    <row r="2282" spans="1:53" x14ac:dyDescent="0.25">
      <c r="A2282">
        <v>5308</v>
      </c>
      <c r="B2282" t="s">
        <v>2592</v>
      </c>
      <c r="C2282">
        <v>0</v>
      </c>
      <c r="D2282">
        <v>1.58</v>
      </c>
      <c r="E2282">
        <v>0</v>
      </c>
      <c r="F2282">
        <v>0</v>
      </c>
      <c r="G2282">
        <v>0</v>
      </c>
      <c r="H2282">
        <v>0.03</v>
      </c>
      <c r="I2282">
        <v>0</v>
      </c>
      <c r="J2282">
        <v>2</v>
      </c>
      <c r="K2282">
        <v>0.03</v>
      </c>
      <c r="L2282">
        <v>-1</v>
      </c>
      <c r="M2282">
        <v>-1</v>
      </c>
      <c r="N2282">
        <v>0.67</v>
      </c>
      <c r="O2282">
        <v>3.58</v>
      </c>
      <c r="P2282">
        <v>0.03</v>
      </c>
      <c r="Q2282">
        <v>0.28000000000000003</v>
      </c>
      <c r="R2282">
        <v>0.05</v>
      </c>
      <c r="S2282">
        <v>0.32</v>
      </c>
      <c r="T2282">
        <v>0.23</v>
      </c>
      <c r="U2282">
        <v>0</v>
      </c>
      <c r="V2282">
        <v>0</v>
      </c>
      <c r="W2282">
        <v>20.67</v>
      </c>
      <c r="X2282">
        <v>0.6</v>
      </c>
      <c r="Y2282">
        <v>-1</v>
      </c>
      <c r="Z2282">
        <v>-1</v>
      </c>
      <c r="AA2282">
        <v>24.88</v>
      </c>
      <c r="AB2282">
        <v>0.03</v>
      </c>
      <c r="AC2282">
        <v>0.02</v>
      </c>
      <c r="AD2282">
        <v>0.03</v>
      </c>
      <c r="AE2282">
        <v>4.17</v>
      </c>
      <c r="AF2282">
        <v>-1</v>
      </c>
      <c r="AG2282">
        <v>-1</v>
      </c>
      <c r="AH2282">
        <v>-1</v>
      </c>
      <c r="AI2282">
        <v>0</v>
      </c>
      <c r="AJ2282">
        <v>0</v>
      </c>
      <c r="AK2282">
        <v>0.03</v>
      </c>
      <c r="AL2282">
        <v>0.03</v>
      </c>
      <c r="AM2282">
        <v>0.05</v>
      </c>
      <c r="AN2282">
        <v>0.05</v>
      </c>
      <c r="AO2282">
        <v>1.42</v>
      </c>
      <c r="AP2282">
        <v>1.42</v>
      </c>
      <c r="AQ2282">
        <v>22.67</v>
      </c>
      <c r="AR2282">
        <v>0.53</v>
      </c>
      <c r="AS2282">
        <v>0.68</v>
      </c>
      <c r="AT2282">
        <v>-1</v>
      </c>
      <c r="AU2282">
        <v>-1</v>
      </c>
      <c r="AV2282">
        <v>0.05</v>
      </c>
      <c r="AW2282">
        <v>29.88</v>
      </c>
      <c r="AX2282">
        <v>29.88</v>
      </c>
      <c r="AY2282">
        <v>0.17</v>
      </c>
      <c r="AZ2282">
        <v>0</v>
      </c>
      <c r="BA2282">
        <v>1439.0407526483762</v>
      </c>
    </row>
    <row r="2283" spans="1:53" x14ac:dyDescent="0.25">
      <c r="A2283">
        <v>5310</v>
      </c>
      <c r="B2283" t="s">
        <v>2593</v>
      </c>
      <c r="C2283">
        <v>0</v>
      </c>
      <c r="D2283">
        <v>1.58</v>
      </c>
      <c r="E2283">
        <v>0</v>
      </c>
      <c r="F2283">
        <v>0</v>
      </c>
      <c r="G2283">
        <v>0</v>
      </c>
      <c r="H2283">
        <v>0.03</v>
      </c>
      <c r="I2283">
        <v>0</v>
      </c>
      <c r="J2283">
        <v>2</v>
      </c>
      <c r="K2283">
        <v>0.03</v>
      </c>
      <c r="L2283">
        <v>-1</v>
      </c>
      <c r="M2283">
        <v>-1</v>
      </c>
      <c r="N2283">
        <v>0.67</v>
      </c>
      <c r="O2283">
        <v>3.58</v>
      </c>
      <c r="P2283">
        <v>0.03</v>
      </c>
      <c r="Q2283">
        <v>0.28000000000000003</v>
      </c>
      <c r="R2283">
        <v>0.05</v>
      </c>
      <c r="S2283">
        <v>0.32</v>
      </c>
      <c r="T2283">
        <v>0.23</v>
      </c>
      <c r="U2283">
        <v>0</v>
      </c>
      <c r="V2283">
        <v>0</v>
      </c>
      <c r="W2283">
        <v>20.67</v>
      </c>
      <c r="X2283">
        <v>0.6</v>
      </c>
      <c r="Y2283">
        <v>-1</v>
      </c>
      <c r="Z2283">
        <v>-1</v>
      </c>
      <c r="AA2283">
        <v>24.88</v>
      </c>
      <c r="AB2283">
        <v>0.03</v>
      </c>
      <c r="AC2283">
        <v>0.02</v>
      </c>
      <c r="AD2283">
        <v>0.03</v>
      </c>
      <c r="AE2283">
        <v>4.17</v>
      </c>
      <c r="AF2283">
        <v>-1</v>
      </c>
      <c r="AG2283">
        <v>-1</v>
      </c>
      <c r="AH2283">
        <v>-1</v>
      </c>
      <c r="AI2283">
        <v>0</v>
      </c>
      <c r="AJ2283">
        <v>0</v>
      </c>
      <c r="AK2283">
        <v>0.03</v>
      </c>
      <c r="AL2283">
        <v>0.03</v>
      </c>
      <c r="AM2283">
        <v>0.05</v>
      </c>
      <c r="AN2283">
        <v>0.05</v>
      </c>
      <c r="AO2283">
        <v>1.42</v>
      </c>
      <c r="AP2283">
        <v>1.42</v>
      </c>
      <c r="AQ2283">
        <v>22.67</v>
      </c>
      <c r="AR2283">
        <v>0.53</v>
      </c>
      <c r="AS2283">
        <v>0.68</v>
      </c>
      <c r="AT2283">
        <v>-1</v>
      </c>
      <c r="AU2283">
        <v>-1</v>
      </c>
      <c r="AV2283">
        <v>0.05</v>
      </c>
      <c r="AW2283">
        <v>29.88</v>
      </c>
      <c r="AX2283">
        <v>29.88</v>
      </c>
      <c r="AY2283">
        <v>0.17</v>
      </c>
      <c r="AZ2283">
        <v>0</v>
      </c>
      <c r="BA2283">
        <v>1376.3019377765979</v>
      </c>
    </row>
    <row r="2284" spans="1:53" x14ac:dyDescent="0.25">
      <c r="A2284">
        <v>5312</v>
      </c>
      <c r="B2284" t="s">
        <v>2594</v>
      </c>
      <c r="C2284">
        <v>0</v>
      </c>
      <c r="D2284">
        <v>1.58</v>
      </c>
      <c r="E2284">
        <v>0</v>
      </c>
      <c r="F2284">
        <v>0</v>
      </c>
      <c r="G2284">
        <v>0</v>
      </c>
      <c r="H2284">
        <v>0.03</v>
      </c>
      <c r="I2284">
        <v>0</v>
      </c>
      <c r="J2284">
        <v>2</v>
      </c>
      <c r="K2284">
        <v>0.03</v>
      </c>
      <c r="L2284">
        <v>-1</v>
      </c>
      <c r="M2284">
        <v>-1</v>
      </c>
      <c r="N2284">
        <v>0.67</v>
      </c>
      <c r="O2284">
        <v>3.58</v>
      </c>
      <c r="P2284">
        <v>0.03</v>
      </c>
      <c r="Q2284">
        <v>0.28000000000000003</v>
      </c>
      <c r="R2284">
        <v>0.05</v>
      </c>
      <c r="S2284">
        <v>0.32</v>
      </c>
      <c r="T2284">
        <v>0.23</v>
      </c>
      <c r="U2284">
        <v>0</v>
      </c>
      <c r="V2284">
        <v>0</v>
      </c>
      <c r="W2284">
        <v>20.67</v>
      </c>
      <c r="X2284">
        <v>0.6</v>
      </c>
      <c r="Y2284">
        <v>-1</v>
      </c>
      <c r="Z2284">
        <v>-1</v>
      </c>
      <c r="AA2284">
        <v>24.88</v>
      </c>
      <c r="AB2284">
        <v>0.03</v>
      </c>
      <c r="AC2284">
        <v>0.02</v>
      </c>
      <c r="AD2284">
        <v>0.03</v>
      </c>
      <c r="AE2284">
        <v>4.17</v>
      </c>
      <c r="AF2284">
        <v>-1</v>
      </c>
      <c r="AG2284">
        <v>-1</v>
      </c>
      <c r="AH2284">
        <v>-1</v>
      </c>
      <c r="AI2284">
        <v>0</v>
      </c>
      <c r="AJ2284">
        <v>0</v>
      </c>
      <c r="AK2284">
        <v>0.03</v>
      </c>
      <c r="AL2284">
        <v>0.03</v>
      </c>
      <c r="AM2284">
        <v>0.05</v>
      </c>
      <c r="AN2284">
        <v>0.05</v>
      </c>
      <c r="AO2284">
        <v>1.42</v>
      </c>
      <c r="AP2284">
        <v>1.42</v>
      </c>
      <c r="AQ2284">
        <v>22.67</v>
      </c>
      <c r="AR2284">
        <v>0.53</v>
      </c>
      <c r="AS2284">
        <v>0.68</v>
      </c>
      <c r="AT2284">
        <v>-1</v>
      </c>
      <c r="AU2284">
        <v>-1</v>
      </c>
      <c r="AV2284">
        <v>0.05</v>
      </c>
      <c r="AW2284">
        <v>29.88</v>
      </c>
      <c r="AX2284">
        <v>29.88</v>
      </c>
      <c r="AY2284">
        <v>0.17</v>
      </c>
      <c r="AZ2284">
        <v>0</v>
      </c>
      <c r="BA2284">
        <v>1391.4489223917105</v>
      </c>
    </row>
    <row r="2285" spans="1:53" x14ac:dyDescent="0.25">
      <c r="A2285">
        <v>5314</v>
      </c>
      <c r="B2285" t="s">
        <v>2595</v>
      </c>
      <c r="C2285">
        <v>0</v>
      </c>
      <c r="D2285">
        <v>1.58</v>
      </c>
      <c r="E2285">
        <v>0</v>
      </c>
      <c r="F2285">
        <v>0</v>
      </c>
      <c r="G2285">
        <v>0</v>
      </c>
      <c r="H2285">
        <v>0.03</v>
      </c>
      <c r="I2285">
        <v>0</v>
      </c>
      <c r="J2285">
        <v>2</v>
      </c>
      <c r="K2285">
        <v>0.03</v>
      </c>
      <c r="L2285">
        <v>-1</v>
      </c>
      <c r="M2285">
        <v>-1</v>
      </c>
      <c r="N2285">
        <v>0.67</v>
      </c>
      <c r="O2285">
        <v>3.58</v>
      </c>
      <c r="P2285">
        <v>0.03</v>
      </c>
      <c r="Q2285">
        <v>0.28000000000000003</v>
      </c>
      <c r="R2285">
        <v>0.05</v>
      </c>
      <c r="S2285">
        <v>0.32</v>
      </c>
      <c r="T2285">
        <v>0.23</v>
      </c>
      <c r="U2285">
        <v>0</v>
      </c>
      <c r="V2285">
        <v>0</v>
      </c>
      <c r="W2285">
        <v>20.67</v>
      </c>
      <c r="X2285">
        <v>0.6</v>
      </c>
      <c r="Y2285">
        <v>-1</v>
      </c>
      <c r="Z2285">
        <v>-1</v>
      </c>
      <c r="AA2285">
        <v>24.88</v>
      </c>
      <c r="AB2285">
        <v>0.03</v>
      </c>
      <c r="AC2285">
        <v>0.02</v>
      </c>
      <c r="AD2285">
        <v>0.03</v>
      </c>
      <c r="AE2285">
        <v>4.17</v>
      </c>
      <c r="AF2285">
        <v>-1</v>
      </c>
      <c r="AG2285">
        <v>-1</v>
      </c>
      <c r="AH2285">
        <v>-1</v>
      </c>
      <c r="AI2285">
        <v>0</v>
      </c>
      <c r="AJ2285">
        <v>0</v>
      </c>
      <c r="AK2285">
        <v>0.03</v>
      </c>
      <c r="AL2285">
        <v>0.03</v>
      </c>
      <c r="AM2285">
        <v>0.05</v>
      </c>
      <c r="AN2285">
        <v>0.05</v>
      </c>
      <c r="AO2285">
        <v>1.42</v>
      </c>
      <c r="AP2285">
        <v>1.42</v>
      </c>
      <c r="AQ2285">
        <v>22.67</v>
      </c>
      <c r="AR2285">
        <v>0.53</v>
      </c>
      <c r="AS2285">
        <v>0.68</v>
      </c>
      <c r="AT2285">
        <v>-1</v>
      </c>
      <c r="AU2285">
        <v>-1</v>
      </c>
      <c r="AV2285">
        <v>0.05</v>
      </c>
      <c r="AW2285">
        <v>29.88</v>
      </c>
      <c r="AX2285">
        <v>29.88</v>
      </c>
      <c r="AY2285">
        <v>0.17</v>
      </c>
      <c r="AZ2285">
        <v>0</v>
      </c>
      <c r="BA2285">
        <v>1387.1021727465643</v>
      </c>
    </row>
    <row r="2286" spans="1:53" x14ac:dyDescent="0.25">
      <c r="A2286">
        <v>5316</v>
      </c>
      <c r="B2286" t="s">
        <v>2596</v>
      </c>
      <c r="C2286">
        <v>0</v>
      </c>
      <c r="D2286">
        <v>1.58</v>
      </c>
      <c r="E2286">
        <v>0</v>
      </c>
      <c r="F2286">
        <v>0</v>
      </c>
      <c r="G2286">
        <v>0</v>
      </c>
      <c r="H2286">
        <v>0.03</v>
      </c>
      <c r="I2286">
        <v>0</v>
      </c>
      <c r="J2286">
        <v>2</v>
      </c>
      <c r="K2286">
        <v>0.03</v>
      </c>
      <c r="L2286">
        <v>-1</v>
      </c>
      <c r="M2286">
        <v>-1</v>
      </c>
      <c r="N2286">
        <v>0.67</v>
      </c>
      <c r="O2286">
        <v>3.58</v>
      </c>
      <c r="P2286">
        <v>0.03</v>
      </c>
      <c r="Q2286">
        <v>0.28000000000000003</v>
      </c>
      <c r="R2286">
        <v>0.05</v>
      </c>
      <c r="S2286">
        <v>0.32</v>
      </c>
      <c r="T2286">
        <v>0.23</v>
      </c>
      <c r="U2286">
        <v>0</v>
      </c>
      <c r="V2286">
        <v>0</v>
      </c>
      <c r="W2286">
        <v>20.67</v>
      </c>
      <c r="X2286">
        <v>0.6</v>
      </c>
      <c r="Y2286">
        <v>-1</v>
      </c>
      <c r="Z2286">
        <v>-1</v>
      </c>
      <c r="AA2286">
        <v>24.88</v>
      </c>
      <c r="AB2286">
        <v>0.03</v>
      </c>
      <c r="AC2286">
        <v>0.02</v>
      </c>
      <c r="AD2286">
        <v>0.03</v>
      </c>
      <c r="AE2286">
        <v>4.17</v>
      </c>
      <c r="AF2286">
        <v>-1</v>
      </c>
      <c r="AG2286">
        <v>-1</v>
      </c>
      <c r="AH2286">
        <v>-1</v>
      </c>
      <c r="AI2286">
        <v>0</v>
      </c>
      <c r="AJ2286">
        <v>0</v>
      </c>
      <c r="AK2286">
        <v>0.03</v>
      </c>
      <c r="AL2286">
        <v>0.03</v>
      </c>
      <c r="AM2286">
        <v>0.05</v>
      </c>
      <c r="AN2286">
        <v>0.05</v>
      </c>
      <c r="AO2286">
        <v>1.42</v>
      </c>
      <c r="AP2286">
        <v>1.42</v>
      </c>
      <c r="AQ2286">
        <v>22.67</v>
      </c>
      <c r="AR2286">
        <v>0.53</v>
      </c>
      <c r="AS2286">
        <v>0.68</v>
      </c>
      <c r="AT2286">
        <v>-1</v>
      </c>
      <c r="AU2286">
        <v>-1</v>
      </c>
      <c r="AV2286">
        <v>0.05</v>
      </c>
      <c r="AW2286">
        <v>29.88</v>
      </c>
      <c r="AX2286">
        <v>29.88</v>
      </c>
      <c r="AY2286">
        <v>0.17</v>
      </c>
      <c r="AZ2286">
        <v>0</v>
      </c>
      <c r="BA2286">
        <v>1413.0194460620046</v>
      </c>
    </row>
    <row r="2287" spans="1:53" x14ac:dyDescent="0.25">
      <c r="A2287">
        <v>5317</v>
      </c>
      <c r="B2287" t="s">
        <v>2597</v>
      </c>
      <c r="C2287">
        <v>0</v>
      </c>
      <c r="D2287">
        <v>1.58</v>
      </c>
      <c r="E2287">
        <v>0</v>
      </c>
      <c r="F2287">
        <v>0</v>
      </c>
      <c r="G2287">
        <v>0</v>
      </c>
      <c r="H2287">
        <v>0.03</v>
      </c>
      <c r="I2287">
        <v>0</v>
      </c>
      <c r="J2287">
        <v>2</v>
      </c>
      <c r="K2287">
        <v>0.03</v>
      </c>
      <c r="L2287">
        <v>-1</v>
      </c>
      <c r="M2287">
        <v>-1</v>
      </c>
      <c r="N2287">
        <v>0.67</v>
      </c>
      <c r="O2287">
        <v>3.58</v>
      </c>
      <c r="P2287">
        <v>0.03</v>
      </c>
      <c r="Q2287">
        <v>0.28000000000000003</v>
      </c>
      <c r="R2287">
        <v>0.05</v>
      </c>
      <c r="S2287">
        <v>0.32</v>
      </c>
      <c r="T2287">
        <v>0.23</v>
      </c>
      <c r="U2287">
        <v>0</v>
      </c>
      <c r="V2287">
        <v>0</v>
      </c>
      <c r="W2287">
        <v>20.67</v>
      </c>
      <c r="X2287">
        <v>0.6</v>
      </c>
      <c r="Y2287">
        <v>-1</v>
      </c>
      <c r="Z2287">
        <v>-1</v>
      </c>
      <c r="AA2287">
        <v>24.88</v>
      </c>
      <c r="AB2287">
        <v>0.03</v>
      </c>
      <c r="AC2287">
        <v>0.02</v>
      </c>
      <c r="AD2287">
        <v>0.03</v>
      </c>
      <c r="AE2287">
        <v>4.17</v>
      </c>
      <c r="AF2287">
        <v>-1</v>
      </c>
      <c r="AG2287">
        <v>-1</v>
      </c>
      <c r="AH2287">
        <v>-1</v>
      </c>
      <c r="AI2287">
        <v>0</v>
      </c>
      <c r="AJ2287">
        <v>0</v>
      </c>
      <c r="AK2287">
        <v>0.03</v>
      </c>
      <c r="AL2287">
        <v>0.03</v>
      </c>
      <c r="AM2287">
        <v>0.05</v>
      </c>
      <c r="AN2287">
        <v>0.05</v>
      </c>
      <c r="AO2287">
        <v>1.42</v>
      </c>
      <c r="AP2287">
        <v>1.42</v>
      </c>
      <c r="AQ2287">
        <v>22.67</v>
      </c>
      <c r="AR2287">
        <v>0.53</v>
      </c>
      <c r="AS2287">
        <v>0.68</v>
      </c>
      <c r="AT2287">
        <v>-1</v>
      </c>
      <c r="AU2287">
        <v>-1</v>
      </c>
      <c r="AV2287">
        <v>0.05</v>
      </c>
      <c r="AW2287">
        <v>29.88</v>
      </c>
      <c r="AX2287">
        <v>29.88</v>
      </c>
      <c r="AY2287">
        <v>0.17</v>
      </c>
      <c r="AZ2287">
        <v>0</v>
      </c>
      <c r="BA2287">
        <v>1438.4046103442238</v>
      </c>
    </row>
    <row r="2288" spans="1:53" x14ac:dyDescent="0.25">
      <c r="A2288">
        <v>5318</v>
      </c>
      <c r="B2288" t="s">
        <v>2598</v>
      </c>
      <c r="C2288">
        <v>0</v>
      </c>
      <c r="D2288">
        <v>1.58</v>
      </c>
      <c r="E2288">
        <v>0</v>
      </c>
      <c r="F2288">
        <v>0</v>
      </c>
      <c r="G2288">
        <v>0</v>
      </c>
      <c r="H2288">
        <v>0.03</v>
      </c>
      <c r="I2288">
        <v>0</v>
      </c>
      <c r="J2288">
        <v>2</v>
      </c>
      <c r="K2288">
        <v>0.03</v>
      </c>
      <c r="L2288">
        <v>-1</v>
      </c>
      <c r="M2288">
        <v>-1</v>
      </c>
      <c r="N2288">
        <v>0.67</v>
      </c>
      <c r="O2288">
        <v>3.58</v>
      </c>
      <c r="P2288">
        <v>0.03</v>
      </c>
      <c r="Q2288">
        <v>0.28000000000000003</v>
      </c>
      <c r="R2288">
        <v>0.05</v>
      </c>
      <c r="S2288">
        <v>0.32</v>
      </c>
      <c r="T2288">
        <v>0.23</v>
      </c>
      <c r="U2288">
        <v>0</v>
      </c>
      <c r="V2288">
        <v>0</v>
      </c>
      <c r="W2288">
        <v>20.67</v>
      </c>
      <c r="X2288">
        <v>0.6</v>
      </c>
      <c r="Y2288">
        <v>-1</v>
      </c>
      <c r="Z2288">
        <v>-1</v>
      </c>
      <c r="AA2288">
        <v>24.88</v>
      </c>
      <c r="AB2288">
        <v>0.03</v>
      </c>
      <c r="AC2288">
        <v>0.02</v>
      </c>
      <c r="AD2288">
        <v>0.03</v>
      </c>
      <c r="AE2288">
        <v>4.17</v>
      </c>
      <c r="AF2288">
        <v>-1</v>
      </c>
      <c r="AG2288">
        <v>-1</v>
      </c>
      <c r="AH2288">
        <v>-1</v>
      </c>
      <c r="AI2288">
        <v>0</v>
      </c>
      <c r="AJ2288">
        <v>0</v>
      </c>
      <c r="AK2288">
        <v>0.03</v>
      </c>
      <c r="AL2288">
        <v>0.03</v>
      </c>
      <c r="AM2288">
        <v>0.05</v>
      </c>
      <c r="AN2288">
        <v>0.05</v>
      </c>
      <c r="AO2288">
        <v>1.42</v>
      </c>
      <c r="AP2288">
        <v>1.42</v>
      </c>
      <c r="AQ2288">
        <v>22.67</v>
      </c>
      <c r="AR2288">
        <v>0.53</v>
      </c>
      <c r="AS2288">
        <v>0.68</v>
      </c>
      <c r="AT2288">
        <v>-1</v>
      </c>
      <c r="AU2288">
        <v>-1</v>
      </c>
      <c r="AV2288">
        <v>0.05</v>
      </c>
      <c r="AW2288">
        <v>29.88</v>
      </c>
      <c r="AX2288">
        <v>29.88</v>
      </c>
      <c r="AY2288">
        <v>0.17</v>
      </c>
      <c r="AZ2288">
        <v>0</v>
      </c>
      <c r="BA2288">
        <v>1462.2126130766644</v>
      </c>
    </row>
    <row r="2289" spans="1:53" x14ac:dyDescent="0.25">
      <c r="A2289">
        <v>5324</v>
      </c>
      <c r="B2289" t="s">
        <v>2599</v>
      </c>
      <c r="C2289">
        <v>0</v>
      </c>
      <c r="D2289">
        <v>1.58</v>
      </c>
      <c r="E2289">
        <v>0</v>
      </c>
      <c r="F2289">
        <v>0</v>
      </c>
      <c r="G2289">
        <v>0</v>
      </c>
      <c r="H2289">
        <v>0.03</v>
      </c>
      <c r="I2289">
        <v>0</v>
      </c>
      <c r="J2289">
        <v>2</v>
      </c>
      <c r="K2289">
        <v>0.03</v>
      </c>
      <c r="L2289">
        <v>-1</v>
      </c>
      <c r="M2289">
        <v>-1</v>
      </c>
      <c r="N2289">
        <v>0.67</v>
      </c>
      <c r="O2289">
        <v>3.58</v>
      </c>
      <c r="P2289">
        <v>0.03</v>
      </c>
      <c r="Q2289">
        <v>0.28000000000000003</v>
      </c>
      <c r="R2289">
        <v>0.05</v>
      </c>
      <c r="S2289">
        <v>0.32</v>
      </c>
      <c r="T2289">
        <v>0.23</v>
      </c>
      <c r="U2289">
        <v>0</v>
      </c>
      <c r="V2289">
        <v>0</v>
      </c>
      <c r="W2289">
        <v>20.67</v>
      </c>
      <c r="X2289">
        <v>0.6</v>
      </c>
      <c r="Y2289">
        <v>-1</v>
      </c>
      <c r="Z2289">
        <v>-1</v>
      </c>
      <c r="AA2289">
        <v>24.88</v>
      </c>
      <c r="AB2289">
        <v>0.03</v>
      </c>
      <c r="AC2289">
        <v>0.02</v>
      </c>
      <c r="AD2289">
        <v>0.03</v>
      </c>
      <c r="AE2289">
        <v>4.17</v>
      </c>
      <c r="AF2289">
        <v>-1</v>
      </c>
      <c r="AG2289">
        <v>-1</v>
      </c>
      <c r="AH2289">
        <v>-1</v>
      </c>
      <c r="AI2289">
        <v>0</v>
      </c>
      <c r="AJ2289">
        <v>0</v>
      </c>
      <c r="AK2289">
        <v>0.03</v>
      </c>
      <c r="AL2289">
        <v>0.03</v>
      </c>
      <c r="AM2289">
        <v>0.05</v>
      </c>
      <c r="AN2289">
        <v>0.05</v>
      </c>
      <c r="AO2289">
        <v>1.42</v>
      </c>
      <c r="AP2289">
        <v>1.42</v>
      </c>
      <c r="AQ2289">
        <v>22.67</v>
      </c>
      <c r="AR2289">
        <v>0.53</v>
      </c>
      <c r="AS2289">
        <v>0.68</v>
      </c>
      <c r="AT2289">
        <v>-1</v>
      </c>
      <c r="AU2289">
        <v>-1</v>
      </c>
      <c r="AV2289">
        <v>0.05</v>
      </c>
      <c r="AW2289">
        <v>29.88</v>
      </c>
      <c r="AX2289">
        <v>29.88</v>
      </c>
      <c r="AY2289">
        <v>0.17</v>
      </c>
      <c r="AZ2289">
        <v>0</v>
      </c>
      <c r="BA2289">
        <v>1439.4453521671439</v>
      </c>
    </row>
    <row r="2290" spans="1:53" x14ac:dyDescent="0.25">
      <c r="A2290">
        <v>5325</v>
      </c>
      <c r="B2290" t="s">
        <v>2600</v>
      </c>
      <c r="C2290">
        <v>0</v>
      </c>
      <c r="D2290">
        <v>1.58</v>
      </c>
      <c r="E2290">
        <v>0</v>
      </c>
      <c r="F2290">
        <v>0</v>
      </c>
      <c r="G2290">
        <v>0</v>
      </c>
      <c r="H2290">
        <v>0.03</v>
      </c>
      <c r="I2290">
        <v>0</v>
      </c>
      <c r="J2290">
        <v>2</v>
      </c>
      <c r="K2290">
        <v>0.03</v>
      </c>
      <c r="L2290">
        <v>-1</v>
      </c>
      <c r="M2290">
        <v>-1</v>
      </c>
      <c r="N2290">
        <v>0.67</v>
      </c>
      <c r="O2290">
        <v>3.58</v>
      </c>
      <c r="P2290">
        <v>0.03</v>
      </c>
      <c r="Q2290">
        <v>0.28000000000000003</v>
      </c>
      <c r="R2290">
        <v>0.05</v>
      </c>
      <c r="S2290">
        <v>0.32</v>
      </c>
      <c r="T2290">
        <v>0.23</v>
      </c>
      <c r="U2290">
        <v>0</v>
      </c>
      <c r="V2290">
        <v>0</v>
      </c>
      <c r="W2290">
        <v>20.67</v>
      </c>
      <c r="X2290">
        <v>0.6</v>
      </c>
      <c r="Y2290">
        <v>-1</v>
      </c>
      <c r="Z2290">
        <v>-1</v>
      </c>
      <c r="AA2290">
        <v>24.88</v>
      </c>
      <c r="AB2290">
        <v>0.03</v>
      </c>
      <c r="AC2290">
        <v>0.02</v>
      </c>
      <c r="AD2290">
        <v>0.03</v>
      </c>
      <c r="AE2290">
        <v>4.17</v>
      </c>
      <c r="AF2290">
        <v>-1</v>
      </c>
      <c r="AG2290">
        <v>-1</v>
      </c>
      <c r="AH2290">
        <v>-1</v>
      </c>
      <c r="AI2290">
        <v>0</v>
      </c>
      <c r="AJ2290">
        <v>0</v>
      </c>
      <c r="AK2290">
        <v>0.03</v>
      </c>
      <c r="AL2290">
        <v>0.03</v>
      </c>
      <c r="AM2290">
        <v>0.05</v>
      </c>
      <c r="AN2290">
        <v>0.05</v>
      </c>
      <c r="AO2290">
        <v>1.42</v>
      </c>
      <c r="AP2290">
        <v>1.42</v>
      </c>
      <c r="AQ2290">
        <v>22.67</v>
      </c>
      <c r="AR2290">
        <v>0.53</v>
      </c>
      <c r="AS2290">
        <v>0.68</v>
      </c>
      <c r="AT2290">
        <v>-1</v>
      </c>
      <c r="AU2290">
        <v>-1</v>
      </c>
      <c r="AV2290">
        <v>0.05</v>
      </c>
      <c r="AW2290">
        <v>29.88</v>
      </c>
      <c r="AX2290">
        <v>29.88</v>
      </c>
      <c r="AY2290">
        <v>0.17</v>
      </c>
      <c r="AZ2290">
        <v>0</v>
      </c>
      <c r="BA2290">
        <v>1438.2335554601948</v>
      </c>
    </row>
    <row r="2291" spans="1:53" x14ac:dyDescent="0.25">
      <c r="A2291">
        <v>5326</v>
      </c>
      <c r="B2291" t="s">
        <v>2601</v>
      </c>
      <c r="C2291">
        <v>0</v>
      </c>
      <c r="D2291">
        <v>1.58</v>
      </c>
      <c r="E2291">
        <v>0</v>
      </c>
      <c r="F2291">
        <v>0</v>
      </c>
      <c r="G2291">
        <v>0</v>
      </c>
      <c r="H2291">
        <v>0.03</v>
      </c>
      <c r="I2291">
        <v>0</v>
      </c>
      <c r="J2291">
        <v>2</v>
      </c>
      <c r="K2291">
        <v>0.03</v>
      </c>
      <c r="L2291">
        <v>-1</v>
      </c>
      <c r="M2291">
        <v>-1</v>
      </c>
      <c r="N2291">
        <v>0.67</v>
      </c>
      <c r="O2291">
        <v>3.58</v>
      </c>
      <c r="P2291">
        <v>0.03</v>
      </c>
      <c r="Q2291">
        <v>0.28000000000000003</v>
      </c>
      <c r="R2291">
        <v>0.05</v>
      </c>
      <c r="S2291">
        <v>0.32</v>
      </c>
      <c r="T2291">
        <v>0.23</v>
      </c>
      <c r="U2291">
        <v>0</v>
      </c>
      <c r="V2291">
        <v>0</v>
      </c>
      <c r="W2291">
        <v>20.67</v>
      </c>
      <c r="X2291">
        <v>0.6</v>
      </c>
      <c r="Y2291">
        <v>-1</v>
      </c>
      <c r="Z2291">
        <v>-1</v>
      </c>
      <c r="AA2291">
        <v>24.88</v>
      </c>
      <c r="AB2291">
        <v>0.03</v>
      </c>
      <c r="AC2291">
        <v>0.02</v>
      </c>
      <c r="AD2291">
        <v>0.03</v>
      </c>
      <c r="AE2291">
        <v>4.17</v>
      </c>
      <c r="AF2291">
        <v>-1</v>
      </c>
      <c r="AG2291">
        <v>-1</v>
      </c>
      <c r="AH2291">
        <v>-1</v>
      </c>
      <c r="AI2291">
        <v>0</v>
      </c>
      <c r="AJ2291">
        <v>0</v>
      </c>
      <c r="AK2291">
        <v>0.03</v>
      </c>
      <c r="AL2291">
        <v>0.03</v>
      </c>
      <c r="AM2291">
        <v>0.05</v>
      </c>
      <c r="AN2291">
        <v>0.05</v>
      </c>
      <c r="AO2291">
        <v>1.42</v>
      </c>
      <c r="AP2291">
        <v>1.42</v>
      </c>
      <c r="AQ2291">
        <v>22.67</v>
      </c>
      <c r="AR2291">
        <v>0.53</v>
      </c>
      <c r="AS2291">
        <v>0.68</v>
      </c>
      <c r="AT2291">
        <v>-1</v>
      </c>
      <c r="AU2291">
        <v>-1</v>
      </c>
      <c r="AV2291">
        <v>0.05</v>
      </c>
      <c r="AW2291">
        <v>29.88</v>
      </c>
      <c r="AX2291">
        <v>29.88</v>
      </c>
      <c r="AY2291">
        <v>0.17</v>
      </c>
      <c r="AZ2291">
        <v>0</v>
      </c>
      <c r="BA2291">
        <v>1474.4144785133606</v>
      </c>
    </row>
    <row r="2292" spans="1:53" x14ac:dyDescent="0.25">
      <c r="A2292">
        <v>5327</v>
      </c>
      <c r="B2292" t="s">
        <v>2602</v>
      </c>
      <c r="C2292">
        <v>0</v>
      </c>
      <c r="D2292">
        <v>1.58</v>
      </c>
      <c r="E2292">
        <v>0</v>
      </c>
      <c r="F2292">
        <v>0</v>
      </c>
      <c r="G2292">
        <v>0</v>
      </c>
      <c r="H2292">
        <v>0.03</v>
      </c>
      <c r="I2292">
        <v>0</v>
      </c>
      <c r="J2292">
        <v>2</v>
      </c>
      <c r="K2292">
        <v>0.03</v>
      </c>
      <c r="L2292">
        <v>-1</v>
      </c>
      <c r="M2292">
        <v>-1</v>
      </c>
      <c r="N2292">
        <v>0.67</v>
      </c>
      <c r="O2292">
        <v>3.58</v>
      </c>
      <c r="P2292">
        <v>0.03</v>
      </c>
      <c r="Q2292">
        <v>0.28000000000000003</v>
      </c>
      <c r="R2292">
        <v>0.05</v>
      </c>
      <c r="S2292">
        <v>0.32</v>
      </c>
      <c r="T2292">
        <v>0.23</v>
      </c>
      <c r="U2292">
        <v>0</v>
      </c>
      <c r="V2292">
        <v>0</v>
      </c>
      <c r="W2292">
        <v>20.67</v>
      </c>
      <c r="X2292">
        <v>0.6</v>
      </c>
      <c r="Y2292">
        <v>-1</v>
      </c>
      <c r="Z2292">
        <v>-1</v>
      </c>
      <c r="AA2292">
        <v>24.88</v>
      </c>
      <c r="AB2292">
        <v>0.03</v>
      </c>
      <c r="AC2292">
        <v>0.02</v>
      </c>
      <c r="AD2292">
        <v>0.03</v>
      </c>
      <c r="AE2292">
        <v>4.17</v>
      </c>
      <c r="AF2292">
        <v>-1</v>
      </c>
      <c r="AG2292">
        <v>-1</v>
      </c>
      <c r="AH2292">
        <v>-1</v>
      </c>
      <c r="AI2292">
        <v>0</v>
      </c>
      <c r="AJ2292">
        <v>0</v>
      </c>
      <c r="AK2292">
        <v>0.03</v>
      </c>
      <c r="AL2292">
        <v>0.03</v>
      </c>
      <c r="AM2292">
        <v>0.05</v>
      </c>
      <c r="AN2292">
        <v>0.05</v>
      </c>
      <c r="AO2292">
        <v>1.42</v>
      </c>
      <c r="AP2292">
        <v>1.42</v>
      </c>
      <c r="AQ2292">
        <v>22.67</v>
      </c>
      <c r="AR2292">
        <v>0.53</v>
      </c>
      <c r="AS2292">
        <v>0.68</v>
      </c>
      <c r="AT2292">
        <v>-1</v>
      </c>
      <c r="AU2292">
        <v>-1</v>
      </c>
      <c r="AV2292">
        <v>0.05</v>
      </c>
      <c r="AW2292">
        <v>29.88</v>
      </c>
      <c r="AX2292">
        <v>29.88</v>
      </c>
      <c r="AY2292">
        <v>0.17</v>
      </c>
      <c r="AZ2292">
        <v>0</v>
      </c>
      <c r="BA2292">
        <v>1410.2437579019684</v>
      </c>
    </row>
    <row r="2293" spans="1:53" x14ac:dyDescent="0.25">
      <c r="A2293">
        <v>5329</v>
      </c>
      <c r="B2293" t="s">
        <v>2603</v>
      </c>
      <c r="C2293">
        <v>0</v>
      </c>
      <c r="D2293">
        <v>1.58</v>
      </c>
      <c r="E2293">
        <v>0</v>
      </c>
      <c r="F2293">
        <v>0</v>
      </c>
      <c r="G2293">
        <v>0</v>
      </c>
      <c r="H2293">
        <v>0.03</v>
      </c>
      <c r="I2293">
        <v>0</v>
      </c>
      <c r="J2293">
        <v>2</v>
      </c>
      <c r="K2293">
        <v>0.03</v>
      </c>
      <c r="L2293">
        <v>-1</v>
      </c>
      <c r="M2293">
        <v>-1</v>
      </c>
      <c r="N2293">
        <v>0.67</v>
      </c>
      <c r="O2293">
        <v>3.58</v>
      </c>
      <c r="P2293">
        <v>0.03</v>
      </c>
      <c r="Q2293">
        <v>0.28000000000000003</v>
      </c>
      <c r="R2293">
        <v>0.05</v>
      </c>
      <c r="S2293">
        <v>0.32</v>
      </c>
      <c r="T2293">
        <v>0.23</v>
      </c>
      <c r="U2293">
        <v>0</v>
      </c>
      <c r="V2293">
        <v>0</v>
      </c>
      <c r="W2293">
        <v>20.67</v>
      </c>
      <c r="X2293">
        <v>0.6</v>
      </c>
      <c r="Y2293">
        <v>-1</v>
      </c>
      <c r="Z2293">
        <v>-1</v>
      </c>
      <c r="AA2293">
        <v>24.88</v>
      </c>
      <c r="AB2293">
        <v>0.03</v>
      </c>
      <c r="AC2293">
        <v>0.02</v>
      </c>
      <c r="AD2293">
        <v>0.03</v>
      </c>
      <c r="AE2293">
        <v>4.17</v>
      </c>
      <c r="AF2293">
        <v>-1</v>
      </c>
      <c r="AG2293">
        <v>-1</v>
      </c>
      <c r="AH2293">
        <v>-1</v>
      </c>
      <c r="AI2293">
        <v>0</v>
      </c>
      <c r="AJ2293">
        <v>0</v>
      </c>
      <c r="AK2293">
        <v>0.03</v>
      </c>
      <c r="AL2293">
        <v>0.03</v>
      </c>
      <c r="AM2293">
        <v>0.05</v>
      </c>
      <c r="AN2293">
        <v>0.05</v>
      </c>
      <c r="AO2293">
        <v>1.42</v>
      </c>
      <c r="AP2293">
        <v>1.42</v>
      </c>
      <c r="AQ2293">
        <v>22.67</v>
      </c>
      <c r="AR2293">
        <v>0.53</v>
      </c>
      <c r="AS2293">
        <v>0.68</v>
      </c>
      <c r="AT2293">
        <v>-1</v>
      </c>
      <c r="AU2293">
        <v>-1</v>
      </c>
      <c r="AV2293">
        <v>0.05</v>
      </c>
      <c r="AW2293">
        <v>29.88</v>
      </c>
      <c r="AX2293">
        <v>29.88</v>
      </c>
      <c r="AY2293">
        <v>0.17</v>
      </c>
      <c r="AZ2293">
        <v>0</v>
      </c>
      <c r="BA2293">
        <v>1430.1720374532638</v>
      </c>
    </row>
    <row r="2294" spans="1:53" x14ac:dyDescent="0.25">
      <c r="A2294">
        <v>5331</v>
      </c>
      <c r="B2294" t="s">
        <v>2604</v>
      </c>
      <c r="C2294">
        <v>0</v>
      </c>
      <c r="D2294">
        <v>1.58</v>
      </c>
      <c r="E2294">
        <v>0</v>
      </c>
      <c r="F2294">
        <v>0</v>
      </c>
      <c r="G2294">
        <v>0</v>
      </c>
      <c r="H2294">
        <v>0.03</v>
      </c>
      <c r="I2294">
        <v>0</v>
      </c>
      <c r="J2294">
        <v>2</v>
      </c>
      <c r="K2294">
        <v>0.03</v>
      </c>
      <c r="L2294">
        <v>-1</v>
      </c>
      <c r="M2294">
        <v>-1</v>
      </c>
      <c r="N2294">
        <v>0.67</v>
      </c>
      <c r="O2294">
        <v>3.58</v>
      </c>
      <c r="P2294">
        <v>0.03</v>
      </c>
      <c r="Q2294">
        <v>0.28000000000000003</v>
      </c>
      <c r="R2294">
        <v>0.05</v>
      </c>
      <c r="S2294">
        <v>0.32</v>
      </c>
      <c r="T2294">
        <v>0.23</v>
      </c>
      <c r="U2294">
        <v>0</v>
      </c>
      <c r="V2294">
        <v>0</v>
      </c>
      <c r="W2294">
        <v>20.67</v>
      </c>
      <c r="X2294">
        <v>0.6</v>
      </c>
      <c r="Y2294">
        <v>-1</v>
      </c>
      <c r="Z2294">
        <v>-1</v>
      </c>
      <c r="AA2294">
        <v>24.88</v>
      </c>
      <c r="AB2294">
        <v>0.03</v>
      </c>
      <c r="AC2294">
        <v>0.02</v>
      </c>
      <c r="AD2294">
        <v>0.03</v>
      </c>
      <c r="AE2294">
        <v>4.17</v>
      </c>
      <c r="AF2294">
        <v>-1</v>
      </c>
      <c r="AG2294">
        <v>-1</v>
      </c>
      <c r="AH2294">
        <v>-1</v>
      </c>
      <c r="AI2294">
        <v>0</v>
      </c>
      <c r="AJ2294">
        <v>0</v>
      </c>
      <c r="AK2294">
        <v>0.03</v>
      </c>
      <c r="AL2294">
        <v>0.03</v>
      </c>
      <c r="AM2294">
        <v>0.05</v>
      </c>
      <c r="AN2294">
        <v>0.05</v>
      </c>
      <c r="AO2294">
        <v>1.42</v>
      </c>
      <c r="AP2294">
        <v>1.42</v>
      </c>
      <c r="AQ2294">
        <v>22.67</v>
      </c>
      <c r="AR2294">
        <v>0.53</v>
      </c>
      <c r="AS2294">
        <v>0.68</v>
      </c>
      <c r="AT2294">
        <v>-1</v>
      </c>
      <c r="AU2294">
        <v>-1</v>
      </c>
      <c r="AV2294">
        <v>0.05</v>
      </c>
      <c r="AW2294">
        <v>29.88</v>
      </c>
      <c r="AX2294">
        <v>29.88</v>
      </c>
      <c r="AY2294">
        <v>0.17</v>
      </c>
      <c r="AZ2294">
        <v>0</v>
      </c>
      <c r="BA2294">
        <v>1439.6530951911598</v>
      </c>
    </row>
    <row r="2295" spans="1:53" x14ac:dyDescent="0.25">
      <c r="A2295">
        <v>5332</v>
      </c>
      <c r="B2295" t="s">
        <v>2605</v>
      </c>
      <c r="C2295">
        <v>0</v>
      </c>
      <c r="D2295">
        <v>1.58</v>
      </c>
      <c r="E2295">
        <v>0</v>
      </c>
      <c r="F2295">
        <v>0</v>
      </c>
      <c r="G2295">
        <v>0</v>
      </c>
      <c r="H2295">
        <v>0.03</v>
      </c>
      <c r="I2295">
        <v>0</v>
      </c>
      <c r="J2295">
        <v>2</v>
      </c>
      <c r="K2295">
        <v>0.03</v>
      </c>
      <c r="L2295">
        <v>-1</v>
      </c>
      <c r="M2295">
        <v>-1</v>
      </c>
      <c r="N2295">
        <v>0.67</v>
      </c>
      <c r="O2295">
        <v>3.58</v>
      </c>
      <c r="P2295">
        <v>0.03</v>
      </c>
      <c r="Q2295">
        <v>0.28000000000000003</v>
      </c>
      <c r="R2295">
        <v>0.05</v>
      </c>
      <c r="S2295">
        <v>0.32</v>
      </c>
      <c r="T2295">
        <v>0.23</v>
      </c>
      <c r="U2295">
        <v>0</v>
      </c>
      <c r="V2295">
        <v>0</v>
      </c>
      <c r="W2295">
        <v>20.67</v>
      </c>
      <c r="X2295">
        <v>0.6</v>
      </c>
      <c r="Y2295">
        <v>-1</v>
      </c>
      <c r="Z2295">
        <v>-1</v>
      </c>
      <c r="AA2295">
        <v>24.88</v>
      </c>
      <c r="AB2295">
        <v>0.03</v>
      </c>
      <c r="AC2295">
        <v>0.02</v>
      </c>
      <c r="AD2295">
        <v>0.03</v>
      </c>
      <c r="AE2295">
        <v>4.17</v>
      </c>
      <c r="AF2295">
        <v>-1</v>
      </c>
      <c r="AG2295">
        <v>-1</v>
      </c>
      <c r="AH2295">
        <v>-1</v>
      </c>
      <c r="AI2295">
        <v>0</v>
      </c>
      <c r="AJ2295">
        <v>0</v>
      </c>
      <c r="AK2295">
        <v>0.03</v>
      </c>
      <c r="AL2295">
        <v>0.03</v>
      </c>
      <c r="AM2295">
        <v>0.05</v>
      </c>
      <c r="AN2295">
        <v>0.05</v>
      </c>
      <c r="AO2295">
        <v>1.42</v>
      </c>
      <c r="AP2295">
        <v>1.42</v>
      </c>
      <c r="AQ2295">
        <v>22.67</v>
      </c>
      <c r="AR2295">
        <v>0.53</v>
      </c>
      <c r="AS2295">
        <v>0.68</v>
      </c>
      <c r="AT2295">
        <v>-1</v>
      </c>
      <c r="AU2295">
        <v>-1</v>
      </c>
      <c r="AV2295">
        <v>0.05</v>
      </c>
      <c r="AW2295">
        <v>29.88</v>
      </c>
      <c r="AX2295">
        <v>29.88</v>
      </c>
      <c r="AY2295">
        <v>0.17</v>
      </c>
      <c r="AZ2295">
        <v>0</v>
      </c>
      <c r="BA2295">
        <v>1515.5411730733376</v>
      </c>
    </row>
    <row r="2296" spans="1:53" x14ac:dyDescent="0.25">
      <c r="A2296">
        <v>5333</v>
      </c>
      <c r="B2296" t="s">
        <v>2606</v>
      </c>
      <c r="C2296">
        <v>0</v>
      </c>
      <c r="D2296">
        <v>1.58</v>
      </c>
      <c r="E2296">
        <v>0</v>
      </c>
      <c r="F2296">
        <v>0</v>
      </c>
      <c r="G2296">
        <v>0</v>
      </c>
      <c r="H2296">
        <v>0.03</v>
      </c>
      <c r="I2296">
        <v>0</v>
      </c>
      <c r="J2296">
        <v>2</v>
      </c>
      <c r="K2296">
        <v>0.03</v>
      </c>
      <c r="L2296">
        <v>-1</v>
      </c>
      <c r="M2296">
        <v>-1</v>
      </c>
      <c r="N2296">
        <v>0.67</v>
      </c>
      <c r="O2296">
        <v>3.58</v>
      </c>
      <c r="P2296">
        <v>0.03</v>
      </c>
      <c r="Q2296">
        <v>0.28000000000000003</v>
      </c>
      <c r="R2296">
        <v>0.05</v>
      </c>
      <c r="S2296">
        <v>0.32</v>
      </c>
      <c r="T2296">
        <v>0.23</v>
      </c>
      <c r="U2296">
        <v>0</v>
      </c>
      <c r="V2296">
        <v>0</v>
      </c>
      <c r="W2296">
        <v>20.67</v>
      </c>
      <c r="X2296">
        <v>0.6</v>
      </c>
      <c r="Y2296">
        <v>-1</v>
      </c>
      <c r="Z2296">
        <v>-1</v>
      </c>
      <c r="AA2296">
        <v>24.88</v>
      </c>
      <c r="AB2296">
        <v>0.03</v>
      </c>
      <c r="AC2296">
        <v>0.02</v>
      </c>
      <c r="AD2296">
        <v>0.03</v>
      </c>
      <c r="AE2296">
        <v>4.17</v>
      </c>
      <c r="AF2296">
        <v>-1</v>
      </c>
      <c r="AG2296">
        <v>-1</v>
      </c>
      <c r="AH2296">
        <v>-1</v>
      </c>
      <c r="AI2296">
        <v>0</v>
      </c>
      <c r="AJ2296">
        <v>0</v>
      </c>
      <c r="AK2296">
        <v>0.03</v>
      </c>
      <c r="AL2296">
        <v>0.03</v>
      </c>
      <c r="AM2296">
        <v>0.05</v>
      </c>
      <c r="AN2296">
        <v>0.05</v>
      </c>
      <c r="AO2296">
        <v>1.42</v>
      </c>
      <c r="AP2296">
        <v>1.42</v>
      </c>
      <c r="AQ2296">
        <v>22.67</v>
      </c>
      <c r="AR2296">
        <v>0.53</v>
      </c>
      <c r="AS2296">
        <v>0.68</v>
      </c>
      <c r="AT2296">
        <v>-1</v>
      </c>
      <c r="AU2296">
        <v>-1</v>
      </c>
      <c r="AV2296">
        <v>0.05</v>
      </c>
      <c r="AW2296">
        <v>29.88</v>
      </c>
      <c r="AX2296">
        <v>29.88</v>
      </c>
      <c r="AY2296">
        <v>0.17</v>
      </c>
      <c r="AZ2296">
        <v>0</v>
      </c>
      <c r="BA2296">
        <v>1414.9274314728366</v>
      </c>
    </row>
    <row r="2297" spans="1:53" x14ac:dyDescent="0.25">
      <c r="A2297">
        <v>5338</v>
      </c>
      <c r="B2297" t="s">
        <v>2607</v>
      </c>
      <c r="C2297">
        <v>0</v>
      </c>
      <c r="D2297">
        <v>1.58</v>
      </c>
      <c r="E2297">
        <v>0</v>
      </c>
      <c r="F2297">
        <v>0</v>
      </c>
      <c r="G2297">
        <v>0</v>
      </c>
      <c r="H2297">
        <v>0.03</v>
      </c>
      <c r="I2297">
        <v>0</v>
      </c>
      <c r="J2297">
        <v>2</v>
      </c>
      <c r="K2297">
        <v>0.03</v>
      </c>
      <c r="L2297">
        <v>-1</v>
      </c>
      <c r="M2297">
        <v>-1</v>
      </c>
      <c r="N2297">
        <v>0.67</v>
      </c>
      <c r="O2297">
        <v>3.58</v>
      </c>
      <c r="P2297">
        <v>0.03</v>
      </c>
      <c r="Q2297">
        <v>0.28000000000000003</v>
      </c>
      <c r="R2297">
        <v>0.05</v>
      </c>
      <c r="S2297">
        <v>0.32</v>
      </c>
      <c r="T2297">
        <v>0.23</v>
      </c>
      <c r="U2297">
        <v>0</v>
      </c>
      <c r="V2297">
        <v>0</v>
      </c>
      <c r="W2297">
        <v>20.67</v>
      </c>
      <c r="X2297">
        <v>0.6</v>
      </c>
      <c r="Y2297">
        <v>-1</v>
      </c>
      <c r="Z2297">
        <v>-1</v>
      </c>
      <c r="AA2297">
        <v>24.88</v>
      </c>
      <c r="AB2297">
        <v>0.03</v>
      </c>
      <c r="AC2297">
        <v>0.02</v>
      </c>
      <c r="AD2297">
        <v>0.03</v>
      </c>
      <c r="AE2297">
        <v>4.17</v>
      </c>
      <c r="AF2297">
        <v>-1</v>
      </c>
      <c r="AG2297">
        <v>-1</v>
      </c>
      <c r="AH2297">
        <v>-1</v>
      </c>
      <c r="AI2297">
        <v>0</v>
      </c>
      <c r="AJ2297">
        <v>0</v>
      </c>
      <c r="AK2297">
        <v>0.03</v>
      </c>
      <c r="AL2297">
        <v>0.03</v>
      </c>
      <c r="AM2297">
        <v>0.05</v>
      </c>
      <c r="AN2297">
        <v>0.05</v>
      </c>
      <c r="AO2297">
        <v>1.42</v>
      </c>
      <c r="AP2297">
        <v>1.42</v>
      </c>
      <c r="AQ2297">
        <v>22.67</v>
      </c>
      <c r="AR2297">
        <v>0.53</v>
      </c>
      <c r="AS2297">
        <v>0.68</v>
      </c>
      <c r="AT2297">
        <v>-1</v>
      </c>
      <c r="AU2297">
        <v>-1</v>
      </c>
      <c r="AV2297">
        <v>0.05</v>
      </c>
      <c r="AW2297">
        <v>29.88</v>
      </c>
      <c r="AX2297">
        <v>29.88</v>
      </c>
      <c r="AY2297">
        <v>0.17</v>
      </c>
      <c r="AZ2297">
        <v>0</v>
      </c>
      <c r="BA2297">
        <v>1468.6649381002976</v>
      </c>
    </row>
    <row r="2298" spans="1:53" x14ac:dyDescent="0.25">
      <c r="A2298">
        <v>5339</v>
      </c>
      <c r="B2298" t="s">
        <v>2600</v>
      </c>
      <c r="C2298">
        <v>0</v>
      </c>
      <c r="D2298">
        <v>1.58</v>
      </c>
      <c r="E2298">
        <v>0</v>
      </c>
      <c r="F2298">
        <v>0</v>
      </c>
      <c r="G2298">
        <v>0</v>
      </c>
      <c r="H2298">
        <v>0.03</v>
      </c>
      <c r="I2298">
        <v>0</v>
      </c>
      <c r="J2298">
        <v>2</v>
      </c>
      <c r="K2298">
        <v>0.03</v>
      </c>
      <c r="L2298">
        <v>-1</v>
      </c>
      <c r="M2298">
        <v>-1</v>
      </c>
      <c r="N2298">
        <v>0.67</v>
      </c>
      <c r="O2298">
        <v>3.58</v>
      </c>
      <c r="P2298">
        <v>0.03</v>
      </c>
      <c r="Q2298">
        <v>0.28000000000000003</v>
      </c>
      <c r="R2298">
        <v>0.05</v>
      </c>
      <c r="S2298">
        <v>0.32</v>
      </c>
      <c r="T2298">
        <v>0.23</v>
      </c>
      <c r="U2298">
        <v>0</v>
      </c>
      <c r="V2298">
        <v>0</v>
      </c>
      <c r="W2298">
        <v>20.67</v>
      </c>
      <c r="X2298">
        <v>0.6</v>
      </c>
      <c r="Y2298">
        <v>-1</v>
      </c>
      <c r="Z2298">
        <v>-1</v>
      </c>
      <c r="AA2298">
        <v>24.88</v>
      </c>
      <c r="AB2298">
        <v>0.03</v>
      </c>
      <c r="AC2298">
        <v>0.02</v>
      </c>
      <c r="AD2298">
        <v>0.03</v>
      </c>
      <c r="AE2298">
        <v>4.17</v>
      </c>
      <c r="AF2298">
        <v>-1</v>
      </c>
      <c r="AG2298">
        <v>-1</v>
      </c>
      <c r="AH2298">
        <v>-1</v>
      </c>
      <c r="AI2298">
        <v>0</v>
      </c>
      <c r="AJ2298">
        <v>0</v>
      </c>
      <c r="AK2298">
        <v>0.03</v>
      </c>
      <c r="AL2298">
        <v>0.03</v>
      </c>
      <c r="AM2298">
        <v>0.05</v>
      </c>
      <c r="AN2298">
        <v>0.05</v>
      </c>
      <c r="AO2298">
        <v>1.42</v>
      </c>
      <c r="AP2298">
        <v>1.42</v>
      </c>
      <c r="AQ2298">
        <v>22.67</v>
      </c>
      <c r="AR2298">
        <v>0.53</v>
      </c>
      <c r="AS2298">
        <v>0.68</v>
      </c>
      <c r="AT2298">
        <v>-1</v>
      </c>
      <c r="AU2298">
        <v>-1</v>
      </c>
      <c r="AV2298">
        <v>0.05</v>
      </c>
      <c r="AW2298">
        <v>29.88</v>
      </c>
      <c r="AX2298">
        <v>29.88</v>
      </c>
      <c r="AY2298">
        <v>0.17</v>
      </c>
      <c r="AZ2298">
        <v>0</v>
      </c>
      <c r="BA2298">
        <v>1444.8537128914031</v>
      </c>
    </row>
    <row r="2299" spans="1:53" x14ac:dyDescent="0.25">
      <c r="A2299">
        <v>5340</v>
      </c>
      <c r="B2299" t="s">
        <v>2608</v>
      </c>
      <c r="C2299">
        <v>0</v>
      </c>
      <c r="D2299">
        <v>1.58</v>
      </c>
      <c r="E2299">
        <v>0</v>
      </c>
      <c r="F2299">
        <v>0</v>
      </c>
      <c r="G2299">
        <v>0</v>
      </c>
      <c r="H2299">
        <v>0.03</v>
      </c>
      <c r="I2299">
        <v>0</v>
      </c>
      <c r="J2299">
        <v>2</v>
      </c>
      <c r="K2299">
        <v>0.03</v>
      </c>
      <c r="L2299">
        <v>-1</v>
      </c>
      <c r="M2299">
        <v>-1</v>
      </c>
      <c r="N2299">
        <v>0.67</v>
      </c>
      <c r="O2299">
        <v>3.58</v>
      </c>
      <c r="P2299">
        <v>0.03</v>
      </c>
      <c r="Q2299">
        <v>0.28000000000000003</v>
      </c>
      <c r="R2299">
        <v>0.05</v>
      </c>
      <c r="S2299">
        <v>0.32</v>
      </c>
      <c r="T2299">
        <v>0.23</v>
      </c>
      <c r="U2299">
        <v>0</v>
      </c>
      <c r="V2299">
        <v>0</v>
      </c>
      <c r="W2299">
        <v>20.67</v>
      </c>
      <c r="X2299">
        <v>0.6</v>
      </c>
      <c r="Y2299">
        <v>-1</v>
      </c>
      <c r="Z2299">
        <v>-1</v>
      </c>
      <c r="AA2299">
        <v>24.88</v>
      </c>
      <c r="AB2299">
        <v>0.03</v>
      </c>
      <c r="AC2299">
        <v>0.02</v>
      </c>
      <c r="AD2299">
        <v>0.03</v>
      </c>
      <c r="AE2299">
        <v>4.17</v>
      </c>
      <c r="AF2299">
        <v>-1</v>
      </c>
      <c r="AG2299">
        <v>-1</v>
      </c>
      <c r="AH2299">
        <v>-1</v>
      </c>
      <c r="AI2299">
        <v>0</v>
      </c>
      <c r="AJ2299">
        <v>0</v>
      </c>
      <c r="AK2299">
        <v>0.03</v>
      </c>
      <c r="AL2299">
        <v>0.03</v>
      </c>
      <c r="AM2299">
        <v>0.05</v>
      </c>
      <c r="AN2299">
        <v>0.05</v>
      </c>
      <c r="AO2299">
        <v>1.42</v>
      </c>
      <c r="AP2299">
        <v>1.42</v>
      </c>
      <c r="AQ2299">
        <v>22.67</v>
      </c>
      <c r="AR2299">
        <v>0.53</v>
      </c>
      <c r="AS2299">
        <v>0.68</v>
      </c>
      <c r="AT2299">
        <v>-1</v>
      </c>
      <c r="AU2299">
        <v>-1</v>
      </c>
      <c r="AV2299">
        <v>0.05</v>
      </c>
      <c r="AW2299">
        <v>29.88</v>
      </c>
      <c r="AX2299">
        <v>29.88</v>
      </c>
      <c r="AY2299">
        <v>0.17</v>
      </c>
      <c r="AZ2299">
        <v>0</v>
      </c>
      <c r="BA2299">
        <v>1392.5983231315145</v>
      </c>
    </row>
    <row r="2300" spans="1:53" x14ac:dyDescent="0.25">
      <c r="A2300">
        <v>5344</v>
      </c>
      <c r="B2300" t="s">
        <v>2609</v>
      </c>
      <c r="C2300">
        <v>0</v>
      </c>
      <c r="D2300">
        <v>1.58</v>
      </c>
      <c r="E2300">
        <v>0</v>
      </c>
      <c r="F2300">
        <v>0</v>
      </c>
      <c r="G2300">
        <v>0</v>
      </c>
      <c r="H2300">
        <v>0.03</v>
      </c>
      <c r="I2300">
        <v>0</v>
      </c>
      <c r="J2300">
        <v>2</v>
      </c>
      <c r="K2300">
        <v>0.03</v>
      </c>
      <c r="L2300">
        <v>-1</v>
      </c>
      <c r="M2300">
        <v>-1</v>
      </c>
      <c r="N2300">
        <v>0.67</v>
      </c>
      <c r="O2300">
        <v>3.58</v>
      </c>
      <c r="P2300">
        <v>0.03</v>
      </c>
      <c r="Q2300">
        <v>0.28000000000000003</v>
      </c>
      <c r="R2300">
        <v>0.05</v>
      </c>
      <c r="S2300">
        <v>0.32</v>
      </c>
      <c r="T2300">
        <v>0.23</v>
      </c>
      <c r="U2300">
        <v>0</v>
      </c>
      <c r="V2300">
        <v>0</v>
      </c>
      <c r="W2300">
        <v>20.67</v>
      </c>
      <c r="X2300">
        <v>0.6</v>
      </c>
      <c r="Y2300">
        <v>-1</v>
      </c>
      <c r="Z2300">
        <v>-1</v>
      </c>
      <c r="AA2300">
        <v>24.88</v>
      </c>
      <c r="AB2300">
        <v>0.03</v>
      </c>
      <c r="AC2300">
        <v>0.02</v>
      </c>
      <c r="AD2300">
        <v>0.03</v>
      </c>
      <c r="AE2300">
        <v>4.17</v>
      </c>
      <c r="AF2300">
        <v>-1</v>
      </c>
      <c r="AG2300">
        <v>-1</v>
      </c>
      <c r="AH2300">
        <v>-1</v>
      </c>
      <c r="AI2300">
        <v>0</v>
      </c>
      <c r="AJ2300">
        <v>0</v>
      </c>
      <c r="AK2300">
        <v>0.03</v>
      </c>
      <c r="AL2300">
        <v>0.03</v>
      </c>
      <c r="AM2300">
        <v>0.05</v>
      </c>
      <c r="AN2300">
        <v>0.05</v>
      </c>
      <c r="AO2300">
        <v>1.42</v>
      </c>
      <c r="AP2300">
        <v>1.42</v>
      </c>
      <c r="AQ2300">
        <v>22.67</v>
      </c>
      <c r="AR2300">
        <v>0.53</v>
      </c>
      <c r="AS2300">
        <v>0.68</v>
      </c>
      <c r="AT2300">
        <v>-1</v>
      </c>
      <c r="AU2300">
        <v>-1</v>
      </c>
      <c r="AV2300">
        <v>0.05</v>
      </c>
      <c r="AW2300">
        <v>29.88</v>
      </c>
      <c r="AX2300">
        <v>29.88</v>
      </c>
      <c r="AY2300">
        <v>0.17</v>
      </c>
      <c r="AZ2300">
        <v>0</v>
      </c>
      <c r="BA2300">
        <v>1396.7087500900534</v>
      </c>
    </row>
    <row r="2301" spans="1:53" x14ac:dyDescent="0.25">
      <c r="A2301">
        <v>5347</v>
      </c>
      <c r="B2301" t="s">
        <v>2610</v>
      </c>
      <c r="C2301">
        <v>0</v>
      </c>
      <c r="D2301">
        <v>1.58</v>
      </c>
      <c r="E2301">
        <v>0</v>
      </c>
      <c r="F2301">
        <v>0</v>
      </c>
      <c r="G2301">
        <v>0</v>
      </c>
      <c r="H2301">
        <v>0.03</v>
      </c>
      <c r="I2301">
        <v>0</v>
      </c>
      <c r="J2301">
        <v>2</v>
      </c>
      <c r="K2301">
        <v>0.03</v>
      </c>
      <c r="L2301">
        <v>-1</v>
      </c>
      <c r="M2301">
        <v>-1</v>
      </c>
      <c r="N2301">
        <v>0.67</v>
      </c>
      <c r="O2301">
        <v>3.58</v>
      </c>
      <c r="P2301">
        <v>0.03</v>
      </c>
      <c r="Q2301">
        <v>0.28000000000000003</v>
      </c>
      <c r="R2301">
        <v>0.05</v>
      </c>
      <c r="S2301">
        <v>0.32</v>
      </c>
      <c r="T2301">
        <v>0.23</v>
      </c>
      <c r="U2301">
        <v>0</v>
      </c>
      <c r="V2301">
        <v>0</v>
      </c>
      <c r="W2301">
        <v>20.67</v>
      </c>
      <c r="X2301">
        <v>0.6</v>
      </c>
      <c r="Y2301">
        <v>-1</v>
      </c>
      <c r="Z2301">
        <v>-1</v>
      </c>
      <c r="AA2301">
        <v>24.88</v>
      </c>
      <c r="AB2301">
        <v>0.03</v>
      </c>
      <c r="AC2301">
        <v>0.02</v>
      </c>
      <c r="AD2301">
        <v>0.03</v>
      </c>
      <c r="AE2301">
        <v>4.17</v>
      </c>
      <c r="AF2301">
        <v>-1</v>
      </c>
      <c r="AG2301">
        <v>-1</v>
      </c>
      <c r="AH2301">
        <v>-1</v>
      </c>
      <c r="AI2301">
        <v>0</v>
      </c>
      <c r="AJ2301">
        <v>0</v>
      </c>
      <c r="AK2301">
        <v>0.03</v>
      </c>
      <c r="AL2301">
        <v>0.03</v>
      </c>
      <c r="AM2301">
        <v>0.05</v>
      </c>
      <c r="AN2301">
        <v>0.05</v>
      </c>
      <c r="AO2301">
        <v>1.42</v>
      </c>
      <c r="AP2301">
        <v>1.42</v>
      </c>
      <c r="AQ2301">
        <v>22.67</v>
      </c>
      <c r="AR2301">
        <v>0.53</v>
      </c>
      <c r="AS2301">
        <v>0.68</v>
      </c>
      <c r="AT2301">
        <v>-1</v>
      </c>
      <c r="AU2301">
        <v>-1</v>
      </c>
      <c r="AV2301">
        <v>0.05</v>
      </c>
      <c r="AW2301">
        <v>29.88</v>
      </c>
      <c r="AX2301">
        <v>29.88</v>
      </c>
      <c r="AY2301">
        <v>0.17</v>
      </c>
      <c r="AZ2301">
        <v>0</v>
      </c>
      <c r="BA2301">
        <v>1387.2655370328544</v>
      </c>
    </row>
    <row r="2302" spans="1:53" x14ac:dyDescent="0.25">
      <c r="A2302">
        <v>5348</v>
      </c>
      <c r="B2302" t="s">
        <v>663</v>
      </c>
      <c r="C2302">
        <v>0</v>
      </c>
      <c r="D2302">
        <v>1.58</v>
      </c>
      <c r="E2302">
        <v>0</v>
      </c>
      <c r="F2302">
        <v>0</v>
      </c>
      <c r="G2302">
        <v>0</v>
      </c>
      <c r="H2302">
        <v>0.03</v>
      </c>
      <c r="I2302">
        <v>0</v>
      </c>
      <c r="J2302">
        <v>2</v>
      </c>
      <c r="K2302">
        <v>0.03</v>
      </c>
      <c r="L2302">
        <v>-1</v>
      </c>
      <c r="M2302">
        <v>-1</v>
      </c>
      <c r="N2302">
        <v>0.67</v>
      </c>
      <c r="O2302">
        <v>3.58</v>
      </c>
      <c r="P2302">
        <v>0.03</v>
      </c>
      <c r="Q2302">
        <v>0.28000000000000003</v>
      </c>
      <c r="R2302">
        <v>0.05</v>
      </c>
      <c r="S2302">
        <v>0.32</v>
      </c>
      <c r="T2302">
        <v>0.23</v>
      </c>
      <c r="U2302">
        <v>0</v>
      </c>
      <c r="V2302">
        <v>0</v>
      </c>
      <c r="W2302">
        <v>20.67</v>
      </c>
      <c r="X2302">
        <v>0.6</v>
      </c>
      <c r="Y2302">
        <v>-1</v>
      </c>
      <c r="Z2302">
        <v>-1</v>
      </c>
      <c r="AA2302">
        <v>24.88</v>
      </c>
      <c r="AB2302">
        <v>0.03</v>
      </c>
      <c r="AC2302">
        <v>0.02</v>
      </c>
      <c r="AD2302">
        <v>0.03</v>
      </c>
      <c r="AE2302">
        <v>4.17</v>
      </c>
      <c r="AF2302">
        <v>-1</v>
      </c>
      <c r="AG2302">
        <v>-1</v>
      </c>
      <c r="AH2302">
        <v>-1</v>
      </c>
      <c r="AI2302">
        <v>0</v>
      </c>
      <c r="AJ2302">
        <v>0</v>
      </c>
      <c r="AK2302">
        <v>0.03</v>
      </c>
      <c r="AL2302">
        <v>0.03</v>
      </c>
      <c r="AM2302">
        <v>0.05</v>
      </c>
      <c r="AN2302">
        <v>0.05</v>
      </c>
      <c r="AO2302">
        <v>1.42</v>
      </c>
      <c r="AP2302">
        <v>1.42</v>
      </c>
      <c r="AQ2302">
        <v>22.67</v>
      </c>
      <c r="AR2302">
        <v>0.53</v>
      </c>
      <c r="AS2302">
        <v>0.68</v>
      </c>
      <c r="AT2302">
        <v>-1</v>
      </c>
      <c r="AU2302">
        <v>-1</v>
      </c>
      <c r="AV2302">
        <v>0.05</v>
      </c>
      <c r="AW2302">
        <v>29.88</v>
      </c>
      <c r="AX2302">
        <v>29.88</v>
      </c>
      <c r="AY2302">
        <v>0.17</v>
      </c>
      <c r="AZ2302">
        <v>0</v>
      </c>
      <c r="BA2302">
        <v>1442.1588905183994</v>
      </c>
    </row>
    <row r="2303" spans="1:53" x14ac:dyDescent="0.25">
      <c r="A2303">
        <v>5350</v>
      </c>
      <c r="B2303" t="s">
        <v>2611</v>
      </c>
      <c r="C2303">
        <v>0</v>
      </c>
      <c r="D2303">
        <v>1.58</v>
      </c>
      <c r="E2303">
        <v>0</v>
      </c>
      <c r="F2303">
        <v>0</v>
      </c>
      <c r="G2303">
        <v>0</v>
      </c>
      <c r="H2303">
        <v>0.03</v>
      </c>
      <c r="I2303">
        <v>0</v>
      </c>
      <c r="J2303">
        <v>2</v>
      </c>
      <c r="K2303">
        <v>0.03</v>
      </c>
      <c r="L2303">
        <v>-1</v>
      </c>
      <c r="M2303">
        <v>-1</v>
      </c>
      <c r="N2303">
        <v>0.67</v>
      </c>
      <c r="O2303">
        <v>3.58</v>
      </c>
      <c r="P2303">
        <v>0.03</v>
      </c>
      <c r="Q2303">
        <v>0.28000000000000003</v>
      </c>
      <c r="R2303">
        <v>0.05</v>
      </c>
      <c r="S2303">
        <v>0.32</v>
      </c>
      <c r="T2303">
        <v>0.23</v>
      </c>
      <c r="U2303">
        <v>0</v>
      </c>
      <c r="V2303">
        <v>0</v>
      </c>
      <c r="W2303">
        <v>20.67</v>
      </c>
      <c r="X2303">
        <v>0.6</v>
      </c>
      <c r="Y2303">
        <v>-1</v>
      </c>
      <c r="Z2303">
        <v>-1</v>
      </c>
      <c r="AA2303">
        <v>24.88</v>
      </c>
      <c r="AB2303">
        <v>0.03</v>
      </c>
      <c r="AC2303">
        <v>0.02</v>
      </c>
      <c r="AD2303">
        <v>0.03</v>
      </c>
      <c r="AE2303">
        <v>4.17</v>
      </c>
      <c r="AF2303">
        <v>-1</v>
      </c>
      <c r="AG2303">
        <v>-1</v>
      </c>
      <c r="AH2303">
        <v>-1</v>
      </c>
      <c r="AI2303">
        <v>0</v>
      </c>
      <c r="AJ2303">
        <v>0</v>
      </c>
      <c r="AK2303">
        <v>0.03</v>
      </c>
      <c r="AL2303">
        <v>0.03</v>
      </c>
      <c r="AM2303">
        <v>0.05</v>
      </c>
      <c r="AN2303">
        <v>0.05</v>
      </c>
      <c r="AO2303">
        <v>1.42</v>
      </c>
      <c r="AP2303">
        <v>1.42</v>
      </c>
      <c r="AQ2303">
        <v>22.67</v>
      </c>
      <c r="AR2303">
        <v>0.53</v>
      </c>
      <c r="AS2303">
        <v>0.68</v>
      </c>
      <c r="AT2303">
        <v>-1</v>
      </c>
      <c r="AU2303">
        <v>-1</v>
      </c>
      <c r="AV2303">
        <v>0.05</v>
      </c>
      <c r="AW2303">
        <v>29.88</v>
      </c>
      <c r="AX2303">
        <v>29.88</v>
      </c>
      <c r="AY2303">
        <v>0.17</v>
      </c>
      <c r="AZ2303">
        <v>0</v>
      </c>
      <c r="BA2303">
        <v>1373.8949191661234</v>
      </c>
    </row>
    <row r="2304" spans="1:53" x14ac:dyDescent="0.25">
      <c r="A2304">
        <v>5401</v>
      </c>
      <c r="B2304" t="s">
        <v>2612</v>
      </c>
      <c r="C2304">
        <v>0</v>
      </c>
      <c r="D2304">
        <v>1.58</v>
      </c>
      <c r="E2304">
        <v>0</v>
      </c>
      <c r="F2304">
        <v>0</v>
      </c>
      <c r="G2304">
        <v>0</v>
      </c>
      <c r="H2304">
        <v>0.03</v>
      </c>
      <c r="I2304">
        <v>0</v>
      </c>
      <c r="J2304">
        <v>2</v>
      </c>
      <c r="K2304">
        <v>0.03</v>
      </c>
      <c r="L2304">
        <v>-1</v>
      </c>
      <c r="M2304">
        <v>-1</v>
      </c>
      <c r="N2304">
        <v>0.67</v>
      </c>
      <c r="O2304">
        <v>3.58</v>
      </c>
      <c r="P2304">
        <v>0.03</v>
      </c>
      <c r="Q2304">
        <v>0.28000000000000003</v>
      </c>
      <c r="R2304">
        <v>0.05</v>
      </c>
      <c r="S2304">
        <v>0.32</v>
      </c>
      <c r="T2304">
        <v>0.23</v>
      </c>
      <c r="U2304">
        <v>0</v>
      </c>
      <c r="V2304">
        <v>0</v>
      </c>
      <c r="W2304">
        <v>20.67</v>
      </c>
      <c r="X2304">
        <v>0.6</v>
      </c>
      <c r="Y2304">
        <v>-1</v>
      </c>
      <c r="Z2304">
        <v>-1</v>
      </c>
      <c r="AA2304">
        <v>24.88</v>
      </c>
      <c r="AB2304">
        <v>0.03</v>
      </c>
      <c r="AC2304">
        <v>0.02</v>
      </c>
      <c r="AD2304">
        <v>0.03</v>
      </c>
      <c r="AE2304">
        <v>4.17</v>
      </c>
      <c r="AF2304">
        <v>-1</v>
      </c>
      <c r="AG2304">
        <v>-1</v>
      </c>
      <c r="AH2304">
        <v>-1</v>
      </c>
      <c r="AI2304">
        <v>0</v>
      </c>
      <c r="AJ2304">
        <v>0</v>
      </c>
      <c r="AK2304">
        <v>0.03</v>
      </c>
      <c r="AL2304">
        <v>0.03</v>
      </c>
      <c r="AM2304">
        <v>0.05</v>
      </c>
      <c r="AN2304">
        <v>0.05</v>
      </c>
      <c r="AO2304">
        <v>1.42</v>
      </c>
      <c r="AP2304">
        <v>1.42</v>
      </c>
      <c r="AQ2304">
        <v>22.67</v>
      </c>
      <c r="AR2304">
        <v>0.53</v>
      </c>
      <c r="AS2304">
        <v>0.68</v>
      </c>
      <c r="AT2304">
        <v>-1</v>
      </c>
      <c r="AU2304">
        <v>-1</v>
      </c>
      <c r="AV2304">
        <v>0.05</v>
      </c>
      <c r="AW2304">
        <v>29.88</v>
      </c>
      <c r="AX2304">
        <v>29.88</v>
      </c>
      <c r="AY2304">
        <v>0.17</v>
      </c>
      <c r="AZ2304">
        <v>0</v>
      </c>
      <c r="BA2304">
        <v>1500.8962949991337</v>
      </c>
    </row>
    <row r="2305" spans="1:53" x14ac:dyDescent="0.25">
      <c r="A2305">
        <v>5402</v>
      </c>
      <c r="B2305" t="s">
        <v>2613</v>
      </c>
      <c r="C2305">
        <v>0</v>
      </c>
      <c r="D2305">
        <v>1.58</v>
      </c>
      <c r="E2305">
        <v>0</v>
      </c>
      <c r="F2305">
        <v>0</v>
      </c>
      <c r="G2305">
        <v>0</v>
      </c>
      <c r="H2305">
        <v>0.03</v>
      </c>
      <c r="I2305">
        <v>0</v>
      </c>
      <c r="J2305">
        <v>2</v>
      </c>
      <c r="K2305">
        <v>0.03</v>
      </c>
      <c r="L2305">
        <v>-1</v>
      </c>
      <c r="M2305">
        <v>-1</v>
      </c>
      <c r="N2305">
        <v>0.67</v>
      </c>
      <c r="O2305">
        <v>3.58</v>
      </c>
      <c r="P2305">
        <v>0.03</v>
      </c>
      <c r="Q2305">
        <v>0.28000000000000003</v>
      </c>
      <c r="R2305">
        <v>0.05</v>
      </c>
      <c r="S2305">
        <v>0.32</v>
      </c>
      <c r="T2305">
        <v>0.23</v>
      </c>
      <c r="U2305">
        <v>0</v>
      </c>
      <c r="V2305">
        <v>0</v>
      </c>
      <c r="W2305">
        <v>20.67</v>
      </c>
      <c r="X2305">
        <v>0.6</v>
      </c>
      <c r="Y2305">
        <v>-1</v>
      </c>
      <c r="Z2305">
        <v>-1</v>
      </c>
      <c r="AA2305">
        <v>24.88</v>
      </c>
      <c r="AB2305">
        <v>0.03</v>
      </c>
      <c r="AC2305">
        <v>0.02</v>
      </c>
      <c r="AD2305">
        <v>0.03</v>
      </c>
      <c r="AE2305">
        <v>4.17</v>
      </c>
      <c r="AF2305">
        <v>-1</v>
      </c>
      <c r="AG2305">
        <v>-1</v>
      </c>
      <c r="AH2305">
        <v>-1</v>
      </c>
      <c r="AI2305">
        <v>0</v>
      </c>
      <c r="AJ2305">
        <v>0</v>
      </c>
      <c r="AK2305">
        <v>0.03</v>
      </c>
      <c r="AL2305">
        <v>0.03</v>
      </c>
      <c r="AM2305">
        <v>0.05</v>
      </c>
      <c r="AN2305">
        <v>0.05</v>
      </c>
      <c r="AO2305">
        <v>1.42</v>
      </c>
      <c r="AP2305">
        <v>1.42</v>
      </c>
      <c r="AQ2305">
        <v>22.67</v>
      </c>
      <c r="AR2305">
        <v>0.53</v>
      </c>
      <c r="AS2305">
        <v>0.68</v>
      </c>
      <c r="AT2305">
        <v>-1</v>
      </c>
      <c r="AU2305">
        <v>-1</v>
      </c>
      <c r="AV2305">
        <v>0.05</v>
      </c>
      <c r="AW2305">
        <v>29.88</v>
      </c>
      <c r="AX2305">
        <v>29.88</v>
      </c>
      <c r="AY2305">
        <v>0.17</v>
      </c>
      <c r="AZ2305">
        <v>0</v>
      </c>
      <c r="BA2305">
        <v>1448.0471275732255</v>
      </c>
    </row>
    <row r="2306" spans="1:53" x14ac:dyDescent="0.25">
      <c r="A2306">
        <v>5403</v>
      </c>
      <c r="B2306" t="s">
        <v>2614</v>
      </c>
      <c r="C2306">
        <v>0</v>
      </c>
      <c r="D2306">
        <v>1.58</v>
      </c>
      <c r="E2306">
        <v>0</v>
      </c>
      <c r="F2306">
        <v>0</v>
      </c>
      <c r="G2306">
        <v>0</v>
      </c>
      <c r="H2306">
        <v>0.03</v>
      </c>
      <c r="I2306">
        <v>0</v>
      </c>
      <c r="J2306">
        <v>2</v>
      </c>
      <c r="K2306">
        <v>0.03</v>
      </c>
      <c r="L2306">
        <v>-1</v>
      </c>
      <c r="M2306">
        <v>-1</v>
      </c>
      <c r="N2306">
        <v>0.67</v>
      </c>
      <c r="O2306">
        <v>3.58</v>
      </c>
      <c r="P2306">
        <v>0.03</v>
      </c>
      <c r="Q2306">
        <v>0.28000000000000003</v>
      </c>
      <c r="R2306">
        <v>0.05</v>
      </c>
      <c r="S2306">
        <v>0.32</v>
      </c>
      <c r="T2306">
        <v>0.23</v>
      </c>
      <c r="U2306">
        <v>0</v>
      </c>
      <c r="V2306">
        <v>0</v>
      </c>
      <c r="W2306">
        <v>20.67</v>
      </c>
      <c r="X2306">
        <v>0.6</v>
      </c>
      <c r="Y2306">
        <v>-1</v>
      </c>
      <c r="Z2306">
        <v>-1</v>
      </c>
      <c r="AA2306">
        <v>24.88</v>
      </c>
      <c r="AB2306">
        <v>0.03</v>
      </c>
      <c r="AC2306">
        <v>0.02</v>
      </c>
      <c r="AD2306">
        <v>0.03</v>
      </c>
      <c r="AE2306">
        <v>4.17</v>
      </c>
      <c r="AF2306">
        <v>-1</v>
      </c>
      <c r="AG2306">
        <v>-1</v>
      </c>
      <c r="AH2306">
        <v>-1</v>
      </c>
      <c r="AI2306">
        <v>0</v>
      </c>
      <c r="AJ2306">
        <v>0</v>
      </c>
      <c r="AK2306">
        <v>0.03</v>
      </c>
      <c r="AL2306">
        <v>0.03</v>
      </c>
      <c r="AM2306">
        <v>0.05</v>
      </c>
      <c r="AN2306">
        <v>0.05</v>
      </c>
      <c r="AO2306">
        <v>1.42</v>
      </c>
      <c r="AP2306">
        <v>1.42</v>
      </c>
      <c r="AQ2306">
        <v>22.67</v>
      </c>
      <c r="AR2306">
        <v>0.53</v>
      </c>
      <c r="AS2306">
        <v>0.68</v>
      </c>
      <c r="AT2306">
        <v>-1</v>
      </c>
      <c r="AU2306">
        <v>-1</v>
      </c>
      <c r="AV2306">
        <v>0.05</v>
      </c>
      <c r="AW2306">
        <v>29.88</v>
      </c>
      <c r="AX2306">
        <v>29.88</v>
      </c>
      <c r="AY2306">
        <v>0.17</v>
      </c>
      <c r="AZ2306">
        <v>0</v>
      </c>
      <c r="BA2306">
        <v>1486.2032617969949</v>
      </c>
    </row>
    <row r="2307" spans="1:53" x14ac:dyDescent="0.25">
      <c r="A2307">
        <v>5404</v>
      </c>
      <c r="B2307" t="s">
        <v>2615</v>
      </c>
      <c r="C2307">
        <v>0</v>
      </c>
      <c r="D2307">
        <v>1.58</v>
      </c>
      <c r="E2307">
        <v>0</v>
      </c>
      <c r="F2307">
        <v>0</v>
      </c>
      <c r="G2307">
        <v>0</v>
      </c>
      <c r="H2307">
        <v>0.03</v>
      </c>
      <c r="I2307">
        <v>0</v>
      </c>
      <c r="J2307">
        <v>2</v>
      </c>
      <c r="K2307">
        <v>0.03</v>
      </c>
      <c r="L2307">
        <v>-1</v>
      </c>
      <c r="M2307">
        <v>-1</v>
      </c>
      <c r="N2307">
        <v>0.67</v>
      </c>
      <c r="O2307">
        <v>3.58</v>
      </c>
      <c r="P2307">
        <v>0.03</v>
      </c>
      <c r="Q2307">
        <v>0.28000000000000003</v>
      </c>
      <c r="R2307">
        <v>0.05</v>
      </c>
      <c r="S2307">
        <v>0.32</v>
      </c>
      <c r="T2307">
        <v>0.23</v>
      </c>
      <c r="U2307">
        <v>0</v>
      </c>
      <c r="V2307">
        <v>0</v>
      </c>
      <c r="W2307">
        <v>20.67</v>
      </c>
      <c r="X2307">
        <v>0.6</v>
      </c>
      <c r="Y2307">
        <v>-1</v>
      </c>
      <c r="Z2307">
        <v>-1</v>
      </c>
      <c r="AA2307">
        <v>24.88</v>
      </c>
      <c r="AB2307">
        <v>0.03</v>
      </c>
      <c r="AC2307">
        <v>0.02</v>
      </c>
      <c r="AD2307">
        <v>0.03</v>
      </c>
      <c r="AE2307">
        <v>4.17</v>
      </c>
      <c r="AF2307">
        <v>-1</v>
      </c>
      <c r="AG2307">
        <v>-1</v>
      </c>
      <c r="AH2307">
        <v>-1</v>
      </c>
      <c r="AI2307">
        <v>0</v>
      </c>
      <c r="AJ2307">
        <v>0</v>
      </c>
      <c r="AK2307">
        <v>0.03</v>
      </c>
      <c r="AL2307">
        <v>0.03</v>
      </c>
      <c r="AM2307">
        <v>0.05</v>
      </c>
      <c r="AN2307">
        <v>0.05</v>
      </c>
      <c r="AO2307">
        <v>1.42</v>
      </c>
      <c r="AP2307">
        <v>1.42</v>
      </c>
      <c r="AQ2307">
        <v>22.67</v>
      </c>
      <c r="AR2307">
        <v>0.53</v>
      </c>
      <c r="AS2307">
        <v>0.68</v>
      </c>
      <c r="AT2307">
        <v>-1</v>
      </c>
      <c r="AU2307">
        <v>-1</v>
      </c>
      <c r="AV2307">
        <v>0.05</v>
      </c>
      <c r="AW2307">
        <v>29.88</v>
      </c>
      <c r="AX2307">
        <v>29.88</v>
      </c>
      <c r="AY2307">
        <v>0.17</v>
      </c>
      <c r="AZ2307">
        <v>0</v>
      </c>
      <c r="BA2307">
        <v>1497.2461951501316</v>
      </c>
    </row>
    <row r="2308" spans="1:53" x14ac:dyDescent="0.25">
      <c r="A2308">
        <v>5406</v>
      </c>
      <c r="B2308" t="s">
        <v>2616</v>
      </c>
      <c r="C2308">
        <v>0</v>
      </c>
      <c r="D2308">
        <v>1.58</v>
      </c>
      <c r="E2308">
        <v>0</v>
      </c>
      <c r="F2308">
        <v>0</v>
      </c>
      <c r="G2308">
        <v>0</v>
      </c>
      <c r="H2308">
        <v>0.03</v>
      </c>
      <c r="I2308">
        <v>0</v>
      </c>
      <c r="J2308">
        <v>2</v>
      </c>
      <c r="K2308">
        <v>0.03</v>
      </c>
      <c r="L2308">
        <v>-1</v>
      </c>
      <c r="M2308">
        <v>-1</v>
      </c>
      <c r="N2308">
        <v>0.67</v>
      </c>
      <c r="O2308">
        <v>3.58</v>
      </c>
      <c r="P2308">
        <v>0.03</v>
      </c>
      <c r="Q2308">
        <v>0.28000000000000003</v>
      </c>
      <c r="R2308">
        <v>0.05</v>
      </c>
      <c r="S2308">
        <v>0.32</v>
      </c>
      <c r="T2308">
        <v>0.23</v>
      </c>
      <c r="U2308">
        <v>0</v>
      </c>
      <c r="V2308">
        <v>0</v>
      </c>
      <c r="W2308">
        <v>20.67</v>
      </c>
      <c r="X2308">
        <v>0.6</v>
      </c>
      <c r="Y2308">
        <v>-1</v>
      </c>
      <c r="Z2308">
        <v>-1</v>
      </c>
      <c r="AA2308">
        <v>24.88</v>
      </c>
      <c r="AB2308">
        <v>0.03</v>
      </c>
      <c r="AC2308">
        <v>0.02</v>
      </c>
      <c r="AD2308">
        <v>0.03</v>
      </c>
      <c r="AE2308">
        <v>4.17</v>
      </c>
      <c r="AF2308">
        <v>-1</v>
      </c>
      <c r="AG2308">
        <v>-1</v>
      </c>
      <c r="AH2308">
        <v>-1</v>
      </c>
      <c r="AI2308">
        <v>0</v>
      </c>
      <c r="AJ2308">
        <v>0</v>
      </c>
      <c r="AK2308">
        <v>0.03</v>
      </c>
      <c r="AL2308">
        <v>0.03</v>
      </c>
      <c r="AM2308">
        <v>0.05</v>
      </c>
      <c r="AN2308">
        <v>0.05</v>
      </c>
      <c r="AO2308">
        <v>1.42</v>
      </c>
      <c r="AP2308">
        <v>1.42</v>
      </c>
      <c r="AQ2308">
        <v>22.67</v>
      </c>
      <c r="AR2308">
        <v>0.53</v>
      </c>
      <c r="AS2308">
        <v>0.68</v>
      </c>
      <c r="AT2308">
        <v>-1</v>
      </c>
      <c r="AU2308">
        <v>-1</v>
      </c>
      <c r="AV2308">
        <v>0.05</v>
      </c>
      <c r="AW2308">
        <v>29.88</v>
      </c>
      <c r="AX2308">
        <v>29.88</v>
      </c>
      <c r="AY2308">
        <v>0.17</v>
      </c>
      <c r="AZ2308">
        <v>0</v>
      </c>
      <c r="BA2308">
        <v>1588.1902911797647</v>
      </c>
    </row>
    <row r="2309" spans="1:53" x14ac:dyDescent="0.25">
      <c r="A2309">
        <v>5407</v>
      </c>
      <c r="B2309" t="s">
        <v>1881</v>
      </c>
      <c r="C2309">
        <v>0</v>
      </c>
      <c r="D2309">
        <v>1.58</v>
      </c>
      <c r="E2309">
        <v>0</v>
      </c>
      <c r="F2309">
        <v>0</v>
      </c>
      <c r="G2309">
        <v>0</v>
      </c>
      <c r="H2309">
        <v>0.03</v>
      </c>
      <c r="I2309">
        <v>0</v>
      </c>
      <c r="J2309">
        <v>2</v>
      </c>
      <c r="K2309">
        <v>0.03</v>
      </c>
      <c r="L2309">
        <v>-1</v>
      </c>
      <c r="M2309">
        <v>-1</v>
      </c>
      <c r="N2309">
        <v>0.67</v>
      </c>
      <c r="O2309">
        <v>3.58</v>
      </c>
      <c r="P2309">
        <v>0.03</v>
      </c>
      <c r="Q2309">
        <v>0.28000000000000003</v>
      </c>
      <c r="R2309">
        <v>0.05</v>
      </c>
      <c r="S2309">
        <v>0.32</v>
      </c>
      <c r="T2309">
        <v>0.23</v>
      </c>
      <c r="U2309">
        <v>0</v>
      </c>
      <c r="V2309">
        <v>0</v>
      </c>
      <c r="W2309">
        <v>20.67</v>
      </c>
      <c r="X2309">
        <v>0.6</v>
      </c>
      <c r="Y2309">
        <v>-1</v>
      </c>
      <c r="Z2309">
        <v>-1</v>
      </c>
      <c r="AA2309">
        <v>24.88</v>
      </c>
      <c r="AB2309">
        <v>0.03</v>
      </c>
      <c r="AC2309">
        <v>0.02</v>
      </c>
      <c r="AD2309">
        <v>0.03</v>
      </c>
      <c r="AE2309">
        <v>4.17</v>
      </c>
      <c r="AF2309">
        <v>-1</v>
      </c>
      <c r="AG2309">
        <v>-1</v>
      </c>
      <c r="AH2309">
        <v>-1</v>
      </c>
      <c r="AI2309">
        <v>0</v>
      </c>
      <c r="AJ2309">
        <v>0</v>
      </c>
      <c r="AK2309">
        <v>0.03</v>
      </c>
      <c r="AL2309">
        <v>0.03</v>
      </c>
      <c r="AM2309">
        <v>0.05</v>
      </c>
      <c r="AN2309">
        <v>0.05</v>
      </c>
      <c r="AO2309">
        <v>1.42</v>
      </c>
      <c r="AP2309">
        <v>1.42</v>
      </c>
      <c r="AQ2309">
        <v>22.67</v>
      </c>
      <c r="AR2309">
        <v>0.53</v>
      </c>
      <c r="AS2309">
        <v>0.68</v>
      </c>
      <c r="AT2309">
        <v>-1</v>
      </c>
      <c r="AU2309">
        <v>-1</v>
      </c>
      <c r="AV2309">
        <v>0.05</v>
      </c>
      <c r="AW2309">
        <v>29.88</v>
      </c>
      <c r="AX2309">
        <v>29.88</v>
      </c>
      <c r="AY2309">
        <v>0.17</v>
      </c>
      <c r="AZ2309">
        <v>0</v>
      </c>
      <c r="BA2309">
        <v>1492.2065119072427</v>
      </c>
    </row>
    <row r="2310" spans="1:53" x14ac:dyDescent="0.25">
      <c r="A2310">
        <v>5408</v>
      </c>
      <c r="B2310" t="s">
        <v>2617</v>
      </c>
      <c r="C2310">
        <v>0</v>
      </c>
      <c r="D2310">
        <v>1.58</v>
      </c>
      <c r="E2310">
        <v>0</v>
      </c>
      <c r="F2310">
        <v>0</v>
      </c>
      <c r="G2310">
        <v>0</v>
      </c>
      <c r="H2310">
        <v>0.03</v>
      </c>
      <c r="I2310">
        <v>0</v>
      </c>
      <c r="J2310">
        <v>2</v>
      </c>
      <c r="K2310">
        <v>0.03</v>
      </c>
      <c r="L2310">
        <v>-1</v>
      </c>
      <c r="M2310">
        <v>-1</v>
      </c>
      <c r="N2310">
        <v>0.67</v>
      </c>
      <c r="O2310">
        <v>3.58</v>
      </c>
      <c r="P2310">
        <v>0.03</v>
      </c>
      <c r="Q2310">
        <v>0.28000000000000003</v>
      </c>
      <c r="R2310">
        <v>0.05</v>
      </c>
      <c r="S2310">
        <v>0.32</v>
      </c>
      <c r="T2310">
        <v>0.23</v>
      </c>
      <c r="U2310">
        <v>0</v>
      </c>
      <c r="V2310">
        <v>0</v>
      </c>
      <c r="W2310">
        <v>20.67</v>
      </c>
      <c r="X2310">
        <v>0.6</v>
      </c>
      <c r="Y2310">
        <v>-1</v>
      </c>
      <c r="Z2310">
        <v>-1</v>
      </c>
      <c r="AA2310">
        <v>24.88</v>
      </c>
      <c r="AB2310">
        <v>0.03</v>
      </c>
      <c r="AC2310">
        <v>0.02</v>
      </c>
      <c r="AD2310">
        <v>0.03</v>
      </c>
      <c r="AE2310">
        <v>4.17</v>
      </c>
      <c r="AF2310">
        <v>-1</v>
      </c>
      <c r="AG2310">
        <v>-1</v>
      </c>
      <c r="AH2310">
        <v>-1</v>
      </c>
      <c r="AI2310">
        <v>0</v>
      </c>
      <c r="AJ2310">
        <v>0</v>
      </c>
      <c r="AK2310">
        <v>0.03</v>
      </c>
      <c r="AL2310">
        <v>0.03</v>
      </c>
      <c r="AM2310">
        <v>0.05</v>
      </c>
      <c r="AN2310">
        <v>0.05</v>
      </c>
      <c r="AO2310">
        <v>1.42</v>
      </c>
      <c r="AP2310">
        <v>1.42</v>
      </c>
      <c r="AQ2310">
        <v>22.67</v>
      </c>
      <c r="AR2310">
        <v>0.53</v>
      </c>
      <c r="AS2310">
        <v>0.68</v>
      </c>
      <c r="AT2310">
        <v>-1</v>
      </c>
      <c r="AU2310">
        <v>-1</v>
      </c>
      <c r="AV2310">
        <v>0.05</v>
      </c>
      <c r="AW2310">
        <v>29.88</v>
      </c>
      <c r="AX2310">
        <v>29.88</v>
      </c>
      <c r="AY2310">
        <v>0.17</v>
      </c>
      <c r="AZ2310">
        <v>0</v>
      </c>
      <c r="BA2310">
        <v>1413.7428082304734</v>
      </c>
    </row>
    <row r="2311" spans="1:53" x14ac:dyDescent="0.25">
      <c r="A2311">
        <v>5409</v>
      </c>
      <c r="B2311" t="s">
        <v>1852</v>
      </c>
      <c r="C2311">
        <v>0</v>
      </c>
      <c r="D2311">
        <v>1.58</v>
      </c>
      <c r="E2311">
        <v>0</v>
      </c>
      <c r="F2311">
        <v>0</v>
      </c>
      <c r="G2311">
        <v>0</v>
      </c>
      <c r="H2311">
        <v>0.03</v>
      </c>
      <c r="I2311">
        <v>0</v>
      </c>
      <c r="J2311">
        <v>2</v>
      </c>
      <c r="K2311">
        <v>0.03</v>
      </c>
      <c r="L2311">
        <v>-1</v>
      </c>
      <c r="M2311">
        <v>-1</v>
      </c>
      <c r="N2311">
        <v>0.67</v>
      </c>
      <c r="O2311">
        <v>3.58</v>
      </c>
      <c r="P2311">
        <v>0.03</v>
      </c>
      <c r="Q2311">
        <v>0.28000000000000003</v>
      </c>
      <c r="R2311">
        <v>0.05</v>
      </c>
      <c r="S2311">
        <v>0.32</v>
      </c>
      <c r="T2311">
        <v>0.23</v>
      </c>
      <c r="U2311">
        <v>0</v>
      </c>
      <c r="V2311">
        <v>0</v>
      </c>
      <c r="W2311">
        <v>20.67</v>
      </c>
      <c r="X2311">
        <v>0.6</v>
      </c>
      <c r="Y2311">
        <v>-1</v>
      </c>
      <c r="Z2311">
        <v>-1</v>
      </c>
      <c r="AA2311">
        <v>24.88</v>
      </c>
      <c r="AB2311">
        <v>0.03</v>
      </c>
      <c r="AC2311">
        <v>0.02</v>
      </c>
      <c r="AD2311">
        <v>0.03</v>
      </c>
      <c r="AE2311">
        <v>4.17</v>
      </c>
      <c r="AF2311">
        <v>-1</v>
      </c>
      <c r="AG2311">
        <v>-1</v>
      </c>
      <c r="AH2311">
        <v>-1</v>
      </c>
      <c r="AI2311">
        <v>0</v>
      </c>
      <c r="AJ2311">
        <v>0</v>
      </c>
      <c r="AK2311">
        <v>0.03</v>
      </c>
      <c r="AL2311">
        <v>0.03</v>
      </c>
      <c r="AM2311">
        <v>0.05</v>
      </c>
      <c r="AN2311">
        <v>0.05</v>
      </c>
      <c r="AO2311">
        <v>1.42</v>
      </c>
      <c r="AP2311">
        <v>1.42</v>
      </c>
      <c r="AQ2311">
        <v>22.67</v>
      </c>
      <c r="AR2311">
        <v>0.53</v>
      </c>
      <c r="AS2311">
        <v>0.68</v>
      </c>
      <c r="AT2311">
        <v>-1</v>
      </c>
      <c r="AU2311">
        <v>-1</v>
      </c>
      <c r="AV2311">
        <v>0.05</v>
      </c>
      <c r="AW2311">
        <v>29.88</v>
      </c>
      <c r="AX2311">
        <v>29.88</v>
      </c>
      <c r="AY2311">
        <v>0.17</v>
      </c>
      <c r="AZ2311">
        <v>0</v>
      </c>
      <c r="BA2311">
        <v>1427.4131574758899</v>
      </c>
    </row>
    <row r="2312" spans="1:53" x14ac:dyDescent="0.25">
      <c r="A2312">
        <v>5410</v>
      </c>
      <c r="B2312" t="s">
        <v>2618</v>
      </c>
      <c r="C2312">
        <v>0</v>
      </c>
      <c r="D2312">
        <v>1.58</v>
      </c>
      <c r="E2312">
        <v>0</v>
      </c>
      <c r="F2312">
        <v>0</v>
      </c>
      <c r="G2312">
        <v>0</v>
      </c>
      <c r="H2312">
        <v>0.03</v>
      </c>
      <c r="I2312">
        <v>0</v>
      </c>
      <c r="J2312">
        <v>2</v>
      </c>
      <c r="K2312">
        <v>0.03</v>
      </c>
      <c r="L2312">
        <v>-1</v>
      </c>
      <c r="M2312">
        <v>-1</v>
      </c>
      <c r="N2312">
        <v>0.67</v>
      </c>
      <c r="O2312">
        <v>3.58</v>
      </c>
      <c r="P2312">
        <v>0.03</v>
      </c>
      <c r="Q2312">
        <v>0.28000000000000003</v>
      </c>
      <c r="R2312">
        <v>0.05</v>
      </c>
      <c r="S2312">
        <v>0.32</v>
      </c>
      <c r="T2312">
        <v>0.23</v>
      </c>
      <c r="U2312">
        <v>0</v>
      </c>
      <c r="V2312">
        <v>0</v>
      </c>
      <c r="W2312">
        <v>20.67</v>
      </c>
      <c r="X2312">
        <v>0.6</v>
      </c>
      <c r="Y2312">
        <v>-1</v>
      </c>
      <c r="Z2312">
        <v>-1</v>
      </c>
      <c r="AA2312">
        <v>24.88</v>
      </c>
      <c r="AB2312">
        <v>0.03</v>
      </c>
      <c r="AC2312">
        <v>0.02</v>
      </c>
      <c r="AD2312">
        <v>0.03</v>
      </c>
      <c r="AE2312">
        <v>4.17</v>
      </c>
      <c r="AF2312">
        <v>-1</v>
      </c>
      <c r="AG2312">
        <v>-1</v>
      </c>
      <c r="AH2312">
        <v>-1</v>
      </c>
      <c r="AI2312">
        <v>0</v>
      </c>
      <c r="AJ2312">
        <v>0</v>
      </c>
      <c r="AK2312">
        <v>0.03</v>
      </c>
      <c r="AL2312">
        <v>0.03</v>
      </c>
      <c r="AM2312">
        <v>0.05</v>
      </c>
      <c r="AN2312">
        <v>0.05</v>
      </c>
      <c r="AO2312">
        <v>1.42</v>
      </c>
      <c r="AP2312">
        <v>1.42</v>
      </c>
      <c r="AQ2312">
        <v>22.67</v>
      </c>
      <c r="AR2312">
        <v>0.53</v>
      </c>
      <c r="AS2312">
        <v>0.68</v>
      </c>
      <c r="AT2312">
        <v>-1</v>
      </c>
      <c r="AU2312">
        <v>-1</v>
      </c>
      <c r="AV2312">
        <v>0.05</v>
      </c>
      <c r="AW2312">
        <v>29.88</v>
      </c>
      <c r="AX2312">
        <v>29.88</v>
      </c>
      <c r="AY2312">
        <v>0.17</v>
      </c>
      <c r="AZ2312">
        <v>0</v>
      </c>
      <c r="BA2312">
        <v>1460.8100407586967</v>
      </c>
    </row>
    <row r="2313" spans="1:53" x14ac:dyDescent="0.25">
      <c r="A2313">
        <v>5411</v>
      </c>
      <c r="B2313" t="s">
        <v>2619</v>
      </c>
      <c r="C2313">
        <v>0</v>
      </c>
      <c r="D2313">
        <v>1.58</v>
      </c>
      <c r="E2313">
        <v>0</v>
      </c>
      <c r="F2313">
        <v>0</v>
      </c>
      <c r="G2313">
        <v>0</v>
      </c>
      <c r="H2313">
        <v>0.03</v>
      </c>
      <c r="I2313">
        <v>0</v>
      </c>
      <c r="J2313">
        <v>2</v>
      </c>
      <c r="K2313">
        <v>0.03</v>
      </c>
      <c r="L2313">
        <v>-1</v>
      </c>
      <c r="M2313">
        <v>-1</v>
      </c>
      <c r="N2313">
        <v>0.67</v>
      </c>
      <c r="O2313">
        <v>3.58</v>
      </c>
      <c r="P2313">
        <v>0.03</v>
      </c>
      <c r="Q2313">
        <v>0.28000000000000003</v>
      </c>
      <c r="R2313">
        <v>0.05</v>
      </c>
      <c r="S2313">
        <v>0.32</v>
      </c>
      <c r="T2313">
        <v>0.23</v>
      </c>
      <c r="U2313">
        <v>0</v>
      </c>
      <c r="V2313">
        <v>0</v>
      </c>
      <c r="W2313">
        <v>20.67</v>
      </c>
      <c r="X2313">
        <v>0.6</v>
      </c>
      <c r="Y2313">
        <v>-1</v>
      </c>
      <c r="Z2313">
        <v>-1</v>
      </c>
      <c r="AA2313">
        <v>24.88</v>
      </c>
      <c r="AB2313">
        <v>0.03</v>
      </c>
      <c r="AC2313">
        <v>0.02</v>
      </c>
      <c r="AD2313">
        <v>0.03</v>
      </c>
      <c r="AE2313">
        <v>4.17</v>
      </c>
      <c r="AF2313">
        <v>-1</v>
      </c>
      <c r="AG2313">
        <v>-1</v>
      </c>
      <c r="AH2313">
        <v>-1</v>
      </c>
      <c r="AI2313">
        <v>0</v>
      </c>
      <c r="AJ2313">
        <v>0</v>
      </c>
      <c r="AK2313">
        <v>0.03</v>
      </c>
      <c r="AL2313">
        <v>0.03</v>
      </c>
      <c r="AM2313">
        <v>0.05</v>
      </c>
      <c r="AN2313">
        <v>0.05</v>
      </c>
      <c r="AO2313">
        <v>1.42</v>
      </c>
      <c r="AP2313">
        <v>1.42</v>
      </c>
      <c r="AQ2313">
        <v>22.67</v>
      </c>
      <c r="AR2313">
        <v>0.53</v>
      </c>
      <c r="AS2313">
        <v>0.68</v>
      </c>
      <c r="AT2313">
        <v>-1</v>
      </c>
      <c r="AU2313">
        <v>-1</v>
      </c>
      <c r="AV2313">
        <v>0.05</v>
      </c>
      <c r="AW2313">
        <v>29.88</v>
      </c>
      <c r="AX2313">
        <v>29.88</v>
      </c>
      <c r="AY2313">
        <v>0.17</v>
      </c>
      <c r="AZ2313">
        <v>0</v>
      </c>
      <c r="BA2313">
        <v>1445.0029225639616</v>
      </c>
    </row>
    <row r="2314" spans="1:53" x14ac:dyDescent="0.25">
      <c r="A2314">
        <v>5412</v>
      </c>
      <c r="B2314" t="s">
        <v>2620</v>
      </c>
      <c r="C2314">
        <v>0</v>
      </c>
      <c r="D2314">
        <v>1.58</v>
      </c>
      <c r="E2314">
        <v>0</v>
      </c>
      <c r="F2314">
        <v>0</v>
      </c>
      <c r="G2314">
        <v>0</v>
      </c>
      <c r="H2314">
        <v>0.03</v>
      </c>
      <c r="I2314">
        <v>0</v>
      </c>
      <c r="J2314">
        <v>2</v>
      </c>
      <c r="K2314">
        <v>0.03</v>
      </c>
      <c r="L2314">
        <v>-1</v>
      </c>
      <c r="M2314">
        <v>-1</v>
      </c>
      <c r="N2314">
        <v>0.67</v>
      </c>
      <c r="O2314">
        <v>3.58</v>
      </c>
      <c r="P2314">
        <v>0.03</v>
      </c>
      <c r="Q2314">
        <v>0.28000000000000003</v>
      </c>
      <c r="R2314">
        <v>0.05</v>
      </c>
      <c r="S2314">
        <v>0.32</v>
      </c>
      <c r="T2314">
        <v>0.23</v>
      </c>
      <c r="U2314">
        <v>0</v>
      </c>
      <c r="V2314">
        <v>0</v>
      </c>
      <c r="W2314">
        <v>20.67</v>
      </c>
      <c r="X2314">
        <v>0.6</v>
      </c>
      <c r="Y2314">
        <v>-1</v>
      </c>
      <c r="Z2314">
        <v>-1</v>
      </c>
      <c r="AA2314">
        <v>24.88</v>
      </c>
      <c r="AB2314">
        <v>0.03</v>
      </c>
      <c r="AC2314">
        <v>0.02</v>
      </c>
      <c r="AD2314">
        <v>0.03</v>
      </c>
      <c r="AE2314">
        <v>4.17</v>
      </c>
      <c r="AF2314">
        <v>-1</v>
      </c>
      <c r="AG2314">
        <v>-1</v>
      </c>
      <c r="AH2314">
        <v>-1</v>
      </c>
      <c r="AI2314">
        <v>0</v>
      </c>
      <c r="AJ2314">
        <v>0</v>
      </c>
      <c r="AK2314">
        <v>0.03</v>
      </c>
      <c r="AL2314">
        <v>0.03</v>
      </c>
      <c r="AM2314">
        <v>0.05</v>
      </c>
      <c r="AN2314">
        <v>0.05</v>
      </c>
      <c r="AO2314">
        <v>1.42</v>
      </c>
      <c r="AP2314">
        <v>1.42</v>
      </c>
      <c r="AQ2314">
        <v>22.67</v>
      </c>
      <c r="AR2314">
        <v>0.53</v>
      </c>
      <c r="AS2314">
        <v>0.68</v>
      </c>
      <c r="AT2314">
        <v>-1</v>
      </c>
      <c r="AU2314">
        <v>-1</v>
      </c>
      <c r="AV2314">
        <v>0.05</v>
      </c>
      <c r="AW2314">
        <v>29.88</v>
      </c>
      <c r="AX2314">
        <v>29.88</v>
      </c>
      <c r="AY2314">
        <v>0.17</v>
      </c>
      <c r="AZ2314">
        <v>0</v>
      </c>
      <c r="BA2314">
        <v>1384.9460391696377</v>
      </c>
    </row>
    <row r="2315" spans="1:53" x14ac:dyDescent="0.25">
      <c r="A2315">
        <v>5413</v>
      </c>
      <c r="B2315" t="s">
        <v>2621</v>
      </c>
      <c r="C2315">
        <v>0</v>
      </c>
      <c r="D2315">
        <v>1.58</v>
      </c>
      <c r="E2315">
        <v>0</v>
      </c>
      <c r="F2315">
        <v>0</v>
      </c>
      <c r="G2315">
        <v>0</v>
      </c>
      <c r="H2315">
        <v>0.03</v>
      </c>
      <c r="I2315">
        <v>0</v>
      </c>
      <c r="J2315">
        <v>2</v>
      </c>
      <c r="K2315">
        <v>0.03</v>
      </c>
      <c r="L2315">
        <v>-1</v>
      </c>
      <c r="M2315">
        <v>-1</v>
      </c>
      <c r="N2315">
        <v>0.67</v>
      </c>
      <c r="O2315">
        <v>3.58</v>
      </c>
      <c r="P2315">
        <v>0.03</v>
      </c>
      <c r="Q2315">
        <v>0.28000000000000003</v>
      </c>
      <c r="R2315">
        <v>0.05</v>
      </c>
      <c r="S2315">
        <v>0.32</v>
      </c>
      <c r="T2315">
        <v>0.23</v>
      </c>
      <c r="U2315">
        <v>0</v>
      </c>
      <c r="V2315">
        <v>0</v>
      </c>
      <c r="W2315">
        <v>20.67</v>
      </c>
      <c r="X2315">
        <v>0.6</v>
      </c>
      <c r="Y2315">
        <v>-1</v>
      </c>
      <c r="Z2315">
        <v>-1</v>
      </c>
      <c r="AA2315">
        <v>24.88</v>
      </c>
      <c r="AB2315">
        <v>0.03</v>
      </c>
      <c r="AC2315">
        <v>0.02</v>
      </c>
      <c r="AD2315">
        <v>0.03</v>
      </c>
      <c r="AE2315">
        <v>4.17</v>
      </c>
      <c r="AF2315">
        <v>-1</v>
      </c>
      <c r="AG2315">
        <v>-1</v>
      </c>
      <c r="AH2315">
        <v>-1</v>
      </c>
      <c r="AI2315">
        <v>0</v>
      </c>
      <c r="AJ2315">
        <v>0</v>
      </c>
      <c r="AK2315">
        <v>0.03</v>
      </c>
      <c r="AL2315">
        <v>0.03</v>
      </c>
      <c r="AM2315">
        <v>0.05</v>
      </c>
      <c r="AN2315">
        <v>0.05</v>
      </c>
      <c r="AO2315">
        <v>1.42</v>
      </c>
      <c r="AP2315">
        <v>1.42</v>
      </c>
      <c r="AQ2315">
        <v>22.67</v>
      </c>
      <c r="AR2315">
        <v>0.53</v>
      </c>
      <c r="AS2315">
        <v>0.68</v>
      </c>
      <c r="AT2315">
        <v>-1</v>
      </c>
      <c r="AU2315">
        <v>-1</v>
      </c>
      <c r="AV2315">
        <v>0.05</v>
      </c>
      <c r="AW2315">
        <v>29.88</v>
      </c>
      <c r="AX2315">
        <v>29.88</v>
      </c>
      <c r="AY2315">
        <v>0.17</v>
      </c>
      <c r="AZ2315">
        <v>0</v>
      </c>
      <c r="BA2315">
        <v>1572.8076577408722</v>
      </c>
    </row>
    <row r="2316" spans="1:53" x14ac:dyDescent="0.25">
      <c r="A2316">
        <v>5414</v>
      </c>
      <c r="B2316" t="s">
        <v>2622</v>
      </c>
      <c r="C2316">
        <v>0</v>
      </c>
      <c r="D2316">
        <v>1.58</v>
      </c>
      <c r="E2316">
        <v>0</v>
      </c>
      <c r="F2316">
        <v>0</v>
      </c>
      <c r="G2316">
        <v>0</v>
      </c>
      <c r="H2316">
        <v>0.03</v>
      </c>
      <c r="I2316">
        <v>0</v>
      </c>
      <c r="J2316">
        <v>2</v>
      </c>
      <c r="K2316">
        <v>0.03</v>
      </c>
      <c r="L2316">
        <v>-1</v>
      </c>
      <c r="M2316">
        <v>-1</v>
      </c>
      <c r="N2316">
        <v>0.67</v>
      </c>
      <c r="O2316">
        <v>3.58</v>
      </c>
      <c r="P2316">
        <v>0.03</v>
      </c>
      <c r="Q2316">
        <v>0.28000000000000003</v>
      </c>
      <c r="R2316">
        <v>0.05</v>
      </c>
      <c r="S2316">
        <v>0.32</v>
      </c>
      <c r="T2316">
        <v>0.23</v>
      </c>
      <c r="U2316">
        <v>0</v>
      </c>
      <c r="V2316">
        <v>0</v>
      </c>
      <c r="W2316">
        <v>20.67</v>
      </c>
      <c r="X2316">
        <v>0.6</v>
      </c>
      <c r="Y2316">
        <v>-1</v>
      </c>
      <c r="Z2316">
        <v>-1</v>
      </c>
      <c r="AA2316">
        <v>24.88</v>
      </c>
      <c r="AB2316">
        <v>0.03</v>
      </c>
      <c r="AC2316">
        <v>0.02</v>
      </c>
      <c r="AD2316">
        <v>0.03</v>
      </c>
      <c r="AE2316">
        <v>4.17</v>
      </c>
      <c r="AF2316">
        <v>-1</v>
      </c>
      <c r="AG2316">
        <v>-1</v>
      </c>
      <c r="AH2316">
        <v>-1</v>
      </c>
      <c r="AI2316">
        <v>0</v>
      </c>
      <c r="AJ2316">
        <v>0</v>
      </c>
      <c r="AK2316">
        <v>0.03</v>
      </c>
      <c r="AL2316">
        <v>0.03</v>
      </c>
      <c r="AM2316">
        <v>0.05</v>
      </c>
      <c r="AN2316">
        <v>0.05</v>
      </c>
      <c r="AO2316">
        <v>1.42</v>
      </c>
      <c r="AP2316">
        <v>1.42</v>
      </c>
      <c r="AQ2316">
        <v>22.67</v>
      </c>
      <c r="AR2316">
        <v>0.53</v>
      </c>
      <c r="AS2316">
        <v>0.68</v>
      </c>
      <c r="AT2316">
        <v>-1</v>
      </c>
      <c r="AU2316">
        <v>-1</v>
      </c>
      <c r="AV2316">
        <v>0.05</v>
      </c>
      <c r="AW2316">
        <v>29.88</v>
      </c>
      <c r="AX2316">
        <v>29.88</v>
      </c>
      <c r="AY2316">
        <v>0.17</v>
      </c>
      <c r="AZ2316">
        <v>0</v>
      </c>
      <c r="BA2316">
        <v>1451.0723190773658</v>
      </c>
    </row>
    <row r="2317" spans="1:53" x14ac:dyDescent="0.25">
      <c r="A2317">
        <v>5417</v>
      </c>
      <c r="B2317" t="s">
        <v>630</v>
      </c>
      <c r="C2317">
        <v>0</v>
      </c>
      <c r="D2317">
        <v>1.58</v>
      </c>
      <c r="E2317">
        <v>0</v>
      </c>
      <c r="F2317">
        <v>0</v>
      </c>
      <c r="G2317">
        <v>0</v>
      </c>
      <c r="H2317">
        <v>0.03</v>
      </c>
      <c r="I2317">
        <v>0</v>
      </c>
      <c r="J2317">
        <v>2</v>
      </c>
      <c r="K2317">
        <v>0.03</v>
      </c>
      <c r="L2317">
        <v>-1</v>
      </c>
      <c r="M2317">
        <v>-1</v>
      </c>
      <c r="N2317">
        <v>0.67</v>
      </c>
      <c r="O2317">
        <v>3.58</v>
      </c>
      <c r="P2317">
        <v>0.03</v>
      </c>
      <c r="Q2317">
        <v>0.28000000000000003</v>
      </c>
      <c r="R2317">
        <v>0.05</v>
      </c>
      <c r="S2317">
        <v>0.32</v>
      </c>
      <c r="T2317">
        <v>0.23</v>
      </c>
      <c r="U2317">
        <v>0</v>
      </c>
      <c r="V2317">
        <v>0</v>
      </c>
      <c r="W2317">
        <v>20.67</v>
      </c>
      <c r="X2317">
        <v>0.6</v>
      </c>
      <c r="Y2317">
        <v>-1</v>
      </c>
      <c r="Z2317">
        <v>-1</v>
      </c>
      <c r="AA2317">
        <v>24.88</v>
      </c>
      <c r="AB2317">
        <v>0.03</v>
      </c>
      <c r="AC2317">
        <v>0.02</v>
      </c>
      <c r="AD2317">
        <v>0.03</v>
      </c>
      <c r="AE2317">
        <v>4.17</v>
      </c>
      <c r="AF2317">
        <v>-1</v>
      </c>
      <c r="AG2317">
        <v>-1</v>
      </c>
      <c r="AH2317">
        <v>-1</v>
      </c>
      <c r="AI2317">
        <v>0</v>
      </c>
      <c r="AJ2317">
        <v>0</v>
      </c>
      <c r="AK2317">
        <v>0.03</v>
      </c>
      <c r="AL2317">
        <v>0.03</v>
      </c>
      <c r="AM2317">
        <v>0.05</v>
      </c>
      <c r="AN2317">
        <v>0.05</v>
      </c>
      <c r="AO2317">
        <v>1.42</v>
      </c>
      <c r="AP2317">
        <v>1.42</v>
      </c>
      <c r="AQ2317">
        <v>22.67</v>
      </c>
      <c r="AR2317">
        <v>0.53</v>
      </c>
      <c r="AS2317">
        <v>0.68</v>
      </c>
      <c r="AT2317">
        <v>-1</v>
      </c>
      <c r="AU2317">
        <v>-1</v>
      </c>
      <c r="AV2317">
        <v>0.05</v>
      </c>
      <c r="AW2317">
        <v>29.88</v>
      </c>
      <c r="AX2317">
        <v>29.88</v>
      </c>
      <c r="AY2317">
        <v>0.17</v>
      </c>
      <c r="AZ2317">
        <v>0</v>
      </c>
      <c r="BA2317">
        <v>1420.7252173901747</v>
      </c>
    </row>
    <row r="2318" spans="1:53" x14ac:dyDescent="0.25">
      <c r="A2318">
        <v>5418</v>
      </c>
      <c r="B2318" t="s">
        <v>2623</v>
      </c>
      <c r="C2318">
        <v>0</v>
      </c>
      <c r="D2318">
        <v>1.58</v>
      </c>
      <c r="E2318">
        <v>0</v>
      </c>
      <c r="F2318">
        <v>0</v>
      </c>
      <c r="G2318">
        <v>0</v>
      </c>
      <c r="H2318">
        <v>0.03</v>
      </c>
      <c r="I2318">
        <v>0</v>
      </c>
      <c r="J2318">
        <v>2</v>
      </c>
      <c r="K2318">
        <v>0.03</v>
      </c>
      <c r="L2318">
        <v>-1</v>
      </c>
      <c r="M2318">
        <v>-1</v>
      </c>
      <c r="N2318">
        <v>0.67</v>
      </c>
      <c r="O2318">
        <v>3.58</v>
      </c>
      <c r="P2318">
        <v>0.03</v>
      </c>
      <c r="Q2318">
        <v>0.28000000000000003</v>
      </c>
      <c r="R2318">
        <v>0.05</v>
      </c>
      <c r="S2318">
        <v>0.32</v>
      </c>
      <c r="T2318">
        <v>0.23</v>
      </c>
      <c r="U2318">
        <v>0</v>
      </c>
      <c r="V2318">
        <v>0</v>
      </c>
      <c r="W2318">
        <v>20.67</v>
      </c>
      <c r="X2318">
        <v>0.6</v>
      </c>
      <c r="Y2318">
        <v>-1</v>
      </c>
      <c r="Z2318">
        <v>-1</v>
      </c>
      <c r="AA2318">
        <v>24.88</v>
      </c>
      <c r="AB2318">
        <v>0.03</v>
      </c>
      <c r="AC2318">
        <v>0.02</v>
      </c>
      <c r="AD2318">
        <v>0.03</v>
      </c>
      <c r="AE2318">
        <v>4.17</v>
      </c>
      <c r="AF2318">
        <v>-1</v>
      </c>
      <c r="AG2318">
        <v>-1</v>
      </c>
      <c r="AH2318">
        <v>-1</v>
      </c>
      <c r="AI2318">
        <v>0</v>
      </c>
      <c r="AJ2318">
        <v>0</v>
      </c>
      <c r="AK2318">
        <v>0.03</v>
      </c>
      <c r="AL2318">
        <v>0.03</v>
      </c>
      <c r="AM2318">
        <v>0.05</v>
      </c>
      <c r="AN2318">
        <v>0.05</v>
      </c>
      <c r="AO2318">
        <v>1.42</v>
      </c>
      <c r="AP2318">
        <v>1.42</v>
      </c>
      <c r="AQ2318">
        <v>22.67</v>
      </c>
      <c r="AR2318">
        <v>0.53</v>
      </c>
      <c r="AS2318">
        <v>0.68</v>
      </c>
      <c r="AT2318">
        <v>-1</v>
      </c>
      <c r="AU2318">
        <v>-1</v>
      </c>
      <c r="AV2318">
        <v>0.05</v>
      </c>
      <c r="AW2318">
        <v>29.88</v>
      </c>
      <c r="AX2318">
        <v>29.88</v>
      </c>
      <c r="AY2318">
        <v>0.17</v>
      </c>
      <c r="AZ2318">
        <v>0</v>
      </c>
      <c r="BA2318">
        <v>1366.1341631662779</v>
      </c>
    </row>
    <row r="2319" spans="1:53" x14ac:dyDescent="0.25">
      <c r="A2319">
        <v>5419</v>
      </c>
      <c r="B2319" t="s">
        <v>2624</v>
      </c>
      <c r="C2319">
        <v>0</v>
      </c>
      <c r="D2319">
        <v>1.58</v>
      </c>
      <c r="E2319">
        <v>0</v>
      </c>
      <c r="F2319">
        <v>0</v>
      </c>
      <c r="G2319">
        <v>0</v>
      </c>
      <c r="H2319">
        <v>0.03</v>
      </c>
      <c r="I2319">
        <v>0</v>
      </c>
      <c r="J2319">
        <v>2</v>
      </c>
      <c r="K2319">
        <v>0.03</v>
      </c>
      <c r="L2319">
        <v>-1</v>
      </c>
      <c r="M2319">
        <v>-1</v>
      </c>
      <c r="N2319">
        <v>0.67</v>
      </c>
      <c r="O2319">
        <v>3.58</v>
      </c>
      <c r="P2319">
        <v>0.03</v>
      </c>
      <c r="Q2319">
        <v>0.28000000000000003</v>
      </c>
      <c r="R2319">
        <v>0.05</v>
      </c>
      <c r="S2319">
        <v>0.32</v>
      </c>
      <c r="T2319">
        <v>0.23</v>
      </c>
      <c r="U2319">
        <v>0</v>
      </c>
      <c r="V2319">
        <v>0</v>
      </c>
      <c r="W2319">
        <v>20.67</v>
      </c>
      <c r="X2319">
        <v>0.6</v>
      </c>
      <c r="Y2319">
        <v>-1</v>
      </c>
      <c r="Z2319">
        <v>-1</v>
      </c>
      <c r="AA2319">
        <v>24.88</v>
      </c>
      <c r="AB2319">
        <v>0.03</v>
      </c>
      <c r="AC2319">
        <v>0.02</v>
      </c>
      <c r="AD2319">
        <v>0.03</v>
      </c>
      <c r="AE2319">
        <v>4.17</v>
      </c>
      <c r="AF2319">
        <v>-1</v>
      </c>
      <c r="AG2319">
        <v>-1</v>
      </c>
      <c r="AH2319">
        <v>-1</v>
      </c>
      <c r="AI2319">
        <v>0</v>
      </c>
      <c r="AJ2319">
        <v>0</v>
      </c>
      <c r="AK2319">
        <v>0.03</v>
      </c>
      <c r="AL2319">
        <v>0.03</v>
      </c>
      <c r="AM2319">
        <v>0.05</v>
      </c>
      <c r="AN2319">
        <v>0.05</v>
      </c>
      <c r="AO2319">
        <v>1.42</v>
      </c>
      <c r="AP2319">
        <v>1.42</v>
      </c>
      <c r="AQ2319">
        <v>22.67</v>
      </c>
      <c r="AR2319">
        <v>0.53</v>
      </c>
      <c r="AS2319">
        <v>0.68</v>
      </c>
      <c r="AT2319">
        <v>-1</v>
      </c>
      <c r="AU2319">
        <v>-1</v>
      </c>
      <c r="AV2319">
        <v>0.05</v>
      </c>
      <c r="AW2319">
        <v>29.88</v>
      </c>
      <c r="AX2319">
        <v>29.88</v>
      </c>
      <c r="AY2319">
        <v>0.17</v>
      </c>
      <c r="AZ2319">
        <v>0</v>
      </c>
      <c r="BA2319">
        <v>1350</v>
      </c>
    </row>
    <row r="2320" spans="1:53" x14ac:dyDescent="0.25">
      <c r="A2320">
        <v>5420</v>
      </c>
      <c r="B2320" t="s">
        <v>2625</v>
      </c>
      <c r="C2320">
        <v>0</v>
      </c>
      <c r="D2320">
        <v>1.58</v>
      </c>
      <c r="E2320">
        <v>0</v>
      </c>
      <c r="F2320">
        <v>0</v>
      </c>
      <c r="G2320">
        <v>0</v>
      </c>
      <c r="H2320">
        <v>0.03</v>
      </c>
      <c r="I2320">
        <v>0</v>
      </c>
      <c r="J2320">
        <v>2</v>
      </c>
      <c r="K2320">
        <v>0.03</v>
      </c>
      <c r="L2320">
        <v>-1</v>
      </c>
      <c r="M2320">
        <v>-1</v>
      </c>
      <c r="N2320">
        <v>0.67</v>
      </c>
      <c r="O2320">
        <v>3.58</v>
      </c>
      <c r="P2320">
        <v>0.03</v>
      </c>
      <c r="Q2320">
        <v>0.28000000000000003</v>
      </c>
      <c r="R2320">
        <v>0.05</v>
      </c>
      <c r="S2320">
        <v>0.32</v>
      </c>
      <c r="T2320">
        <v>0.23</v>
      </c>
      <c r="U2320">
        <v>0</v>
      </c>
      <c r="V2320">
        <v>0</v>
      </c>
      <c r="W2320">
        <v>20.67</v>
      </c>
      <c r="X2320">
        <v>0.6</v>
      </c>
      <c r="Y2320">
        <v>-1</v>
      </c>
      <c r="Z2320">
        <v>-1</v>
      </c>
      <c r="AA2320">
        <v>24.88</v>
      </c>
      <c r="AB2320">
        <v>0.03</v>
      </c>
      <c r="AC2320">
        <v>0.02</v>
      </c>
      <c r="AD2320">
        <v>0.03</v>
      </c>
      <c r="AE2320">
        <v>4.17</v>
      </c>
      <c r="AF2320">
        <v>-1</v>
      </c>
      <c r="AG2320">
        <v>-1</v>
      </c>
      <c r="AH2320">
        <v>-1</v>
      </c>
      <c r="AI2320">
        <v>0</v>
      </c>
      <c r="AJ2320">
        <v>0</v>
      </c>
      <c r="AK2320">
        <v>0.03</v>
      </c>
      <c r="AL2320">
        <v>0.03</v>
      </c>
      <c r="AM2320">
        <v>0.05</v>
      </c>
      <c r="AN2320">
        <v>0.05</v>
      </c>
      <c r="AO2320">
        <v>1.42</v>
      </c>
      <c r="AP2320">
        <v>1.42</v>
      </c>
      <c r="AQ2320">
        <v>22.67</v>
      </c>
      <c r="AR2320">
        <v>0.53</v>
      </c>
      <c r="AS2320">
        <v>0.68</v>
      </c>
      <c r="AT2320">
        <v>-1</v>
      </c>
      <c r="AU2320">
        <v>-1</v>
      </c>
      <c r="AV2320">
        <v>0.05</v>
      </c>
      <c r="AW2320">
        <v>29.88</v>
      </c>
      <c r="AX2320">
        <v>29.88</v>
      </c>
      <c r="AY2320">
        <v>0.17</v>
      </c>
      <c r="AZ2320">
        <v>0</v>
      </c>
      <c r="BA2320">
        <v>1411.4698957148387</v>
      </c>
    </row>
    <row r="2321" spans="1:53" x14ac:dyDescent="0.25">
      <c r="A2321">
        <v>5421</v>
      </c>
      <c r="B2321" t="s">
        <v>2626</v>
      </c>
      <c r="C2321">
        <v>0</v>
      </c>
      <c r="D2321">
        <v>1.58</v>
      </c>
      <c r="E2321">
        <v>0</v>
      </c>
      <c r="F2321">
        <v>0</v>
      </c>
      <c r="G2321">
        <v>0</v>
      </c>
      <c r="H2321">
        <v>0.03</v>
      </c>
      <c r="I2321">
        <v>0</v>
      </c>
      <c r="J2321">
        <v>2</v>
      </c>
      <c r="K2321">
        <v>0.03</v>
      </c>
      <c r="L2321">
        <v>-1</v>
      </c>
      <c r="M2321">
        <v>-1</v>
      </c>
      <c r="N2321">
        <v>0.67</v>
      </c>
      <c r="O2321">
        <v>3.58</v>
      </c>
      <c r="P2321">
        <v>0.03</v>
      </c>
      <c r="Q2321">
        <v>0.28000000000000003</v>
      </c>
      <c r="R2321">
        <v>0.05</v>
      </c>
      <c r="S2321">
        <v>0.32</v>
      </c>
      <c r="T2321">
        <v>0.23</v>
      </c>
      <c r="U2321">
        <v>0</v>
      </c>
      <c r="V2321">
        <v>0</v>
      </c>
      <c r="W2321">
        <v>20.67</v>
      </c>
      <c r="X2321">
        <v>0.6</v>
      </c>
      <c r="Y2321">
        <v>-1</v>
      </c>
      <c r="Z2321">
        <v>-1</v>
      </c>
      <c r="AA2321">
        <v>24.88</v>
      </c>
      <c r="AB2321">
        <v>0.03</v>
      </c>
      <c r="AC2321">
        <v>0.02</v>
      </c>
      <c r="AD2321">
        <v>0.03</v>
      </c>
      <c r="AE2321">
        <v>4.17</v>
      </c>
      <c r="AF2321">
        <v>-1</v>
      </c>
      <c r="AG2321">
        <v>-1</v>
      </c>
      <c r="AH2321">
        <v>-1</v>
      </c>
      <c r="AI2321">
        <v>0</v>
      </c>
      <c r="AJ2321">
        <v>0</v>
      </c>
      <c r="AK2321">
        <v>0.03</v>
      </c>
      <c r="AL2321">
        <v>0.03</v>
      </c>
      <c r="AM2321">
        <v>0.05</v>
      </c>
      <c r="AN2321">
        <v>0.05</v>
      </c>
      <c r="AO2321">
        <v>1.42</v>
      </c>
      <c r="AP2321">
        <v>1.42</v>
      </c>
      <c r="AQ2321">
        <v>22.67</v>
      </c>
      <c r="AR2321">
        <v>0.53</v>
      </c>
      <c r="AS2321">
        <v>0.68</v>
      </c>
      <c r="AT2321">
        <v>-1</v>
      </c>
      <c r="AU2321">
        <v>-1</v>
      </c>
      <c r="AV2321">
        <v>0.05</v>
      </c>
      <c r="AW2321">
        <v>29.88</v>
      </c>
      <c r="AX2321">
        <v>29.88</v>
      </c>
      <c r="AY2321">
        <v>0.17</v>
      </c>
      <c r="AZ2321">
        <v>0</v>
      </c>
      <c r="BA2321">
        <v>1403.5297696270916</v>
      </c>
    </row>
    <row r="2322" spans="1:53" x14ac:dyDescent="0.25">
      <c r="A2322">
        <v>5422</v>
      </c>
      <c r="B2322" t="s">
        <v>2627</v>
      </c>
      <c r="C2322">
        <v>0</v>
      </c>
      <c r="D2322">
        <v>1.58</v>
      </c>
      <c r="E2322">
        <v>0</v>
      </c>
      <c r="F2322">
        <v>0</v>
      </c>
      <c r="G2322">
        <v>0</v>
      </c>
      <c r="H2322">
        <v>0.03</v>
      </c>
      <c r="I2322">
        <v>0</v>
      </c>
      <c r="J2322">
        <v>2</v>
      </c>
      <c r="K2322">
        <v>0.03</v>
      </c>
      <c r="L2322">
        <v>-1</v>
      </c>
      <c r="M2322">
        <v>-1</v>
      </c>
      <c r="N2322">
        <v>0.67</v>
      </c>
      <c r="O2322">
        <v>3.58</v>
      </c>
      <c r="P2322">
        <v>0.03</v>
      </c>
      <c r="Q2322">
        <v>0.28000000000000003</v>
      </c>
      <c r="R2322">
        <v>0.05</v>
      </c>
      <c r="S2322">
        <v>0.32</v>
      </c>
      <c r="T2322">
        <v>0.23</v>
      </c>
      <c r="U2322">
        <v>0</v>
      </c>
      <c r="V2322">
        <v>0</v>
      </c>
      <c r="W2322">
        <v>20.67</v>
      </c>
      <c r="X2322">
        <v>0.6</v>
      </c>
      <c r="Y2322">
        <v>-1</v>
      </c>
      <c r="Z2322">
        <v>-1</v>
      </c>
      <c r="AA2322">
        <v>24.88</v>
      </c>
      <c r="AB2322">
        <v>0.03</v>
      </c>
      <c r="AC2322">
        <v>0.02</v>
      </c>
      <c r="AD2322">
        <v>0.03</v>
      </c>
      <c r="AE2322">
        <v>4.17</v>
      </c>
      <c r="AF2322">
        <v>-1</v>
      </c>
      <c r="AG2322">
        <v>-1</v>
      </c>
      <c r="AH2322">
        <v>-1</v>
      </c>
      <c r="AI2322">
        <v>0</v>
      </c>
      <c r="AJ2322">
        <v>0</v>
      </c>
      <c r="AK2322">
        <v>0.03</v>
      </c>
      <c r="AL2322">
        <v>0.03</v>
      </c>
      <c r="AM2322">
        <v>0.05</v>
      </c>
      <c r="AN2322">
        <v>0.05</v>
      </c>
      <c r="AO2322">
        <v>1.42</v>
      </c>
      <c r="AP2322">
        <v>1.42</v>
      </c>
      <c r="AQ2322">
        <v>22.67</v>
      </c>
      <c r="AR2322">
        <v>0.53</v>
      </c>
      <c r="AS2322">
        <v>0.68</v>
      </c>
      <c r="AT2322">
        <v>-1</v>
      </c>
      <c r="AU2322">
        <v>-1</v>
      </c>
      <c r="AV2322">
        <v>0.05</v>
      </c>
      <c r="AW2322">
        <v>29.88</v>
      </c>
      <c r="AX2322">
        <v>29.88</v>
      </c>
      <c r="AY2322">
        <v>0.17</v>
      </c>
      <c r="AZ2322">
        <v>0</v>
      </c>
      <c r="BA2322">
        <v>1434.328948003624</v>
      </c>
    </row>
    <row r="2323" spans="1:53" x14ac:dyDescent="0.25">
      <c r="A2323">
        <v>5423</v>
      </c>
      <c r="B2323" t="s">
        <v>2628</v>
      </c>
      <c r="C2323">
        <v>0</v>
      </c>
      <c r="D2323">
        <v>1.58</v>
      </c>
      <c r="E2323">
        <v>0</v>
      </c>
      <c r="F2323">
        <v>0</v>
      </c>
      <c r="G2323">
        <v>0</v>
      </c>
      <c r="H2323">
        <v>0.03</v>
      </c>
      <c r="I2323">
        <v>0</v>
      </c>
      <c r="J2323">
        <v>2</v>
      </c>
      <c r="K2323">
        <v>0.03</v>
      </c>
      <c r="L2323">
        <v>-1</v>
      </c>
      <c r="M2323">
        <v>-1</v>
      </c>
      <c r="N2323">
        <v>0.67</v>
      </c>
      <c r="O2323">
        <v>3.58</v>
      </c>
      <c r="P2323">
        <v>0.03</v>
      </c>
      <c r="Q2323">
        <v>0.28000000000000003</v>
      </c>
      <c r="R2323">
        <v>0.05</v>
      </c>
      <c r="S2323">
        <v>0.32</v>
      </c>
      <c r="T2323">
        <v>0.23</v>
      </c>
      <c r="U2323">
        <v>0</v>
      </c>
      <c r="V2323">
        <v>0</v>
      </c>
      <c r="W2323">
        <v>20.67</v>
      </c>
      <c r="X2323">
        <v>0.6</v>
      </c>
      <c r="Y2323">
        <v>-1</v>
      </c>
      <c r="Z2323">
        <v>-1</v>
      </c>
      <c r="AA2323">
        <v>24.88</v>
      </c>
      <c r="AB2323">
        <v>0.03</v>
      </c>
      <c r="AC2323">
        <v>0.02</v>
      </c>
      <c r="AD2323">
        <v>0.03</v>
      </c>
      <c r="AE2323">
        <v>4.17</v>
      </c>
      <c r="AF2323">
        <v>-1</v>
      </c>
      <c r="AG2323">
        <v>-1</v>
      </c>
      <c r="AH2323">
        <v>-1</v>
      </c>
      <c r="AI2323">
        <v>0</v>
      </c>
      <c r="AJ2323">
        <v>0</v>
      </c>
      <c r="AK2323">
        <v>0.03</v>
      </c>
      <c r="AL2323">
        <v>0.03</v>
      </c>
      <c r="AM2323">
        <v>0.05</v>
      </c>
      <c r="AN2323">
        <v>0.05</v>
      </c>
      <c r="AO2323">
        <v>1.42</v>
      </c>
      <c r="AP2323">
        <v>1.42</v>
      </c>
      <c r="AQ2323">
        <v>22.67</v>
      </c>
      <c r="AR2323">
        <v>0.53</v>
      </c>
      <c r="AS2323">
        <v>0.68</v>
      </c>
      <c r="AT2323">
        <v>-1</v>
      </c>
      <c r="AU2323">
        <v>-1</v>
      </c>
      <c r="AV2323">
        <v>0.05</v>
      </c>
      <c r="AW2323">
        <v>29.88</v>
      </c>
      <c r="AX2323">
        <v>29.88</v>
      </c>
      <c r="AY2323">
        <v>0.17</v>
      </c>
      <c r="AZ2323">
        <v>0</v>
      </c>
      <c r="BA2323">
        <v>1367.1411756904934</v>
      </c>
    </row>
    <row r="2324" spans="1:53" x14ac:dyDescent="0.25">
      <c r="A2324">
        <v>5424</v>
      </c>
      <c r="B2324" t="s">
        <v>2629</v>
      </c>
      <c r="C2324">
        <v>0</v>
      </c>
      <c r="D2324">
        <v>1.58</v>
      </c>
      <c r="E2324">
        <v>0</v>
      </c>
      <c r="F2324">
        <v>0</v>
      </c>
      <c r="G2324">
        <v>0</v>
      </c>
      <c r="H2324">
        <v>0.03</v>
      </c>
      <c r="I2324">
        <v>0</v>
      </c>
      <c r="J2324">
        <v>2</v>
      </c>
      <c r="K2324">
        <v>0.03</v>
      </c>
      <c r="L2324">
        <v>-1</v>
      </c>
      <c r="M2324">
        <v>-1</v>
      </c>
      <c r="N2324">
        <v>0.67</v>
      </c>
      <c r="O2324">
        <v>3.58</v>
      </c>
      <c r="P2324">
        <v>0.03</v>
      </c>
      <c r="Q2324">
        <v>0.28000000000000003</v>
      </c>
      <c r="R2324">
        <v>0.05</v>
      </c>
      <c r="S2324">
        <v>0.32</v>
      </c>
      <c r="T2324">
        <v>0.23</v>
      </c>
      <c r="U2324">
        <v>0</v>
      </c>
      <c r="V2324">
        <v>0</v>
      </c>
      <c r="W2324">
        <v>20.67</v>
      </c>
      <c r="X2324">
        <v>0.6</v>
      </c>
      <c r="Y2324">
        <v>-1</v>
      </c>
      <c r="Z2324">
        <v>-1</v>
      </c>
      <c r="AA2324">
        <v>24.88</v>
      </c>
      <c r="AB2324">
        <v>0.03</v>
      </c>
      <c r="AC2324">
        <v>0.02</v>
      </c>
      <c r="AD2324">
        <v>0.03</v>
      </c>
      <c r="AE2324">
        <v>4.17</v>
      </c>
      <c r="AF2324">
        <v>-1</v>
      </c>
      <c r="AG2324">
        <v>-1</v>
      </c>
      <c r="AH2324">
        <v>-1</v>
      </c>
      <c r="AI2324">
        <v>0</v>
      </c>
      <c r="AJ2324">
        <v>0</v>
      </c>
      <c r="AK2324">
        <v>0.03</v>
      </c>
      <c r="AL2324">
        <v>0.03</v>
      </c>
      <c r="AM2324">
        <v>0.05</v>
      </c>
      <c r="AN2324">
        <v>0.05</v>
      </c>
      <c r="AO2324">
        <v>1.42</v>
      </c>
      <c r="AP2324">
        <v>1.42</v>
      </c>
      <c r="AQ2324">
        <v>22.67</v>
      </c>
      <c r="AR2324">
        <v>0.53</v>
      </c>
      <c r="AS2324">
        <v>0.68</v>
      </c>
      <c r="AT2324">
        <v>-1</v>
      </c>
      <c r="AU2324">
        <v>-1</v>
      </c>
      <c r="AV2324">
        <v>0.05</v>
      </c>
      <c r="AW2324">
        <v>29.88</v>
      </c>
      <c r="AX2324">
        <v>29.88</v>
      </c>
      <c r="AY2324">
        <v>0.17</v>
      </c>
      <c r="AZ2324">
        <v>0</v>
      </c>
      <c r="BA2324">
        <v>1451.988924547881</v>
      </c>
    </row>
    <row r="2325" spans="1:53" x14ac:dyDescent="0.25">
      <c r="A2325">
        <v>5426</v>
      </c>
      <c r="B2325" t="s">
        <v>2630</v>
      </c>
      <c r="C2325">
        <v>0</v>
      </c>
      <c r="D2325">
        <v>1.58</v>
      </c>
      <c r="E2325">
        <v>0</v>
      </c>
      <c r="F2325">
        <v>0</v>
      </c>
      <c r="G2325">
        <v>0</v>
      </c>
      <c r="H2325">
        <v>0.03</v>
      </c>
      <c r="I2325">
        <v>0</v>
      </c>
      <c r="J2325">
        <v>2</v>
      </c>
      <c r="K2325">
        <v>0.03</v>
      </c>
      <c r="L2325">
        <v>-1</v>
      </c>
      <c r="M2325">
        <v>-1</v>
      </c>
      <c r="N2325">
        <v>0.67</v>
      </c>
      <c r="O2325">
        <v>3.58</v>
      </c>
      <c r="P2325">
        <v>0.03</v>
      </c>
      <c r="Q2325">
        <v>0.28000000000000003</v>
      </c>
      <c r="R2325">
        <v>0.05</v>
      </c>
      <c r="S2325">
        <v>0.32</v>
      </c>
      <c r="T2325">
        <v>0.23</v>
      </c>
      <c r="U2325">
        <v>0</v>
      </c>
      <c r="V2325">
        <v>0</v>
      </c>
      <c r="W2325">
        <v>20.67</v>
      </c>
      <c r="X2325">
        <v>0.6</v>
      </c>
      <c r="Y2325">
        <v>-1</v>
      </c>
      <c r="Z2325">
        <v>-1</v>
      </c>
      <c r="AA2325">
        <v>24.88</v>
      </c>
      <c r="AB2325">
        <v>0.03</v>
      </c>
      <c r="AC2325">
        <v>0.02</v>
      </c>
      <c r="AD2325">
        <v>0.03</v>
      </c>
      <c r="AE2325">
        <v>4.17</v>
      </c>
      <c r="AF2325">
        <v>-1</v>
      </c>
      <c r="AG2325">
        <v>-1</v>
      </c>
      <c r="AH2325">
        <v>-1</v>
      </c>
      <c r="AI2325">
        <v>0</v>
      </c>
      <c r="AJ2325">
        <v>0</v>
      </c>
      <c r="AK2325">
        <v>0.03</v>
      </c>
      <c r="AL2325">
        <v>0.03</v>
      </c>
      <c r="AM2325">
        <v>0.05</v>
      </c>
      <c r="AN2325">
        <v>0.05</v>
      </c>
      <c r="AO2325">
        <v>1.42</v>
      </c>
      <c r="AP2325">
        <v>1.42</v>
      </c>
      <c r="AQ2325">
        <v>22.67</v>
      </c>
      <c r="AR2325">
        <v>0.53</v>
      </c>
      <c r="AS2325">
        <v>0.68</v>
      </c>
      <c r="AT2325">
        <v>-1</v>
      </c>
      <c r="AU2325">
        <v>-1</v>
      </c>
      <c r="AV2325">
        <v>0.05</v>
      </c>
      <c r="AW2325">
        <v>29.88</v>
      </c>
      <c r="AX2325">
        <v>29.88</v>
      </c>
      <c r="AY2325">
        <v>0.17</v>
      </c>
      <c r="AZ2325">
        <v>0</v>
      </c>
      <c r="BA2325">
        <v>1411.5870459441139</v>
      </c>
    </row>
    <row r="2326" spans="1:53" x14ac:dyDescent="0.25">
      <c r="A2326">
        <v>5427</v>
      </c>
      <c r="B2326" t="s">
        <v>2631</v>
      </c>
      <c r="C2326">
        <v>0</v>
      </c>
      <c r="D2326">
        <v>1.58</v>
      </c>
      <c r="E2326">
        <v>0</v>
      </c>
      <c r="F2326">
        <v>0</v>
      </c>
      <c r="G2326">
        <v>0</v>
      </c>
      <c r="H2326">
        <v>0.03</v>
      </c>
      <c r="I2326">
        <v>0</v>
      </c>
      <c r="J2326">
        <v>2</v>
      </c>
      <c r="K2326">
        <v>0.03</v>
      </c>
      <c r="L2326">
        <v>-1</v>
      </c>
      <c r="M2326">
        <v>-1</v>
      </c>
      <c r="N2326">
        <v>0.67</v>
      </c>
      <c r="O2326">
        <v>3.58</v>
      </c>
      <c r="P2326">
        <v>0.03</v>
      </c>
      <c r="Q2326">
        <v>0.28000000000000003</v>
      </c>
      <c r="R2326">
        <v>0.05</v>
      </c>
      <c r="S2326">
        <v>0.32</v>
      </c>
      <c r="T2326">
        <v>0.23</v>
      </c>
      <c r="U2326">
        <v>0</v>
      </c>
      <c r="V2326">
        <v>0</v>
      </c>
      <c r="W2326">
        <v>20.67</v>
      </c>
      <c r="X2326">
        <v>0.6</v>
      </c>
      <c r="Y2326">
        <v>-1</v>
      </c>
      <c r="Z2326">
        <v>-1</v>
      </c>
      <c r="AA2326">
        <v>24.88</v>
      </c>
      <c r="AB2326">
        <v>0.03</v>
      </c>
      <c r="AC2326">
        <v>0.02</v>
      </c>
      <c r="AD2326">
        <v>0.03</v>
      </c>
      <c r="AE2326">
        <v>4.17</v>
      </c>
      <c r="AF2326">
        <v>-1</v>
      </c>
      <c r="AG2326">
        <v>-1</v>
      </c>
      <c r="AH2326">
        <v>-1</v>
      </c>
      <c r="AI2326">
        <v>0</v>
      </c>
      <c r="AJ2326">
        <v>0</v>
      </c>
      <c r="AK2326">
        <v>0.03</v>
      </c>
      <c r="AL2326">
        <v>0.03</v>
      </c>
      <c r="AM2326">
        <v>0.05</v>
      </c>
      <c r="AN2326">
        <v>0.05</v>
      </c>
      <c r="AO2326">
        <v>1.42</v>
      </c>
      <c r="AP2326">
        <v>1.42</v>
      </c>
      <c r="AQ2326">
        <v>22.67</v>
      </c>
      <c r="AR2326">
        <v>0.53</v>
      </c>
      <c r="AS2326">
        <v>0.68</v>
      </c>
      <c r="AT2326">
        <v>-1</v>
      </c>
      <c r="AU2326">
        <v>-1</v>
      </c>
      <c r="AV2326">
        <v>0.05</v>
      </c>
      <c r="AW2326">
        <v>29.88</v>
      </c>
      <c r="AX2326">
        <v>29.88</v>
      </c>
      <c r="AY2326">
        <v>0.17</v>
      </c>
      <c r="AZ2326">
        <v>0</v>
      </c>
      <c r="BA2326">
        <v>1427.6644765085771</v>
      </c>
    </row>
    <row r="2327" spans="1:53" x14ac:dyDescent="0.25">
      <c r="A2327">
        <v>5428</v>
      </c>
      <c r="B2327" t="s">
        <v>2632</v>
      </c>
      <c r="C2327">
        <v>0</v>
      </c>
      <c r="D2327">
        <v>1.58</v>
      </c>
      <c r="E2327">
        <v>0</v>
      </c>
      <c r="F2327">
        <v>0</v>
      </c>
      <c r="G2327">
        <v>0</v>
      </c>
      <c r="H2327">
        <v>0.03</v>
      </c>
      <c r="I2327">
        <v>0</v>
      </c>
      <c r="J2327">
        <v>2</v>
      </c>
      <c r="K2327">
        <v>0.03</v>
      </c>
      <c r="L2327">
        <v>-1</v>
      </c>
      <c r="M2327">
        <v>-1</v>
      </c>
      <c r="N2327">
        <v>0.67</v>
      </c>
      <c r="O2327">
        <v>3.58</v>
      </c>
      <c r="P2327">
        <v>0.03</v>
      </c>
      <c r="Q2327">
        <v>0.28000000000000003</v>
      </c>
      <c r="R2327">
        <v>0.05</v>
      </c>
      <c r="S2327">
        <v>0.32</v>
      </c>
      <c r="T2327">
        <v>0.23</v>
      </c>
      <c r="U2327">
        <v>0</v>
      </c>
      <c r="V2327">
        <v>0</v>
      </c>
      <c r="W2327">
        <v>20.67</v>
      </c>
      <c r="X2327">
        <v>0.6</v>
      </c>
      <c r="Y2327">
        <v>-1</v>
      </c>
      <c r="Z2327">
        <v>-1</v>
      </c>
      <c r="AA2327">
        <v>24.88</v>
      </c>
      <c r="AB2327">
        <v>0.03</v>
      </c>
      <c r="AC2327">
        <v>0.02</v>
      </c>
      <c r="AD2327">
        <v>0.03</v>
      </c>
      <c r="AE2327">
        <v>4.17</v>
      </c>
      <c r="AF2327">
        <v>-1</v>
      </c>
      <c r="AG2327">
        <v>-1</v>
      </c>
      <c r="AH2327">
        <v>-1</v>
      </c>
      <c r="AI2327">
        <v>0</v>
      </c>
      <c r="AJ2327">
        <v>0</v>
      </c>
      <c r="AK2327">
        <v>0.03</v>
      </c>
      <c r="AL2327">
        <v>0.03</v>
      </c>
      <c r="AM2327">
        <v>0.05</v>
      </c>
      <c r="AN2327">
        <v>0.05</v>
      </c>
      <c r="AO2327">
        <v>1.42</v>
      </c>
      <c r="AP2327">
        <v>1.42</v>
      </c>
      <c r="AQ2327">
        <v>22.67</v>
      </c>
      <c r="AR2327">
        <v>0.53</v>
      </c>
      <c r="AS2327">
        <v>0.68</v>
      </c>
      <c r="AT2327">
        <v>-1</v>
      </c>
      <c r="AU2327">
        <v>-1</v>
      </c>
      <c r="AV2327">
        <v>0.05</v>
      </c>
      <c r="AW2327">
        <v>29.88</v>
      </c>
      <c r="AX2327">
        <v>29.88</v>
      </c>
      <c r="AY2327">
        <v>0.17</v>
      </c>
      <c r="AZ2327">
        <v>0</v>
      </c>
      <c r="BA2327">
        <v>1406.776964275939</v>
      </c>
    </row>
    <row r="2328" spans="1:53" x14ac:dyDescent="0.25">
      <c r="A2328">
        <v>5429</v>
      </c>
      <c r="B2328" t="s">
        <v>2633</v>
      </c>
      <c r="C2328">
        <v>0</v>
      </c>
      <c r="D2328">
        <v>1.58</v>
      </c>
      <c r="E2328">
        <v>0</v>
      </c>
      <c r="F2328">
        <v>0</v>
      </c>
      <c r="G2328">
        <v>0</v>
      </c>
      <c r="H2328">
        <v>0.03</v>
      </c>
      <c r="I2328">
        <v>0</v>
      </c>
      <c r="J2328">
        <v>2</v>
      </c>
      <c r="K2328">
        <v>0.03</v>
      </c>
      <c r="L2328">
        <v>-1</v>
      </c>
      <c r="M2328">
        <v>-1</v>
      </c>
      <c r="N2328">
        <v>0.67</v>
      </c>
      <c r="O2328">
        <v>3.58</v>
      </c>
      <c r="P2328">
        <v>0.03</v>
      </c>
      <c r="Q2328">
        <v>0.28000000000000003</v>
      </c>
      <c r="R2328">
        <v>0.05</v>
      </c>
      <c r="S2328">
        <v>0.32</v>
      </c>
      <c r="T2328">
        <v>0.23</v>
      </c>
      <c r="U2328">
        <v>0</v>
      </c>
      <c r="V2328">
        <v>0</v>
      </c>
      <c r="W2328">
        <v>20.67</v>
      </c>
      <c r="X2328">
        <v>0.6</v>
      </c>
      <c r="Y2328">
        <v>-1</v>
      </c>
      <c r="Z2328">
        <v>-1</v>
      </c>
      <c r="AA2328">
        <v>24.88</v>
      </c>
      <c r="AB2328">
        <v>0.03</v>
      </c>
      <c r="AC2328">
        <v>0.02</v>
      </c>
      <c r="AD2328">
        <v>0.03</v>
      </c>
      <c r="AE2328">
        <v>4.17</v>
      </c>
      <c r="AF2328">
        <v>-1</v>
      </c>
      <c r="AG2328">
        <v>-1</v>
      </c>
      <c r="AH2328">
        <v>-1</v>
      </c>
      <c r="AI2328">
        <v>0</v>
      </c>
      <c r="AJ2328">
        <v>0</v>
      </c>
      <c r="AK2328">
        <v>0.03</v>
      </c>
      <c r="AL2328">
        <v>0.03</v>
      </c>
      <c r="AM2328">
        <v>0.05</v>
      </c>
      <c r="AN2328">
        <v>0.05</v>
      </c>
      <c r="AO2328">
        <v>1.42</v>
      </c>
      <c r="AP2328">
        <v>1.42</v>
      </c>
      <c r="AQ2328">
        <v>22.67</v>
      </c>
      <c r="AR2328">
        <v>0.53</v>
      </c>
      <c r="AS2328">
        <v>0.68</v>
      </c>
      <c r="AT2328">
        <v>-1</v>
      </c>
      <c r="AU2328">
        <v>-1</v>
      </c>
      <c r="AV2328">
        <v>0.05</v>
      </c>
      <c r="AW2328">
        <v>29.88</v>
      </c>
      <c r="AX2328">
        <v>29.88</v>
      </c>
      <c r="AY2328">
        <v>0.17</v>
      </c>
      <c r="AZ2328">
        <v>0</v>
      </c>
      <c r="BA2328">
        <v>1482.9363404667815</v>
      </c>
    </row>
    <row r="2329" spans="1:53" x14ac:dyDescent="0.25">
      <c r="A2329">
        <v>5430</v>
      </c>
      <c r="B2329" t="s">
        <v>2634</v>
      </c>
      <c r="C2329">
        <v>0</v>
      </c>
      <c r="D2329">
        <v>1.58</v>
      </c>
      <c r="E2329">
        <v>0</v>
      </c>
      <c r="F2329">
        <v>0</v>
      </c>
      <c r="G2329">
        <v>0</v>
      </c>
      <c r="H2329">
        <v>0.03</v>
      </c>
      <c r="I2329">
        <v>0</v>
      </c>
      <c r="J2329">
        <v>2</v>
      </c>
      <c r="K2329">
        <v>0.03</v>
      </c>
      <c r="L2329">
        <v>-1</v>
      </c>
      <c r="M2329">
        <v>-1</v>
      </c>
      <c r="N2329">
        <v>0.67</v>
      </c>
      <c r="O2329">
        <v>3.58</v>
      </c>
      <c r="P2329">
        <v>0.03</v>
      </c>
      <c r="Q2329">
        <v>0.28000000000000003</v>
      </c>
      <c r="R2329">
        <v>0.05</v>
      </c>
      <c r="S2329">
        <v>0.32</v>
      </c>
      <c r="T2329">
        <v>0.23</v>
      </c>
      <c r="U2329">
        <v>0</v>
      </c>
      <c r="V2329">
        <v>0</v>
      </c>
      <c r="W2329">
        <v>20.67</v>
      </c>
      <c r="X2329">
        <v>0.6</v>
      </c>
      <c r="Y2329">
        <v>-1</v>
      </c>
      <c r="Z2329">
        <v>-1</v>
      </c>
      <c r="AA2329">
        <v>24.88</v>
      </c>
      <c r="AB2329">
        <v>0.03</v>
      </c>
      <c r="AC2329">
        <v>0.02</v>
      </c>
      <c r="AD2329">
        <v>0.03</v>
      </c>
      <c r="AE2329">
        <v>4.17</v>
      </c>
      <c r="AF2329">
        <v>-1</v>
      </c>
      <c r="AG2329">
        <v>-1</v>
      </c>
      <c r="AH2329">
        <v>-1</v>
      </c>
      <c r="AI2329">
        <v>0</v>
      </c>
      <c r="AJ2329">
        <v>0</v>
      </c>
      <c r="AK2329">
        <v>0.03</v>
      </c>
      <c r="AL2329">
        <v>0.03</v>
      </c>
      <c r="AM2329">
        <v>0.05</v>
      </c>
      <c r="AN2329">
        <v>0.05</v>
      </c>
      <c r="AO2329">
        <v>1.42</v>
      </c>
      <c r="AP2329">
        <v>1.42</v>
      </c>
      <c r="AQ2329">
        <v>22.67</v>
      </c>
      <c r="AR2329">
        <v>0.53</v>
      </c>
      <c r="AS2329">
        <v>0.68</v>
      </c>
      <c r="AT2329">
        <v>-1</v>
      </c>
      <c r="AU2329">
        <v>-1</v>
      </c>
      <c r="AV2329">
        <v>0.05</v>
      </c>
      <c r="AW2329">
        <v>29.88</v>
      </c>
      <c r="AX2329">
        <v>29.88</v>
      </c>
      <c r="AY2329">
        <v>0.17</v>
      </c>
      <c r="AZ2329">
        <v>0</v>
      </c>
      <c r="BA2329">
        <v>1372.2255682620587</v>
      </c>
    </row>
    <row r="2330" spans="1:53" x14ac:dyDescent="0.25">
      <c r="A2330">
        <v>5431</v>
      </c>
      <c r="B2330" t="s">
        <v>665</v>
      </c>
      <c r="C2330">
        <v>0</v>
      </c>
      <c r="D2330">
        <v>1.58</v>
      </c>
      <c r="E2330">
        <v>0</v>
      </c>
      <c r="F2330">
        <v>0</v>
      </c>
      <c r="G2330">
        <v>0</v>
      </c>
      <c r="H2330">
        <v>0.03</v>
      </c>
      <c r="I2330">
        <v>0</v>
      </c>
      <c r="J2330">
        <v>2</v>
      </c>
      <c r="K2330">
        <v>0.03</v>
      </c>
      <c r="L2330">
        <v>-1</v>
      </c>
      <c r="M2330">
        <v>-1</v>
      </c>
      <c r="N2330">
        <v>0.67</v>
      </c>
      <c r="O2330">
        <v>3.58</v>
      </c>
      <c r="P2330">
        <v>0.03</v>
      </c>
      <c r="Q2330">
        <v>0.28000000000000003</v>
      </c>
      <c r="R2330">
        <v>0.05</v>
      </c>
      <c r="S2330">
        <v>0.32</v>
      </c>
      <c r="T2330">
        <v>0.23</v>
      </c>
      <c r="U2330">
        <v>0</v>
      </c>
      <c r="V2330">
        <v>0</v>
      </c>
      <c r="W2330">
        <v>20.67</v>
      </c>
      <c r="X2330">
        <v>0.6</v>
      </c>
      <c r="Y2330">
        <v>-1</v>
      </c>
      <c r="Z2330">
        <v>-1</v>
      </c>
      <c r="AA2330">
        <v>24.88</v>
      </c>
      <c r="AB2330">
        <v>0.03</v>
      </c>
      <c r="AC2330">
        <v>0.02</v>
      </c>
      <c r="AD2330">
        <v>0.03</v>
      </c>
      <c r="AE2330">
        <v>4.17</v>
      </c>
      <c r="AF2330">
        <v>-1</v>
      </c>
      <c r="AG2330">
        <v>-1</v>
      </c>
      <c r="AH2330">
        <v>-1</v>
      </c>
      <c r="AI2330">
        <v>0</v>
      </c>
      <c r="AJ2330">
        <v>0</v>
      </c>
      <c r="AK2330">
        <v>0.03</v>
      </c>
      <c r="AL2330">
        <v>0.03</v>
      </c>
      <c r="AM2330">
        <v>0.05</v>
      </c>
      <c r="AN2330">
        <v>0.05</v>
      </c>
      <c r="AO2330">
        <v>1.42</v>
      </c>
      <c r="AP2330">
        <v>1.42</v>
      </c>
      <c r="AQ2330">
        <v>22.67</v>
      </c>
      <c r="AR2330">
        <v>0.53</v>
      </c>
      <c r="AS2330">
        <v>0.68</v>
      </c>
      <c r="AT2330">
        <v>-1</v>
      </c>
      <c r="AU2330">
        <v>-1</v>
      </c>
      <c r="AV2330">
        <v>0.05</v>
      </c>
      <c r="AW2330">
        <v>29.88</v>
      </c>
      <c r="AX2330">
        <v>29.88</v>
      </c>
      <c r="AY2330">
        <v>0.17</v>
      </c>
      <c r="AZ2330">
        <v>0</v>
      </c>
      <c r="BA2330">
        <v>1532.8469175989831</v>
      </c>
    </row>
    <row r="2331" spans="1:53" x14ac:dyDescent="0.25">
      <c r="A2331">
        <v>5432</v>
      </c>
      <c r="B2331" t="s">
        <v>2635</v>
      </c>
      <c r="C2331">
        <v>0</v>
      </c>
      <c r="D2331">
        <v>1.58</v>
      </c>
      <c r="E2331">
        <v>0</v>
      </c>
      <c r="F2331">
        <v>0</v>
      </c>
      <c r="G2331">
        <v>0</v>
      </c>
      <c r="H2331">
        <v>0.03</v>
      </c>
      <c r="I2331">
        <v>0</v>
      </c>
      <c r="J2331">
        <v>2</v>
      </c>
      <c r="K2331">
        <v>0.03</v>
      </c>
      <c r="L2331">
        <v>-1</v>
      </c>
      <c r="M2331">
        <v>-1</v>
      </c>
      <c r="N2331">
        <v>0.67</v>
      </c>
      <c r="O2331">
        <v>3.58</v>
      </c>
      <c r="P2331">
        <v>0.03</v>
      </c>
      <c r="Q2331">
        <v>0.28000000000000003</v>
      </c>
      <c r="R2331">
        <v>0.05</v>
      </c>
      <c r="S2331">
        <v>0.32</v>
      </c>
      <c r="T2331">
        <v>0.23</v>
      </c>
      <c r="U2331">
        <v>0</v>
      </c>
      <c r="V2331">
        <v>0</v>
      </c>
      <c r="W2331">
        <v>20.67</v>
      </c>
      <c r="X2331">
        <v>0.6</v>
      </c>
      <c r="Y2331">
        <v>-1</v>
      </c>
      <c r="Z2331">
        <v>-1</v>
      </c>
      <c r="AA2331">
        <v>24.88</v>
      </c>
      <c r="AB2331">
        <v>0.03</v>
      </c>
      <c r="AC2331">
        <v>0.02</v>
      </c>
      <c r="AD2331">
        <v>0.03</v>
      </c>
      <c r="AE2331">
        <v>4.17</v>
      </c>
      <c r="AF2331">
        <v>-1</v>
      </c>
      <c r="AG2331">
        <v>-1</v>
      </c>
      <c r="AH2331">
        <v>-1</v>
      </c>
      <c r="AI2331">
        <v>0</v>
      </c>
      <c r="AJ2331">
        <v>0</v>
      </c>
      <c r="AK2331">
        <v>0.03</v>
      </c>
      <c r="AL2331">
        <v>0.03</v>
      </c>
      <c r="AM2331">
        <v>0.05</v>
      </c>
      <c r="AN2331">
        <v>0.05</v>
      </c>
      <c r="AO2331">
        <v>1.42</v>
      </c>
      <c r="AP2331">
        <v>1.42</v>
      </c>
      <c r="AQ2331">
        <v>22.67</v>
      </c>
      <c r="AR2331">
        <v>0.53</v>
      </c>
      <c r="AS2331">
        <v>0.68</v>
      </c>
      <c r="AT2331">
        <v>-1</v>
      </c>
      <c r="AU2331">
        <v>-1</v>
      </c>
      <c r="AV2331">
        <v>0.05</v>
      </c>
      <c r="AW2331">
        <v>29.88</v>
      </c>
      <c r="AX2331">
        <v>29.88</v>
      </c>
      <c r="AY2331">
        <v>0.17</v>
      </c>
      <c r="AZ2331">
        <v>0</v>
      </c>
      <c r="BA2331">
        <v>1359.9190410850713</v>
      </c>
    </row>
    <row r="2332" spans="1:53" x14ac:dyDescent="0.25">
      <c r="A2332">
        <v>5434</v>
      </c>
      <c r="B2332" t="s">
        <v>755</v>
      </c>
      <c r="C2332">
        <v>0</v>
      </c>
      <c r="D2332">
        <v>1.58</v>
      </c>
      <c r="E2332">
        <v>0</v>
      </c>
      <c r="F2332">
        <v>0</v>
      </c>
      <c r="G2332">
        <v>0</v>
      </c>
      <c r="H2332">
        <v>0.03</v>
      </c>
      <c r="I2332">
        <v>0</v>
      </c>
      <c r="J2332">
        <v>2</v>
      </c>
      <c r="K2332">
        <v>0.03</v>
      </c>
      <c r="L2332">
        <v>-1</v>
      </c>
      <c r="M2332">
        <v>-1</v>
      </c>
      <c r="N2332">
        <v>0.67</v>
      </c>
      <c r="O2332">
        <v>3.58</v>
      </c>
      <c r="P2332">
        <v>0.03</v>
      </c>
      <c r="Q2332">
        <v>0.28000000000000003</v>
      </c>
      <c r="R2332">
        <v>0.05</v>
      </c>
      <c r="S2332">
        <v>0.32</v>
      </c>
      <c r="T2332">
        <v>0.23</v>
      </c>
      <c r="U2332">
        <v>0</v>
      </c>
      <c r="V2332">
        <v>0</v>
      </c>
      <c r="W2332">
        <v>20.67</v>
      </c>
      <c r="X2332">
        <v>0.6</v>
      </c>
      <c r="Y2332">
        <v>-1</v>
      </c>
      <c r="Z2332">
        <v>-1</v>
      </c>
      <c r="AA2332">
        <v>24.88</v>
      </c>
      <c r="AB2332">
        <v>0.03</v>
      </c>
      <c r="AC2332">
        <v>0.02</v>
      </c>
      <c r="AD2332">
        <v>0.03</v>
      </c>
      <c r="AE2332">
        <v>4.17</v>
      </c>
      <c r="AF2332">
        <v>-1</v>
      </c>
      <c r="AG2332">
        <v>-1</v>
      </c>
      <c r="AH2332">
        <v>-1</v>
      </c>
      <c r="AI2332">
        <v>0</v>
      </c>
      <c r="AJ2332">
        <v>0</v>
      </c>
      <c r="AK2332">
        <v>0.03</v>
      </c>
      <c r="AL2332">
        <v>0.03</v>
      </c>
      <c r="AM2332">
        <v>0.05</v>
      </c>
      <c r="AN2332">
        <v>0.05</v>
      </c>
      <c r="AO2332">
        <v>1.42</v>
      </c>
      <c r="AP2332">
        <v>1.42</v>
      </c>
      <c r="AQ2332">
        <v>22.67</v>
      </c>
      <c r="AR2332">
        <v>0.53</v>
      </c>
      <c r="AS2332">
        <v>0.68</v>
      </c>
      <c r="AT2332">
        <v>-1</v>
      </c>
      <c r="AU2332">
        <v>-1</v>
      </c>
      <c r="AV2332">
        <v>0.05</v>
      </c>
      <c r="AW2332">
        <v>29.88</v>
      </c>
      <c r="AX2332">
        <v>29.88</v>
      </c>
      <c r="AY2332">
        <v>0.17</v>
      </c>
      <c r="AZ2332">
        <v>0</v>
      </c>
      <c r="BA2332">
        <v>1511.9203182353156</v>
      </c>
    </row>
    <row r="2333" spans="1:53" x14ac:dyDescent="0.25">
      <c r="A2333">
        <v>5436</v>
      </c>
      <c r="B2333" t="s">
        <v>2636</v>
      </c>
      <c r="C2333">
        <v>0</v>
      </c>
      <c r="D2333">
        <v>1.58</v>
      </c>
      <c r="E2333">
        <v>0</v>
      </c>
      <c r="F2333">
        <v>0</v>
      </c>
      <c r="G2333">
        <v>0</v>
      </c>
      <c r="H2333">
        <v>0.03</v>
      </c>
      <c r="I2333">
        <v>0</v>
      </c>
      <c r="J2333">
        <v>2</v>
      </c>
      <c r="K2333">
        <v>0.03</v>
      </c>
      <c r="L2333">
        <v>-1</v>
      </c>
      <c r="M2333">
        <v>-1</v>
      </c>
      <c r="N2333">
        <v>0.67</v>
      </c>
      <c r="O2333">
        <v>3.58</v>
      </c>
      <c r="P2333">
        <v>0.03</v>
      </c>
      <c r="Q2333">
        <v>0.28000000000000003</v>
      </c>
      <c r="R2333">
        <v>0.05</v>
      </c>
      <c r="S2333">
        <v>0.32</v>
      </c>
      <c r="T2333">
        <v>0.23</v>
      </c>
      <c r="U2333">
        <v>0</v>
      </c>
      <c r="V2333">
        <v>0</v>
      </c>
      <c r="W2333">
        <v>20.67</v>
      </c>
      <c r="X2333">
        <v>0.6</v>
      </c>
      <c r="Y2333">
        <v>-1</v>
      </c>
      <c r="Z2333">
        <v>-1</v>
      </c>
      <c r="AA2333">
        <v>24.88</v>
      </c>
      <c r="AB2333">
        <v>0.03</v>
      </c>
      <c r="AC2333">
        <v>0.02</v>
      </c>
      <c r="AD2333">
        <v>0.03</v>
      </c>
      <c r="AE2333">
        <v>4.17</v>
      </c>
      <c r="AF2333">
        <v>-1</v>
      </c>
      <c r="AG2333">
        <v>-1</v>
      </c>
      <c r="AH2333">
        <v>-1</v>
      </c>
      <c r="AI2333">
        <v>0</v>
      </c>
      <c r="AJ2333">
        <v>0</v>
      </c>
      <c r="AK2333">
        <v>0.03</v>
      </c>
      <c r="AL2333">
        <v>0.03</v>
      </c>
      <c r="AM2333">
        <v>0.05</v>
      </c>
      <c r="AN2333">
        <v>0.05</v>
      </c>
      <c r="AO2333">
        <v>1.42</v>
      </c>
      <c r="AP2333">
        <v>1.42</v>
      </c>
      <c r="AQ2333">
        <v>22.67</v>
      </c>
      <c r="AR2333">
        <v>0.53</v>
      </c>
      <c r="AS2333">
        <v>0.68</v>
      </c>
      <c r="AT2333">
        <v>-1</v>
      </c>
      <c r="AU2333">
        <v>-1</v>
      </c>
      <c r="AV2333">
        <v>0.05</v>
      </c>
      <c r="AW2333">
        <v>29.88</v>
      </c>
      <c r="AX2333">
        <v>29.88</v>
      </c>
      <c r="AY2333">
        <v>0.17</v>
      </c>
      <c r="AZ2333">
        <v>0</v>
      </c>
      <c r="BA2333">
        <v>1474.7813735526336</v>
      </c>
    </row>
    <row r="2334" spans="1:53" x14ac:dyDescent="0.25">
      <c r="A2334">
        <v>5437</v>
      </c>
      <c r="B2334" t="s">
        <v>2637</v>
      </c>
      <c r="C2334">
        <v>0</v>
      </c>
      <c r="D2334">
        <v>1.58</v>
      </c>
      <c r="E2334">
        <v>0</v>
      </c>
      <c r="F2334">
        <v>0</v>
      </c>
      <c r="G2334">
        <v>0</v>
      </c>
      <c r="H2334">
        <v>0.03</v>
      </c>
      <c r="I2334">
        <v>0</v>
      </c>
      <c r="J2334">
        <v>2</v>
      </c>
      <c r="K2334">
        <v>0.03</v>
      </c>
      <c r="L2334">
        <v>-1</v>
      </c>
      <c r="M2334">
        <v>-1</v>
      </c>
      <c r="N2334">
        <v>0.67</v>
      </c>
      <c r="O2334">
        <v>3.58</v>
      </c>
      <c r="P2334">
        <v>0.03</v>
      </c>
      <c r="Q2334">
        <v>0.28000000000000003</v>
      </c>
      <c r="R2334">
        <v>0.05</v>
      </c>
      <c r="S2334">
        <v>0.32</v>
      </c>
      <c r="T2334">
        <v>0.23</v>
      </c>
      <c r="U2334">
        <v>0</v>
      </c>
      <c r="V2334">
        <v>0</v>
      </c>
      <c r="W2334">
        <v>20.67</v>
      </c>
      <c r="X2334">
        <v>0.6</v>
      </c>
      <c r="Y2334">
        <v>-1</v>
      </c>
      <c r="Z2334">
        <v>-1</v>
      </c>
      <c r="AA2334">
        <v>24.88</v>
      </c>
      <c r="AB2334">
        <v>0.03</v>
      </c>
      <c r="AC2334">
        <v>0.02</v>
      </c>
      <c r="AD2334">
        <v>0.03</v>
      </c>
      <c r="AE2334">
        <v>4.17</v>
      </c>
      <c r="AF2334">
        <v>-1</v>
      </c>
      <c r="AG2334">
        <v>-1</v>
      </c>
      <c r="AH2334">
        <v>-1</v>
      </c>
      <c r="AI2334">
        <v>0</v>
      </c>
      <c r="AJ2334">
        <v>0</v>
      </c>
      <c r="AK2334">
        <v>0.03</v>
      </c>
      <c r="AL2334">
        <v>0.03</v>
      </c>
      <c r="AM2334">
        <v>0.05</v>
      </c>
      <c r="AN2334">
        <v>0.05</v>
      </c>
      <c r="AO2334">
        <v>1.42</v>
      </c>
      <c r="AP2334">
        <v>1.42</v>
      </c>
      <c r="AQ2334">
        <v>22.67</v>
      </c>
      <c r="AR2334">
        <v>0.53</v>
      </c>
      <c r="AS2334">
        <v>0.68</v>
      </c>
      <c r="AT2334">
        <v>-1</v>
      </c>
      <c r="AU2334">
        <v>-1</v>
      </c>
      <c r="AV2334">
        <v>0.05</v>
      </c>
      <c r="AW2334">
        <v>29.88</v>
      </c>
      <c r="AX2334">
        <v>29.88</v>
      </c>
      <c r="AY2334">
        <v>0.17</v>
      </c>
      <c r="AZ2334">
        <v>0</v>
      </c>
      <c r="BA2334">
        <v>1533.1662744399516</v>
      </c>
    </row>
    <row r="2335" spans="1:53" x14ac:dyDescent="0.25">
      <c r="A2335">
        <v>5438</v>
      </c>
      <c r="B2335" t="s">
        <v>2638</v>
      </c>
      <c r="C2335">
        <v>0</v>
      </c>
      <c r="D2335">
        <v>1.58</v>
      </c>
      <c r="E2335">
        <v>0</v>
      </c>
      <c r="F2335">
        <v>0</v>
      </c>
      <c r="G2335">
        <v>0</v>
      </c>
      <c r="H2335">
        <v>0.03</v>
      </c>
      <c r="I2335">
        <v>0</v>
      </c>
      <c r="J2335">
        <v>2</v>
      </c>
      <c r="K2335">
        <v>0.03</v>
      </c>
      <c r="L2335">
        <v>-1</v>
      </c>
      <c r="M2335">
        <v>-1</v>
      </c>
      <c r="N2335">
        <v>0.67</v>
      </c>
      <c r="O2335">
        <v>3.58</v>
      </c>
      <c r="P2335">
        <v>0.03</v>
      </c>
      <c r="Q2335">
        <v>0.28000000000000003</v>
      </c>
      <c r="R2335">
        <v>0.05</v>
      </c>
      <c r="S2335">
        <v>0.32</v>
      </c>
      <c r="T2335">
        <v>0.23</v>
      </c>
      <c r="U2335">
        <v>0</v>
      </c>
      <c r="V2335">
        <v>0</v>
      </c>
      <c r="W2335">
        <v>20.67</v>
      </c>
      <c r="X2335">
        <v>0.6</v>
      </c>
      <c r="Y2335">
        <v>-1</v>
      </c>
      <c r="Z2335">
        <v>-1</v>
      </c>
      <c r="AA2335">
        <v>24.88</v>
      </c>
      <c r="AB2335">
        <v>0.03</v>
      </c>
      <c r="AC2335">
        <v>0.02</v>
      </c>
      <c r="AD2335">
        <v>0.03</v>
      </c>
      <c r="AE2335">
        <v>4.17</v>
      </c>
      <c r="AF2335">
        <v>-1</v>
      </c>
      <c r="AG2335">
        <v>-1</v>
      </c>
      <c r="AH2335">
        <v>-1</v>
      </c>
      <c r="AI2335">
        <v>0</v>
      </c>
      <c r="AJ2335">
        <v>0</v>
      </c>
      <c r="AK2335">
        <v>0.03</v>
      </c>
      <c r="AL2335">
        <v>0.03</v>
      </c>
      <c r="AM2335">
        <v>0.05</v>
      </c>
      <c r="AN2335">
        <v>0.05</v>
      </c>
      <c r="AO2335">
        <v>1.42</v>
      </c>
      <c r="AP2335">
        <v>1.42</v>
      </c>
      <c r="AQ2335">
        <v>22.67</v>
      </c>
      <c r="AR2335">
        <v>0.53</v>
      </c>
      <c r="AS2335">
        <v>0.68</v>
      </c>
      <c r="AT2335">
        <v>-1</v>
      </c>
      <c r="AU2335">
        <v>-1</v>
      </c>
      <c r="AV2335">
        <v>0.05</v>
      </c>
      <c r="AW2335">
        <v>29.88</v>
      </c>
      <c r="AX2335">
        <v>29.88</v>
      </c>
      <c r="AY2335">
        <v>0.17</v>
      </c>
      <c r="AZ2335">
        <v>0</v>
      </c>
      <c r="BA2335">
        <v>1454.1361597072134</v>
      </c>
    </row>
    <row r="2336" spans="1:53" x14ac:dyDescent="0.25">
      <c r="A2336">
        <v>5439</v>
      </c>
      <c r="B2336" t="s">
        <v>2049</v>
      </c>
      <c r="C2336">
        <v>0</v>
      </c>
      <c r="D2336">
        <v>1.58</v>
      </c>
      <c r="E2336">
        <v>0</v>
      </c>
      <c r="F2336">
        <v>0</v>
      </c>
      <c r="G2336">
        <v>0</v>
      </c>
      <c r="H2336">
        <v>0.03</v>
      </c>
      <c r="I2336">
        <v>0</v>
      </c>
      <c r="J2336">
        <v>2</v>
      </c>
      <c r="K2336">
        <v>0.03</v>
      </c>
      <c r="L2336">
        <v>-1</v>
      </c>
      <c r="M2336">
        <v>-1</v>
      </c>
      <c r="N2336">
        <v>0.67</v>
      </c>
      <c r="O2336">
        <v>3.58</v>
      </c>
      <c r="P2336">
        <v>0.03</v>
      </c>
      <c r="Q2336">
        <v>0.28000000000000003</v>
      </c>
      <c r="R2336">
        <v>0.05</v>
      </c>
      <c r="S2336">
        <v>0.32</v>
      </c>
      <c r="T2336">
        <v>0.23</v>
      </c>
      <c r="U2336">
        <v>0</v>
      </c>
      <c r="V2336">
        <v>0</v>
      </c>
      <c r="W2336">
        <v>20.67</v>
      </c>
      <c r="X2336">
        <v>0.6</v>
      </c>
      <c r="Y2336">
        <v>-1</v>
      </c>
      <c r="Z2336">
        <v>-1</v>
      </c>
      <c r="AA2336">
        <v>24.88</v>
      </c>
      <c r="AB2336">
        <v>0.03</v>
      </c>
      <c r="AC2336">
        <v>0.02</v>
      </c>
      <c r="AD2336">
        <v>0.03</v>
      </c>
      <c r="AE2336">
        <v>4.17</v>
      </c>
      <c r="AF2336">
        <v>-1</v>
      </c>
      <c r="AG2336">
        <v>-1</v>
      </c>
      <c r="AH2336">
        <v>-1</v>
      </c>
      <c r="AI2336">
        <v>0</v>
      </c>
      <c r="AJ2336">
        <v>0</v>
      </c>
      <c r="AK2336">
        <v>0.03</v>
      </c>
      <c r="AL2336">
        <v>0.03</v>
      </c>
      <c r="AM2336">
        <v>0.05</v>
      </c>
      <c r="AN2336">
        <v>0.05</v>
      </c>
      <c r="AO2336">
        <v>1.42</v>
      </c>
      <c r="AP2336">
        <v>1.42</v>
      </c>
      <c r="AQ2336">
        <v>22.67</v>
      </c>
      <c r="AR2336">
        <v>0.53</v>
      </c>
      <c r="AS2336">
        <v>0.68</v>
      </c>
      <c r="AT2336">
        <v>-1</v>
      </c>
      <c r="AU2336">
        <v>-1</v>
      </c>
      <c r="AV2336">
        <v>0.05</v>
      </c>
      <c r="AW2336">
        <v>29.88</v>
      </c>
      <c r="AX2336">
        <v>29.88</v>
      </c>
      <c r="AY2336">
        <v>0.17</v>
      </c>
      <c r="AZ2336">
        <v>0</v>
      </c>
      <c r="BA2336">
        <v>1434.539554709308</v>
      </c>
    </row>
    <row r="2337" spans="1:53" x14ac:dyDescent="0.25">
      <c r="A2337">
        <v>5440</v>
      </c>
      <c r="B2337" t="s">
        <v>2639</v>
      </c>
      <c r="C2337">
        <v>0</v>
      </c>
      <c r="D2337">
        <v>1.58</v>
      </c>
      <c r="E2337">
        <v>0</v>
      </c>
      <c r="F2337">
        <v>0</v>
      </c>
      <c r="G2337">
        <v>0</v>
      </c>
      <c r="H2337">
        <v>0.03</v>
      </c>
      <c r="I2337">
        <v>0</v>
      </c>
      <c r="J2337">
        <v>2</v>
      </c>
      <c r="K2337">
        <v>0.03</v>
      </c>
      <c r="L2337">
        <v>-1</v>
      </c>
      <c r="M2337">
        <v>-1</v>
      </c>
      <c r="N2337">
        <v>0.67</v>
      </c>
      <c r="O2337">
        <v>3.58</v>
      </c>
      <c r="P2337">
        <v>0.03</v>
      </c>
      <c r="Q2337">
        <v>0.28000000000000003</v>
      </c>
      <c r="R2337">
        <v>0.05</v>
      </c>
      <c r="S2337">
        <v>0.32</v>
      </c>
      <c r="T2337">
        <v>0.23</v>
      </c>
      <c r="U2337">
        <v>0</v>
      </c>
      <c r="V2337">
        <v>0</v>
      </c>
      <c r="W2337">
        <v>20.67</v>
      </c>
      <c r="X2337">
        <v>0.6</v>
      </c>
      <c r="Y2337">
        <v>-1</v>
      </c>
      <c r="Z2337">
        <v>-1</v>
      </c>
      <c r="AA2337">
        <v>24.88</v>
      </c>
      <c r="AB2337">
        <v>0.03</v>
      </c>
      <c r="AC2337">
        <v>0.02</v>
      </c>
      <c r="AD2337">
        <v>0.03</v>
      </c>
      <c r="AE2337">
        <v>4.17</v>
      </c>
      <c r="AF2337">
        <v>-1</v>
      </c>
      <c r="AG2337">
        <v>-1</v>
      </c>
      <c r="AH2337">
        <v>-1</v>
      </c>
      <c r="AI2337">
        <v>0</v>
      </c>
      <c r="AJ2337">
        <v>0</v>
      </c>
      <c r="AK2337">
        <v>0.03</v>
      </c>
      <c r="AL2337">
        <v>0.03</v>
      </c>
      <c r="AM2337">
        <v>0.05</v>
      </c>
      <c r="AN2337">
        <v>0.05</v>
      </c>
      <c r="AO2337">
        <v>1.42</v>
      </c>
      <c r="AP2337">
        <v>1.42</v>
      </c>
      <c r="AQ2337">
        <v>22.67</v>
      </c>
      <c r="AR2337">
        <v>0.53</v>
      </c>
      <c r="AS2337">
        <v>0.68</v>
      </c>
      <c r="AT2337">
        <v>-1</v>
      </c>
      <c r="AU2337">
        <v>-1</v>
      </c>
      <c r="AV2337">
        <v>0.05</v>
      </c>
      <c r="AW2337">
        <v>29.88</v>
      </c>
      <c r="AX2337">
        <v>29.88</v>
      </c>
      <c r="AY2337">
        <v>0.17</v>
      </c>
      <c r="AZ2337">
        <v>0</v>
      </c>
      <c r="BA2337">
        <v>1464.4976940469423</v>
      </c>
    </row>
    <row r="2338" spans="1:53" x14ac:dyDescent="0.25">
      <c r="A2338">
        <v>5442</v>
      </c>
      <c r="B2338" t="s">
        <v>2640</v>
      </c>
      <c r="C2338">
        <v>0</v>
      </c>
      <c r="D2338">
        <v>1.58</v>
      </c>
      <c r="E2338">
        <v>0</v>
      </c>
      <c r="F2338">
        <v>0</v>
      </c>
      <c r="G2338">
        <v>0</v>
      </c>
      <c r="H2338">
        <v>0.03</v>
      </c>
      <c r="I2338">
        <v>0</v>
      </c>
      <c r="J2338">
        <v>2</v>
      </c>
      <c r="K2338">
        <v>0.03</v>
      </c>
      <c r="L2338">
        <v>-1</v>
      </c>
      <c r="M2338">
        <v>-1</v>
      </c>
      <c r="N2338">
        <v>0.67</v>
      </c>
      <c r="O2338">
        <v>3.58</v>
      </c>
      <c r="P2338">
        <v>0.03</v>
      </c>
      <c r="Q2338">
        <v>0.28000000000000003</v>
      </c>
      <c r="R2338">
        <v>0.05</v>
      </c>
      <c r="S2338">
        <v>0.32</v>
      </c>
      <c r="T2338">
        <v>0.23</v>
      </c>
      <c r="U2338">
        <v>0</v>
      </c>
      <c r="V2338">
        <v>0</v>
      </c>
      <c r="W2338">
        <v>20.67</v>
      </c>
      <c r="X2338">
        <v>0.6</v>
      </c>
      <c r="Y2338">
        <v>-1</v>
      </c>
      <c r="Z2338">
        <v>-1</v>
      </c>
      <c r="AA2338">
        <v>24.88</v>
      </c>
      <c r="AB2338">
        <v>0.03</v>
      </c>
      <c r="AC2338">
        <v>0.02</v>
      </c>
      <c r="AD2338">
        <v>0.03</v>
      </c>
      <c r="AE2338">
        <v>4.17</v>
      </c>
      <c r="AF2338">
        <v>-1</v>
      </c>
      <c r="AG2338">
        <v>-1</v>
      </c>
      <c r="AH2338">
        <v>-1</v>
      </c>
      <c r="AI2338">
        <v>0</v>
      </c>
      <c r="AJ2338">
        <v>0</v>
      </c>
      <c r="AK2338">
        <v>0.03</v>
      </c>
      <c r="AL2338">
        <v>0.03</v>
      </c>
      <c r="AM2338">
        <v>0.05</v>
      </c>
      <c r="AN2338">
        <v>0.05</v>
      </c>
      <c r="AO2338">
        <v>1.42</v>
      </c>
      <c r="AP2338">
        <v>1.42</v>
      </c>
      <c r="AQ2338">
        <v>22.67</v>
      </c>
      <c r="AR2338">
        <v>0.53</v>
      </c>
      <c r="AS2338">
        <v>0.68</v>
      </c>
      <c r="AT2338">
        <v>-1</v>
      </c>
      <c r="AU2338">
        <v>-1</v>
      </c>
      <c r="AV2338">
        <v>0.05</v>
      </c>
      <c r="AW2338">
        <v>29.88</v>
      </c>
      <c r="AX2338">
        <v>29.88</v>
      </c>
      <c r="AY2338">
        <v>0.17</v>
      </c>
      <c r="AZ2338">
        <v>0</v>
      </c>
      <c r="BA2338">
        <v>1552.1087723485125</v>
      </c>
    </row>
    <row r="2339" spans="1:53" x14ac:dyDescent="0.25">
      <c r="A2339">
        <v>5443</v>
      </c>
      <c r="B2339" t="s">
        <v>2641</v>
      </c>
      <c r="C2339">
        <v>0</v>
      </c>
      <c r="D2339">
        <v>1.58</v>
      </c>
      <c r="E2339">
        <v>0</v>
      </c>
      <c r="F2339">
        <v>0</v>
      </c>
      <c r="G2339">
        <v>0</v>
      </c>
      <c r="H2339">
        <v>0.03</v>
      </c>
      <c r="I2339">
        <v>0</v>
      </c>
      <c r="J2339">
        <v>2</v>
      </c>
      <c r="K2339">
        <v>0.03</v>
      </c>
      <c r="L2339">
        <v>-1</v>
      </c>
      <c r="M2339">
        <v>-1</v>
      </c>
      <c r="N2339">
        <v>0.67</v>
      </c>
      <c r="O2339">
        <v>3.58</v>
      </c>
      <c r="P2339">
        <v>0.03</v>
      </c>
      <c r="Q2339">
        <v>0.28000000000000003</v>
      </c>
      <c r="R2339">
        <v>0.05</v>
      </c>
      <c r="S2339">
        <v>0.32</v>
      </c>
      <c r="T2339">
        <v>0.23</v>
      </c>
      <c r="U2339">
        <v>0</v>
      </c>
      <c r="V2339">
        <v>0</v>
      </c>
      <c r="W2339">
        <v>20.67</v>
      </c>
      <c r="X2339">
        <v>0.6</v>
      </c>
      <c r="Y2339">
        <v>-1</v>
      </c>
      <c r="Z2339">
        <v>-1</v>
      </c>
      <c r="AA2339">
        <v>24.88</v>
      </c>
      <c r="AB2339">
        <v>0.03</v>
      </c>
      <c r="AC2339">
        <v>0.02</v>
      </c>
      <c r="AD2339">
        <v>0.03</v>
      </c>
      <c r="AE2339">
        <v>4.17</v>
      </c>
      <c r="AF2339">
        <v>-1</v>
      </c>
      <c r="AG2339">
        <v>-1</v>
      </c>
      <c r="AH2339">
        <v>-1</v>
      </c>
      <c r="AI2339">
        <v>0</v>
      </c>
      <c r="AJ2339">
        <v>0</v>
      </c>
      <c r="AK2339">
        <v>0.03</v>
      </c>
      <c r="AL2339">
        <v>0.03</v>
      </c>
      <c r="AM2339">
        <v>0.05</v>
      </c>
      <c r="AN2339">
        <v>0.05</v>
      </c>
      <c r="AO2339">
        <v>1.42</v>
      </c>
      <c r="AP2339">
        <v>1.42</v>
      </c>
      <c r="AQ2339">
        <v>22.67</v>
      </c>
      <c r="AR2339">
        <v>0.53</v>
      </c>
      <c r="AS2339">
        <v>0.68</v>
      </c>
      <c r="AT2339">
        <v>-1</v>
      </c>
      <c r="AU2339">
        <v>-1</v>
      </c>
      <c r="AV2339">
        <v>0.05</v>
      </c>
      <c r="AW2339">
        <v>29.88</v>
      </c>
      <c r="AX2339">
        <v>29.88</v>
      </c>
      <c r="AY2339">
        <v>0.17</v>
      </c>
      <c r="AZ2339">
        <v>0</v>
      </c>
      <c r="BA2339">
        <v>1447.5356587284055</v>
      </c>
    </row>
    <row r="2340" spans="1:53" x14ac:dyDescent="0.25">
      <c r="A2340">
        <v>5445</v>
      </c>
      <c r="B2340" t="s">
        <v>2642</v>
      </c>
      <c r="C2340">
        <v>0</v>
      </c>
      <c r="D2340">
        <v>1.58</v>
      </c>
      <c r="E2340">
        <v>0</v>
      </c>
      <c r="F2340">
        <v>0</v>
      </c>
      <c r="G2340">
        <v>0</v>
      </c>
      <c r="H2340">
        <v>0.03</v>
      </c>
      <c r="I2340">
        <v>0</v>
      </c>
      <c r="J2340">
        <v>2</v>
      </c>
      <c r="K2340">
        <v>0.03</v>
      </c>
      <c r="L2340">
        <v>-1</v>
      </c>
      <c r="M2340">
        <v>-1</v>
      </c>
      <c r="N2340">
        <v>0.67</v>
      </c>
      <c r="O2340">
        <v>3.58</v>
      </c>
      <c r="P2340">
        <v>0.03</v>
      </c>
      <c r="Q2340">
        <v>0.28000000000000003</v>
      </c>
      <c r="R2340">
        <v>0.05</v>
      </c>
      <c r="S2340">
        <v>0.32</v>
      </c>
      <c r="T2340">
        <v>0.23</v>
      </c>
      <c r="U2340">
        <v>0</v>
      </c>
      <c r="V2340">
        <v>0</v>
      </c>
      <c r="W2340">
        <v>20.67</v>
      </c>
      <c r="X2340">
        <v>0.6</v>
      </c>
      <c r="Y2340">
        <v>-1</v>
      </c>
      <c r="Z2340">
        <v>-1</v>
      </c>
      <c r="AA2340">
        <v>24.88</v>
      </c>
      <c r="AB2340">
        <v>0.03</v>
      </c>
      <c r="AC2340">
        <v>0.02</v>
      </c>
      <c r="AD2340">
        <v>0.03</v>
      </c>
      <c r="AE2340">
        <v>4.17</v>
      </c>
      <c r="AF2340">
        <v>-1</v>
      </c>
      <c r="AG2340">
        <v>-1</v>
      </c>
      <c r="AH2340">
        <v>-1</v>
      </c>
      <c r="AI2340">
        <v>0</v>
      </c>
      <c r="AJ2340">
        <v>0</v>
      </c>
      <c r="AK2340">
        <v>0.03</v>
      </c>
      <c r="AL2340">
        <v>0.03</v>
      </c>
      <c r="AM2340">
        <v>0.05</v>
      </c>
      <c r="AN2340">
        <v>0.05</v>
      </c>
      <c r="AO2340">
        <v>1.42</v>
      </c>
      <c r="AP2340">
        <v>1.42</v>
      </c>
      <c r="AQ2340">
        <v>22.67</v>
      </c>
      <c r="AR2340">
        <v>0.53</v>
      </c>
      <c r="AS2340">
        <v>0.68</v>
      </c>
      <c r="AT2340">
        <v>-1</v>
      </c>
      <c r="AU2340">
        <v>-1</v>
      </c>
      <c r="AV2340">
        <v>0.05</v>
      </c>
      <c r="AW2340">
        <v>29.88</v>
      </c>
      <c r="AX2340">
        <v>29.88</v>
      </c>
      <c r="AY2340">
        <v>0.17</v>
      </c>
      <c r="AZ2340">
        <v>0</v>
      </c>
      <c r="BA2340">
        <v>1437.8036458988331</v>
      </c>
    </row>
    <row r="2341" spans="1:53" x14ac:dyDescent="0.25">
      <c r="A2341">
        <v>5447</v>
      </c>
      <c r="B2341" t="s">
        <v>2643</v>
      </c>
      <c r="C2341">
        <v>0</v>
      </c>
      <c r="D2341">
        <v>1.58</v>
      </c>
      <c r="E2341">
        <v>0</v>
      </c>
      <c r="F2341">
        <v>0</v>
      </c>
      <c r="G2341">
        <v>0</v>
      </c>
      <c r="H2341">
        <v>0.03</v>
      </c>
      <c r="I2341">
        <v>0</v>
      </c>
      <c r="J2341">
        <v>2</v>
      </c>
      <c r="K2341">
        <v>0.03</v>
      </c>
      <c r="L2341">
        <v>-1</v>
      </c>
      <c r="M2341">
        <v>-1</v>
      </c>
      <c r="N2341">
        <v>0.67</v>
      </c>
      <c r="O2341">
        <v>3.58</v>
      </c>
      <c r="P2341">
        <v>0.03</v>
      </c>
      <c r="Q2341">
        <v>0.28000000000000003</v>
      </c>
      <c r="R2341">
        <v>0.05</v>
      </c>
      <c r="S2341">
        <v>0.32</v>
      </c>
      <c r="T2341">
        <v>0.23</v>
      </c>
      <c r="U2341">
        <v>0</v>
      </c>
      <c r="V2341">
        <v>0</v>
      </c>
      <c r="W2341">
        <v>20.67</v>
      </c>
      <c r="X2341">
        <v>0.6</v>
      </c>
      <c r="Y2341">
        <v>-1</v>
      </c>
      <c r="Z2341">
        <v>-1</v>
      </c>
      <c r="AA2341">
        <v>24.88</v>
      </c>
      <c r="AB2341">
        <v>0.03</v>
      </c>
      <c r="AC2341">
        <v>0.02</v>
      </c>
      <c r="AD2341">
        <v>0.03</v>
      </c>
      <c r="AE2341">
        <v>4.17</v>
      </c>
      <c r="AF2341">
        <v>-1</v>
      </c>
      <c r="AG2341">
        <v>-1</v>
      </c>
      <c r="AH2341">
        <v>-1</v>
      </c>
      <c r="AI2341">
        <v>0</v>
      </c>
      <c r="AJ2341">
        <v>0</v>
      </c>
      <c r="AK2341">
        <v>0.03</v>
      </c>
      <c r="AL2341">
        <v>0.03</v>
      </c>
      <c r="AM2341">
        <v>0.05</v>
      </c>
      <c r="AN2341">
        <v>0.05</v>
      </c>
      <c r="AO2341">
        <v>1.42</v>
      </c>
      <c r="AP2341">
        <v>1.42</v>
      </c>
      <c r="AQ2341">
        <v>22.67</v>
      </c>
      <c r="AR2341">
        <v>0.53</v>
      </c>
      <c r="AS2341">
        <v>0.68</v>
      </c>
      <c r="AT2341">
        <v>-1</v>
      </c>
      <c r="AU2341">
        <v>-1</v>
      </c>
      <c r="AV2341">
        <v>0.05</v>
      </c>
      <c r="AW2341">
        <v>29.88</v>
      </c>
      <c r="AX2341">
        <v>29.88</v>
      </c>
      <c r="AY2341">
        <v>0.17</v>
      </c>
      <c r="AZ2341">
        <v>0</v>
      </c>
      <c r="BA2341">
        <v>1438.7103341192792</v>
      </c>
    </row>
    <row r="2342" spans="1:53" x14ac:dyDescent="0.25">
      <c r="A2342">
        <v>5448</v>
      </c>
      <c r="B2342" t="s">
        <v>2644</v>
      </c>
      <c r="C2342">
        <v>0</v>
      </c>
      <c r="D2342">
        <v>1.58</v>
      </c>
      <c r="E2342">
        <v>0</v>
      </c>
      <c r="F2342">
        <v>0</v>
      </c>
      <c r="G2342">
        <v>0</v>
      </c>
      <c r="H2342">
        <v>0.03</v>
      </c>
      <c r="I2342">
        <v>0</v>
      </c>
      <c r="J2342">
        <v>2</v>
      </c>
      <c r="K2342">
        <v>0.03</v>
      </c>
      <c r="L2342">
        <v>-1</v>
      </c>
      <c r="M2342">
        <v>-1</v>
      </c>
      <c r="N2342">
        <v>0.67</v>
      </c>
      <c r="O2342">
        <v>3.58</v>
      </c>
      <c r="P2342">
        <v>0.03</v>
      </c>
      <c r="Q2342">
        <v>0.28000000000000003</v>
      </c>
      <c r="R2342">
        <v>0.05</v>
      </c>
      <c r="S2342">
        <v>0.32</v>
      </c>
      <c r="T2342">
        <v>0.23</v>
      </c>
      <c r="U2342">
        <v>0</v>
      </c>
      <c r="V2342">
        <v>0</v>
      </c>
      <c r="W2342">
        <v>20.67</v>
      </c>
      <c r="X2342">
        <v>0.6</v>
      </c>
      <c r="Y2342">
        <v>-1</v>
      </c>
      <c r="Z2342">
        <v>-1</v>
      </c>
      <c r="AA2342">
        <v>24.88</v>
      </c>
      <c r="AB2342">
        <v>0.03</v>
      </c>
      <c r="AC2342">
        <v>0.02</v>
      </c>
      <c r="AD2342">
        <v>0.03</v>
      </c>
      <c r="AE2342">
        <v>4.17</v>
      </c>
      <c r="AF2342">
        <v>-1</v>
      </c>
      <c r="AG2342">
        <v>-1</v>
      </c>
      <c r="AH2342">
        <v>-1</v>
      </c>
      <c r="AI2342">
        <v>0</v>
      </c>
      <c r="AJ2342">
        <v>0</v>
      </c>
      <c r="AK2342">
        <v>0.03</v>
      </c>
      <c r="AL2342">
        <v>0.03</v>
      </c>
      <c r="AM2342">
        <v>0.05</v>
      </c>
      <c r="AN2342">
        <v>0.05</v>
      </c>
      <c r="AO2342">
        <v>1.42</v>
      </c>
      <c r="AP2342">
        <v>1.42</v>
      </c>
      <c r="AQ2342">
        <v>22.67</v>
      </c>
      <c r="AR2342">
        <v>0.53</v>
      </c>
      <c r="AS2342">
        <v>0.68</v>
      </c>
      <c r="AT2342">
        <v>-1</v>
      </c>
      <c r="AU2342">
        <v>-1</v>
      </c>
      <c r="AV2342">
        <v>0.05</v>
      </c>
      <c r="AW2342">
        <v>29.88</v>
      </c>
      <c r="AX2342">
        <v>29.88</v>
      </c>
      <c r="AY2342">
        <v>0.17</v>
      </c>
      <c r="AZ2342">
        <v>0</v>
      </c>
      <c r="BA2342">
        <v>1531.0831692464542</v>
      </c>
    </row>
    <row r="2343" spans="1:53" x14ac:dyDescent="0.25">
      <c r="A2343">
        <v>5449</v>
      </c>
      <c r="B2343" t="s">
        <v>2645</v>
      </c>
      <c r="C2343">
        <v>0</v>
      </c>
      <c r="D2343">
        <v>1.58</v>
      </c>
      <c r="E2343">
        <v>0</v>
      </c>
      <c r="F2343">
        <v>0</v>
      </c>
      <c r="G2343">
        <v>0</v>
      </c>
      <c r="H2343">
        <v>0.03</v>
      </c>
      <c r="I2343">
        <v>0</v>
      </c>
      <c r="J2343">
        <v>2</v>
      </c>
      <c r="K2343">
        <v>0.03</v>
      </c>
      <c r="L2343">
        <v>-1</v>
      </c>
      <c r="M2343">
        <v>-1</v>
      </c>
      <c r="N2343">
        <v>0.67</v>
      </c>
      <c r="O2343">
        <v>3.58</v>
      </c>
      <c r="P2343">
        <v>0.03</v>
      </c>
      <c r="Q2343">
        <v>0.28000000000000003</v>
      </c>
      <c r="R2343">
        <v>0.05</v>
      </c>
      <c r="S2343">
        <v>0.32</v>
      </c>
      <c r="T2343">
        <v>0.23</v>
      </c>
      <c r="U2343">
        <v>0</v>
      </c>
      <c r="V2343">
        <v>0</v>
      </c>
      <c r="W2343">
        <v>20.67</v>
      </c>
      <c r="X2343">
        <v>0.6</v>
      </c>
      <c r="Y2343">
        <v>-1</v>
      </c>
      <c r="Z2343">
        <v>-1</v>
      </c>
      <c r="AA2343">
        <v>24.88</v>
      </c>
      <c r="AB2343">
        <v>0.03</v>
      </c>
      <c r="AC2343">
        <v>0.02</v>
      </c>
      <c r="AD2343">
        <v>0.03</v>
      </c>
      <c r="AE2343">
        <v>4.17</v>
      </c>
      <c r="AF2343">
        <v>-1</v>
      </c>
      <c r="AG2343">
        <v>-1</v>
      </c>
      <c r="AH2343">
        <v>-1</v>
      </c>
      <c r="AI2343">
        <v>0</v>
      </c>
      <c r="AJ2343">
        <v>0</v>
      </c>
      <c r="AK2343">
        <v>0.03</v>
      </c>
      <c r="AL2343">
        <v>0.03</v>
      </c>
      <c r="AM2343">
        <v>0.05</v>
      </c>
      <c r="AN2343">
        <v>0.05</v>
      </c>
      <c r="AO2343">
        <v>1.42</v>
      </c>
      <c r="AP2343">
        <v>1.42</v>
      </c>
      <c r="AQ2343">
        <v>22.67</v>
      </c>
      <c r="AR2343">
        <v>0.53</v>
      </c>
      <c r="AS2343">
        <v>0.68</v>
      </c>
      <c r="AT2343">
        <v>-1</v>
      </c>
      <c r="AU2343">
        <v>-1</v>
      </c>
      <c r="AV2343">
        <v>0.05</v>
      </c>
      <c r="AW2343">
        <v>29.88</v>
      </c>
      <c r="AX2343">
        <v>29.88</v>
      </c>
      <c r="AY2343">
        <v>0.17</v>
      </c>
      <c r="AZ2343">
        <v>0</v>
      </c>
      <c r="BA2343">
        <v>1454.8642246528557</v>
      </c>
    </row>
    <row r="2344" spans="1:53" x14ac:dyDescent="0.25">
      <c r="A2344">
        <v>5450</v>
      </c>
      <c r="B2344" t="s">
        <v>2646</v>
      </c>
      <c r="C2344">
        <v>0</v>
      </c>
      <c r="D2344">
        <v>1.58</v>
      </c>
      <c r="E2344">
        <v>0</v>
      </c>
      <c r="F2344">
        <v>0</v>
      </c>
      <c r="G2344">
        <v>0</v>
      </c>
      <c r="H2344">
        <v>0.03</v>
      </c>
      <c r="I2344">
        <v>0</v>
      </c>
      <c r="J2344">
        <v>2</v>
      </c>
      <c r="K2344">
        <v>0.03</v>
      </c>
      <c r="L2344">
        <v>-1</v>
      </c>
      <c r="M2344">
        <v>-1</v>
      </c>
      <c r="N2344">
        <v>0.67</v>
      </c>
      <c r="O2344">
        <v>3.58</v>
      </c>
      <c r="P2344">
        <v>0.03</v>
      </c>
      <c r="Q2344">
        <v>0.28000000000000003</v>
      </c>
      <c r="R2344">
        <v>0.05</v>
      </c>
      <c r="S2344">
        <v>0.32</v>
      </c>
      <c r="T2344">
        <v>0.23</v>
      </c>
      <c r="U2344">
        <v>0</v>
      </c>
      <c r="V2344">
        <v>0</v>
      </c>
      <c r="W2344">
        <v>20.67</v>
      </c>
      <c r="X2344">
        <v>0.6</v>
      </c>
      <c r="Y2344">
        <v>-1</v>
      </c>
      <c r="Z2344">
        <v>-1</v>
      </c>
      <c r="AA2344">
        <v>24.88</v>
      </c>
      <c r="AB2344">
        <v>0.03</v>
      </c>
      <c r="AC2344">
        <v>0.02</v>
      </c>
      <c r="AD2344">
        <v>0.03</v>
      </c>
      <c r="AE2344">
        <v>4.17</v>
      </c>
      <c r="AF2344">
        <v>-1</v>
      </c>
      <c r="AG2344">
        <v>-1</v>
      </c>
      <c r="AH2344">
        <v>-1</v>
      </c>
      <c r="AI2344">
        <v>0</v>
      </c>
      <c r="AJ2344">
        <v>0</v>
      </c>
      <c r="AK2344">
        <v>0.03</v>
      </c>
      <c r="AL2344">
        <v>0.03</v>
      </c>
      <c r="AM2344">
        <v>0.05</v>
      </c>
      <c r="AN2344">
        <v>0.05</v>
      </c>
      <c r="AO2344">
        <v>1.42</v>
      </c>
      <c r="AP2344">
        <v>1.42</v>
      </c>
      <c r="AQ2344">
        <v>22.67</v>
      </c>
      <c r="AR2344">
        <v>0.53</v>
      </c>
      <c r="AS2344">
        <v>0.68</v>
      </c>
      <c r="AT2344">
        <v>-1</v>
      </c>
      <c r="AU2344">
        <v>-1</v>
      </c>
      <c r="AV2344">
        <v>0.05</v>
      </c>
      <c r="AW2344">
        <v>29.88</v>
      </c>
      <c r="AX2344">
        <v>29.88</v>
      </c>
      <c r="AY2344">
        <v>0.17</v>
      </c>
      <c r="AZ2344">
        <v>0</v>
      </c>
      <c r="BA2344">
        <v>1443.3106324726571</v>
      </c>
    </row>
    <row r="2345" spans="1:53" x14ac:dyDescent="0.25">
      <c r="A2345">
        <v>5451</v>
      </c>
      <c r="B2345" t="s">
        <v>2647</v>
      </c>
      <c r="C2345">
        <v>0</v>
      </c>
      <c r="D2345">
        <v>1.58</v>
      </c>
      <c r="E2345">
        <v>0</v>
      </c>
      <c r="F2345">
        <v>0</v>
      </c>
      <c r="G2345">
        <v>0</v>
      </c>
      <c r="H2345">
        <v>0.03</v>
      </c>
      <c r="I2345">
        <v>0</v>
      </c>
      <c r="J2345">
        <v>2</v>
      </c>
      <c r="K2345">
        <v>0.03</v>
      </c>
      <c r="L2345">
        <v>-1</v>
      </c>
      <c r="M2345">
        <v>-1</v>
      </c>
      <c r="N2345">
        <v>0.67</v>
      </c>
      <c r="O2345">
        <v>3.58</v>
      </c>
      <c r="P2345">
        <v>0.03</v>
      </c>
      <c r="Q2345">
        <v>0.28000000000000003</v>
      </c>
      <c r="R2345">
        <v>0.05</v>
      </c>
      <c r="S2345">
        <v>0.32</v>
      </c>
      <c r="T2345">
        <v>0.23</v>
      </c>
      <c r="U2345">
        <v>0</v>
      </c>
      <c r="V2345">
        <v>0</v>
      </c>
      <c r="W2345">
        <v>20.67</v>
      </c>
      <c r="X2345">
        <v>0.6</v>
      </c>
      <c r="Y2345">
        <v>-1</v>
      </c>
      <c r="Z2345">
        <v>-1</v>
      </c>
      <c r="AA2345">
        <v>24.88</v>
      </c>
      <c r="AB2345">
        <v>0.03</v>
      </c>
      <c r="AC2345">
        <v>0.02</v>
      </c>
      <c r="AD2345">
        <v>0.03</v>
      </c>
      <c r="AE2345">
        <v>4.17</v>
      </c>
      <c r="AF2345">
        <v>-1</v>
      </c>
      <c r="AG2345">
        <v>-1</v>
      </c>
      <c r="AH2345">
        <v>-1</v>
      </c>
      <c r="AI2345">
        <v>0</v>
      </c>
      <c r="AJ2345">
        <v>0</v>
      </c>
      <c r="AK2345">
        <v>0.03</v>
      </c>
      <c r="AL2345">
        <v>0.03</v>
      </c>
      <c r="AM2345">
        <v>0.05</v>
      </c>
      <c r="AN2345">
        <v>0.05</v>
      </c>
      <c r="AO2345">
        <v>1.42</v>
      </c>
      <c r="AP2345">
        <v>1.42</v>
      </c>
      <c r="AQ2345">
        <v>22.67</v>
      </c>
      <c r="AR2345">
        <v>0.53</v>
      </c>
      <c r="AS2345">
        <v>0.68</v>
      </c>
      <c r="AT2345">
        <v>-1</v>
      </c>
      <c r="AU2345">
        <v>-1</v>
      </c>
      <c r="AV2345">
        <v>0.05</v>
      </c>
      <c r="AW2345">
        <v>29.88</v>
      </c>
      <c r="AX2345">
        <v>29.88</v>
      </c>
      <c r="AY2345">
        <v>0.17</v>
      </c>
      <c r="AZ2345">
        <v>0</v>
      </c>
      <c r="BA2345">
        <v>1350</v>
      </c>
    </row>
    <row r="2346" spans="1:53" x14ac:dyDescent="0.25">
      <c r="A2346">
        <v>5453</v>
      </c>
      <c r="B2346" t="s">
        <v>2648</v>
      </c>
      <c r="C2346">
        <v>0</v>
      </c>
      <c r="D2346">
        <v>1.58</v>
      </c>
      <c r="E2346">
        <v>0</v>
      </c>
      <c r="F2346">
        <v>0</v>
      </c>
      <c r="G2346">
        <v>0</v>
      </c>
      <c r="H2346">
        <v>0.03</v>
      </c>
      <c r="I2346">
        <v>0</v>
      </c>
      <c r="J2346">
        <v>2</v>
      </c>
      <c r="K2346">
        <v>0.03</v>
      </c>
      <c r="L2346">
        <v>-1</v>
      </c>
      <c r="M2346">
        <v>-1</v>
      </c>
      <c r="N2346">
        <v>0.67</v>
      </c>
      <c r="O2346">
        <v>3.58</v>
      </c>
      <c r="P2346">
        <v>0.03</v>
      </c>
      <c r="Q2346">
        <v>0.28000000000000003</v>
      </c>
      <c r="R2346">
        <v>0.05</v>
      </c>
      <c r="S2346">
        <v>0.32</v>
      </c>
      <c r="T2346">
        <v>0.23</v>
      </c>
      <c r="U2346">
        <v>0</v>
      </c>
      <c r="V2346">
        <v>0</v>
      </c>
      <c r="W2346">
        <v>20.67</v>
      </c>
      <c r="X2346">
        <v>0.6</v>
      </c>
      <c r="Y2346">
        <v>-1</v>
      </c>
      <c r="Z2346">
        <v>-1</v>
      </c>
      <c r="AA2346">
        <v>24.88</v>
      </c>
      <c r="AB2346">
        <v>0.03</v>
      </c>
      <c r="AC2346">
        <v>0.02</v>
      </c>
      <c r="AD2346">
        <v>0.03</v>
      </c>
      <c r="AE2346">
        <v>4.17</v>
      </c>
      <c r="AF2346">
        <v>-1</v>
      </c>
      <c r="AG2346">
        <v>-1</v>
      </c>
      <c r="AH2346">
        <v>-1</v>
      </c>
      <c r="AI2346">
        <v>0</v>
      </c>
      <c r="AJ2346">
        <v>0</v>
      </c>
      <c r="AK2346">
        <v>0.03</v>
      </c>
      <c r="AL2346">
        <v>0.03</v>
      </c>
      <c r="AM2346">
        <v>0.05</v>
      </c>
      <c r="AN2346">
        <v>0.05</v>
      </c>
      <c r="AO2346">
        <v>1.42</v>
      </c>
      <c r="AP2346">
        <v>1.42</v>
      </c>
      <c r="AQ2346">
        <v>22.67</v>
      </c>
      <c r="AR2346">
        <v>0.53</v>
      </c>
      <c r="AS2346">
        <v>0.68</v>
      </c>
      <c r="AT2346">
        <v>-1</v>
      </c>
      <c r="AU2346">
        <v>-1</v>
      </c>
      <c r="AV2346">
        <v>0.05</v>
      </c>
      <c r="AW2346">
        <v>29.88</v>
      </c>
      <c r="AX2346">
        <v>29.88</v>
      </c>
      <c r="AY2346">
        <v>0.17</v>
      </c>
      <c r="AZ2346">
        <v>0</v>
      </c>
      <c r="BA2346">
        <v>1383.7127435955108</v>
      </c>
    </row>
    <row r="2347" spans="1:53" x14ac:dyDescent="0.25">
      <c r="A2347">
        <v>5454</v>
      </c>
      <c r="B2347" t="s">
        <v>2649</v>
      </c>
      <c r="C2347">
        <v>0</v>
      </c>
      <c r="D2347">
        <v>1.58</v>
      </c>
      <c r="E2347">
        <v>0</v>
      </c>
      <c r="F2347">
        <v>0</v>
      </c>
      <c r="G2347">
        <v>0</v>
      </c>
      <c r="H2347">
        <v>0.03</v>
      </c>
      <c r="I2347">
        <v>0</v>
      </c>
      <c r="J2347">
        <v>2</v>
      </c>
      <c r="K2347">
        <v>0.03</v>
      </c>
      <c r="L2347">
        <v>-1</v>
      </c>
      <c r="M2347">
        <v>-1</v>
      </c>
      <c r="N2347">
        <v>0.67</v>
      </c>
      <c r="O2347">
        <v>3.58</v>
      </c>
      <c r="P2347">
        <v>0.03</v>
      </c>
      <c r="Q2347">
        <v>0.28000000000000003</v>
      </c>
      <c r="R2347">
        <v>0.05</v>
      </c>
      <c r="S2347">
        <v>0.32</v>
      </c>
      <c r="T2347">
        <v>0.23</v>
      </c>
      <c r="U2347">
        <v>0</v>
      </c>
      <c r="V2347">
        <v>0</v>
      </c>
      <c r="W2347">
        <v>20.67</v>
      </c>
      <c r="X2347">
        <v>0.6</v>
      </c>
      <c r="Y2347">
        <v>-1</v>
      </c>
      <c r="Z2347">
        <v>-1</v>
      </c>
      <c r="AA2347">
        <v>24.88</v>
      </c>
      <c r="AB2347">
        <v>0.03</v>
      </c>
      <c r="AC2347">
        <v>0.02</v>
      </c>
      <c r="AD2347">
        <v>0.03</v>
      </c>
      <c r="AE2347">
        <v>4.17</v>
      </c>
      <c r="AF2347">
        <v>-1</v>
      </c>
      <c r="AG2347">
        <v>-1</v>
      </c>
      <c r="AH2347">
        <v>-1</v>
      </c>
      <c r="AI2347">
        <v>0</v>
      </c>
      <c r="AJ2347">
        <v>0</v>
      </c>
      <c r="AK2347">
        <v>0.03</v>
      </c>
      <c r="AL2347">
        <v>0.03</v>
      </c>
      <c r="AM2347">
        <v>0.05</v>
      </c>
      <c r="AN2347">
        <v>0.05</v>
      </c>
      <c r="AO2347">
        <v>1.42</v>
      </c>
      <c r="AP2347">
        <v>1.42</v>
      </c>
      <c r="AQ2347">
        <v>22.67</v>
      </c>
      <c r="AR2347">
        <v>0.53</v>
      </c>
      <c r="AS2347">
        <v>0.68</v>
      </c>
      <c r="AT2347">
        <v>-1</v>
      </c>
      <c r="AU2347">
        <v>-1</v>
      </c>
      <c r="AV2347">
        <v>0.05</v>
      </c>
      <c r="AW2347">
        <v>29.88</v>
      </c>
      <c r="AX2347">
        <v>29.88</v>
      </c>
      <c r="AY2347">
        <v>0.17</v>
      </c>
      <c r="AZ2347">
        <v>0</v>
      </c>
      <c r="BA2347">
        <v>1444.5059565008778</v>
      </c>
    </row>
    <row r="2348" spans="1:53" x14ac:dyDescent="0.25">
      <c r="A2348">
        <v>5457</v>
      </c>
      <c r="B2348" t="s">
        <v>2650</v>
      </c>
      <c r="C2348">
        <v>0</v>
      </c>
      <c r="D2348">
        <v>1.58</v>
      </c>
      <c r="E2348">
        <v>0</v>
      </c>
      <c r="F2348">
        <v>0</v>
      </c>
      <c r="G2348">
        <v>0</v>
      </c>
      <c r="H2348">
        <v>0.03</v>
      </c>
      <c r="I2348">
        <v>0</v>
      </c>
      <c r="J2348">
        <v>2</v>
      </c>
      <c r="K2348">
        <v>0.03</v>
      </c>
      <c r="L2348">
        <v>-1</v>
      </c>
      <c r="M2348">
        <v>-1</v>
      </c>
      <c r="N2348">
        <v>0.67</v>
      </c>
      <c r="O2348">
        <v>3.58</v>
      </c>
      <c r="P2348">
        <v>0.03</v>
      </c>
      <c r="Q2348">
        <v>0.28000000000000003</v>
      </c>
      <c r="R2348">
        <v>0.05</v>
      </c>
      <c r="S2348">
        <v>0.32</v>
      </c>
      <c r="T2348">
        <v>0.23</v>
      </c>
      <c r="U2348">
        <v>0</v>
      </c>
      <c r="V2348">
        <v>0</v>
      </c>
      <c r="W2348">
        <v>20.67</v>
      </c>
      <c r="X2348">
        <v>0.6</v>
      </c>
      <c r="Y2348">
        <v>-1</v>
      </c>
      <c r="Z2348">
        <v>-1</v>
      </c>
      <c r="AA2348">
        <v>24.88</v>
      </c>
      <c r="AB2348">
        <v>0.03</v>
      </c>
      <c r="AC2348">
        <v>0.02</v>
      </c>
      <c r="AD2348">
        <v>0.03</v>
      </c>
      <c r="AE2348">
        <v>4.17</v>
      </c>
      <c r="AF2348">
        <v>-1</v>
      </c>
      <c r="AG2348">
        <v>-1</v>
      </c>
      <c r="AH2348">
        <v>-1</v>
      </c>
      <c r="AI2348">
        <v>0</v>
      </c>
      <c r="AJ2348">
        <v>0</v>
      </c>
      <c r="AK2348">
        <v>0.03</v>
      </c>
      <c r="AL2348">
        <v>0.03</v>
      </c>
      <c r="AM2348">
        <v>0.05</v>
      </c>
      <c r="AN2348">
        <v>0.05</v>
      </c>
      <c r="AO2348">
        <v>1.42</v>
      </c>
      <c r="AP2348">
        <v>1.42</v>
      </c>
      <c r="AQ2348">
        <v>22.67</v>
      </c>
      <c r="AR2348">
        <v>0.53</v>
      </c>
      <c r="AS2348">
        <v>0.68</v>
      </c>
      <c r="AT2348">
        <v>-1</v>
      </c>
      <c r="AU2348">
        <v>-1</v>
      </c>
      <c r="AV2348">
        <v>0.05</v>
      </c>
      <c r="AW2348">
        <v>29.88</v>
      </c>
      <c r="AX2348">
        <v>29.88</v>
      </c>
      <c r="AY2348">
        <v>0.17</v>
      </c>
      <c r="AZ2348">
        <v>0</v>
      </c>
      <c r="BA2348">
        <v>1479.4119567133971</v>
      </c>
    </row>
    <row r="2349" spans="1:53" x14ac:dyDescent="0.25">
      <c r="A2349">
        <v>5458</v>
      </c>
      <c r="B2349" t="s">
        <v>2651</v>
      </c>
      <c r="C2349">
        <v>0</v>
      </c>
      <c r="D2349">
        <v>1.58</v>
      </c>
      <c r="E2349">
        <v>0</v>
      </c>
      <c r="F2349">
        <v>0</v>
      </c>
      <c r="G2349">
        <v>0</v>
      </c>
      <c r="H2349">
        <v>0.03</v>
      </c>
      <c r="I2349">
        <v>0</v>
      </c>
      <c r="J2349">
        <v>2</v>
      </c>
      <c r="K2349">
        <v>0.03</v>
      </c>
      <c r="L2349">
        <v>-1</v>
      </c>
      <c r="M2349">
        <v>-1</v>
      </c>
      <c r="N2349">
        <v>0.67</v>
      </c>
      <c r="O2349">
        <v>3.58</v>
      </c>
      <c r="P2349">
        <v>0.03</v>
      </c>
      <c r="Q2349">
        <v>0.28000000000000003</v>
      </c>
      <c r="R2349">
        <v>0.05</v>
      </c>
      <c r="S2349">
        <v>0.32</v>
      </c>
      <c r="T2349">
        <v>0.23</v>
      </c>
      <c r="U2349">
        <v>0</v>
      </c>
      <c r="V2349">
        <v>0</v>
      </c>
      <c r="W2349">
        <v>20.67</v>
      </c>
      <c r="X2349">
        <v>0.6</v>
      </c>
      <c r="Y2349">
        <v>-1</v>
      </c>
      <c r="Z2349">
        <v>-1</v>
      </c>
      <c r="AA2349">
        <v>24.88</v>
      </c>
      <c r="AB2349">
        <v>0.03</v>
      </c>
      <c r="AC2349">
        <v>0.02</v>
      </c>
      <c r="AD2349">
        <v>0.03</v>
      </c>
      <c r="AE2349">
        <v>4.17</v>
      </c>
      <c r="AF2349">
        <v>-1</v>
      </c>
      <c r="AG2349">
        <v>-1</v>
      </c>
      <c r="AH2349">
        <v>-1</v>
      </c>
      <c r="AI2349">
        <v>0</v>
      </c>
      <c r="AJ2349">
        <v>0</v>
      </c>
      <c r="AK2349">
        <v>0.03</v>
      </c>
      <c r="AL2349">
        <v>0.03</v>
      </c>
      <c r="AM2349">
        <v>0.05</v>
      </c>
      <c r="AN2349">
        <v>0.05</v>
      </c>
      <c r="AO2349">
        <v>1.42</v>
      </c>
      <c r="AP2349">
        <v>1.42</v>
      </c>
      <c r="AQ2349">
        <v>22.67</v>
      </c>
      <c r="AR2349">
        <v>0.53</v>
      </c>
      <c r="AS2349">
        <v>0.68</v>
      </c>
      <c r="AT2349">
        <v>-1</v>
      </c>
      <c r="AU2349">
        <v>-1</v>
      </c>
      <c r="AV2349">
        <v>0.05</v>
      </c>
      <c r="AW2349">
        <v>29.88</v>
      </c>
      <c r="AX2349">
        <v>29.88</v>
      </c>
      <c r="AY2349">
        <v>0.17</v>
      </c>
      <c r="AZ2349">
        <v>0</v>
      </c>
      <c r="BA2349">
        <v>1447.2023930087666</v>
      </c>
    </row>
    <row r="2350" spans="1:53" x14ac:dyDescent="0.25">
      <c r="A2350">
        <v>5459</v>
      </c>
      <c r="B2350" t="s">
        <v>2652</v>
      </c>
      <c r="C2350">
        <v>0</v>
      </c>
      <c r="D2350">
        <v>1.58</v>
      </c>
      <c r="E2350">
        <v>0</v>
      </c>
      <c r="F2350">
        <v>0</v>
      </c>
      <c r="G2350">
        <v>0</v>
      </c>
      <c r="H2350">
        <v>0.03</v>
      </c>
      <c r="I2350">
        <v>0</v>
      </c>
      <c r="J2350">
        <v>2</v>
      </c>
      <c r="K2350">
        <v>0.03</v>
      </c>
      <c r="L2350">
        <v>-1</v>
      </c>
      <c r="M2350">
        <v>-1</v>
      </c>
      <c r="N2350">
        <v>0.67</v>
      </c>
      <c r="O2350">
        <v>3.58</v>
      </c>
      <c r="P2350">
        <v>0.03</v>
      </c>
      <c r="Q2350">
        <v>0.28000000000000003</v>
      </c>
      <c r="R2350">
        <v>0.05</v>
      </c>
      <c r="S2350">
        <v>0.32</v>
      </c>
      <c r="T2350">
        <v>0.23</v>
      </c>
      <c r="U2350">
        <v>0</v>
      </c>
      <c r="V2350">
        <v>0</v>
      </c>
      <c r="W2350">
        <v>20.67</v>
      </c>
      <c r="X2350">
        <v>0.6</v>
      </c>
      <c r="Y2350">
        <v>-1</v>
      </c>
      <c r="Z2350">
        <v>-1</v>
      </c>
      <c r="AA2350">
        <v>24.88</v>
      </c>
      <c r="AB2350">
        <v>0.03</v>
      </c>
      <c r="AC2350">
        <v>0.02</v>
      </c>
      <c r="AD2350">
        <v>0.03</v>
      </c>
      <c r="AE2350">
        <v>4.17</v>
      </c>
      <c r="AF2350">
        <v>-1</v>
      </c>
      <c r="AG2350">
        <v>-1</v>
      </c>
      <c r="AH2350">
        <v>-1</v>
      </c>
      <c r="AI2350">
        <v>0</v>
      </c>
      <c r="AJ2350">
        <v>0</v>
      </c>
      <c r="AK2350">
        <v>0.03</v>
      </c>
      <c r="AL2350">
        <v>0.03</v>
      </c>
      <c r="AM2350">
        <v>0.05</v>
      </c>
      <c r="AN2350">
        <v>0.05</v>
      </c>
      <c r="AO2350">
        <v>1.42</v>
      </c>
      <c r="AP2350">
        <v>1.42</v>
      </c>
      <c r="AQ2350">
        <v>22.67</v>
      </c>
      <c r="AR2350">
        <v>0.53</v>
      </c>
      <c r="AS2350">
        <v>0.68</v>
      </c>
      <c r="AT2350">
        <v>-1</v>
      </c>
      <c r="AU2350">
        <v>-1</v>
      </c>
      <c r="AV2350">
        <v>0.05</v>
      </c>
      <c r="AW2350">
        <v>29.88</v>
      </c>
      <c r="AX2350">
        <v>29.88</v>
      </c>
      <c r="AY2350">
        <v>0.17</v>
      </c>
      <c r="AZ2350">
        <v>0</v>
      </c>
      <c r="BA2350">
        <v>1377.1972105803325</v>
      </c>
    </row>
    <row r="2351" spans="1:53" x14ac:dyDescent="0.25">
      <c r="A2351">
        <v>5460</v>
      </c>
      <c r="B2351" t="s">
        <v>2653</v>
      </c>
      <c r="C2351">
        <v>0</v>
      </c>
      <c r="D2351">
        <v>1.58</v>
      </c>
      <c r="E2351">
        <v>0</v>
      </c>
      <c r="F2351">
        <v>0</v>
      </c>
      <c r="G2351">
        <v>0</v>
      </c>
      <c r="H2351">
        <v>0.03</v>
      </c>
      <c r="I2351">
        <v>0</v>
      </c>
      <c r="J2351">
        <v>2</v>
      </c>
      <c r="K2351">
        <v>0.03</v>
      </c>
      <c r="L2351">
        <v>-1</v>
      </c>
      <c r="M2351">
        <v>-1</v>
      </c>
      <c r="N2351">
        <v>0.67</v>
      </c>
      <c r="O2351">
        <v>3.58</v>
      </c>
      <c r="P2351">
        <v>0.03</v>
      </c>
      <c r="Q2351">
        <v>0.28000000000000003</v>
      </c>
      <c r="R2351">
        <v>0.05</v>
      </c>
      <c r="S2351">
        <v>0.32</v>
      </c>
      <c r="T2351">
        <v>0.23</v>
      </c>
      <c r="U2351">
        <v>0</v>
      </c>
      <c r="V2351">
        <v>0</v>
      </c>
      <c r="W2351">
        <v>20.67</v>
      </c>
      <c r="X2351">
        <v>0.6</v>
      </c>
      <c r="Y2351">
        <v>-1</v>
      </c>
      <c r="Z2351">
        <v>-1</v>
      </c>
      <c r="AA2351">
        <v>24.88</v>
      </c>
      <c r="AB2351">
        <v>0.03</v>
      </c>
      <c r="AC2351">
        <v>0.02</v>
      </c>
      <c r="AD2351">
        <v>0.03</v>
      </c>
      <c r="AE2351">
        <v>4.17</v>
      </c>
      <c r="AF2351">
        <v>-1</v>
      </c>
      <c r="AG2351">
        <v>-1</v>
      </c>
      <c r="AH2351">
        <v>-1</v>
      </c>
      <c r="AI2351">
        <v>0</v>
      </c>
      <c r="AJ2351">
        <v>0</v>
      </c>
      <c r="AK2351">
        <v>0.03</v>
      </c>
      <c r="AL2351">
        <v>0.03</v>
      </c>
      <c r="AM2351">
        <v>0.05</v>
      </c>
      <c r="AN2351">
        <v>0.05</v>
      </c>
      <c r="AO2351">
        <v>1.42</v>
      </c>
      <c r="AP2351">
        <v>1.42</v>
      </c>
      <c r="AQ2351">
        <v>22.67</v>
      </c>
      <c r="AR2351">
        <v>0.53</v>
      </c>
      <c r="AS2351">
        <v>0.68</v>
      </c>
      <c r="AT2351">
        <v>-1</v>
      </c>
      <c r="AU2351">
        <v>-1</v>
      </c>
      <c r="AV2351">
        <v>0.05</v>
      </c>
      <c r="AW2351">
        <v>29.88</v>
      </c>
      <c r="AX2351">
        <v>29.88</v>
      </c>
      <c r="AY2351">
        <v>0.17</v>
      </c>
      <c r="AZ2351">
        <v>0</v>
      </c>
      <c r="BA2351">
        <v>1641.6834060441338</v>
      </c>
    </row>
    <row r="2352" spans="1:53" x14ac:dyDescent="0.25">
      <c r="A2352">
        <v>5461</v>
      </c>
      <c r="B2352" t="s">
        <v>2654</v>
      </c>
      <c r="C2352">
        <v>0</v>
      </c>
      <c r="D2352">
        <v>1.58</v>
      </c>
      <c r="E2352">
        <v>0</v>
      </c>
      <c r="F2352">
        <v>0</v>
      </c>
      <c r="G2352">
        <v>0</v>
      </c>
      <c r="H2352">
        <v>0.03</v>
      </c>
      <c r="I2352">
        <v>0</v>
      </c>
      <c r="J2352">
        <v>2</v>
      </c>
      <c r="K2352">
        <v>0.03</v>
      </c>
      <c r="L2352">
        <v>-1</v>
      </c>
      <c r="M2352">
        <v>-1</v>
      </c>
      <c r="N2352">
        <v>0.67</v>
      </c>
      <c r="O2352">
        <v>3.58</v>
      </c>
      <c r="P2352">
        <v>0.03</v>
      </c>
      <c r="Q2352">
        <v>0.28000000000000003</v>
      </c>
      <c r="R2352">
        <v>0.05</v>
      </c>
      <c r="S2352">
        <v>0.32</v>
      </c>
      <c r="T2352">
        <v>0.23</v>
      </c>
      <c r="U2352">
        <v>0</v>
      </c>
      <c r="V2352">
        <v>0</v>
      </c>
      <c r="W2352">
        <v>20.67</v>
      </c>
      <c r="X2352">
        <v>0.6</v>
      </c>
      <c r="Y2352">
        <v>-1</v>
      </c>
      <c r="Z2352">
        <v>-1</v>
      </c>
      <c r="AA2352">
        <v>24.88</v>
      </c>
      <c r="AB2352">
        <v>0.03</v>
      </c>
      <c r="AC2352">
        <v>0.02</v>
      </c>
      <c r="AD2352">
        <v>0.03</v>
      </c>
      <c r="AE2352">
        <v>4.17</v>
      </c>
      <c r="AF2352">
        <v>-1</v>
      </c>
      <c r="AG2352">
        <v>-1</v>
      </c>
      <c r="AH2352">
        <v>-1</v>
      </c>
      <c r="AI2352">
        <v>0</v>
      </c>
      <c r="AJ2352">
        <v>0</v>
      </c>
      <c r="AK2352">
        <v>0.03</v>
      </c>
      <c r="AL2352">
        <v>0.03</v>
      </c>
      <c r="AM2352">
        <v>0.05</v>
      </c>
      <c r="AN2352">
        <v>0.05</v>
      </c>
      <c r="AO2352">
        <v>1.42</v>
      </c>
      <c r="AP2352">
        <v>1.42</v>
      </c>
      <c r="AQ2352">
        <v>22.67</v>
      </c>
      <c r="AR2352">
        <v>0.53</v>
      </c>
      <c r="AS2352">
        <v>0.68</v>
      </c>
      <c r="AT2352">
        <v>-1</v>
      </c>
      <c r="AU2352">
        <v>-1</v>
      </c>
      <c r="AV2352">
        <v>0.05</v>
      </c>
      <c r="AW2352">
        <v>29.88</v>
      </c>
      <c r="AX2352">
        <v>29.88</v>
      </c>
      <c r="AY2352">
        <v>0.17</v>
      </c>
      <c r="AZ2352">
        <v>0</v>
      </c>
      <c r="BA2352">
        <v>1381.3875088049651</v>
      </c>
    </row>
    <row r="2353" spans="1:53" x14ac:dyDescent="0.25">
      <c r="A2353">
        <v>5462</v>
      </c>
      <c r="B2353" t="s">
        <v>2655</v>
      </c>
      <c r="C2353">
        <v>0</v>
      </c>
      <c r="D2353">
        <v>1.58</v>
      </c>
      <c r="E2353">
        <v>0</v>
      </c>
      <c r="F2353">
        <v>0</v>
      </c>
      <c r="G2353">
        <v>0</v>
      </c>
      <c r="H2353">
        <v>0.03</v>
      </c>
      <c r="I2353">
        <v>0</v>
      </c>
      <c r="J2353">
        <v>2</v>
      </c>
      <c r="K2353">
        <v>0.03</v>
      </c>
      <c r="L2353">
        <v>-1</v>
      </c>
      <c r="M2353">
        <v>-1</v>
      </c>
      <c r="N2353">
        <v>0.67</v>
      </c>
      <c r="O2353">
        <v>3.58</v>
      </c>
      <c r="P2353">
        <v>0.03</v>
      </c>
      <c r="Q2353">
        <v>0.28000000000000003</v>
      </c>
      <c r="R2353">
        <v>0.05</v>
      </c>
      <c r="S2353">
        <v>0.32</v>
      </c>
      <c r="T2353">
        <v>0.23</v>
      </c>
      <c r="U2353">
        <v>0</v>
      </c>
      <c r="V2353">
        <v>0</v>
      </c>
      <c r="W2353">
        <v>20.67</v>
      </c>
      <c r="X2353">
        <v>0.6</v>
      </c>
      <c r="Y2353">
        <v>-1</v>
      </c>
      <c r="Z2353">
        <v>-1</v>
      </c>
      <c r="AA2353">
        <v>24.88</v>
      </c>
      <c r="AB2353">
        <v>0.03</v>
      </c>
      <c r="AC2353">
        <v>0.02</v>
      </c>
      <c r="AD2353">
        <v>0.03</v>
      </c>
      <c r="AE2353">
        <v>4.17</v>
      </c>
      <c r="AF2353">
        <v>-1</v>
      </c>
      <c r="AG2353">
        <v>-1</v>
      </c>
      <c r="AH2353">
        <v>-1</v>
      </c>
      <c r="AI2353">
        <v>0</v>
      </c>
      <c r="AJ2353">
        <v>0</v>
      </c>
      <c r="AK2353">
        <v>0.03</v>
      </c>
      <c r="AL2353">
        <v>0.03</v>
      </c>
      <c r="AM2353">
        <v>0.05</v>
      </c>
      <c r="AN2353">
        <v>0.05</v>
      </c>
      <c r="AO2353">
        <v>1.42</v>
      </c>
      <c r="AP2353">
        <v>1.42</v>
      </c>
      <c r="AQ2353">
        <v>22.67</v>
      </c>
      <c r="AR2353">
        <v>0.53</v>
      </c>
      <c r="AS2353">
        <v>0.68</v>
      </c>
      <c r="AT2353">
        <v>-1</v>
      </c>
      <c r="AU2353">
        <v>-1</v>
      </c>
      <c r="AV2353">
        <v>0.05</v>
      </c>
      <c r="AW2353">
        <v>29.88</v>
      </c>
      <c r="AX2353">
        <v>29.88</v>
      </c>
      <c r="AY2353">
        <v>0.17</v>
      </c>
      <c r="AZ2353">
        <v>0</v>
      </c>
      <c r="BA2353">
        <v>1435.6338190317049</v>
      </c>
    </row>
    <row r="2354" spans="1:53" x14ac:dyDescent="0.25">
      <c r="A2354">
        <v>5464</v>
      </c>
      <c r="B2354" t="s">
        <v>2656</v>
      </c>
      <c r="C2354">
        <v>0</v>
      </c>
      <c r="D2354">
        <v>1.58</v>
      </c>
      <c r="E2354">
        <v>0</v>
      </c>
      <c r="F2354">
        <v>0</v>
      </c>
      <c r="G2354">
        <v>0</v>
      </c>
      <c r="H2354">
        <v>0.03</v>
      </c>
      <c r="I2354">
        <v>0</v>
      </c>
      <c r="J2354">
        <v>2</v>
      </c>
      <c r="K2354">
        <v>0.03</v>
      </c>
      <c r="L2354">
        <v>-1</v>
      </c>
      <c r="M2354">
        <v>-1</v>
      </c>
      <c r="N2354">
        <v>0.67</v>
      </c>
      <c r="O2354">
        <v>3.58</v>
      </c>
      <c r="P2354">
        <v>0.03</v>
      </c>
      <c r="Q2354">
        <v>0.28000000000000003</v>
      </c>
      <c r="R2354">
        <v>0.05</v>
      </c>
      <c r="S2354">
        <v>0.32</v>
      </c>
      <c r="T2354">
        <v>0.23</v>
      </c>
      <c r="U2354">
        <v>0</v>
      </c>
      <c r="V2354">
        <v>0</v>
      </c>
      <c r="W2354">
        <v>20.67</v>
      </c>
      <c r="X2354">
        <v>0.6</v>
      </c>
      <c r="Y2354">
        <v>-1</v>
      </c>
      <c r="Z2354">
        <v>-1</v>
      </c>
      <c r="AA2354">
        <v>24.88</v>
      </c>
      <c r="AB2354">
        <v>0.03</v>
      </c>
      <c r="AC2354">
        <v>0.02</v>
      </c>
      <c r="AD2354">
        <v>0.03</v>
      </c>
      <c r="AE2354">
        <v>4.17</v>
      </c>
      <c r="AF2354">
        <v>-1</v>
      </c>
      <c r="AG2354">
        <v>-1</v>
      </c>
      <c r="AH2354">
        <v>-1</v>
      </c>
      <c r="AI2354">
        <v>0</v>
      </c>
      <c r="AJ2354">
        <v>0</v>
      </c>
      <c r="AK2354">
        <v>0.03</v>
      </c>
      <c r="AL2354">
        <v>0.03</v>
      </c>
      <c r="AM2354">
        <v>0.05</v>
      </c>
      <c r="AN2354">
        <v>0.05</v>
      </c>
      <c r="AO2354">
        <v>1.42</v>
      </c>
      <c r="AP2354">
        <v>1.42</v>
      </c>
      <c r="AQ2354">
        <v>22.67</v>
      </c>
      <c r="AR2354">
        <v>0.53</v>
      </c>
      <c r="AS2354">
        <v>0.68</v>
      </c>
      <c r="AT2354">
        <v>-1</v>
      </c>
      <c r="AU2354">
        <v>-1</v>
      </c>
      <c r="AV2354">
        <v>0.05</v>
      </c>
      <c r="AW2354">
        <v>29.88</v>
      </c>
      <c r="AX2354">
        <v>29.88</v>
      </c>
      <c r="AY2354">
        <v>0.17</v>
      </c>
      <c r="AZ2354">
        <v>0</v>
      </c>
      <c r="BA2354">
        <v>1396.895606391683</v>
      </c>
    </row>
    <row r="2355" spans="1:53" x14ac:dyDescent="0.25">
      <c r="A2355">
        <v>5465</v>
      </c>
      <c r="B2355" t="s">
        <v>2657</v>
      </c>
      <c r="C2355">
        <v>0</v>
      </c>
      <c r="D2355">
        <v>1.58</v>
      </c>
      <c r="E2355">
        <v>0</v>
      </c>
      <c r="F2355">
        <v>0</v>
      </c>
      <c r="G2355">
        <v>0</v>
      </c>
      <c r="H2355">
        <v>0.03</v>
      </c>
      <c r="I2355">
        <v>0</v>
      </c>
      <c r="J2355">
        <v>2</v>
      </c>
      <c r="K2355">
        <v>0.03</v>
      </c>
      <c r="L2355">
        <v>-1</v>
      </c>
      <c r="M2355">
        <v>-1</v>
      </c>
      <c r="N2355">
        <v>0.67</v>
      </c>
      <c r="O2355">
        <v>3.58</v>
      </c>
      <c r="P2355">
        <v>0.03</v>
      </c>
      <c r="Q2355">
        <v>0.28000000000000003</v>
      </c>
      <c r="R2355">
        <v>0.05</v>
      </c>
      <c r="S2355">
        <v>0.32</v>
      </c>
      <c r="T2355">
        <v>0.23</v>
      </c>
      <c r="U2355">
        <v>0</v>
      </c>
      <c r="V2355">
        <v>0</v>
      </c>
      <c r="W2355">
        <v>20.67</v>
      </c>
      <c r="X2355">
        <v>0.6</v>
      </c>
      <c r="Y2355">
        <v>-1</v>
      </c>
      <c r="Z2355">
        <v>-1</v>
      </c>
      <c r="AA2355">
        <v>24.88</v>
      </c>
      <c r="AB2355">
        <v>0.03</v>
      </c>
      <c r="AC2355">
        <v>0.02</v>
      </c>
      <c r="AD2355">
        <v>0.03</v>
      </c>
      <c r="AE2355">
        <v>4.17</v>
      </c>
      <c r="AF2355">
        <v>-1</v>
      </c>
      <c r="AG2355">
        <v>-1</v>
      </c>
      <c r="AH2355">
        <v>-1</v>
      </c>
      <c r="AI2355">
        <v>0</v>
      </c>
      <c r="AJ2355">
        <v>0</v>
      </c>
      <c r="AK2355">
        <v>0.03</v>
      </c>
      <c r="AL2355">
        <v>0.03</v>
      </c>
      <c r="AM2355">
        <v>0.05</v>
      </c>
      <c r="AN2355">
        <v>0.05</v>
      </c>
      <c r="AO2355">
        <v>1.42</v>
      </c>
      <c r="AP2355">
        <v>1.42</v>
      </c>
      <c r="AQ2355">
        <v>22.67</v>
      </c>
      <c r="AR2355">
        <v>0.53</v>
      </c>
      <c r="AS2355">
        <v>0.68</v>
      </c>
      <c r="AT2355">
        <v>-1</v>
      </c>
      <c r="AU2355">
        <v>-1</v>
      </c>
      <c r="AV2355">
        <v>0.05</v>
      </c>
      <c r="AW2355">
        <v>29.88</v>
      </c>
      <c r="AX2355">
        <v>29.88</v>
      </c>
      <c r="AY2355">
        <v>0.17</v>
      </c>
      <c r="AZ2355">
        <v>0</v>
      </c>
      <c r="BA2355">
        <v>1450.5334359546491</v>
      </c>
    </row>
    <row r="2356" spans="1:53" x14ac:dyDescent="0.25">
      <c r="A2356">
        <v>5467</v>
      </c>
      <c r="B2356" t="s">
        <v>2658</v>
      </c>
      <c r="C2356">
        <v>0</v>
      </c>
      <c r="D2356">
        <v>1.58</v>
      </c>
      <c r="E2356">
        <v>0</v>
      </c>
      <c r="F2356">
        <v>0</v>
      </c>
      <c r="G2356">
        <v>0</v>
      </c>
      <c r="H2356">
        <v>0.03</v>
      </c>
      <c r="I2356">
        <v>0</v>
      </c>
      <c r="J2356">
        <v>2</v>
      </c>
      <c r="K2356">
        <v>0.03</v>
      </c>
      <c r="L2356">
        <v>-1</v>
      </c>
      <c r="M2356">
        <v>-1</v>
      </c>
      <c r="N2356">
        <v>0.67</v>
      </c>
      <c r="O2356">
        <v>3.58</v>
      </c>
      <c r="P2356">
        <v>0.03</v>
      </c>
      <c r="Q2356">
        <v>0.28000000000000003</v>
      </c>
      <c r="R2356">
        <v>0.05</v>
      </c>
      <c r="S2356">
        <v>0.32</v>
      </c>
      <c r="T2356">
        <v>0.23</v>
      </c>
      <c r="U2356">
        <v>0</v>
      </c>
      <c r="V2356">
        <v>0</v>
      </c>
      <c r="W2356">
        <v>20.67</v>
      </c>
      <c r="X2356">
        <v>0.6</v>
      </c>
      <c r="Y2356">
        <v>-1</v>
      </c>
      <c r="Z2356">
        <v>-1</v>
      </c>
      <c r="AA2356">
        <v>24.88</v>
      </c>
      <c r="AB2356">
        <v>0.03</v>
      </c>
      <c r="AC2356">
        <v>0.02</v>
      </c>
      <c r="AD2356">
        <v>0.03</v>
      </c>
      <c r="AE2356">
        <v>4.17</v>
      </c>
      <c r="AF2356">
        <v>-1</v>
      </c>
      <c r="AG2356">
        <v>-1</v>
      </c>
      <c r="AH2356">
        <v>-1</v>
      </c>
      <c r="AI2356">
        <v>0</v>
      </c>
      <c r="AJ2356">
        <v>0</v>
      </c>
      <c r="AK2356">
        <v>0.03</v>
      </c>
      <c r="AL2356">
        <v>0.03</v>
      </c>
      <c r="AM2356">
        <v>0.05</v>
      </c>
      <c r="AN2356">
        <v>0.05</v>
      </c>
      <c r="AO2356">
        <v>1.42</v>
      </c>
      <c r="AP2356">
        <v>1.42</v>
      </c>
      <c r="AQ2356">
        <v>22.67</v>
      </c>
      <c r="AR2356">
        <v>0.53</v>
      </c>
      <c r="AS2356">
        <v>0.68</v>
      </c>
      <c r="AT2356">
        <v>-1</v>
      </c>
      <c r="AU2356">
        <v>-1</v>
      </c>
      <c r="AV2356">
        <v>0.05</v>
      </c>
      <c r="AW2356">
        <v>29.88</v>
      </c>
      <c r="AX2356">
        <v>29.88</v>
      </c>
      <c r="AY2356">
        <v>0.17</v>
      </c>
      <c r="AZ2356">
        <v>0</v>
      </c>
      <c r="BA2356">
        <v>1390.7280570357557</v>
      </c>
    </row>
    <row r="2357" spans="1:53" x14ac:dyDescent="0.25">
      <c r="A2357">
        <v>5468</v>
      </c>
      <c r="B2357" t="s">
        <v>2659</v>
      </c>
      <c r="C2357">
        <v>0</v>
      </c>
      <c r="D2357">
        <v>1.58</v>
      </c>
      <c r="E2357">
        <v>0</v>
      </c>
      <c r="F2357">
        <v>0</v>
      </c>
      <c r="G2357">
        <v>0</v>
      </c>
      <c r="H2357">
        <v>0.03</v>
      </c>
      <c r="I2357">
        <v>0</v>
      </c>
      <c r="J2357">
        <v>2</v>
      </c>
      <c r="K2357">
        <v>0.03</v>
      </c>
      <c r="L2357">
        <v>-1</v>
      </c>
      <c r="M2357">
        <v>-1</v>
      </c>
      <c r="N2357">
        <v>0.67</v>
      </c>
      <c r="O2357">
        <v>3.58</v>
      </c>
      <c r="P2357">
        <v>0.03</v>
      </c>
      <c r="Q2357">
        <v>0.28000000000000003</v>
      </c>
      <c r="R2357">
        <v>0.05</v>
      </c>
      <c r="S2357">
        <v>0.32</v>
      </c>
      <c r="T2357">
        <v>0.23</v>
      </c>
      <c r="U2357">
        <v>0</v>
      </c>
      <c r="V2357">
        <v>0</v>
      </c>
      <c r="W2357">
        <v>20.67</v>
      </c>
      <c r="X2357">
        <v>0.6</v>
      </c>
      <c r="Y2357">
        <v>-1</v>
      </c>
      <c r="Z2357">
        <v>-1</v>
      </c>
      <c r="AA2357">
        <v>24.88</v>
      </c>
      <c r="AB2357">
        <v>0.03</v>
      </c>
      <c r="AC2357">
        <v>0.02</v>
      </c>
      <c r="AD2357">
        <v>0.03</v>
      </c>
      <c r="AE2357">
        <v>4.17</v>
      </c>
      <c r="AF2357">
        <v>-1</v>
      </c>
      <c r="AG2357">
        <v>-1</v>
      </c>
      <c r="AH2357">
        <v>-1</v>
      </c>
      <c r="AI2357">
        <v>0</v>
      </c>
      <c r="AJ2357">
        <v>0</v>
      </c>
      <c r="AK2357">
        <v>0.03</v>
      </c>
      <c r="AL2357">
        <v>0.03</v>
      </c>
      <c r="AM2357">
        <v>0.05</v>
      </c>
      <c r="AN2357">
        <v>0.05</v>
      </c>
      <c r="AO2357">
        <v>1.42</v>
      </c>
      <c r="AP2357">
        <v>1.42</v>
      </c>
      <c r="AQ2357">
        <v>22.67</v>
      </c>
      <c r="AR2357">
        <v>0.53</v>
      </c>
      <c r="AS2357">
        <v>0.68</v>
      </c>
      <c r="AT2357">
        <v>-1</v>
      </c>
      <c r="AU2357">
        <v>-1</v>
      </c>
      <c r="AV2357">
        <v>0.05</v>
      </c>
      <c r="AW2357">
        <v>29.88</v>
      </c>
      <c r="AX2357">
        <v>29.88</v>
      </c>
      <c r="AY2357">
        <v>0.17</v>
      </c>
      <c r="AZ2357">
        <v>0</v>
      </c>
      <c r="BA2357">
        <v>1462.478574439921</v>
      </c>
    </row>
    <row r="2358" spans="1:53" x14ac:dyDescent="0.25">
      <c r="A2358">
        <v>5470</v>
      </c>
      <c r="B2358" t="s">
        <v>2660</v>
      </c>
      <c r="C2358">
        <v>0</v>
      </c>
      <c r="D2358">
        <v>1.58</v>
      </c>
      <c r="E2358">
        <v>0</v>
      </c>
      <c r="F2358">
        <v>0</v>
      </c>
      <c r="G2358">
        <v>0</v>
      </c>
      <c r="H2358">
        <v>0.03</v>
      </c>
      <c r="I2358">
        <v>0</v>
      </c>
      <c r="J2358">
        <v>2</v>
      </c>
      <c r="K2358">
        <v>0.03</v>
      </c>
      <c r="L2358">
        <v>-1</v>
      </c>
      <c r="M2358">
        <v>-1</v>
      </c>
      <c r="N2358">
        <v>0.67</v>
      </c>
      <c r="O2358">
        <v>3.58</v>
      </c>
      <c r="P2358">
        <v>0.03</v>
      </c>
      <c r="Q2358">
        <v>0.28000000000000003</v>
      </c>
      <c r="R2358">
        <v>0.05</v>
      </c>
      <c r="S2358">
        <v>0.32</v>
      </c>
      <c r="T2358">
        <v>0.23</v>
      </c>
      <c r="U2358">
        <v>0</v>
      </c>
      <c r="V2358">
        <v>0</v>
      </c>
      <c r="W2358">
        <v>20.67</v>
      </c>
      <c r="X2358">
        <v>0.6</v>
      </c>
      <c r="Y2358">
        <v>-1</v>
      </c>
      <c r="Z2358">
        <v>-1</v>
      </c>
      <c r="AA2358">
        <v>24.88</v>
      </c>
      <c r="AB2358">
        <v>0.03</v>
      </c>
      <c r="AC2358">
        <v>0.02</v>
      </c>
      <c r="AD2358">
        <v>0.03</v>
      </c>
      <c r="AE2358">
        <v>4.17</v>
      </c>
      <c r="AF2358">
        <v>-1</v>
      </c>
      <c r="AG2358">
        <v>-1</v>
      </c>
      <c r="AH2358">
        <v>-1</v>
      </c>
      <c r="AI2358">
        <v>0</v>
      </c>
      <c r="AJ2358">
        <v>0</v>
      </c>
      <c r="AK2358">
        <v>0.03</v>
      </c>
      <c r="AL2358">
        <v>0.03</v>
      </c>
      <c r="AM2358">
        <v>0.05</v>
      </c>
      <c r="AN2358">
        <v>0.05</v>
      </c>
      <c r="AO2358">
        <v>1.42</v>
      </c>
      <c r="AP2358">
        <v>1.42</v>
      </c>
      <c r="AQ2358">
        <v>22.67</v>
      </c>
      <c r="AR2358">
        <v>0.53</v>
      </c>
      <c r="AS2358">
        <v>0.68</v>
      </c>
      <c r="AT2358">
        <v>-1</v>
      </c>
      <c r="AU2358">
        <v>-1</v>
      </c>
      <c r="AV2358">
        <v>0.05</v>
      </c>
      <c r="AW2358">
        <v>29.88</v>
      </c>
      <c r="AX2358">
        <v>29.88</v>
      </c>
      <c r="AY2358">
        <v>0.17</v>
      </c>
      <c r="AZ2358">
        <v>0</v>
      </c>
      <c r="BA2358">
        <v>1447.3412972596466</v>
      </c>
    </row>
    <row r="2359" spans="1:53" x14ac:dyDescent="0.25">
      <c r="A2359">
        <v>5471</v>
      </c>
      <c r="B2359" t="s">
        <v>2661</v>
      </c>
      <c r="C2359">
        <v>0</v>
      </c>
      <c r="D2359">
        <v>1.58</v>
      </c>
      <c r="E2359">
        <v>0</v>
      </c>
      <c r="F2359">
        <v>0</v>
      </c>
      <c r="G2359">
        <v>0</v>
      </c>
      <c r="H2359">
        <v>0.03</v>
      </c>
      <c r="I2359">
        <v>0</v>
      </c>
      <c r="J2359">
        <v>2</v>
      </c>
      <c r="K2359">
        <v>0.03</v>
      </c>
      <c r="L2359">
        <v>-1</v>
      </c>
      <c r="M2359">
        <v>-1</v>
      </c>
      <c r="N2359">
        <v>0.67</v>
      </c>
      <c r="O2359">
        <v>3.58</v>
      </c>
      <c r="P2359">
        <v>0.03</v>
      </c>
      <c r="Q2359">
        <v>0.28000000000000003</v>
      </c>
      <c r="R2359">
        <v>0.05</v>
      </c>
      <c r="S2359">
        <v>0.32</v>
      </c>
      <c r="T2359">
        <v>0.23</v>
      </c>
      <c r="U2359">
        <v>0</v>
      </c>
      <c r="V2359">
        <v>0</v>
      </c>
      <c r="W2359">
        <v>20.67</v>
      </c>
      <c r="X2359">
        <v>0.6</v>
      </c>
      <c r="Y2359">
        <v>-1</v>
      </c>
      <c r="Z2359">
        <v>-1</v>
      </c>
      <c r="AA2359">
        <v>24.88</v>
      </c>
      <c r="AB2359">
        <v>0.03</v>
      </c>
      <c r="AC2359">
        <v>0.02</v>
      </c>
      <c r="AD2359">
        <v>0.03</v>
      </c>
      <c r="AE2359">
        <v>4.17</v>
      </c>
      <c r="AF2359">
        <v>-1</v>
      </c>
      <c r="AG2359">
        <v>-1</v>
      </c>
      <c r="AH2359">
        <v>-1</v>
      </c>
      <c r="AI2359">
        <v>0</v>
      </c>
      <c r="AJ2359">
        <v>0</v>
      </c>
      <c r="AK2359">
        <v>0.03</v>
      </c>
      <c r="AL2359">
        <v>0.03</v>
      </c>
      <c r="AM2359">
        <v>0.05</v>
      </c>
      <c r="AN2359">
        <v>0.05</v>
      </c>
      <c r="AO2359">
        <v>1.42</v>
      </c>
      <c r="AP2359">
        <v>1.42</v>
      </c>
      <c r="AQ2359">
        <v>22.67</v>
      </c>
      <c r="AR2359">
        <v>0.53</v>
      </c>
      <c r="AS2359">
        <v>0.68</v>
      </c>
      <c r="AT2359">
        <v>-1</v>
      </c>
      <c r="AU2359">
        <v>-1</v>
      </c>
      <c r="AV2359">
        <v>0.05</v>
      </c>
      <c r="AW2359">
        <v>29.88</v>
      </c>
      <c r="AX2359">
        <v>29.88</v>
      </c>
      <c r="AY2359">
        <v>0.17</v>
      </c>
      <c r="AZ2359">
        <v>0</v>
      </c>
      <c r="BA2359">
        <v>1341.8280853380179</v>
      </c>
    </row>
    <row r="2360" spans="1:53" x14ac:dyDescent="0.25">
      <c r="A2360">
        <v>5472</v>
      </c>
      <c r="B2360" t="s">
        <v>2662</v>
      </c>
      <c r="C2360">
        <v>0</v>
      </c>
      <c r="D2360">
        <v>1.58</v>
      </c>
      <c r="E2360">
        <v>0</v>
      </c>
      <c r="F2360">
        <v>0</v>
      </c>
      <c r="G2360">
        <v>0</v>
      </c>
      <c r="H2360">
        <v>0.03</v>
      </c>
      <c r="I2360">
        <v>0</v>
      </c>
      <c r="J2360">
        <v>2</v>
      </c>
      <c r="K2360">
        <v>0.03</v>
      </c>
      <c r="L2360">
        <v>-1</v>
      </c>
      <c r="M2360">
        <v>-1</v>
      </c>
      <c r="N2360">
        <v>0.67</v>
      </c>
      <c r="O2360">
        <v>3.58</v>
      </c>
      <c r="P2360">
        <v>0.03</v>
      </c>
      <c r="Q2360">
        <v>0.28000000000000003</v>
      </c>
      <c r="R2360">
        <v>0.05</v>
      </c>
      <c r="S2360">
        <v>0.32</v>
      </c>
      <c r="T2360">
        <v>0.23</v>
      </c>
      <c r="U2360">
        <v>0</v>
      </c>
      <c r="V2360">
        <v>0</v>
      </c>
      <c r="W2360">
        <v>20.67</v>
      </c>
      <c r="X2360">
        <v>0.6</v>
      </c>
      <c r="Y2360">
        <v>-1</v>
      </c>
      <c r="Z2360">
        <v>-1</v>
      </c>
      <c r="AA2360">
        <v>24.88</v>
      </c>
      <c r="AB2360">
        <v>0.03</v>
      </c>
      <c r="AC2360">
        <v>0.02</v>
      </c>
      <c r="AD2360">
        <v>0.03</v>
      </c>
      <c r="AE2360">
        <v>4.17</v>
      </c>
      <c r="AF2360">
        <v>-1</v>
      </c>
      <c r="AG2360">
        <v>-1</v>
      </c>
      <c r="AH2360">
        <v>-1</v>
      </c>
      <c r="AI2360">
        <v>0</v>
      </c>
      <c r="AJ2360">
        <v>0</v>
      </c>
      <c r="AK2360">
        <v>0.03</v>
      </c>
      <c r="AL2360">
        <v>0.03</v>
      </c>
      <c r="AM2360">
        <v>0.05</v>
      </c>
      <c r="AN2360">
        <v>0.05</v>
      </c>
      <c r="AO2360">
        <v>1.42</v>
      </c>
      <c r="AP2360">
        <v>1.42</v>
      </c>
      <c r="AQ2360">
        <v>22.67</v>
      </c>
      <c r="AR2360">
        <v>0.53</v>
      </c>
      <c r="AS2360">
        <v>0.68</v>
      </c>
      <c r="AT2360">
        <v>-1</v>
      </c>
      <c r="AU2360">
        <v>-1</v>
      </c>
      <c r="AV2360">
        <v>0.05</v>
      </c>
      <c r="AW2360">
        <v>29.88</v>
      </c>
      <c r="AX2360">
        <v>29.88</v>
      </c>
      <c r="AY2360">
        <v>0.17</v>
      </c>
      <c r="AZ2360">
        <v>0</v>
      </c>
      <c r="BA2360">
        <v>1481.1036983232032</v>
      </c>
    </row>
    <row r="2361" spans="1:53" x14ac:dyDescent="0.25">
      <c r="A2361">
        <v>5473</v>
      </c>
      <c r="B2361" t="s">
        <v>2663</v>
      </c>
      <c r="C2361">
        <v>0</v>
      </c>
      <c r="D2361">
        <v>1.58</v>
      </c>
      <c r="E2361">
        <v>0</v>
      </c>
      <c r="F2361">
        <v>0</v>
      </c>
      <c r="G2361">
        <v>0</v>
      </c>
      <c r="H2361">
        <v>0.03</v>
      </c>
      <c r="I2361">
        <v>0</v>
      </c>
      <c r="J2361">
        <v>2</v>
      </c>
      <c r="K2361">
        <v>0.03</v>
      </c>
      <c r="L2361">
        <v>-1</v>
      </c>
      <c r="M2361">
        <v>-1</v>
      </c>
      <c r="N2361">
        <v>0.67</v>
      </c>
      <c r="O2361">
        <v>3.58</v>
      </c>
      <c r="P2361">
        <v>0.03</v>
      </c>
      <c r="Q2361">
        <v>0.28000000000000003</v>
      </c>
      <c r="R2361">
        <v>0.05</v>
      </c>
      <c r="S2361">
        <v>0.32</v>
      </c>
      <c r="T2361">
        <v>0.23</v>
      </c>
      <c r="U2361">
        <v>0</v>
      </c>
      <c r="V2361">
        <v>0</v>
      </c>
      <c r="W2361">
        <v>20.67</v>
      </c>
      <c r="X2361">
        <v>0.6</v>
      </c>
      <c r="Y2361">
        <v>-1</v>
      </c>
      <c r="Z2361">
        <v>-1</v>
      </c>
      <c r="AA2361">
        <v>24.88</v>
      </c>
      <c r="AB2361">
        <v>0.03</v>
      </c>
      <c r="AC2361">
        <v>0.02</v>
      </c>
      <c r="AD2361">
        <v>0.03</v>
      </c>
      <c r="AE2361">
        <v>4.17</v>
      </c>
      <c r="AF2361">
        <v>-1</v>
      </c>
      <c r="AG2361">
        <v>-1</v>
      </c>
      <c r="AH2361">
        <v>-1</v>
      </c>
      <c r="AI2361">
        <v>0</v>
      </c>
      <c r="AJ2361">
        <v>0</v>
      </c>
      <c r="AK2361">
        <v>0.03</v>
      </c>
      <c r="AL2361">
        <v>0.03</v>
      </c>
      <c r="AM2361">
        <v>0.05</v>
      </c>
      <c r="AN2361">
        <v>0.05</v>
      </c>
      <c r="AO2361">
        <v>1.42</v>
      </c>
      <c r="AP2361">
        <v>1.42</v>
      </c>
      <c r="AQ2361">
        <v>22.67</v>
      </c>
      <c r="AR2361">
        <v>0.53</v>
      </c>
      <c r="AS2361">
        <v>0.68</v>
      </c>
      <c r="AT2361">
        <v>-1</v>
      </c>
      <c r="AU2361">
        <v>-1</v>
      </c>
      <c r="AV2361">
        <v>0.05</v>
      </c>
      <c r="AW2361">
        <v>29.88</v>
      </c>
      <c r="AX2361">
        <v>29.88</v>
      </c>
      <c r="AY2361">
        <v>0.17</v>
      </c>
      <c r="AZ2361">
        <v>0</v>
      </c>
      <c r="BA2361">
        <v>1383.208419137341</v>
      </c>
    </row>
    <row r="2362" spans="1:53" x14ac:dyDescent="0.25">
      <c r="A2362">
        <v>5474</v>
      </c>
      <c r="B2362" t="s">
        <v>2664</v>
      </c>
      <c r="C2362">
        <v>0</v>
      </c>
      <c r="D2362">
        <v>1.58</v>
      </c>
      <c r="E2362">
        <v>0</v>
      </c>
      <c r="F2362">
        <v>0</v>
      </c>
      <c r="G2362">
        <v>0</v>
      </c>
      <c r="H2362">
        <v>0.03</v>
      </c>
      <c r="I2362">
        <v>0</v>
      </c>
      <c r="J2362">
        <v>2</v>
      </c>
      <c r="K2362">
        <v>0.03</v>
      </c>
      <c r="L2362">
        <v>-1</v>
      </c>
      <c r="M2362">
        <v>-1</v>
      </c>
      <c r="N2362">
        <v>0.67</v>
      </c>
      <c r="O2362">
        <v>3.58</v>
      </c>
      <c r="P2362">
        <v>0.03</v>
      </c>
      <c r="Q2362">
        <v>0.28000000000000003</v>
      </c>
      <c r="R2362">
        <v>0.05</v>
      </c>
      <c r="S2362">
        <v>0.32</v>
      </c>
      <c r="T2362">
        <v>0.23</v>
      </c>
      <c r="U2362">
        <v>0</v>
      </c>
      <c r="V2362">
        <v>0</v>
      </c>
      <c r="W2362">
        <v>20.67</v>
      </c>
      <c r="X2362">
        <v>0.6</v>
      </c>
      <c r="Y2362">
        <v>-1</v>
      </c>
      <c r="Z2362">
        <v>-1</v>
      </c>
      <c r="AA2362">
        <v>24.88</v>
      </c>
      <c r="AB2362">
        <v>0.03</v>
      </c>
      <c r="AC2362">
        <v>0.02</v>
      </c>
      <c r="AD2362">
        <v>0.03</v>
      </c>
      <c r="AE2362">
        <v>4.17</v>
      </c>
      <c r="AF2362">
        <v>-1</v>
      </c>
      <c r="AG2362">
        <v>-1</v>
      </c>
      <c r="AH2362">
        <v>-1</v>
      </c>
      <c r="AI2362">
        <v>0</v>
      </c>
      <c r="AJ2362">
        <v>0</v>
      </c>
      <c r="AK2362">
        <v>0.03</v>
      </c>
      <c r="AL2362">
        <v>0.03</v>
      </c>
      <c r="AM2362">
        <v>0.05</v>
      </c>
      <c r="AN2362">
        <v>0.05</v>
      </c>
      <c r="AO2362">
        <v>1.42</v>
      </c>
      <c r="AP2362">
        <v>1.42</v>
      </c>
      <c r="AQ2362">
        <v>22.67</v>
      </c>
      <c r="AR2362">
        <v>0.53</v>
      </c>
      <c r="AS2362">
        <v>0.68</v>
      </c>
      <c r="AT2362">
        <v>-1</v>
      </c>
      <c r="AU2362">
        <v>-1</v>
      </c>
      <c r="AV2362">
        <v>0.05</v>
      </c>
      <c r="AW2362">
        <v>29.88</v>
      </c>
      <c r="AX2362">
        <v>29.88</v>
      </c>
      <c r="AY2362">
        <v>0.17</v>
      </c>
      <c r="AZ2362">
        <v>0</v>
      </c>
      <c r="BA2362">
        <v>1432.4370704062026</v>
      </c>
    </row>
    <row r="2363" spans="1:53" x14ac:dyDescent="0.25">
      <c r="A2363">
        <v>5477</v>
      </c>
      <c r="B2363" t="s">
        <v>2665</v>
      </c>
      <c r="C2363">
        <v>0</v>
      </c>
      <c r="D2363">
        <v>1.58</v>
      </c>
      <c r="E2363">
        <v>0</v>
      </c>
      <c r="F2363">
        <v>0</v>
      </c>
      <c r="G2363">
        <v>0</v>
      </c>
      <c r="H2363">
        <v>0.03</v>
      </c>
      <c r="I2363">
        <v>0</v>
      </c>
      <c r="J2363">
        <v>2</v>
      </c>
      <c r="K2363">
        <v>0.03</v>
      </c>
      <c r="L2363">
        <v>-1</v>
      </c>
      <c r="M2363">
        <v>-1</v>
      </c>
      <c r="N2363">
        <v>0.67</v>
      </c>
      <c r="O2363">
        <v>3.58</v>
      </c>
      <c r="P2363">
        <v>0.03</v>
      </c>
      <c r="Q2363">
        <v>0.28000000000000003</v>
      </c>
      <c r="R2363">
        <v>0.05</v>
      </c>
      <c r="S2363">
        <v>0.32</v>
      </c>
      <c r="T2363">
        <v>0.23</v>
      </c>
      <c r="U2363">
        <v>0</v>
      </c>
      <c r="V2363">
        <v>0</v>
      </c>
      <c r="W2363">
        <v>20.67</v>
      </c>
      <c r="X2363">
        <v>0.6</v>
      </c>
      <c r="Y2363">
        <v>-1</v>
      </c>
      <c r="Z2363">
        <v>-1</v>
      </c>
      <c r="AA2363">
        <v>24.88</v>
      </c>
      <c r="AB2363">
        <v>0.03</v>
      </c>
      <c r="AC2363">
        <v>0.02</v>
      </c>
      <c r="AD2363">
        <v>0.03</v>
      </c>
      <c r="AE2363">
        <v>4.17</v>
      </c>
      <c r="AF2363">
        <v>-1</v>
      </c>
      <c r="AG2363">
        <v>-1</v>
      </c>
      <c r="AH2363">
        <v>-1</v>
      </c>
      <c r="AI2363">
        <v>0</v>
      </c>
      <c r="AJ2363">
        <v>0</v>
      </c>
      <c r="AK2363">
        <v>0.03</v>
      </c>
      <c r="AL2363">
        <v>0.03</v>
      </c>
      <c r="AM2363">
        <v>0.05</v>
      </c>
      <c r="AN2363">
        <v>0.05</v>
      </c>
      <c r="AO2363">
        <v>1.42</v>
      </c>
      <c r="AP2363">
        <v>1.42</v>
      </c>
      <c r="AQ2363">
        <v>22.67</v>
      </c>
      <c r="AR2363">
        <v>0.53</v>
      </c>
      <c r="AS2363">
        <v>0.68</v>
      </c>
      <c r="AT2363">
        <v>-1</v>
      </c>
      <c r="AU2363">
        <v>-1</v>
      </c>
      <c r="AV2363">
        <v>0.05</v>
      </c>
      <c r="AW2363">
        <v>29.88</v>
      </c>
      <c r="AX2363">
        <v>29.88</v>
      </c>
      <c r="AY2363">
        <v>0.17</v>
      </c>
      <c r="AZ2363">
        <v>0</v>
      </c>
      <c r="BA2363">
        <v>1345.895169546164</v>
      </c>
    </row>
    <row r="2364" spans="1:53" x14ac:dyDescent="0.25">
      <c r="A2364">
        <v>5478</v>
      </c>
      <c r="B2364" t="s">
        <v>2666</v>
      </c>
      <c r="C2364">
        <v>0</v>
      </c>
      <c r="D2364">
        <v>1.58</v>
      </c>
      <c r="E2364">
        <v>0</v>
      </c>
      <c r="F2364">
        <v>0</v>
      </c>
      <c r="G2364">
        <v>0</v>
      </c>
      <c r="H2364">
        <v>0.03</v>
      </c>
      <c r="I2364">
        <v>0</v>
      </c>
      <c r="J2364">
        <v>2</v>
      </c>
      <c r="K2364">
        <v>0.03</v>
      </c>
      <c r="L2364">
        <v>-1</v>
      </c>
      <c r="M2364">
        <v>-1</v>
      </c>
      <c r="N2364">
        <v>0.67</v>
      </c>
      <c r="O2364">
        <v>3.58</v>
      </c>
      <c r="P2364">
        <v>0.03</v>
      </c>
      <c r="Q2364">
        <v>0.28000000000000003</v>
      </c>
      <c r="R2364">
        <v>0.05</v>
      </c>
      <c r="S2364">
        <v>0.32</v>
      </c>
      <c r="T2364">
        <v>0.23</v>
      </c>
      <c r="U2364">
        <v>0</v>
      </c>
      <c r="V2364">
        <v>0</v>
      </c>
      <c r="W2364">
        <v>20.67</v>
      </c>
      <c r="X2364">
        <v>0.6</v>
      </c>
      <c r="Y2364">
        <v>-1</v>
      </c>
      <c r="Z2364">
        <v>-1</v>
      </c>
      <c r="AA2364">
        <v>24.88</v>
      </c>
      <c r="AB2364">
        <v>0.03</v>
      </c>
      <c r="AC2364">
        <v>0.02</v>
      </c>
      <c r="AD2364">
        <v>0.03</v>
      </c>
      <c r="AE2364">
        <v>4.17</v>
      </c>
      <c r="AF2364">
        <v>-1</v>
      </c>
      <c r="AG2364">
        <v>-1</v>
      </c>
      <c r="AH2364">
        <v>-1</v>
      </c>
      <c r="AI2364">
        <v>0</v>
      </c>
      <c r="AJ2364">
        <v>0</v>
      </c>
      <c r="AK2364">
        <v>0.03</v>
      </c>
      <c r="AL2364">
        <v>0.03</v>
      </c>
      <c r="AM2364">
        <v>0.05</v>
      </c>
      <c r="AN2364">
        <v>0.05</v>
      </c>
      <c r="AO2364">
        <v>1.42</v>
      </c>
      <c r="AP2364">
        <v>1.42</v>
      </c>
      <c r="AQ2364">
        <v>22.67</v>
      </c>
      <c r="AR2364">
        <v>0.53</v>
      </c>
      <c r="AS2364">
        <v>0.68</v>
      </c>
      <c r="AT2364">
        <v>-1</v>
      </c>
      <c r="AU2364">
        <v>-1</v>
      </c>
      <c r="AV2364">
        <v>0.05</v>
      </c>
      <c r="AW2364">
        <v>29.88</v>
      </c>
      <c r="AX2364">
        <v>29.88</v>
      </c>
      <c r="AY2364">
        <v>0.17</v>
      </c>
      <c r="AZ2364">
        <v>0</v>
      </c>
      <c r="BA2364">
        <v>1481.8429850029806</v>
      </c>
    </row>
    <row r="2365" spans="1:53" x14ac:dyDescent="0.25">
      <c r="A2365">
        <v>5480</v>
      </c>
      <c r="B2365" t="s">
        <v>2667</v>
      </c>
      <c r="C2365">
        <v>0</v>
      </c>
      <c r="D2365">
        <v>1.58</v>
      </c>
      <c r="E2365">
        <v>0</v>
      </c>
      <c r="F2365">
        <v>0</v>
      </c>
      <c r="G2365">
        <v>0</v>
      </c>
      <c r="H2365">
        <v>0.03</v>
      </c>
      <c r="I2365">
        <v>0</v>
      </c>
      <c r="J2365">
        <v>2</v>
      </c>
      <c r="K2365">
        <v>0.03</v>
      </c>
      <c r="L2365">
        <v>-1</v>
      </c>
      <c r="M2365">
        <v>-1</v>
      </c>
      <c r="N2365">
        <v>0.67</v>
      </c>
      <c r="O2365">
        <v>3.58</v>
      </c>
      <c r="P2365">
        <v>0.03</v>
      </c>
      <c r="Q2365">
        <v>0.28000000000000003</v>
      </c>
      <c r="R2365">
        <v>0.05</v>
      </c>
      <c r="S2365">
        <v>0.32</v>
      </c>
      <c r="T2365">
        <v>0.23</v>
      </c>
      <c r="U2365">
        <v>0</v>
      </c>
      <c r="V2365">
        <v>0</v>
      </c>
      <c r="W2365">
        <v>20.67</v>
      </c>
      <c r="X2365">
        <v>0.6</v>
      </c>
      <c r="Y2365">
        <v>-1</v>
      </c>
      <c r="Z2365">
        <v>-1</v>
      </c>
      <c r="AA2365">
        <v>24.88</v>
      </c>
      <c r="AB2365">
        <v>0.03</v>
      </c>
      <c r="AC2365">
        <v>0.02</v>
      </c>
      <c r="AD2365">
        <v>0.03</v>
      </c>
      <c r="AE2365">
        <v>4.17</v>
      </c>
      <c r="AF2365">
        <v>-1</v>
      </c>
      <c r="AG2365">
        <v>-1</v>
      </c>
      <c r="AH2365">
        <v>-1</v>
      </c>
      <c r="AI2365">
        <v>0</v>
      </c>
      <c r="AJ2365">
        <v>0</v>
      </c>
      <c r="AK2365">
        <v>0.03</v>
      </c>
      <c r="AL2365">
        <v>0.03</v>
      </c>
      <c r="AM2365">
        <v>0.05</v>
      </c>
      <c r="AN2365">
        <v>0.05</v>
      </c>
      <c r="AO2365">
        <v>1.42</v>
      </c>
      <c r="AP2365">
        <v>1.42</v>
      </c>
      <c r="AQ2365">
        <v>22.67</v>
      </c>
      <c r="AR2365">
        <v>0.53</v>
      </c>
      <c r="AS2365">
        <v>0.68</v>
      </c>
      <c r="AT2365">
        <v>-1</v>
      </c>
      <c r="AU2365">
        <v>-1</v>
      </c>
      <c r="AV2365">
        <v>0.05</v>
      </c>
      <c r="AW2365">
        <v>29.88</v>
      </c>
      <c r="AX2365">
        <v>29.88</v>
      </c>
      <c r="AY2365">
        <v>0.17</v>
      </c>
      <c r="AZ2365">
        <v>0</v>
      </c>
      <c r="BA2365">
        <v>1367.8232152097971</v>
      </c>
    </row>
    <row r="2366" spans="1:53" x14ac:dyDescent="0.25">
      <c r="A2366">
        <v>5482</v>
      </c>
      <c r="B2366" t="s">
        <v>2668</v>
      </c>
      <c r="C2366">
        <v>0</v>
      </c>
      <c r="D2366">
        <v>1.58</v>
      </c>
      <c r="E2366">
        <v>0</v>
      </c>
      <c r="F2366">
        <v>0</v>
      </c>
      <c r="G2366">
        <v>0</v>
      </c>
      <c r="H2366">
        <v>0.03</v>
      </c>
      <c r="I2366">
        <v>0</v>
      </c>
      <c r="J2366">
        <v>2</v>
      </c>
      <c r="K2366">
        <v>0.03</v>
      </c>
      <c r="L2366">
        <v>-1</v>
      </c>
      <c r="M2366">
        <v>-1</v>
      </c>
      <c r="N2366">
        <v>0.67</v>
      </c>
      <c r="O2366">
        <v>3.58</v>
      </c>
      <c r="P2366">
        <v>0.03</v>
      </c>
      <c r="Q2366">
        <v>0.28000000000000003</v>
      </c>
      <c r="R2366">
        <v>0.05</v>
      </c>
      <c r="S2366">
        <v>0.32</v>
      </c>
      <c r="T2366">
        <v>0.23</v>
      </c>
      <c r="U2366">
        <v>0</v>
      </c>
      <c r="V2366">
        <v>0</v>
      </c>
      <c r="W2366">
        <v>20.67</v>
      </c>
      <c r="X2366">
        <v>0.6</v>
      </c>
      <c r="Y2366">
        <v>-1</v>
      </c>
      <c r="Z2366">
        <v>-1</v>
      </c>
      <c r="AA2366">
        <v>24.88</v>
      </c>
      <c r="AB2366">
        <v>0.03</v>
      </c>
      <c r="AC2366">
        <v>0.02</v>
      </c>
      <c r="AD2366">
        <v>0.03</v>
      </c>
      <c r="AE2366">
        <v>4.17</v>
      </c>
      <c r="AF2366">
        <v>-1</v>
      </c>
      <c r="AG2366">
        <v>-1</v>
      </c>
      <c r="AH2366">
        <v>-1</v>
      </c>
      <c r="AI2366">
        <v>0</v>
      </c>
      <c r="AJ2366">
        <v>0</v>
      </c>
      <c r="AK2366">
        <v>0.03</v>
      </c>
      <c r="AL2366">
        <v>0.03</v>
      </c>
      <c r="AM2366">
        <v>0.05</v>
      </c>
      <c r="AN2366">
        <v>0.05</v>
      </c>
      <c r="AO2366">
        <v>1.42</v>
      </c>
      <c r="AP2366">
        <v>1.42</v>
      </c>
      <c r="AQ2366">
        <v>22.67</v>
      </c>
      <c r="AR2366">
        <v>0.53</v>
      </c>
      <c r="AS2366">
        <v>0.68</v>
      </c>
      <c r="AT2366">
        <v>-1</v>
      </c>
      <c r="AU2366">
        <v>-1</v>
      </c>
      <c r="AV2366">
        <v>0.05</v>
      </c>
      <c r="AW2366">
        <v>29.88</v>
      </c>
      <c r="AX2366">
        <v>29.88</v>
      </c>
      <c r="AY2366">
        <v>0.17</v>
      </c>
      <c r="AZ2366">
        <v>0</v>
      </c>
      <c r="BA2366">
        <v>1466.0425116540662</v>
      </c>
    </row>
    <row r="2367" spans="1:53" x14ac:dyDescent="0.25">
      <c r="A2367">
        <v>5483</v>
      </c>
      <c r="B2367" t="s">
        <v>2669</v>
      </c>
      <c r="C2367">
        <v>0</v>
      </c>
      <c r="D2367">
        <v>1.58</v>
      </c>
      <c r="E2367">
        <v>0</v>
      </c>
      <c r="F2367">
        <v>0</v>
      </c>
      <c r="G2367">
        <v>0</v>
      </c>
      <c r="H2367">
        <v>0.03</v>
      </c>
      <c r="I2367">
        <v>0</v>
      </c>
      <c r="J2367">
        <v>2</v>
      </c>
      <c r="K2367">
        <v>0.03</v>
      </c>
      <c r="L2367">
        <v>-1</v>
      </c>
      <c r="M2367">
        <v>-1</v>
      </c>
      <c r="N2367">
        <v>0.67</v>
      </c>
      <c r="O2367">
        <v>3.58</v>
      </c>
      <c r="P2367">
        <v>0.03</v>
      </c>
      <c r="Q2367">
        <v>0.28000000000000003</v>
      </c>
      <c r="R2367">
        <v>0.05</v>
      </c>
      <c r="S2367">
        <v>0.32</v>
      </c>
      <c r="T2367">
        <v>0.23</v>
      </c>
      <c r="U2367">
        <v>0</v>
      </c>
      <c r="V2367">
        <v>0</v>
      </c>
      <c r="W2367">
        <v>20.67</v>
      </c>
      <c r="X2367">
        <v>0.6</v>
      </c>
      <c r="Y2367">
        <v>-1</v>
      </c>
      <c r="Z2367">
        <v>-1</v>
      </c>
      <c r="AA2367">
        <v>24.88</v>
      </c>
      <c r="AB2367">
        <v>0.03</v>
      </c>
      <c r="AC2367">
        <v>0.02</v>
      </c>
      <c r="AD2367">
        <v>0.03</v>
      </c>
      <c r="AE2367">
        <v>4.17</v>
      </c>
      <c r="AF2367">
        <v>-1</v>
      </c>
      <c r="AG2367">
        <v>-1</v>
      </c>
      <c r="AH2367">
        <v>-1</v>
      </c>
      <c r="AI2367">
        <v>0</v>
      </c>
      <c r="AJ2367">
        <v>0</v>
      </c>
      <c r="AK2367">
        <v>0.03</v>
      </c>
      <c r="AL2367">
        <v>0.03</v>
      </c>
      <c r="AM2367">
        <v>0.05</v>
      </c>
      <c r="AN2367">
        <v>0.05</v>
      </c>
      <c r="AO2367">
        <v>1.42</v>
      </c>
      <c r="AP2367">
        <v>1.42</v>
      </c>
      <c r="AQ2367">
        <v>22.67</v>
      </c>
      <c r="AR2367">
        <v>0.53</v>
      </c>
      <c r="AS2367">
        <v>0.68</v>
      </c>
      <c r="AT2367">
        <v>-1</v>
      </c>
      <c r="AU2367">
        <v>-1</v>
      </c>
      <c r="AV2367">
        <v>0.05</v>
      </c>
      <c r="AW2367">
        <v>29.88</v>
      </c>
      <c r="AX2367">
        <v>29.88</v>
      </c>
      <c r="AY2367">
        <v>0.17</v>
      </c>
      <c r="AZ2367">
        <v>0</v>
      </c>
      <c r="BA2367">
        <v>1350.6105650340498</v>
      </c>
    </row>
    <row r="2368" spans="1:53" x14ac:dyDescent="0.25">
      <c r="A2368">
        <v>5484</v>
      </c>
      <c r="B2368" t="s">
        <v>2670</v>
      </c>
      <c r="C2368">
        <v>0</v>
      </c>
      <c r="D2368">
        <v>1.58</v>
      </c>
      <c r="E2368">
        <v>0</v>
      </c>
      <c r="F2368">
        <v>0</v>
      </c>
      <c r="G2368">
        <v>0</v>
      </c>
      <c r="H2368">
        <v>0.03</v>
      </c>
      <c r="I2368">
        <v>0</v>
      </c>
      <c r="J2368">
        <v>2</v>
      </c>
      <c r="K2368">
        <v>0.03</v>
      </c>
      <c r="L2368">
        <v>-1</v>
      </c>
      <c r="M2368">
        <v>-1</v>
      </c>
      <c r="N2368">
        <v>0.67</v>
      </c>
      <c r="O2368">
        <v>3.58</v>
      </c>
      <c r="P2368">
        <v>0.03</v>
      </c>
      <c r="Q2368">
        <v>0.28000000000000003</v>
      </c>
      <c r="R2368">
        <v>0.05</v>
      </c>
      <c r="S2368">
        <v>0.32</v>
      </c>
      <c r="T2368">
        <v>0.23</v>
      </c>
      <c r="U2368">
        <v>0</v>
      </c>
      <c r="V2368">
        <v>0</v>
      </c>
      <c r="W2368">
        <v>20.67</v>
      </c>
      <c r="X2368">
        <v>0.6</v>
      </c>
      <c r="Y2368">
        <v>-1</v>
      </c>
      <c r="Z2368">
        <v>-1</v>
      </c>
      <c r="AA2368">
        <v>24.88</v>
      </c>
      <c r="AB2368">
        <v>0.03</v>
      </c>
      <c r="AC2368">
        <v>0.02</v>
      </c>
      <c r="AD2368">
        <v>0.03</v>
      </c>
      <c r="AE2368">
        <v>4.17</v>
      </c>
      <c r="AF2368">
        <v>-1</v>
      </c>
      <c r="AG2368">
        <v>-1</v>
      </c>
      <c r="AH2368">
        <v>-1</v>
      </c>
      <c r="AI2368">
        <v>0</v>
      </c>
      <c r="AJ2368">
        <v>0</v>
      </c>
      <c r="AK2368">
        <v>0.03</v>
      </c>
      <c r="AL2368">
        <v>0.03</v>
      </c>
      <c r="AM2368">
        <v>0.05</v>
      </c>
      <c r="AN2368">
        <v>0.05</v>
      </c>
      <c r="AO2368">
        <v>1.42</v>
      </c>
      <c r="AP2368">
        <v>1.42</v>
      </c>
      <c r="AQ2368">
        <v>22.67</v>
      </c>
      <c r="AR2368">
        <v>0.53</v>
      </c>
      <c r="AS2368">
        <v>0.68</v>
      </c>
      <c r="AT2368">
        <v>-1</v>
      </c>
      <c r="AU2368">
        <v>-1</v>
      </c>
      <c r="AV2368">
        <v>0.05</v>
      </c>
      <c r="AW2368">
        <v>29.88</v>
      </c>
      <c r="AX2368">
        <v>29.88</v>
      </c>
      <c r="AY2368">
        <v>0.17</v>
      </c>
      <c r="AZ2368">
        <v>0</v>
      </c>
      <c r="BA2368">
        <v>1480.9287338445397</v>
      </c>
    </row>
    <row r="2369" spans="1:53" x14ac:dyDescent="0.25">
      <c r="A2369">
        <v>5486</v>
      </c>
      <c r="B2369" t="s">
        <v>2671</v>
      </c>
      <c r="C2369">
        <v>0</v>
      </c>
      <c r="D2369">
        <v>1.58</v>
      </c>
      <c r="E2369">
        <v>0</v>
      </c>
      <c r="F2369">
        <v>0</v>
      </c>
      <c r="G2369">
        <v>0</v>
      </c>
      <c r="H2369">
        <v>0.03</v>
      </c>
      <c r="I2369">
        <v>0</v>
      </c>
      <c r="J2369">
        <v>2</v>
      </c>
      <c r="K2369">
        <v>0.03</v>
      </c>
      <c r="L2369">
        <v>-1</v>
      </c>
      <c r="M2369">
        <v>-1</v>
      </c>
      <c r="N2369">
        <v>0.67</v>
      </c>
      <c r="O2369">
        <v>3.58</v>
      </c>
      <c r="P2369">
        <v>0.03</v>
      </c>
      <c r="Q2369">
        <v>0.28000000000000003</v>
      </c>
      <c r="R2369">
        <v>0.05</v>
      </c>
      <c r="S2369">
        <v>0.32</v>
      </c>
      <c r="T2369">
        <v>0.23</v>
      </c>
      <c r="U2369">
        <v>0</v>
      </c>
      <c r="V2369">
        <v>0</v>
      </c>
      <c r="W2369">
        <v>20.67</v>
      </c>
      <c r="X2369">
        <v>0.6</v>
      </c>
      <c r="Y2369">
        <v>-1</v>
      </c>
      <c r="Z2369">
        <v>-1</v>
      </c>
      <c r="AA2369">
        <v>24.88</v>
      </c>
      <c r="AB2369">
        <v>0.03</v>
      </c>
      <c r="AC2369">
        <v>0.02</v>
      </c>
      <c r="AD2369">
        <v>0.03</v>
      </c>
      <c r="AE2369">
        <v>4.17</v>
      </c>
      <c r="AF2369">
        <v>-1</v>
      </c>
      <c r="AG2369">
        <v>-1</v>
      </c>
      <c r="AH2369">
        <v>-1</v>
      </c>
      <c r="AI2369">
        <v>0</v>
      </c>
      <c r="AJ2369">
        <v>0</v>
      </c>
      <c r="AK2369">
        <v>0.03</v>
      </c>
      <c r="AL2369">
        <v>0.03</v>
      </c>
      <c r="AM2369">
        <v>0.05</v>
      </c>
      <c r="AN2369">
        <v>0.05</v>
      </c>
      <c r="AO2369">
        <v>1.42</v>
      </c>
      <c r="AP2369">
        <v>1.42</v>
      </c>
      <c r="AQ2369">
        <v>22.67</v>
      </c>
      <c r="AR2369">
        <v>0.53</v>
      </c>
      <c r="AS2369">
        <v>0.68</v>
      </c>
      <c r="AT2369">
        <v>-1</v>
      </c>
      <c r="AU2369">
        <v>-1</v>
      </c>
      <c r="AV2369">
        <v>0.05</v>
      </c>
      <c r="AW2369">
        <v>29.88</v>
      </c>
      <c r="AX2369">
        <v>29.88</v>
      </c>
      <c r="AY2369">
        <v>0.17</v>
      </c>
      <c r="AZ2369">
        <v>0</v>
      </c>
      <c r="BA2369">
        <v>1415.8840260083996</v>
      </c>
    </row>
    <row r="2370" spans="1:53" x14ac:dyDescent="0.25">
      <c r="A2370">
        <v>5487</v>
      </c>
      <c r="B2370" t="s">
        <v>1907</v>
      </c>
      <c r="C2370">
        <v>0</v>
      </c>
      <c r="D2370">
        <v>1.58</v>
      </c>
      <c r="E2370">
        <v>0</v>
      </c>
      <c r="F2370">
        <v>0</v>
      </c>
      <c r="G2370">
        <v>0</v>
      </c>
      <c r="H2370">
        <v>0.03</v>
      </c>
      <c r="I2370">
        <v>0</v>
      </c>
      <c r="J2370">
        <v>2</v>
      </c>
      <c r="K2370">
        <v>0.03</v>
      </c>
      <c r="L2370">
        <v>-1</v>
      </c>
      <c r="M2370">
        <v>-1</v>
      </c>
      <c r="N2370">
        <v>0.67</v>
      </c>
      <c r="O2370">
        <v>3.58</v>
      </c>
      <c r="P2370">
        <v>0.03</v>
      </c>
      <c r="Q2370">
        <v>0.28000000000000003</v>
      </c>
      <c r="R2370">
        <v>0.05</v>
      </c>
      <c r="S2370">
        <v>0.32</v>
      </c>
      <c r="T2370">
        <v>0.23</v>
      </c>
      <c r="U2370">
        <v>0</v>
      </c>
      <c r="V2370">
        <v>0</v>
      </c>
      <c r="W2370">
        <v>20.67</v>
      </c>
      <c r="X2370">
        <v>0.6</v>
      </c>
      <c r="Y2370">
        <v>-1</v>
      </c>
      <c r="Z2370">
        <v>-1</v>
      </c>
      <c r="AA2370">
        <v>24.88</v>
      </c>
      <c r="AB2370">
        <v>0.03</v>
      </c>
      <c r="AC2370">
        <v>0.02</v>
      </c>
      <c r="AD2370">
        <v>0.03</v>
      </c>
      <c r="AE2370">
        <v>4.17</v>
      </c>
      <c r="AF2370">
        <v>-1</v>
      </c>
      <c r="AG2370">
        <v>-1</v>
      </c>
      <c r="AH2370">
        <v>-1</v>
      </c>
      <c r="AI2370">
        <v>0</v>
      </c>
      <c r="AJ2370">
        <v>0</v>
      </c>
      <c r="AK2370">
        <v>0.03</v>
      </c>
      <c r="AL2370">
        <v>0.03</v>
      </c>
      <c r="AM2370">
        <v>0.05</v>
      </c>
      <c r="AN2370">
        <v>0.05</v>
      </c>
      <c r="AO2370">
        <v>1.42</v>
      </c>
      <c r="AP2370">
        <v>1.42</v>
      </c>
      <c r="AQ2370">
        <v>22.67</v>
      </c>
      <c r="AR2370">
        <v>0.53</v>
      </c>
      <c r="AS2370">
        <v>0.68</v>
      </c>
      <c r="AT2370">
        <v>-1</v>
      </c>
      <c r="AU2370">
        <v>-1</v>
      </c>
      <c r="AV2370">
        <v>0.05</v>
      </c>
      <c r="AW2370">
        <v>29.88</v>
      </c>
      <c r="AX2370">
        <v>29.88</v>
      </c>
      <c r="AY2370">
        <v>0.17</v>
      </c>
      <c r="AZ2370">
        <v>0</v>
      </c>
      <c r="BA2370">
        <v>1440.3608087981875</v>
      </c>
    </row>
    <row r="2371" spans="1:53" x14ac:dyDescent="0.25">
      <c r="A2371">
        <v>5490</v>
      </c>
      <c r="B2371" t="s">
        <v>2672</v>
      </c>
      <c r="C2371">
        <v>0</v>
      </c>
      <c r="D2371">
        <v>1.58</v>
      </c>
      <c r="E2371">
        <v>0</v>
      </c>
      <c r="F2371">
        <v>0</v>
      </c>
      <c r="G2371">
        <v>0</v>
      </c>
      <c r="H2371">
        <v>0.03</v>
      </c>
      <c r="I2371">
        <v>0</v>
      </c>
      <c r="J2371">
        <v>2</v>
      </c>
      <c r="K2371">
        <v>0.03</v>
      </c>
      <c r="L2371">
        <v>-1</v>
      </c>
      <c r="M2371">
        <v>-1</v>
      </c>
      <c r="N2371">
        <v>0.67</v>
      </c>
      <c r="O2371">
        <v>3.58</v>
      </c>
      <c r="P2371">
        <v>0.03</v>
      </c>
      <c r="Q2371">
        <v>0.28000000000000003</v>
      </c>
      <c r="R2371">
        <v>0.05</v>
      </c>
      <c r="S2371">
        <v>0.32</v>
      </c>
      <c r="T2371">
        <v>0.23</v>
      </c>
      <c r="U2371">
        <v>0</v>
      </c>
      <c r="V2371">
        <v>0</v>
      </c>
      <c r="W2371">
        <v>20.67</v>
      </c>
      <c r="X2371">
        <v>0.6</v>
      </c>
      <c r="Y2371">
        <v>-1</v>
      </c>
      <c r="Z2371">
        <v>-1</v>
      </c>
      <c r="AA2371">
        <v>24.88</v>
      </c>
      <c r="AB2371">
        <v>0.03</v>
      </c>
      <c r="AC2371">
        <v>0.02</v>
      </c>
      <c r="AD2371">
        <v>0.03</v>
      </c>
      <c r="AE2371">
        <v>4.17</v>
      </c>
      <c r="AF2371">
        <v>-1</v>
      </c>
      <c r="AG2371">
        <v>-1</v>
      </c>
      <c r="AH2371">
        <v>-1</v>
      </c>
      <c r="AI2371">
        <v>0</v>
      </c>
      <c r="AJ2371">
        <v>0</v>
      </c>
      <c r="AK2371">
        <v>0.03</v>
      </c>
      <c r="AL2371">
        <v>0.03</v>
      </c>
      <c r="AM2371">
        <v>0.05</v>
      </c>
      <c r="AN2371">
        <v>0.05</v>
      </c>
      <c r="AO2371">
        <v>1.42</v>
      </c>
      <c r="AP2371">
        <v>1.42</v>
      </c>
      <c r="AQ2371">
        <v>22.67</v>
      </c>
      <c r="AR2371">
        <v>0.53</v>
      </c>
      <c r="AS2371">
        <v>0.68</v>
      </c>
      <c r="AT2371">
        <v>-1</v>
      </c>
      <c r="AU2371">
        <v>-1</v>
      </c>
      <c r="AV2371">
        <v>0.05</v>
      </c>
      <c r="AW2371">
        <v>29.88</v>
      </c>
      <c r="AX2371">
        <v>29.88</v>
      </c>
      <c r="AY2371">
        <v>0.17</v>
      </c>
      <c r="AZ2371">
        <v>0</v>
      </c>
      <c r="BA2371">
        <v>1420.9677809894156</v>
      </c>
    </row>
    <row r="2372" spans="1:53" x14ac:dyDescent="0.25">
      <c r="A2372">
        <v>5491</v>
      </c>
      <c r="B2372" t="s">
        <v>2673</v>
      </c>
      <c r="C2372">
        <v>0</v>
      </c>
      <c r="D2372">
        <v>1.58</v>
      </c>
      <c r="E2372">
        <v>0</v>
      </c>
      <c r="F2372">
        <v>0</v>
      </c>
      <c r="G2372">
        <v>0</v>
      </c>
      <c r="H2372">
        <v>0.03</v>
      </c>
      <c r="I2372">
        <v>0</v>
      </c>
      <c r="J2372">
        <v>2</v>
      </c>
      <c r="K2372">
        <v>0.03</v>
      </c>
      <c r="L2372">
        <v>-1</v>
      </c>
      <c r="M2372">
        <v>-1</v>
      </c>
      <c r="N2372">
        <v>0.67</v>
      </c>
      <c r="O2372">
        <v>3.58</v>
      </c>
      <c r="P2372">
        <v>0.03</v>
      </c>
      <c r="Q2372">
        <v>0.28000000000000003</v>
      </c>
      <c r="R2372">
        <v>0.05</v>
      </c>
      <c r="S2372">
        <v>0.32</v>
      </c>
      <c r="T2372">
        <v>0.23</v>
      </c>
      <c r="U2372">
        <v>0</v>
      </c>
      <c r="V2372">
        <v>0</v>
      </c>
      <c r="W2372">
        <v>20.67</v>
      </c>
      <c r="X2372">
        <v>0.6</v>
      </c>
      <c r="Y2372">
        <v>-1</v>
      </c>
      <c r="Z2372">
        <v>-1</v>
      </c>
      <c r="AA2372">
        <v>24.88</v>
      </c>
      <c r="AB2372">
        <v>0.03</v>
      </c>
      <c r="AC2372">
        <v>0.02</v>
      </c>
      <c r="AD2372">
        <v>0.03</v>
      </c>
      <c r="AE2372">
        <v>4.17</v>
      </c>
      <c r="AF2372">
        <v>-1</v>
      </c>
      <c r="AG2372">
        <v>-1</v>
      </c>
      <c r="AH2372">
        <v>-1</v>
      </c>
      <c r="AI2372">
        <v>0</v>
      </c>
      <c r="AJ2372">
        <v>0</v>
      </c>
      <c r="AK2372">
        <v>0.03</v>
      </c>
      <c r="AL2372">
        <v>0.03</v>
      </c>
      <c r="AM2372">
        <v>0.05</v>
      </c>
      <c r="AN2372">
        <v>0.05</v>
      </c>
      <c r="AO2372">
        <v>1.42</v>
      </c>
      <c r="AP2372">
        <v>1.42</v>
      </c>
      <c r="AQ2372">
        <v>22.67</v>
      </c>
      <c r="AR2372">
        <v>0.53</v>
      </c>
      <c r="AS2372">
        <v>0.68</v>
      </c>
      <c r="AT2372">
        <v>-1</v>
      </c>
      <c r="AU2372">
        <v>-1</v>
      </c>
      <c r="AV2372">
        <v>0.05</v>
      </c>
      <c r="AW2372">
        <v>29.88</v>
      </c>
      <c r="AX2372">
        <v>29.88</v>
      </c>
      <c r="AY2372">
        <v>0.17</v>
      </c>
      <c r="AZ2372">
        <v>0</v>
      </c>
      <c r="BA2372">
        <v>1467.3819270207553</v>
      </c>
    </row>
    <row r="2373" spans="1:53" x14ac:dyDescent="0.25">
      <c r="A2373">
        <v>5492</v>
      </c>
      <c r="B2373" t="s">
        <v>2674</v>
      </c>
      <c r="C2373">
        <v>0</v>
      </c>
      <c r="D2373">
        <v>1.58</v>
      </c>
      <c r="E2373">
        <v>0</v>
      </c>
      <c r="F2373">
        <v>0</v>
      </c>
      <c r="G2373">
        <v>0</v>
      </c>
      <c r="H2373">
        <v>0.03</v>
      </c>
      <c r="I2373">
        <v>0</v>
      </c>
      <c r="J2373">
        <v>2</v>
      </c>
      <c r="K2373">
        <v>0.03</v>
      </c>
      <c r="L2373">
        <v>-1</v>
      </c>
      <c r="M2373">
        <v>-1</v>
      </c>
      <c r="N2373">
        <v>0.67</v>
      </c>
      <c r="O2373">
        <v>3.58</v>
      </c>
      <c r="P2373">
        <v>0.03</v>
      </c>
      <c r="Q2373">
        <v>0.28000000000000003</v>
      </c>
      <c r="R2373">
        <v>0.05</v>
      </c>
      <c r="S2373">
        <v>0.32</v>
      </c>
      <c r="T2373">
        <v>0.23</v>
      </c>
      <c r="U2373">
        <v>0</v>
      </c>
      <c r="V2373">
        <v>0</v>
      </c>
      <c r="W2373">
        <v>20.67</v>
      </c>
      <c r="X2373">
        <v>0.6</v>
      </c>
      <c r="Y2373">
        <v>-1</v>
      </c>
      <c r="Z2373">
        <v>-1</v>
      </c>
      <c r="AA2373">
        <v>24.88</v>
      </c>
      <c r="AB2373">
        <v>0.03</v>
      </c>
      <c r="AC2373">
        <v>0.02</v>
      </c>
      <c r="AD2373">
        <v>0.03</v>
      </c>
      <c r="AE2373">
        <v>4.17</v>
      </c>
      <c r="AF2373">
        <v>-1</v>
      </c>
      <c r="AG2373">
        <v>-1</v>
      </c>
      <c r="AH2373">
        <v>-1</v>
      </c>
      <c r="AI2373">
        <v>0</v>
      </c>
      <c r="AJ2373">
        <v>0</v>
      </c>
      <c r="AK2373">
        <v>0.03</v>
      </c>
      <c r="AL2373">
        <v>0.03</v>
      </c>
      <c r="AM2373">
        <v>0.05</v>
      </c>
      <c r="AN2373">
        <v>0.05</v>
      </c>
      <c r="AO2373">
        <v>1.42</v>
      </c>
      <c r="AP2373">
        <v>1.42</v>
      </c>
      <c r="AQ2373">
        <v>22.67</v>
      </c>
      <c r="AR2373">
        <v>0.53</v>
      </c>
      <c r="AS2373">
        <v>0.68</v>
      </c>
      <c r="AT2373">
        <v>-1</v>
      </c>
      <c r="AU2373">
        <v>-1</v>
      </c>
      <c r="AV2373">
        <v>0.05</v>
      </c>
      <c r="AW2373">
        <v>29.88</v>
      </c>
      <c r="AX2373">
        <v>29.88</v>
      </c>
      <c r="AY2373">
        <v>0.17</v>
      </c>
      <c r="AZ2373">
        <v>0</v>
      </c>
      <c r="BA2373">
        <v>1499.1083729503573</v>
      </c>
    </row>
    <row r="2374" spans="1:53" x14ac:dyDescent="0.25">
      <c r="A2374">
        <v>5493</v>
      </c>
      <c r="B2374" t="s">
        <v>2675</v>
      </c>
      <c r="C2374">
        <v>0</v>
      </c>
      <c r="D2374">
        <v>1.58</v>
      </c>
      <c r="E2374">
        <v>0</v>
      </c>
      <c r="F2374">
        <v>0</v>
      </c>
      <c r="G2374">
        <v>0</v>
      </c>
      <c r="H2374">
        <v>0.03</v>
      </c>
      <c r="I2374">
        <v>0</v>
      </c>
      <c r="J2374">
        <v>2</v>
      </c>
      <c r="K2374">
        <v>0.03</v>
      </c>
      <c r="L2374">
        <v>-1</v>
      </c>
      <c r="M2374">
        <v>-1</v>
      </c>
      <c r="N2374">
        <v>0.67</v>
      </c>
      <c r="O2374">
        <v>3.58</v>
      </c>
      <c r="P2374">
        <v>0.03</v>
      </c>
      <c r="Q2374">
        <v>0.28000000000000003</v>
      </c>
      <c r="R2374">
        <v>0.05</v>
      </c>
      <c r="S2374">
        <v>0.32</v>
      </c>
      <c r="T2374">
        <v>0.23</v>
      </c>
      <c r="U2374">
        <v>0</v>
      </c>
      <c r="V2374">
        <v>0</v>
      </c>
      <c r="W2374">
        <v>20.67</v>
      </c>
      <c r="X2374">
        <v>0.6</v>
      </c>
      <c r="Y2374">
        <v>-1</v>
      </c>
      <c r="Z2374">
        <v>-1</v>
      </c>
      <c r="AA2374">
        <v>24.88</v>
      </c>
      <c r="AB2374">
        <v>0.03</v>
      </c>
      <c r="AC2374">
        <v>0.02</v>
      </c>
      <c r="AD2374">
        <v>0.03</v>
      </c>
      <c r="AE2374">
        <v>4.17</v>
      </c>
      <c r="AF2374">
        <v>-1</v>
      </c>
      <c r="AG2374">
        <v>-1</v>
      </c>
      <c r="AH2374">
        <v>-1</v>
      </c>
      <c r="AI2374">
        <v>0</v>
      </c>
      <c r="AJ2374">
        <v>0</v>
      </c>
      <c r="AK2374">
        <v>0.03</v>
      </c>
      <c r="AL2374">
        <v>0.03</v>
      </c>
      <c r="AM2374">
        <v>0.05</v>
      </c>
      <c r="AN2374">
        <v>0.05</v>
      </c>
      <c r="AO2374">
        <v>1.42</v>
      </c>
      <c r="AP2374">
        <v>1.42</v>
      </c>
      <c r="AQ2374">
        <v>22.67</v>
      </c>
      <c r="AR2374">
        <v>0.53</v>
      </c>
      <c r="AS2374">
        <v>0.68</v>
      </c>
      <c r="AT2374">
        <v>-1</v>
      </c>
      <c r="AU2374">
        <v>-1</v>
      </c>
      <c r="AV2374">
        <v>0.05</v>
      </c>
      <c r="AW2374">
        <v>29.88</v>
      </c>
      <c r="AX2374">
        <v>29.88</v>
      </c>
      <c r="AY2374">
        <v>0.17</v>
      </c>
      <c r="AZ2374">
        <v>0</v>
      </c>
      <c r="BA2374">
        <v>1389.0661725433915</v>
      </c>
    </row>
    <row r="2375" spans="1:53" x14ac:dyDescent="0.25">
      <c r="A2375">
        <v>5495</v>
      </c>
      <c r="B2375" t="s">
        <v>1749</v>
      </c>
      <c r="C2375">
        <v>0</v>
      </c>
      <c r="D2375">
        <v>1.58</v>
      </c>
      <c r="E2375">
        <v>0</v>
      </c>
      <c r="F2375">
        <v>0</v>
      </c>
      <c r="G2375">
        <v>0</v>
      </c>
      <c r="H2375">
        <v>0.03</v>
      </c>
      <c r="I2375">
        <v>0</v>
      </c>
      <c r="J2375">
        <v>2</v>
      </c>
      <c r="K2375">
        <v>0.03</v>
      </c>
      <c r="L2375">
        <v>-1</v>
      </c>
      <c r="M2375">
        <v>-1</v>
      </c>
      <c r="N2375">
        <v>0.67</v>
      </c>
      <c r="O2375">
        <v>3.58</v>
      </c>
      <c r="P2375">
        <v>0.03</v>
      </c>
      <c r="Q2375">
        <v>0.28000000000000003</v>
      </c>
      <c r="R2375">
        <v>0.05</v>
      </c>
      <c r="S2375">
        <v>0.32</v>
      </c>
      <c r="T2375">
        <v>0.23</v>
      </c>
      <c r="U2375">
        <v>0</v>
      </c>
      <c r="V2375">
        <v>0</v>
      </c>
      <c r="W2375">
        <v>20.67</v>
      </c>
      <c r="X2375">
        <v>0.6</v>
      </c>
      <c r="Y2375">
        <v>-1</v>
      </c>
      <c r="Z2375">
        <v>-1</v>
      </c>
      <c r="AA2375">
        <v>24.88</v>
      </c>
      <c r="AB2375">
        <v>0.03</v>
      </c>
      <c r="AC2375">
        <v>0.02</v>
      </c>
      <c r="AD2375">
        <v>0.03</v>
      </c>
      <c r="AE2375">
        <v>4.17</v>
      </c>
      <c r="AF2375">
        <v>-1</v>
      </c>
      <c r="AG2375">
        <v>-1</v>
      </c>
      <c r="AH2375">
        <v>-1</v>
      </c>
      <c r="AI2375">
        <v>0</v>
      </c>
      <c r="AJ2375">
        <v>0</v>
      </c>
      <c r="AK2375">
        <v>0.03</v>
      </c>
      <c r="AL2375">
        <v>0.03</v>
      </c>
      <c r="AM2375">
        <v>0.05</v>
      </c>
      <c r="AN2375">
        <v>0.05</v>
      </c>
      <c r="AO2375">
        <v>1.42</v>
      </c>
      <c r="AP2375">
        <v>1.42</v>
      </c>
      <c r="AQ2375">
        <v>22.67</v>
      </c>
      <c r="AR2375">
        <v>0.53</v>
      </c>
      <c r="AS2375">
        <v>0.68</v>
      </c>
      <c r="AT2375">
        <v>-1</v>
      </c>
      <c r="AU2375">
        <v>-1</v>
      </c>
      <c r="AV2375">
        <v>0.05</v>
      </c>
      <c r="AW2375">
        <v>29.88</v>
      </c>
      <c r="AX2375">
        <v>29.88</v>
      </c>
      <c r="AY2375">
        <v>0.17</v>
      </c>
      <c r="AZ2375">
        <v>0</v>
      </c>
      <c r="BA2375">
        <v>1504.416341231949</v>
      </c>
    </row>
    <row r="2376" spans="1:53" x14ac:dyDescent="0.25">
      <c r="A2376">
        <v>5496</v>
      </c>
      <c r="B2376" t="s">
        <v>923</v>
      </c>
      <c r="C2376">
        <v>0</v>
      </c>
      <c r="D2376">
        <v>1.58</v>
      </c>
      <c r="E2376">
        <v>0</v>
      </c>
      <c r="F2376">
        <v>0</v>
      </c>
      <c r="G2376">
        <v>0</v>
      </c>
      <c r="H2376">
        <v>0.03</v>
      </c>
      <c r="I2376">
        <v>0</v>
      </c>
      <c r="J2376">
        <v>2</v>
      </c>
      <c r="K2376">
        <v>0.03</v>
      </c>
      <c r="L2376">
        <v>-1</v>
      </c>
      <c r="M2376">
        <v>-1</v>
      </c>
      <c r="N2376">
        <v>0.67</v>
      </c>
      <c r="O2376">
        <v>3.58</v>
      </c>
      <c r="P2376">
        <v>0.03</v>
      </c>
      <c r="Q2376">
        <v>0.28000000000000003</v>
      </c>
      <c r="R2376">
        <v>0.05</v>
      </c>
      <c r="S2376">
        <v>0.32</v>
      </c>
      <c r="T2376">
        <v>0.23</v>
      </c>
      <c r="U2376">
        <v>0</v>
      </c>
      <c r="V2376">
        <v>0</v>
      </c>
      <c r="W2376">
        <v>20.67</v>
      </c>
      <c r="X2376">
        <v>0.6</v>
      </c>
      <c r="Y2376">
        <v>-1</v>
      </c>
      <c r="Z2376">
        <v>-1</v>
      </c>
      <c r="AA2376">
        <v>24.88</v>
      </c>
      <c r="AB2376">
        <v>0.03</v>
      </c>
      <c r="AC2376">
        <v>0.02</v>
      </c>
      <c r="AD2376">
        <v>0.03</v>
      </c>
      <c r="AE2376">
        <v>4.17</v>
      </c>
      <c r="AF2376">
        <v>-1</v>
      </c>
      <c r="AG2376">
        <v>-1</v>
      </c>
      <c r="AH2376">
        <v>-1</v>
      </c>
      <c r="AI2376">
        <v>0</v>
      </c>
      <c r="AJ2376">
        <v>0</v>
      </c>
      <c r="AK2376">
        <v>0.03</v>
      </c>
      <c r="AL2376">
        <v>0.03</v>
      </c>
      <c r="AM2376">
        <v>0.05</v>
      </c>
      <c r="AN2376">
        <v>0.05</v>
      </c>
      <c r="AO2376">
        <v>1.42</v>
      </c>
      <c r="AP2376">
        <v>1.42</v>
      </c>
      <c r="AQ2376">
        <v>22.67</v>
      </c>
      <c r="AR2376">
        <v>0.53</v>
      </c>
      <c r="AS2376">
        <v>0.68</v>
      </c>
      <c r="AT2376">
        <v>-1</v>
      </c>
      <c r="AU2376">
        <v>-1</v>
      </c>
      <c r="AV2376">
        <v>0.05</v>
      </c>
      <c r="AW2376">
        <v>29.88</v>
      </c>
      <c r="AX2376">
        <v>29.88</v>
      </c>
      <c r="AY2376">
        <v>0.17</v>
      </c>
      <c r="AZ2376">
        <v>0</v>
      </c>
      <c r="BA2376">
        <v>1428.7456175073642</v>
      </c>
    </row>
    <row r="2377" spans="1:53" x14ac:dyDescent="0.25">
      <c r="A2377">
        <v>5498</v>
      </c>
      <c r="B2377" t="s">
        <v>2676</v>
      </c>
      <c r="C2377">
        <v>0</v>
      </c>
      <c r="D2377">
        <v>1.58</v>
      </c>
      <c r="E2377">
        <v>0</v>
      </c>
      <c r="F2377">
        <v>0</v>
      </c>
      <c r="G2377">
        <v>0</v>
      </c>
      <c r="H2377">
        <v>0.03</v>
      </c>
      <c r="I2377">
        <v>0</v>
      </c>
      <c r="J2377">
        <v>2</v>
      </c>
      <c r="K2377">
        <v>0.03</v>
      </c>
      <c r="L2377">
        <v>-1</v>
      </c>
      <c r="M2377">
        <v>-1</v>
      </c>
      <c r="N2377">
        <v>0.67</v>
      </c>
      <c r="O2377">
        <v>3.58</v>
      </c>
      <c r="P2377">
        <v>0.03</v>
      </c>
      <c r="Q2377">
        <v>0.28000000000000003</v>
      </c>
      <c r="R2377">
        <v>0.05</v>
      </c>
      <c r="S2377">
        <v>0.32</v>
      </c>
      <c r="T2377">
        <v>0.23</v>
      </c>
      <c r="U2377">
        <v>0</v>
      </c>
      <c r="V2377">
        <v>0</v>
      </c>
      <c r="W2377">
        <v>20.67</v>
      </c>
      <c r="X2377">
        <v>0.6</v>
      </c>
      <c r="Y2377">
        <v>-1</v>
      </c>
      <c r="Z2377">
        <v>-1</v>
      </c>
      <c r="AA2377">
        <v>24.88</v>
      </c>
      <c r="AB2377">
        <v>0.03</v>
      </c>
      <c r="AC2377">
        <v>0.02</v>
      </c>
      <c r="AD2377">
        <v>0.03</v>
      </c>
      <c r="AE2377">
        <v>4.17</v>
      </c>
      <c r="AF2377">
        <v>-1</v>
      </c>
      <c r="AG2377">
        <v>-1</v>
      </c>
      <c r="AH2377">
        <v>-1</v>
      </c>
      <c r="AI2377">
        <v>0</v>
      </c>
      <c r="AJ2377">
        <v>0</v>
      </c>
      <c r="AK2377">
        <v>0.03</v>
      </c>
      <c r="AL2377">
        <v>0.03</v>
      </c>
      <c r="AM2377">
        <v>0.05</v>
      </c>
      <c r="AN2377">
        <v>0.05</v>
      </c>
      <c r="AO2377">
        <v>1.42</v>
      </c>
      <c r="AP2377">
        <v>1.42</v>
      </c>
      <c r="AQ2377">
        <v>22.67</v>
      </c>
      <c r="AR2377">
        <v>0.53</v>
      </c>
      <c r="AS2377">
        <v>0.68</v>
      </c>
      <c r="AT2377">
        <v>-1</v>
      </c>
      <c r="AU2377">
        <v>-1</v>
      </c>
      <c r="AV2377">
        <v>0.05</v>
      </c>
      <c r="AW2377">
        <v>29.88</v>
      </c>
      <c r="AX2377">
        <v>29.88</v>
      </c>
      <c r="AY2377">
        <v>0.17</v>
      </c>
      <c r="AZ2377">
        <v>0</v>
      </c>
      <c r="BA2377">
        <v>1411.9092902013113</v>
      </c>
    </row>
    <row r="2378" spans="1:53" x14ac:dyDescent="0.25">
      <c r="A2378">
        <v>5499</v>
      </c>
      <c r="B2378" t="s">
        <v>2677</v>
      </c>
      <c r="C2378">
        <v>0</v>
      </c>
      <c r="D2378">
        <v>1.58</v>
      </c>
      <c r="E2378">
        <v>0</v>
      </c>
      <c r="F2378">
        <v>0</v>
      </c>
      <c r="G2378">
        <v>0</v>
      </c>
      <c r="H2378">
        <v>0.03</v>
      </c>
      <c r="I2378">
        <v>0</v>
      </c>
      <c r="J2378">
        <v>2</v>
      </c>
      <c r="K2378">
        <v>0.03</v>
      </c>
      <c r="L2378">
        <v>-1</v>
      </c>
      <c r="M2378">
        <v>-1</v>
      </c>
      <c r="N2378">
        <v>0.67</v>
      </c>
      <c r="O2378">
        <v>3.58</v>
      </c>
      <c r="P2378">
        <v>0.03</v>
      </c>
      <c r="Q2378">
        <v>0.28000000000000003</v>
      </c>
      <c r="R2378">
        <v>0.05</v>
      </c>
      <c r="S2378">
        <v>0.32</v>
      </c>
      <c r="T2378">
        <v>0.23</v>
      </c>
      <c r="U2378">
        <v>0</v>
      </c>
      <c r="V2378">
        <v>0</v>
      </c>
      <c r="W2378">
        <v>20.67</v>
      </c>
      <c r="X2378">
        <v>0.6</v>
      </c>
      <c r="Y2378">
        <v>-1</v>
      </c>
      <c r="Z2378">
        <v>-1</v>
      </c>
      <c r="AA2378">
        <v>24.88</v>
      </c>
      <c r="AB2378">
        <v>0.03</v>
      </c>
      <c r="AC2378">
        <v>0.02</v>
      </c>
      <c r="AD2378">
        <v>0.03</v>
      </c>
      <c r="AE2378">
        <v>4.17</v>
      </c>
      <c r="AF2378">
        <v>-1</v>
      </c>
      <c r="AG2378">
        <v>-1</v>
      </c>
      <c r="AH2378">
        <v>-1</v>
      </c>
      <c r="AI2378">
        <v>0</v>
      </c>
      <c r="AJ2378">
        <v>0</v>
      </c>
      <c r="AK2378">
        <v>0.03</v>
      </c>
      <c r="AL2378">
        <v>0.03</v>
      </c>
      <c r="AM2378">
        <v>0.05</v>
      </c>
      <c r="AN2378">
        <v>0.05</v>
      </c>
      <c r="AO2378">
        <v>1.42</v>
      </c>
      <c r="AP2378">
        <v>1.42</v>
      </c>
      <c r="AQ2378">
        <v>22.67</v>
      </c>
      <c r="AR2378">
        <v>0.53</v>
      </c>
      <c r="AS2378">
        <v>0.68</v>
      </c>
      <c r="AT2378">
        <v>-1</v>
      </c>
      <c r="AU2378">
        <v>-1</v>
      </c>
      <c r="AV2378">
        <v>0.05</v>
      </c>
      <c r="AW2378">
        <v>29.88</v>
      </c>
      <c r="AX2378">
        <v>29.88</v>
      </c>
      <c r="AY2378">
        <v>0.17</v>
      </c>
      <c r="AZ2378">
        <v>0</v>
      </c>
      <c r="BA2378">
        <v>1518.2784004913024</v>
      </c>
    </row>
    <row r="2379" spans="1:53" x14ac:dyDescent="0.25">
      <c r="A2379">
        <v>5500</v>
      </c>
      <c r="B2379" t="s">
        <v>2678</v>
      </c>
      <c r="C2379">
        <v>0</v>
      </c>
      <c r="D2379">
        <v>1.58</v>
      </c>
      <c r="E2379">
        <v>0</v>
      </c>
      <c r="F2379">
        <v>0</v>
      </c>
      <c r="G2379">
        <v>0</v>
      </c>
      <c r="H2379">
        <v>0.03</v>
      </c>
      <c r="I2379">
        <v>0</v>
      </c>
      <c r="J2379">
        <v>2</v>
      </c>
      <c r="K2379">
        <v>0.03</v>
      </c>
      <c r="L2379">
        <v>-1</v>
      </c>
      <c r="M2379">
        <v>-1</v>
      </c>
      <c r="N2379">
        <v>0.67</v>
      </c>
      <c r="O2379">
        <v>3.58</v>
      </c>
      <c r="P2379">
        <v>0.03</v>
      </c>
      <c r="Q2379">
        <v>0.28000000000000003</v>
      </c>
      <c r="R2379">
        <v>0.05</v>
      </c>
      <c r="S2379">
        <v>0.32</v>
      </c>
      <c r="T2379">
        <v>0.23</v>
      </c>
      <c r="U2379">
        <v>0</v>
      </c>
      <c r="V2379">
        <v>0</v>
      </c>
      <c r="W2379">
        <v>20.67</v>
      </c>
      <c r="X2379">
        <v>0.6</v>
      </c>
      <c r="Y2379">
        <v>-1</v>
      </c>
      <c r="Z2379">
        <v>-1</v>
      </c>
      <c r="AA2379">
        <v>24.88</v>
      </c>
      <c r="AB2379">
        <v>0.03</v>
      </c>
      <c r="AC2379">
        <v>0.02</v>
      </c>
      <c r="AD2379">
        <v>0.03</v>
      </c>
      <c r="AE2379">
        <v>4.17</v>
      </c>
      <c r="AF2379">
        <v>-1</v>
      </c>
      <c r="AG2379">
        <v>-1</v>
      </c>
      <c r="AH2379">
        <v>-1</v>
      </c>
      <c r="AI2379">
        <v>0</v>
      </c>
      <c r="AJ2379">
        <v>0</v>
      </c>
      <c r="AK2379">
        <v>0.03</v>
      </c>
      <c r="AL2379">
        <v>0.03</v>
      </c>
      <c r="AM2379">
        <v>0.05</v>
      </c>
      <c r="AN2379">
        <v>0.05</v>
      </c>
      <c r="AO2379">
        <v>1.42</v>
      </c>
      <c r="AP2379">
        <v>1.42</v>
      </c>
      <c r="AQ2379">
        <v>22.67</v>
      </c>
      <c r="AR2379">
        <v>0.53</v>
      </c>
      <c r="AS2379">
        <v>0.68</v>
      </c>
      <c r="AT2379">
        <v>-1</v>
      </c>
      <c r="AU2379">
        <v>-1</v>
      </c>
      <c r="AV2379">
        <v>0.05</v>
      </c>
      <c r="AW2379">
        <v>29.88</v>
      </c>
      <c r="AX2379">
        <v>29.88</v>
      </c>
      <c r="AY2379">
        <v>0.17</v>
      </c>
      <c r="AZ2379">
        <v>0</v>
      </c>
      <c r="BA2379">
        <v>1321.9475266144843</v>
      </c>
    </row>
    <row r="2380" spans="1:53" x14ac:dyDescent="0.25">
      <c r="A2380">
        <v>5501</v>
      </c>
      <c r="B2380" t="s">
        <v>2679</v>
      </c>
      <c r="C2380">
        <v>0</v>
      </c>
      <c r="D2380">
        <v>1.58</v>
      </c>
      <c r="E2380">
        <v>0</v>
      </c>
      <c r="F2380">
        <v>0</v>
      </c>
      <c r="G2380">
        <v>0</v>
      </c>
      <c r="H2380">
        <v>0.03</v>
      </c>
      <c r="I2380">
        <v>0</v>
      </c>
      <c r="J2380">
        <v>2</v>
      </c>
      <c r="K2380">
        <v>0.03</v>
      </c>
      <c r="L2380">
        <v>-1</v>
      </c>
      <c r="M2380">
        <v>-1</v>
      </c>
      <c r="N2380">
        <v>0.67</v>
      </c>
      <c r="O2380">
        <v>3.58</v>
      </c>
      <c r="P2380">
        <v>0.03</v>
      </c>
      <c r="Q2380">
        <v>0.28000000000000003</v>
      </c>
      <c r="R2380">
        <v>0.05</v>
      </c>
      <c r="S2380">
        <v>0.32</v>
      </c>
      <c r="T2380">
        <v>0.23</v>
      </c>
      <c r="U2380">
        <v>0</v>
      </c>
      <c r="V2380">
        <v>0</v>
      </c>
      <c r="W2380">
        <v>20.67</v>
      </c>
      <c r="X2380">
        <v>0.6</v>
      </c>
      <c r="Y2380">
        <v>-1</v>
      </c>
      <c r="Z2380">
        <v>-1</v>
      </c>
      <c r="AA2380">
        <v>24.88</v>
      </c>
      <c r="AB2380">
        <v>0.03</v>
      </c>
      <c r="AC2380">
        <v>0.02</v>
      </c>
      <c r="AD2380">
        <v>0.03</v>
      </c>
      <c r="AE2380">
        <v>4.17</v>
      </c>
      <c r="AF2380">
        <v>-1</v>
      </c>
      <c r="AG2380">
        <v>-1</v>
      </c>
      <c r="AH2380">
        <v>-1</v>
      </c>
      <c r="AI2380">
        <v>0</v>
      </c>
      <c r="AJ2380">
        <v>0</v>
      </c>
      <c r="AK2380">
        <v>0.03</v>
      </c>
      <c r="AL2380">
        <v>0.03</v>
      </c>
      <c r="AM2380">
        <v>0.05</v>
      </c>
      <c r="AN2380">
        <v>0.05</v>
      </c>
      <c r="AO2380">
        <v>1.42</v>
      </c>
      <c r="AP2380">
        <v>1.42</v>
      </c>
      <c r="AQ2380">
        <v>22.67</v>
      </c>
      <c r="AR2380">
        <v>0.53</v>
      </c>
      <c r="AS2380">
        <v>0.68</v>
      </c>
      <c r="AT2380">
        <v>-1</v>
      </c>
      <c r="AU2380">
        <v>-1</v>
      </c>
      <c r="AV2380">
        <v>0.05</v>
      </c>
      <c r="AW2380">
        <v>29.88</v>
      </c>
      <c r="AX2380">
        <v>29.88</v>
      </c>
      <c r="AY2380">
        <v>0.17</v>
      </c>
      <c r="AZ2380">
        <v>0</v>
      </c>
      <c r="BA2380">
        <v>1439.6384620750782</v>
      </c>
    </row>
    <row r="2381" spans="1:53" x14ac:dyDescent="0.25">
      <c r="A2381">
        <v>5502</v>
      </c>
      <c r="B2381" t="s">
        <v>2680</v>
      </c>
      <c r="C2381">
        <v>0</v>
      </c>
      <c r="D2381">
        <v>1.58</v>
      </c>
      <c r="E2381">
        <v>0</v>
      </c>
      <c r="F2381">
        <v>0</v>
      </c>
      <c r="G2381">
        <v>0</v>
      </c>
      <c r="H2381">
        <v>0.03</v>
      </c>
      <c r="I2381">
        <v>0</v>
      </c>
      <c r="J2381">
        <v>2</v>
      </c>
      <c r="K2381">
        <v>0.03</v>
      </c>
      <c r="L2381">
        <v>-1</v>
      </c>
      <c r="M2381">
        <v>-1</v>
      </c>
      <c r="N2381">
        <v>0.67</v>
      </c>
      <c r="O2381">
        <v>3.58</v>
      </c>
      <c r="P2381">
        <v>0.03</v>
      </c>
      <c r="Q2381">
        <v>0.28000000000000003</v>
      </c>
      <c r="R2381">
        <v>0.05</v>
      </c>
      <c r="S2381">
        <v>0.32</v>
      </c>
      <c r="T2381">
        <v>0.23</v>
      </c>
      <c r="U2381">
        <v>0</v>
      </c>
      <c r="V2381">
        <v>0</v>
      </c>
      <c r="W2381">
        <v>20.67</v>
      </c>
      <c r="X2381">
        <v>0.6</v>
      </c>
      <c r="Y2381">
        <v>-1</v>
      </c>
      <c r="Z2381">
        <v>-1</v>
      </c>
      <c r="AA2381">
        <v>24.88</v>
      </c>
      <c r="AB2381">
        <v>0.03</v>
      </c>
      <c r="AC2381">
        <v>0.02</v>
      </c>
      <c r="AD2381">
        <v>0.03</v>
      </c>
      <c r="AE2381">
        <v>4.17</v>
      </c>
      <c r="AF2381">
        <v>-1</v>
      </c>
      <c r="AG2381">
        <v>-1</v>
      </c>
      <c r="AH2381">
        <v>-1</v>
      </c>
      <c r="AI2381">
        <v>0</v>
      </c>
      <c r="AJ2381">
        <v>0</v>
      </c>
      <c r="AK2381">
        <v>0.03</v>
      </c>
      <c r="AL2381">
        <v>0.03</v>
      </c>
      <c r="AM2381">
        <v>0.05</v>
      </c>
      <c r="AN2381">
        <v>0.05</v>
      </c>
      <c r="AO2381">
        <v>1.42</v>
      </c>
      <c r="AP2381">
        <v>1.42</v>
      </c>
      <c r="AQ2381">
        <v>22.67</v>
      </c>
      <c r="AR2381">
        <v>0.53</v>
      </c>
      <c r="AS2381">
        <v>0.68</v>
      </c>
      <c r="AT2381">
        <v>-1</v>
      </c>
      <c r="AU2381">
        <v>-1</v>
      </c>
      <c r="AV2381">
        <v>0.05</v>
      </c>
      <c r="AW2381">
        <v>29.88</v>
      </c>
      <c r="AX2381">
        <v>29.88</v>
      </c>
      <c r="AY2381">
        <v>0.17</v>
      </c>
      <c r="AZ2381">
        <v>0</v>
      </c>
      <c r="BA2381">
        <v>1454.1473509225875</v>
      </c>
    </row>
    <row r="2382" spans="1:53" x14ac:dyDescent="0.25">
      <c r="A2382">
        <v>5503</v>
      </c>
      <c r="B2382" t="s">
        <v>2681</v>
      </c>
      <c r="C2382">
        <v>0</v>
      </c>
      <c r="D2382">
        <v>1.58</v>
      </c>
      <c r="E2382">
        <v>0</v>
      </c>
      <c r="F2382">
        <v>0</v>
      </c>
      <c r="G2382">
        <v>0</v>
      </c>
      <c r="H2382">
        <v>0.03</v>
      </c>
      <c r="I2382">
        <v>0</v>
      </c>
      <c r="J2382">
        <v>2</v>
      </c>
      <c r="K2382">
        <v>0.03</v>
      </c>
      <c r="L2382">
        <v>-1</v>
      </c>
      <c r="M2382">
        <v>-1</v>
      </c>
      <c r="N2382">
        <v>0.67</v>
      </c>
      <c r="O2382">
        <v>3.58</v>
      </c>
      <c r="P2382">
        <v>0.03</v>
      </c>
      <c r="Q2382">
        <v>0.28000000000000003</v>
      </c>
      <c r="R2382">
        <v>0.05</v>
      </c>
      <c r="S2382">
        <v>0.32</v>
      </c>
      <c r="T2382">
        <v>0.23</v>
      </c>
      <c r="U2382">
        <v>0</v>
      </c>
      <c r="V2382">
        <v>0</v>
      </c>
      <c r="W2382">
        <v>20.67</v>
      </c>
      <c r="X2382">
        <v>0.6</v>
      </c>
      <c r="Y2382">
        <v>-1</v>
      </c>
      <c r="Z2382">
        <v>-1</v>
      </c>
      <c r="AA2382">
        <v>24.88</v>
      </c>
      <c r="AB2382">
        <v>0.03</v>
      </c>
      <c r="AC2382">
        <v>0.02</v>
      </c>
      <c r="AD2382">
        <v>0.03</v>
      </c>
      <c r="AE2382">
        <v>4.17</v>
      </c>
      <c r="AF2382">
        <v>-1</v>
      </c>
      <c r="AG2382">
        <v>-1</v>
      </c>
      <c r="AH2382">
        <v>-1</v>
      </c>
      <c r="AI2382">
        <v>0</v>
      </c>
      <c r="AJ2382">
        <v>0</v>
      </c>
      <c r="AK2382">
        <v>0.03</v>
      </c>
      <c r="AL2382">
        <v>0.03</v>
      </c>
      <c r="AM2382">
        <v>0.05</v>
      </c>
      <c r="AN2382">
        <v>0.05</v>
      </c>
      <c r="AO2382">
        <v>1.42</v>
      </c>
      <c r="AP2382">
        <v>1.42</v>
      </c>
      <c r="AQ2382">
        <v>22.67</v>
      </c>
      <c r="AR2382">
        <v>0.53</v>
      </c>
      <c r="AS2382">
        <v>0.68</v>
      </c>
      <c r="AT2382">
        <v>-1</v>
      </c>
      <c r="AU2382">
        <v>-1</v>
      </c>
      <c r="AV2382">
        <v>0.05</v>
      </c>
      <c r="AW2382">
        <v>29.88</v>
      </c>
      <c r="AX2382">
        <v>29.88</v>
      </c>
      <c r="AY2382">
        <v>0.17</v>
      </c>
      <c r="AZ2382">
        <v>0</v>
      </c>
      <c r="BA2382">
        <v>1377.4691854080979</v>
      </c>
    </row>
    <row r="2383" spans="1:53" x14ac:dyDescent="0.25">
      <c r="A2383">
        <v>5504</v>
      </c>
      <c r="B2383" t="s">
        <v>2682</v>
      </c>
      <c r="C2383">
        <v>0</v>
      </c>
      <c r="D2383">
        <v>1.58</v>
      </c>
      <c r="E2383">
        <v>0</v>
      </c>
      <c r="F2383">
        <v>0</v>
      </c>
      <c r="G2383">
        <v>0</v>
      </c>
      <c r="H2383">
        <v>0.03</v>
      </c>
      <c r="I2383">
        <v>0</v>
      </c>
      <c r="J2383">
        <v>2</v>
      </c>
      <c r="K2383">
        <v>0.03</v>
      </c>
      <c r="L2383">
        <v>-1</v>
      </c>
      <c r="M2383">
        <v>-1</v>
      </c>
      <c r="N2383">
        <v>0.67</v>
      </c>
      <c r="O2383">
        <v>3.58</v>
      </c>
      <c r="P2383">
        <v>0.03</v>
      </c>
      <c r="Q2383">
        <v>0.28000000000000003</v>
      </c>
      <c r="R2383">
        <v>0.05</v>
      </c>
      <c r="S2383">
        <v>0.32</v>
      </c>
      <c r="T2383">
        <v>0.23</v>
      </c>
      <c r="U2383">
        <v>0</v>
      </c>
      <c r="V2383">
        <v>0</v>
      </c>
      <c r="W2383">
        <v>20.67</v>
      </c>
      <c r="X2383">
        <v>0.6</v>
      </c>
      <c r="Y2383">
        <v>-1</v>
      </c>
      <c r="Z2383">
        <v>-1</v>
      </c>
      <c r="AA2383">
        <v>24.88</v>
      </c>
      <c r="AB2383">
        <v>0.03</v>
      </c>
      <c r="AC2383">
        <v>0.02</v>
      </c>
      <c r="AD2383">
        <v>0.03</v>
      </c>
      <c r="AE2383">
        <v>4.17</v>
      </c>
      <c r="AF2383">
        <v>-1</v>
      </c>
      <c r="AG2383">
        <v>-1</v>
      </c>
      <c r="AH2383">
        <v>-1</v>
      </c>
      <c r="AI2383">
        <v>0</v>
      </c>
      <c r="AJ2383">
        <v>0</v>
      </c>
      <c r="AK2383">
        <v>0.03</v>
      </c>
      <c r="AL2383">
        <v>0.03</v>
      </c>
      <c r="AM2383">
        <v>0.05</v>
      </c>
      <c r="AN2383">
        <v>0.05</v>
      </c>
      <c r="AO2383">
        <v>1.42</v>
      </c>
      <c r="AP2383">
        <v>1.42</v>
      </c>
      <c r="AQ2383">
        <v>22.67</v>
      </c>
      <c r="AR2383">
        <v>0.53</v>
      </c>
      <c r="AS2383">
        <v>0.68</v>
      </c>
      <c r="AT2383">
        <v>-1</v>
      </c>
      <c r="AU2383">
        <v>-1</v>
      </c>
      <c r="AV2383">
        <v>0.05</v>
      </c>
      <c r="AW2383">
        <v>29.88</v>
      </c>
      <c r="AX2383">
        <v>29.88</v>
      </c>
      <c r="AY2383">
        <v>0.17</v>
      </c>
      <c r="AZ2383">
        <v>0</v>
      </c>
      <c r="BA2383">
        <v>1332.6494509167596</v>
      </c>
    </row>
    <row r="2384" spans="1:53" x14ac:dyDescent="0.25">
      <c r="A2384">
        <v>5505</v>
      </c>
      <c r="B2384" t="s">
        <v>2683</v>
      </c>
      <c r="C2384">
        <v>0</v>
      </c>
      <c r="D2384">
        <v>1.58</v>
      </c>
      <c r="E2384">
        <v>0</v>
      </c>
      <c r="F2384">
        <v>0</v>
      </c>
      <c r="G2384">
        <v>0</v>
      </c>
      <c r="H2384">
        <v>0.03</v>
      </c>
      <c r="I2384">
        <v>0</v>
      </c>
      <c r="J2384">
        <v>2</v>
      </c>
      <c r="K2384">
        <v>0.03</v>
      </c>
      <c r="L2384">
        <v>-1</v>
      </c>
      <c r="M2384">
        <v>-1</v>
      </c>
      <c r="N2384">
        <v>0.67</v>
      </c>
      <c r="O2384">
        <v>3.58</v>
      </c>
      <c r="P2384">
        <v>0.03</v>
      </c>
      <c r="Q2384">
        <v>0.28000000000000003</v>
      </c>
      <c r="R2384">
        <v>0.05</v>
      </c>
      <c r="S2384">
        <v>0.32</v>
      </c>
      <c r="T2384">
        <v>0.23</v>
      </c>
      <c r="U2384">
        <v>0</v>
      </c>
      <c r="V2384">
        <v>0</v>
      </c>
      <c r="W2384">
        <v>20.67</v>
      </c>
      <c r="X2384">
        <v>0.6</v>
      </c>
      <c r="Y2384">
        <v>-1</v>
      </c>
      <c r="Z2384">
        <v>-1</v>
      </c>
      <c r="AA2384">
        <v>24.88</v>
      </c>
      <c r="AB2384">
        <v>0.03</v>
      </c>
      <c r="AC2384">
        <v>0.02</v>
      </c>
      <c r="AD2384">
        <v>0.03</v>
      </c>
      <c r="AE2384">
        <v>4.17</v>
      </c>
      <c r="AF2384">
        <v>-1</v>
      </c>
      <c r="AG2384">
        <v>-1</v>
      </c>
      <c r="AH2384">
        <v>-1</v>
      </c>
      <c r="AI2384">
        <v>0</v>
      </c>
      <c r="AJ2384">
        <v>0</v>
      </c>
      <c r="AK2384">
        <v>0.03</v>
      </c>
      <c r="AL2384">
        <v>0.03</v>
      </c>
      <c r="AM2384">
        <v>0.05</v>
      </c>
      <c r="AN2384">
        <v>0.05</v>
      </c>
      <c r="AO2384">
        <v>1.42</v>
      </c>
      <c r="AP2384">
        <v>1.42</v>
      </c>
      <c r="AQ2384">
        <v>22.67</v>
      </c>
      <c r="AR2384">
        <v>0.53</v>
      </c>
      <c r="AS2384">
        <v>0.68</v>
      </c>
      <c r="AT2384">
        <v>-1</v>
      </c>
      <c r="AU2384">
        <v>-1</v>
      </c>
      <c r="AV2384">
        <v>0.05</v>
      </c>
      <c r="AW2384">
        <v>29.88</v>
      </c>
      <c r="AX2384">
        <v>29.88</v>
      </c>
      <c r="AY2384">
        <v>0.17</v>
      </c>
      <c r="AZ2384">
        <v>0</v>
      </c>
      <c r="BA2384">
        <v>1515.1815159847979</v>
      </c>
    </row>
    <row r="2385" spans="1:53" x14ac:dyDescent="0.25">
      <c r="A2385">
        <v>5506</v>
      </c>
      <c r="B2385" t="s">
        <v>2684</v>
      </c>
      <c r="C2385">
        <v>0</v>
      </c>
      <c r="D2385">
        <v>1.58</v>
      </c>
      <c r="E2385">
        <v>0</v>
      </c>
      <c r="F2385">
        <v>0</v>
      </c>
      <c r="G2385">
        <v>0</v>
      </c>
      <c r="H2385">
        <v>0.03</v>
      </c>
      <c r="I2385">
        <v>0</v>
      </c>
      <c r="J2385">
        <v>2</v>
      </c>
      <c r="K2385">
        <v>0.03</v>
      </c>
      <c r="L2385">
        <v>-1</v>
      </c>
      <c r="M2385">
        <v>-1</v>
      </c>
      <c r="N2385">
        <v>0.67</v>
      </c>
      <c r="O2385">
        <v>3.58</v>
      </c>
      <c r="P2385">
        <v>0.03</v>
      </c>
      <c r="Q2385">
        <v>0.28000000000000003</v>
      </c>
      <c r="R2385">
        <v>0.05</v>
      </c>
      <c r="S2385">
        <v>0.32</v>
      </c>
      <c r="T2385">
        <v>0.23</v>
      </c>
      <c r="U2385">
        <v>0</v>
      </c>
      <c r="V2385">
        <v>0</v>
      </c>
      <c r="W2385">
        <v>20.67</v>
      </c>
      <c r="X2385">
        <v>0.6</v>
      </c>
      <c r="Y2385">
        <v>-1</v>
      </c>
      <c r="Z2385">
        <v>-1</v>
      </c>
      <c r="AA2385">
        <v>24.88</v>
      </c>
      <c r="AB2385">
        <v>0.03</v>
      </c>
      <c r="AC2385">
        <v>0.02</v>
      </c>
      <c r="AD2385">
        <v>0.03</v>
      </c>
      <c r="AE2385">
        <v>4.17</v>
      </c>
      <c r="AF2385">
        <v>-1</v>
      </c>
      <c r="AG2385">
        <v>-1</v>
      </c>
      <c r="AH2385">
        <v>-1</v>
      </c>
      <c r="AI2385">
        <v>0</v>
      </c>
      <c r="AJ2385">
        <v>0</v>
      </c>
      <c r="AK2385">
        <v>0.03</v>
      </c>
      <c r="AL2385">
        <v>0.03</v>
      </c>
      <c r="AM2385">
        <v>0.05</v>
      </c>
      <c r="AN2385">
        <v>0.05</v>
      </c>
      <c r="AO2385">
        <v>1.42</v>
      </c>
      <c r="AP2385">
        <v>1.42</v>
      </c>
      <c r="AQ2385">
        <v>22.67</v>
      </c>
      <c r="AR2385">
        <v>0.53</v>
      </c>
      <c r="AS2385">
        <v>0.68</v>
      </c>
      <c r="AT2385">
        <v>-1</v>
      </c>
      <c r="AU2385">
        <v>-1</v>
      </c>
      <c r="AV2385">
        <v>0.05</v>
      </c>
      <c r="AW2385">
        <v>29.88</v>
      </c>
      <c r="AX2385">
        <v>29.88</v>
      </c>
      <c r="AY2385">
        <v>0.17</v>
      </c>
      <c r="AZ2385">
        <v>0</v>
      </c>
      <c r="BA2385">
        <v>1395.9130724528918</v>
      </c>
    </row>
    <row r="2386" spans="1:53" x14ac:dyDescent="0.25">
      <c r="A2386">
        <v>5507</v>
      </c>
      <c r="B2386" t="s">
        <v>616</v>
      </c>
      <c r="C2386">
        <v>0</v>
      </c>
      <c r="D2386">
        <v>1.58</v>
      </c>
      <c r="E2386">
        <v>0</v>
      </c>
      <c r="F2386">
        <v>0</v>
      </c>
      <c r="G2386">
        <v>0</v>
      </c>
      <c r="H2386">
        <v>0.03</v>
      </c>
      <c r="I2386">
        <v>0</v>
      </c>
      <c r="J2386">
        <v>2</v>
      </c>
      <c r="K2386">
        <v>0.03</v>
      </c>
      <c r="L2386">
        <v>-1</v>
      </c>
      <c r="M2386">
        <v>-1</v>
      </c>
      <c r="N2386">
        <v>0.67</v>
      </c>
      <c r="O2386">
        <v>3.58</v>
      </c>
      <c r="P2386">
        <v>0.03</v>
      </c>
      <c r="Q2386">
        <v>0.28000000000000003</v>
      </c>
      <c r="R2386">
        <v>0.05</v>
      </c>
      <c r="S2386">
        <v>0.32</v>
      </c>
      <c r="T2386">
        <v>0.23</v>
      </c>
      <c r="U2386">
        <v>0</v>
      </c>
      <c r="V2386">
        <v>0</v>
      </c>
      <c r="W2386">
        <v>20.67</v>
      </c>
      <c r="X2386">
        <v>0.6</v>
      </c>
      <c r="Y2386">
        <v>-1</v>
      </c>
      <c r="Z2386">
        <v>-1</v>
      </c>
      <c r="AA2386">
        <v>24.88</v>
      </c>
      <c r="AB2386">
        <v>0.03</v>
      </c>
      <c r="AC2386">
        <v>0.02</v>
      </c>
      <c r="AD2386">
        <v>0.03</v>
      </c>
      <c r="AE2386">
        <v>4.17</v>
      </c>
      <c r="AF2386">
        <v>-1</v>
      </c>
      <c r="AG2386">
        <v>-1</v>
      </c>
      <c r="AH2386">
        <v>-1</v>
      </c>
      <c r="AI2386">
        <v>0</v>
      </c>
      <c r="AJ2386">
        <v>0</v>
      </c>
      <c r="AK2386">
        <v>0.03</v>
      </c>
      <c r="AL2386">
        <v>0.03</v>
      </c>
      <c r="AM2386">
        <v>0.05</v>
      </c>
      <c r="AN2386">
        <v>0.05</v>
      </c>
      <c r="AO2386">
        <v>1.42</v>
      </c>
      <c r="AP2386">
        <v>1.42</v>
      </c>
      <c r="AQ2386">
        <v>22.67</v>
      </c>
      <c r="AR2386">
        <v>0.53</v>
      </c>
      <c r="AS2386">
        <v>0.68</v>
      </c>
      <c r="AT2386">
        <v>-1</v>
      </c>
      <c r="AU2386">
        <v>-1</v>
      </c>
      <c r="AV2386">
        <v>0.05</v>
      </c>
      <c r="AW2386">
        <v>29.88</v>
      </c>
      <c r="AX2386">
        <v>29.88</v>
      </c>
      <c r="AY2386">
        <v>0.17</v>
      </c>
      <c r="AZ2386">
        <v>0</v>
      </c>
      <c r="BA2386">
        <v>1430.1957721115919</v>
      </c>
    </row>
    <row r="2387" spans="1:53" x14ac:dyDescent="0.25">
      <c r="A2387">
        <v>5508</v>
      </c>
      <c r="B2387" t="s">
        <v>2685</v>
      </c>
      <c r="C2387">
        <v>0</v>
      </c>
      <c r="D2387">
        <v>1.58</v>
      </c>
      <c r="E2387">
        <v>0</v>
      </c>
      <c r="F2387">
        <v>0</v>
      </c>
      <c r="G2387">
        <v>0</v>
      </c>
      <c r="H2387">
        <v>0.03</v>
      </c>
      <c r="I2387">
        <v>0</v>
      </c>
      <c r="J2387">
        <v>2</v>
      </c>
      <c r="K2387">
        <v>0.03</v>
      </c>
      <c r="L2387">
        <v>-1</v>
      </c>
      <c r="M2387">
        <v>-1</v>
      </c>
      <c r="N2387">
        <v>0.67</v>
      </c>
      <c r="O2387">
        <v>3.58</v>
      </c>
      <c r="P2387">
        <v>0.03</v>
      </c>
      <c r="Q2387">
        <v>0.28000000000000003</v>
      </c>
      <c r="R2387">
        <v>0.05</v>
      </c>
      <c r="S2387">
        <v>0.32</v>
      </c>
      <c r="T2387">
        <v>0.23</v>
      </c>
      <c r="U2387">
        <v>0</v>
      </c>
      <c r="V2387">
        <v>0</v>
      </c>
      <c r="W2387">
        <v>20.67</v>
      </c>
      <c r="X2387">
        <v>0.6</v>
      </c>
      <c r="Y2387">
        <v>-1</v>
      </c>
      <c r="Z2387">
        <v>-1</v>
      </c>
      <c r="AA2387">
        <v>24.88</v>
      </c>
      <c r="AB2387">
        <v>0.03</v>
      </c>
      <c r="AC2387">
        <v>0.02</v>
      </c>
      <c r="AD2387">
        <v>0.03</v>
      </c>
      <c r="AE2387">
        <v>4.17</v>
      </c>
      <c r="AF2387">
        <v>-1</v>
      </c>
      <c r="AG2387">
        <v>-1</v>
      </c>
      <c r="AH2387">
        <v>-1</v>
      </c>
      <c r="AI2387">
        <v>0</v>
      </c>
      <c r="AJ2387">
        <v>0</v>
      </c>
      <c r="AK2387">
        <v>0.03</v>
      </c>
      <c r="AL2387">
        <v>0.03</v>
      </c>
      <c r="AM2387">
        <v>0.05</v>
      </c>
      <c r="AN2387">
        <v>0.05</v>
      </c>
      <c r="AO2387">
        <v>1.42</v>
      </c>
      <c r="AP2387">
        <v>1.42</v>
      </c>
      <c r="AQ2387">
        <v>22.67</v>
      </c>
      <c r="AR2387">
        <v>0.53</v>
      </c>
      <c r="AS2387">
        <v>0.68</v>
      </c>
      <c r="AT2387">
        <v>-1</v>
      </c>
      <c r="AU2387">
        <v>-1</v>
      </c>
      <c r="AV2387">
        <v>0.05</v>
      </c>
      <c r="AW2387">
        <v>29.88</v>
      </c>
      <c r="AX2387">
        <v>29.88</v>
      </c>
      <c r="AY2387">
        <v>0.17</v>
      </c>
      <c r="AZ2387">
        <v>0</v>
      </c>
      <c r="BA2387">
        <v>1447.5537856935357</v>
      </c>
    </row>
    <row r="2388" spans="1:53" x14ac:dyDescent="0.25">
      <c r="A2388">
        <v>5509</v>
      </c>
      <c r="B2388" t="s">
        <v>2686</v>
      </c>
      <c r="C2388">
        <v>0</v>
      </c>
      <c r="D2388">
        <v>1.58</v>
      </c>
      <c r="E2388">
        <v>0</v>
      </c>
      <c r="F2388">
        <v>0</v>
      </c>
      <c r="G2388">
        <v>0</v>
      </c>
      <c r="H2388">
        <v>0.03</v>
      </c>
      <c r="I2388">
        <v>0</v>
      </c>
      <c r="J2388">
        <v>2</v>
      </c>
      <c r="K2388">
        <v>0.03</v>
      </c>
      <c r="L2388">
        <v>-1</v>
      </c>
      <c r="M2388">
        <v>-1</v>
      </c>
      <c r="N2388">
        <v>0.67</v>
      </c>
      <c r="O2388">
        <v>3.58</v>
      </c>
      <c r="P2388">
        <v>0.03</v>
      </c>
      <c r="Q2388">
        <v>0.28000000000000003</v>
      </c>
      <c r="R2388">
        <v>0.05</v>
      </c>
      <c r="S2388">
        <v>0.32</v>
      </c>
      <c r="T2388">
        <v>0.23</v>
      </c>
      <c r="U2388">
        <v>0</v>
      </c>
      <c r="V2388">
        <v>0</v>
      </c>
      <c r="W2388">
        <v>20.67</v>
      </c>
      <c r="X2388">
        <v>0.6</v>
      </c>
      <c r="Y2388">
        <v>-1</v>
      </c>
      <c r="Z2388">
        <v>-1</v>
      </c>
      <c r="AA2388">
        <v>24.88</v>
      </c>
      <c r="AB2388">
        <v>0.03</v>
      </c>
      <c r="AC2388">
        <v>0.02</v>
      </c>
      <c r="AD2388">
        <v>0.03</v>
      </c>
      <c r="AE2388">
        <v>4.17</v>
      </c>
      <c r="AF2388">
        <v>-1</v>
      </c>
      <c r="AG2388">
        <v>-1</v>
      </c>
      <c r="AH2388">
        <v>-1</v>
      </c>
      <c r="AI2388">
        <v>0</v>
      </c>
      <c r="AJ2388">
        <v>0</v>
      </c>
      <c r="AK2388">
        <v>0.03</v>
      </c>
      <c r="AL2388">
        <v>0.03</v>
      </c>
      <c r="AM2388">
        <v>0.05</v>
      </c>
      <c r="AN2388">
        <v>0.05</v>
      </c>
      <c r="AO2388">
        <v>1.42</v>
      </c>
      <c r="AP2388">
        <v>1.42</v>
      </c>
      <c r="AQ2388">
        <v>22.67</v>
      </c>
      <c r="AR2388">
        <v>0.53</v>
      </c>
      <c r="AS2388">
        <v>0.68</v>
      </c>
      <c r="AT2388">
        <v>-1</v>
      </c>
      <c r="AU2388">
        <v>-1</v>
      </c>
      <c r="AV2388">
        <v>0.05</v>
      </c>
      <c r="AW2388">
        <v>29.88</v>
      </c>
      <c r="AX2388">
        <v>29.88</v>
      </c>
      <c r="AY2388">
        <v>0.17</v>
      </c>
      <c r="AZ2388">
        <v>0</v>
      </c>
      <c r="BA2388">
        <v>1482.4587344541433</v>
      </c>
    </row>
    <row r="2389" spans="1:53" x14ac:dyDescent="0.25">
      <c r="A2389">
        <v>5510</v>
      </c>
      <c r="B2389" t="s">
        <v>2687</v>
      </c>
      <c r="C2389">
        <v>0</v>
      </c>
      <c r="D2389">
        <v>1.58</v>
      </c>
      <c r="E2389">
        <v>0</v>
      </c>
      <c r="F2389">
        <v>0</v>
      </c>
      <c r="G2389">
        <v>0</v>
      </c>
      <c r="H2389">
        <v>0.03</v>
      </c>
      <c r="I2389">
        <v>0</v>
      </c>
      <c r="J2389">
        <v>2</v>
      </c>
      <c r="K2389">
        <v>0.03</v>
      </c>
      <c r="L2389">
        <v>-1</v>
      </c>
      <c r="M2389">
        <v>-1</v>
      </c>
      <c r="N2389">
        <v>0.67</v>
      </c>
      <c r="O2389">
        <v>3.58</v>
      </c>
      <c r="P2389">
        <v>0.03</v>
      </c>
      <c r="Q2389">
        <v>0.28000000000000003</v>
      </c>
      <c r="R2389">
        <v>0.05</v>
      </c>
      <c r="S2389">
        <v>0.32</v>
      </c>
      <c r="T2389">
        <v>0.23</v>
      </c>
      <c r="U2389">
        <v>0</v>
      </c>
      <c r="V2389">
        <v>0</v>
      </c>
      <c r="W2389">
        <v>20.67</v>
      </c>
      <c r="X2389">
        <v>0.6</v>
      </c>
      <c r="Y2389">
        <v>-1</v>
      </c>
      <c r="Z2389">
        <v>-1</v>
      </c>
      <c r="AA2389">
        <v>24.88</v>
      </c>
      <c r="AB2389">
        <v>0.03</v>
      </c>
      <c r="AC2389">
        <v>0.02</v>
      </c>
      <c r="AD2389">
        <v>0.03</v>
      </c>
      <c r="AE2389">
        <v>4.17</v>
      </c>
      <c r="AF2389">
        <v>-1</v>
      </c>
      <c r="AG2389">
        <v>-1</v>
      </c>
      <c r="AH2389">
        <v>-1</v>
      </c>
      <c r="AI2389">
        <v>0</v>
      </c>
      <c r="AJ2389">
        <v>0</v>
      </c>
      <c r="AK2389">
        <v>0.03</v>
      </c>
      <c r="AL2389">
        <v>0.03</v>
      </c>
      <c r="AM2389">
        <v>0.05</v>
      </c>
      <c r="AN2389">
        <v>0.05</v>
      </c>
      <c r="AO2389">
        <v>1.42</v>
      </c>
      <c r="AP2389">
        <v>1.42</v>
      </c>
      <c r="AQ2389">
        <v>22.67</v>
      </c>
      <c r="AR2389">
        <v>0.53</v>
      </c>
      <c r="AS2389">
        <v>0.68</v>
      </c>
      <c r="AT2389">
        <v>-1</v>
      </c>
      <c r="AU2389">
        <v>-1</v>
      </c>
      <c r="AV2389">
        <v>0.05</v>
      </c>
      <c r="AW2389">
        <v>29.88</v>
      </c>
      <c r="AX2389">
        <v>29.88</v>
      </c>
      <c r="AY2389">
        <v>0.17</v>
      </c>
      <c r="AZ2389">
        <v>0</v>
      </c>
      <c r="BA2389">
        <v>1491.9587233381239</v>
      </c>
    </row>
    <row r="2390" spans="1:53" x14ac:dyDescent="0.25">
      <c r="A2390">
        <v>5511</v>
      </c>
      <c r="B2390" t="s">
        <v>2688</v>
      </c>
      <c r="C2390">
        <v>0</v>
      </c>
      <c r="D2390">
        <v>1.58</v>
      </c>
      <c r="E2390">
        <v>0</v>
      </c>
      <c r="F2390">
        <v>0</v>
      </c>
      <c r="G2390">
        <v>0</v>
      </c>
      <c r="H2390">
        <v>0.03</v>
      </c>
      <c r="I2390">
        <v>0</v>
      </c>
      <c r="J2390">
        <v>2</v>
      </c>
      <c r="K2390">
        <v>0.03</v>
      </c>
      <c r="L2390">
        <v>-1</v>
      </c>
      <c r="M2390">
        <v>-1</v>
      </c>
      <c r="N2390">
        <v>0.67</v>
      </c>
      <c r="O2390">
        <v>3.58</v>
      </c>
      <c r="P2390">
        <v>0.03</v>
      </c>
      <c r="Q2390">
        <v>0.28000000000000003</v>
      </c>
      <c r="R2390">
        <v>0.05</v>
      </c>
      <c r="S2390">
        <v>0.32</v>
      </c>
      <c r="T2390">
        <v>0.23</v>
      </c>
      <c r="U2390">
        <v>0</v>
      </c>
      <c r="V2390">
        <v>0</v>
      </c>
      <c r="W2390">
        <v>20.67</v>
      </c>
      <c r="X2390">
        <v>0.6</v>
      </c>
      <c r="Y2390">
        <v>-1</v>
      </c>
      <c r="Z2390">
        <v>-1</v>
      </c>
      <c r="AA2390">
        <v>24.88</v>
      </c>
      <c r="AB2390">
        <v>0.03</v>
      </c>
      <c r="AC2390">
        <v>0.02</v>
      </c>
      <c r="AD2390">
        <v>0.03</v>
      </c>
      <c r="AE2390">
        <v>4.17</v>
      </c>
      <c r="AF2390">
        <v>-1</v>
      </c>
      <c r="AG2390">
        <v>-1</v>
      </c>
      <c r="AH2390">
        <v>-1</v>
      </c>
      <c r="AI2390">
        <v>0</v>
      </c>
      <c r="AJ2390">
        <v>0</v>
      </c>
      <c r="AK2390">
        <v>0.03</v>
      </c>
      <c r="AL2390">
        <v>0.03</v>
      </c>
      <c r="AM2390">
        <v>0.05</v>
      </c>
      <c r="AN2390">
        <v>0.05</v>
      </c>
      <c r="AO2390">
        <v>1.42</v>
      </c>
      <c r="AP2390">
        <v>1.42</v>
      </c>
      <c r="AQ2390">
        <v>22.67</v>
      </c>
      <c r="AR2390">
        <v>0.53</v>
      </c>
      <c r="AS2390">
        <v>0.68</v>
      </c>
      <c r="AT2390">
        <v>-1</v>
      </c>
      <c r="AU2390">
        <v>-1</v>
      </c>
      <c r="AV2390">
        <v>0.05</v>
      </c>
      <c r="AW2390">
        <v>29.88</v>
      </c>
      <c r="AX2390">
        <v>29.88</v>
      </c>
      <c r="AY2390">
        <v>0.17</v>
      </c>
      <c r="AZ2390">
        <v>0</v>
      </c>
      <c r="BA2390">
        <v>1429.499632306482</v>
      </c>
    </row>
    <row r="2391" spans="1:53" x14ac:dyDescent="0.25">
      <c r="A2391">
        <v>5512</v>
      </c>
      <c r="B2391" t="s">
        <v>2689</v>
      </c>
      <c r="C2391">
        <v>0</v>
      </c>
      <c r="D2391">
        <v>1.58</v>
      </c>
      <c r="E2391">
        <v>0</v>
      </c>
      <c r="F2391">
        <v>0</v>
      </c>
      <c r="G2391">
        <v>0</v>
      </c>
      <c r="H2391">
        <v>0.03</v>
      </c>
      <c r="I2391">
        <v>0</v>
      </c>
      <c r="J2391">
        <v>2</v>
      </c>
      <c r="K2391">
        <v>0.03</v>
      </c>
      <c r="L2391">
        <v>-1</v>
      </c>
      <c r="M2391">
        <v>-1</v>
      </c>
      <c r="N2391">
        <v>0.67</v>
      </c>
      <c r="O2391">
        <v>3.58</v>
      </c>
      <c r="P2391">
        <v>0.03</v>
      </c>
      <c r="Q2391">
        <v>0.28000000000000003</v>
      </c>
      <c r="R2391">
        <v>0.05</v>
      </c>
      <c r="S2391">
        <v>0.32</v>
      </c>
      <c r="T2391">
        <v>0.23</v>
      </c>
      <c r="U2391">
        <v>0</v>
      </c>
      <c r="V2391">
        <v>0</v>
      </c>
      <c r="W2391">
        <v>20.67</v>
      </c>
      <c r="X2391">
        <v>0.6</v>
      </c>
      <c r="Y2391">
        <v>-1</v>
      </c>
      <c r="Z2391">
        <v>-1</v>
      </c>
      <c r="AA2391">
        <v>24.88</v>
      </c>
      <c r="AB2391">
        <v>0.03</v>
      </c>
      <c r="AC2391">
        <v>0.02</v>
      </c>
      <c r="AD2391">
        <v>0.03</v>
      </c>
      <c r="AE2391">
        <v>4.17</v>
      </c>
      <c r="AF2391">
        <v>-1</v>
      </c>
      <c r="AG2391">
        <v>-1</v>
      </c>
      <c r="AH2391">
        <v>-1</v>
      </c>
      <c r="AI2391">
        <v>0</v>
      </c>
      <c r="AJ2391">
        <v>0</v>
      </c>
      <c r="AK2391">
        <v>0.03</v>
      </c>
      <c r="AL2391">
        <v>0.03</v>
      </c>
      <c r="AM2391">
        <v>0.05</v>
      </c>
      <c r="AN2391">
        <v>0.05</v>
      </c>
      <c r="AO2391">
        <v>1.42</v>
      </c>
      <c r="AP2391">
        <v>1.42</v>
      </c>
      <c r="AQ2391">
        <v>22.67</v>
      </c>
      <c r="AR2391">
        <v>0.53</v>
      </c>
      <c r="AS2391">
        <v>0.68</v>
      </c>
      <c r="AT2391">
        <v>-1</v>
      </c>
      <c r="AU2391">
        <v>-1</v>
      </c>
      <c r="AV2391">
        <v>0.05</v>
      </c>
      <c r="AW2391">
        <v>29.88</v>
      </c>
      <c r="AX2391">
        <v>29.88</v>
      </c>
      <c r="AY2391">
        <v>0.17</v>
      </c>
      <c r="AZ2391">
        <v>0</v>
      </c>
      <c r="BA2391">
        <v>1382.7764624048764</v>
      </c>
    </row>
    <row r="2392" spans="1:53" x14ac:dyDescent="0.25">
      <c r="A2392">
        <v>5514</v>
      </c>
      <c r="B2392" t="s">
        <v>2690</v>
      </c>
      <c r="C2392">
        <v>0</v>
      </c>
      <c r="D2392">
        <v>1.58</v>
      </c>
      <c r="E2392">
        <v>0</v>
      </c>
      <c r="F2392">
        <v>0</v>
      </c>
      <c r="G2392">
        <v>0</v>
      </c>
      <c r="H2392">
        <v>0.03</v>
      </c>
      <c r="I2392">
        <v>0</v>
      </c>
      <c r="J2392">
        <v>2</v>
      </c>
      <c r="K2392">
        <v>0.03</v>
      </c>
      <c r="L2392">
        <v>-1</v>
      </c>
      <c r="M2392">
        <v>-1</v>
      </c>
      <c r="N2392">
        <v>0.67</v>
      </c>
      <c r="O2392">
        <v>3.58</v>
      </c>
      <c r="P2392">
        <v>0.03</v>
      </c>
      <c r="Q2392">
        <v>0.28000000000000003</v>
      </c>
      <c r="R2392">
        <v>0.05</v>
      </c>
      <c r="S2392">
        <v>0.32</v>
      </c>
      <c r="T2392">
        <v>0.23</v>
      </c>
      <c r="U2392">
        <v>0</v>
      </c>
      <c r="V2392">
        <v>0</v>
      </c>
      <c r="W2392">
        <v>20.67</v>
      </c>
      <c r="X2392">
        <v>0.6</v>
      </c>
      <c r="Y2392">
        <v>-1</v>
      </c>
      <c r="Z2392">
        <v>-1</v>
      </c>
      <c r="AA2392">
        <v>24.88</v>
      </c>
      <c r="AB2392">
        <v>0.03</v>
      </c>
      <c r="AC2392">
        <v>0.02</v>
      </c>
      <c r="AD2392">
        <v>0.03</v>
      </c>
      <c r="AE2392">
        <v>4.17</v>
      </c>
      <c r="AF2392">
        <v>-1</v>
      </c>
      <c r="AG2392">
        <v>-1</v>
      </c>
      <c r="AH2392">
        <v>-1</v>
      </c>
      <c r="AI2392">
        <v>0</v>
      </c>
      <c r="AJ2392">
        <v>0</v>
      </c>
      <c r="AK2392">
        <v>0.03</v>
      </c>
      <c r="AL2392">
        <v>0.03</v>
      </c>
      <c r="AM2392">
        <v>0.05</v>
      </c>
      <c r="AN2392">
        <v>0.05</v>
      </c>
      <c r="AO2392">
        <v>1.42</v>
      </c>
      <c r="AP2392">
        <v>1.42</v>
      </c>
      <c r="AQ2392">
        <v>22.67</v>
      </c>
      <c r="AR2392">
        <v>0.53</v>
      </c>
      <c r="AS2392">
        <v>0.68</v>
      </c>
      <c r="AT2392">
        <v>-1</v>
      </c>
      <c r="AU2392">
        <v>-1</v>
      </c>
      <c r="AV2392">
        <v>0.05</v>
      </c>
      <c r="AW2392">
        <v>29.88</v>
      </c>
      <c r="AX2392">
        <v>29.88</v>
      </c>
      <c r="AY2392">
        <v>0.17</v>
      </c>
      <c r="AZ2392">
        <v>0</v>
      </c>
      <c r="BA2392">
        <v>1437.4818401111038</v>
      </c>
    </row>
    <row r="2393" spans="1:53" x14ac:dyDescent="0.25">
      <c r="A2393">
        <v>5515</v>
      </c>
      <c r="B2393" t="s">
        <v>2691</v>
      </c>
      <c r="C2393">
        <v>0</v>
      </c>
      <c r="D2393">
        <v>1.58</v>
      </c>
      <c r="E2393">
        <v>0</v>
      </c>
      <c r="F2393">
        <v>0</v>
      </c>
      <c r="G2393">
        <v>0</v>
      </c>
      <c r="H2393">
        <v>0.03</v>
      </c>
      <c r="I2393">
        <v>0</v>
      </c>
      <c r="J2393">
        <v>2</v>
      </c>
      <c r="K2393">
        <v>0.03</v>
      </c>
      <c r="L2393">
        <v>-1</v>
      </c>
      <c r="M2393">
        <v>-1</v>
      </c>
      <c r="N2393">
        <v>0.67</v>
      </c>
      <c r="O2393">
        <v>3.58</v>
      </c>
      <c r="P2393">
        <v>0.03</v>
      </c>
      <c r="Q2393">
        <v>0.28000000000000003</v>
      </c>
      <c r="R2393">
        <v>0.05</v>
      </c>
      <c r="S2393">
        <v>0.32</v>
      </c>
      <c r="T2393">
        <v>0.23</v>
      </c>
      <c r="U2393">
        <v>0</v>
      </c>
      <c r="V2393">
        <v>0</v>
      </c>
      <c r="W2393">
        <v>20.67</v>
      </c>
      <c r="X2393">
        <v>0.6</v>
      </c>
      <c r="Y2393">
        <v>-1</v>
      </c>
      <c r="Z2393">
        <v>-1</v>
      </c>
      <c r="AA2393">
        <v>24.88</v>
      </c>
      <c r="AB2393">
        <v>0.03</v>
      </c>
      <c r="AC2393">
        <v>0.02</v>
      </c>
      <c r="AD2393">
        <v>0.03</v>
      </c>
      <c r="AE2393">
        <v>4.17</v>
      </c>
      <c r="AF2393">
        <v>-1</v>
      </c>
      <c r="AG2393">
        <v>-1</v>
      </c>
      <c r="AH2393">
        <v>-1</v>
      </c>
      <c r="AI2393">
        <v>0</v>
      </c>
      <c r="AJ2393">
        <v>0</v>
      </c>
      <c r="AK2393">
        <v>0.03</v>
      </c>
      <c r="AL2393">
        <v>0.03</v>
      </c>
      <c r="AM2393">
        <v>0.05</v>
      </c>
      <c r="AN2393">
        <v>0.05</v>
      </c>
      <c r="AO2393">
        <v>1.42</v>
      </c>
      <c r="AP2393">
        <v>1.42</v>
      </c>
      <c r="AQ2393">
        <v>22.67</v>
      </c>
      <c r="AR2393">
        <v>0.53</v>
      </c>
      <c r="AS2393">
        <v>0.68</v>
      </c>
      <c r="AT2393">
        <v>-1</v>
      </c>
      <c r="AU2393">
        <v>-1</v>
      </c>
      <c r="AV2393">
        <v>0.05</v>
      </c>
      <c r="AW2393">
        <v>29.88</v>
      </c>
      <c r="AX2393">
        <v>29.88</v>
      </c>
      <c r="AY2393">
        <v>0.17</v>
      </c>
      <c r="AZ2393">
        <v>0</v>
      </c>
      <c r="BA2393">
        <v>1376.1920168103875</v>
      </c>
    </row>
    <row r="2394" spans="1:53" x14ac:dyDescent="0.25">
      <c r="A2394">
        <v>5516</v>
      </c>
      <c r="B2394" t="s">
        <v>2692</v>
      </c>
      <c r="C2394">
        <v>0</v>
      </c>
      <c r="D2394">
        <v>1.58</v>
      </c>
      <c r="E2394">
        <v>0</v>
      </c>
      <c r="F2394">
        <v>0</v>
      </c>
      <c r="G2394">
        <v>0</v>
      </c>
      <c r="H2394">
        <v>0.03</v>
      </c>
      <c r="I2394">
        <v>0</v>
      </c>
      <c r="J2394">
        <v>2</v>
      </c>
      <c r="K2394">
        <v>0.03</v>
      </c>
      <c r="L2394">
        <v>-1</v>
      </c>
      <c r="M2394">
        <v>-1</v>
      </c>
      <c r="N2394">
        <v>0.67</v>
      </c>
      <c r="O2394">
        <v>3.58</v>
      </c>
      <c r="P2394">
        <v>0.03</v>
      </c>
      <c r="Q2394">
        <v>0.28000000000000003</v>
      </c>
      <c r="R2394">
        <v>0.05</v>
      </c>
      <c r="S2394">
        <v>0.32</v>
      </c>
      <c r="T2394">
        <v>0.23</v>
      </c>
      <c r="U2394">
        <v>0</v>
      </c>
      <c r="V2394">
        <v>0</v>
      </c>
      <c r="W2394">
        <v>20.67</v>
      </c>
      <c r="X2394">
        <v>0.6</v>
      </c>
      <c r="Y2394">
        <v>-1</v>
      </c>
      <c r="Z2394">
        <v>-1</v>
      </c>
      <c r="AA2394">
        <v>24.88</v>
      </c>
      <c r="AB2394">
        <v>0.03</v>
      </c>
      <c r="AC2394">
        <v>0.02</v>
      </c>
      <c r="AD2394">
        <v>0.03</v>
      </c>
      <c r="AE2394">
        <v>4.17</v>
      </c>
      <c r="AF2394">
        <v>-1</v>
      </c>
      <c r="AG2394">
        <v>-1</v>
      </c>
      <c r="AH2394">
        <v>-1</v>
      </c>
      <c r="AI2394">
        <v>0</v>
      </c>
      <c r="AJ2394">
        <v>0</v>
      </c>
      <c r="AK2394">
        <v>0.03</v>
      </c>
      <c r="AL2394">
        <v>0.03</v>
      </c>
      <c r="AM2394">
        <v>0.05</v>
      </c>
      <c r="AN2394">
        <v>0.05</v>
      </c>
      <c r="AO2394">
        <v>1.42</v>
      </c>
      <c r="AP2394">
        <v>1.42</v>
      </c>
      <c r="AQ2394">
        <v>22.67</v>
      </c>
      <c r="AR2394">
        <v>0.53</v>
      </c>
      <c r="AS2394">
        <v>0.68</v>
      </c>
      <c r="AT2394">
        <v>-1</v>
      </c>
      <c r="AU2394">
        <v>-1</v>
      </c>
      <c r="AV2394">
        <v>0.05</v>
      </c>
      <c r="AW2394">
        <v>29.88</v>
      </c>
      <c r="AX2394">
        <v>29.88</v>
      </c>
      <c r="AY2394">
        <v>0.17</v>
      </c>
      <c r="AZ2394">
        <v>0</v>
      </c>
      <c r="BA2394">
        <v>1353.7195573722415</v>
      </c>
    </row>
    <row r="2395" spans="1:53" x14ac:dyDescent="0.25">
      <c r="A2395">
        <v>5517</v>
      </c>
      <c r="B2395" t="s">
        <v>2693</v>
      </c>
      <c r="C2395">
        <v>0</v>
      </c>
      <c r="D2395">
        <v>1.58</v>
      </c>
      <c r="E2395">
        <v>0</v>
      </c>
      <c r="F2395">
        <v>0</v>
      </c>
      <c r="G2395">
        <v>0</v>
      </c>
      <c r="H2395">
        <v>0.03</v>
      </c>
      <c r="I2395">
        <v>0</v>
      </c>
      <c r="J2395">
        <v>2</v>
      </c>
      <c r="K2395">
        <v>0.03</v>
      </c>
      <c r="L2395">
        <v>-1</v>
      </c>
      <c r="M2395">
        <v>-1</v>
      </c>
      <c r="N2395">
        <v>0.67</v>
      </c>
      <c r="O2395">
        <v>3.58</v>
      </c>
      <c r="P2395">
        <v>0.03</v>
      </c>
      <c r="Q2395">
        <v>0.28000000000000003</v>
      </c>
      <c r="R2395">
        <v>0.05</v>
      </c>
      <c r="S2395">
        <v>0.32</v>
      </c>
      <c r="T2395">
        <v>0.23</v>
      </c>
      <c r="U2395">
        <v>0</v>
      </c>
      <c r="V2395">
        <v>0</v>
      </c>
      <c r="W2395">
        <v>20.67</v>
      </c>
      <c r="X2395">
        <v>0.6</v>
      </c>
      <c r="Y2395">
        <v>-1</v>
      </c>
      <c r="Z2395">
        <v>-1</v>
      </c>
      <c r="AA2395">
        <v>24.88</v>
      </c>
      <c r="AB2395">
        <v>0.03</v>
      </c>
      <c r="AC2395">
        <v>0.02</v>
      </c>
      <c r="AD2395">
        <v>0.03</v>
      </c>
      <c r="AE2395">
        <v>4.17</v>
      </c>
      <c r="AF2395">
        <v>-1</v>
      </c>
      <c r="AG2395">
        <v>-1</v>
      </c>
      <c r="AH2395">
        <v>-1</v>
      </c>
      <c r="AI2395">
        <v>0</v>
      </c>
      <c r="AJ2395">
        <v>0</v>
      </c>
      <c r="AK2395">
        <v>0.03</v>
      </c>
      <c r="AL2395">
        <v>0.03</v>
      </c>
      <c r="AM2395">
        <v>0.05</v>
      </c>
      <c r="AN2395">
        <v>0.05</v>
      </c>
      <c r="AO2395">
        <v>1.42</v>
      </c>
      <c r="AP2395">
        <v>1.42</v>
      </c>
      <c r="AQ2395">
        <v>22.67</v>
      </c>
      <c r="AR2395">
        <v>0.53</v>
      </c>
      <c r="AS2395">
        <v>0.68</v>
      </c>
      <c r="AT2395">
        <v>-1</v>
      </c>
      <c r="AU2395">
        <v>-1</v>
      </c>
      <c r="AV2395">
        <v>0.05</v>
      </c>
      <c r="AW2395">
        <v>29.88</v>
      </c>
      <c r="AX2395">
        <v>29.88</v>
      </c>
      <c r="AY2395">
        <v>0.17</v>
      </c>
      <c r="AZ2395">
        <v>0</v>
      </c>
      <c r="BA2395">
        <v>1434.4373132190481</v>
      </c>
    </row>
    <row r="2396" spans="1:53" x14ac:dyDescent="0.25">
      <c r="A2396">
        <v>5518</v>
      </c>
      <c r="B2396" t="s">
        <v>2694</v>
      </c>
      <c r="C2396">
        <v>0</v>
      </c>
      <c r="D2396">
        <v>1.58</v>
      </c>
      <c r="E2396">
        <v>0</v>
      </c>
      <c r="F2396">
        <v>0</v>
      </c>
      <c r="G2396">
        <v>0</v>
      </c>
      <c r="H2396">
        <v>0.03</v>
      </c>
      <c r="I2396">
        <v>0</v>
      </c>
      <c r="J2396">
        <v>2</v>
      </c>
      <c r="K2396">
        <v>0.03</v>
      </c>
      <c r="L2396">
        <v>-1</v>
      </c>
      <c r="M2396">
        <v>-1</v>
      </c>
      <c r="N2396">
        <v>0.67</v>
      </c>
      <c r="O2396">
        <v>3.58</v>
      </c>
      <c r="P2396">
        <v>0.03</v>
      </c>
      <c r="Q2396">
        <v>0.28000000000000003</v>
      </c>
      <c r="R2396">
        <v>0.05</v>
      </c>
      <c r="S2396">
        <v>0.32</v>
      </c>
      <c r="T2396">
        <v>0.23</v>
      </c>
      <c r="U2396">
        <v>0</v>
      </c>
      <c r="V2396">
        <v>0</v>
      </c>
      <c r="W2396">
        <v>20.67</v>
      </c>
      <c r="X2396">
        <v>0.6</v>
      </c>
      <c r="Y2396">
        <v>-1</v>
      </c>
      <c r="Z2396">
        <v>-1</v>
      </c>
      <c r="AA2396">
        <v>24.88</v>
      </c>
      <c r="AB2396">
        <v>0.03</v>
      </c>
      <c r="AC2396">
        <v>0.02</v>
      </c>
      <c r="AD2396">
        <v>0.03</v>
      </c>
      <c r="AE2396">
        <v>4.17</v>
      </c>
      <c r="AF2396">
        <v>-1</v>
      </c>
      <c r="AG2396">
        <v>-1</v>
      </c>
      <c r="AH2396">
        <v>-1</v>
      </c>
      <c r="AI2396">
        <v>0</v>
      </c>
      <c r="AJ2396">
        <v>0</v>
      </c>
      <c r="AK2396">
        <v>0.03</v>
      </c>
      <c r="AL2396">
        <v>0.03</v>
      </c>
      <c r="AM2396">
        <v>0.05</v>
      </c>
      <c r="AN2396">
        <v>0.05</v>
      </c>
      <c r="AO2396">
        <v>1.42</v>
      </c>
      <c r="AP2396">
        <v>1.42</v>
      </c>
      <c r="AQ2396">
        <v>22.67</v>
      </c>
      <c r="AR2396">
        <v>0.53</v>
      </c>
      <c r="AS2396">
        <v>0.68</v>
      </c>
      <c r="AT2396">
        <v>-1</v>
      </c>
      <c r="AU2396">
        <v>-1</v>
      </c>
      <c r="AV2396">
        <v>0.05</v>
      </c>
      <c r="AW2396">
        <v>29.88</v>
      </c>
      <c r="AX2396">
        <v>29.88</v>
      </c>
      <c r="AY2396">
        <v>0.17</v>
      </c>
      <c r="AZ2396">
        <v>0</v>
      </c>
      <c r="BA2396">
        <v>1503.612044780032</v>
      </c>
    </row>
    <row r="2397" spans="1:53" x14ac:dyDescent="0.25">
      <c r="A2397">
        <v>5519</v>
      </c>
      <c r="B2397" t="s">
        <v>2695</v>
      </c>
      <c r="C2397">
        <v>0</v>
      </c>
      <c r="D2397">
        <v>1.58</v>
      </c>
      <c r="E2397">
        <v>0</v>
      </c>
      <c r="F2397">
        <v>0</v>
      </c>
      <c r="G2397">
        <v>0</v>
      </c>
      <c r="H2397">
        <v>0.03</v>
      </c>
      <c r="I2397">
        <v>0</v>
      </c>
      <c r="J2397">
        <v>2</v>
      </c>
      <c r="K2397">
        <v>0.03</v>
      </c>
      <c r="L2397">
        <v>-1</v>
      </c>
      <c r="M2397">
        <v>-1</v>
      </c>
      <c r="N2397">
        <v>0.67</v>
      </c>
      <c r="O2397">
        <v>3.58</v>
      </c>
      <c r="P2397">
        <v>0.03</v>
      </c>
      <c r="Q2397">
        <v>0.28000000000000003</v>
      </c>
      <c r="R2397">
        <v>0.05</v>
      </c>
      <c r="S2397">
        <v>0.32</v>
      </c>
      <c r="T2397">
        <v>0.23</v>
      </c>
      <c r="U2397">
        <v>0</v>
      </c>
      <c r="V2397">
        <v>0</v>
      </c>
      <c r="W2397">
        <v>20.67</v>
      </c>
      <c r="X2397">
        <v>0.6</v>
      </c>
      <c r="Y2397">
        <v>-1</v>
      </c>
      <c r="Z2397">
        <v>-1</v>
      </c>
      <c r="AA2397">
        <v>24.88</v>
      </c>
      <c r="AB2397">
        <v>0.03</v>
      </c>
      <c r="AC2397">
        <v>0.02</v>
      </c>
      <c r="AD2397">
        <v>0.03</v>
      </c>
      <c r="AE2397">
        <v>4.17</v>
      </c>
      <c r="AF2397">
        <v>-1</v>
      </c>
      <c r="AG2397">
        <v>-1</v>
      </c>
      <c r="AH2397">
        <v>-1</v>
      </c>
      <c r="AI2397">
        <v>0</v>
      </c>
      <c r="AJ2397">
        <v>0</v>
      </c>
      <c r="AK2397">
        <v>0.03</v>
      </c>
      <c r="AL2397">
        <v>0.03</v>
      </c>
      <c r="AM2397">
        <v>0.05</v>
      </c>
      <c r="AN2397">
        <v>0.05</v>
      </c>
      <c r="AO2397">
        <v>1.42</v>
      </c>
      <c r="AP2397">
        <v>1.42</v>
      </c>
      <c r="AQ2397">
        <v>22.67</v>
      </c>
      <c r="AR2397">
        <v>0.53</v>
      </c>
      <c r="AS2397">
        <v>0.68</v>
      </c>
      <c r="AT2397">
        <v>-1</v>
      </c>
      <c r="AU2397">
        <v>-1</v>
      </c>
      <c r="AV2397">
        <v>0.05</v>
      </c>
      <c r="AW2397">
        <v>29.88</v>
      </c>
      <c r="AX2397">
        <v>29.88</v>
      </c>
      <c r="AY2397">
        <v>0.17</v>
      </c>
      <c r="AZ2397">
        <v>0</v>
      </c>
      <c r="BA2397">
        <v>1359.4874145761053</v>
      </c>
    </row>
    <row r="2398" spans="1:53" x14ac:dyDescent="0.25">
      <c r="A2398">
        <v>5522</v>
      </c>
      <c r="B2398" t="s">
        <v>2696</v>
      </c>
      <c r="C2398">
        <v>0</v>
      </c>
      <c r="D2398">
        <v>1.58</v>
      </c>
      <c r="E2398">
        <v>0</v>
      </c>
      <c r="F2398">
        <v>0</v>
      </c>
      <c r="G2398">
        <v>0</v>
      </c>
      <c r="H2398">
        <v>0.03</v>
      </c>
      <c r="I2398">
        <v>0</v>
      </c>
      <c r="J2398">
        <v>2</v>
      </c>
      <c r="K2398">
        <v>0.03</v>
      </c>
      <c r="L2398">
        <v>-1</v>
      </c>
      <c r="M2398">
        <v>-1</v>
      </c>
      <c r="N2398">
        <v>0.67</v>
      </c>
      <c r="O2398">
        <v>3.58</v>
      </c>
      <c r="P2398">
        <v>0.03</v>
      </c>
      <c r="Q2398">
        <v>0.28000000000000003</v>
      </c>
      <c r="R2398">
        <v>0.05</v>
      </c>
      <c r="S2398">
        <v>0.32</v>
      </c>
      <c r="T2398">
        <v>0.23</v>
      </c>
      <c r="U2398">
        <v>0</v>
      </c>
      <c r="V2398">
        <v>0</v>
      </c>
      <c r="W2398">
        <v>20.67</v>
      </c>
      <c r="X2398">
        <v>0.6</v>
      </c>
      <c r="Y2398">
        <v>-1</v>
      </c>
      <c r="Z2398">
        <v>-1</v>
      </c>
      <c r="AA2398">
        <v>24.88</v>
      </c>
      <c r="AB2398">
        <v>0.03</v>
      </c>
      <c r="AC2398">
        <v>0.02</v>
      </c>
      <c r="AD2398">
        <v>0.03</v>
      </c>
      <c r="AE2398">
        <v>4.17</v>
      </c>
      <c r="AF2398">
        <v>-1</v>
      </c>
      <c r="AG2398">
        <v>-1</v>
      </c>
      <c r="AH2398">
        <v>-1</v>
      </c>
      <c r="AI2398">
        <v>0</v>
      </c>
      <c r="AJ2398">
        <v>0</v>
      </c>
      <c r="AK2398">
        <v>0.03</v>
      </c>
      <c r="AL2398">
        <v>0.03</v>
      </c>
      <c r="AM2398">
        <v>0.05</v>
      </c>
      <c r="AN2398">
        <v>0.05</v>
      </c>
      <c r="AO2398">
        <v>1.42</v>
      </c>
      <c r="AP2398">
        <v>1.42</v>
      </c>
      <c r="AQ2398">
        <v>22.67</v>
      </c>
      <c r="AR2398">
        <v>0.53</v>
      </c>
      <c r="AS2398">
        <v>0.68</v>
      </c>
      <c r="AT2398">
        <v>-1</v>
      </c>
      <c r="AU2398">
        <v>-1</v>
      </c>
      <c r="AV2398">
        <v>0.05</v>
      </c>
      <c r="AW2398">
        <v>29.88</v>
      </c>
      <c r="AX2398">
        <v>29.88</v>
      </c>
      <c r="AY2398">
        <v>0.17</v>
      </c>
      <c r="AZ2398">
        <v>0</v>
      </c>
      <c r="BA2398">
        <v>1421.0634137769948</v>
      </c>
    </row>
    <row r="2399" spans="1:53" x14ac:dyDescent="0.25">
      <c r="A2399">
        <v>5523</v>
      </c>
      <c r="B2399" t="s">
        <v>461</v>
      </c>
      <c r="C2399">
        <v>0</v>
      </c>
      <c r="D2399">
        <v>1.58</v>
      </c>
      <c r="E2399">
        <v>0</v>
      </c>
      <c r="F2399">
        <v>0</v>
      </c>
      <c r="G2399">
        <v>0</v>
      </c>
      <c r="H2399">
        <v>0.03</v>
      </c>
      <c r="I2399">
        <v>0</v>
      </c>
      <c r="J2399">
        <v>2</v>
      </c>
      <c r="K2399">
        <v>0.03</v>
      </c>
      <c r="L2399">
        <v>-1</v>
      </c>
      <c r="M2399">
        <v>-1</v>
      </c>
      <c r="N2399">
        <v>0.67</v>
      </c>
      <c r="O2399">
        <v>3.58</v>
      </c>
      <c r="P2399">
        <v>0.03</v>
      </c>
      <c r="Q2399">
        <v>0.28000000000000003</v>
      </c>
      <c r="R2399">
        <v>0.05</v>
      </c>
      <c r="S2399">
        <v>0.32</v>
      </c>
      <c r="T2399">
        <v>0.23</v>
      </c>
      <c r="U2399">
        <v>0</v>
      </c>
      <c r="V2399">
        <v>0</v>
      </c>
      <c r="W2399">
        <v>20.67</v>
      </c>
      <c r="X2399">
        <v>0.6</v>
      </c>
      <c r="Y2399">
        <v>-1</v>
      </c>
      <c r="Z2399">
        <v>-1</v>
      </c>
      <c r="AA2399">
        <v>24.88</v>
      </c>
      <c r="AB2399">
        <v>0.03</v>
      </c>
      <c r="AC2399">
        <v>0.02</v>
      </c>
      <c r="AD2399">
        <v>0.03</v>
      </c>
      <c r="AE2399">
        <v>4.17</v>
      </c>
      <c r="AF2399">
        <v>-1</v>
      </c>
      <c r="AG2399">
        <v>-1</v>
      </c>
      <c r="AH2399">
        <v>-1</v>
      </c>
      <c r="AI2399">
        <v>0</v>
      </c>
      <c r="AJ2399">
        <v>0</v>
      </c>
      <c r="AK2399">
        <v>0.03</v>
      </c>
      <c r="AL2399">
        <v>0.03</v>
      </c>
      <c r="AM2399">
        <v>0.05</v>
      </c>
      <c r="AN2399">
        <v>0.05</v>
      </c>
      <c r="AO2399">
        <v>1.42</v>
      </c>
      <c r="AP2399">
        <v>1.42</v>
      </c>
      <c r="AQ2399">
        <v>22.67</v>
      </c>
      <c r="AR2399">
        <v>0.53</v>
      </c>
      <c r="AS2399">
        <v>0.68</v>
      </c>
      <c r="AT2399">
        <v>-1</v>
      </c>
      <c r="AU2399">
        <v>-1</v>
      </c>
      <c r="AV2399">
        <v>0.05</v>
      </c>
      <c r="AW2399">
        <v>29.88</v>
      </c>
      <c r="AX2399">
        <v>29.88</v>
      </c>
      <c r="AY2399">
        <v>0.17</v>
      </c>
      <c r="AZ2399">
        <v>0</v>
      </c>
      <c r="BA2399">
        <v>1382.6182808836706</v>
      </c>
    </row>
    <row r="2400" spans="1:53" x14ac:dyDescent="0.25">
      <c r="A2400">
        <v>5524</v>
      </c>
      <c r="B2400" t="s">
        <v>2697</v>
      </c>
      <c r="C2400">
        <v>0</v>
      </c>
      <c r="D2400">
        <v>1.58</v>
      </c>
      <c r="E2400">
        <v>0</v>
      </c>
      <c r="F2400">
        <v>0</v>
      </c>
      <c r="G2400">
        <v>0</v>
      </c>
      <c r="H2400">
        <v>0.03</v>
      </c>
      <c r="I2400">
        <v>0</v>
      </c>
      <c r="J2400">
        <v>2</v>
      </c>
      <c r="K2400">
        <v>0.03</v>
      </c>
      <c r="L2400">
        <v>-1</v>
      </c>
      <c r="M2400">
        <v>-1</v>
      </c>
      <c r="N2400">
        <v>0.67</v>
      </c>
      <c r="O2400">
        <v>3.58</v>
      </c>
      <c r="P2400">
        <v>0.03</v>
      </c>
      <c r="Q2400">
        <v>0.28000000000000003</v>
      </c>
      <c r="R2400">
        <v>0.05</v>
      </c>
      <c r="S2400">
        <v>0.32</v>
      </c>
      <c r="T2400">
        <v>0.23</v>
      </c>
      <c r="U2400">
        <v>0</v>
      </c>
      <c r="V2400">
        <v>0</v>
      </c>
      <c r="W2400">
        <v>20.67</v>
      </c>
      <c r="X2400">
        <v>0.6</v>
      </c>
      <c r="Y2400">
        <v>-1</v>
      </c>
      <c r="Z2400">
        <v>-1</v>
      </c>
      <c r="AA2400">
        <v>24.88</v>
      </c>
      <c r="AB2400">
        <v>0.03</v>
      </c>
      <c r="AC2400">
        <v>0.02</v>
      </c>
      <c r="AD2400">
        <v>0.03</v>
      </c>
      <c r="AE2400">
        <v>4.17</v>
      </c>
      <c r="AF2400">
        <v>-1</v>
      </c>
      <c r="AG2400">
        <v>-1</v>
      </c>
      <c r="AH2400">
        <v>-1</v>
      </c>
      <c r="AI2400">
        <v>0</v>
      </c>
      <c r="AJ2400">
        <v>0</v>
      </c>
      <c r="AK2400">
        <v>0.03</v>
      </c>
      <c r="AL2400">
        <v>0.03</v>
      </c>
      <c r="AM2400">
        <v>0.05</v>
      </c>
      <c r="AN2400">
        <v>0.05</v>
      </c>
      <c r="AO2400">
        <v>1.42</v>
      </c>
      <c r="AP2400">
        <v>1.42</v>
      </c>
      <c r="AQ2400">
        <v>22.67</v>
      </c>
      <c r="AR2400">
        <v>0.53</v>
      </c>
      <c r="AS2400">
        <v>0.68</v>
      </c>
      <c r="AT2400">
        <v>-1</v>
      </c>
      <c r="AU2400">
        <v>-1</v>
      </c>
      <c r="AV2400">
        <v>0.05</v>
      </c>
      <c r="AW2400">
        <v>29.88</v>
      </c>
      <c r="AX2400">
        <v>29.88</v>
      </c>
      <c r="AY2400">
        <v>0.17</v>
      </c>
      <c r="AZ2400">
        <v>0</v>
      </c>
      <c r="BA2400">
        <v>1403.472963240195</v>
      </c>
    </row>
    <row r="2401" spans="1:53" x14ac:dyDescent="0.25">
      <c r="A2401">
        <v>5525</v>
      </c>
      <c r="B2401" t="s">
        <v>2698</v>
      </c>
      <c r="C2401">
        <v>0</v>
      </c>
      <c r="D2401">
        <v>1.58</v>
      </c>
      <c r="E2401">
        <v>0</v>
      </c>
      <c r="F2401">
        <v>0</v>
      </c>
      <c r="G2401">
        <v>0</v>
      </c>
      <c r="H2401">
        <v>0.03</v>
      </c>
      <c r="I2401">
        <v>0</v>
      </c>
      <c r="J2401">
        <v>2</v>
      </c>
      <c r="K2401">
        <v>0.03</v>
      </c>
      <c r="L2401">
        <v>-1</v>
      </c>
      <c r="M2401">
        <v>-1</v>
      </c>
      <c r="N2401">
        <v>0.67</v>
      </c>
      <c r="O2401">
        <v>3.58</v>
      </c>
      <c r="P2401">
        <v>0.03</v>
      </c>
      <c r="Q2401">
        <v>0.28000000000000003</v>
      </c>
      <c r="R2401">
        <v>0.05</v>
      </c>
      <c r="S2401">
        <v>0.32</v>
      </c>
      <c r="T2401">
        <v>0.23</v>
      </c>
      <c r="U2401">
        <v>0</v>
      </c>
      <c r="V2401">
        <v>0</v>
      </c>
      <c r="W2401">
        <v>20.67</v>
      </c>
      <c r="X2401">
        <v>0.6</v>
      </c>
      <c r="Y2401">
        <v>-1</v>
      </c>
      <c r="Z2401">
        <v>-1</v>
      </c>
      <c r="AA2401">
        <v>24.88</v>
      </c>
      <c r="AB2401">
        <v>0.03</v>
      </c>
      <c r="AC2401">
        <v>0.02</v>
      </c>
      <c r="AD2401">
        <v>0.03</v>
      </c>
      <c r="AE2401">
        <v>4.17</v>
      </c>
      <c r="AF2401">
        <v>-1</v>
      </c>
      <c r="AG2401">
        <v>-1</v>
      </c>
      <c r="AH2401">
        <v>-1</v>
      </c>
      <c r="AI2401">
        <v>0</v>
      </c>
      <c r="AJ2401">
        <v>0</v>
      </c>
      <c r="AK2401">
        <v>0.03</v>
      </c>
      <c r="AL2401">
        <v>0.03</v>
      </c>
      <c r="AM2401">
        <v>0.05</v>
      </c>
      <c r="AN2401">
        <v>0.05</v>
      </c>
      <c r="AO2401">
        <v>1.42</v>
      </c>
      <c r="AP2401">
        <v>1.42</v>
      </c>
      <c r="AQ2401">
        <v>22.67</v>
      </c>
      <c r="AR2401">
        <v>0.53</v>
      </c>
      <c r="AS2401">
        <v>0.68</v>
      </c>
      <c r="AT2401">
        <v>-1</v>
      </c>
      <c r="AU2401">
        <v>-1</v>
      </c>
      <c r="AV2401">
        <v>0.05</v>
      </c>
      <c r="AW2401">
        <v>29.88</v>
      </c>
      <c r="AX2401">
        <v>29.88</v>
      </c>
      <c r="AY2401">
        <v>0.17</v>
      </c>
      <c r="AZ2401">
        <v>0</v>
      </c>
      <c r="BA2401">
        <v>1445.2647520644846</v>
      </c>
    </row>
    <row r="2402" spans="1:53" x14ac:dyDescent="0.25">
      <c r="A2402">
        <v>5526</v>
      </c>
      <c r="B2402" t="s">
        <v>2699</v>
      </c>
      <c r="C2402">
        <v>0</v>
      </c>
      <c r="D2402">
        <v>1.58</v>
      </c>
      <c r="E2402">
        <v>0</v>
      </c>
      <c r="F2402">
        <v>0</v>
      </c>
      <c r="G2402">
        <v>0</v>
      </c>
      <c r="H2402">
        <v>0.03</v>
      </c>
      <c r="I2402">
        <v>0</v>
      </c>
      <c r="J2402">
        <v>2</v>
      </c>
      <c r="K2402">
        <v>0.03</v>
      </c>
      <c r="L2402">
        <v>-1</v>
      </c>
      <c r="M2402">
        <v>-1</v>
      </c>
      <c r="N2402">
        <v>0.67</v>
      </c>
      <c r="O2402">
        <v>3.58</v>
      </c>
      <c r="P2402">
        <v>0.03</v>
      </c>
      <c r="Q2402">
        <v>0.28000000000000003</v>
      </c>
      <c r="R2402">
        <v>0.05</v>
      </c>
      <c r="S2402">
        <v>0.32</v>
      </c>
      <c r="T2402">
        <v>0.23</v>
      </c>
      <c r="U2402">
        <v>0</v>
      </c>
      <c r="V2402">
        <v>0</v>
      </c>
      <c r="W2402">
        <v>20.67</v>
      </c>
      <c r="X2402">
        <v>0.6</v>
      </c>
      <c r="Y2402">
        <v>-1</v>
      </c>
      <c r="Z2402">
        <v>-1</v>
      </c>
      <c r="AA2402">
        <v>24.88</v>
      </c>
      <c r="AB2402">
        <v>0.03</v>
      </c>
      <c r="AC2402">
        <v>0.02</v>
      </c>
      <c r="AD2402">
        <v>0.03</v>
      </c>
      <c r="AE2402">
        <v>4.17</v>
      </c>
      <c r="AF2402">
        <v>-1</v>
      </c>
      <c r="AG2402">
        <v>-1</v>
      </c>
      <c r="AH2402">
        <v>-1</v>
      </c>
      <c r="AI2402">
        <v>0</v>
      </c>
      <c r="AJ2402">
        <v>0</v>
      </c>
      <c r="AK2402">
        <v>0.03</v>
      </c>
      <c r="AL2402">
        <v>0.03</v>
      </c>
      <c r="AM2402">
        <v>0.05</v>
      </c>
      <c r="AN2402">
        <v>0.05</v>
      </c>
      <c r="AO2402">
        <v>1.42</v>
      </c>
      <c r="AP2402">
        <v>1.42</v>
      </c>
      <c r="AQ2402">
        <v>22.67</v>
      </c>
      <c r="AR2402">
        <v>0.53</v>
      </c>
      <c r="AS2402">
        <v>0.68</v>
      </c>
      <c r="AT2402">
        <v>-1</v>
      </c>
      <c r="AU2402">
        <v>-1</v>
      </c>
      <c r="AV2402">
        <v>0.05</v>
      </c>
      <c r="AW2402">
        <v>29.88</v>
      </c>
      <c r="AX2402">
        <v>29.88</v>
      </c>
      <c r="AY2402">
        <v>0.17</v>
      </c>
      <c r="AZ2402">
        <v>0</v>
      </c>
      <c r="BA2402">
        <v>1489.8312929671911</v>
      </c>
    </row>
    <row r="2403" spans="1:53" x14ac:dyDescent="0.25">
      <c r="A2403">
        <v>5527</v>
      </c>
      <c r="B2403" t="s">
        <v>2700</v>
      </c>
      <c r="C2403">
        <v>0</v>
      </c>
      <c r="D2403">
        <v>1.58</v>
      </c>
      <c r="E2403">
        <v>0</v>
      </c>
      <c r="F2403">
        <v>0</v>
      </c>
      <c r="G2403">
        <v>0</v>
      </c>
      <c r="H2403">
        <v>0.03</v>
      </c>
      <c r="I2403">
        <v>0</v>
      </c>
      <c r="J2403">
        <v>2</v>
      </c>
      <c r="K2403">
        <v>0.03</v>
      </c>
      <c r="L2403">
        <v>-1</v>
      </c>
      <c r="M2403">
        <v>-1</v>
      </c>
      <c r="N2403">
        <v>0.67</v>
      </c>
      <c r="O2403">
        <v>3.58</v>
      </c>
      <c r="P2403">
        <v>0.03</v>
      </c>
      <c r="Q2403">
        <v>0.28000000000000003</v>
      </c>
      <c r="R2403">
        <v>0.05</v>
      </c>
      <c r="S2403">
        <v>0.32</v>
      </c>
      <c r="T2403">
        <v>0.23</v>
      </c>
      <c r="U2403">
        <v>0</v>
      </c>
      <c r="V2403">
        <v>0</v>
      </c>
      <c r="W2403">
        <v>20.67</v>
      </c>
      <c r="X2403">
        <v>0.6</v>
      </c>
      <c r="Y2403">
        <v>-1</v>
      </c>
      <c r="Z2403">
        <v>-1</v>
      </c>
      <c r="AA2403">
        <v>24.88</v>
      </c>
      <c r="AB2403">
        <v>0.03</v>
      </c>
      <c r="AC2403">
        <v>0.02</v>
      </c>
      <c r="AD2403">
        <v>0.03</v>
      </c>
      <c r="AE2403">
        <v>4.17</v>
      </c>
      <c r="AF2403">
        <v>-1</v>
      </c>
      <c r="AG2403">
        <v>-1</v>
      </c>
      <c r="AH2403">
        <v>-1</v>
      </c>
      <c r="AI2403">
        <v>0</v>
      </c>
      <c r="AJ2403">
        <v>0</v>
      </c>
      <c r="AK2403">
        <v>0.03</v>
      </c>
      <c r="AL2403">
        <v>0.03</v>
      </c>
      <c r="AM2403">
        <v>0.05</v>
      </c>
      <c r="AN2403">
        <v>0.05</v>
      </c>
      <c r="AO2403">
        <v>1.42</v>
      </c>
      <c r="AP2403">
        <v>1.42</v>
      </c>
      <c r="AQ2403">
        <v>22.67</v>
      </c>
      <c r="AR2403">
        <v>0.53</v>
      </c>
      <c r="AS2403">
        <v>0.68</v>
      </c>
      <c r="AT2403">
        <v>-1</v>
      </c>
      <c r="AU2403">
        <v>-1</v>
      </c>
      <c r="AV2403">
        <v>0.05</v>
      </c>
      <c r="AW2403">
        <v>29.88</v>
      </c>
      <c r="AX2403">
        <v>29.88</v>
      </c>
      <c r="AY2403">
        <v>0.17</v>
      </c>
      <c r="AZ2403">
        <v>0</v>
      </c>
      <c r="BA2403">
        <v>1322.8242190348387</v>
      </c>
    </row>
    <row r="2404" spans="1:53" x14ac:dyDescent="0.25">
      <c r="A2404">
        <v>5528</v>
      </c>
      <c r="B2404" t="s">
        <v>2701</v>
      </c>
      <c r="C2404">
        <v>0</v>
      </c>
      <c r="D2404">
        <v>1.58</v>
      </c>
      <c r="E2404">
        <v>0</v>
      </c>
      <c r="F2404">
        <v>0</v>
      </c>
      <c r="G2404">
        <v>0</v>
      </c>
      <c r="H2404">
        <v>0.03</v>
      </c>
      <c r="I2404">
        <v>0</v>
      </c>
      <c r="J2404">
        <v>2</v>
      </c>
      <c r="K2404">
        <v>0.03</v>
      </c>
      <c r="L2404">
        <v>-1</v>
      </c>
      <c r="M2404">
        <v>-1</v>
      </c>
      <c r="N2404">
        <v>0.67</v>
      </c>
      <c r="O2404">
        <v>3.58</v>
      </c>
      <c r="P2404">
        <v>0.03</v>
      </c>
      <c r="Q2404">
        <v>0.28000000000000003</v>
      </c>
      <c r="R2404">
        <v>0.05</v>
      </c>
      <c r="S2404">
        <v>0.32</v>
      </c>
      <c r="T2404">
        <v>0.23</v>
      </c>
      <c r="U2404">
        <v>0</v>
      </c>
      <c r="V2404">
        <v>0</v>
      </c>
      <c r="W2404">
        <v>20.67</v>
      </c>
      <c r="X2404">
        <v>0.6</v>
      </c>
      <c r="Y2404">
        <v>-1</v>
      </c>
      <c r="Z2404">
        <v>-1</v>
      </c>
      <c r="AA2404">
        <v>24.88</v>
      </c>
      <c r="AB2404">
        <v>0.03</v>
      </c>
      <c r="AC2404">
        <v>0.02</v>
      </c>
      <c r="AD2404">
        <v>0.03</v>
      </c>
      <c r="AE2404">
        <v>4.17</v>
      </c>
      <c r="AF2404">
        <v>-1</v>
      </c>
      <c r="AG2404">
        <v>-1</v>
      </c>
      <c r="AH2404">
        <v>-1</v>
      </c>
      <c r="AI2404">
        <v>0</v>
      </c>
      <c r="AJ2404">
        <v>0</v>
      </c>
      <c r="AK2404">
        <v>0.03</v>
      </c>
      <c r="AL2404">
        <v>0.03</v>
      </c>
      <c r="AM2404">
        <v>0.05</v>
      </c>
      <c r="AN2404">
        <v>0.05</v>
      </c>
      <c r="AO2404">
        <v>1.42</v>
      </c>
      <c r="AP2404">
        <v>1.42</v>
      </c>
      <c r="AQ2404">
        <v>22.67</v>
      </c>
      <c r="AR2404">
        <v>0.53</v>
      </c>
      <c r="AS2404">
        <v>0.68</v>
      </c>
      <c r="AT2404">
        <v>-1</v>
      </c>
      <c r="AU2404">
        <v>-1</v>
      </c>
      <c r="AV2404">
        <v>0.05</v>
      </c>
      <c r="AW2404">
        <v>29.88</v>
      </c>
      <c r="AX2404">
        <v>29.88</v>
      </c>
      <c r="AY2404">
        <v>0.17</v>
      </c>
      <c r="AZ2404">
        <v>0</v>
      </c>
      <c r="BA2404">
        <v>1462.8334503002397</v>
      </c>
    </row>
    <row r="2405" spans="1:53" x14ac:dyDescent="0.25">
      <c r="A2405">
        <v>5530</v>
      </c>
      <c r="B2405" t="s">
        <v>2702</v>
      </c>
      <c r="C2405">
        <v>0</v>
      </c>
      <c r="D2405">
        <v>1.58</v>
      </c>
      <c r="E2405">
        <v>0</v>
      </c>
      <c r="F2405">
        <v>0</v>
      </c>
      <c r="G2405">
        <v>0</v>
      </c>
      <c r="H2405">
        <v>0.03</v>
      </c>
      <c r="I2405">
        <v>0</v>
      </c>
      <c r="J2405">
        <v>2</v>
      </c>
      <c r="K2405">
        <v>0.03</v>
      </c>
      <c r="L2405">
        <v>-1</v>
      </c>
      <c r="M2405">
        <v>-1</v>
      </c>
      <c r="N2405">
        <v>0.67</v>
      </c>
      <c r="O2405">
        <v>3.58</v>
      </c>
      <c r="P2405">
        <v>0.03</v>
      </c>
      <c r="Q2405">
        <v>0.28000000000000003</v>
      </c>
      <c r="R2405">
        <v>0.05</v>
      </c>
      <c r="S2405">
        <v>0.32</v>
      </c>
      <c r="T2405">
        <v>0.23</v>
      </c>
      <c r="U2405">
        <v>0</v>
      </c>
      <c r="V2405">
        <v>0</v>
      </c>
      <c r="W2405">
        <v>20.67</v>
      </c>
      <c r="X2405">
        <v>0.6</v>
      </c>
      <c r="Y2405">
        <v>-1</v>
      </c>
      <c r="Z2405">
        <v>-1</v>
      </c>
      <c r="AA2405">
        <v>24.88</v>
      </c>
      <c r="AB2405">
        <v>0.03</v>
      </c>
      <c r="AC2405">
        <v>0.02</v>
      </c>
      <c r="AD2405">
        <v>0.03</v>
      </c>
      <c r="AE2405">
        <v>4.17</v>
      </c>
      <c r="AF2405">
        <v>-1</v>
      </c>
      <c r="AG2405">
        <v>-1</v>
      </c>
      <c r="AH2405">
        <v>-1</v>
      </c>
      <c r="AI2405">
        <v>0</v>
      </c>
      <c r="AJ2405">
        <v>0</v>
      </c>
      <c r="AK2405">
        <v>0.03</v>
      </c>
      <c r="AL2405">
        <v>0.03</v>
      </c>
      <c r="AM2405">
        <v>0.05</v>
      </c>
      <c r="AN2405">
        <v>0.05</v>
      </c>
      <c r="AO2405">
        <v>1.42</v>
      </c>
      <c r="AP2405">
        <v>1.42</v>
      </c>
      <c r="AQ2405">
        <v>22.67</v>
      </c>
      <c r="AR2405">
        <v>0.53</v>
      </c>
      <c r="AS2405">
        <v>0.68</v>
      </c>
      <c r="AT2405">
        <v>-1</v>
      </c>
      <c r="AU2405">
        <v>-1</v>
      </c>
      <c r="AV2405">
        <v>0.05</v>
      </c>
      <c r="AW2405">
        <v>29.88</v>
      </c>
      <c r="AX2405">
        <v>29.88</v>
      </c>
      <c r="AY2405">
        <v>0.17</v>
      </c>
      <c r="AZ2405">
        <v>0</v>
      </c>
      <c r="BA2405">
        <v>1423.7696156204906</v>
      </c>
    </row>
    <row r="2406" spans="1:53" x14ac:dyDescent="0.25">
      <c r="A2406">
        <v>5531</v>
      </c>
      <c r="B2406" t="s">
        <v>1506</v>
      </c>
      <c r="C2406">
        <v>0</v>
      </c>
      <c r="D2406">
        <v>1.58</v>
      </c>
      <c r="E2406">
        <v>0</v>
      </c>
      <c r="F2406">
        <v>0</v>
      </c>
      <c r="G2406">
        <v>0</v>
      </c>
      <c r="H2406">
        <v>0.03</v>
      </c>
      <c r="I2406">
        <v>0</v>
      </c>
      <c r="J2406">
        <v>2</v>
      </c>
      <c r="K2406">
        <v>0.03</v>
      </c>
      <c r="L2406">
        <v>-1</v>
      </c>
      <c r="M2406">
        <v>-1</v>
      </c>
      <c r="N2406">
        <v>0.67</v>
      </c>
      <c r="O2406">
        <v>3.58</v>
      </c>
      <c r="P2406">
        <v>0.03</v>
      </c>
      <c r="Q2406">
        <v>0.28000000000000003</v>
      </c>
      <c r="R2406">
        <v>0.05</v>
      </c>
      <c r="S2406">
        <v>0.32</v>
      </c>
      <c r="T2406">
        <v>0.23</v>
      </c>
      <c r="U2406">
        <v>0</v>
      </c>
      <c r="V2406">
        <v>0</v>
      </c>
      <c r="W2406">
        <v>20.67</v>
      </c>
      <c r="X2406">
        <v>0.6</v>
      </c>
      <c r="Y2406">
        <v>-1</v>
      </c>
      <c r="Z2406">
        <v>-1</v>
      </c>
      <c r="AA2406">
        <v>24.88</v>
      </c>
      <c r="AB2406">
        <v>0.03</v>
      </c>
      <c r="AC2406">
        <v>0.02</v>
      </c>
      <c r="AD2406">
        <v>0.03</v>
      </c>
      <c r="AE2406">
        <v>4.17</v>
      </c>
      <c r="AF2406">
        <v>-1</v>
      </c>
      <c r="AG2406">
        <v>-1</v>
      </c>
      <c r="AH2406">
        <v>-1</v>
      </c>
      <c r="AI2406">
        <v>0</v>
      </c>
      <c r="AJ2406">
        <v>0</v>
      </c>
      <c r="AK2406">
        <v>0.03</v>
      </c>
      <c r="AL2406">
        <v>0.03</v>
      </c>
      <c r="AM2406">
        <v>0.05</v>
      </c>
      <c r="AN2406">
        <v>0.05</v>
      </c>
      <c r="AO2406">
        <v>1.42</v>
      </c>
      <c r="AP2406">
        <v>1.42</v>
      </c>
      <c r="AQ2406">
        <v>22.67</v>
      </c>
      <c r="AR2406">
        <v>0.53</v>
      </c>
      <c r="AS2406">
        <v>0.68</v>
      </c>
      <c r="AT2406">
        <v>-1</v>
      </c>
      <c r="AU2406">
        <v>-1</v>
      </c>
      <c r="AV2406">
        <v>0.05</v>
      </c>
      <c r="AW2406">
        <v>29.88</v>
      </c>
      <c r="AX2406">
        <v>29.88</v>
      </c>
      <c r="AY2406">
        <v>0.17</v>
      </c>
      <c r="AZ2406">
        <v>0</v>
      </c>
      <c r="BA2406">
        <v>1419.0346966394511</v>
      </c>
    </row>
    <row r="2407" spans="1:53" x14ac:dyDescent="0.25">
      <c r="A2407">
        <v>5532</v>
      </c>
      <c r="B2407" t="s">
        <v>2703</v>
      </c>
      <c r="C2407">
        <v>0</v>
      </c>
      <c r="D2407">
        <v>1.58</v>
      </c>
      <c r="E2407">
        <v>0</v>
      </c>
      <c r="F2407">
        <v>0</v>
      </c>
      <c r="G2407">
        <v>0</v>
      </c>
      <c r="H2407">
        <v>0.03</v>
      </c>
      <c r="I2407">
        <v>0</v>
      </c>
      <c r="J2407">
        <v>2</v>
      </c>
      <c r="K2407">
        <v>0.03</v>
      </c>
      <c r="L2407">
        <v>-1</v>
      </c>
      <c r="M2407">
        <v>-1</v>
      </c>
      <c r="N2407">
        <v>0.67</v>
      </c>
      <c r="O2407">
        <v>3.58</v>
      </c>
      <c r="P2407">
        <v>0.03</v>
      </c>
      <c r="Q2407">
        <v>0.28000000000000003</v>
      </c>
      <c r="R2407">
        <v>0.05</v>
      </c>
      <c r="S2407">
        <v>0.32</v>
      </c>
      <c r="T2407">
        <v>0.23</v>
      </c>
      <c r="U2407">
        <v>0</v>
      </c>
      <c r="V2407">
        <v>0</v>
      </c>
      <c r="W2407">
        <v>20.67</v>
      </c>
      <c r="X2407">
        <v>0.6</v>
      </c>
      <c r="Y2407">
        <v>-1</v>
      </c>
      <c r="Z2407">
        <v>-1</v>
      </c>
      <c r="AA2407">
        <v>24.88</v>
      </c>
      <c r="AB2407">
        <v>0.03</v>
      </c>
      <c r="AC2407">
        <v>0.02</v>
      </c>
      <c r="AD2407">
        <v>0.03</v>
      </c>
      <c r="AE2407">
        <v>4.17</v>
      </c>
      <c r="AF2407">
        <v>-1</v>
      </c>
      <c r="AG2407">
        <v>-1</v>
      </c>
      <c r="AH2407">
        <v>-1</v>
      </c>
      <c r="AI2407">
        <v>0</v>
      </c>
      <c r="AJ2407">
        <v>0</v>
      </c>
      <c r="AK2407">
        <v>0.03</v>
      </c>
      <c r="AL2407">
        <v>0.03</v>
      </c>
      <c r="AM2407">
        <v>0.05</v>
      </c>
      <c r="AN2407">
        <v>0.05</v>
      </c>
      <c r="AO2407">
        <v>1.42</v>
      </c>
      <c r="AP2407">
        <v>1.42</v>
      </c>
      <c r="AQ2407">
        <v>22.67</v>
      </c>
      <c r="AR2407">
        <v>0.53</v>
      </c>
      <c r="AS2407">
        <v>0.68</v>
      </c>
      <c r="AT2407">
        <v>-1</v>
      </c>
      <c r="AU2407">
        <v>-1</v>
      </c>
      <c r="AV2407">
        <v>0.05</v>
      </c>
      <c r="AW2407">
        <v>29.88</v>
      </c>
      <c r="AX2407">
        <v>29.88</v>
      </c>
      <c r="AY2407">
        <v>0.17</v>
      </c>
      <c r="AZ2407">
        <v>0</v>
      </c>
      <c r="BA2407">
        <v>1310.472212868475</v>
      </c>
    </row>
    <row r="2408" spans="1:53" x14ac:dyDescent="0.25">
      <c r="A2408">
        <v>5533</v>
      </c>
      <c r="B2408" t="s">
        <v>2704</v>
      </c>
      <c r="C2408">
        <v>0</v>
      </c>
      <c r="D2408">
        <v>1.58</v>
      </c>
      <c r="E2408">
        <v>0</v>
      </c>
      <c r="F2408">
        <v>0</v>
      </c>
      <c r="G2408">
        <v>0</v>
      </c>
      <c r="H2408">
        <v>0.03</v>
      </c>
      <c r="I2408">
        <v>0</v>
      </c>
      <c r="J2408">
        <v>2</v>
      </c>
      <c r="K2408">
        <v>0.03</v>
      </c>
      <c r="L2408">
        <v>-1</v>
      </c>
      <c r="M2408">
        <v>-1</v>
      </c>
      <c r="N2408">
        <v>0.67</v>
      </c>
      <c r="O2408">
        <v>3.58</v>
      </c>
      <c r="P2408">
        <v>0.03</v>
      </c>
      <c r="Q2408">
        <v>0.28000000000000003</v>
      </c>
      <c r="R2408">
        <v>0.05</v>
      </c>
      <c r="S2408">
        <v>0.32</v>
      </c>
      <c r="T2408">
        <v>0.23</v>
      </c>
      <c r="U2408">
        <v>0</v>
      </c>
      <c r="V2408">
        <v>0</v>
      </c>
      <c r="W2408">
        <v>20.67</v>
      </c>
      <c r="X2408">
        <v>0.6</v>
      </c>
      <c r="Y2408">
        <v>-1</v>
      </c>
      <c r="Z2408">
        <v>-1</v>
      </c>
      <c r="AA2408">
        <v>24.88</v>
      </c>
      <c r="AB2408">
        <v>0.03</v>
      </c>
      <c r="AC2408">
        <v>0.02</v>
      </c>
      <c r="AD2408">
        <v>0.03</v>
      </c>
      <c r="AE2408">
        <v>4.17</v>
      </c>
      <c r="AF2408">
        <v>-1</v>
      </c>
      <c r="AG2408">
        <v>-1</v>
      </c>
      <c r="AH2408">
        <v>-1</v>
      </c>
      <c r="AI2408">
        <v>0</v>
      </c>
      <c r="AJ2408">
        <v>0</v>
      </c>
      <c r="AK2408">
        <v>0.03</v>
      </c>
      <c r="AL2408">
        <v>0.03</v>
      </c>
      <c r="AM2408">
        <v>0.05</v>
      </c>
      <c r="AN2408">
        <v>0.05</v>
      </c>
      <c r="AO2408">
        <v>1.42</v>
      </c>
      <c r="AP2408">
        <v>1.42</v>
      </c>
      <c r="AQ2408">
        <v>22.67</v>
      </c>
      <c r="AR2408">
        <v>0.53</v>
      </c>
      <c r="AS2408">
        <v>0.68</v>
      </c>
      <c r="AT2408">
        <v>-1</v>
      </c>
      <c r="AU2408">
        <v>-1</v>
      </c>
      <c r="AV2408">
        <v>0.05</v>
      </c>
      <c r="AW2408">
        <v>29.88</v>
      </c>
      <c r="AX2408">
        <v>29.88</v>
      </c>
      <c r="AY2408">
        <v>0.17</v>
      </c>
      <c r="AZ2408">
        <v>0</v>
      </c>
      <c r="BA2408">
        <v>1359.5051188125321</v>
      </c>
    </row>
    <row r="2409" spans="1:53" x14ac:dyDescent="0.25">
      <c r="A2409">
        <v>5534</v>
      </c>
      <c r="B2409" t="s">
        <v>2705</v>
      </c>
      <c r="C2409">
        <v>0</v>
      </c>
      <c r="D2409">
        <v>1.58</v>
      </c>
      <c r="E2409">
        <v>0</v>
      </c>
      <c r="F2409">
        <v>0</v>
      </c>
      <c r="G2409">
        <v>0</v>
      </c>
      <c r="H2409">
        <v>0.03</v>
      </c>
      <c r="I2409">
        <v>0</v>
      </c>
      <c r="J2409">
        <v>2</v>
      </c>
      <c r="K2409">
        <v>0.03</v>
      </c>
      <c r="L2409">
        <v>-1</v>
      </c>
      <c r="M2409">
        <v>-1</v>
      </c>
      <c r="N2409">
        <v>0.67</v>
      </c>
      <c r="O2409">
        <v>3.58</v>
      </c>
      <c r="P2409">
        <v>0.03</v>
      </c>
      <c r="Q2409">
        <v>0.28000000000000003</v>
      </c>
      <c r="R2409">
        <v>0.05</v>
      </c>
      <c r="S2409">
        <v>0.32</v>
      </c>
      <c r="T2409">
        <v>0.23</v>
      </c>
      <c r="U2409">
        <v>0</v>
      </c>
      <c r="V2409">
        <v>0</v>
      </c>
      <c r="W2409">
        <v>20.67</v>
      </c>
      <c r="X2409">
        <v>0.6</v>
      </c>
      <c r="Y2409">
        <v>-1</v>
      </c>
      <c r="Z2409">
        <v>-1</v>
      </c>
      <c r="AA2409">
        <v>24.88</v>
      </c>
      <c r="AB2409">
        <v>0.03</v>
      </c>
      <c r="AC2409">
        <v>0.02</v>
      </c>
      <c r="AD2409">
        <v>0.03</v>
      </c>
      <c r="AE2409">
        <v>4.17</v>
      </c>
      <c r="AF2409">
        <v>-1</v>
      </c>
      <c r="AG2409">
        <v>-1</v>
      </c>
      <c r="AH2409">
        <v>-1</v>
      </c>
      <c r="AI2409">
        <v>0</v>
      </c>
      <c r="AJ2409">
        <v>0</v>
      </c>
      <c r="AK2409">
        <v>0.03</v>
      </c>
      <c r="AL2409">
        <v>0.03</v>
      </c>
      <c r="AM2409">
        <v>0.05</v>
      </c>
      <c r="AN2409">
        <v>0.05</v>
      </c>
      <c r="AO2409">
        <v>1.42</v>
      </c>
      <c r="AP2409">
        <v>1.42</v>
      </c>
      <c r="AQ2409">
        <v>22.67</v>
      </c>
      <c r="AR2409">
        <v>0.53</v>
      </c>
      <c r="AS2409">
        <v>0.68</v>
      </c>
      <c r="AT2409">
        <v>-1</v>
      </c>
      <c r="AU2409">
        <v>-1</v>
      </c>
      <c r="AV2409">
        <v>0.05</v>
      </c>
      <c r="AW2409">
        <v>29.88</v>
      </c>
      <c r="AX2409">
        <v>29.88</v>
      </c>
      <c r="AY2409">
        <v>0.17</v>
      </c>
      <c r="AZ2409">
        <v>0</v>
      </c>
      <c r="BA2409">
        <v>1473.6998666211734</v>
      </c>
    </row>
    <row r="2410" spans="1:53" x14ac:dyDescent="0.25">
      <c r="A2410">
        <v>5535</v>
      </c>
      <c r="B2410" t="s">
        <v>2706</v>
      </c>
      <c r="C2410">
        <v>0</v>
      </c>
      <c r="D2410">
        <v>1.58</v>
      </c>
      <c r="E2410">
        <v>0</v>
      </c>
      <c r="F2410">
        <v>0</v>
      </c>
      <c r="G2410">
        <v>0</v>
      </c>
      <c r="H2410">
        <v>0.03</v>
      </c>
      <c r="I2410">
        <v>0</v>
      </c>
      <c r="J2410">
        <v>2</v>
      </c>
      <c r="K2410">
        <v>0.03</v>
      </c>
      <c r="L2410">
        <v>-1</v>
      </c>
      <c r="M2410">
        <v>-1</v>
      </c>
      <c r="N2410">
        <v>0.67</v>
      </c>
      <c r="O2410">
        <v>3.58</v>
      </c>
      <c r="P2410">
        <v>0.03</v>
      </c>
      <c r="Q2410">
        <v>0.28000000000000003</v>
      </c>
      <c r="R2410">
        <v>0.05</v>
      </c>
      <c r="S2410">
        <v>0.32</v>
      </c>
      <c r="T2410">
        <v>0.23</v>
      </c>
      <c r="U2410">
        <v>0</v>
      </c>
      <c r="V2410">
        <v>0</v>
      </c>
      <c r="W2410">
        <v>20.67</v>
      </c>
      <c r="X2410">
        <v>0.6</v>
      </c>
      <c r="Y2410">
        <v>-1</v>
      </c>
      <c r="Z2410">
        <v>-1</v>
      </c>
      <c r="AA2410">
        <v>24.88</v>
      </c>
      <c r="AB2410">
        <v>0.03</v>
      </c>
      <c r="AC2410">
        <v>0.02</v>
      </c>
      <c r="AD2410">
        <v>0.03</v>
      </c>
      <c r="AE2410">
        <v>4.17</v>
      </c>
      <c r="AF2410">
        <v>-1</v>
      </c>
      <c r="AG2410">
        <v>-1</v>
      </c>
      <c r="AH2410">
        <v>-1</v>
      </c>
      <c r="AI2410">
        <v>0</v>
      </c>
      <c r="AJ2410">
        <v>0</v>
      </c>
      <c r="AK2410">
        <v>0.03</v>
      </c>
      <c r="AL2410">
        <v>0.03</v>
      </c>
      <c r="AM2410">
        <v>0.05</v>
      </c>
      <c r="AN2410">
        <v>0.05</v>
      </c>
      <c r="AO2410">
        <v>1.42</v>
      </c>
      <c r="AP2410">
        <v>1.42</v>
      </c>
      <c r="AQ2410">
        <v>22.67</v>
      </c>
      <c r="AR2410">
        <v>0.53</v>
      </c>
      <c r="AS2410">
        <v>0.68</v>
      </c>
      <c r="AT2410">
        <v>-1</v>
      </c>
      <c r="AU2410">
        <v>-1</v>
      </c>
      <c r="AV2410">
        <v>0.05</v>
      </c>
      <c r="AW2410">
        <v>29.88</v>
      </c>
      <c r="AX2410">
        <v>29.88</v>
      </c>
      <c r="AY2410">
        <v>0.17</v>
      </c>
      <c r="AZ2410">
        <v>0</v>
      </c>
      <c r="BA2410">
        <v>1380.4020078063932</v>
      </c>
    </row>
    <row r="2411" spans="1:53" x14ac:dyDescent="0.25">
      <c r="A2411">
        <v>5536</v>
      </c>
      <c r="B2411" t="s">
        <v>2707</v>
      </c>
      <c r="C2411">
        <v>0</v>
      </c>
      <c r="D2411">
        <v>1.58</v>
      </c>
      <c r="E2411">
        <v>0</v>
      </c>
      <c r="F2411">
        <v>0</v>
      </c>
      <c r="G2411">
        <v>0</v>
      </c>
      <c r="H2411">
        <v>0.03</v>
      </c>
      <c r="I2411">
        <v>0</v>
      </c>
      <c r="J2411">
        <v>2</v>
      </c>
      <c r="K2411">
        <v>0.03</v>
      </c>
      <c r="L2411">
        <v>-1</v>
      </c>
      <c r="M2411">
        <v>-1</v>
      </c>
      <c r="N2411">
        <v>0.67</v>
      </c>
      <c r="O2411">
        <v>3.58</v>
      </c>
      <c r="P2411">
        <v>0.03</v>
      </c>
      <c r="Q2411">
        <v>0.28000000000000003</v>
      </c>
      <c r="R2411">
        <v>0.05</v>
      </c>
      <c r="S2411">
        <v>0.32</v>
      </c>
      <c r="T2411">
        <v>0.23</v>
      </c>
      <c r="U2411">
        <v>0</v>
      </c>
      <c r="V2411">
        <v>0</v>
      </c>
      <c r="W2411">
        <v>20.67</v>
      </c>
      <c r="X2411">
        <v>0.6</v>
      </c>
      <c r="Y2411">
        <v>-1</v>
      </c>
      <c r="Z2411">
        <v>-1</v>
      </c>
      <c r="AA2411">
        <v>24.88</v>
      </c>
      <c r="AB2411">
        <v>0.03</v>
      </c>
      <c r="AC2411">
        <v>0.02</v>
      </c>
      <c r="AD2411">
        <v>0.03</v>
      </c>
      <c r="AE2411">
        <v>4.17</v>
      </c>
      <c r="AF2411">
        <v>-1</v>
      </c>
      <c r="AG2411">
        <v>-1</v>
      </c>
      <c r="AH2411">
        <v>-1</v>
      </c>
      <c r="AI2411">
        <v>0</v>
      </c>
      <c r="AJ2411">
        <v>0</v>
      </c>
      <c r="AK2411">
        <v>0.03</v>
      </c>
      <c r="AL2411">
        <v>0.03</v>
      </c>
      <c r="AM2411">
        <v>0.05</v>
      </c>
      <c r="AN2411">
        <v>0.05</v>
      </c>
      <c r="AO2411">
        <v>1.42</v>
      </c>
      <c r="AP2411">
        <v>1.42</v>
      </c>
      <c r="AQ2411">
        <v>22.67</v>
      </c>
      <c r="AR2411">
        <v>0.53</v>
      </c>
      <c r="AS2411">
        <v>0.68</v>
      </c>
      <c r="AT2411">
        <v>-1</v>
      </c>
      <c r="AU2411">
        <v>-1</v>
      </c>
      <c r="AV2411">
        <v>0.05</v>
      </c>
      <c r="AW2411">
        <v>29.88</v>
      </c>
      <c r="AX2411">
        <v>29.88</v>
      </c>
      <c r="AY2411">
        <v>0.17</v>
      </c>
      <c r="AZ2411">
        <v>0</v>
      </c>
      <c r="BA2411">
        <v>1438.5566088927537</v>
      </c>
    </row>
    <row r="2412" spans="1:53" x14ac:dyDescent="0.25">
      <c r="A2412">
        <v>5538</v>
      </c>
      <c r="B2412" t="s">
        <v>2708</v>
      </c>
      <c r="C2412">
        <v>0</v>
      </c>
      <c r="D2412">
        <v>1.58</v>
      </c>
      <c r="E2412">
        <v>0</v>
      </c>
      <c r="F2412">
        <v>0</v>
      </c>
      <c r="G2412">
        <v>0</v>
      </c>
      <c r="H2412">
        <v>0.03</v>
      </c>
      <c r="I2412">
        <v>0</v>
      </c>
      <c r="J2412">
        <v>2</v>
      </c>
      <c r="K2412">
        <v>0.03</v>
      </c>
      <c r="L2412">
        <v>-1</v>
      </c>
      <c r="M2412">
        <v>-1</v>
      </c>
      <c r="N2412">
        <v>0.67</v>
      </c>
      <c r="O2412">
        <v>3.58</v>
      </c>
      <c r="P2412">
        <v>0.03</v>
      </c>
      <c r="Q2412">
        <v>0.28000000000000003</v>
      </c>
      <c r="R2412">
        <v>0.05</v>
      </c>
      <c r="S2412">
        <v>0.32</v>
      </c>
      <c r="T2412">
        <v>0.23</v>
      </c>
      <c r="U2412">
        <v>0</v>
      </c>
      <c r="V2412">
        <v>0</v>
      </c>
      <c r="W2412">
        <v>20.67</v>
      </c>
      <c r="X2412">
        <v>0.6</v>
      </c>
      <c r="Y2412">
        <v>-1</v>
      </c>
      <c r="Z2412">
        <v>-1</v>
      </c>
      <c r="AA2412">
        <v>24.88</v>
      </c>
      <c r="AB2412">
        <v>0.03</v>
      </c>
      <c r="AC2412">
        <v>0.02</v>
      </c>
      <c r="AD2412">
        <v>0.03</v>
      </c>
      <c r="AE2412">
        <v>4.17</v>
      </c>
      <c r="AF2412">
        <v>-1</v>
      </c>
      <c r="AG2412">
        <v>-1</v>
      </c>
      <c r="AH2412">
        <v>-1</v>
      </c>
      <c r="AI2412">
        <v>0</v>
      </c>
      <c r="AJ2412">
        <v>0</v>
      </c>
      <c r="AK2412">
        <v>0.03</v>
      </c>
      <c r="AL2412">
        <v>0.03</v>
      </c>
      <c r="AM2412">
        <v>0.05</v>
      </c>
      <c r="AN2412">
        <v>0.05</v>
      </c>
      <c r="AO2412">
        <v>1.42</v>
      </c>
      <c r="AP2412">
        <v>1.42</v>
      </c>
      <c r="AQ2412">
        <v>22.67</v>
      </c>
      <c r="AR2412">
        <v>0.53</v>
      </c>
      <c r="AS2412">
        <v>0.68</v>
      </c>
      <c r="AT2412">
        <v>-1</v>
      </c>
      <c r="AU2412">
        <v>-1</v>
      </c>
      <c r="AV2412">
        <v>0.05</v>
      </c>
      <c r="AW2412">
        <v>29.88</v>
      </c>
      <c r="AX2412">
        <v>29.88</v>
      </c>
      <c r="AY2412">
        <v>0.17</v>
      </c>
      <c r="AZ2412">
        <v>0</v>
      </c>
      <c r="BA2412">
        <v>1351.0587772667664</v>
      </c>
    </row>
    <row r="2413" spans="1:53" x14ac:dyDescent="0.25">
      <c r="A2413">
        <v>5541</v>
      </c>
      <c r="B2413" t="s">
        <v>2709</v>
      </c>
      <c r="C2413">
        <v>0</v>
      </c>
      <c r="D2413">
        <v>1.58</v>
      </c>
      <c r="E2413">
        <v>0</v>
      </c>
      <c r="F2413">
        <v>0</v>
      </c>
      <c r="G2413">
        <v>0</v>
      </c>
      <c r="H2413">
        <v>0.03</v>
      </c>
      <c r="I2413">
        <v>0</v>
      </c>
      <c r="J2413">
        <v>2</v>
      </c>
      <c r="K2413">
        <v>0.03</v>
      </c>
      <c r="L2413">
        <v>-1</v>
      </c>
      <c r="M2413">
        <v>-1</v>
      </c>
      <c r="N2413">
        <v>0.67</v>
      </c>
      <c r="O2413">
        <v>3.58</v>
      </c>
      <c r="P2413">
        <v>0.03</v>
      </c>
      <c r="Q2413">
        <v>0.28000000000000003</v>
      </c>
      <c r="R2413">
        <v>0.05</v>
      </c>
      <c r="S2413">
        <v>0.32</v>
      </c>
      <c r="T2413">
        <v>0.23</v>
      </c>
      <c r="U2413">
        <v>0</v>
      </c>
      <c r="V2413">
        <v>0</v>
      </c>
      <c r="W2413">
        <v>20.67</v>
      </c>
      <c r="X2413">
        <v>0.6</v>
      </c>
      <c r="Y2413">
        <v>-1</v>
      </c>
      <c r="Z2413">
        <v>-1</v>
      </c>
      <c r="AA2413">
        <v>24.88</v>
      </c>
      <c r="AB2413">
        <v>0.03</v>
      </c>
      <c r="AC2413">
        <v>0.02</v>
      </c>
      <c r="AD2413">
        <v>0.03</v>
      </c>
      <c r="AE2413">
        <v>4.17</v>
      </c>
      <c r="AF2413">
        <v>-1</v>
      </c>
      <c r="AG2413">
        <v>-1</v>
      </c>
      <c r="AH2413">
        <v>-1</v>
      </c>
      <c r="AI2413">
        <v>0</v>
      </c>
      <c r="AJ2413">
        <v>0</v>
      </c>
      <c r="AK2413">
        <v>0.03</v>
      </c>
      <c r="AL2413">
        <v>0.03</v>
      </c>
      <c r="AM2413">
        <v>0.05</v>
      </c>
      <c r="AN2413">
        <v>0.05</v>
      </c>
      <c r="AO2413">
        <v>1.42</v>
      </c>
      <c r="AP2413">
        <v>1.42</v>
      </c>
      <c r="AQ2413">
        <v>22.67</v>
      </c>
      <c r="AR2413">
        <v>0.53</v>
      </c>
      <c r="AS2413">
        <v>0.68</v>
      </c>
      <c r="AT2413">
        <v>-1</v>
      </c>
      <c r="AU2413">
        <v>-1</v>
      </c>
      <c r="AV2413">
        <v>0.05</v>
      </c>
      <c r="AW2413">
        <v>29.88</v>
      </c>
      <c r="AX2413">
        <v>29.88</v>
      </c>
      <c r="AY2413">
        <v>0.17</v>
      </c>
      <c r="AZ2413">
        <v>0</v>
      </c>
      <c r="BA2413">
        <v>1320.9943674558456</v>
      </c>
    </row>
    <row r="2414" spans="1:53" x14ac:dyDescent="0.25">
      <c r="A2414">
        <v>5542</v>
      </c>
      <c r="B2414" t="s">
        <v>2710</v>
      </c>
      <c r="C2414">
        <v>0</v>
      </c>
      <c r="D2414">
        <v>1.58</v>
      </c>
      <c r="E2414">
        <v>0</v>
      </c>
      <c r="F2414">
        <v>0</v>
      </c>
      <c r="G2414">
        <v>0</v>
      </c>
      <c r="H2414">
        <v>0.03</v>
      </c>
      <c r="I2414">
        <v>0</v>
      </c>
      <c r="J2414">
        <v>2</v>
      </c>
      <c r="K2414">
        <v>0.03</v>
      </c>
      <c r="L2414">
        <v>-1</v>
      </c>
      <c r="M2414">
        <v>-1</v>
      </c>
      <c r="N2414">
        <v>0.67</v>
      </c>
      <c r="O2414">
        <v>3.58</v>
      </c>
      <c r="P2414">
        <v>0.03</v>
      </c>
      <c r="Q2414">
        <v>0.28000000000000003</v>
      </c>
      <c r="R2414">
        <v>0.05</v>
      </c>
      <c r="S2414">
        <v>0.32</v>
      </c>
      <c r="T2414">
        <v>0.23</v>
      </c>
      <c r="U2414">
        <v>0</v>
      </c>
      <c r="V2414">
        <v>0</v>
      </c>
      <c r="W2414">
        <v>20.67</v>
      </c>
      <c r="X2414">
        <v>0.6</v>
      </c>
      <c r="Y2414">
        <v>-1</v>
      </c>
      <c r="Z2414">
        <v>-1</v>
      </c>
      <c r="AA2414">
        <v>24.88</v>
      </c>
      <c r="AB2414">
        <v>0.03</v>
      </c>
      <c r="AC2414">
        <v>0.02</v>
      </c>
      <c r="AD2414">
        <v>0.03</v>
      </c>
      <c r="AE2414">
        <v>4.17</v>
      </c>
      <c r="AF2414">
        <v>-1</v>
      </c>
      <c r="AG2414">
        <v>-1</v>
      </c>
      <c r="AH2414">
        <v>-1</v>
      </c>
      <c r="AI2414">
        <v>0</v>
      </c>
      <c r="AJ2414">
        <v>0</v>
      </c>
      <c r="AK2414">
        <v>0.03</v>
      </c>
      <c r="AL2414">
        <v>0.03</v>
      </c>
      <c r="AM2414">
        <v>0.05</v>
      </c>
      <c r="AN2414">
        <v>0.05</v>
      </c>
      <c r="AO2414">
        <v>1.42</v>
      </c>
      <c r="AP2414">
        <v>1.42</v>
      </c>
      <c r="AQ2414">
        <v>22.67</v>
      </c>
      <c r="AR2414">
        <v>0.53</v>
      </c>
      <c r="AS2414">
        <v>0.68</v>
      </c>
      <c r="AT2414">
        <v>-1</v>
      </c>
      <c r="AU2414">
        <v>-1</v>
      </c>
      <c r="AV2414">
        <v>0.05</v>
      </c>
      <c r="AW2414">
        <v>29.88</v>
      </c>
      <c r="AX2414">
        <v>29.88</v>
      </c>
      <c r="AY2414">
        <v>0.17</v>
      </c>
      <c r="AZ2414">
        <v>0</v>
      </c>
      <c r="BA2414">
        <v>1434.311846428895</v>
      </c>
    </row>
    <row r="2415" spans="1:53" x14ac:dyDescent="0.25">
      <c r="A2415">
        <v>5544</v>
      </c>
      <c r="B2415" t="s">
        <v>2711</v>
      </c>
      <c r="C2415">
        <v>0</v>
      </c>
      <c r="D2415">
        <v>1.58</v>
      </c>
      <c r="E2415">
        <v>0</v>
      </c>
      <c r="F2415">
        <v>0</v>
      </c>
      <c r="G2415">
        <v>0</v>
      </c>
      <c r="H2415">
        <v>0.03</v>
      </c>
      <c r="I2415">
        <v>0</v>
      </c>
      <c r="J2415">
        <v>2</v>
      </c>
      <c r="K2415">
        <v>0.03</v>
      </c>
      <c r="L2415">
        <v>-1</v>
      </c>
      <c r="M2415">
        <v>-1</v>
      </c>
      <c r="N2415">
        <v>0.67</v>
      </c>
      <c r="O2415">
        <v>3.58</v>
      </c>
      <c r="P2415">
        <v>0.03</v>
      </c>
      <c r="Q2415">
        <v>0.28000000000000003</v>
      </c>
      <c r="R2415">
        <v>0.05</v>
      </c>
      <c r="S2415">
        <v>0.32</v>
      </c>
      <c r="T2415">
        <v>0.23</v>
      </c>
      <c r="U2415">
        <v>0</v>
      </c>
      <c r="V2415">
        <v>0</v>
      </c>
      <c r="W2415">
        <v>20.67</v>
      </c>
      <c r="X2415">
        <v>0.6</v>
      </c>
      <c r="Y2415">
        <v>-1</v>
      </c>
      <c r="Z2415">
        <v>-1</v>
      </c>
      <c r="AA2415">
        <v>24.88</v>
      </c>
      <c r="AB2415">
        <v>0.03</v>
      </c>
      <c r="AC2415">
        <v>0.02</v>
      </c>
      <c r="AD2415">
        <v>0.03</v>
      </c>
      <c r="AE2415">
        <v>4.17</v>
      </c>
      <c r="AF2415">
        <v>-1</v>
      </c>
      <c r="AG2415">
        <v>-1</v>
      </c>
      <c r="AH2415">
        <v>-1</v>
      </c>
      <c r="AI2415">
        <v>0</v>
      </c>
      <c r="AJ2415">
        <v>0</v>
      </c>
      <c r="AK2415">
        <v>0.03</v>
      </c>
      <c r="AL2415">
        <v>0.03</v>
      </c>
      <c r="AM2415">
        <v>0.05</v>
      </c>
      <c r="AN2415">
        <v>0.05</v>
      </c>
      <c r="AO2415">
        <v>1.42</v>
      </c>
      <c r="AP2415">
        <v>1.42</v>
      </c>
      <c r="AQ2415">
        <v>22.67</v>
      </c>
      <c r="AR2415">
        <v>0.53</v>
      </c>
      <c r="AS2415">
        <v>0.68</v>
      </c>
      <c r="AT2415">
        <v>-1</v>
      </c>
      <c r="AU2415">
        <v>-1</v>
      </c>
      <c r="AV2415">
        <v>0.05</v>
      </c>
      <c r="AW2415">
        <v>29.88</v>
      </c>
      <c r="AX2415">
        <v>29.88</v>
      </c>
      <c r="AY2415">
        <v>0.17</v>
      </c>
      <c r="AZ2415">
        <v>0</v>
      </c>
      <c r="BA2415">
        <v>1473.838072748862</v>
      </c>
    </row>
    <row r="2416" spans="1:53" x14ac:dyDescent="0.25">
      <c r="A2416">
        <v>5546</v>
      </c>
      <c r="B2416" t="s">
        <v>2712</v>
      </c>
      <c r="C2416">
        <v>0</v>
      </c>
      <c r="D2416">
        <v>1.58</v>
      </c>
      <c r="E2416">
        <v>0</v>
      </c>
      <c r="F2416">
        <v>0</v>
      </c>
      <c r="G2416">
        <v>0</v>
      </c>
      <c r="H2416">
        <v>0.03</v>
      </c>
      <c r="I2416">
        <v>0</v>
      </c>
      <c r="J2416">
        <v>2</v>
      </c>
      <c r="K2416">
        <v>0.03</v>
      </c>
      <c r="L2416">
        <v>-1</v>
      </c>
      <c r="M2416">
        <v>-1</v>
      </c>
      <c r="N2416">
        <v>0.67</v>
      </c>
      <c r="O2416">
        <v>3.58</v>
      </c>
      <c r="P2416">
        <v>0.03</v>
      </c>
      <c r="Q2416">
        <v>0.28000000000000003</v>
      </c>
      <c r="R2416">
        <v>0.05</v>
      </c>
      <c r="S2416">
        <v>0.32</v>
      </c>
      <c r="T2416">
        <v>0.23</v>
      </c>
      <c r="U2416">
        <v>0</v>
      </c>
      <c r="V2416">
        <v>0</v>
      </c>
      <c r="W2416">
        <v>20.67</v>
      </c>
      <c r="X2416">
        <v>0.6</v>
      </c>
      <c r="Y2416">
        <v>-1</v>
      </c>
      <c r="Z2416">
        <v>-1</v>
      </c>
      <c r="AA2416">
        <v>24.88</v>
      </c>
      <c r="AB2416">
        <v>0.03</v>
      </c>
      <c r="AC2416">
        <v>0.02</v>
      </c>
      <c r="AD2416">
        <v>0.03</v>
      </c>
      <c r="AE2416">
        <v>4.17</v>
      </c>
      <c r="AF2416">
        <v>-1</v>
      </c>
      <c r="AG2416">
        <v>-1</v>
      </c>
      <c r="AH2416">
        <v>-1</v>
      </c>
      <c r="AI2416">
        <v>0</v>
      </c>
      <c r="AJ2416">
        <v>0</v>
      </c>
      <c r="AK2416">
        <v>0.03</v>
      </c>
      <c r="AL2416">
        <v>0.03</v>
      </c>
      <c r="AM2416">
        <v>0.05</v>
      </c>
      <c r="AN2416">
        <v>0.05</v>
      </c>
      <c r="AO2416">
        <v>1.42</v>
      </c>
      <c r="AP2416">
        <v>1.42</v>
      </c>
      <c r="AQ2416">
        <v>22.67</v>
      </c>
      <c r="AR2416">
        <v>0.53</v>
      </c>
      <c r="AS2416">
        <v>0.68</v>
      </c>
      <c r="AT2416">
        <v>-1</v>
      </c>
      <c r="AU2416">
        <v>-1</v>
      </c>
      <c r="AV2416">
        <v>0.05</v>
      </c>
      <c r="AW2416">
        <v>29.88</v>
      </c>
      <c r="AX2416">
        <v>29.88</v>
      </c>
      <c r="AY2416">
        <v>0.17</v>
      </c>
      <c r="AZ2416">
        <v>0</v>
      </c>
      <c r="BA2416">
        <v>1521.1577683112014</v>
      </c>
    </row>
    <row r="2417" spans="1:53" x14ac:dyDescent="0.25">
      <c r="A2417">
        <v>5547</v>
      </c>
      <c r="B2417" t="s">
        <v>2713</v>
      </c>
      <c r="C2417">
        <v>0</v>
      </c>
      <c r="D2417">
        <v>1.58</v>
      </c>
      <c r="E2417">
        <v>0</v>
      </c>
      <c r="F2417">
        <v>0</v>
      </c>
      <c r="G2417">
        <v>0</v>
      </c>
      <c r="H2417">
        <v>0.03</v>
      </c>
      <c r="I2417">
        <v>0</v>
      </c>
      <c r="J2417">
        <v>2</v>
      </c>
      <c r="K2417">
        <v>0.03</v>
      </c>
      <c r="L2417">
        <v>-1</v>
      </c>
      <c r="M2417">
        <v>-1</v>
      </c>
      <c r="N2417">
        <v>0.67</v>
      </c>
      <c r="O2417">
        <v>3.58</v>
      </c>
      <c r="P2417">
        <v>0.03</v>
      </c>
      <c r="Q2417">
        <v>0.28000000000000003</v>
      </c>
      <c r="R2417">
        <v>0.05</v>
      </c>
      <c r="S2417">
        <v>0.32</v>
      </c>
      <c r="T2417">
        <v>0.23</v>
      </c>
      <c r="U2417">
        <v>0</v>
      </c>
      <c r="V2417">
        <v>0</v>
      </c>
      <c r="W2417">
        <v>20.67</v>
      </c>
      <c r="X2417">
        <v>0.6</v>
      </c>
      <c r="Y2417">
        <v>-1</v>
      </c>
      <c r="Z2417">
        <v>-1</v>
      </c>
      <c r="AA2417">
        <v>24.88</v>
      </c>
      <c r="AB2417">
        <v>0.03</v>
      </c>
      <c r="AC2417">
        <v>0.02</v>
      </c>
      <c r="AD2417">
        <v>0.03</v>
      </c>
      <c r="AE2417">
        <v>4.17</v>
      </c>
      <c r="AF2417">
        <v>-1</v>
      </c>
      <c r="AG2417">
        <v>-1</v>
      </c>
      <c r="AH2417">
        <v>-1</v>
      </c>
      <c r="AI2417">
        <v>0</v>
      </c>
      <c r="AJ2417">
        <v>0</v>
      </c>
      <c r="AK2417">
        <v>0.03</v>
      </c>
      <c r="AL2417">
        <v>0.03</v>
      </c>
      <c r="AM2417">
        <v>0.05</v>
      </c>
      <c r="AN2417">
        <v>0.05</v>
      </c>
      <c r="AO2417">
        <v>1.42</v>
      </c>
      <c r="AP2417">
        <v>1.42</v>
      </c>
      <c r="AQ2417">
        <v>22.67</v>
      </c>
      <c r="AR2417">
        <v>0.53</v>
      </c>
      <c r="AS2417">
        <v>0.68</v>
      </c>
      <c r="AT2417">
        <v>-1</v>
      </c>
      <c r="AU2417">
        <v>-1</v>
      </c>
      <c r="AV2417">
        <v>0.05</v>
      </c>
      <c r="AW2417">
        <v>29.88</v>
      </c>
      <c r="AX2417">
        <v>29.88</v>
      </c>
      <c r="AY2417">
        <v>0.17</v>
      </c>
      <c r="AZ2417">
        <v>0</v>
      </c>
      <c r="BA2417">
        <v>1431.7636430439354</v>
      </c>
    </row>
    <row r="2418" spans="1:53" x14ac:dyDescent="0.25">
      <c r="A2418">
        <v>5549</v>
      </c>
      <c r="B2418" t="s">
        <v>2714</v>
      </c>
      <c r="C2418">
        <v>0</v>
      </c>
      <c r="D2418">
        <v>1.58</v>
      </c>
      <c r="E2418">
        <v>0</v>
      </c>
      <c r="F2418">
        <v>0</v>
      </c>
      <c r="G2418">
        <v>0</v>
      </c>
      <c r="H2418">
        <v>0.03</v>
      </c>
      <c r="I2418">
        <v>0</v>
      </c>
      <c r="J2418">
        <v>2</v>
      </c>
      <c r="K2418">
        <v>0.03</v>
      </c>
      <c r="L2418">
        <v>-1</v>
      </c>
      <c r="M2418">
        <v>-1</v>
      </c>
      <c r="N2418">
        <v>0.67</v>
      </c>
      <c r="O2418">
        <v>3.58</v>
      </c>
      <c r="P2418">
        <v>0.03</v>
      </c>
      <c r="Q2418">
        <v>0.28000000000000003</v>
      </c>
      <c r="R2418">
        <v>0.05</v>
      </c>
      <c r="S2418">
        <v>0.32</v>
      </c>
      <c r="T2418">
        <v>0.23</v>
      </c>
      <c r="U2418">
        <v>0</v>
      </c>
      <c r="V2418">
        <v>0</v>
      </c>
      <c r="W2418">
        <v>20.67</v>
      </c>
      <c r="X2418">
        <v>0.6</v>
      </c>
      <c r="Y2418">
        <v>-1</v>
      </c>
      <c r="Z2418">
        <v>-1</v>
      </c>
      <c r="AA2418">
        <v>24.88</v>
      </c>
      <c r="AB2418">
        <v>0.03</v>
      </c>
      <c r="AC2418">
        <v>0.02</v>
      </c>
      <c r="AD2418">
        <v>0.03</v>
      </c>
      <c r="AE2418">
        <v>4.17</v>
      </c>
      <c r="AF2418">
        <v>-1</v>
      </c>
      <c r="AG2418">
        <v>-1</v>
      </c>
      <c r="AH2418">
        <v>-1</v>
      </c>
      <c r="AI2418">
        <v>0</v>
      </c>
      <c r="AJ2418">
        <v>0</v>
      </c>
      <c r="AK2418">
        <v>0.03</v>
      </c>
      <c r="AL2418">
        <v>0.03</v>
      </c>
      <c r="AM2418">
        <v>0.05</v>
      </c>
      <c r="AN2418">
        <v>0.05</v>
      </c>
      <c r="AO2418">
        <v>1.42</v>
      </c>
      <c r="AP2418">
        <v>1.42</v>
      </c>
      <c r="AQ2418">
        <v>22.67</v>
      </c>
      <c r="AR2418">
        <v>0.53</v>
      </c>
      <c r="AS2418">
        <v>0.68</v>
      </c>
      <c r="AT2418">
        <v>-1</v>
      </c>
      <c r="AU2418">
        <v>-1</v>
      </c>
      <c r="AV2418">
        <v>0.05</v>
      </c>
      <c r="AW2418">
        <v>29.88</v>
      </c>
      <c r="AX2418">
        <v>29.88</v>
      </c>
      <c r="AY2418">
        <v>0.17</v>
      </c>
      <c r="AZ2418">
        <v>0</v>
      </c>
      <c r="BA2418">
        <v>1413.7646200532913</v>
      </c>
    </row>
    <row r="2419" spans="1:53" x14ac:dyDescent="0.25">
      <c r="A2419">
        <v>5550</v>
      </c>
      <c r="B2419" t="s">
        <v>2715</v>
      </c>
      <c r="C2419">
        <v>0</v>
      </c>
      <c r="D2419">
        <v>1.58</v>
      </c>
      <c r="E2419">
        <v>0</v>
      </c>
      <c r="F2419">
        <v>0</v>
      </c>
      <c r="G2419">
        <v>0</v>
      </c>
      <c r="H2419">
        <v>0.03</v>
      </c>
      <c r="I2419">
        <v>0</v>
      </c>
      <c r="J2419">
        <v>2</v>
      </c>
      <c r="K2419">
        <v>0.03</v>
      </c>
      <c r="L2419">
        <v>-1</v>
      </c>
      <c r="M2419">
        <v>-1</v>
      </c>
      <c r="N2419">
        <v>0.67</v>
      </c>
      <c r="O2419">
        <v>3.58</v>
      </c>
      <c r="P2419">
        <v>0.03</v>
      </c>
      <c r="Q2419">
        <v>0.28000000000000003</v>
      </c>
      <c r="R2419">
        <v>0.05</v>
      </c>
      <c r="S2419">
        <v>0.32</v>
      </c>
      <c r="T2419">
        <v>0.23</v>
      </c>
      <c r="U2419">
        <v>0</v>
      </c>
      <c r="V2419">
        <v>0</v>
      </c>
      <c r="W2419">
        <v>20.67</v>
      </c>
      <c r="X2419">
        <v>0.6</v>
      </c>
      <c r="Y2419">
        <v>-1</v>
      </c>
      <c r="Z2419">
        <v>-1</v>
      </c>
      <c r="AA2419">
        <v>24.88</v>
      </c>
      <c r="AB2419">
        <v>0.03</v>
      </c>
      <c r="AC2419">
        <v>0.02</v>
      </c>
      <c r="AD2419">
        <v>0.03</v>
      </c>
      <c r="AE2419">
        <v>4.17</v>
      </c>
      <c r="AF2419">
        <v>-1</v>
      </c>
      <c r="AG2419">
        <v>-1</v>
      </c>
      <c r="AH2419">
        <v>-1</v>
      </c>
      <c r="AI2419">
        <v>0</v>
      </c>
      <c r="AJ2419">
        <v>0</v>
      </c>
      <c r="AK2419">
        <v>0.03</v>
      </c>
      <c r="AL2419">
        <v>0.03</v>
      </c>
      <c r="AM2419">
        <v>0.05</v>
      </c>
      <c r="AN2419">
        <v>0.05</v>
      </c>
      <c r="AO2419">
        <v>1.42</v>
      </c>
      <c r="AP2419">
        <v>1.42</v>
      </c>
      <c r="AQ2419">
        <v>22.67</v>
      </c>
      <c r="AR2419">
        <v>0.53</v>
      </c>
      <c r="AS2419">
        <v>0.68</v>
      </c>
      <c r="AT2419">
        <v>-1</v>
      </c>
      <c r="AU2419">
        <v>-1</v>
      </c>
      <c r="AV2419">
        <v>0.05</v>
      </c>
      <c r="AW2419">
        <v>29.88</v>
      </c>
      <c r="AX2419">
        <v>29.88</v>
      </c>
      <c r="AY2419">
        <v>0.17</v>
      </c>
      <c r="AZ2419">
        <v>0</v>
      </c>
      <c r="BA2419">
        <v>1365.2107414228597</v>
      </c>
    </row>
    <row r="2420" spans="1:53" x14ac:dyDescent="0.25">
      <c r="A2420">
        <v>5551</v>
      </c>
      <c r="B2420" t="s">
        <v>2716</v>
      </c>
      <c r="C2420">
        <v>0</v>
      </c>
      <c r="D2420">
        <v>1.58</v>
      </c>
      <c r="E2420">
        <v>0</v>
      </c>
      <c r="F2420">
        <v>0</v>
      </c>
      <c r="G2420">
        <v>0</v>
      </c>
      <c r="H2420">
        <v>0.03</v>
      </c>
      <c r="I2420">
        <v>0</v>
      </c>
      <c r="J2420">
        <v>2</v>
      </c>
      <c r="K2420">
        <v>0.03</v>
      </c>
      <c r="L2420">
        <v>-1</v>
      </c>
      <c r="M2420">
        <v>-1</v>
      </c>
      <c r="N2420">
        <v>0.67</v>
      </c>
      <c r="O2420">
        <v>3.58</v>
      </c>
      <c r="P2420">
        <v>0.03</v>
      </c>
      <c r="Q2420">
        <v>0.28000000000000003</v>
      </c>
      <c r="R2420">
        <v>0.05</v>
      </c>
      <c r="S2420">
        <v>0.32</v>
      </c>
      <c r="T2420">
        <v>0.23</v>
      </c>
      <c r="U2420">
        <v>0</v>
      </c>
      <c r="V2420">
        <v>0</v>
      </c>
      <c r="W2420">
        <v>20.67</v>
      </c>
      <c r="X2420">
        <v>0.6</v>
      </c>
      <c r="Y2420">
        <v>-1</v>
      </c>
      <c r="Z2420">
        <v>-1</v>
      </c>
      <c r="AA2420">
        <v>24.88</v>
      </c>
      <c r="AB2420">
        <v>0.03</v>
      </c>
      <c r="AC2420">
        <v>0.02</v>
      </c>
      <c r="AD2420">
        <v>0.03</v>
      </c>
      <c r="AE2420">
        <v>4.17</v>
      </c>
      <c r="AF2420">
        <v>-1</v>
      </c>
      <c r="AG2420">
        <v>-1</v>
      </c>
      <c r="AH2420">
        <v>-1</v>
      </c>
      <c r="AI2420">
        <v>0</v>
      </c>
      <c r="AJ2420">
        <v>0</v>
      </c>
      <c r="AK2420">
        <v>0.03</v>
      </c>
      <c r="AL2420">
        <v>0.03</v>
      </c>
      <c r="AM2420">
        <v>0.05</v>
      </c>
      <c r="AN2420">
        <v>0.05</v>
      </c>
      <c r="AO2420">
        <v>1.42</v>
      </c>
      <c r="AP2420">
        <v>1.42</v>
      </c>
      <c r="AQ2420">
        <v>22.67</v>
      </c>
      <c r="AR2420">
        <v>0.53</v>
      </c>
      <c r="AS2420">
        <v>0.68</v>
      </c>
      <c r="AT2420">
        <v>-1</v>
      </c>
      <c r="AU2420">
        <v>-1</v>
      </c>
      <c r="AV2420">
        <v>0.05</v>
      </c>
      <c r="AW2420">
        <v>29.88</v>
      </c>
      <c r="AX2420">
        <v>29.88</v>
      </c>
      <c r="AY2420">
        <v>0.17</v>
      </c>
      <c r="AZ2420">
        <v>0</v>
      </c>
      <c r="BA2420">
        <v>1374.0515992424039</v>
      </c>
    </row>
    <row r="2421" spans="1:53" x14ac:dyDescent="0.25">
      <c r="A2421">
        <v>5552</v>
      </c>
      <c r="B2421" t="s">
        <v>2717</v>
      </c>
      <c r="C2421">
        <v>0</v>
      </c>
      <c r="D2421">
        <v>1.58</v>
      </c>
      <c r="E2421">
        <v>0</v>
      </c>
      <c r="F2421">
        <v>0</v>
      </c>
      <c r="G2421">
        <v>0</v>
      </c>
      <c r="H2421">
        <v>0.03</v>
      </c>
      <c r="I2421">
        <v>0</v>
      </c>
      <c r="J2421">
        <v>2</v>
      </c>
      <c r="K2421">
        <v>0.03</v>
      </c>
      <c r="L2421">
        <v>-1</v>
      </c>
      <c r="M2421">
        <v>-1</v>
      </c>
      <c r="N2421">
        <v>0.67</v>
      </c>
      <c r="O2421">
        <v>3.58</v>
      </c>
      <c r="P2421">
        <v>0.03</v>
      </c>
      <c r="Q2421">
        <v>0.28000000000000003</v>
      </c>
      <c r="R2421">
        <v>0.05</v>
      </c>
      <c r="S2421">
        <v>0.32</v>
      </c>
      <c r="T2421">
        <v>0.23</v>
      </c>
      <c r="U2421">
        <v>0</v>
      </c>
      <c r="V2421">
        <v>0</v>
      </c>
      <c r="W2421">
        <v>20.67</v>
      </c>
      <c r="X2421">
        <v>0.6</v>
      </c>
      <c r="Y2421">
        <v>-1</v>
      </c>
      <c r="Z2421">
        <v>-1</v>
      </c>
      <c r="AA2421">
        <v>24.88</v>
      </c>
      <c r="AB2421">
        <v>0.03</v>
      </c>
      <c r="AC2421">
        <v>0.02</v>
      </c>
      <c r="AD2421">
        <v>0.03</v>
      </c>
      <c r="AE2421">
        <v>4.17</v>
      </c>
      <c r="AF2421">
        <v>-1</v>
      </c>
      <c r="AG2421">
        <v>-1</v>
      </c>
      <c r="AH2421">
        <v>-1</v>
      </c>
      <c r="AI2421">
        <v>0</v>
      </c>
      <c r="AJ2421">
        <v>0</v>
      </c>
      <c r="AK2421">
        <v>0.03</v>
      </c>
      <c r="AL2421">
        <v>0.03</v>
      </c>
      <c r="AM2421">
        <v>0.05</v>
      </c>
      <c r="AN2421">
        <v>0.05</v>
      </c>
      <c r="AO2421">
        <v>1.42</v>
      </c>
      <c r="AP2421">
        <v>1.42</v>
      </c>
      <c r="AQ2421">
        <v>22.67</v>
      </c>
      <c r="AR2421">
        <v>0.53</v>
      </c>
      <c r="AS2421">
        <v>0.68</v>
      </c>
      <c r="AT2421">
        <v>-1</v>
      </c>
      <c r="AU2421">
        <v>-1</v>
      </c>
      <c r="AV2421">
        <v>0.05</v>
      </c>
      <c r="AW2421">
        <v>29.88</v>
      </c>
      <c r="AX2421">
        <v>29.88</v>
      </c>
      <c r="AY2421">
        <v>0.17</v>
      </c>
      <c r="AZ2421">
        <v>0</v>
      </c>
      <c r="BA2421">
        <v>1325.8569503541034</v>
      </c>
    </row>
    <row r="2422" spans="1:53" x14ac:dyDescent="0.25">
      <c r="A2422">
        <v>5553</v>
      </c>
      <c r="B2422" t="s">
        <v>2718</v>
      </c>
      <c r="C2422">
        <v>0</v>
      </c>
      <c r="D2422">
        <v>1.58</v>
      </c>
      <c r="E2422">
        <v>0</v>
      </c>
      <c r="F2422">
        <v>0</v>
      </c>
      <c r="G2422">
        <v>0</v>
      </c>
      <c r="H2422">
        <v>0.03</v>
      </c>
      <c r="I2422">
        <v>0</v>
      </c>
      <c r="J2422">
        <v>2</v>
      </c>
      <c r="K2422">
        <v>0.03</v>
      </c>
      <c r="L2422">
        <v>-1</v>
      </c>
      <c r="M2422">
        <v>-1</v>
      </c>
      <c r="N2422">
        <v>0.67</v>
      </c>
      <c r="O2422">
        <v>3.58</v>
      </c>
      <c r="P2422">
        <v>0.03</v>
      </c>
      <c r="Q2422">
        <v>0.28000000000000003</v>
      </c>
      <c r="R2422">
        <v>0.05</v>
      </c>
      <c r="S2422">
        <v>0.32</v>
      </c>
      <c r="T2422">
        <v>0.23</v>
      </c>
      <c r="U2422">
        <v>0</v>
      </c>
      <c r="V2422">
        <v>0</v>
      </c>
      <c r="W2422">
        <v>20.67</v>
      </c>
      <c r="X2422">
        <v>0.6</v>
      </c>
      <c r="Y2422">
        <v>-1</v>
      </c>
      <c r="Z2422">
        <v>-1</v>
      </c>
      <c r="AA2422">
        <v>24.88</v>
      </c>
      <c r="AB2422">
        <v>0.03</v>
      </c>
      <c r="AC2422">
        <v>0.02</v>
      </c>
      <c r="AD2422">
        <v>0.03</v>
      </c>
      <c r="AE2422">
        <v>4.17</v>
      </c>
      <c r="AF2422">
        <v>-1</v>
      </c>
      <c r="AG2422">
        <v>-1</v>
      </c>
      <c r="AH2422">
        <v>-1</v>
      </c>
      <c r="AI2422">
        <v>0</v>
      </c>
      <c r="AJ2422">
        <v>0</v>
      </c>
      <c r="AK2422">
        <v>0.03</v>
      </c>
      <c r="AL2422">
        <v>0.03</v>
      </c>
      <c r="AM2422">
        <v>0.05</v>
      </c>
      <c r="AN2422">
        <v>0.05</v>
      </c>
      <c r="AO2422">
        <v>1.42</v>
      </c>
      <c r="AP2422">
        <v>1.42</v>
      </c>
      <c r="AQ2422">
        <v>22.67</v>
      </c>
      <c r="AR2422">
        <v>0.53</v>
      </c>
      <c r="AS2422">
        <v>0.68</v>
      </c>
      <c r="AT2422">
        <v>-1</v>
      </c>
      <c r="AU2422">
        <v>-1</v>
      </c>
      <c r="AV2422">
        <v>0.05</v>
      </c>
      <c r="AW2422">
        <v>29.88</v>
      </c>
      <c r="AX2422">
        <v>29.88</v>
      </c>
      <c r="AY2422">
        <v>0.17</v>
      </c>
      <c r="AZ2422">
        <v>0</v>
      </c>
      <c r="BA2422">
        <v>1458.3162538479532</v>
      </c>
    </row>
    <row r="2423" spans="1:53" x14ac:dyDescent="0.25">
      <c r="A2423">
        <v>5554</v>
      </c>
      <c r="B2423" t="s">
        <v>2719</v>
      </c>
      <c r="C2423">
        <v>0</v>
      </c>
      <c r="D2423">
        <v>1.58</v>
      </c>
      <c r="E2423">
        <v>0</v>
      </c>
      <c r="F2423">
        <v>0</v>
      </c>
      <c r="G2423">
        <v>0</v>
      </c>
      <c r="H2423">
        <v>0.03</v>
      </c>
      <c r="I2423">
        <v>0</v>
      </c>
      <c r="J2423">
        <v>2</v>
      </c>
      <c r="K2423">
        <v>0.03</v>
      </c>
      <c r="L2423">
        <v>-1</v>
      </c>
      <c r="M2423">
        <v>-1</v>
      </c>
      <c r="N2423">
        <v>0.67</v>
      </c>
      <c r="O2423">
        <v>3.58</v>
      </c>
      <c r="P2423">
        <v>0.03</v>
      </c>
      <c r="Q2423">
        <v>0.28000000000000003</v>
      </c>
      <c r="R2423">
        <v>0.05</v>
      </c>
      <c r="S2423">
        <v>0.32</v>
      </c>
      <c r="T2423">
        <v>0.23</v>
      </c>
      <c r="U2423">
        <v>0</v>
      </c>
      <c r="V2423">
        <v>0</v>
      </c>
      <c r="W2423">
        <v>20.67</v>
      </c>
      <c r="X2423">
        <v>0.6</v>
      </c>
      <c r="Y2423">
        <v>-1</v>
      </c>
      <c r="Z2423">
        <v>-1</v>
      </c>
      <c r="AA2423">
        <v>24.88</v>
      </c>
      <c r="AB2423">
        <v>0.03</v>
      </c>
      <c r="AC2423">
        <v>0.02</v>
      </c>
      <c r="AD2423">
        <v>0.03</v>
      </c>
      <c r="AE2423">
        <v>4.17</v>
      </c>
      <c r="AF2423">
        <v>-1</v>
      </c>
      <c r="AG2423">
        <v>-1</v>
      </c>
      <c r="AH2423">
        <v>-1</v>
      </c>
      <c r="AI2423">
        <v>0</v>
      </c>
      <c r="AJ2423">
        <v>0</v>
      </c>
      <c r="AK2423">
        <v>0.03</v>
      </c>
      <c r="AL2423">
        <v>0.03</v>
      </c>
      <c r="AM2423">
        <v>0.05</v>
      </c>
      <c r="AN2423">
        <v>0.05</v>
      </c>
      <c r="AO2423">
        <v>1.42</v>
      </c>
      <c r="AP2423">
        <v>1.42</v>
      </c>
      <c r="AQ2423">
        <v>22.67</v>
      </c>
      <c r="AR2423">
        <v>0.53</v>
      </c>
      <c r="AS2423">
        <v>0.68</v>
      </c>
      <c r="AT2423">
        <v>-1</v>
      </c>
      <c r="AU2423">
        <v>-1</v>
      </c>
      <c r="AV2423">
        <v>0.05</v>
      </c>
      <c r="AW2423">
        <v>29.88</v>
      </c>
      <c r="AX2423">
        <v>29.88</v>
      </c>
      <c r="AY2423">
        <v>0.17</v>
      </c>
      <c r="AZ2423">
        <v>0</v>
      </c>
      <c r="BA2423">
        <v>1480.818545787007</v>
      </c>
    </row>
    <row r="2424" spans="1:53" x14ac:dyDescent="0.25">
      <c r="A2424">
        <v>5555</v>
      </c>
      <c r="B2424" t="s">
        <v>1306</v>
      </c>
      <c r="C2424">
        <v>0</v>
      </c>
      <c r="D2424">
        <v>1.58</v>
      </c>
      <c r="E2424">
        <v>0</v>
      </c>
      <c r="F2424">
        <v>0</v>
      </c>
      <c r="G2424">
        <v>0</v>
      </c>
      <c r="H2424">
        <v>0.03</v>
      </c>
      <c r="I2424">
        <v>0</v>
      </c>
      <c r="J2424">
        <v>2</v>
      </c>
      <c r="K2424">
        <v>0.03</v>
      </c>
      <c r="L2424">
        <v>-1</v>
      </c>
      <c r="M2424">
        <v>-1</v>
      </c>
      <c r="N2424">
        <v>0.67</v>
      </c>
      <c r="O2424">
        <v>3.58</v>
      </c>
      <c r="P2424">
        <v>0.03</v>
      </c>
      <c r="Q2424">
        <v>0.28000000000000003</v>
      </c>
      <c r="R2424">
        <v>0.05</v>
      </c>
      <c r="S2424">
        <v>0.32</v>
      </c>
      <c r="T2424">
        <v>0.23</v>
      </c>
      <c r="U2424">
        <v>0</v>
      </c>
      <c r="V2424">
        <v>0</v>
      </c>
      <c r="W2424">
        <v>20.67</v>
      </c>
      <c r="X2424">
        <v>0.6</v>
      </c>
      <c r="Y2424">
        <v>-1</v>
      </c>
      <c r="Z2424">
        <v>-1</v>
      </c>
      <c r="AA2424">
        <v>24.88</v>
      </c>
      <c r="AB2424">
        <v>0.03</v>
      </c>
      <c r="AC2424">
        <v>0.02</v>
      </c>
      <c r="AD2424">
        <v>0.03</v>
      </c>
      <c r="AE2424">
        <v>4.17</v>
      </c>
      <c r="AF2424">
        <v>-1</v>
      </c>
      <c r="AG2424">
        <v>-1</v>
      </c>
      <c r="AH2424">
        <v>-1</v>
      </c>
      <c r="AI2424">
        <v>0</v>
      </c>
      <c r="AJ2424">
        <v>0</v>
      </c>
      <c r="AK2424">
        <v>0.03</v>
      </c>
      <c r="AL2424">
        <v>0.03</v>
      </c>
      <c r="AM2424">
        <v>0.05</v>
      </c>
      <c r="AN2424">
        <v>0.05</v>
      </c>
      <c r="AO2424">
        <v>1.42</v>
      </c>
      <c r="AP2424">
        <v>1.42</v>
      </c>
      <c r="AQ2424">
        <v>22.67</v>
      </c>
      <c r="AR2424">
        <v>0.53</v>
      </c>
      <c r="AS2424">
        <v>0.68</v>
      </c>
      <c r="AT2424">
        <v>-1</v>
      </c>
      <c r="AU2424">
        <v>-1</v>
      </c>
      <c r="AV2424">
        <v>0.05</v>
      </c>
      <c r="AW2424">
        <v>29.88</v>
      </c>
      <c r="AX2424">
        <v>29.88</v>
      </c>
      <c r="AY2424">
        <v>0.17</v>
      </c>
      <c r="AZ2424">
        <v>0</v>
      </c>
      <c r="BA2424">
        <v>1385.6011655664572</v>
      </c>
    </row>
    <row r="2425" spans="1:53" x14ac:dyDescent="0.25">
      <c r="A2425">
        <v>5556</v>
      </c>
      <c r="B2425" t="s">
        <v>2720</v>
      </c>
      <c r="C2425">
        <v>0</v>
      </c>
      <c r="D2425">
        <v>1.58</v>
      </c>
      <c r="E2425">
        <v>0</v>
      </c>
      <c r="F2425">
        <v>0</v>
      </c>
      <c r="G2425">
        <v>0</v>
      </c>
      <c r="H2425">
        <v>0.03</v>
      </c>
      <c r="I2425">
        <v>0</v>
      </c>
      <c r="J2425">
        <v>2</v>
      </c>
      <c r="K2425">
        <v>0.03</v>
      </c>
      <c r="L2425">
        <v>-1</v>
      </c>
      <c r="M2425">
        <v>-1</v>
      </c>
      <c r="N2425">
        <v>0.67</v>
      </c>
      <c r="O2425">
        <v>3.58</v>
      </c>
      <c r="P2425">
        <v>0.03</v>
      </c>
      <c r="Q2425">
        <v>0.28000000000000003</v>
      </c>
      <c r="R2425">
        <v>0.05</v>
      </c>
      <c r="S2425">
        <v>0.32</v>
      </c>
      <c r="T2425">
        <v>0.23</v>
      </c>
      <c r="U2425">
        <v>0</v>
      </c>
      <c r="V2425">
        <v>0</v>
      </c>
      <c r="W2425">
        <v>20.67</v>
      </c>
      <c r="X2425">
        <v>0.6</v>
      </c>
      <c r="Y2425">
        <v>-1</v>
      </c>
      <c r="Z2425">
        <v>-1</v>
      </c>
      <c r="AA2425">
        <v>24.88</v>
      </c>
      <c r="AB2425">
        <v>0.03</v>
      </c>
      <c r="AC2425">
        <v>0.02</v>
      </c>
      <c r="AD2425">
        <v>0.03</v>
      </c>
      <c r="AE2425">
        <v>4.17</v>
      </c>
      <c r="AF2425">
        <v>-1</v>
      </c>
      <c r="AG2425">
        <v>-1</v>
      </c>
      <c r="AH2425">
        <v>-1</v>
      </c>
      <c r="AI2425">
        <v>0</v>
      </c>
      <c r="AJ2425">
        <v>0</v>
      </c>
      <c r="AK2425">
        <v>0.03</v>
      </c>
      <c r="AL2425">
        <v>0.03</v>
      </c>
      <c r="AM2425">
        <v>0.05</v>
      </c>
      <c r="AN2425">
        <v>0.05</v>
      </c>
      <c r="AO2425">
        <v>1.42</v>
      </c>
      <c r="AP2425">
        <v>1.42</v>
      </c>
      <c r="AQ2425">
        <v>22.67</v>
      </c>
      <c r="AR2425">
        <v>0.53</v>
      </c>
      <c r="AS2425">
        <v>0.68</v>
      </c>
      <c r="AT2425">
        <v>-1</v>
      </c>
      <c r="AU2425">
        <v>-1</v>
      </c>
      <c r="AV2425">
        <v>0.05</v>
      </c>
      <c r="AW2425">
        <v>29.88</v>
      </c>
      <c r="AX2425">
        <v>29.88</v>
      </c>
      <c r="AY2425">
        <v>0.17</v>
      </c>
      <c r="AZ2425">
        <v>0</v>
      </c>
      <c r="BA2425">
        <v>1468.2632219333163</v>
      </c>
    </row>
    <row r="2426" spans="1:53" x14ac:dyDescent="0.25">
      <c r="A2426">
        <v>5557</v>
      </c>
      <c r="B2426" t="s">
        <v>2721</v>
      </c>
      <c r="C2426">
        <v>0</v>
      </c>
      <c r="D2426">
        <v>1.58</v>
      </c>
      <c r="E2426">
        <v>0</v>
      </c>
      <c r="F2426">
        <v>0</v>
      </c>
      <c r="G2426">
        <v>0</v>
      </c>
      <c r="H2426">
        <v>0.03</v>
      </c>
      <c r="I2426">
        <v>0</v>
      </c>
      <c r="J2426">
        <v>2</v>
      </c>
      <c r="K2426">
        <v>0.03</v>
      </c>
      <c r="L2426">
        <v>-1</v>
      </c>
      <c r="M2426">
        <v>-1</v>
      </c>
      <c r="N2426">
        <v>0.67</v>
      </c>
      <c r="O2426">
        <v>3.58</v>
      </c>
      <c r="P2426">
        <v>0.03</v>
      </c>
      <c r="Q2426">
        <v>0.28000000000000003</v>
      </c>
      <c r="R2426">
        <v>0.05</v>
      </c>
      <c r="S2426">
        <v>0.32</v>
      </c>
      <c r="T2426">
        <v>0.23</v>
      </c>
      <c r="U2426">
        <v>0</v>
      </c>
      <c r="V2426">
        <v>0</v>
      </c>
      <c r="W2426">
        <v>20.67</v>
      </c>
      <c r="X2426">
        <v>0.6</v>
      </c>
      <c r="Y2426">
        <v>-1</v>
      </c>
      <c r="Z2426">
        <v>-1</v>
      </c>
      <c r="AA2426">
        <v>24.88</v>
      </c>
      <c r="AB2426">
        <v>0.03</v>
      </c>
      <c r="AC2426">
        <v>0.02</v>
      </c>
      <c r="AD2426">
        <v>0.03</v>
      </c>
      <c r="AE2426">
        <v>4.17</v>
      </c>
      <c r="AF2426">
        <v>-1</v>
      </c>
      <c r="AG2426">
        <v>-1</v>
      </c>
      <c r="AH2426">
        <v>-1</v>
      </c>
      <c r="AI2426">
        <v>0</v>
      </c>
      <c r="AJ2426">
        <v>0</v>
      </c>
      <c r="AK2426">
        <v>0.03</v>
      </c>
      <c r="AL2426">
        <v>0.03</v>
      </c>
      <c r="AM2426">
        <v>0.05</v>
      </c>
      <c r="AN2426">
        <v>0.05</v>
      </c>
      <c r="AO2426">
        <v>1.42</v>
      </c>
      <c r="AP2426">
        <v>1.42</v>
      </c>
      <c r="AQ2426">
        <v>22.67</v>
      </c>
      <c r="AR2426">
        <v>0.53</v>
      </c>
      <c r="AS2426">
        <v>0.68</v>
      </c>
      <c r="AT2426">
        <v>-1</v>
      </c>
      <c r="AU2426">
        <v>-1</v>
      </c>
      <c r="AV2426">
        <v>0.05</v>
      </c>
      <c r="AW2426">
        <v>29.88</v>
      </c>
      <c r="AX2426">
        <v>29.88</v>
      </c>
      <c r="AY2426">
        <v>0.17</v>
      </c>
      <c r="AZ2426">
        <v>0</v>
      </c>
      <c r="BA2426">
        <v>1496.5439863147321</v>
      </c>
    </row>
    <row r="2427" spans="1:53" x14ac:dyDescent="0.25">
      <c r="A2427">
        <v>5558</v>
      </c>
      <c r="B2427" t="s">
        <v>2722</v>
      </c>
      <c r="C2427">
        <v>0</v>
      </c>
      <c r="D2427">
        <v>1.58</v>
      </c>
      <c r="E2427">
        <v>0</v>
      </c>
      <c r="F2427">
        <v>0</v>
      </c>
      <c r="G2427">
        <v>0</v>
      </c>
      <c r="H2427">
        <v>0.03</v>
      </c>
      <c r="I2427">
        <v>0</v>
      </c>
      <c r="J2427">
        <v>2</v>
      </c>
      <c r="K2427">
        <v>0.03</v>
      </c>
      <c r="L2427">
        <v>-1</v>
      </c>
      <c r="M2427">
        <v>-1</v>
      </c>
      <c r="N2427">
        <v>0.67</v>
      </c>
      <c r="O2427">
        <v>3.58</v>
      </c>
      <c r="P2427">
        <v>0.03</v>
      </c>
      <c r="Q2427">
        <v>0.28000000000000003</v>
      </c>
      <c r="R2427">
        <v>0.05</v>
      </c>
      <c r="S2427">
        <v>0.32</v>
      </c>
      <c r="T2427">
        <v>0.23</v>
      </c>
      <c r="U2427">
        <v>0</v>
      </c>
      <c r="V2427">
        <v>0</v>
      </c>
      <c r="W2427">
        <v>20.67</v>
      </c>
      <c r="X2427">
        <v>0.6</v>
      </c>
      <c r="Y2427">
        <v>-1</v>
      </c>
      <c r="Z2427">
        <v>-1</v>
      </c>
      <c r="AA2427">
        <v>24.88</v>
      </c>
      <c r="AB2427">
        <v>0.03</v>
      </c>
      <c r="AC2427">
        <v>0.02</v>
      </c>
      <c r="AD2427">
        <v>0.03</v>
      </c>
      <c r="AE2427">
        <v>4.17</v>
      </c>
      <c r="AF2427">
        <v>-1</v>
      </c>
      <c r="AG2427">
        <v>-1</v>
      </c>
      <c r="AH2427">
        <v>-1</v>
      </c>
      <c r="AI2427">
        <v>0</v>
      </c>
      <c r="AJ2427">
        <v>0</v>
      </c>
      <c r="AK2427">
        <v>0.03</v>
      </c>
      <c r="AL2427">
        <v>0.03</v>
      </c>
      <c r="AM2427">
        <v>0.05</v>
      </c>
      <c r="AN2427">
        <v>0.05</v>
      </c>
      <c r="AO2427">
        <v>1.42</v>
      </c>
      <c r="AP2427">
        <v>1.42</v>
      </c>
      <c r="AQ2427">
        <v>22.67</v>
      </c>
      <c r="AR2427">
        <v>0.53</v>
      </c>
      <c r="AS2427">
        <v>0.68</v>
      </c>
      <c r="AT2427">
        <v>-1</v>
      </c>
      <c r="AU2427">
        <v>-1</v>
      </c>
      <c r="AV2427">
        <v>0.05</v>
      </c>
      <c r="AW2427">
        <v>29.88</v>
      </c>
      <c r="AX2427">
        <v>29.88</v>
      </c>
      <c r="AY2427">
        <v>0.17</v>
      </c>
      <c r="AZ2427">
        <v>0</v>
      </c>
      <c r="BA2427">
        <v>1369.4923765303711</v>
      </c>
    </row>
    <row r="2428" spans="1:53" x14ac:dyDescent="0.25">
      <c r="A2428">
        <v>5559</v>
      </c>
      <c r="B2428" t="s">
        <v>2723</v>
      </c>
      <c r="C2428">
        <v>0</v>
      </c>
      <c r="D2428">
        <v>1.58</v>
      </c>
      <c r="E2428">
        <v>0</v>
      </c>
      <c r="F2428">
        <v>0</v>
      </c>
      <c r="G2428">
        <v>0</v>
      </c>
      <c r="H2428">
        <v>0.03</v>
      </c>
      <c r="I2428">
        <v>0</v>
      </c>
      <c r="J2428">
        <v>2</v>
      </c>
      <c r="K2428">
        <v>0.03</v>
      </c>
      <c r="L2428">
        <v>-1</v>
      </c>
      <c r="M2428">
        <v>-1</v>
      </c>
      <c r="N2428">
        <v>0.67</v>
      </c>
      <c r="O2428">
        <v>3.58</v>
      </c>
      <c r="P2428">
        <v>0.03</v>
      </c>
      <c r="Q2428">
        <v>0.28000000000000003</v>
      </c>
      <c r="R2428">
        <v>0.05</v>
      </c>
      <c r="S2428">
        <v>0.32</v>
      </c>
      <c r="T2428">
        <v>0.23</v>
      </c>
      <c r="U2428">
        <v>0</v>
      </c>
      <c r="V2428">
        <v>0</v>
      </c>
      <c r="W2428">
        <v>20.67</v>
      </c>
      <c r="X2428">
        <v>0.6</v>
      </c>
      <c r="Y2428">
        <v>-1</v>
      </c>
      <c r="Z2428">
        <v>-1</v>
      </c>
      <c r="AA2428">
        <v>24.88</v>
      </c>
      <c r="AB2428">
        <v>0.03</v>
      </c>
      <c r="AC2428">
        <v>0.02</v>
      </c>
      <c r="AD2428">
        <v>0.03</v>
      </c>
      <c r="AE2428">
        <v>4.17</v>
      </c>
      <c r="AF2428">
        <v>-1</v>
      </c>
      <c r="AG2428">
        <v>-1</v>
      </c>
      <c r="AH2428">
        <v>-1</v>
      </c>
      <c r="AI2428">
        <v>0</v>
      </c>
      <c r="AJ2428">
        <v>0</v>
      </c>
      <c r="AK2428">
        <v>0.03</v>
      </c>
      <c r="AL2428">
        <v>0.03</v>
      </c>
      <c r="AM2428">
        <v>0.05</v>
      </c>
      <c r="AN2428">
        <v>0.05</v>
      </c>
      <c r="AO2428">
        <v>1.42</v>
      </c>
      <c r="AP2428">
        <v>1.42</v>
      </c>
      <c r="AQ2428">
        <v>22.67</v>
      </c>
      <c r="AR2428">
        <v>0.53</v>
      </c>
      <c r="AS2428">
        <v>0.68</v>
      </c>
      <c r="AT2428">
        <v>-1</v>
      </c>
      <c r="AU2428">
        <v>-1</v>
      </c>
      <c r="AV2428">
        <v>0.05</v>
      </c>
      <c r="AW2428">
        <v>29.88</v>
      </c>
      <c r="AX2428">
        <v>29.88</v>
      </c>
      <c r="AY2428">
        <v>0.17</v>
      </c>
      <c r="AZ2428">
        <v>0</v>
      </c>
      <c r="BA2428">
        <v>1389.4664133743147</v>
      </c>
    </row>
    <row r="2429" spans="1:53" x14ac:dyDescent="0.25">
      <c r="A2429">
        <v>5560</v>
      </c>
      <c r="B2429" t="s">
        <v>2724</v>
      </c>
      <c r="C2429">
        <v>0</v>
      </c>
      <c r="D2429">
        <v>1.58</v>
      </c>
      <c r="E2429">
        <v>0</v>
      </c>
      <c r="F2429">
        <v>0</v>
      </c>
      <c r="G2429">
        <v>0</v>
      </c>
      <c r="H2429">
        <v>0.03</v>
      </c>
      <c r="I2429">
        <v>0</v>
      </c>
      <c r="J2429">
        <v>2</v>
      </c>
      <c r="K2429">
        <v>0.03</v>
      </c>
      <c r="L2429">
        <v>-1</v>
      </c>
      <c r="M2429">
        <v>-1</v>
      </c>
      <c r="N2429">
        <v>0.67</v>
      </c>
      <c r="O2429">
        <v>3.58</v>
      </c>
      <c r="P2429">
        <v>0.03</v>
      </c>
      <c r="Q2429">
        <v>0.28000000000000003</v>
      </c>
      <c r="R2429">
        <v>0.05</v>
      </c>
      <c r="S2429">
        <v>0.32</v>
      </c>
      <c r="T2429">
        <v>0.23</v>
      </c>
      <c r="U2429">
        <v>0</v>
      </c>
      <c r="V2429">
        <v>0</v>
      </c>
      <c r="W2429">
        <v>20.67</v>
      </c>
      <c r="X2429">
        <v>0.6</v>
      </c>
      <c r="Y2429">
        <v>-1</v>
      </c>
      <c r="Z2429">
        <v>-1</v>
      </c>
      <c r="AA2429">
        <v>24.88</v>
      </c>
      <c r="AB2429">
        <v>0.03</v>
      </c>
      <c r="AC2429">
        <v>0.02</v>
      </c>
      <c r="AD2429">
        <v>0.03</v>
      </c>
      <c r="AE2429">
        <v>4.17</v>
      </c>
      <c r="AF2429">
        <v>-1</v>
      </c>
      <c r="AG2429">
        <v>-1</v>
      </c>
      <c r="AH2429">
        <v>-1</v>
      </c>
      <c r="AI2429">
        <v>0</v>
      </c>
      <c r="AJ2429">
        <v>0</v>
      </c>
      <c r="AK2429">
        <v>0.03</v>
      </c>
      <c r="AL2429">
        <v>0.03</v>
      </c>
      <c r="AM2429">
        <v>0.05</v>
      </c>
      <c r="AN2429">
        <v>0.05</v>
      </c>
      <c r="AO2429">
        <v>1.42</v>
      </c>
      <c r="AP2429">
        <v>1.42</v>
      </c>
      <c r="AQ2429">
        <v>22.67</v>
      </c>
      <c r="AR2429">
        <v>0.53</v>
      </c>
      <c r="AS2429">
        <v>0.68</v>
      </c>
      <c r="AT2429">
        <v>-1</v>
      </c>
      <c r="AU2429">
        <v>-1</v>
      </c>
      <c r="AV2429">
        <v>0.05</v>
      </c>
      <c r="AW2429">
        <v>29.88</v>
      </c>
      <c r="AX2429">
        <v>29.88</v>
      </c>
      <c r="AY2429">
        <v>0.17</v>
      </c>
      <c r="AZ2429">
        <v>0</v>
      </c>
      <c r="BA2429">
        <v>1424.5074510762595</v>
      </c>
    </row>
    <row r="2430" spans="1:53" x14ac:dyDescent="0.25">
      <c r="A2430">
        <v>5561</v>
      </c>
      <c r="B2430" t="s">
        <v>944</v>
      </c>
      <c r="C2430">
        <v>0</v>
      </c>
      <c r="D2430">
        <v>1.58</v>
      </c>
      <c r="E2430">
        <v>0</v>
      </c>
      <c r="F2430">
        <v>0</v>
      </c>
      <c r="G2430">
        <v>0</v>
      </c>
      <c r="H2430">
        <v>0.03</v>
      </c>
      <c r="I2430">
        <v>0</v>
      </c>
      <c r="J2430">
        <v>2</v>
      </c>
      <c r="K2430">
        <v>0.03</v>
      </c>
      <c r="L2430">
        <v>-1</v>
      </c>
      <c r="M2430">
        <v>-1</v>
      </c>
      <c r="N2430">
        <v>0.67</v>
      </c>
      <c r="O2430">
        <v>3.58</v>
      </c>
      <c r="P2430">
        <v>0.03</v>
      </c>
      <c r="Q2430">
        <v>0.28000000000000003</v>
      </c>
      <c r="R2430">
        <v>0.05</v>
      </c>
      <c r="S2430">
        <v>0.32</v>
      </c>
      <c r="T2430">
        <v>0.23</v>
      </c>
      <c r="U2430">
        <v>0</v>
      </c>
      <c r="V2430">
        <v>0</v>
      </c>
      <c r="W2430">
        <v>20.67</v>
      </c>
      <c r="X2430">
        <v>0.6</v>
      </c>
      <c r="Y2430">
        <v>-1</v>
      </c>
      <c r="Z2430">
        <v>-1</v>
      </c>
      <c r="AA2430">
        <v>24.88</v>
      </c>
      <c r="AB2430">
        <v>0.03</v>
      </c>
      <c r="AC2430">
        <v>0.02</v>
      </c>
      <c r="AD2430">
        <v>0.03</v>
      </c>
      <c r="AE2430">
        <v>4.17</v>
      </c>
      <c r="AF2430">
        <v>-1</v>
      </c>
      <c r="AG2430">
        <v>-1</v>
      </c>
      <c r="AH2430">
        <v>-1</v>
      </c>
      <c r="AI2430">
        <v>0</v>
      </c>
      <c r="AJ2430">
        <v>0</v>
      </c>
      <c r="AK2430">
        <v>0.03</v>
      </c>
      <c r="AL2430">
        <v>0.03</v>
      </c>
      <c r="AM2430">
        <v>0.05</v>
      </c>
      <c r="AN2430">
        <v>0.05</v>
      </c>
      <c r="AO2430">
        <v>1.42</v>
      </c>
      <c r="AP2430">
        <v>1.42</v>
      </c>
      <c r="AQ2430">
        <v>22.67</v>
      </c>
      <c r="AR2430">
        <v>0.53</v>
      </c>
      <c r="AS2430">
        <v>0.68</v>
      </c>
      <c r="AT2430">
        <v>-1</v>
      </c>
      <c r="AU2430">
        <v>-1</v>
      </c>
      <c r="AV2430">
        <v>0.05</v>
      </c>
      <c r="AW2430">
        <v>29.88</v>
      </c>
      <c r="AX2430">
        <v>29.88</v>
      </c>
      <c r="AY2430">
        <v>0.17</v>
      </c>
      <c r="AZ2430">
        <v>0</v>
      </c>
      <c r="BA2430">
        <v>1441.750341973207</v>
      </c>
    </row>
    <row r="2431" spans="1:53" x14ac:dyDescent="0.25">
      <c r="A2431">
        <v>5562</v>
      </c>
      <c r="B2431" t="s">
        <v>2725</v>
      </c>
      <c r="C2431">
        <v>0</v>
      </c>
      <c r="D2431">
        <v>1.58</v>
      </c>
      <c r="E2431">
        <v>0</v>
      </c>
      <c r="F2431">
        <v>0</v>
      </c>
      <c r="G2431">
        <v>0</v>
      </c>
      <c r="H2431">
        <v>0.03</v>
      </c>
      <c r="I2431">
        <v>0</v>
      </c>
      <c r="J2431">
        <v>2</v>
      </c>
      <c r="K2431">
        <v>0.03</v>
      </c>
      <c r="L2431">
        <v>-1</v>
      </c>
      <c r="M2431">
        <v>-1</v>
      </c>
      <c r="N2431">
        <v>0.67</v>
      </c>
      <c r="O2431">
        <v>3.58</v>
      </c>
      <c r="P2431">
        <v>0.03</v>
      </c>
      <c r="Q2431">
        <v>0.28000000000000003</v>
      </c>
      <c r="R2431">
        <v>0.05</v>
      </c>
      <c r="S2431">
        <v>0.32</v>
      </c>
      <c r="T2431">
        <v>0.23</v>
      </c>
      <c r="U2431">
        <v>0</v>
      </c>
      <c r="V2431">
        <v>0</v>
      </c>
      <c r="W2431">
        <v>20.67</v>
      </c>
      <c r="X2431">
        <v>0.6</v>
      </c>
      <c r="Y2431">
        <v>-1</v>
      </c>
      <c r="Z2431">
        <v>-1</v>
      </c>
      <c r="AA2431">
        <v>24.88</v>
      </c>
      <c r="AB2431">
        <v>0.03</v>
      </c>
      <c r="AC2431">
        <v>0.02</v>
      </c>
      <c r="AD2431">
        <v>0.03</v>
      </c>
      <c r="AE2431">
        <v>4.17</v>
      </c>
      <c r="AF2431">
        <v>-1</v>
      </c>
      <c r="AG2431">
        <v>-1</v>
      </c>
      <c r="AH2431">
        <v>-1</v>
      </c>
      <c r="AI2431">
        <v>0</v>
      </c>
      <c r="AJ2431">
        <v>0</v>
      </c>
      <c r="AK2431">
        <v>0.03</v>
      </c>
      <c r="AL2431">
        <v>0.03</v>
      </c>
      <c r="AM2431">
        <v>0.05</v>
      </c>
      <c r="AN2431">
        <v>0.05</v>
      </c>
      <c r="AO2431">
        <v>1.42</v>
      </c>
      <c r="AP2431">
        <v>1.42</v>
      </c>
      <c r="AQ2431">
        <v>22.67</v>
      </c>
      <c r="AR2431">
        <v>0.53</v>
      </c>
      <c r="AS2431">
        <v>0.68</v>
      </c>
      <c r="AT2431">
        <v>-1</v>
      </c>
      <c r="AU2431">
        <v>-1</v>
      </c>
      <c r="AV2431">
        <v>0.05</v>
      </c>
      <c r="AW2431">
        <v>29.88</v>
      </c>
      <c r="AX2431">
        <v>29.88</v>
      </c>
      <c r="AY2431">
        <v>0.17</v>
      </c>
      <c r="AZ2431">
        <v>0</v>
      </c>
      <c r="BA2431">
        <v>1428.3370126962222</v>
      </c>
    </row>
    <row r="2432" spans="1:53" x14ac:dyDescent="0.25">
      <c r="A2432">
        <v>5563</v>
      </c>
      <c r="B2432" t="s">
        <v>2726</v>
      </c>
      <c r="C2432">
        <v>0</v>
      </c>
      <c r="D2432">
        <v>1.58</v>
      </c>
      <c r="E2432">
        <v>0</v>
      </c>
      <c r="F2432">
        <v>0</v>
      </c>
      <c r="G2432">
        <v>0</v>
      </c>
      <c r="H2432">
        <v>0.03</v>
      </c>
      <c r="I2432">
        <v>0</v>
      </c>
      <c r="J2432">
        <v>2</v>
      </c>
      <c r="K2432">
        <v>0.03</v>
      </c>
      <c r="L2432">
        <v>-1</v>
      </c>
      <c r="M2432">
        <v>-1</v>
      </c>
      <c r="N2432">
        <v>0.67</v>
      </c>
      <c r="O2432">
        <v>3.58</v>
      </c>
      <c r="P2432">
        <v>0.03</v>
      </c>
      <c r="Q2432">
        <v>0.28000000000000003</v>
      </c>
      <c r="R2432">
        <v>0.05</v>
      </c>
      <c r="S2432">
        <v>0.32</v>
      </c>
      <c r="T2432">
        <v>0.23</v>
      </c>
      <c r="U2432">
        <v>0</v>
      </c>
      <c r="V2432">
        <v>0</v>
      </c>
      <c r="W2432">
        <v>20.67</v>
      </c>
      <c r="X2432">
        <v>0.6</v>
      </c>
      <c r="Y2432">
        <v>-1</v>
      </c>
      <c r="Z2432">
        <v>-1</v>
      </c>
      <c r="AA2432">
        <v>24.88</v>
      </c>
      <c r="AB2432">
        <v>0.03</v>
      </c>
      <c r="AC2432">
        <v>0.02</v>
      </c>
      <c r="AD2432">
        <v>0.03</v>
      </c>
      <c r="AE2432">
        <v>4.17</v>
      </c>
      <c r="AF2432">
        <v>-1</v>
      </c>
      <c r="AG2432">
        <v>-1</v>
      </c>
      <c r="AH2432">
        <v>-1</v>
      </c>
      <c r="AI2432">
        <v>0</v>
      </c>
      <c r="AJ2432">
        <v>0</v>
      </c>
      <c r="AK2432">
        <v>0.03</v>
      </c>
      <c r="AL2432">
        <v>0.03</v>
      </c>
      <c r="AM2432">
        <v>0.05</v>
      </c>
      <c r="AN2432">
        <v>0.05</v>
      </c>
      <c r="AO2432">
        <v>1.42</v>
      </c>
      <c r="AP2432">
        <v>1.42</v>
      </c>
      <c r="AQ2432">
        <v>22.67</v>
      </c>
      <c r="AR2432">
        <v>0.53</v>
      </c>
      <c r="AS2432">
        <v>0.68</v>
      </c>
      <c r="AT2432">
        <v>-1</v>
      </c>
      <c r="AU2432">
        <v>-1</v>
      </c>
      <c r="AV2432">
        <v>0.05</v>
      </c>
      <c r="AW2432">
        <v>29.88</v>
      </c>
      <c r="AX2432">
        <v>29.88</v>
      </c>
      <c r="AY2432">
        <v>0.17</v>
      </c>
      <c r="AZ2432">
        <v>0</v>
      </c>
      <c r="BA2432">
        <v>1431.0654126676754</v>
      </c>
    </row>
    <row r="2433" spans="1:53" x14ac:dyDescent="0.25">
      <c r="A2433">
        <v>5564</v>
      </c>
      <c r="B2433" t="s">
        <v>2727</v>
      </c>
      <c r="C2433">
        <v>0</v>
      </c>
      <c r="D2433">
        <v>1.58</v>
      </c>
      <c r="E2433">
        <v>0</v>
      </c>
      <c r="F2433">
        <v>0</v>
      </c>
      <c r="G2433">
        <v>0</v>
      </c>
      <c r="H2433">
        <v>0.03</v>
      </c>
      <c r="I2433">
        <v>0</v>
      </c>
      <c r="J2433">
        <v>2</v>
      </c>
      <c r="K2433">
        <v>0.03</v>
      </c>
      <c r="L2433">
        <v>-1</v>
      </c>
      <c r="M2433">
        <v>-1</v>
      </c>
      <c r="N2433">
        <v>0.67</v>
      </c>
      <c r="O2433">
        <v>3.58</v>
      </c>
      <c r="P2433">
        <v>0.03</v>
      </c>
      <c r="Q2433">
        <v>0.28000000000000003</v>
      </c>
      <c r="R2433">
        <v>0.05</v>
      </c>
      <c r="S2433">
        <v>0.32</v>
      </c>
      <c r="T2433">
        <v>0.23</v>
      </c>
      <c r="U2433">
        <v>0</v>
      </c>
      <c r="V2433">
        <v>0</v>
      </c>
      <c r="W2433">
        <v>20.67</v>
      </c>
      <c r="X2433">
        <v>0.6</v>
      </c>
      <c r="Y2433">
        <v>-1</v>
      </c>
      <c r="Z2433">
        <v>-1</v>
      </c>
      <c r="AA2433">
        <v>24.88</v>
      </c>
      <c r="AB2433">
        <v>0.03</v>
      </c>
      <c r="AC2433">
        <v>0.02</v>
      </c>
      <c r="AD2433">
        <v>0.03</v>
      </c>
      <c r="AE2433">
        <v>4.17</v>
      </c>
      <c r="AF2433">
        <v>-1</v>
      </c>
      <c r="AG2433">
        <v>-1</v>
      </c>
      <c r="AH2433">
        <v>-1</v>
      </c>
      <c r="AI2433">
        <v>0</v>
      </c>
      <c r="AJ2433">
        <v>0</v>
      </c>
      <c r="AK2433">
        <v>0.03</v>
      </c>
      <c r="AL2433">
        <v>0.03</v>
      </c>
      <c r="AM2433">
        <v>0.05</v>
      </c>
      <c r="AN2433">
        <v>0.05</v>
      </c>
      <c r="AO2433">
        <v>1.42</v>
      </c>
      <c r="AP2433">
        <v>1.42</v>
      </c>
      <c r="AQ2433">
        <v>22.67</v>
      </c>
      <c r="AR2433">
        <v>0.53</v>
      </c>
      <c r="AS2433">
        <v>0.68</v>
      </c>
      <c r="AT2433">
        <v>-1</v>
      </c>
      <c r="AU2433">
        <v>-1</v>
      </c>
      <c r="AV2433">
        <v>0.05</v>
      </c>
      <c r="AW2433">
        <v>29.88</v>
      </c>
      <c r="AX2433">
        <v>29.88</v>
      </c>
      <c r="AY2433">
        <v>0.17</v>
      </c>
      <c r="AZ2433">
        <v>0</v>
      </c>
      <c r="BA2433">
        <v>1384.5307449252168</v>
      </c>
    </row>
    <row r="2434" spans="1:53" x14ac:dyDescent="0.25">
      <c r="A2434">
        <v>5565</v>
      </c>
      <c r="B2434" t="s">
        <v>2728</v>
      </c>
      <c r="C2434">
        <v>0</v>
      </c>
      <c r="D2434">
        <v>1.58</v>
      </c>
      <c r="E2434">
        <v>0</v>
      </c>
      <c r="F2434">
        <v>0</v>
      </c>
      <c r="G2434">
        <v>0</v>
      </c>
      <c r="H2434">
        <v>0.03</v>
      </c>
      <c r="I2434">
        <v>0</v>
      </c>
      <c r="J2434">
        <v>2</v>
      </c>
      <c r="K2434">
        <v>0.03</v>
      </c>
      <c r="L2434">
        <v>-1</v>
      </c>
      <c r="M2434">
        <v>-1</v>
      </c>
      <c r="N2434">
        <v>0.67</v>
      </c>
      <c r="O2434">
        <v>3.58</v>
      </c>
      <c r="P2434">
        <v>0.03</v>
      </c>
      <c r="Q2434">
        <v>0.28000000000000003</v>
      </c>
      <c r="R2434">
        <v>0.05</v>
      </c>
      <c r="S2434">
        <v>0.32</v>
      </c>
      <c r="T2434">
        <v>0.23</v>
      </c>
      <c r="U2434">
        <v>0</v>
      </c>
      <c r="V2434">
        <v>0</v>
      </c>
      <c r="W2434">
        <v>20.67</v>
      </c>
      <c r="X2434">
        <v>0.6</v>
      </c>
      <c r="Y2434">
        <v>-1</v>
      </c>
      <c r="Z2434">
        <v>-1</v>
      </c>
      <c r="AA2434">
        <v>24.88</v>
      </c>
      <c r="AB2434">
        <v>0.03</v>
      </c>
      <c r="AC2434">
        <v>0.02</v>
      </c>
      <c r="AD2434">
        <v>0.03</v>
      </c>
      <c r="AE2434">
        <v>4.17</v>
      </c>
      <c r="AF2434">
        <v>-1</v>
      </c>
      <c r="AG2434">
        <v>-1</v>
      </c>
      <c r="AH2434">
        <v>-1</v>
      </c>
      <c r="AI2434">
        <v>0</v>
      </c>
      <c r="AJ2434">
        <v>0</v>
      </c>
      <c r="AK2434">
        <v>0.03</v>
      </c>
      <c r="AL2434">
        <v>0.03</v>
      </c>
      <c r="AM2434">
        <v>0.05</v>
      </c>
      <c r="AN2434">
        <v>0.05</v>
      </c>
      <c r="AO2434">
        <v>1.42</v>
      </c>
      <c r="AP2434">
        <v>1.42</v>
      </c>
      <c r="AQ2434">
        <v>22.67</v>
      </c>
      <c r="AR2434">
        <v>0.53</v>
      </c>
      <c r="AS2434">
        <v>0.68</v>
      </c>
      <c r="AT2434">
        <v>-1</v>
      </c>
      <c r="AU2434">
        <v>-1</v>
      </c>
      <c r="AV2434">
        <v>0.05</v>
      </c>
      <c r="AW2434">
        <v>29.88</v>
      </c>
      <c r="AX2434">
        <v>29.88</v>
      </c>
      <c r="AY2434">
        <v>0.17</v>
      </c>
      <c r="AZ2434">
        <v>0</v>
      </c>
      <c r="BA2434">
        <v>1350</v>
      </c>
    </row>
    <row r="2435" spans="1:53" x14ac:dyDescent="0.25">
      <c r="A2435">
        <v>5567</v>
      </c>
      <c r="B2435" t="s">
        <v>2729</v>
      </c>
      <c r="C2435">
        <v>0</v>
      </c>
      <c r="D2435">
        <v>1.58</v>
      </c>
      <c r="E2435">
        <v>0</v>
      </c>
      <c r="F2435">
        <v>0</v>
      </c>
      <c r="G2435">
        <v>0</v>
      </c>
      <c r="H2435">
        <v>0.03</v>
      </c>
      <c r="I2435">
        <v>0</v>
      </c>
      <c r="J2435">
        <v>2</v>
      </c>
      <c r="K2435">
        <v>0.03</v>
      </c>
      <c r="L2435">
        <v>-1</v>
      </c>
      <c r="M2435">
        <v>-1</v>
      </c>
      <c r="N2435">
        <v>0.67</v>
      </c>
      <c r="O2435">
        <v>3.58</v>
      </c>
      <c r="P2435">
        <v>0.03</v>
      </c>
      <c r="Q2435">
        <v>0.28000000000000003</v>
      </c>
      <c r="R2435">
        <v>0.05</v>
      </c>
      <c r="S2435">
        <v>0.32</v>
      </c>
      <c r="T2435">
        <v>0.23</v>
      </c>
      <c r="U2435">
        <v>0</v>
      </c>
      <c r="V2435">
        <v>0</v>
      </c>
      <c r="W2435">
        <v>20.67</v>
      </c>
      <c r="X2435">
        <v>0.6</v>
      </c>
      <c r="Y2435">
        <v>-1</v>
      </c>
      <c r="Z2435">
        <v>-1</v>
      </c>
      <c r="AA2435">
        <v>24.88</v>
      </c>
      <c r="AB2435">
        <v>0.03</v>
      </c>
      <c r="AC2435">
        <v>0.02</v>
      </c>
      <c r="AD2435">
        <v>0.03</v>
      </c>
      <c r="AE2435">
        <v>4.17</v>
      </c>
      <c r="AF2435">
        <v>-1</v>
      </c>
      <c r="AG2435">
        <v>-1</v>
      </c>
      <c r="AH2435">
        <v>-1</v>
      </c>
      <c r="AI2435">
        <v>0</v>
      </c>
      <c r="AJ2435">
        <v>0</v>
      </c>
      <c r="AK2435">
        <v>0.03</v>
      </c>
      <c r="AL2435">
        <v>0.03</v>
      </c>
      <c r="AM2435">
        <v>0.05</v>
      </c>
      <c r="AN2435">
        <v>0.05</v>
      </c>
      <c r="AO2435">
        <v>1.42</v>
      </c>
      <c r="AP2435">
        <v>1.42</v>
      </c>
      <c r="AQ2435">
        <v>22.67</v>
      </c>
      <c r="AR2435">
        <v>0.53</v>
      </c>
      <c r="AS2435">
        <v>0.68</v>
      </c>
      <c r="AT2435">
        <v>-1</v>
      </c>
      <c r="AU2435">
        <v>-1</v>
      </c>
      <c r="AV2435">
        <v>0.05</v>
      </c>
      <c r="AW2435">
        <v>29.88</v>
      </c>
      <c r="AX2435">
        <v>29.88</v>
      </c>
      <c r="AY2435">
        <v>0.17</v>
      </c>
      <c r="AZ2435">
        <v>0</v>
      </c>
      <c r="BA2435">
        <v>1424.3520800584915</v>
      </c>
    </row>
    <row r="2436" spans="1:53" x14ac:dyDescent="0.25">
      <c r="A2436">
        <v>5568</v>
      </c>
      <c r="B2436" t="s">
        <v>2730</v>
      </c>
      <c r="C2436">
        <v>0</v>
      </c>
      <c r="D2436">
        <v>1.58</v>
      </c>
      <c r="E2436">
        <v>0</v>
      </c>
      <c r="F2436">
        <v>0</v>
      </c>
      <c r="G2436">
        <v>0</v>
      </c>
      <c r="H2436">
        <v>0.03</v>
      </c>
      <c r="I2436">
        <v>0</v>
      </c>
      <c r="J2436">
        <v>2</v>
      </c>
      <c r="K2436">
        <v>0.03</v>
      </c>
      <c r="L2436">
        <v>-1</v>
      </c>
      <c r="M2436">
        <v>-1</v>
      </c>
      <c r="N2436">
        <v>0.67</v>
      </c>
      <c r="O2436">
        <v>3.58</v>
      </c>
      <c r="P2436">
        <v>0.03</v>
      </c>
      <c r="Q2436">
        <v>0.28000000000000003</v>
      </c>
      <c r="R2436">
        <v>0.05</v>
      </c>
      <c r="S2436">
        <v>0.32</v>
      </c>
      <c r="T2436">
        <v>0.23</v>
      </c>
      <c r="U2436">
        <v>0</v>
      </c>
      <c r="V2436">
        <v>0</v>
      </c>
      <c r="W2436">
        <v>20.67</v>
      </c>
      <c r="X2436">
        <v>0.6</v>
      </c>
      <c r="Y2436">
        <v>-1</v>
      </c>
      <c r="Z2436">
        <v>-1</v>
      </c>
      <c r="AA2436">
        <v>24.88</v>
      </c>
      <c r="AB2436">
        <v>0.03</v>
      </c>
      <c r="AC2436">
        <v>0.02</v>
      </c>
      <c r="AD2436">
        <v>0.03</v>
      </c>
      <c r="AE2436">
        <v>4.17</v>
      </c>
      <c r="AF2436">
        <v>-1</v>
      </c>
      <c r="AG2436">
        <v>-1</v>
      </c>
      <c r="AH2436">
        <v>-1</v>
      </c>
      <c r="AI2436">
        <v>0</v>
      </c>
      <c r="AJ2436">
        <v>0</v>
      </c>
      <c r="AK2436">
        <v>0.03</v>
      </c>
      <c r="AL2436">
        <v>0.03</v>
      </c>
      <c r="AM2436">
        <v>0.05</v>
      </c>
      <c r="AN2436">
        <v>0.05</v>
      </c>
      <c r="AO2436">
        <v>1.42</v>
      </c>
      <c r="AP2436">
        <v>1.42</v>
      </c>
      <c r="AQ2436">
        <v>22.67</v>
      </c>
      <c r="AR2436">
        <v>0.53</v>
      </c>
      <c r="AS2436">
        <v>0.68</v>
      </c>
      <c r="AT2436">
        <v>-1</v>
      </c>
      <c r="AU2436">
        <v>-1</v>
      </c>
      <c r="AV2436">
        <v>0.05</v>
      </c>
      <c r="AW2436">
        <v>29.88</v>
      </c>
      <c r="AX2436">
        <v>29.88</v>
      </c>
      <c r="AY2436">
        <v>0.17</v>
      </c>
      <c r="AZ2436">
        <v>0</v>
      </c>
      <c r="BA2436">
        <v>1457.1490406441173</v>
      </c>
    </row>
    <row r="2437" spans="1:53" x14ac:dyDescent="0.25">
      <c r="A2437">
        <v>5569</v>
      </c>
      <c r="B2437" t="s">
        <v>2235</v>
      </c>
      <c r="C2437">
        <v>0</v>
      </c>
      <c r="D2437">
        <v>1.58</v>
      </c>
      <c r="E2437">
        <v>0</v>
      </c>
      <c r="F2437">
        <v>0</v>
      </c>
      <c r="G2437">
        <v>0</v>
      </c>
      <c r="H2437">
        <v>0.03</v>
      </c>
      <c r="I2437">
        <v>0</v>
      </c>
      <c r="J2437">
        <v>2</v>
      </c>
      <c r="K2437">
        <v>0.03</v>
      </c>
      <c r="L2437">
        <v>-1</v>
      </c>
      <c r="M2437">
        <v>-1</v>
      </c>
      <c r="N2437">
        <v>0.67</v>
      </c>
      <c r="O2437">
        <v>3.58</v>
      </c>
      <c r="P2437">
        <v>0.03</v>
      </c>
      <c r="Q2437">
        <v>0.28000000000000003</v>
      </c>
      <c r="R2437">
        <v>0.05</v>
      </c>
      <c r="S2437">
        <v>0.32</v>
      </c>
      <c r="T2437">
        <v>0.23</v>
      </c>
      <c r="U2437">
        <v>0</v>
      </c>
      <c r="V2437">
        <v>0</v>
      </c>
      <c r="W2437">
        <v>20.67</v>
      </c>
      <c r="X2437">
        <v>0.6</v>
      </c>
      <c r="Y2437">
        <v>-1</v>
      </c>
      <c r="Z2437">
        <v>-1</v>
      </c>
      <c r="AA2437">
        <v>24.88</v>
      </c>
      <c r="AB2437">
        <v>0.03</v>
      </c>
      <c r="AC2437">
        <v>0.02</v>
      </c>
      <c r="AD2437">
        <v>0.03</v>
      </c>
      <c r="AE2437">
        <v>4.17</v>
      </c>
      <c r="AF2437">
        <v>-1</v>
      </c>
      <c r="AG2437">
        <v>-1</v>
      </c>
      <c r="AH2437">
        <v>-1</v>
      </c>
      <c r="AI2437">
        <v>0</v>
      </c>
      <c r="AJ2437">
        <v>0</v>
      </c>
      <c r="AK2437">
        <v>0.03</v>
      </c>
      <c r="AL2437">
        <v>0.03</v>
      </c>
      <c r="AM2437">
        <v>0.05</v>
      </c>
      <c r="AN2437">
        <v>0.05</v>
      </c>
      <c r="AO2437">
        <v>1.42</v>
      </c>
      <c r="AP2437">
        <v>1.42</v>
      </c>
      <c r="AQ2437">
        <v>22.67</v>
      </c>
      <c r="AR2437">
        <v>0.53</v>
      </c>
      <c r="AS2437">
        <v>0.68</v>
      </c>
      <c r="AT2437">
        <v>-1</v>
      </c>
      <c r="AU2437">
        <v>-1</v>
      </c>
      <c r="AV2437">
        <v>0.05</v>
      </c>
      <c r="AW2437">
        <v>29.88</v>
      </c>
      <c r="AX2437">
        <v>29.88</v>
      </c>
      <c r="AY2437">
        <v>0.17</v>
      </c>
      <c r="AZ2437">
        <v>0</v>
      </c>
      <c r="BA2437">
        <v>1420.1610064860463</v>
      </c>
    </row>
    <row r="2438" spans="1:53" x14ac:dyDescent="0.25">
      <c r="A2438">
        <v>5570</v>
      </c>
      <c r="B2438" t="s">
        <v>2731</v>
      </c>
      <c r="C2438">
        <v>0</v>
      </c>
      <c r="D2438">
        <v>1.58</v>
      </c>
      <c r="E2438">
        <v>0</v>
      </c>
      <c r="F2438">
        <v>0</v>
      </c>
      <c r="G2438">
        <v>0</v>
      </c>
      <c r="H2438">
        <v>0.03</v>
      </c>
      <c r="I2438">
        <v>0</v>
      </c>
      <c r="J2438">
        <v>2</v>
      </c>
      <c r="K2438">
        <v>0.03</v>
      </c>
      <c r="L2438">
        <v>-1</v>
      </c>
      <c r="M2438">
        <v>-1</v>
      </c>
      <c r="N2438">
        <v>0.67</v>
      </c>
      <c r="O2438">
        <v>3.58</v>
      </c>
      <c r="P2438">
        <v>0.03</v>
      </c>
      <c r="Q2438">
        <v>0.28000000000000003</v>
      </c>
      <c r="R2438">
        <v>0.05</v>
      </c>
      <c r="S2438">
        <v>0.32</v>
      </c>
      <c r="T2438">
        <v>0.23</v>
      </c>
      <c r="U2438">
        <v>0</v>
      </c>
      <c r="V2438">
        <v>0</v>
      </c>
      <c r="W2438">
        <v>20.67</v>
      </c>
      <c r="X2438">
        <v>0.6</v>
      </c>
      <c r="Y2438">
        <v>-1</v>
      </c>
      <c r="Z2438">
        <v>-1</v>
      </c>
      <c r="AA2438">
        <v>24.88</v>
      </c>
      <c r="AB2438">
        <v>0.03</v>
      </c>
      <c r="AC2438">
        <v>0.02</v>
      </c>
      <c r="AD2438">
        <v>0.03</v>
      </c>
      <c r="AE2438">
        <v>4.17</v>
      </c>
      <c r="AF2438">
        <v>-1</v>
      </c>
      <c r="AG2438">
        <v>-1</v>
      </c>
      <c r="AH2438">
        <v>-1</v>
      </c>
      <c r="AI2438">
        <v>0</v>
      </c>
      <c r="AJ2438">
        <v>0</v>
      </c>
      <c r="AK2438">
        <v>0.03</v>
      </c>
      <c r="AL2438">
        <v>0.03</v>
      </c>
      <c r="AM2438">
        <v>0.05</v>
      </c>
      <c r="AN2438">
        <v>0.05</v>
      </c>
      <c r="AO2438">
        <v>1.42</v>
      </c>
      <c r="AP2438">
        <v>1.42</v>
      </c>
      <c r="AQ2438">
        <v>22.67</v>
      </c>
      <c r="AR2438">
        <v>0.53</v>
      </c>
      <c r="AS2438">
        <v>0.68</v>
      </c>
      <c r="AT2438">
        <v>-1</v>
      </c>
      <c r="AU2438">
        <v>-1</v>
      </c>
      <c r="AV2438">
        <v>0.05</v>
      </c>
      <c r="AW2438">
        <v>29.88</v>
      </c>
      <c r="AX2438">
        <v>29.88</v>
      </c>
      <c r="AY2438">
        <v>0.17</v>
      </c>
      <c r="AZ2438">
        <v>0</v>
      </c>
      <c r="BA2438">
        <v>1370.0995847109243</v>
      </c>
    </row>
    <row r="2439" spans="1:53" x14ac:dyDescent="0.25">
      <c r="A2439">
        <v>5572</v>
      </c>
      <c r="B2439" t="s">
        <v>2732</v>
      </c>
      <c r="C2439">
        <v>0</v>
      </c>
      <c r="D2439">
        <v>1.58</v>
      </c>
      <c r="E2439">
        <v>0</v>
      </c>
      <c r="F2439">
        <v>0</v>
      </c>
      <c r="G2439">
        <v>0</v>
      </c>
      <c r="H2439">
        <v>0.03</v>
      </c>
      <c r="I2439">
        <v>0</v>
      </c>
      <c r="J2439">
        <v>2</v>
      </c>
      <c r="K2439">
        <v>0.03</v>
      </c>
      <c r="L2439">
        <v>-1</v>
      </c>
      <c r="M2439">
        <v>-1</v>
      </c>
      <c r="N2439">
        <v>0.67</v>
      </c>
      <c r="O2439">
        <v>3.58</v>
      </c>
      <c r="P2439">
        <v>0.03</v>
      </c>
      <c r="Q2439">
        <v>0.28000000000000003</v>
      </c>
      <c r="R2439">
        <v>0.05</v>
      </c>
      <c r="S2439">
        <v>0.32</v>
      </c>
      <c r="T2439">
        <v>0.23</v>
      </c>
      <c r="U2439">
        <v>0</v>
      </c>
      <c r="V2439">
        <v>0</v>
      </c>
      <c r="W2439">
        <v>20.67</v>
      </c>
      <c r="X2439">
        <v>0.6</v>
      </c>
      <c r="Y2439">
        <v>-1</v>
      </c>
      <c r="Z2439">
        <v>-1</v>
      </c>
      <c r="AA2439">
        <v>24.88</v>
      </c>
      <c r="AB2439">
        <v>0.03</v>
      </c>
      <c r="AC2439">
        <v>0.02</v>
      </c>
      <c r="AD2439">
        <v>0.03</v>
      </c>
      <c r="AE2439">
        <v>4.17</v>
      </c>
      <c r="AF2439">
        <v>-1</v>
      </c>
      <c r="AG2439">
        <v>-1</v>
      </c>
      <c r="AH2439">
        <v>-1</v>
      </c>
      <c r="AI2439">
        <v>0</v>
      </c>
      <c r="AJ2439">
        <v>0</v>
      </c>
      <c r="AK2439">
        <v>0.03</v>
      </c>
      <c r="AL2439">
        <v>0.03</v>
      </c>
      <c r="AM2439">
        <v>0.05</v>
      </c>
      <c r="AN2439">
        <v>0.05</v>
      </c>
      <c r="AO2439">
        <v>1.42</v>
      </c>
      <c r="AP2439">
        <v>1.42</v>
      </c>
      <c r="AQ2439">
        <v>22.67</v>
      </c>
      <c r="AR2439">
        <v>0.53</v>
      </c>
      <c r="AS2439">
        <v>0.68</v>
      </c>
      <c r="AT2439">
        <v>-1</v>
      </c>
      <c r="AU2439">
        <v>-1</v>
      </c>
      <c r="AV2439">
        <v>0.05</v>
      </c>
      <c r="AW2439">
        <v>29.88</v>
      </c>
      <c r="AX2439">
        <v>29.88</v>
      </c>
      <c r="AY2439">
        <v>0.17</v>
      </c>
      <c r="AZ2439">
        <v>0</v>
      </c>
      <c r="BA2439">
        <v>1450.2566384219258</v>
      </c>
    </row>
    <row r="2440" spans="1:53" x14ac:dyDescent="0.25">
      <c r="A2440">
        <v>5573</v>
      </c>
      <c r="B2440" t="s">
        <v>2733</v>
      </c>
      <c r="C2440">
        <v>0</v>
      </c>
      <c r="D2440">
        <v>1.58</v>
      </c>
      <c r="E2440">
        <v>0</v>
      </c>
      <c r="F2440">
        <v>0</v>
      </c>
      <c r="G2440">
        <v>0</v>
      </c>
      <c r="H2440">
        <v>0.03</v>
      </c>
      <c r="I2440">
        <v>0</v>
      </c>
      <c r="J2440">
        <v>2</v>
      </c>
      <c r="K2440">
        <v>0.03</v>
      </c>
      <c r="L2440">
        <v>-1</v>
      </c>
      <c r="M2440">
        <v>-1</v>
      </c>
      <c r="N2440">
        <v>0.67</v>
      </c>
      <c r="O2440">
        <v>3.58</v>
      </c>
      <c r="P2440">
        <v>0.03</v>
      </c>
      <c r="Q2440">
        <v>0.28000000000000003</v>
      </c>
      <c r="R2440">
        <v>0.05</v>
      </c>
      <c r="S2440">
        <v>0.32</v>
      </c>
      <c r="T2440">
        <v>0.23</v>
      </c>
      <c r="U2440">
        <v>0</v>
      </c>
      <c r="V2440">
        <v>0</v>
      </c>
      <c r="W2440">
        <v>20.67</v>
      </c>
      <c r="X2440">
        <v>0.6</v>
      </c>
      <c r="Y2440">
        <v>-1</v>
      </c>
      <c r="Z2440">
        <v>-1</v>
      </c>
      <c r="AA2440">
        <v>24.88</v>
      </c>
      <c r="AB2440">
        <v>0.03</v>
      </c>
      <c r="AC2440">
        <v>0.02</v>
      </c>
      <c r="AD2440">
        <v>0.03</v>
      </c>
      <c r="AE2440">
        <v>4.17</v>
      </c>
      <c r="AF2440">
        <v>-1</v>
      </c>
      <c r="AG2440">
        <v>-1</v>
      </c>
      <c r="AH2440">
        <v>-1</v>
      </c>
      <c r="AI2440">
        <v>0</v>
      </c>
      <c r="AJ2440">
        <v>0</v>
      </c>
      <c r="AK2440">
        <v>0.03</v>
      </c>
      <c r="AL2440">
        <v>0.03</v>
      </c>
      <c r="AM2440">
        <v>0.05</v>
      </c>
      <c r="AN2440">
        <v>0.05</v>
      </c>
      <c r="AO2440">
        <v>1.42</v>
      </c>
      <c r="AP2440">
        <v>1.42</v>
      </c>
      <c r="AQ2440">
        <v>22.67</v>
      </c>
      <c r="AR2440">
        <v>0.53</v>
      </c>
      <c r="AS2440">
        <v>0.68</v>
      </c>
      <c r="AT2440">
        <v>-1</v>
      </c>
      <c r="AU2440">
        <v>-1</v>
      </c>
      <c r="AV2440">
        <v>0.05</v>
      </c>
      <c r="AW2440">
        <v>29.88</v>
      </c>
      <c r="AX2440">
        <v>29.88</v>
      </c>
      <c r="AY2440">
        <v>0.17</v>
      </c>
      <c r="AZ2440">
        <v>0</v>
      </c>
      <c r="BA2440">
        <v>1418.1290065882322</v>
      </c>
    </row>
    <row r="2441" spans="1:53" x14ac:dyDescent="0.25">
      <c r="A2441">
        <v>5576</v>
      </c>
      <c r="B2441" t="s">
        <v>2734</v>
      </c>
      <c r="C2441">
        <v>0</v>
      </c>
      <c r="D2441">
        <v>1.58</v>
      </c>
      <c r="E2441">
        <v>0</v>
      </c>
      <c r="F2441">
        <v>0</v>
      </c>
      <c r="G2441">
        <v>0</v>
      </c>
      <c r="H2441">
        <v>0.03</v>
      </c>
      <c r="I2441">
        <v>0</v>
      </c>
      <c r="J2441">
        <v>2</v>
      </c>
      <c r="K2441">
        <v>0.03</v>
      </c>
      <c r="L2441">
        <v>-1</v>
      </c>
      <c r="M2441">
        <v>-1</v>
      </c>
      <c r="N2441">
        <v>0.67</v>
      </c>
      <c r="O2441">
        <v>3.58</v>
      </c>
      <c r="P2441">
        <v>0.03</v>
      </c>
      <c r="Q2441">
        <v>0.28000000000000003</v>
      </c>
      <c r="R2441">
        <v>0.05</v>
      </c>
      <c r="S2441">
        <v>0.32</v>
      </c>
      <c r="T2441">
        <v>0.23</v>
      </c>
      <c r="U2441">
        <v>0</v>
      </c>
      <c r="V2441">
        <v>0</v>
      </c>
      <c r="W2441">
        <v>20.67</v>
      </c>
      <c r="X2441">
        <v>0.6</v>
      </c>
      <c r="Y2441">
        <v>-1</v>
      </c>
      <c r="Z2441">
        <v>-1</v>
      </c>
      <c r="AA2441">
        <v>24.88</v>
      </c>
      <c r="AB2441">
        <v>0.03</v>
      </c>
      <c r="AC2441">
        <v>0.02</v>
      </c>
      <c r="AD2441">
        <v>0.03</v>
      </c>
      <c r="AE2441">
        <v>4.17</v>
      </c>
      <c r="AF2441">
        <v>-1</v>
      </c>
      <c r="AG2441">
        <v>-1</v>
      </c>
      <c r="AH2441">
        <v>-1</v>
      </c>
      <c r="AI2441">
        <v>0</v>
      </c>
      <c r="AJ2441">
        <v>0</v>
      </c>
      <c r="AK2441">
        <v>0.03</v>
      </c>
      <c r="AL2441">
        <v>0.03</v>
      </c>
      <c r="AM2441">
        <v>0.05</v>
      </c>
      <c r="AN2441">
        <v>0.05</v>
      </c>
      <c r="AO2441">
        <v>1.42</v>
      </c>
      <c r="AP2441">
        <v>1.42</v>
      </c>
      <c r="AQ2441">
        <v>22.67</v>
      </c>
      <c r="AR2441">
        <v>0.53</v>
      </c>
      <c r="AS2441">
        <v>0.68</v>
      </c>
      <c r="AT2441">
        <v>-1</v>
      </c>
      <c r="AU2441">
        <v>-1</v>
      </c>
      <c r="AV2441">
        <v>0.05</v>
      </c>
      <c r="AW2441">
        <v>29.88</v>
      </c>
      <c r="AX2441">
        <v>29.88</v>
      </c>
      <c r="AY2441">
        <v>0.17</v>
      </c>
      <c r="AZ2441">
        <v>0</v>
      </c>
      <c r="BA2441">
        <v>1600.7973485677069</v>
      </c>
    </row>
    <row r="2442" spans="1:53" x14ac:dyDescent="0.25">
      <c r="A2442">
        <v>5577</v>
      </c>
      <c r="B2442" t="s">
        <v>2735</v>
      </c>
      <c r="C2442">
        <v>0</v>
      </c>
      <c r="D2442">
        <v>1.58</v>
      </c>
      <c r="E2442">
        <v>0</v>
      </c>
      <c r="F2442">
        <v>0</v>
      </c>
      <c r="G2442">
        <v>0</v>
      </c>
      <c r="H2442">
        <v>0.03</v>
      </c>
      <c r="I2442">
        <v>0</v>
      </c>
      <c r="J2442">
        <v>2</v>
      </c>
      <c r="K2442">
        <v>0.03</v>
      </c>
      <c r="L2442">
        <v>-1</v>
      </c>
      <c r="M2442">
        <v>-1</v>
      </c>
      <c r="N2442">
        <v>0.67</v>
      </c>
      <c r="O2442">
        <v>3.58</v>
      </c>
      <c r="P2442">
        <v>0.03</v>
      </c>
      <c r="Q2442">
        <v>0.28000000000000003</v>
      </c>
      <c r="R2442">
        <v>0.05</v>
      </c>
      <c r="S2442">
        <v>0.32</v>
      </c>
      <c r="T2442">
        <v>0.23</v>
      </c>
      <c r="U2442">
        <v>0</v>
      </c>
      <c r="V2442">
        <v>0</v>
      </c>
      <c r="W2442">
        <v>20.67</v>
      </c>
      <c r="X2442">
        <v>0.6</v>
      </c>
      <c r="Y2442">
        <v>-1</v>
      </c>
      <c r="Z2442">
        <v>-1</v>
      </c>
      <c r="AA2442">
        <v>24.88</v>
      </c>
      <c r="AB2442">
        <v>0.03</v>
      </c>
      <c r="AC2442">
        <v>0.02</v>
      </c>
      <c r="AD2442">
        <v>0.03</v>
      </c>
      <c r="AE2442">
        <v>4.17</v>
      </c>
      <c r="AF2442">
        <v>-1</v>
      </c>
      <c r="AG2442">
        <v>-1</v>
      </c>
      <c r="AH2442">
        <v>-1</v>
      </c>
      <c r="AI2442">
        <v>0</v>
      </c>
      <c r="AJ2442">
        <v>0</v>
      </c>
      <c r="AK2442">
        <v>0.03</v>
      </c>
      <c r="AL2442">
        <v>0.03</v>
      </c>
      <c r="AM2442">
        <v>0.05</v>
      </c>
      <c r="AN2442">
        <v>0.05</v>
      </c>
      <c r="AO2442">
        <v>1.42</v>
      </c>
      <c r="AP2442">
        <v>1.42</v>
      </c>
      <c r="AQ2442">
        <v>22.67</v>
      </c>
      <c r="AR2442">
        <v>0.53</v>
      </c>
      <c r="AS2442">
        <v>0.68</v>
      </c>
      <c r="AT2442">
        <v>-1</v>
      </c>
      <c r="AU2442">
        <v>-1</v>
      </c>
      <c r="AV2442">
        <v>0.05</v>
      </c>
      <c r="AW2442">
        <v>29.88</v>
      </c>
      <c r="AX2442">
        <v>29.88</v>
      </c>
      <c r="AY2442">
        <v>0.17</v>
      </c>
      <c r="AZ2442">
        <v>0</v>
      </c>
      <c r="BA2442">
        <v>1363.5116252088826</v>
      </c>
    </row>
    <row r="2443" spans="1:53" x14ac:dyDescent="0.25">
      <c r="A2443">
        <v>5578</v>
      </c>
      <c r="B2443" t="s">
        <v>2736</v>
      </c>
      <c r="C2443">
        <v>0</v>
      </c>
      <c r="D2443">
        <v>1.58</v>
      </c>
      <c r="E2443">
        <v>0</v>
      </c>
      <c r="F2443">
        <v>0</v>
      </c>
      <c r="G2443">
        <v>0</v>
      </c>
      <c r="H2443">
        <v>0.03</v>
      </c>
      <c r="I2443">
        <v>0</v>
      </c>
      <c r="J2443">
        <v>2</v>
      </c>
      <c r="K2443">
        <v>0.03</v>
      </c>
      <c r="L2443">
        <v>-1</v>
      </c>
      <c r="M2443">
        <v>-1</v>
      </c>
      <c r="N2443">
        <v>0.67</v>
      </c>
      <c r="O2443">
        <v>3.58</v>
      </c>
      <c r="P2443">
        <v>0.03</v>
      </c>
      <c r="Q2443">
        <v>0.28000000000000003</v>
      </c>
      <c r="R2443">
        <v>0.05</v>
      </c>
      <c r="S2443">
        <v>0.32</v>
      </c>
      <c r="T2443">
        <v>0.23</v>
      </c>
      <c r="U2443">
        <v>0</v>
      </c>
      <c r="V2443">
        <v>0</v>
      </c>
      <c r="W2443">
        <v>20.67</v>
      </c>
      <c r="X2443">
        <v>0.6</v>
      </c>
      <c r="Y2443">
        <v>-1</v>
      </c>
      <c r="Z2443">
        <v>-1</v>
      </c>
      <c r="AA2443">
        <v>24.88</v>
      </c>
      <c r="AB2443">
        <v>0.03</v>
      </c>
      <c r="AC2443">
        <v>0.02</v>
      </c>
      <c r="AD2443">
        <v>0.03</v>
      </c>
      <c r="AE2443">
        <v>4.17</v>
      </c>
      <c r="AF2443">
        <v>-1</v>
      </c>
      <c r="AG2443">
        <v>-1</v>
      </c>
      <c r="AH2443">
        <v>-1</v>
      </c>
      <c r="AI2443">
        <v>0</v>
      </c>
      <c r="AJ2443">
        <v>0</v>
      </c>
      <c r="AK2443">
        <v>0.03</v>
      </c>
      <c r="AL2443">
        <v>0.03</v>
      </c>
      <c r="AM2443">
        <v>0.05</v>
      </c>
      <c r="AN2443">
        <v>0.05</v>
      </c>
      <c r="AO2443">
        <v>1.42</v>
      </c>
      <c r="AP2443">
        <v>1.42</v>
      </c>
      <c r="AQ2443">
        <v>22.67</v>
      </c>
      <c r="AR2443">
        <v>0.53</v>
      </c>
      <c r="AS2443">
        <v>0.68</v>
      </c>
      <c r="AT2443">
        <v>-1</v>
      </c>
      <c r="AU2443">
        <v>-1</v>
      </c>
      <c r="AV2443">
        <v>0.05</v>
      </c>
      <c r="AW2443">
        <v>29.88</v>
      </c>
      <c r="AX2443">
        <v>29.88</v>
      </c>
      <c r="AY2443">
        <v>0.17</v>
      </c>
      <c r="AZ2443">
        <v>0</v>
      </c>
      <c r="BA2443">
        <v>1393.0362288149354</v>
      </c>
    </row>
    <row r="2444" spans="1:53" x14ac:dyDescent="0.25">
      <c r="A2444">
        <v>5582</v>
      </c>
      <c r="B2444" t="s">
        <v>2737</v>
      </c>
      <c r="C2444">
        <v>0</v>
      </c>
      <c r="D2444">
        <v>1.58</v>
      </c>
      <c r="E2444">
        <v>0</v>
      </c>
      <c r="F2444">
        <v>0</v>
      </c>
      <c r="G2444">
        <v>0</v>
      </c>
      <c r="H2444">
        <v>0.03</v>
      </c>
      <c r="I2444">
        <v>0</v>
      </c>
      <c r="J2444">
        <v>2</v>
      </c>
      <c r="K2444">
        <v>0.03</v>
      </c>
      <c r="L2444">
        <v>-1</v>
      </c>
      <c r="M2444">
        <v>-1</v>
      </c>
      <c r="N2444">
        <v>0.67</v>
      </c>
      <c r="O2444">
        <v>3.58</v>
      </c>
      <c r="P2444">
        <v>0.03</v>
      </c>
      <c r="Q2444">
        <v>0.28000000000000003</v>
      </c>
      <c r="R2444">
        <v>0.05</v>
      </c>
      <c r="S2444">
        <v>0.32</v>
      </c>
      <c r="T2444">
        <v>0.23</v>
      </c>
      <c r="U2444">
        <v>0</v>
      </c>
      <c r="V2444">
        <v>0</v>
      </c>
      <c r="W2444">
        <v>20.67</v>
      </c>
      <c r="X2444">
        <v>0.6</v>
      </c>
      <c r="Y2444">
        <v>-1</v>
      </c>
      <c r="Z2444">
        <v>-1</v>
      </c>
      <c r="AA2444">
        <v>24.88</v>
      </c>
      <c r="AB2444">
        <v>0.03</v>
      </c>
      <c r="AC2444">
        <v>0.02</v>
      </c>
      <c r="AD2444">
        <v>0.03</v>
      </c>
      <c r="AE2444">
        <v>4.17</v>
      </c>
      <c r="AF2444">
        <v>-1</v>
      </c>
      <c r="AG2444">
        <v>-1</v>
      </c>
      <c r="AH2444">
        <v>-1</v>
      </c>
      <c r="AI2444">
        <v>0</v>
      </c>
      <c r="AJ2444">
        <v>0</v>
      </c>
      <c r="AK2444">
        <v>0.03</v>
      </c>
      <c r="AL2444">
        <v>0.03</v>
      </c>
      <c r="AM2444">
        <v>0.05</v>
      </c>
      <c r="AN2444">
        <v>0.05</v>
      </c>
      <c r="AO2444">
        <v>1.42</v>
      </c>
      <c r="AP2444">
        <v>1.42</v>
      </c>
      <c r="AQ2444">
        <v>22.67</v>
      </c>
      <c r="AR2444">
        <v>0.53</v>
      </c>
      <c r="AS2444">
        <v>0.68</v>
      </c>
      <c r="AT2444">
        <v>-1</v>
      </c>
      <c r="AU2444">
        <v>-1</v>
      </c>
      <c r="AV2444">
        <v>0.05</v>
      </c>
      <c r="AW2444">
        <v>29.88</v>
      </c>
      <c r="AX2444">
        <v>29.88</v>
      </c>
      <c r="AY2444">
        <v>0.17</v>
      </c>
      <c r="AZ2444">
        <v>0</v>
      </c>
      <c r="BA2444">
        <v>1434.219021469406</v>
      </c>
    </row>
    <row r="2445" spans="1:53" x14ac:dyDescent="0.25">
      <c r="A2445">
        <v>5583</v>
      </c>
      <c r="B2445" t="s">
        <v>2738</v>
      </c>
      <c r="C2445">
        <v>0</v>
      </c>
      <c r="D2445">
        <v>1.58</v>
      </c>
      <c r="E2445">
        <v>0</v>
      </c>
      <c r="F2445">
        <v>0</v>
      </c>
      <c r="G2445">
        <v>0</v>
      </c>
      <c r="H2445">
        <v>0.03</v>
      </c>
      <c r="I2445">
        <v>0</v>
      </c>
      <c r="J2445">
        <v>2</v>
      </c>
      <c r="K2445">
        <v>0.03</v>
      </c>
      <c r="L2445">
        <v>-1</v>
      </c>
      <c r="M2445">
        <v>-1</v>
      </c>
      <c r="N2445">
        <v>0.67</v>
      </c>
      <c r="O2445">
        <v>3.58</v>
      </c>
      <c r="P2445">
        <v>0.03</v>
      </c>
      <c r="Q2445">
        <v>0.28000000000000003</v>
      </c>
      <c r="R2445">
        <v>0.05</v>
      </c>
      <c r="S2445">
        <v>0.32</v>
      </c>
      <c r="T2445">
        <v>0.23</v>
      </c>
      <c r="U2445">
        <v>0</v>
      </c>
      <c r="V2445">
        <v>0</v>
      </c>
      <c r="W2445">
        <v>20.67</v>
      </c>
      <c r="X2445">
        <v>0.6</v>
      </c>
      <c r="Y2445">
        <v>-1</v>
      </c>
      <c r="Z2445">
        <v>-1</v>
      </c>
      <c r="AA2445">
        <v>24.88</v>
      </c>
      <c r="AB2445">
        <v>0.03</v>
      </c>
      <c r="AC2445">
        <v>0.02</v>
      </c>
      <c r="AD2445">
        <v>0.03</v>
      </c>
      <c r="AE2445">
        <v>4.17</v>
      </c>
      <c r="AF2445">
        <v>-1</v>
      </c>
      <c r="AG2445">
        <v>-1</v>
      </c>
      <c r="AH2445">
        <v>-1</v>
      </c>
      <c r="AI2445">
        <v>0</v>
      </c>
      <c r="AJ2445">
        <v>0</v>
      </c>
      <c r="AK2445">
        <v>0.03</v>
      </c>
      <c r="AL2445">
        <v>0.03</v>
      </c>
      <c r="AM2445">
        <v>0.05</v>
      </c>
      <c r="AN2445">
        <v>0.05</v>
      </c>
      <c r="AO2445">
        <v>1.42</v>
      </c>
      <c r="AP2445">
        <v>1.42</v>
      </c>
      <c r="AQ2445">
        <v>22.67</v>
      </c>
      <c r="AR2445">
        <v>0.53</v>
      </c>
      <c r="AS2445">
        <v>0.68</v>
      </c>
      <c r="AT2445">
        <v>-1</v>
      </c>
      <c r="AU2445">
        <v>-1</v>
      </c>
      <c r="AV2445">
        <v>0.05</v>
      </c>
      <c r="AW2445">
        <v>29.88</v>
      </c>
      <c r="AX2445">
        <v>29.88</v>
      </c>
      <c r="AY2445">
        <v>0.17</v>
      </c>
      <c r="AZ2445">
        <v>0</v>
      </c>
      <c r="BA2445">
        <v>1469.1893270384585</v>
      </c>
    </row>
    <row r="2446" spans="1:53" x14ac:dyDescent="0.25">
      <c r="A2446">
        <v>5584</v>
      </c>
      <c r="B2446" t="s">
        <v>2739</v>
      </c>
      <c r="C2446">
        <v>0</v>
      </c>
      <c r="D2446">
        <v>1.58</v>
      </c>
      <c r="E2446">
        <v>0</v>
      </c>
      <c r="F2446">
        <v>0</v>
      </c>
      <c r="G2446">
        <v>0</v>
      </c>
      <c r="H2446">
        <v>0.03</v>
      </c>
      <c r="I2446">
        <v>0</v>
      </c>
      <c r="J2446">
        <v>2</v>
      </c>
      <c r="K2446">
        <v>0.03</v>
      </c>
      <c r="L2446">
        <v>-1</v>
      </c>
      <c r="M2446">
        <v>-1</v>
      </c>
      <c r="N2446">
        <v>0.67</v>
      </c>
      <c r="O2446">
        <v>3.58</v>
      </c>
      <c r="P2446">
        <v>0.03</v>
      </c>
      <c r="Q2446">
        <v>0.28000000000000003</v>
      </c>
      <c r="R2446">
        <v>0.05</v>
      </c>
      <c r="S2446">
        <v>0.32</v>
      </c>
      <c r="T2446">
        <v>0.23</v>
      </c>
      <c r="U2446">
        <v>0</v>
      </c>
      <c r="V2446">
        <v>0</v>
      </c>
      <c r="W2446">
        <v>20.67</v>
      </c>
      <c r="X2446">
        <v>0.6</v>
      </c>
      <c r="Y2446">
        <v>-1</v>
      </c>
      <c r="Z2446">
        <v>-1</v>
      </c>
      <c r="AA2446">
        <v>24.88</v>
      </c>
      <c r="AB2446">
        <v>0.03</v>
      </c>
      <c r="AC2446">
        <v>0.02</v>
      </c>
      <c r="AD2446">
        <v>0.03</v>
      </c>
      <c r="AE2446">
        <v>4.17</v>
      </c>
      <c r="AF2446">
        <v>-1</v>
      </c>
      <c r="AG2446">
        <v>-1</v>
      </c>
      <c r="AH2446">
        <v>-1</v>
      </c>
      <c r="AI2446">
        <v>0</v>
      </c>
      <c r="AJ2446">
        <v>0</v>
      </c>
      <c r="AK2446">
        <v>0.03</v>
      </c>
      <c r="AL2446">
        <v>0.03</v>
      </c>
      <c r="AM2446">
        <v>0.05</v>
      </c>
      <c r="AN2446">
        <v>0.05</v>
      </c>
      <c r="AO2446">
        <v>1.42</v>
      </c>
      <c r="AP2446">
        <v>1.42</v>
      </c>
      <c r="AQ2446">
        <v>22.67</v>
      </c>
      <c r="AR2446">
        <v>0.53</v>
      </c>
      <c r="AS2446">
        <v>0.68</v>
      </c>
      <c r="AT2446">
        <v>-1</v>
      </c>
      <c r="AU2446">
        <v>-1</v>
      </c>
      <c r="AV2446">
        <v>0.05</v>
      </c>
      <c r="AW2446">
        <v>29.88</v>
      </c>
      <c r="AX2446">
        <v>29.88</v>
      </c>
      <c r="AY2446">
        <v>0.17</v>
      </c>
      <c r="AZ2446">
        <v>0</v>
      </c>
      <c r="BA2446">
        <v>1412.0876076549998</v>
      </c>
    </row>
    <row r="2447" spans="1:53" x14ac:dyDescent="0.25">
      <c r="A2447">
        <v>5585</v>
      </c>
      <c r="B2447" t="s">
        <v>2740</v>
      </c>
      <c r="C2447">
        <v>0</v>
      </c>
      <c r="D2447">
        <v>1.58</v>
      </c>
      <c r="E2447">
        <v>0</v>
      </c>
      <c r="F2447">
        <v>0</v>
      </c>
      <c r="G2447">
        <v>0</v>
      </c>
      <c r="H2447">
        <v>0.03</v>
      </c>
      <c r="I2447">
        <v>0</v>
      </c>
      <c r="J2447">
        <v>2</v>
      </c>
      <c r="K2447">
        <v>0.03</v>
      </c>
      <c r="L2447">
        <v>-1</v>
      </c>
      <c r="M2447">
        <v>-1</v>
      </c>
      <c r="N2447">
        <v>0.67</v>
      </c>
      <c r="O2447">
        <v>3.58</v>
      </c>
      <c r="P2447">
        <v>0.03</v>
      </c>
      <c r="Q2447">
        <v>0.28000000000000003</v>
      </c>
      <c r="R2447">
        <v>0.05</v>
      </c>
      <c r="S2447">
        <v>0.32</v>
      </c>
      <c r="T2447">
        <v>0.23</v>
      </c>
      <c r="U2447">
        <v>0</v>
      </c>
      <c r="V2447">
        <v>0</v>
      </c>
      <c r="W2447">
        <v>20.67</v>
      </c>
      <c r="X2447">
        <v>0.6</v>
      </c>
      <c r="Y2447">
        <v>-1</v>
      </c>
      <c r="Z2447">
        <v>-1</v>
      </c>
      <c r="AA2447">
        <v>24.88</v>
      </c>
      <c r="AB2447">
        <v>0.03</v>
      </c>
      <c r="AC2447">
        <v>0.02</v>
      </c>
      <c r="AD2447">
        <v>0.03</v>
      </c>
      <c r="AE2447">
        <v>4.17</v>
      </c>
      <c r="AF2447">
        <v>-1</v>
      </c>
      <c r="AG2447">
        <v>-1</v>
      </c>
      <c r="AH2447">
        <v>-1</v>
      </c>
      <c r="AI2447">
        <v>0</v>
      </c>
      <c r="AJ2447">
        <v>0</v>
      </c>
      <c r="AK2447">
        <v>0.03</v>
      </c>
      <c r="AL2447">
        <v>0.03</v>
      </c>
      <c r="AM2447">
        <v>0.05</v>
      </c>
      <c r="AN2447">
        <v>0.05</v>
      </c>
      <c r="AO2447">
        <v>1.42</v>
      </c>
      <c r="AP2447">
        <v>1.42</v>
      </c>
      <c r="AQ2447">
        <v>22.67</v>
      </c>
      <c r="AR2447">
        <v>0.53</v>
      </c>
      <c r="AS2447">
        <v>0.68</v>
      </c>
      <c r="AT2447">
        <v>-1</v>
      </c>
      <c r="AU2447">
        <v>-1</v>
      </c>
      <c r="AV2447">
        <v>0.05</v>
      </c>
      <c r="AW2447">
        <v>29.88</v>
      </c>
      <c r="AX2447">
        <v>29.88</v>
      </c>
      <c r="AY2447">
        <v>0.17</v>
      </c>
      <c r="AZ2447">
        <v>0</v>
      </c>
      <c r="BA2447">
        <v>1418.9477652213741</v>
      </c>
    </row>
    <row r="2448" spans="1:53" x14ac:dyDescent="0.25">
      <c r="A2448">
        <v>5586</v>
      </c>
      <c r="B2448" t="s">
        <v>2741</v>
      </c>
      <c r="C2448">
        <v>0</v>
      </c>
      <c r="D2448">
        <v>1.58</v>
      </c>
      <c r="E2448">
        <v>0</v>
      </c>
      <c r="F2448">
        <v>0</v>
      </c>
      <c r="G2448">
        <v>0</v>
      </c>
      <c r="H2448">
        <v>0.03</v>
      </c>
      <c r="I2448">
        <v>0</v>
      </c>
      <c r="J2448">
        <v>2</v>
      </c>
      <c r="K2448">
        <v>0.03</v>
      </c>
      <c r="L2448">
        <v>-1</v>
      </c>
      <c r="M2448">
        <v>-1</v>
      </c>
      <c r="N2448">
        <v>0.67</v>
      </c>
      <c r="O2448">
        <v>3.58</v>
      </c>
      <c r="P2448">
        <v>0.03</v>
      </c>
      <c r="Q2448">
        <v>0.28000000000000003</v>
      </c>
      <c r="R2448">
        <v>0.05</v>
      </c>
      <c r="S2448">
        <v>0.32</v>
      </c>
      <c r="T2448">
        <v>0.23</v>
      </c>
      <c r="U2448">
        <v>0</v>
      </c>
      <c r="V2448">
        <v>0</v>
      </c>
      <c r="W2448">
        <v>20.67</v>
      </c>
      <c r="X2448">
        <v>0.6</v>
      </c>
      <c r="Y2448">
        <v>-1</v>
      </c>
      <c r="Z2448">
        <v>-1</v>
      </c>
      <c r="AA2448">
        <v>24.88</v>
      </c>
      <c r="AB2448">
        <v>0.03</v>
      </c>
      <c r="AC2448">
        <v>0.02</v>
      </c>
      <c r="AD2448">
        <v>0.03</v>
      </c>
      <c r="AE2448">
        <v>4.17</v>
      </c>
      <c r="AF2448">
        <v>-1</v>
      </c>
      <c r="AG2448">
        <v>-1</v>
      </c>
      <c r="AH2448">
        <v>-1</v>
      </c>
      <c r="AI2448">
        <v>0</v>
      </c>
      <c r="AJ2448">
        <v>0</v>
      </c>
      <c r="AK2448">
        <v>0.03</v>
      </c>
      <c r="AL2448">
        <v>0.03</v>
      </c>
      <c r="AM2448">
        <v>0.05</v>
      </c>
      <c r="AN2448">
        <v>0.05</v>
      </c>
      <c r="AO2448">
        <v>1.42</v>
      </c>
      <c r="AP2448">
        <v>1.42</v>
      </c>
      <c r="AQ2448">
        <v>22.67</v>
      </c>
      <c r="AR2448">
        <v>0.53</v>
      </c>
      <c r="AS2448">
        <v>0.68</v>
      </c>
      <c r="AT2448">
        <v>-1</v>
      </c>
      <c r="AU2448">
        <v>-1</v>
      </c>
      <c r="AV2448">
        <v>0.05</v>
      </c>
      <c r="AW2448">
        <v>29.88</v>
      </c>
      <c r="AX2448">
        <v>29.88</v>
      </c>
      <c r="AY2448">
        <v>0.17</v>
      </c>
      <c r="AZ2448">
        <v>0</v>
      </c>
      <c r="BA2448">
        <v>1411.70117604385</v>
      </c>
    </row>
    <row r="2449" spans="1:53" x14ac:dyDescent="0.25">
      <c r="A2449">
        <v>5587</v>
      </c>
      <c r="B2449" t="s">
        <v>665</v>
      </c>
      <c r="C2449">
        <v>0</v>
      </c>
      <c r="D2449">
        <v>1.58</v>
      </c>
      <c r="E2449">
        <v>0</v>
      </c>
      <c r="F2449">
        <v>0</v>
      </c>
      <c r="G2449">
        <v>0</v>
      </c>
      <c r="H2449">
        <v>0.03</v>
      </c>
      <c r="I2449">
        <v>0</v>
      </c>
      <c r="J2449">
        <v>2</v>
      </c>
      <c r="K2449">
        <v>0.03</v>
      </c>
      <c r="L2449">
        <v>-1</v>
      </c>
      <c r="M2449">
        <v>-1</v>
      </c>
      <c r="N2449">
        <v>0.67</v>
      </c>
      <c r="O2449">
        <v>3.58</v>
      </c>
      <c r="P2449">
        <v>0.03</v>
      </c>
      <c r="Q2449">
        <v>0.28000000000000003</v>
      </c>
      <c r="R2449">
        <v>0.05</v>
      </c>
      <c r="S2449">
        <v>0.32</v>
      </c>
      <c r="T2449">
        <v>0.23</v>
      </c>
      <c r="U2449">
        <v>0</v>
      </c>
      <c r="V2449">
        <v>0</v>
      </c>
      <c r="W2449">
        <v>20.67</v>
      </c>
      <c r="X2449">
        <v>0.6</v>
      </c>
      <c r="Y2449">
        <v>-1</v>
      </c>
      <c r="Z2449">
        <v>-1</v>
      </c>
      <c r="AA2449">
        <v>24.88</v>
      </c>
      <c r="AB2449">
        <v>0.03</v>
      </c>
      <c r="AC2449">
        <v>0.02</v>
      </c>
      <c r="AD2449">
        <v>0.03</v>
      </c>
      <c r="AE2449">
        <v>4.17</v>
      </c>
      <c r="AF2449">
        <v>-1</v>
      </c>
      <c r="AG2449">
        <v>-1</v>
      </c>
      <c r="AH2449">
        <v>-1</v>
      </c>
      <c r="AI2449">
        <v>0</v>
      </c>
      <c r="AJ2449">
        <v>0</v>
      </c>
      <c r="AK2449">
        <v>0.03</v>
      </c>
      <c r="AL2449">
        <v>0.03</v>
      </c>
      <c r="AM2449">
        <v>0.05</v>
      </c>
      <c r="AN2449">
        <v>0.05</v>
      </c>
      <c r="AO2449">
        <v>1.42</v>
      </c>
      <c r="AP2449">
        <v>1.42</v>
      </c>
      <c r="AQ2449">
        <v>22.67</v>
      </c>
      <c r="AR2449">
        <v>0.53</v>
      </c>
      <c r="AS2449">
        <v>0.68</v>
      </c>
      <c r="AT2449">
        <v>-1</v>
      </c>
      <c r="AU2449">
        <v>-1</v>
      </c>
      <c r="AV2449">
        <v>0.05</v>
      </c>
      <c r="AW2449">
        <v>29.88</v>
      </c>
      <c r="AX2449">
        <v>29.88</v>
      </c>
      <c r="AY2449">
        <v>0.17</v>
      </c>
      <c r="AZ2449">
        <v>0</v>
      </c>
      <c r="BA2449">
        <v>1426.601923904183</v>
      </c>
    </row>
    <row r="2450" spans="1:53" x14ac:dyDescent="0.25">
      <c r="A2450">
        <v>5588</v>
      </c>
      <c r="B2450" t="s">
        <v>2742</v>
      </c>
      <c r="C2450">
        <v>0</v>
      </c>
      <c r="D2450">
        <v>1.58</v>
      </c>
      <c r="E2450">
        <v>0</v>
      </c>
      <c r="F2450">
        <v>0</v>
      </c>
      <c r="G2450">
        <v>0</v>
      </c>
      <c r="H2450">
        <v>0.03</v>
      </c>
      <c r="I2450">
        <v>0</v>
      </c>
      <c r="J2450">
        <v>2</v>
      </c>
      <c r="K2450">
        <v>0.03</v>
      </c>
      <c r="L2450">
        <v>-1</v>
      </c>
      <c r="M2450">
        <v>-1</v>
      </c>
      <c r="N2450">
        <v>0.67</v>
      </c>
      <c r="O2450">
        <v>3.58</v>
      </c>
      <c r="P2450">
        <v>0.03</v>
      </c>
      <c r="Q2450">
        <v>0.28000000000000003</v>
      </c>
      <c r="R2450">
        <v>0.05</v>
      </c>
      <c r="S2450">
        <v>0.32</v>
      </c>
      <c r="T2450">
        <v>0.23</v>
      </c>
      <c r="U2450">
        <v>0</v>
      </c>
      <c r="V2450">
        <v>0</v>
      </c>
      <c r="W2450">
        <v>20.67</v>
      </c>
      <c r="X2450">
        <v>0.6</v>
      </c>
      <c r="Y2450">
        <v>-1</v>
      </c>
      <c r="Z2450">
        <v>-1</v>
      </c>
      <c r="AA2450">
        <v>24.88</v>
      </c>
      <c r="AB2450">
        <v>0.03</v>
      </c>
      <c r="AC2450">
        <v>0.02</v>
      </c>
      <c r="AD2450">
        <v>0.03</v>
      </c>
      <c r="AE2450">
        <v>4.17</v>
      </c>
      <c r="AF2450">
        <v>-1</v>
      </c>
      <c r="AG2450">
        <v>-1</v>
      </c>
      <c r="AH2450">
        <v>-1</v>
      </c>
      <c r="AI2450">
        <v>0</v>
      </c>
      <c r="AJ2450">
        <v>0</v>
      </c>
      <c r="AK2450">
        <v>0.03</v>
      </c>
      <c r="AL2450">
        <v>0.03</v>
      </c>
      <c r="AM2450">
        <v>0.05</v>
      </c>
      <c r="AN2450">
        <v>0.05</v>
      </c>
      <c r="AO2450">
        <v>1.42</v>
      </c>
      <c r="AP2450">
        <v>1.42</v>
      </c>
      <c r="AQ2450">
        <v>22.67</v>
      </c>
      <c r="AR2450">
        <v>0.53</v>
      </c>
      <c r="AS2450">
        <v>0.68</v>
      </c>
      <c r="AT2450">
        <v>-1</v>
      </c>
      <c r="AU2450">
        <v>-1</v>
      </c>
      <c r="AV2450">
        <v>0.05</v>
      </c>
      <c r="AW2450">
        <v>29.88</v>
      </c>
      <c r="AX2450">
        <v>29.88</v>
      </c>
      <c r="AY2450">
        <v>0.17</v>
      </c>
      <c r="AZ2450">
        <v>0</v>
      </c>
      <c r="BA2450">
        <v>1497.9003386752797</v>
      </c>
    </row>
    <row r="2451" spans="1:53" x14ac:dyDescent="0.25">
      <c r="A2451">
        <v>5589</v>
      </c>
      <c r="B2451" t="s">
        <v>483</v>
      </c>
      <c r="C2451">
        <v>0</v>
      </c>
      <c r="D2451">
        <v>1.58</v>
      </c>
      <c r="E2451">
        <v>0</v>
      </c>
      <c r="F2451">
        <v>0</v>
      </c>
      <c r="G2451">
        <v>0</v>
      </c>
      <c r="H2451">
        <v>0.03</v>
      </c>
      <c r="I2451">
        <v>0</v>
      </c>
      <c r="J2451">
        <v>2</v>
      </c>
      <c r="K2451">
        <v>0.03</v>
      </c>
      <c r="L2451">
        <v>-1</v>
      </c>
      <c r="M2451">
        <v>-1</v>
      </c>
      <c r="N2451">
        <v>0.67</v>
      </c>
      <c r="O2451">
        <v>3.58</v>
      </c>
      <c r="P2451">
        <v>0.03</v>
      </c>
      <c r="Q2451">
        <v>0.28000000000000003</v>
      </c>
      <c r="R2451">
        <v>0.05</v>
      </c>
      <c r="S2451">
        <v>0.32</v>
      </c>
      <c r="T2451">
        <v>0.23</v>
      </c>
      <c r="U2451">
        <v>0</v>
      </c>
      <c r="V2451">
        <v>0</v>
      </c>
      <c r="W2451">
        <v>20.67</v>
      </c>
      <c r="X2451">
        <v>0.6</v>
      </c>
      <c r="Y2451">
        <v>-1</v>
      </c>
      <c r="Z2451">
        <v>-1</v>
      </c>
      <c r="AA2451">
        <v>24.88</v>
      </c>
      <c r="AB2451">
        <v>0.03</v>
      </c>
      <c r="AC2451">
        <v>0.02</v>
      </c>
      <c r="AD2451">
        <v>0.03</v>
      </c>
      <c r="AE2451">
        <v>4.17</v>
      </c>
      <c r="AF2451">
        <v>-1</v>
      </c>
      <c r="AG2451">
        <v>-1</v>
      </c>
      <c r="AH2451">
        <v>-1</v>
      </c>
      <c r="AI2451">
        <v>0</v>
      </c>
      <c r="AJ2451">
        <v>0</v>
      </c>
      <c r="AK2451">
        <v>0.03</v>
      </c>
      <c r="AL2451">
        <v>0.03</v>
      </c>
      <c r="AM2451">
        <v>0.05</v>
      </c>
      <c r="AN2451">
        <v>0.05</v>
      </c>
      <c r="AO2451">
        <v>1.42</v>
      </c>
      <c r="AP2451">
        <v>1.42</v>
      </c>
      <c r="AQ2451">
        <v>22.67</v>
      </c>
      <c r="AR2451">
        <v>0.53</v>
      </c>
      <c r="AS2451">
        <v>0.68</v>
      </c>
      <c r="AT2451">
        <v>-1</v>
      </c>
      <c r="AU2451">
        <v>-1</v>
      </c>
      <c r="AV2451">
        <v>0.05</v>
      </c>
      <c r="AW2451">
        <v>29.88</v>
      </c>
      <c r="AX2451">
        <v>29.88</v>
      </c>
      <c r="AY2451">
        <v>0.17</v>
      </c>
      <c r="AZ2451">
        <v>0</v>
      </c>
      <c r="BA2451">
        <v>1437.7040335748895</v>
      </c>
    </row>
    <row r="2452" spans="1:53" x14ac:dyDescent="0.25">
      <c r="A2452">
        <v>5590</v>
      </c>
      <c r="B2452" t="s">
        <v>2743</v>
      </c>
      <c r="C2452">
        <v>0</v>
      </c>
      <c r="D2452">
        <v>1.58</v>
      </c>
      <c r="E2452">
        <v>0</v>
      </c>
      <c r="F2452">
        <v>0</v>
      </c>
      <c r="G2452">
        <v>0</v>
      </c>
      <c r="H2452">
        <v>0.03</v>
      </c>
      <c r="I2452">
        <v>0</v>
      </c>
      <c r="J2452">
        <v>2</v>
      </c>
      <c r="K2452">
        <v>0.03</v>
      </c>
      <c r="L2452">
        <v>-1</v>
      </c>
      <c r="M2452">
        <v>-1</v>
      </c>
      <c r="N2452">
        <v>0.67</v>
      </c>
      <c r="O2452">
        <v>3.58</v>
      </c>
      <c r="P2452">
        <v>0.03</v>
      </c>
      <c r="Q2452">
        <v>0.28000000000000003</v>
      </c>
      <c r="R2452">
        <v>0.05</v>
      </c>
      <c r="S2452">
        <v>0.32</v>
      </c>
      <c r="T2452">
        <v>0.23</v>
      </c>
      <c r="U2452">
        <v>0</v>
      </c>
      <c r="V2452">
        <v>0</v>
      </c>
      <c r="W2452">
        <v>20.67</v>
      </c>
      <c r="X2452">
        <v>0.6</v>
      </c>
      <c r="Y2452">
        <v>-1</v>
      </c>
      <c r="Z2452">
        <v>-1</v>
      </c>
      <c r="AA2452">
        <v>24.88</v>
      </c>
      <c r="AB2452">
        <v>0.03</v>
      </c>
      <c r="AC2452">
        <v>0.02</v>
      </c>
      <c r="AD2452">
        <v>0.03</v>
      </c>
      <c r="AE2452">
        <v>4.17</v>
      </c>
      <c r="AF2452">
        <v>-1</v>
      </c>
      <c r="AG2452">
        <v>-1</v>
      </c>
      <c r="AH2452">
        <v>-1</v>
      </c>
      <c r="AI2452">
        <v>0</v>
      </c>
      <c r="AJ2452">
        <v>0</v>
      </c>
      <c r="AK2452">
        <v>0.03</v>
      </c>
      <c r="AL2452">
        <v>0.03</v>
      </c>
      <c r="AM2452">
        <v>0.05</v>
      </c>
      <c r="AN2452">
        <v>0.05</v>
      </c>
      <c r="AO2452">
        <v>1.42</v>
      </c>
      <c r="AP2452">
        <v>1.42</v>
      </c>
      <c r="AQ2452">
        <v>22.67</v>
      </c>
      <c r="AR2452">
        <v>0.53</v>
      </c>
      <c r="AS2452">
        <v>0.68</v>
      </c>
      <c r="AT2452">
        <v>-1</v>
      </c>
      <c r="AU2452">
        <v>-1</v>
      </c>
      <c r="AV2452">
        <v>0.05</v>
      </c>
      <c r="AW2452">
        <v>29.88</v>
      </c>
      <c r="AX2452">
        <v>29.88</v>
      </c>
      <c r="AY2452">
        <v>0.17</v>
      </c>
      <c r="AZ2452">
        <v>0</v>
      </c>
      <c r="BA2452">
        <v>1360.1081489736889</v>
      </c>
    </row>
    <row r="2453" spans="1:53" x14ac:dyDescent="0.25">
      <c r="A2453">
        <v>5593</v>
      </c>
      <c r="B2453" t="s">
        <v>2744</v>
      </c>
      <c r="C2453">
        <v>0</v>
      </c>
      <c r="D2453">
        <v>1.58</v>
      </c>
      <c r="E2453">
        <v>0</v>
      </c>
      <c r="F2453">
        <v>0</v>
      </c>
      <c r="G2453">
        <v>0</v>
      </c>
      <c r="H2453">
        <v>0.03</v>
      </c>
      <c r="I2453">
        <v>0</v>
      </c>
      <c r="J2453">
        <v>2</v>
      </c>
      <c r="K2453">
        <v>0.03</v>
      </c>
      <c r="L2453">
        <v>-1</v>
      </c>
      <c r="M2453">
        <v>-1</v>
      </c>
      <c r="N2453">
        <v>0.67</v>
      </c>
      <c r="O2453">
        <v>3.58</v>
      </c>
      <c r="P2453">
        <v>0.03</v>
      </c>
      <c r="Q2453">
        <v>0.28000000000000003</v>
      </c>
      <c r="R2453">
        <v>0.05</v>
      </c>
      <c r="S2453">
        <v>0.32</v>
      </c>
      <c r="T2453">
        <v>0.23</v>
      </c>
      <c r="U2453">
        <v>0</v>
      </c>
      <c r="V2453">
        <v>0</v>
      </c>
      <c r="W2453">
        <v>20.67</v>
      </c>
      <c r="X2453">
        <v>0.6</v>
      </c>
      <c r="Y2453">
        <v>-1</v>
      </c>
      <c r="Z2453">
        <v>-1</v>
      </c>
      <c r="AA2453">
        <v>24.88</v>
      </c>
      <c r="AB2453">
        <v>0.03</v>
      </c>
      <c r="AC2453">
        <v>0.02</v>
      </c>
      <c r="AD2453">
        <v>0.03</v>
      </c>
      <c r="AE2453">
        <v>4.17</v>
      </c>
      <c r="AF2453">
        <v>-1</v>
      </c>
      <c r="AG2453">
        <v>-1</v>
      </c>
      <c r="AH2453">
        <v>-1</v>
      </c>
      <c r="AI2453">
        <v>0</v>
      </c>
      <c r="AJ2453">
        <v>0</v>
      </c>
      <c r="AK2453">
        <v>0.03</v>
      </c>
      <c r="AL2453">
        <v>0.03</v>
      </c>
      <c r="AM2453">
        <v>0.05</v>
      </c>
      <c r="AN2453">
        <v>0.05</v>
      </c>
      <c r="AO2453">
        <v>1.42</v>
      </c>
      <c r="AP2453">
        <v>1.42</v>
      </c>
      <c r="AQ2453">
        <v>22.67</v>
      </c>
      <c r="AR2453">
        <v>0.53</v>
      </c>
      <c r="AS2453">
        <v>0.68</v>
      </c>
      <c r="AT2453">
        <v>-1</v>
      </c>
      <c r="AU2453">
        <v>-1</v>
      </c>
      <c r="AV2453">
        <v>0.05</v>
      </c>
      <c r="AW2453">
        <v>29.88</v>
      </c>
      <c r="AX2453">
        <v>29.88</v>
      </c>
      <c r="AY2453">
        <v>0.17</v>
      </c>
      <c r="AZ2453">
        <v>0</v>
      </c>
      <c r="BA2453">
        <v>1429.0354141020512</v>
      </c>
    </row>
    <row r="2454" spans="1:53" x14ac:dyDescent="0.25">
      <c r="A2454">
        <v>5595</v>
      </c>
      <c r="B2454" t="s">
        <v>2745</v>
      </c>
      <c r="C2454">
        <v>0</v>
      </c>
      <c r="D2454">
        <v>1.58</v>
      </c>
      <c r="E2454">
        <v>0</v>
      </c>
      <c r="F2454">
        <v>0</v>
      </c>
      <c r="G2454">
        <v>0</v>
      </c>
      <c r="H2454">
        <v>0.03</v>
      </c>
      <c r="I2454">
        <v>0</v>
      </c>
      <c r="J2454">
        <v>2</v>
      </c>
      <c r="K2454">
        <v>0.03</v>
      </c>
      <c r="L2454">
        <v>-1</v>
      </c>
      <c r="M2454">
        <v>-1</v>
      </c>
      <c r="N2454">
        <v>0.67</v>
      </c>
      <c r="O2454">
        <v>3.58</v>
      </c>
      <c r="P2454">
        <v>0.03</v>
      </c>
      <c r="Q2454">
        <v>0.28000000000000003</v>
      </c>
      <c r="R2454">
        <v>0.05</v>
      </c>
      <c r="S2454">
        <v>0.32</v>
      </c>
      <c r="T2454">
        <v>0.23</v>
      </c>
      <c r="U2454">
        <v>0</v>
      </c>
      <c r="V2454">
        <v>0</v>
      </c>
      <c r="W2454">
        <v>20.67</v>
      </c>
      <c r="X2454">
        <v>0.6</v>
      </c>
      <c r="Y2454">
        <v>-1</v>
      </c>
      <c r="Z2454">
        <v>-1</v>
      </c>
      <c r="AA2454">
        <v>24.88</v>
      </c>
      <c r="AB2454">
        <v>0.03</v>
      </c>
      <c r="AC2454">
        <v>0.02</v>
      </c>
      <c r="AD2454">
        <v>0.03</v>
      </c>
      <c r="AE2454">
        <v>4.17</v>
      </c>
      <c r="AF2454">
        <v>-1</v>
      </c>
      <c r="AG2454">
        <v>-1</v>
      </c>
      <c r="AH2454">
        <v>-1</v>
      </c>
      <c r="AI2454">
        <v>0</v>
      </c>
      <c r="AJ2454">
        <v>0</v>
      </c>
      <c r="AK2454">
        <v>0.03</v>
      </c>
      <c r="AL2454">
        <v>0.03</v>
      </c>
      <c r="AM2454">
        <v>0.05</v>
      </c>
      <c r="AN2454">
        <v>0.05</v>
      </c>
      <c r="AO2454">
        <v>1.42</v>
      </c>
      <c r="AP2454">
        <v>1.42</v>
      </c>
      <c r="AQ2454">
        <v>22.67</v>
      </c>
      <c r="AR2454">
        <v>0.53</v>
      </c>
      <c r="AS2454">
        <v>0.68</v>
      </c>
      <c r="AT2454">
        <v>-1</v>
      </c>
      <c r="AU2454">
        <v>-1</v>
      </c>
      <c r="AV2454">
        <v>0.05</v>
      </c>
      <c r="AW2454">
        <v>29.88</v>
      </c>
      <c r="AX2454">
        <v>29.88</v>
      </c>
      <c r="AY2454">
        <v>0.17</v>
      </c>
      <c r="AZ2454">
        <v>0</v>
      </c>
      <c r="BA2454">
        <v>1366.1598832320876</v>
      </c>
    </row>
    <row r="2455" spans="1:53" x14ac:dyDescent="0.25">
      <c r="A2455">
        <v>5596</v>
      </c>
      <c r="B2455" t="s">
        <v>1048</v>
      </c>
      <c r="C2455">
        <v>0</v>
      </c>
      <c r="D2455">
        <v>1.58</v>
      </c>
      <c r="E2455">
        <v>0</v>
      </c>
      <c r="F2455">
        <v>0</v>
      </c>
      <c r="G2455">
        <v>0</v>
      </c>
      <c r="H2455">
        <v>0.03</v>
      </c>
      <c r="I2455">
        <v>0</v>
      </c>
      <c r="J2455">
        <v>2</v>
      </c>
      <c r="K2455">
        <v>0.03</v>
      </c>
      <c r="L2455">
        <v>-1</v>
      </c>
      <c r="M2455">
        <v>-1</v>
      </c>
      <c r="N2455">
        <v>0.67</v>
      </c>
      <c r="O2455">
        <v>3.58</v>
      </c>
      <c r="P2455">
        <v>0.03</v>
      </c>
      <c r="Q2455">
        <v>0.28000000000000003</v>
      </c>
      <c r="R2455">
        <v>0.05</v>
      </c>
      <c r="S2455">
        <v>0.32</v>
      </c>
      <c r="T2455">
        <v>0.23</v>
      </c>
      <c r="U2455">
        <v>0</v>
      </c>
      <c r="V2455">
        <v>0</v>
      </c>
      <c r="W2455">
        <v>20.67</v>
      </c>
      <c r="X2455">
        <v>0.6</v>
      </c>
      <c r="Y2455">
        <v>-1</v>
      </c>
      <c r="Z2455">
        <v>-1</v>
      </c>
      <c r="AA2455">
        <v>24.88</v>
      </c>
      <c r="AB2455">
        <v>0.03</v>
      </c>
      <c r="AC2455">
        <v>0.02</v>
      </c>
      <c r="AD2455">
        <v>0.03</v>
      </c>
      <c r="AE2455">
        <v>4.17</v>
      </c>
      <c r="AF2455">
        <v>-1</v>
      </c>
      <c r="AG2455">
        <v>-1</v>
      </c>
      <c r="AH2455">
        <v>-1</v>
      </c>
      <c r="AI2455">
        <v>0</v>
      </c>
      <c r="AJ2455">
        <v>0</v>
      </c>
      <c r="AK2455">
        <v>0.03</v>
      </c>
      <c r="AL2455">
        <v>0.03</v>
      </c>
      <c r="AM2455">
        <v>0.05</v>
      </c>
      <c r="AN2455">
        <v>0.05</v>
      </c>
      <c r="AO2455">
        <v>1.42</v>
      </c>
      <c r="AP2455">
        <v>1.42</v>
      </c>
      <c r="AQ2455">
        <v>22.67</v>
      </c>
      <c r="AR2455">
        <v>0.53</v>
      </c>
      <c r="AS2455">
        <v>0.68</v>
      </c>
      <c r="AT2455">
        <v>-1</v>
      </c>
      <c r="AU2455">
        <v>-1</v>
      </c>
      <c r="AV2455">
        <v>0.05</v>
      </c>
      <c r="AW2455">
        <v>29.88</v>
      </c>
      <c r="AX2455">
        <v>29.88</v>
      </c>
      <c r="AY2455">
        <v>0.17</v>
      </c>
      <c r="AZ2455">
        <v>0</v>
      </c>
      <c r="BA2455">
        <v>1458.7673297984143</v>
      </c>
    </row>
    <row r="2456" spans="1:53" x14ac:dyDescent="0.25">
      <c r="A2456">
        <v>5597</v>
      </c>
      <c r="B2456" t="s">
        <v>2746</v>
      </c>
      <c r="C2456">
        <v>0</v>
      </c>
      <c r="D2456">
        <v>1.58</v>
      </c>
      <c r="E2456">
        <v>0</v>
      </c>
      <c r="F2456">
        <v>0</v>
      </c>
      <c r="G2456">
        <v>0</v>
      </c>
      <c r="H2456">
        <v>0.03</v>
      </c>
      <c r="I2456">
        <v>0</v>
      </c>
      <c r="J2456">
        <v>2</v>
      </c>
      <c r="K2456">
        <v>0.03</v>
      </c>
      <c r="L2456">
        <v>-1</v>
      </c>
      <c r="M2456">
        <v>-1</v>
      </c>
      <c r="N2456">
        <v>0.67</v>
      </c>
      <c r="O2456">
        <v>3.58</v>
      </c>
      <c r="P2456">
        <v>0.03</v>
      </c>
      <c r="Q2456">
        <v>0.28000000000000003</v>
      </c>
      <c r="R2456">
        <v>0.05</v>
      </c>
      <c r="S2456">
        <v>0.32</v>
      </c>
      <c r="T2456">
        <v>0.23</v>
      </c>
      <c r="U2456">
        <v>0</v>
      </c>
      <c r="V2456">
        <v>0</v>
      </c>
      <c r="W2456">
        <v>20.67</v>
      </c>
      <c r="X2456">
        <v>0.6</v>
      </c>
      <c r="Y2456">
        <v>-1</v>
      </c>
      <c r="Z2456">
        <v>-1</v>
      </c>
      <c r="AA2456">
        <v>24.88</v>
      </c>
      <c r="AB2456">
        <v>0.03</v>
      </c>
      <c r="AC2456">
        <v>0.02</v>
      </c>
      <c r="AD2456">
        <v>0.03</v>
      </c>
      <c r="AE2456">
        <v>4.17</v>
      </c>
      <c r="AF2456">
        <v>-1</v>
      </c>
      <c r="AG2456">
        <v>-1</v>
      </c>
      <c r="AH2456">
        <v>-1</v>
      </c>
      <c r="AI2456">
        <v>0</v>
      </c>
      <c r="AJ2456">
        <v>0</v>
      </c>
      <c r="AK2456">
        <v>0.03</v>
      </c>
      <c r="AL2456">
        <v>0.03</v>
      </c>
      <c r="AM2456">
        <v>0.05</v>
      </c>
      <c r="AN2456">
        <v>0.05</v>
      </c>
      <c r="AO2456">
        <v>1.42</v>
      </c>
      <c r="AP2456">
        <v>1.42</v>
      </c>
      <c r="AQ2456">
        <v>22.67</v>
      </c>
      <c r="AR2456">
        <v>0.53</v>
      </c>
      <c r="AS2456">
        <v>0.68</v>
      </c>
      <c r="AT2456">
        <v>-1</v>
      </c>
      <c r="AU2456">
        <v>-1</v>
      </c>
      <c r="AV2456">
        <v>0.05</v>
      </c>
      <c r="AW2456">
        <v>29.88</v>
      </c>
      <c r="AX2456">
        <v>29.88</v>
      </c>
      <c r="AY2456">
        <v>0.17</v>
      </c>
      <c r="AZ2456">
        <v>0</v>
      </c>
      <c r="BA2456">
        <v>1335.2442327118229</v>
      </c>
    </row>
    <row r="2457" spans="1:53" x14ac:dyDescent="0.25">
      <c r="A2457">
        <v>5599</v>
      </c>
      <c r="B2457" t="s">
        <v>2747</v>
      </c>
      <c r="C2457">
        <v>0</v>
      </c>
      <c r="D2457">
        <v>1.58</v>
      </c>
      <c r="E2457">
        <v>0</v>
      </c>
      <c r="F2457">
        <v>0</v>
      </c>
      <c r="G2457">
        <v>0</v>
      </c>
      <c r="H2457">
        <v>0.03</v>
      </c>
      <c r="I2457">
        <v>0</v>
      </c>
      <c r="J2457">
        <v>2</v>
      </c>
      <c r="K2457">
        <v>0.03</v>
      </c>
      <c r="L2457">
        <v>-1</v>
      </c>
      <c r="M2457">
        <v>-1</v>
      </c>
      <c r="N2457">
        <v>0.67</v>
      </c>
      <c r="O2457">
        <v>3.58</v>
      </c>
      <c r="P2457">
        <v>0.03</v>
      </c>
      <c r="Q2457">
        <v>0.28000000000000003</v>
      </c>
      <c r="R2457">
        <v>0.05</v>
      </c>
      <c r="S2457">
        <v>0.32</v>
      </c>
      <c r="T2457">
        <v>0.23</v>
      </c>
      <c r="U2457">
        <v>0</v>
      </c>
      <c r="V2457">
        <v>0</v>
      </c>
      <c r="W2457">
        <v>20.67</v>
      </c>
      <c r="X2457">
        <v>0.6</v>
      </c>
      <c r="Y2457">
        <v>-1</v>
      </c>
      <c r="Z2457">
        <v>-1</v>
      </c>
      <c r="AA2457">
        <v>24.88</v>
      </c>
      <c r="AB2457">
        <v>0.03</v>
      </c>
      <c r="AC2457">
        <v>0.02</v>
      </c>
      <c r="AD2457">
        <v>0.03</v>
      </c>
      <c r="AE2457">
        <v>4.17</v>
      </c>
      <c r="AF2457">
        <v>-1</v>
      </c>
      <c r="AG2457">
        <v>-1</v>
      </c>
      <c r="AH2457">
        <v>-1</v>
      </c>
      <c r="AI2457">
        <v>0</v>
      </c>
      <c r="AJ2457">
        <v>0</v>
      </c>
      <c r="AK2457">
        <v>0.03</v>
      </c>
      <c r="AL2457">
        <v>0.03</v>
      </c>
      <c r="AM2457">
        <v>0.05</v>
      </c>
      <c r="AN2457">
        <v>0.05</v>
      </c>
      <c r="AO2457">
        <v>1.42</v>
      </c>
      <c r="AP2457">
        <v>1.42</v>
      </c>
      <c r="AQ2457">
        <v>22.67</v>
      </c>
      <c r="AR2457">
        <v>0.53</v>
      </c>
      <c r="AS2457">
        <v>0.68</v>
      </c>
      <c r="AT2457">
        <v>-1</v>
      </c>
      <c r="AU2457">
        <v>-1</v>
      </c>
      <c r="AV2457">
        <v>0.05</v>
      </c>
      <c r="AW2457">
        <v>29.88</v>
      </c>
      <c r="AX2457">
        <v>29.88</v>
      </c>
      <c r="AY2457">
        <v>0.17</v>
      </c>
      <c r="AZ2457">
        <v>0</v>
      </c>
      <c r="BA2457">
        <v>1387.6504092430434</v>
      </c>
    </row>
    <row r="2458" spans="1:53" x14ac:dyDescent="0.25">
      <c r="A2458">
        <v>5603</v>
      </c>
      <c r="B2458" t="s">
        <v>2748</v>
      </c>
      <c r="C2458">
        <v>0</v>
      </c>
      <c r="D2458">
        <v>1.58</v>
      </c>
      <c r="E2458">
        <v>0</v>
      </c>
      <c r="F2458">
        <v>0</v>
      </c>
      <c r="G2458">
        <v>0</v>
      </c>
      <c r="H2458">
        <v>0.03</v>
      </c>
      <c r="I2458">
        <v>0</v>
      </c>
      <c r="J2458">
        <v>2</v>
      </c>
      <c r="K2458">
        <v>0.03</v>
      </c>
      <c r="L2458">
        <v>-1</v>
      </c>
      <c r="M2458">
        <v>-1</v>
      </c>
      <c r="N2458">
        <v>0.67</v>
      </c>
      <c r="O2458">
        <v>3.58</v>
      </c>
      <c r="P2458">
        <v>0.03</v>
      </c>
      <c r="Q2458">
        <v>0.28000000000000003</v>
      </c>
      <c r="R2458">
        <v>0.05</v>
      </c>
      <c r="S2458">
        <v>0.32</v>
      </c>
      <c r="T2458">
        <v>0.23</v>
      </c>
      <c r="U2458">
        <v>0</v>
      </c>
      <c r="V2458">
        <v>0</v>
      </c>
      <c r="W2458">
        <v>20.67</v>
      </c>
      <c r="X2458">
        <v>0.6</v>
      </c>
      <c r="Y2458">
        <v>-1</v>
      </c>
      <c r="Z2458">
        <v>-1</v>
      </c>
      <c r="AA2458">
        <v>24.88</v>
      </c>
      <c r="AB2458">
        <v>0.03</v>
      </c>
      <c r="AC2458">
        <v>0.02</v>
      </c>
      <c r="AD2458">
        <v>0.03</v>
      </c>
      <c r="AE2458">
        <v>4.17</v>
      </c>
      <c r="AF2458">
        <v>-1</v>
      </c>
      <c r="AG2458">
        <v>-1</v>
      </c>
      <c r="AH2458">
        <v>-1</v>
      </c>
      <c r="AI2458">
        <v>0</v>
      </c>
      <c r="AJ2458">
        <v>0</v>
      </c>
      <c r="AK2458">
        <v>0.03</v>
      </c>
      <c r="AL2458">
        <v>0.03</v>
      </c>
      <c r="AM2458">
        <v>0.05</v>
      </c>
      <c r="AN2458">
        <v>0.05</v>
      </c>
      <c r="AO2458">
        <v>1.42</v>
      </c>
      <c r="AP2458">
        <v>1.42</v>
      </c>
      <c r="AQ2458">
        <v>22.67</v>
      </c>
      <c r="AR2458">
        <v>0.53</v>
      </c>
      <c r="AS2458">
        <v>0.68</v>
      </c>
      <c r="AT2458">
        <v>-1</v>
      </c>
      <c r="AU2458">
        <v>-1</v>
      </c>
      <c r="AV2458">
        <v>0.05</v>
      </c>
      <c r="AW2458">
        <v>29.88</v>
      </c>
      <c r="AX2458">
        <v>29.88</v>
      </c>
      <c r="AY2458">
        <v>0.17</v>
      </c>
      <c r="AZ2458">
        <v>0</v>
      </c>
      <c r="BA2458">
        <v>1438.1445882187936</v>
      </c>
    </row>
    <row r="2459" spans="1:53" x14ac:dyDescent="0.25">
      <c r="A2459">
        <v>5605</v>
      </c>
      <c r="B2459" t="s">
        <v>2749</v>
      </c>
      <c r="C2459">
        <v>0</v>
      </c>
      <c r="D2459">
        <v>1.58</v>
      </c>
      <c r="E2459">
        <v>0</v>
      </c>
      <c r="F2459">
        <v>0</v>
      </c>
      <c r="G2459">
        <v>0</v>
      </c>
      <c r="H2459">
        <v>0.03</v>
      </c>
      <c r="I2459">
        <v>0</v>
      </c>
      <c r="J2459">
        <v>2</v>
      </c>
      <c r="K2459">
        <v>0.03</v>
      </c>
      <c r="L2459">
        <v>-1</v>
      </c>
      <c r="M2459">
        <v>-1</v>
      </c>
      <c r="N2459">
        <v>0.67</v>
      </c>
      <c r="O2459">
        <v>3.58</v>
      </c>
      <c r="P2459">
        <v>0.03</v>
      </c>
      <c r="Q2459">
        <v>0.28000000000000003</v>
      </c>
      <c r="R2459">
        <v>0.05</v>
      </c>
      <c r="S2459">
        <v>0.32</v>
      </c>
      <c r="T2459">
        <v>0.23</v>
      </c>
      <c r="U2459">
        <v>0</v>
      </c>
      <c r="V2459">
        <v>0</v>
      </c>
      <c r="W2459">
        <v>20.67</v>
      </c>
      <c r="X2459">
        <v>0.6</v>
      </c>
      <c r="Y2459">
        <v>-1</v>
      </c>
      <c r="Z2459">
        <v>-1</v>
      </c>
      <c r="AA2459">
        <v>24.88</v>
      </c>
      <c r="AB2459">
        <v>0.03</v>
      </c>
      <c r="AC2459">
        <v>0.02</v>
      </c>
      <c r="AD2459">
        <v>0.03</v>
      </c>
      <c r="AE2459">
        <v>4.17</v>
      </c>
      <c r="AF2459">
        <v>-1</v>
      </c>
      <c r="AG2459">
        <v>-1</v>
      </c>
      <c r="AH2459">
        <v>-1</v>
      </c>
      <c r="AI2459">
        <v>0</v>
      </c>
      <c r="AJ2459">
        <v>0</v>
      </c>
      <c r="AK2459">
        <v>0.03</v>
      </c>
      <c r="AL2459">
        <v>0.03</v>
      </c>
      <c r="AM2459">
        <v>0.05</v>
      </c>
      <c r="AN2459">
        <v>0.05</v>
      </c>
      <c r="AO2459">
        <v>1.42</v>
      </c>
      <c r="AP2459">
        <v>1.42</v>
      </c>
      <c r="AQ2459">
        <v>22.67</v>
      </c>
      <c r="AR2459">
        <v>0.53</v>
      </c>
      <c r="AS2459">
        <v>0.68</v>
      </c>
      <c r="AT2459">
        <v>-1</v>
      </c>
      <c r="AU2459">
        <v>-1</v>
      </c>
      <c r="AV2459">
        <v>0.05</v>
      </c>
      <c r="AW2459">
        <v>29.88</v>
      </c>
      <c r="AX2459">
        <v>29.88</v>
      </c>
      <c r="AY2459">
        <v>0.17</v>
      </c>
      <c r="AZ2459">
        <v>0</v>
      </c>
      <c r="BA2459">
        <v>1364.951117919609</v>
      </c>
    </row>
    <row r="2460" spans="1:53" x14ac:dyDescent="0.25">
      <c r="A2460">
        <v>5606</v>
      </c>
      <c r="B2460" t="s">
        <v>2750</v>
      </c>
      <c r="C2460">
        <v>0</v>
      </c>
      <c r="D2460">
        <v>1.58</v>
      </c>
      <c r="E2460">
        <v>0</v>
      </c>
      <c r="F2460">
        <v>0</v>
      </c>
      <c r="G2460">
        <v>0</v>
      </c>
      <c r="H2460">
        <v>0.03</v>
      </c>
      <c r="I2460">
        <v>0</v>
      </c>
      <c r="J2460">
        <v>2</v>
      </c>
      <c r="K2460">
        <v>0.03</v>
      </c>
      <c r="L2460">
        <v>-1</v>
      </c>
      <c r="M2460">
        <v>-1</v>
      </c>
      <c r="N2460">
        <v>0.67</v>
      </c>
      <c r="O2460">
        <v>3.58</v>
      </c>
      <c r="P2460">
        <v>0.03</v>
      </c>
      <c r="Q2460">
        <v>0.28000000000000003</v>
      </c>
      <c r="R2460">
        <v>0.05</v>
      </c>
      <c r="S2460">
        <v>0.32</v>
      </c>
      <c r="T2460">
        <v>0.23</v>
      </c>
      <c r="U2460">
        <v>0</v>
      </c>
      <c r="V2460">
        <v>0</v>
      </c>
      <c r="W2460">
        <v>20.67</v>
      </c>
      <c r="X2460">
        <v>0.6</v>
      </c>
      <c r="Y2460">
        <v>-1</v>
      </c>
      <c r="Z2460">
        <v>-1</v>
      </c>
      <c r="AA2460">
        <v>24.88</v>
      </c>
      <c r="AB2460">
        <v>0.03</v>
      </c>
      <c r="AC2460">
        <v>0.02</v>
      </c>
      <c r="AD2460">
        <v>0.03</v>
      </c>
      <c r="AE2460">
        <v>4.17</v>
      </c>
      <c r="AF2460">
        <v>-1</v>
      </c>
      <c r="AG2460">
        <v>-1</v>
      </c>
      <c r="AH2460">
        <v>-1</v>
      </c>
      <c r="AI2460">
        <v>0</v>
      </c>
      <c r="AJ2460">
        <v>0</v>
      </c>
      <c r="AK2460">
        <v>0.03</v>
      </c>
      <c r="AL2460">
        <v>0.03</v>
      </c>
      <c r="AM2460">
        <v>0.05</v>
      </c>
      <c r="AN2460">
        <v>0.05</v>
      </c>
      <c r="AO2460">
        <v>1.42</v>
      </c>
      <c r="AP2460">
        <v>1.42</v>
      </c>
      <c r="AQ2460">
        <v>22.67</v>
      </c>
      <c r="AR2460">
        <v>0.53</v>
      </c>
      <c r="AS2460">
        <v>0.68</v>
      </c>
      <c r="AT2460">
        <v>-1</v>
      </c>
      <c r="AU2460">
        <v>-1</v>
      </c>
      <c r="AV2460">
        <v>0.05</v>
      </c>
      <c r="AW2460">
        <v>29.88</v>
      </c>
      <c r="AX2460">
        <v>29.88</v>
      </c>
      <c r="AY2460">
        <v>0.17</v>
      </c>
      <c r="AZ2460">
        <v>0</v>
      </c>
      <c r="BA2460">
        <v>1355.5390288069316</v>
      </c>
    </row>
    <row r="2461" spans="1:53" x14ac:dyDescent="0.25">
      <c r="A2461">
        <v>5607</v>
      </c>
      <c r="B2461" t="s">
        <v>2751</v>
      </c>
      <c r="C2461">
        <v>0</v>
      </c>
      <c r="D2461">
        <v>1.58</v>
      </c>
      <c r="E2461">
        <v>0</v>
      </c>
      <c r="F2461">
        <v>0</v>
      </c>
      <c r="G2461">
        <v>0</v>
      </c>
      <c r="H2461">
        <v>0.03</v>
      </c>
      <c r="I2461">
        <v>0</v>
      </c>
      <c r="J2461">
        <v>2</v>
      </c>
      <c r="K2461">
        <v>0.03</v>
      </c>
      <c r="L2461">
        <v>-1</v>
      </c>
      <c r="M2461">
        <v>-1</v>
      </c>
      <c r="N2461">
        <v>0.67</v>
      </c>
      <c r="O2461">
        <v>3.58</v>
      </c>
      <c r="P2461">
        <v>0.03</v>
      </c>
      <c r="Q2461">
        <v>0.28000000000000003</v>
      </c>
      <c r="R2461">
        <v>0.05</v>
      </c>
      <c r="S2461">
        <v>0.32</v>
      </c>
      <c r="T2461">
        <v>0.23</v>
      </c>
      <c r="U2461">
        <v>0</v>
      </c>
      <c r="V2461">
        <v>0</v>
      </c>
      <c r="W2461">
        <v>20.67</v>
      </c>
      <c r="X2461">
        <v>0.6</v>
      </c>
      <c r="Y2461">
        <v>-1</v>
      </c>
      <c r="Z2461">
        <v>-1</v>
      </c>
      <c r="AA2461">
        <v>24.88</v>
      </c>
      <c r="AB2461">
        <v>0.03</v>
      </c>
      <c r="AC2461">
        <v>0.02</v>
      </c>
      <c r="AD2461">
        <v>0.03</v>
      </c>
      <c r="AE2461">
        <v>4.17</v>
      </c>
      <c r="AF2461">
        <v>-1</v>
      </c>
      <c r="AG2461">
        <v>-1</v>
      </c>
      <c r="AH2461">
        <v>-1</v>
      </c>
      <c r="AI2461">
        <v>0</v>
      </c>
      <c r="AJ2461">
        <v>0</v>
      </c>
      <c r="AK2461">
        <v>0.03</v>
      </c>
      <c r="AL2461">
        <v>0.03</v>
      </c>
      <c r="AM2461">
        <v>0.05</v>
      </c>
      <c r="AN2461">
        <v>0.05</v>
      </c>
      <c r="AO2461">
        <v>1.42</v>
      </c>
      <c r="AP2461">
        <v>1.42</v>
      </c>
      <c r="AQ2461">
        <v>22.67</v>
      </c>
      <c r="AR2461">
        <v>0.53</v>
      </c>
      <c r="AS2461">
        <v>0.68</v>
      </c>
      <c r="AT2461">
        <v>-1</v>
      </c>
      <c r="AU2461">
        <v>-1</v>
      </c>
      <c r="AV2461">
        <v>0.05</v>
      </c>
      <c r="AW2461">
        <v>29.88</v>
      </c>
      <c r="AX2461">
        <v>29.88</v>
      </c>
      <c r="AY2461">
        <v>0.17</v>
      </c>
      <c r="AZ2461">
        <v>0</v>
      </c>
      <c r="BA2461">
        <v>1390.5592723605096</v>
      </c>
    </row>
    <row r="2462" spans="1:53" x14ac:dyDescent="0.25">
      <c r="A2462">
        <v>5608</v>
      </c>
      <c r="B2462" t="s">
        <v>2752</v>
      </c>
      <c r="C2462">
        <v>0</v>
      </c>
      <c r="D2462">
        <v>1.58</v>
      </c>
      <c r="E2462">
        <v>0</v>
      </c>
      <c r="F2462">
        <v>0</v>
      </c>
      <c r="G2462">
        <v>0</v>
      </c>
      <c r="H2462">
        <v>0.03</v>
      </c>
      <c r="I2462">
        <v>0</v>
      </c>
      <c r="J2462">
        <v>2</v>
      </c>
      <c r="K2462">
        <v>0.03</v>
      </c>
      <c r="L2462">
        <v>-1</v>
      </c>
      <c r="M2462">
        <v>-1</v>
      </c>
      <c r="N2462">
        <v>0.67</v>
      </c>
      <c r="O2462">
        <v>3.58</v>
      </c>
      <c r="P2462">
        <v>0.03</v>
      </c>
      <c r="Q2462">
        <v>0.28000000000000003</v>
      </c>
      <c r="R2462">
        <v>0.05</v>
      </c>
      <c r="S2462">
        <v>0.32</v>
      </c>
      <c r="T2462">
        <v>0.23</v>
      </c>
      <c r="U2462">
        <v>0</v>
      </c>
      <c r="V2462">
        <v>0</v>
      </c>
      <c r="W2462">
        <v>20.67</v>
      </c>
      <c r="X2462">
        <v>0.6</v>
      </c>
      <c r="Y2462">
        <v>-1</v>
      </c>
      <c r="Z2462">
        <v>-1</v>
      </c>
      <c r="AA2462">
        <v>24.88</v>
      </c>
      <c r="AB2462">
        <v>0.03</v>
      </c>
      <c r="AC2462">
        <v>0.02</v>
      </c>
      <c r="AD2462">
        <v>0.03</v>
      </c>
      <c r="AE2462">
        <v>4.17</v>
      </c>
      <c r="AF2462">
        <v>-1</v>
      </c>
      <c r="AG2462">
        <v>-1</v>
      </c>
      <c r="AH2462">
        <v>-1</v>
      </c>
      <c r="AI2462">
        <v>0</v>
      </c>
      <c r="AJ2462">
        <v>0</v>
      </c>
      <c r="AK2462">
        <v>0.03</v>
      </c>
      <c r="AL2462">
        <v>0.03</v>
      </c>
      <c r="AM2462">
        <v>0.05</v>
      </c>
      <c r="AN2462">
        <v>0.05</v>
      </c>
      <c r="AO2462">
        <v>1.42</v>
      </c>
      <c r="AP2462">
        <v>1.42</v>
      </c>
      <c r="AQ2462">
        <v>22.67</v>
      </c>
      <c r="AR2462">
        <v>0.53</v>
      </c>
      <c r="AS2462">
        <v>0.68</v>
      </c>
      <c r="AT2462">
        <v>-1</v>
      </c>
      <c r="AU2462">
        <v>-1</v>
      </c>
      <c r="AV2462">
        <v>0.05</v>
      </c>
      <c r="AW2462">
        <v>29.88</v>
      </c>
      <c r="AX2462">
        <v>29.88</v>
      </c>
      <c r="AY2462">
        <v>0.17</v>
      </c>
      <c r="AZ2462">
        <v>0</v>
      </c>
      <c r="BA2462">
        <v>1515.3133529251156</v>
      </c>
    </row>
    <row r="2463" spans="1:53" x14ac:dyDescent="0.25">
      <c r="A2463">
        <v>5610</v>
      </c>
      <c r="B2463" t="s">
        <v>2753</v>
      </c>
      <c r="C2463">
        <v>0</v>
      </c>
      <c r="D2463">
        <v>1.58</v>
      </c>
      <c r="E2463">
        <v>0</v>
      </c>
      <c r="F2463">
        <v>0</v>
      </c>
      <c r="G2463">
        <v>0</v>
      </c>
      <c r="H2463">
        <v>0.03</v>
      </c>
      <c r="I2463">
        <v>0</v>
      </c>
      <c r="J2463">
        <v>2</v>
      </c>
      <c r="K2463">
        <v>0.03</v>
      </c>
      <c r="L2463">
        <v>-1</v>
      </c>
      <c r="M2463">
        <v>-1</v>
      </c>
      <c r="N2463">
        <v>0.67</v>
      </c>
      <c r="O2463">
        <v>3.58</v>
      </c>
      <c r="P2463">
        <v>0.03</v>
      </c>
      <c r="Q2463">
        <v>0.28000000000000003</v>
      </c>
      <c r="R2463">
        <v>0.05</v>
      </c>
      <c r="S2463">
        <v>0.32</v>
      </c>
      <c r="T2463">
        <v>0.23</v>
      </c>
      <c r="U2463">
        <v>0</v>
      </c>
      <c r="V2463">
        <v>0</v>
      </c>
      <c r="W2463">
        <v>20.67</v>
      </c>
      <c r="X2463">
        <v>0.6</v>
      </c>
      <c r="Y2463">
        <v>-1</v>
      </c>
      <c r="Z2463">
        <v>-1</v>
      </c>
      <c r="AA2463">
        <v>24.88</v>
      </c>
      <c r="AB2463">
        <v>0.03</v>
      </c>
      <c r="AC2463">
        <v>0.02</v>
      </c>
      <c r="AD2463">
        <v>0.03</v>
      </c>
      <c r="AE2463">
        <v>4.17</v>
      </c>
      <c r="AF2463">
        <v>-1</v>
      </c>
      <c r="AG2463">
        <v>-1</v>
      </c>
      <c r="AH2463">
        <v>-1</v>
      </c>
      <c r="AI2463">
        <v>0</v>
      </c>
      <c r="AJ2463">
        <v>0</v>
      </c>
      <c r="AK2463">
        <v>0.03</v>
      </c>
      <c r="AL2463">
        <v>0.03</v>
      </c>
      <c r="AM2463">
        <v>0.05</v>
      </c>
      <c r="AN2463">
        <v>0.05</v>
      </c>
      <c r="AO2463">
        <v>1.42</v>
      </c>
      <c r="AP2463">
        <v>1.42</v>
      </c>
      <c r="AQ2463">
        <v>22.67</v>
      </c>
      <c r="AR2463">
        <v>0.53</v>
      </c>
      <c r="AS2463">
        <v>0.68</v>
      </c>
      <c r="AT2463">
        <v>-1</v>
      </c>
      <c r="AU2463">
        <v>-1</v>
      </c>
      <c r="AV2463">
        <v>0.05</v>
      </c>
      <c r="AW2463">
        <v>29.88</v>
      </c>
      <c r="AX2463">
        <v>29.88</v>
      </c>
      <c r="AY2463">
        <v>0.17</v>
      </c>
      <c r="AZ2463">
        <v>0</v>
      </c>
      <c r="BA2463">
        <v>1463.5317177749328</v>
      </c>
    </row>
    <row r="2464" spans="1:53" x14ac:dyDescent="0.25">
      <c r="A2464">
        <v>5611</v>
      </c>
      <c r="B2464" t="s">
        <v>2754</v>
      </c>
      <c r="C2464">
        <v>0</v>
      </c>
      <c r="D2464">
        <v>1.58</v>
      </c>
      <c r="E2464">
        <v>0</v>
      </c>
      <c r="F2464">
        <v>0</v>
      </c>
      <c r="G2464">
        <v>0</v>
      </c>
      <c r="H2464">
        <v>0.03</v>
      </c>
      <c r="I2464">
        <v>0</v>
      </c>
      <c r="J2464">
        <v>2</v>
      </c>
      <c r="K2464">
        <v>0.03</v>
      </c>
      <c r="L2464">
        <v>-1</v>
      </c>
      <c r="M2464">
        <v>-1</v>
      </c>
      <c r="N2464">
        <v>0.67</v>
      </c>
      <c r="O2464">
        <v>3.58</v>
      </c>
      <c r="P2464">
        <v>0.03</v>
      </c>
      <c r="Q2464">
        <v>0.28000000000000003</v>
      </c>
      <c r="R2464">
        <v>0.05</v>
      </c>
      <c r="S2464">
        <v>0.32</v>
      </c>
      <c r="T2464">
        <v>0.23</v>
      </c>
      <c r="U2464">
        <v>0</v>
      </c>
      <c r="V2464">
        <v>0</v>
      </c>
      <c r="W2464">
        <v>20.67</v>
      </c>
      <c r="X2464">
        <v>0.6</v>
      </c>
      <c r="Y2464">
        <v>-1</v>
      </c>
      <c r="Z2464">
        <v>-1</v>
      </c>
      <c r="AA2464">
        <v>24.88</v>
      </c>
      <c r="AB2464">
        <v>0.03</v>
      </c>
      <c r="AC2464">
        <v>0.02</v>
      </c>
      <c r="AD2464">
        <v>0.03</v>
      </c>
      <c r="AE2464">
        <v>4.17</v>
      </c>
      <c r="AF2464">
        <v>-1</v>
      </c>
      <c r="AG2464">
        <v>-1</v>
      </c>
      <c r="AH2464">
        <v>-1</v>
      </c>
      <c r="AI2464">
        <v>0</v>
      </c>
      <c r="AJ2464">
        <v>0</v>
      </c>
      <c r="AK2464">
        <v>0.03</v>
      </c>
      <c r="AL2464">
        <v>0.03</v>
      </c>
      <c r="AM2464">
        <v>0.05</v>
      </c>
      <c r="AN2464">
        <v>0.05</v>
      </c>
      <c r="AO2464">
        <v>1.42</v>
      </c>
      <c r="AP2464">
        <v>1.42</v>
      </c>
      <c r="AQ2464">
        <v>22.67</v>
      </c>
      <c r="AR2464">
        <v>0.53</v>
      </c>
      <c r="AS2464">
        <v>0.68</v>
      </c>
      <c r="AT2464">
        <v>-1</v>
      </c>
      <c r="AU2464">
        <v>-1</v>
      </c>
      <c r="AV2464">
        <v>0.05</v>
      </c>
      <c r="AW2464">
        <v>29.88</v>
      </c>
      <c r="AX2464">
        <v>29.88</v>
      </c>
      <c r="AY2464">
        <v>0.17</v>
      </c>
      <c r="AZ2464">
        <v>0</v>
      </c>
      <c r="BA2464">
        <v>1410.6606015430411</v>
      </c>
    </row>
    <row r="2465" spans="1:53" x14ac:dyDescent="0.25">
      <c r="A2465">
        <v>5612</v>
      </c>
      <c r="B2465" t="s">
        <v>1796</v>
      </c>
      <c r="C2465">
        <v>0</v>
      </c>
      <c r="D2465">
        <v>1.58</v>
      </c>
      <c r="E2465">
        <v>0</v>
      </c>
      <c r="F2465">
        <v>0</v>
      </c>
      <c r="G2465">
        <v>0</v>
      </c>
      <c r="H2465">
        <v>0.03</v>
      </c>
      <c r="I2465">
        <v>0</v>
      </c>
      <c r="J2465">
        <v>2</v>
      </c>
      <c r="K2465">
        <v>0.03</v>
      </c>
      <c r="L2465">
        <v>-1</v>
      </c>
      <c r="M2465">
        <v>-1</v>
      </c>
      <c r="N2465">
        <v>0.67</v>
      </c>
      <c r="O2465">
        <v>3.58</v>
      </c>
      <c r="P2465">
        <v>0.03</v>
      </c>
      <c r="Q2465">
        <v>0.28000000000000003</v>
      </c>
      <c r="R2465">
        <v>0.05</v>
      </c>
      <c r="S2465">
        <v>0.32</v>
      </c>
      <c r="T2465">
        <v>0.23</v>
      </c>
      <c r="U2465">
        <v>0</v>
      </c>
      <c r="V2465">
        <v>0</v>
      </c>
      <c r="W2465">
        <v>20.67</v>
      </c>
      <c r="X2465">
        <v>0.6</v>
      </c>
      <c r="Y2465">
        <v>-1</v>
      </c>
      <c r="Z2465">
        <v>-1</v>
      </c>
      <c r="AA2465">
        <v>24.88</v>
      </c>
      <c r="AB2465">
        <v>0.03</v>
      </c>
      <c r="AC2465">
        <v>0.02</v>
      </c>
      <c r="AD2465">
        <v>0.03</v>
      </c>
      <c r="AE2465">
        <v>4.17</v>
      </c>
      <c r="AF2465">
        <v>-1</v>
      </c>
      <c r="AG2465">
        <v>-1</v>
      </c>
      <c r="AH2465">
        <v>-1</v>
      </c>
      <c r="AI2465">
        <v>0</v>
      </c>
      <c r="AJ2465">
        <v>0</v>
      </c>
      <c r="AK2465">
        <v>0.03</v>
      </c>
      <c r="AL2465">
        <v>0.03</v>
      </c>
      <c r="AM2465">
        <v>0.05</v>
      </c>
      <c r="AN2465">
        <v>0.05</v>
      </c>
      <c r="AO2465">
        <v>1.42</v>
      </c>
      <c r="AP2465">
        <v>1.42</v>
      </c>
      <c r="AQ2465">
        <v>22.67</v>
      </c>
      <c r="AR2465">
        <v>0.53</v>
      </c>
      <c r="AS2465">
        <v>0.68</v>
      </c>
      <c r="AT2465">
        <v>-1</v>
      </c>
      <c r="AU2465">
        <v>-1</v>
      </c>
      <c r="AV2465">
        <v>0.05</v>
      </c>
      <c r="AW2465">
        <v>29.88</v>
      </c>
      <c r="AX2465">
        <v>29.88</v>
      </c>
      <c r="AY2465">
        <v>0.17</v>
      </c>
      <c r="AZ2465">
        <v>0</v>
      </c>
      <c r="BA2465">
        <v>1441.8092881771622</v>
      </c>
    </row>
    <row r="2466" spans="1:53" x14ac:dyDescent="0.25">
      <c r="A2466">
        <v>5613</v>
      </c>
      <c r="B2466" t="s">
        <v>2755</v>
      </c>
      <c r="C2466">
        <v>0</v>
      </c>
      <c r="D2466">
        <v>1.58</v>
      </c>
      <c r="E2466">
        <v>0</v>
      </c>
      <c r="F2466">
        <v>0</v>
      </c>
      <c r="G2466">
        <v>0</v>
      </c>
      <c r="H2466">
        <v>0.03</v>
      </c>
      <c r="I2466">
        <v>0</v>
      </c>
      <c r="J2466">
        <v>2</v>
      </c>
      <c r="K2466">
        <v>0.03</v>
      </c>
      <c r="L2466">
        <v>-1</v>
      </c>
      <c r="M2466">
        <v>-1</v>
      </c>
      <c r="N2466">
        <v>0.67</v>
      </c>
      <c r="O2466">
        <v>3.58</v>
      </c>
      <c r="P2466">
        <v>0.03</v>
      </c>
      <c r="Q2466">
        <v>0.28000000000000003</v>
      </c>
      <c r="R2466">
        <v>0.05</v>
      </c>
      <c r="S2466">
        <v>0.32</v>
      </c>
      <c r="T2466">
        <v>0.23</v>
      </c>
      <c r="U2466">
        <v>0</v>
      </c>
      <c r="V2466">
        <v>0</v>
      </c>
      <c r="W2466">
        <v>20.67</v>
      </c>
      <c r="X2466">
        <v>0.6</v>
      </c>
      <c r="Y2466">
        <v>-1</v>
      </c>
      <c r="Z2466">
        <v>-1</v>
      </c>
      <c r="AA2466">
        <v>24.88</v>
      </c>
      <c r="AB2466">
        <v>0.03</v>
      </c>
      <c r="AC2466">
        <v>0.02</v>
      </c>
      <c r="AD2466">
        <v>0.03</v>
      </c>
      <c r="AE2466">
        <v>4.17</v>
      </c>
      <c r="AF2466">
        <v>-1</v>
      </c>
      <c r="AG2466">
        <v>-1</v>
      </c>
      <c r="AH2466">
        <v>-1</v>
      </c>
      <c r="AI2466">
        <v>0</v>
      </c>
      <c r="AJ2466">
        <v>0</v>
      </c>
      <c r="AK2466">
        <v>0.03</v>
      </c>
      <c r="AL2466">
        <v>0.03</v>
      </c>
      <c r="AM2466">
        <v>0.05</v>
      </c>
      <c r="AN2466">
        <v>0.05</v>
      </c>
      <c r="AO2466">
        <v>1.42</v>
      </c>
      <c r="AP2466">
        <v>1.42</v>
      </c>
      <c r="AQ2466">
        <v>22.67</v>
      </c>
      <c r="AR2466">
        <v>0.53</v>
      </c>
      <c r="AS2466">
        <v>0.68</v>
      </c>
      <c r="AT2466">
        <v>-1</v>
      </c>
      <c r="AU2466">
        <v>-1</v>
      </c>
      <c r="AV2466">
        <v>0.05</v>
      </c>
      <c r="AW2466">
        <v>29.88</v>
      </c>
      <c r="AX2466">
        <v>29.88</v>
      </c>
      <c r="AY2466">
        <v>0.17</v>
      </c>
      <c r="AZ2466">
        <v>0</v>
      </c>
      <c r="BA2466">
        <v>1498.9803292594331</v>
      </c>
    </row>
    <row r="2467" spans="1:53" x14ac:dyDescent="0.25">
      <c r="A2467">
        <v>5614</v>
      </c>
      <c r="B2467" t="s">
        <v>2756</v>
      </c>
      <c r="C2467">
        <v>0</v>
      </c>
      <c r="D2467">
        <v>1.58</v>
      </c>
      <c r="E2467">
        <v>0</v>
      </c>
      <c r="F2467">
        <v>0</v>
      </c>
      <c r="G2467">
        <v>0</v>
      </c>
      <c r="H2467">
        <v>0.03</v>
      </c>
      <c r="I2467">
        <v>0</v>
      </c>
      <c r="J2467">
        <v>2</v>
      </c>
      <c r="K2467">
        <v>0.03</v>
      </c>
      <c r="L2467">
        <v>-1</v>
      </c>
      <c r="M2467">
        <v>-1</v>
      </c>
      <c r="N2467">
        <v>0.67</v>
      </c>
      <c r="O2467">
        <v>3.58</v>
      </c>
      <c r="P2467">
        <v>0.03</v>
      </c>
      <c r="Q2467">
        <v>0.28000000000000003</v>
      </c>
      <c r="R2467">
        <v>0.05</v>
      </c>
      <c r="S2467">
        <v>0.32</v>
      </c>
      <c r="T2467">
        <v>0.23</v>
      </c>
      <c r="U2467">
        <v>0</v>
      </c>
      <c r="V2467">
        <v>0</v>
      </c>
      <c r="W2467">
        <v>20.67</v>
      </c>
      <c r="X2467">
        <v>0.6</v>
      </c>
      <c r="Y2467">
        <v>-1</v>
      </c>
      <c r="Z2467">
        <v>-1</v>
      </c>
      <c r="AA2467">
        <v>24.88</v>
      </c>
      <c r="AB2467">
        <v>0.03</v>
      </c>
      <c r="AC2467">
        <v>0.02</v>
      </c>
      <c r="AD2467">
        <v>0.03</v>
      </c>
      <c r="AE2467">
        <v>4.17</v>
      </c>
      <c r="AF2467">
        <v>-1</v>
      </c>
      <c r="AG2467">
        <v>-1</v>
      </c>
      <c r="AH2467">
        <v>-1</v>
      </c>
      <c r="AI2467">
        <v>0</v>
      </c>
      <c r="AJ2467">
        <v>0</v>
      </c>
      <c r="AK2467">
        <v>0.03</v>
      </c>
      <c r="AL2467">
        <v>0.03</v>
      </c>
      <c r="AM2467">
        <v>0.05</v>
      </c>
      <c r="AN2467">
        <v>0.05</v>
      </c>
      <c r="AO2467">
        <v>1.42</v>
      </c>
      <c r="AP2467">
        <v>1.42</v>
      </c>
      <c r="AQ2467">
        <v>22.67</v>
      </c>
      <c r="AR2467">
        <v>0.53</v>
      </c>
      <c r="AS2467">
        <v>0.68</v>
      </c>
      <c r="AT2467">
        <v>-1</v>
      </c>
      <c r="AU2467">
        <v>-1</v>
      </c>
      <c r="AV2467">
        <v>0.05</v>
      </c>
      <c r="AW2467">
        <v>29.88</v>
      </c>
      <c r="AX2467">
        <v>29.88</v>
      </c>
      <c r="AY2467">
        <v>0.17</v>
      </c>
      <c r="AZ2467">
        <v>0</v>
      </c>
      <c r="BA2467">
        <v>1439.2243437347511</v>
      </c>
    </row>
    <row r="2468" spans="1:53" x14ac:dyDescent="0.25">
      <c r="A2468">
        <v>5616</v>
      </c>
      <c r="B2468" t="s">
        <v>2757</v>
      </c>
      <c r="C2468">
        <v>0</v>
      </c>
      <c r="D2468">
        <v>1.58</v>
      </c>
      <c r="E2468">
        <v>0</v>
      </c>
      <c r="F2468">
        <v>0</v>
      </c>
      <c r="G2468">
        <v>0</v>
      </c>
      <c r="H2468">
        <v>0.03</v>
      </c>
      <c r="I2468">
        <v>0</v>
      </c>
      <c r="J2468">
        <v>2</v>
      </c>
      <c r="K2468">
        <v>0.03</v>
      </c>
      <c r="L2468">
        <v>-1</v>
      </c>
      <c r="M2468">
        <v>-1</v>
      </c>
      <c r="N2468">
        <v>0.67</v>
      </c>
      <c r="O2468">
        <v>3.58</v>
      </c>
      <c r="P2468">
        <v>0.03</v>
      </c>
      <c r="Q2468">
        <v>0.28000000000000003</v>
      </c>
      <c r="R2468">
        <v>0.05</v>
      </c>
      <c r="S2468">
        <v>0.32</v>
      </c>
      <c r="T2468">
        <v>0.23</v>
      </c>
      <c r="U2468">
        <v>0</v>
      </c>
      <c r="V2468">
        <v>0</v>
      </c>
      <c r="W2468">
        <v>20.67</v>
      </c>
      <c r="X2468">
        <v>0.6</v>
      </c>
      <c r="Y2468">
        <v>-1</v>
      </c>
      <c r="Z2468">
        <v>-1</v>
      </c>
      <c r="AA2468">
        <v>24.88</v>
      </c>
      <c r="AB2468">
        <v>0.03</v>
      </c>
      <c r="AC2468">
        <v>0.02</v>
      </c>
      <c r="AD2468">
        <v>0.03</v>
      </c>
      <c r="AE2468">
        <v>4.17</v>
      </c>
      <c r="AF2468">
        <v>-1</v>
      </c>
      <c r="AG2468">
        <v>-1</v>
      </c>
      <c r="AH2468">
        <v>-1</v>
      </c>
      <c r="AI2468">
        <v>0</v>
      </c>
      <c r="AJ2468">
        <v>0</v>
      </c>
      <c r="AK2468">
        <v>0.03</v>
      </c>
      <c r="AL2468">
        <v>0.03</v>
      </c>
      <c r="AM2468">
        <v>0.05</v>
      </c>
      <c r="AN2468">
        <v>0.05</v>
      </c>
      <c r="AO2468">
        <v>1.42</v>
      </c>
      <c r="AP2468">
        <v>1.42</v>
      </c>
      <c r="AQ2468">
        <v>22.67</v>
      </c>
      <c r="AR2468">
        <v>0.53</v>
      </c>
      <c r="AS2468">
        <v>0.68</v>
      </c>
      <c r="AT2468">
        <v>-1</v>
      </c>
      <c r="AU2468">
        <v>-1</v>
      </c>
      <c r="AV2468">
        <v>0.05</v>
      </c>
      <c r="AW2468">
        <v>29.88</v>
      </c>
      <c r="AX2468">
        <v>29.88</v>
      </c>
      <c r="AY2468">
        <v>0.17</v>
      </c>
      <c r="AZ2468">
        <v>0</v>
      </c>
      <c r="BA2468">
        <v>1433.1481107971308</v>
      </c>
    </row>
    <row r="2469" spans="1:53" x14ac:dyDescent="0.25">
      <c r="A2469">
        <v>5618</v>
      </c>
      <c r="B2469" t="s">
        <v>2758</v>
      </c>
      <c r="C2469">
        <v>0</v>
      </c>
      <c r="D2469">
        <v>1.58</v>
      </c>
      <c r="E2469">
        <v>0</v>
      </c>
      <c r="F2469">
        <v>0</v>
      </c>
      <c r="G2469">
        <v>0</v>
      </c>
      <c r="H2469">
        <v>0.03</v>
      </c>
      <c r="I2469">
        <v>0</v>
      </c>
      <c r="J2469">
        <v>2</v>
      </c>
      <c r="K2469">
        <v>0.03</v>
      </c>
      <c r="L2469">
        <v>-1</v>
      </c>
      <c r="M2469">
        <v>-1</v>
      </c>
      <c r="N2469">
        <v>0.67</v>
      </c>
      <c r="O2469">
        <v>3.58</v>
      </c>
      <c r="P2469">
        <v>0.03</v>
      </c>
      <c r="Q2469">
        <v>0.28000000000000003</v>
      </c>
      <c r="R2469">
        <v>0.05</v>
      </c>
      <c r="S2469">
        <v>0.32</v>
      </c>
      <c r="T2469">
        <v>0.23</v>
      </c>
      <c r="U2469">
        <v>0</v>
      </c>
      <c r="V2469">
        <v>0</v>
      </c>
      <c r="W2469">
        <v>20.67</v>
      </c>
      <c r="X2469">
        <v>0.6</v>
      </c>
      <c r="Y2469">
        <v>-1</v>
      </c>
      <c r="Z2469">
        <v>-1</v>
      </c>
      <c r="AA2469">
        <v>24.88</v>
      </c>
      <c r="AB2469">
        <v>0.03</v>
      </c>
      <c r="AC2469">
        <v>0.02</v>
      </c>
      <c r="AD2469">
        <v>0.03</v>
      </c>
      <c r="AE2469">
        <v>4.17</v>
      </c>
      <c r="AF2469">
        <v>-1</v>
      </c>
      <c r="AG2469">
        <v>-1</v>
      </c>
      <c r="AH2469">
        <v>-1</v>
      </c>
      <c r="AI2469">
        <v>0</v>
      </c>
      <c r="AJ2469">
        <v>0</v>
      </c>
      <c r="AK2469">
        <v>0.03</v>
      </c>
      <c r="AL2469">
        <v>0.03</v>
      </c>
      <c r="AM2469">
        <v>0.05</v>
      </c>
      <c r="AN2469">
        <v>0.05</v>
      </c>
      <c r="AO2469">
        <v>1.42</v>
      </c>
      <c r="AP2469">
        <v>1.42</v>
      </c>
      <c r="AQ2469">
        <v>22.67</v>
      </c>
      <c r="AR2469">
        <v>0.53</v>
      </c>
      <c r="AS2469">
        <v>0.68</v>
      </c>
      <c r="AT2469">
        <v>-1</v>
      </c>
      <c r="AU2469">
        <v>-1</v>
      </c>
      <c r="AV2469">
        <v>0.05</v>
      </c>
      <c r="AW2469">
        <v>29.88</v>
      </c>
      <c r="AX2469">
        <v>29.88</v>
      </c>
      <c r="AY2469">
        <v>0.17</v>
      </c>
      <c r="AZ2469">
        <v>0</v>
      </c>
      <c r="BA2469">
        <v>1475.7733924287627</v>
      </c>
    </row>
    <row r="2470" spans="1:53" x14ac:dyDescent="0.25">
      <c r="A2470">
        <v>5619</v>
      </c>
      <c r="B2470" t="s">
        <v>2759</v>
      </c>
      <c r="C2470">
        <v>0</v>
      </c>
      <c r="D2470">
        <v>1.58</v>
      </c>
      <c r="E2470">
        <v>0</v>
      </c>
      <c r="F2470">
        <v>0</v>
      </c>
      <c r="G2470">
        <v>0</v>
      </c>
      <c r="H2470">
        <v>0.03</v>
      </c>
      <c r="I2470">
        <v>0</v>
      </c>
      <c r="J2470">
        <v>2</v>
      </c>
      <c r="K2470">
        <v>0.03</v>
      </c>
      <c r="L2470">
        <v>-1</v>
      </c>
      <c r="M2470">
        <v>-1</v>
      </c>
      <c r="N2470">
        <v>0.67</v>
      </c>
      <c r="O2470">
        <v>3.58</v>
      </c>
      <c r="P2470">
        <v>0.03</v>
      </c>
      <c r="Q2470">
        <v>0.28000000000000003</v>
      </c>
      <c r="R2470">
        <v>0.05</v>
      </c>
      <c r="S2470">
        <v>0.32</v>
      </c>
      <c r="T2470">
        <v>0.23</v>
      </c>
      <c r="U2470">
        <v>0</v>
      </c>
      <c r="V2470">
        <v>0</v>
      </c>
      <c r="W2470">
        <v>20.67</v>
      </c>
      <c r="X2470">
        <v>0.6</v>
      </c>
      <c r="Y2470">
        <v>-1</v>
      </c>
      <c r="Z2470">
        <v>-1</v>
      </c>
      <c r="AA2470">
        <v>24.88</v>
      </c>
      <c r="AB2470">
        <v>0.03</v>
      </c>
      <c r="AC2470">
        <v>0.02</v>
      </c>
      <c r="AD2470">
        <v>0.03</v>
      </c>
      <c r="AE2470">
        <v>4.17</v>
      </c>
      <c r="AF2470">
        <v>-1</v>
      </c>
      <c r="AG2470">
        <v>-1</v>
      </c>
      <c r="AH2470">
        <v>-1</v>
      </c>
      <c r="AI2470">
        <v>0</v>
      </c>
      <c r="AJ2470">
        <v>0</v>
      </c>
      <c r="AK2470">
        <v>0.03</v>
      </c>
      <c r="AL2470">
        <v>0.03</v>
      </c>
      <c r="AM2470">
        <v>0.05</v>
      </c>
      <c r="AN2470">
        <v>0.05</v>
      </c>
      <c r="AO2470">
        <v>1.42</v>
      </c>
      <c r="AP2470">
        <v>1.42</v>
      </c>
      <c r="AQ2470">
        <v>22.67</v>
      </c>
      <c r="AR2470">
        <v>0.53</v>
      </c>
      <c r="AS2470">
        <v>0.68</v>
      </c>
      <c r="AT2470">
        <v>-1</v>
      </c>
      <c r="AU2470">
        <v>-1</v>
      </c>
      <c r="AV2470">
        <v>0.05</v>
      </c>
      <c r="AW2470">
        <v>29.88</v>
      </c>
      <c r="AX2470">
        <v>29.88</v>
      </c>
      <c r="AY2470">
        <v>0.17</v>
      </c>
      <c r="AZ2470">
        <v>0</v>
      </c>
      <c r="BA2470">
        <v>1355.0616705925606</v>
      </c>
    </row>
    <row r="2471" spans="1:53" x14ac:dyDescent="0.25">
      <c r="A2471">
        <v>5621</v>
      </c>
      <c r="B2471" t="s">
        <v>2760</v>
      </c>
      <c r="C2471">
        <v>0</v>
      </c>
      <c r="D2471">
        <v>1.58</v>
      </c>
      <c r="E2471">
        <v>0</v>
      </c>
      <c r="F2471">
        <v>0</v>
      </c>
      <c r="G2471">
        <v>0</v>
      </c>
      <c r="H2471">
        <v>0.03</v>
      </c>
      <c r="I2471">
        <v>0</v>
      </c>
      <c r="J2471">
        <v>2</v>
      </c>
      <c r="K2471">
        <v>0.03</v>
      </c>
      <c r="L2471">
        <v>-1</v>
      </c>
      <c r="M2471">
        <v>-1</v>
      </c>
      <c r="N2471">
        <v>0.67</v>
      </c>
      <c r="O2471">
        <v>3.58</v>
      </c>
      <c r="P2471">
        <v>0.03</v>
      </c>
      <c r="Q2471">
        <v>0.28000000000000003</v>
      </c>
      <c r="R2471">
        <v>0.05</v>
      </c>
      <c r="S2471">
        <v>0.32</v>
      </c>
      <c r="T2471">
        <v>0.23</v>
      </c>
      <c r="U2471">
        <v>0</v>
      </c>
      <c r="V2471">
        <v>0</v>
      </c>
      <c r="W2471">
        <v>20.67</v>
      </c>
      <c r="X2471">
        <v>0.6</v>
      </c>
      <c r="Y2471">
        <v>-1</v>
      </c>
      <c r="Z2471">
        <v>-1</v>
      </c>
      <c r="AA2471">
        <v>24.88</v>
      </c>
      <c r="AB2471">
        <v>0.03</v>
      </c>
      <c r="AC2471">
        <v>0.02</v>
      </c>
      <c r="AD2471">
        <v>0.03</v>
      </c>
      <c r="AE2471">
        <v>4.17</v>
      </c>
      <c r="AF2471">
        <v>-1</v>
      </c>
      <c r="AG2471">
        <v>-1</v>
      </c>
      <c r="AH2471">
        <v>-1</v>
      </c>
      <c r="AI2471">
        <v>0</v>
      </c>
      <c r="AJ2471">
        <v>0</v>
      </c>
      <c r="AK2471">
        <v>0.03</v>
      </c>
      <c r="AL2471">
        <v>0.03</v>
      </c>
      <c r="AM2471">
        <v>0.05</v>
      </c>
      <c r="AN2471">
        <v>0.05</v>
      </c>
      <c r="AO2471">
        <v>1.42</v>
      </c>
      <c r="AP2471">
        <v>1.42</v>
      </c>
      <c r="AQ2471">
        <v>22.67</v>
      </c>
      <c r="AR2471">
        <v>0.53</v>
      </c>
      <c r="AS2471">
        <v>0.68</v>
      </c>
      <c r="AT2471">
        <v>-1</v>
      </c>
      <c r="AU2471">
        <v>-1</v>
      </c>
      <c r="AV2471">
        <v>0.05</v>
      </c>
      <c r="AW2471">
        <v>29.88</v>
      </c>
      <c r="AX2471">
        <v>29.88</v>
      </c>
      <c r="AY2471">
        <v>0.17</v>
      </c>
      <c r="AZ2471">
        <v>0</v>
      </c>
      <c r="BA2471">
        <v>1361.5369142320251</v>
      </c>
    </row>
    <row r="2472" spans="1:53" x14ac:dyDescent="0.25">
      <c r="A2472">
        <v>5622</v>
      </c>
      <c r="B2472" t="s">
        <v>2761</v>
      </c>
      <c r="C2472">
        <v>0</v>
      </c>
      <c r="D2472">
        <v>1.58</v>
      </c>
      <c r="E2472">
        <v>0</v>
      </c>
      <c r="F2472">
        <v>0</v>
      </c>
      <c r="G2472">
        <v>0</v>
      </c>
      <c r="H2472">
        <v>0.03</v>
      </c>
      <c r="I2472">
        <v>0</v>
      </c>
      <c r="J2472">
        <v>2</v>
      </c>
      <c r="K2472">
        <v>0.03</v>
      </c>
      <c r="L2472">
        <v>-1</v>
      </c>
      <c r="M2472">
        <v>-1</v>
      </c>
      <c r="N2472">
        <v>0.67</v>
      </c>
      <c r="O2472">
        <v>3.58</v>
      </c>
      <c r="P2472">
        <v>0.03</v>
      </c>
      <c r="Q2472">
        <v>0.28000000000000003</v>
      </c>
      <c r="R2472">
        <v>0.05</v>
      </c>
      <c r="S2472">
        <v>0.32</v>
      </c>
      <c r="T2472">
        <v>0.23</v>
      </c>
      <c r="U2472">
        <v>0</v>
      </c>
      <c r="V2472">
        <v>0</v>
      </c>
      <c r="W2472">
        <v>20.67</v>
      </c>
      <c r="X2472">
        <v>0.6</v>
      </c>
      <c r="Y2472">
        <v>-1</v>
      </c>
      <c r="Z2472">
        <v>-1</v>
      </c>
      <c r="AA2472">
        <v>24.88</v>
      </c>
      <c r="AB2472">
        <v>0.03</v>
      </c>
      <c r="AC2472">
        <v>0.02</v>
      </c>
      <c r="AD2472">
        <v>0.03</v>
      </c>
      <c r="AE2472">
        <v>4.17</v>
      </c>
      <c r="AF2472">
        <v>-1</v>
      </c>
      <c r="AG2472">
        <v>-1</v>
      </c>
      <c r="AH2472">
        <v>-1</v>
      </c>
      <c r="AI2472">
        <v>0</v>
      </c>
      <c r="AJ2472">
        <v>0</v>
      </c>
      <c r="AK2472">
        <v>0.03</v>
      </c>
      <c r="AL2472">
        <v>0.03</v>
      </c>
      <c r="AM2472">
        <v>0.05</v>
      </c>
      <c r="AN2472">
        <v>0.05</v>
      </c>
      <c r="AO2472">
        <v>1.42</v>
      </c>
      <c r="AP2472">
        <v>1.42</v>
      </c>
      <c r="AQ2472">
        <v>22.67</v>
      </c>
      <c r="AR2472">
        <v>0.53</v>
      </c>
      <c r="AS2472">
        <v>0.68</v>
      </c>
      <c r="AT2472">
        <v>-1</v>
      </c>
      <c r="AU2472">
        <v>-1</v>
      </c>
      <c r="AV2472">
        <v>0.05</v>
      </c>
      <c r="AW2472">
        <v>29.88</v>
      </c>
      <c r="AX2472">
        <v>29.88</v>
      </c>
      <c r="AY2472">
        <v>0.17</v>
      </c>
      <c r="AZ2472">
        <v>0</v>
      </c>
      <c r="BA2472">
        <v>1424.9213545995831</v>
      </c>
    </row>
    <row r="2473" spans="1:53" x14ac:dyDescent="0.25">
      <c r="A2473">
        <v>5623</v>
      </c>
      <c r="B2473" t="s">
        <v>2762</v>
      </c>
      <c r="C2473">
        <v>0</v>
      </c>
      <c r="D2473">
        <v>1.58</v>
      </c>
      <c r="E2473">
        <v>0</v>
      </c>
      <c r="F2473">
        <v>0</v>
      </c>
      <c r="G2473">
        <v>0</v>
      </c>
      <c r="H2473">
        <v>0.03</v>
      </c>
      <c r="I2473">
        <v>0</v>
      </c>
      <c r="J2473">
        <v>2</v>
      </c>
      <c r="K2473">
        <v>0.03</v>
      </c>
      <c r="L2473">
        <v>-1</v>
      </c>
      <c r="M2473">
        <v>-1</v>
      </c>
      <c r="N2473">
        <v>0.67</v>
      </c>
      <c r="O2473">
        <v>3.58</v>
      </c>
      <c r="P2473">
        <v>0.03</v>
      </c>
      <c r="Q2473">
        <v>0.28000000000000003</v>
      </c>
      <c r="R2473">
        <v>0.05</v>
      </c>
      <c r="S2473">
        <v>0.32</v>
      </c>
      <c r="T2473">
        <v>0.23</v>
      </c>
      <c r="U2473">
        <v>0</v>
      </c>
      <c r="V2473">
        <v>0</v>
      </c>
      <c r="W2473">
        <v>20.67</v>
      </c>
      <c r="X2473">
        <v>0.6</v>
      </c>
      <c r="Y2473">
        <v>-1</v>
      </c>
      <c r="Z2473">
        <v>-1</v>
      </c>
      <c r="AA2473">
        <v>24.88</v>
      </c>
      <c r="AB2473">
        <v>0.03</v>
      </c>
      <c r="AC2473">
        <v>0.02</v>
      </c>
      <c r="AD2473">
        <v>0.03</v>
      </c>
      <c r="AE2473">
        <v>4.17</v>
      </c>
      <c r="AF2473">
        <v>-1</v>
      </c>
      <c r="AG2473">
        <v>-1</v>
      </c>
      <c r="AH2473">
        <v>-1</v>
      </c>
      <c r="AI2473">
        <v>0</v>
      </c>
      <c r="AJ2473">
        <v>0</v>
      </c>
      <c r="AK2473">
        <v>0.03</v>
      </c>
      <c r="AL2473">
        <v>0.03</v>
      </c>
      <c r="AM2473">
        <v>0.05</v>
      </c>
      <c r="AN2473">
        <v>0.05</v>
      </c>
      <c r="AO2473">
        <v>1.42</v>
      </c>
      <c r="AP2473">
        <v>1.42</v>
      </c>
      <c r="AQ2473">
        <v>22.67</v>
      </c>
      <c r="AR2473">
        <v>0.53</v>
      </c>
      <c r="AS2473">
        <v>0.68</v>
      </c>
      <c r="AT2473">
        <v>-1</v>
      </c>
      <c r="AU2473">
        <v>-1</v>
      </c>
      <c r="AV2473">
        <v>0.05</v>
      </c>
      <c r="AW2473">
        <v>29.88</v>
      </c>
      <c r="AX2473">
        <v>29.88</v>
      </c>
      <c r="AY2473">
        <v>0.17</v>
      </c>
      <c r="AZ2473">
        <v>0</v>
      </c>
      <c r="BA2473">
        <v>1421.4829317812489</v>
      </c>
    </row>
    <row r="2474" spans="1:53" x14ac:dyDescent="0.25">
      <c r="A2474">
        <v>5624</v>
      </c>
      <c r="B2474" t="s">
        <v>2763</v>
      </c>
      <c r="C2474">
        <v>0</v>
      </c>
      <c r="D2474">
        <v>1.58</v>
      </c>
      <c r="E2474">
        <v>0</v>
      </c>
      <c r="F2474">
        <v>0</v>
      </c>
      <c r="G2474">
        <v>0</v>
      </c>
      <c r="H2474">
        <v>0.03</v>
      </c>
      <c r="I2474">
        <v>0</v>
      </c>
      <c r="J2474">
        <v>2</v>
      </c>
      <c r="K2474">
        <v>0.03</v>
      </c>
      <c r="L2474">
        <v>-1</v>
      </c>
      <c r="M2474">
        <v>-1</v>
      </c>
      <c r="N2474">
        <v>0.67</v>
      </c>
      <c r="O2474">
        <v>3.58</v>
      </c>
      <c r="P2474">
        <v>0.03</v>
      </c>
      <c r="Q2474">
        <v>0.28000000000000003</v>
      </c>
      <c r="R2474">
        <v>0.05</v>
      </c>
      <c r="S2474">
        <v>0.32</v>
      </c>
      <c r="T2474">
        <v>0.23</v>
      </c>
      <c r="U2474">
        <v>0</v>
      </c>
      <c r="V2474">
        <v>0</v>
      </c>
      <c r="W2474">
        <v>20.67</v>
      </c>
      <c r="X2474">
        <v>0.6</v>
      </c>
      <c r="Y2474">
        <v>-1</v>
      </c>
      <c r="Z2474">
        <v>-1</v>
      </c>
      <c r="AA2474">
        <v>24.88</v>
      </c>
      <c r="AB2474">
        <v>0.03</v>
      </c>
      <c r="AC2474">
        <v>0.02</v>
      </c>
      <c r="AD2474">
        <v>0.03</v>
      </c>
      <c r="AE2474">
        <v>4.17</v>
      </c>
      <c r="AF2474">
        <v>-1</v>
      </c>
      <c r="AG2474">
        <v>-1</v>
      </c>
      <c r="AH2474">
        <v>-1</v>
      </c>
      <c r="AI2474">
        <v>0</v>
      </c>
      <c r="AJ2474">
        <v>0</v>
      </c>
      <c r="AK2474">
        <v>0.03</v>
      </c>
      <c r="AL2474">
        <v>0.03</v>
      </c>
      <c r="AM2474">
        <v>0.05</v>
      </c>
      <c r="AN2474">
        <v>0.05</v>
      </c>
      <c r="AO2474">
        <v>1.42</v>
      </c>
      <c r="AP2474">
        <v>1.42</v>
      </c>
      <c r="AQ2474">
        <v>22.67</v>
      </c>
      <c r="AR2474">
        <v>0.53</v>
      </c>
      <c r="AS2474">
        <v>0.68</v>
      </c>
      <c r="AT2474">
        <v>-1</v>
      </c>
      <c r="AU2474">
        <v>-1</v>
      </c>
      <c r="AV2474">
        <v>0.05</v>
      </c>
      <c r="AW2474">
        <v>29.88</v>
      </c>
      <c r="AX2474">
        <v>29.88</v>
      </c>
      <c r="AY2474">
        <v>0.17</v>
      </c>
      <c r="AZ2474">
        <v>0</v>
      </c>
      <c r="BA2474">
        <v>1478.1466928777966</v>
      </c>
    </row>
    <row r="2475" spans="1:53" x14ac:dyDescent="0.25">
      <c r="A2475">
        <v>5625</v>
      </c>
      <c r="B2475" t="s">
        <v>2764</v>
      </c>
      <c r="C2475">
        <v>0</v>
      </c>
      <c r="D2475">
        <v>1.58</v>
      </c>
      <c r="E2475">
        <v>0</v>
      </c>
      <c r="F2475">
        <v>0</v>
      </c>
      <c r="G2475">
        <v>0</v>
      </c>
      <c r="H2475">
        <v>0.03</v>
      </c>
      <c r="I2475">
        <v>0</v>
      </c>
      <c r="J2475">
        <v>2</v>
      </c>
      <c r="K2475">
        <v>0.03</v>
      </c>
      <c r="L2475">
        <v>-1</v>
      </c>
      <c r="M2475">
        <v>-1</v>
      </c>
      <c r="N2475">
        <v>0.67</v>
      </c>
      <c r="O2475">
        <v>3.58</v>
      </c>
      <c r="P2475">
        <v>0.03</v>
      </c>
      <c r="Q2475">
        <v>0.28000000000000003</v>
      </c>
      <c r="R2475">
        <v>0.05</v>
      </c>
      <c r="S2475">
        <v>0.32</v>
      </c>
      <c r="T2475">
        <v>0.23</v>
      </c>
      <c r="U2475">
        <v>0</v>
      </c>
      <c r="V2475">
        <v>0</v>
      </c>
      <c r="W2475">
        <v>20.67</v>
      </c>
      <c r="X2475">
        <v>0.6</v>
      </c>
      <c r="Y2475">
        <v>-1</v>
      </c>
      <c r="Z2475">
        <v>-1</v>
      </c>
      <c r="AA2475">
        <v>24.88</v>
      </c>
      <c r="AB2475">
        <v>0.03</v>
      </c>
      <c r="AC2475">
        <v>0.02</v>
      </c>
      <c r="AD2475">
        <v>0.03</v>
      </c>
      <c r="AE2475">
        <v>4.17</v>
      </c>
      <c r="AF2475">
        <v>-1</v>
      </c>
      <c r="AG2475">
        <v>-1</v>
      </c>
      <c r="AH2475">
        <v>-1</v>
      </c>
      <c r="AI2475">
        <v>0</v>
      </c>
      <c r="AJ2475">
        <v>0</v>
      </c>
      <c r="AK2475">
        <v>0.03</v>
      </c>
      <c r="AL2475">
        <v>0.03</v>
      </c>
      <c r="AM2475">
        <v>0.05</v>
      </c>
      <c r="AN2475">
        <v>0.05</v>
      </c>
      <c r="AO2475">
        <v>1.42</v>
      </c>
      <c r="AP2475">
        <v>1.42</v>
      </c>
      <c r="AQ2475">
        <v>22.67</v>
      </c>
      <c r="AR2475">
        <v>0.53</v>
      </c>
      <c r="AS2475">
        <v>0.68</v>
      </c>
      <c r="AT2475">
        <v>-1</v>
      </c>
      <c r="AU2475">
        <v>-1</v>
      </c>
      <c r="AV2475">
        <v>0.05</v>
      </c>
      <c r="AW2475">
        <v>29.88</v>
      </c>
      <c r="AX2475">
        <v>29.88</v>
      </c>
      <c r="AY2475">
        <v>0.17</v>
      </c>
      <c r="AZ2475">
        <v>0</v>
      </c>
      <c r="BA2475">
        <v>1348.489761191136</v>
      </c>
    </row>
    <row r="2476" spans="1:53" x14ac:dyDescent="0.25">
      <c r="A2476">
        <v>5626</v>
      </c>
      <c r="B2476" t="s">
        <v>2765</v>
      </c>
      <c r="C2476">
        <v>0</v>
      </c>
      <c r="D2476">
        <v>1.58</v>
      </c>
      <c r="E2476">
        <v>0</v>
      </c>
      <c r="F2476">
        <v>0</v>
      </c>
      <c r="G2476">
        <v>0</v>
      </c>
      <c r="H2476">
        <v>0.03</v>
      </c>
      <c r="I2476">
        <v>0</v>
      </c>
      <c r="J2476">
        <v>2</v>
      </c>
      <c r="K2476">
        <v>0.03</v>
      </c>
      <c r="L2476">
        <v>-1</v>
      </c>
      <c r="M2476">
        <v>-1</v>
      </c>
      <c r="N2476">
        <v>0.67</v>
      </c>
      <c r="O2476">
        <v>3.58</v>
      </c>
      <c r="P2476">
        <v>0.03</v>
      </c>
      <c r="Q2476">
        <v>0.28000000000000003</v>
      </c>
      <c r="R2476">
        <v>0.05</v>
      </c>
      <c r="S2476">
        <v>0.32</v>
      </c>
      <c r="T2476">
        <v>0.23</v>
      </c>
      <c r="U2476">
        <v>0</v>
      </c>
      <c r="V2476">
        <v>0</v>
      </c>
      <c r="W2476">
        <v>20.67</v>
      </c>
      <c r="X2476">
        <v>0.6</v>
      </c>
      <c r="Y2476">
        <v>-1</v>
      </c>
      <c r="Z2476">
        <v>-1</v>
      </c>
      <c r="AA2476">
        <v>24.88</v>
      </c>
      <c r="AB2476">
        <v>0.03</v>
      </c>
      <c r="AC2476">
        <v>0.02</v>
      </c>
      <c r="AD2476">
        <v>0.03</v>
      </c>
      <c r="AE2476">
        <v>4.17</v>
      </c>
      <c r="AF2476">
        <v>-1</v>
      </c>
      <c r="AG2476">
        <v>-1</v>
      </c>
      <c r="AH2476">
        <v>-1</v>
      </c>
      <c r="AI2476">
        <v>0</v>
      </c>
      <c r="AJ2476">
        <v>0</v>
      </c>
      <c r="AK2476">
        <v>0.03</v>
      </c>
      <c r="AL2476">
        <v>0.03</v>
      </c>
      <c r="AM2476">
        <v>0.05</v>
      </c>
      <c r="AN2476">
        <v>0.05</v>
      </c>
      <c r="AO2476">
        <v>1.42</v>
      </c>
      <c r="AP2476">
        <v>1.42</v>
      </c>
      <c r="AQ2476">
        <v>22.67</v>
      </c>
      <c r="AR2476">
        <v>0.53</v>
      </c>
      <c r="AS2476">
        <v>0.68</v>
      </c>
      <c r="AT2476">
        <v>-1</v>
      </c>
      <c r="AU2476">
        <v>-1</v>
      </c>
      <c r="AV2476">
        <v>0.05</v>
      </c>
      <c r="AW2476">
        <v>29.88</v>
      </c>
      <c r="AX2476">
        <v>29.88</v>
      </c>
      <c r="AY2476">
        <v>0.17</v>
      </c>
      <c r="AZ2476">
        <v>0</v>
      </c>
      <c r="BA2476">
        <v>1428.1188452237982</v>
      </c>
    </row>
    <row r="2477" spans="1:53" x14ac:dyDescent="0.25">
      <c r="A2477">
        <v>5627</v>
      </c>
      <c r="B2477" t="s">
        <v>2766</v>
      </c>
      <c r="C2477">
        <v>0</v>
      </c>
      <c r="D2477">
        <v>1.58</v>
      </c>
      <c r="E2477">
        <v>0</v>
      </c>
      <c r="F2477">
        <v>0</v>
      </c>
      <c r="G2477">
        <v>0</v>
      </c>
      <c r="H2477">
        <v>0.03</v>
      </c>
      <c r="I2477">
        <v>0</v>
      </c>
      <c r="J2477">
        <v>2</v>
      </c>
      <c r="K2477">
        <v>0.03</v>
      </c>
      <c r="L2477">
        <v>-1</v>
      </c>
      <c r="M2477">
        <v>-1</v>
      </c>
      <c r="N2477">
        <v>0.67</v>
      </c>
      <c r="O2477">
        <v>3.58</v>
      </c>
      <c r="P2477">
        <v>0.03</v>
      </c>
      <c r="Q2477">
        <v>0.28000000000000003</v>
      </c>
      <c r="R2477">
        <v>0.05</v>
      </c>
      <c r="S2477">
        <v>0.32</v>
      </c>
      <c r="T2477">
        <v>0.23</v>
      </c>
      <c r="U2477">
        <v>0</v>
      </c>
      <c r="V2477">
        <v>0</v>
      </c>
      <c r="W2477">
        <v>20.67</v>
      </c>
      <c r="X2477">
        <v>0.6</v>
      </c>
      <c r="Y2477">
        <v>-1</v>
      </c>
      <c r="Z2477">
        <v>-1</v>
      </c>
      <c r="AA2477">
        <v>24.88</v>
      </c>
      <c r="AB2477">
        <v>0.03</v>
      </c>
      <c r="AC2477">
        <v>0.02</v>
      </c>
      <c r="AD2477">
        <v>0.03</v>
      </c>
      <c r="AE2477">
        <v>4.17</v>
      </c>
      <c r="AF2477">
        <v>-1</v>
      </c>
      <c r="AG2477">
        <v>-1</v>
      </c>
      <c r="AH2477">
        <v>-1</v>
      </c>
      <c r="AI2477">
        <v>0</v>
      </c>
      <c r="AJ2477">
        <v>0</v>
      </c>
      <c r="AK2477">
        <v>0.03</v>
      </c>
      <c r="AL2477">
        <v>0.03</v>
      </c>
      <c r="AM2477">
        <v>0.05</v>
      </c>
      <c r="AN2477">
        <v>0.05</v>
      </c>
      <c r="AO2477">
        <v>1.42</v>
      </c>
      <c r="AP2477">
        <v>1.42</v>
      </c>
      <c r="AQ2477">
        <v>22.67</v>
      </c>
      <c r="AR2477">
        <v>0.53</v>
      </c>
      <c r="AS2477">
        <v>0.68</v>
      </c>
      <c r="AT2477">
        <v>-1</v>
      </c>
      <c r="AU2477">
        <v>-1</v>
      </c>
      <c r="AV2477">
        <v>0.05</v>
      </c>
      <c r="AW2477">
        <v>29.88</v>
      </c>
      <c r="AX2477">
        <v>29.88</v>
      </c>
      <c r="AY2477">
        <v>0.17</v>
      </c>
      <c r="AZ2477">
        <v>0</v>
      </c>
      <c r="BA2477">
        <v>1445.1081709157459</v>
      </c>
    </row>
    <row r="2478" spans="1:53" x14ac:dyDescent="0.25">
      <c r="A2478">
        <v>5630</v>
      </c>
      <c r="B2478" t="s">
        <v>2767</v>
      </c>
      <c r="C2478">
        <v>0</v>
      </c>
      <c r="D2478">
        <v>1.58</v>
      </c>
      <c r="E2478">
        <v>0</v>
      </c>
      <c r="F2478">
        <v>0</v>
      </c>
      <c r="G2478">
        <v>0</v>
      </c>
      <c r="H2478">
        <v>0.03</v>
      </c>
      <c r="I2478">
        <v>0</v>
      </c>
      <c r="J2478">
        <v>2</v>
      </c>
      <c r="K2478">
        <v>0.03</v>
      </c>
      <c r="L2478">
        <v>-1</v>
      </c>
      <c r="M2478">
        <v>-1</v>
      </c>
      <c r="N2478">
        <v>0.67</v>
      </c>
      <c r="O2478">
        <v>3.58</v>
      </c>
      <c r="P2478">
        <v>0.03</v>
      </c>
      <c r="Q2478">
        <v>0.28000000000000003</v>
      </c>
      <c r="R2478">
        <v>0.05</v>
      </c>
      <c r="S2478">
        <v>0.32</v>
      </c>
      <c r="T2478">
        <v>0.23</v>
      </c>
      <c r="U2478">
        <v>0</v>
      </c>
      <c r="V2478">
        <v>0</v>
      </c>
      <c r="W2478">
        <v>20.67</v>
      </c>
      <c r="X2478">
        <v>0.6</v>
      </c>
      <c r="Y2478">
        <v>-1</v>
      </c>
      <c r="Z2478">
        <v>-1</v>
      </c>
      <c r="AA2478">
        <v>24.88</v>
      </c>
      <c r="AB2478">
        <v>0.03</v>
      </c>
      <c r="AC2478">
        <v>0.02</v>
      </c>
      <c r="AD2478">
        <v>0.03</v>
      </c>
      <c r="AE2478">
        <v>4.17</v>
      </c>
      <c r="AF2478">
        <v>-1</v>
      </c>
      <c r="AG2478">
        <v>-1</v>
      </c>
      <c r="AH2478">
        <v>-1</v>
      </c>
      <c r="AI2478">
        <v>0</v>
      </c>
      <c r="AJ2478">
        <v>0</v>
      </c>
      <c r="AK2478">
        <v>0.03</v>
      </c>
      <c r="AL2478">
        <v>0.03</v>
      </c>
      <c r="AM2478">
        <v>0.05</v>
      </c>
      <c r="AN2478">
        <v>0.05</v>
      </c>
      <c r="AO2478">
        <v>1.42</v>
      </c>
      <c r="AP2478">
        <v>1.42</v>
      </c>
      <c r="AQ2478">
        <v>22.67</v>
      </c>
      <c r="AR2478">
        <v>0.53</v>
      </c>
      <c r="AS2478">
        <v>0.68</v>
      </c>
      <c r="AT2478">
        <v>-1</v>
      </c>
      <c r="AU2478">
        <v>-1</v>
      </c>
      <c r="AV2478">
        <v>0.05</v>
      </c>
      <c r="AW2478">
        <v>29.88</v>
      </c>
      <c r="AX2478">
        <v>29.88</v>
      </c>
      <c r="AY2478">
        <v>0.17</v>
      </c>
      <c r="AZ2478">
        <v>0</v>
      </c>
      <c r="BA2478">
        <v>1415.0057409260864</v>
      </c>
    </row>
    <row r="2479" spans="1:53" x14ac:dyDescent="0.25">
      <c r="A2479">
        <v>5632</v>
      </c>
      <c r="B2479" t="s">
        <v>2768</v>
      </c>
      <c r="C2479">
        <v>0</v>
      </c>
      <c r="D2479">
        <v>1.58</v>
      </c>
      <c r="E2479">
        <v>0</v>
      </c>
      <c r="F2479">
        <v>0</v>
      </c>
      <c r="G2479">
        <v>0</v>
      </c>
      <c r="H2479">
        <v>0.03</v>
      </c>
      <c r="I2479">
        <v>0</v>
      </c>
      <c r="J2479">
        <v>2</v>
      </c>
      <c r="K2479">
        <v>0.03</v>
      </c>
      <c r="L2479">
        <v>-1</v>
      </c>
      <c r="M2479">
        <v>-1</v>
      </c>
      <c r="N2479">
        <v>0.67</v>
      </c>
      <c r="O2479">
        <v>3.58</v>
      </c>
      <c r="P2479">
        <v>0.03</v>
      </c>
      <c r="Q2479">
        <v>0.28000000000000003</v>
      </c>
      <c r="R2479">
        <v>0.05</v>
      </c>
      <c r="S2479">
        <v>0.32</v>
      </c>
      <c r="T2479">
        <v>0.23</v>
      </c>
      <c r="U2479">
        <v>0</v>
      </c>
      <c r="V2479">
        <v>0</v>
      </c>
      <c r="W2479">
        <v>20.67</v>
      </c>
      <c r="X2479">
        <v>0.6</v>
      </c>
      <c r="Y2479">
        <v>-1</v>
      </c>
      <c r="Z2479">
        <v>-1</v>
      </c>
      <c r="AA2479">
        <v>24.88</v>
      </c>
      <c r="AB2479">
        <v>0.03</v>
      </c>
      <c r="AC2479">
        <v>0.02</v>
      </c>
      <c r="AD2479">
        <v>0.03</v>
      </c>
      <c r="AE2479">
        <v>4.17</v>
      </c>
      <c r="AF2479">
        <v>-1</v>
      </c>
      <c r="AG2479">
        <v>-1</v>
      </c>
      <c r="AH2479">
        <v>-1</v>
      </c>
      <c r="AI2479">
        <v>0</v>
      </c>
      <c r="AJ2479">
        <v>0</v>
      </c>
      <c r="AK2479">
        <v>0.03</v>
      </c>
      <c r="AL2479">
        <v>0.03</v>
      </c>
      <c r="AM2479">
        <v>0.05</v>
      </c>
      <c r="AN2479">
        <v>0.05</v>
      </c>
      <c r="AO2479">
        <v>1.42</v>
      </c>
      <c r="AP2479">
        <v>1.42</v>
      </c>
      <c r="AQ2479">
        <v>22.67</v>
      </c>
      <c r="AR2479">
        <v>0.53</v>
      </c>
      <c r="AS2479">
        <v>0.68</v>
      </c>
      <c r="AT2479">
        <v>-1</v>
      </c>
      <c r="AU2479">
        <v>-1</v>
      </c>
      <c r="AV2479">
        <v>0.05</v>
      </c>
      <c r="AW2479">
        <v>29.88</v>
      </c>
      <c r="AX2479">
        <v>29.88</v>
      </c>
      <c r="AY2479">
        <v>0.17</v>
      </c>
      <c r="AZ2479">
        <v>0</v>
      </c>
      <c r="BA2479">
        <v>1477.4986592331838</v>
      </c>
    </row>
    <row r="2480" spans="1:53" x14ac:dyDescent="0.25">
      <c r="A2480">
        <v>5633</v>
      </c>
      <c r="B2480" t="s">
        <v>2769</v>
      </c>
      <c r="C2480">
        <v>0</v>
      </c>
      <c r="D2480">
        <v>1.58</v>
      </c>
      <c r="E2480">
        <v>0</v>
      </c>
      <c r="F2480">
        <v>0</v>
      </c>
      <c r="G2480">
        <v>0</v>
      </c>
      <c r="H2480">
        <v>0.03</v>
      </c>
      <c r="I2480">
        <v>0</v>
      </c>
      <c r="J2480">
        <v>2</v>
      </c>
      <c r="K2480">
        <v>0.03</v>
      </c>
      <c r="L2480">
        <v>-1</v>
      </c>
      <c r="M2480">
        <v>-1</v>
      </c>
      <c r="N2480">
        <v>0.67</v>
      </c>
      <c r="O2480">
        <v>3.58</v>
      </c>
      <c r="P2480">
        <v>0.03</v>
      </c>
      <c r="Q2480">
        <v>0.28000000000000003</v>
      </c>
      <c r="R2480">
        <v>0.05</v>
      </c>
      <c r="S2480">
        <v>0.32</v>
      </c>
      <c r="T2480">
        <v>0.23</v>
      </c>
      <c r="U2480">
        <v>0</v>
      </c>
      <c r="V2480">
        <v>0</v>
      </c>
      <c r="W2480">
        <v>20.67</v>
      </c>
      <c r="X2480">
        <v>0.6</v>
      </c>
      <c r="Y2480">
        <v>-1</v>
      </c>
      <c r="Z2480">
        <v>-1</v>
      </c>
      <c r="AA2480">
        <v>24.88</v>
      </c>
      <c r="AB2480">
        <v>0.03</v>
      </c>
      <c r="AC2480">
        <v>0.02</v>
      </c>
      <c r="AD2480">
        <v>0.03</v>
      </c>
      <c r="AE2480">
        <v>4.17</v>
      </c>
      <c r="AF2480">
        <v>-1</v>
      </c>
      <c r="AG2480">
        <v>-1</v>
      </c>
      <c r="AH2480">
        <v>-1</v>
      </c>
      <c r="AI2480">
        <v>0</v>
      </c>
      <c r="AJ2480">
        <v>0</v>
      </c>
      <c r="AK2480">
        <v>0.03</v>
      </c>
      <c r="AL2480">
        <v>0.03</v>
      </c>
      <c r="AM2480">
        <v>0.05</v>
      </c>
      <c r="AN2480">
        <v>0.05</v>
      </c>
      <c r="AO2480">
        <v>1.42</v>
      </c>
      <c r="AP2480">
        <v>1.42</v>
      </c>
      <c r="AQ2480">
        <v>22.67</v>
      </c>
      <c r="AR2480">
        <v>0.53</v>
      </c>
      <c r="AS2480">
        <v>0.68</v>
      </c>
      <c r="AT2480">
        <v>-1</v>
      </c>
      <c r="AU2480">
        <v>-1</v>
      </c>
      <c r="AV2480">
        <v>0.05</v>
      </c>
      <c r="AW2480">
        <v>29.88</v>
      </c>
      <c r="AX2480">
        <v>29.88</v>
      </c>
      <c r="AY2480">
        <v>0.17</v>
      </c>
      <c r="AZ2480">
        <v>0</v>
      </c>
      <c r="BA2480">
        <v>1453.5774263503513</v>
      </c>
    </row>
    <row r="2481" spans="1:53" x14ac:dyDescent="0.25">
      <c r="A2481">
        <v>5634</v>
      </c>
      <c r="B2481" t="s">
        <v>2770</v>
      </c>
      <c r="C2481">
        <v>0</v>
      </c>
      <c r="D2481">
        <v>1.58</v>
      </c>
      <c r="E2481">
        <v>0</v>
      </c>
      <c r="F2481">
        <v>0</v>
      </c>
      <c r="G2481">
        <v>0</v>
      </c>
      <c r="H2481">
        <v>0.03</v>
      </c>
      <c r="I2481">
        <v>0</v>
      </c>
      <c r="J2481">
        <v>2</v>
      </c>
      <c r="K2481">
        <v>0.03</v>
      </c>
      <c r="L2481">
        <v>-1</v>
      </c>
      <c r="M2481">
        <v>-1</v>
      </c>
      <c r="N2481">
        <v>0.67</v>
      </c>
      <c r="O2481">
        <v>3.58</v>
      </c>
      <c r="P2481">
        <v>0.03</v>
      </c>
      <c r="Q2481">
        <v>0.28000000000000003</v>
      </c>
      <c r="R2481">
        <v>0.05</v>
      </c>
      <c r="S2481">
        <v>0.32</v>
      </c>
      <c r="T2481">
        <v>0.23</v>
      </c>
      <c r="U2481">
        <v>0</v>
      </c>
      <c r="V2481">
        <v>0</v>
      </c>
      <c r="W2481">
        <v>20.67</v>
      </c>
      <c r="X2481">
        <v>0.6</v>
      </c>
      <c r="Y2481">
        <v>-1</v>
      </c>
      <c r="Z2481">
        <v>-1</v>
      </c>
      <c r="AA2481">
        <v>24.88</v>
      </c>
      <c r="AB2481">
        <v>0.03</v>
      </c>
      <c r="AC2481">
        <v>0.02</v>
      </c>
      <c r="AD2481">
        <v>0.03</v>
      </c>
      <c r="AE2481">
        <v>4.17</v>
      </c>
      <c r="AF2481">
        <v>-1</v>
      </c>
      <c r="AG2481">
        <v>-1</v>
      </c>
      <c r="AH2481">
        <v>-1</v>
      </c>
      <c r="AI2481">
        <v>0</v>
      </c>
      <c r="AJ2481">
        <v>0</v>
      </c>
      <c r="AK2481">
        <v>0.03</v>
      </c>
      <c r="AL2481">
        <v>0.03</v>
      </c>
      <c r="AM2481">
        <v>0.05</v>
      </c>
      <c r="AN2481">
        <v>0.05</v>
      </c>
      <c r="AO2481">
        <v>1.42</v>
      </c>
      <c r="AP2481">
        <v>1.42</v>
      </c>
      <c r="AQ2481">
        <v>22.67</v>
      </c>
      <c r="AR2481">
        <v>0.53</v>
      </c>
      <c r="AS2481">
        <v>0.68</v>
      </c>
      <c r="AT2481">
        <v>-1</v>
      </c>
      <c r="AU2481">
        <v>-1</v>
      </c>
      <c r="AV2481">
        <v>0.05</v>
      </c>
      <c r="AW2481">
        <v>29.88</v>
      </c>
      <c r="AX2481">
        <v>29.88</v>
      </c>
      <c r="AY2481">
        <v>0.17</v>
      </c>
      <c r="AZ2481">
        <v>0</v>
      </c>
      <c r="BA2481">
        <v>1432.9285799795689</v>
      </c>
    </row>
    <row r="2482" spans="1:53" x14ac:dyDescent="0.25">
      <c r="A2482">
        <v>5635</v>
      </c>
      <c r="B2482" t="s">
        <v>2771</v>
      </c>
      <c r="C2482">
        <v>0</v>
      </c>
      <c r="D2482">
        <v>1.58</v>
      </c>
      <c r="E2482">
        <v>0</v>
      </c>
      <c r="F2482">
        <v>0</v>
      </c>
      <c r="G2482">
        <v>0</v>
      </c>
      <c r="H2482">
        <v>0.03</v>
      </c>
      <c r="I2482">
        <v>0</v>
      </c>
      <c r="J2482">
        <v>2</v>
      </c>
      <c r="K2482">
        <v>0.03</v>
      </c>
      <c r="L2482">
        <v>-1</v>
      </c>
      <c r="M2482">
        <v>-1</v>
      </c>
      <c r="N2482">
        <v>0.67</v>
      </c>
      <c r="O2482">
        <v>3.58</v>
      </c>
      <c r="P2482">
        <v>0.03</v>
      </c>
      <c r="Q2482">
        <v>0.28000000000000003</v>
      </c>
      <c r="R2482">
        <v>0.05</v>
      </c>
      <c r="S2482">
        <v>0.32</v>
      </c>
      <c r="T2482">
        <v>0.23</v>
      </c>
      <c r="U2482">
        <v>0</v>
      </c>
      <c r="V2482">
        <v>0</v>
      </c>
      <c r="W2482">
        <v>20.67</v>
      </c>
      <c r="X2482">
        <v>0.6</v>
      </c>
      <c r="Y2482">
        <v>-1</v>
      </c>
      <c r="Z2482">
        <v>-1</v>
      </c>
      <c r="AA2482">
        <v>24.88</v>
      </c>
      <c r="AB2482">
        <v>0.03</v>
      </c>
      <c r="AC2482">
        <v>0.02</v>
      </c>
      <c r="AD2482">
        <v>0.03</v>
      </c>
      <c r="AE2482">
        <v>4.17</v>
      </c>
      <c r="AF2482">
        <v>-1</v>
      </c>
      <c r="AG2482">
        <v>-1</v>
      </c>
      <c r="AH2482">
        <v>-1</v>
      </c>
      <c r="AI2482">
        <v>0</v>
      </c>
      <c r="AJ2482">
        <v>0</v>
      </c>
      <c r="AK2482">
        <v>0.03</v>
      </c>
      <c r="AL2482">
        <v>0.03</v>
      </c>
      <c r="AM2482">
        <v>0.05</v>
      </c>
      <c r="AN2482">
        <v>0.05</v>
      </c>
      <c r="AO2482">
        <v>1.42</v>
      </c>
      <c r="AP2482">
        <v>1.42</v>
      </c>
      <c r="AQ2482">
        <v>22.67</v>
      </c>
      <c r="AR2482">
        <v>0.53</v>
      </c>
      <c r="AS2482">
        <v>0.68</v>
      </c>
      <c r="AT2482">
        <v>-1</v>
      </c>
      <c r="AU2482">
        <v>-1</v>
      </c>
      <c r="AV2482">
        <v>0.05</v>
      </c>
      <c r="AW2482">
        <v>29.88</v>
      </c>
      <c r="AX2482">
        <v>29.88</v>
      </c>
      <c r="AY2482">
        <v>0.17</v>
      </c>
      <c r="AZ2482">
        <v>0</v>
      </c>
      <c r="BA2482">
        <v>1397.7252403253292</v>
      </c>
    </row>
    <row r="2483" spans="1:53" x14ac:dyDescent="0.25">
      <c r="A2483">
        <v>5636</v>
      </c>
      <c r="B2483" t="s">
        <v>2772</v>
      </c>
      <c r="C2483">
        <v>0</v>
      </c>
      <c r="D2483">
        <v>1.58</v>
      </c>
      <c r="E2483">
        <v>0</v>
      </c>
      <c r="F2483">
        <v>0</v>
      </c>
      <c r="G2483">
        <v>0</v>
      </c>
      <c r="H2483">
        <v>0.03</v>
      </c>
      <c r="I2483">
        <v>0</v>
      </c>
      <c r="J2483">
        <v>2</v>
      </c>
      <c r="K2483">
        <v>0.03</v>
      </c>
      <c r="L2483">
        <v>-1</v>
      </c>
      <c r="M2483">
        <v>-1</v>
      </c>
      <c r="N2483">
        <v>0.67</v>
      </c>
      <c r="O2483">
        <v>3.58</v>
      </c>
      <c r="P2483">
        <v>0.03</v>
      </c>
      <c r="Q2483">
        <v>0.28000000000000003</v>
      </c>
      <c r="R2483">
        <v>0.05</v>
      </c>
      <c r="S2483">
        <v>0.32</v>
      </c>
      <c r="T2483">
        <v>0.23</v>
      </c>
      <c r="U2483">
        <v>0</v>
      </c>
      <c r="V2483">
        <v>0</v>
      </c>
      <c r="W2483">
        <v>20.67</v>
      </c>
      <c r="X2483">
        <v>0.6</v>
      </c>
      <c r="Y2483">
        <v>-1</v>
      </c>
      <c r="Z2483">
        <v>-1</v>
      </c>
      <c r="AA2483">
        <v>24.88</v>
      </c>
      <c r="AB2483">
        <v>0.03</v>
      </c>
      <c r="AC2483">
        <v>0.02</v>
      </c>
      <c r="AD2483">
        <v>0.03</v>
      </c>
      <c r="AE2483">
        <v>4.17</v>
      </c>
      <c r="AF2483">
        <v>-1</v>
      </c>
      <c r="AG2483">
        <v>-1</v>
      </c>
      <c r="AH2483">
        <v>-1</v>
      </c>
      <c r="AI2483">
        <v>0</v>
      </c>
      <c r="AJ2483">
        <v>0</v>
      </c>
      <c r="AK2483">
        <v>0.03</v>
      </c>
      <c r="AL2483">
        <v>0.03</v>
      </c>
      <c r="AM2483">
        <v>0.05</v>
      </c>
      <c r="AN2483">
        <v>0.05</v>
      </c>
      <c r="AO2483">
        <v>1.42</v>
      </c>
      <c r="AP2483">
        <v>1.42</v>
      </c>
      <c r="AQ2483">
        <v>22.67</v>
      </c>
      <c r="AR2483">
        <v>0.53</v>
      </c>
      <c r="AS2483">
        <v>0.68</v>
      </c>
      <c r="AT2483">
        <v>-1</v>
      </c>
      <c r="AU2483">
        <v>-1</v>
      </c>
      <c r="AV2483">
        <v>0.05</v>
      </c>
      <c r="AW2483">
        <v>29.88</v>
      </c>
      <c r="AX2483">
        <v>29.88</v>
      </c>
      <c r="AY2483">
        <v>0.17</v>
      </c>
      <c r="AZ2483">
        <v>0</v>
      </c>
      <c r="BA2483">
        <v>1404.6990308888967</v>
      </c>
    </row>
    <row r="2484" spans="1:53" x14ac:dyDescent="0.25">
      <c r="A2484">
        <v>5637</v>
      </c>
      <c r="B2484" t="s">
        <v>2773</v>
      </c>
      <c r="C2484">
        <v>0</v>
      </c>
      <c r="D2484">
        <v>1.58</v>
      </c>
      <c r="E2484">
        <v>0</v>
      </c>
      <c r="F2484">
        <v>0</v>
      </c>
      <c r="G2484">
        <v>0</v>
      </c>
      <c r="H2484">
        <v>0.03</v>
      </c>
      <c r="I2484">
        <v>0</v>
      </c>
      <c r="J2484">
        <v>2</v>
      </c>
      <c r="K2484">
        <v>0.03</v>
      </c>
      <c r="L2484">
        <v>-1</v>
      </c>
      <c r="M2484">
        <v>-1</v>
      </c>
      <c r="N2484">
        <v>0.67</v>
      </c>
      <c r="O2484">
        <v>3.58</v>
      </c>
      <c r="P2484">
        <v>0.03</v>
      </c>
      <c r="Q2484">
        <v>0.28000000000000003</v>
      </c>
      <c r="R2484">
        <v>0.05</v>
      </c>
      <c r="S2484">
        <v>0.32</v>
      </c>
      <c r="T2484">
        <v>0.23</v>
      </c>
      <c r="U2484">
        <v>0</v>
      </c>
      <c r="V2484">
        <v>0</v>
      </c>
      <c r="W2484">
        <v>20.67</v>
      </c>
      <c r="X2484">
        <v>0.6</v>
      </c>
      <c r="Y2484">
        <v>-1</v>
      </c>
      <c r="Z2484">
        <v>-1</v>
      </c>
      <c r="AA2484">
        <v>24.88</v>
      </c>
      <c r="AB2484">
        <v>0.03</v>
      </c>
      <c r="AC2484">
        <v>0.02</v>
      </c>
      <c r="AD2484">
        <v>0.03</v>
      </c>
      <c r="AE2484">
        <v>4.17</v>
      </c>
      <c r="AF2484">
        <v>-1</v>
      </c>
      <c r="AG2484">
        <v>-1</v>
      </c>
      <c r="AH2484">
        <v>-1</v>
      </c>
      <c r="AI2484">
        <v>0</v>
      </c>
      <c r="AJ2484">
        <v>0</v>
      </c>
      <c r="AK2484">
        <v>0.03</v>
      </c>
      <c r="AL2484">
        <v>0.03</v>
      </c>
      <c r="AM2484">
        <v>0.05</v>
      </c>
      <c r="AN2484">
        <v>0.05</v>
      </c>
      <c r="AO2484">
        <v>1.42</v>
      </c>
      <c r="AP2484">
        <v>1.42</v>
      </c>
      <c r="AQ2484">
        <v>22.67</v>
      </c>
      <c r="AR2484">
        <v>0.53</v>
      </c>
      <c r="AS2484">
        <v>0.68</v>
      </c>
      <c r="AT2484">
        <v>-1</v>
      </c>
      <c r="AU2484">
        <v>-1</v>
      </c>
      <c r="AV2484">
        <v>0.05</v>
      </c>
      <c r="AW2484">
        <v>29.88</v>
      </c>
      <c r="AX2484">
        <v>29.88</v>
      </c>
      <c r="AY2484">
        <v>0.17</v>
      </c>
      <c r="AZ2484">
        <v>0</v>
      </c>
      <c r="BA2484">
        <v>1381.7863815669123</v>
      </c>
    </row>
    <row r="2485" spans="1:53" x14ac:dyDescent="0.25">
      <c r="A2485">
        <v>5638</v>
      </c>
      <c r="B2485" t="s">
        <v>2774</v>
      </c>
      <c r="C2485">
        <v>0</v>
      </c>
      <c r="D2485">
        <v>1.58</v>
      </c>
      <c r="E2485">
        <v>0</v>
      </c>
      <c r="F2485">
        <v>0</v>
      </c>
      <c r="G2485">
        <v>0</v>
      </c>
      <c r="H2485">
        <v>0.03</v>
      </c>
      <c r="I2485">
        <v>0</v>
      </c>
      <c r="J2485">
        <v>2</v>
      </c>
      <c r="K2485">
        <v>0.03</v>
      </c>
      <c r="L2485">
        <v>-1</v>
      </c>
      <c r="M2485">
        <v>-1</v>
      </c>
      <c r="N2485">
        <v>0.67</v>
      </c>
      <c r="O2485">
        <v>3.58</v>
      </c>
      <c r="P2485">
        <v>0.03</v>
      </c>
      <c r="Q2485">
        <v>0.28000000000000003</v>
      </c>
      <c r="R2485">
        <v>0.05</v>
      </c>
      <c r="S2485">
        <v>0.32</v>
      </c>
      <c r="T2485">
        <v>0.23</v>
      </c>
      <c r="U2485">
        <v>0</v>
      </c>
      <c r="V2485">
        <v>0</v>
      </c>
      <c r="W2485">
        <v>20.67</v>
      </c>
      <c r="X2485">
        <v>0.6</v>
      </c>
      <c r="Y2485">
        <v>-1</v>
      </c>
      <c r="Z2485">
        <v>-1</v>
      </c>
      <c r="AA2485">
        <v>24.88</v>
      </c>
      <c r="AB2485">
        <v>0.03</v>
      </c>
      <c r="AC2485">
        <v>0.02</v>
      </c>
      <c r="AD2485">
        <v>0.03</v>
      </c>
      <c r="AE2485">
        <v>4.17</v>
      </c>
      <c r="AF2485">
        <v>-1</v>
      </c>
      <c r="AG2485">
        <v>-1</v>
      </c>
      <c r="AH2485">
        <v>-1</v>
      </c>
      <c r="AI2485">
        <v>0</v>
      </c>
      <c r="AJ2485">
        <v>0</v>
      </c>
      <c r="AK2485">
        <v>0.03</v>
      </c>
      <c r="AL2485">
        <v>0.03</v>
      </c>
      <c r="AM2485">
        <v>0.05</v>
      </c>
      <c r="AN2485">
        <v>0.05</v>
      </c>
      <c r="AO2485">
        <v>1.42</v>
      </c>
      <c r="AP2485">
        <v>1.42</v>
      </c>
      <c r="AQ2485">
        <v>22.67</v>
      </c>
      <c r="AR2485">
        <v>0.53</v>
      </c>
      <c r="AS2485">
        <v>0.68</v>
      </c>
      <c r="AT2485">
        <v>-1</v>
      </c>
      <c r="AU2485">
        <v>-1</v>
      </c>
      <c r="AV2485">
        <v>0.05</v>
      </c>
      <c r="AW2485">
        <v>29.88</v>
      </c>
      <c r="AX2485">
        <v>29.88</v>
      </c>
      <c r="AY2485">
        <v>0.17</v>
      </c>
      <c r="AZ2485">
        <v>0</v>
      </c>
      <c r="BA2485">
        <v>1418.4135423146511</v>
      </c>
    </row>
    <row r="2486" spans="1:53" x14ac:dyDescent="0.25">
      <c r="A2486">
        <v>5639</v>
      </c>
      <c r="B2486" t="s">
        <v>2775</v>
      </c>
      <c r="C2486">
        <v>0</v>
      </c>
      <c r="D2486">
        <v>1.58</v>
      </c>
      <c r="E2486">
        <v>0</v>
      </c>
      <c r="F2486">
        <v>0</v>
      </c>
      <c r="G2486">
        <v>0</v>
      </c>
      <c r="H2486">
        <v>0.03</v>
      </c>
      <c r="I2486">
        <v>0</v>
      </c>
      <c r="J2486">
        <v>2</v>
      </c>
      <c r="K2486">
        <v>0.03</v>
      </c>
      <c r="L2486">
        <v>-1</v>
      </c>
      <c r="M2486">
        <v>-1</v>
      </c>
      <c r="N2486">
        <v>0.67</v>
      </c>
      <c r="O2486">
        <v>3.58</v>
      </c>
      <c r="P2486">
        <v>0.03</v>
      </c>
      <c r="Q2486">
        <v>0.28000000000000003</v>
      </c>
      <c r="R2486">
        <v>0.05</v>
      </c>
      <c r="S2486">
        <v>0.32</v>
      </c>
      <c r="T2486">
        <v>0.23</v>
      </c>
      <c r="U2486">
        <v>0</v>
      </c>
      <c r="V2486">
        <v>0</v>
      </c>
      <c r="W2486">
        <v>20.67</v>
      </c>
      <c r="X2486">
        <v>0.6</v>
      </c>
      <c r="Y2486">
        <v>-1</v>
      </c>
      <c r="Z2486">
        <v>-1</v>
      </c>
      <c r="AA2486">
        <v>24.88</v>
      </c>
      <c r="AB2486">
        <v>0.03</v>
      </c>
      <c r="AC2486">
        <v>0.02</v>
      </c>
      <c r="AD2486">
        <v>0.03</v>
      </c>
      <c r="AE2486">
        <v>4.17</v>
      </c>
      <c r="AF2486">
        <v>-1</v>
      </c>
      <c r="AG2486">
        <v>-1</v>
      </c>
      <c r="AH2486">
        <v>-1</v>
      </c>
      <c r="AI2486">
        <v>0</v>
      </c>
      <c r="AJ2486">
        <v>0</v>
      </c>
      <c r="AK2486">
        <v>0.03</v>
      </c>
      <c r="AL2486">
        <v>0.03</v>
      </c>
      <c r="AM2486">
        <v>0.05</v>
      </c>
      <c r="AN2486">
        <v>0.05</v>
      </c>
      <c r="AO2486">
        <v>1.42</v>
      </c>
      <c r="AP2486">
        <v>1.42</v>
      </c>
      <c r="AQ2486">
        <v>22.67</v>
      </c>
      <c r="AR2486">
        <v>0.53</v>
      </c>
      <c r="AS2486">
        <v>0.68</v>
      </c>
      <c r="AT2486">
        <v>-1</v>
      </c>
      <c r="AU2486">
        <v>-1</v>
      </c>
      <c r="AV2486">
        <v>0.05</v>
      </c>
      <c r="AW2486">
        <v>29.88</v>
      </c>
      <c r="AX2486">
        <v>29.88</v>
      </c>
      <c r="AY2486">
        <v>0.17</v>
      </c>
      <c r="AZ2486">
        <v>0</v>
      </c>
      <c r="BA2486">
        <v>1433.0831907076285</v>
      </c>
    </row>
    <row r="2487" spans="1:53" x14ac:dyDescent="0.25">
      <c r="A2487">
        <v>5641</v>
      </c>
      <c r="B2487" t="s">
        <v>2776</v>
      </c>
      <c r="C2487">
        <v>0</v>
      </c>
      <c r="D2487">
        <v>1.58</v>
      </c>
      <c r="E2487">
        <v>0</v>
      </c>
      <c r="F2487">
        <v>0</v>
      </c>
      <c r="G2487">
        <v>0</v>
      </c>
      <c r="H2487">
        <v>0.03</v>
      </c>
      <c r="I2487">
        <v>0</v>
      </c>
      <c r="J2487">
        <v>2</v>
      </c>
      <c r="K2487">
        <v>0.03</v>
      </c>
      <c r="L2487">
        <v>-1</v>
      </c>
      <c r="M2487">
        <v>-1</v>
      </c>
      <c r="N2487">
        <v>0.67</v>
      </c>
      <c r="O2487">
        <v>3.58</v>
      </c>
      <c r="P2487">
        <v>0.03</v>
      </c>
      <c r="Q2487">
        <v>0.28000000000000003</v>
      </c>
      <c r="R2487">
        <v>0.05</v>
      </c>
      <c r="S2487">
        <v>0.32</v>
      </c>
      <c r="T2487">
        <v>0.23</v>
      </c>
      <c r="U2487">
        <v>0</v>
      </c>
      <c r="V2487">
        <v>0</v>
      </c>
      <c r="W2487">
        <v>20.67</v>
      </c>
      <c r="X2487">
        <v>0.6</v>
      </c>
      <c r="Y2487">
        <v>-1</v>
      </c>
      <c r="Z2487">
        <v>-1</v>
      </c>
      <c r="AA2487">
        <v>24.88</v>
      </c>
      <c r="AB2487">
        <v>0.03</v>
      </c>
      <c r="AC2487">
        <v>0.02</v>
      </c>
      <c r="AD2487">
        <v>0.03</v>
      </c>
      <c r="AE2487">
        <v>4.17</v>
      </c>
      <c r="AF2487">
        <v>-1</v>
      </c>
      <c r="AG2487">
        <v>-1</v>
      </c>
      <c r="AH2487">
        <v>-1</v>
      </c>
      <c r="AI2487">
        <v>0</v>
      </c>
      <c r="AJ2487">
        <v>0</v>
      </c>
      <c r="AK2487">
        <v>0.03</v>
      </c>
      <c r="AL2487">
        <v>0.03</v>
      </c>
      <c r="AM2487">
        <v>0.05</v>
      </c>
      <c r="AN2487">
        <v>0.05</v>
      </c>
      <c r="AO2487">
        <v>1.42</v>
      </c>
      <c r="AP2487">
        <v>1.42</v>
      </c>
      <c r="AQ2487">
        <v>22.67</v>
      </c>
      <c r="AR2487">
        <v>0.53</v>
      </c>
      <c r="AS2487">
        <v>0.68</v>
      </c>
      <c r="AT2487">
        <v>-1</v>
      </c>
      <c r="AU2487">
        <v>-1</v>
      </c>
      <c r="AV2487">
        <v>0.05</v>
      </c>
      <c r="AW2487">
        <v>29.88</v>
      </c>
      <c r="AX2487">
        <v>29.88</v>
      </c>
      <c r="AY2487">
        <v>0.17</v>
      </c>
      <c r="AZ2487">
        <v>0</v>
      </c>
      <c r="BA2487">
        <v>1357.1585720264243</v>
      </c>
    </row>
    <row r="2488" spans="1:53" x14ac:dyDescent="0.25">
      <c r="A2488">
        <v>5642</v>
      </c>
      <c r="B2488" t="s">
        <v>2777</v>
      </c>
      <c r="C2488">
        <v>0</v>
      </c>
      <c r="D2488">
        <v>1.58</v>
      </c>
      <c r="E2488">
        <v>0</v>
      </c>
      <c r="F2488">
        <v>0</v>
      </c>
      <c r="G2488">
        <v>0</v>
      </c>
      <c r="H2488">
        <v>0.03</v>
      </c>
      <c r="I2488">
        <v>0</v>
      </c>
      <c r="J2488">
        <v>2</v>
      </c>
      <c r="K2488">
        <v>0.03</v>
      </c>
      <c r="L2488">
        <v>-1</v>
      </c>
      <c r="M2488">
        <v>-1</v>
      </c>
      <c r="N2488">
        <v>0.67</v>
      </c>
      <c r="O2488">
        <v>3.58</v>
      </c>
      <c r="P2488">
        <v>0.03</v>
      </c>
      <c r="Q2488">
        <v>0.28000000000000003</v>
      </c>
      <c r="R2488">
        <v>0.05</v>
      </c>
      <c r="S2488">
        <v>0.32</v>
      </c>
      <c r="T2488">
        <v>0.23</v>
      </c>
      <c r="U2488">
        <v>0</v>
      </c>
      <c r="V2488">
        <v>0</v>
      </c>
      <c r="W2488">
        <v>20.67</v>
      </c>
      <c r="X2488">
        <v>0.6</v>
      </c>
      <c r="Y2488">
        <v>-1</v>
      </c>
      <c r="Z2488">
        <v>-1</v>
      </c>
      <c r="AA2488">
        <v>24.88</v>
      </c>
      <c r="AB2488">
        <v>0.03</v>
      </c>
      <c r="AC2488">
        <v>0.02</v>
      </c>
      <c r="AD2488">
        <v>0.03</v>
      </c>
      <c r="AE2488">
        <v>4.17</v>
      </c>
      <c r="AF2488">
        <v>-1</v>
      </c>
      <c r="AG2488">
        <v>-1</v>
      </c>
      <c r="AH2488">
        <v>-1</v>
      </c>
      <c r="AI2488">
        <v>0</v>
      </c>
      <c r="AJ2488">
        <v>0</v>
      </c>
      <c r="AK2488">
        <v>0.03</v>
      </c>
      <c r="AL2488">
        <v>0.03</v>
      </c>
      <c r="AM2488">
        <v>0.05</v>
      </c>
      <c r="AN2488">
        <v>0.05</v>
      </c>
      <c r="AO2488">
        <v>1.42</v>
      </c>
      <c r="AP2488">
        <v>1.42</v>
      </c>
      <c r="AQ2488">
        <v>22.67</v>
      </c>
      <c r="AR2488">
        <v>0.53</v>
      </c>
      <c r="AS2488">
        <v>0.68</v>
      </c>
      <c r="AT2488">
        <v>-1</v>
      </c>
      <c r="AU2488">
        <v>-1</v>
      </c>
      <c r="AV2488">
        <v>0.05</v>
      </c>
      <c r="AW2488">
        <v>29.88</v>
      </c>
      <c r="AX2488">
        <v>29.88</v>
      </c>
      <c r="AY2488">
        <v>0.17</v>
      </c>
      <c r="AZ2488">
        <v>0</v>
      </c>
      <c r="BA2488">
        <v>1407.2592361875695</v>
      </c>
    </row>
    <row r="2489" spans="1:53" x14ac:dyDescent="0.25">
      <c r="A2489">
        <v>5648</v>
      </c>
      <c r="B2489" t="s">
        <v>2778</v>
      </c>
      <c r="C2489">
        <v>0</v>
      </c>
      <c r="D2489">
        <v>1.58</v>
      </c>
      <c r="E2489">
        <v>0</v>
      </c>
      <c r="F2489">
        <v>0</v>
      </c>
      <c r="G2489">
        <v>0</v>
      </c>
      <c r="H2489">
        <v>0.03</v>
      </c>
      <c r="I2489">
        <v>0</v>
      </c>
      <c r="J2489">
        <v>2</v>
      </c>
      <c r="K2489">
        <v>0.03</v>
      </c>
      <c r="L2489">
        <v>-1</v>
      </c>
      <c r="M2489">
        <v>-1</v>
      </c>
      <c r="N2489">
        <v>0.67</v>
      </c>
      <c r="O2489">
        <v>3.58</v>
      </c>
      <c r="P2489">
        <v>0.03</v>
      </c>
      <c r="Q2489">
        <v>0.28000000000000003</v>
      </c>
      <c r="R2489">
        <v>0.05</v>
      </c>
      <c r="S2489">
        <v>0.32</v>
      </c>
      <c r="T2489">
        <v>0.23</v>
      </c>
      <c r="U2489">
        <v>0</v>
      </c>
      <c r="V2489">
        <v>0</v>
      </c>
      <c r="W2489">
        <v>20.67</v>
      </c>
      <c r="X2489">
        <v>0.6</v>
      </c>
      <c r="Y2489">
        <v>-1</v>
      </c>
      <c r="Z2489">
        <v>-1</v>
      </c>
      <c r="AA2489">
        <v>24.88</v>
      </c>
      <c r="AB2489">
        <v>0.03</v>
      </c>
      <c r="AC2489">
        <v>0.02</v>
      </c>
      <c r="AD2489">
        <v>0.03</v>
      </c>
      <c r="AE2489">
        <v>4.17</v>
      </c>
      <c r="AF2489">
        <v>-1</v>
      </c>
      <c r="AG2489">
        <v>-1</v>
      </c>
      <c r="AH2489">
        <v>-1</v>
      </c>
      <c r="AI2489">
        <v>0</v>
      </c>
      <c r="AJ2489">
        <v>0</v>
      </c>
      <c r="AK2489">
        <v>0.03</v>
      </c>
      <c r="AL2489">
        <v>0.03</v>
      </c>
      <c r="AM2489">
        <v>0.05</v>
      </c>
      <c r="AN2489">
        <v>0.05</v>
      </c>
      <c r="AO2489">
        <v>1.42</v>
      </c>
      <c r="AP2489">
        <v>1.42</v>
      </c>
      <c r="AQ2489">
        <v>22.67</v>
      </c>
      <c r="AR2489">
        <v>0.53</v>
      </c>
      <c r="AS2489">
        <v>0.68</v>
      </c>
      <c r="AT2489">
        <v>-1</v>
      </c>
      <c r="AU2489">
        <v>-1</v>
      </c>
      <c r="AV2489">
        <v>0.05</v>
      </c>
      <c r="AW2489">
        <v>29.88</v>
      </c>
      <c r="AX2489">
        <v>29.88</v>
      </c>
      <c r="AY2489">
        <v>0.17</v>
      </c>
      <c r="AZ2489">
        <v>0</v>
      </c>
      <c r="BA2489">
        <v>1337.0276031610188</v>
      </c>
    </row>
    <row r="2490" spans="1:53" x14ac:dyDescent="0.25">
      <c r="A2490">
        <v>5651</v>
      </c>
      <c r="B2490" t="s">
        <v>2779</v>
      </c>
      <c r="C2490">
        <v>0</v>
      </c>
      <c r="D2490">
        <v>1.58</v>
      </c>
      <c r="E2490">
        <v>0</v>
      </c>
      <c r="F2490">
        <v>0</v>
      </c>
      <c r="G2490">
        <v>0</v>
      </c>
      <c r="H2490">
        <v>0.03</v>
      </c>
      <c r="I2490">
        <v>0</v>
      </c>
      <c r="J2490">
        <v>2</v>
      </c>
      <c r="K2490">
        <v>0.03</v>
      </c>
      <c r="L2490">
        <v>-1</v>
      </c>
      <c r="M2490">
        <v>-1</v>
      </c>
      <c r="N2490">
        <v>0.67</v>
      </c>
      <c r="O2490">
        <v>3.58</v>
      </c>
      <c r="P2490">
        <v>0.03</v>
      </c>
      <c r="Q2490">
        <v>0.28000000000000003</v>
      </c>
      <c r="R2490">
        <v>0.05</v>
      </c>
      <c r="S2490">
        <v>0.32</v>
      </c>
      <c r="T2490">
        <v>0.23</v>
      </c>
      <c r="U2490">
        <v>0</v>
      </c>
      <c r="V2490">
        <v>0</v>
      </c>
      <c r="W2490">
        <v>20.67</v>
      </c>
      <c r="X2490">
        <v>0.6</v>
      </c>
      <c r="Y2490">
        <v>-1</v>
      </c>
      <c r="Z2490">
        <v>-1</v>
      </c>
      <c r="AA2490">
        <v>24.88</v>
      </c>
      <c r="AB2490">
        <v>0.03</v>
      </c>
      <c r="AC2490">
        <v>0.02</v>
      </c>
      <c r="AD2490">
        <v>0.03</v>
      </c>
      <c r="AE2490">
        <v>4.17</v>
      </c>
      <c r="AF2490">
        <v>-1</v>
      </c>
      <c r="AG2490">
        <v>-1</v>
      </c>
      <c r="AH2490">
        <v>-1</v>
      </c>
      <c r="AI2490">
        <v>0</v>
      </c>
      <c r="AJ2490">
        <v>0</v>
      </c>
      <c r="AK2490">
        <v>0.03</v>
      </c>
      <c r="AL2490">
        <v>0.03</v>
      </c>
      <c r="AM2490">
        <v>0.05</v>
      </c>
      <c r="AN2490">
        <v>0.05</v>
      </c>
      <c r="AO2490">
        <v>1.42</v>
      </c>
      <c r="AP2490">
        <v>1.42</v>
      </c>
      <c r="AQ2490">
        <v>22.67</v>
      </c>
      <c r="AR2490">
        <v>0.53</v>
      </c>
      <c r="AS2490">
        <v>0.68</v>
      </c>
      <c r="AT2490">
        <v>-1</v>
      </c>
      <c r="AU2490">
        <v>-1</v>
      </c>
      <c r="AV2490">
        <v>0.05</v>
      </c>
      <c r="AW2490">
        <v>29.88</v>
      </c>
      <c r="AX2490">
        <v>29.88</v>
      </c>
      <c r="AY2490">
        <v>0.17</v>
      </c>
      <c r="AZ2490">
        <v>0</v>
      </c>
      <c r="BA2490">
        <v>1367.7244347808141</v>
      </c>
    </row>
    <row r="2491" spans="1:53" x14ac:dyDescent="0.25">
      <c r="A2491">
        <v>5652</v>
      </c>
      <c r="B2491" t="s">
        <v>2776</v>
      </c>
      <c r="C2491">
        <v>0</v>
      </c>
      <c r="D2491">
        <v>1.58</v>
      </c>
      <c r="E2491">
        <v>0</v>
      </c>
      <c r="F2491">
        <v>0</v>
      </c>
      <c r="G2491">
        <v>0</v>
      </c>
      <c r="H2491">
        <v>0.03</v>
      </c>
      <c r="I2491">
        <v>0</v>
      </c>
      <c r="J2491">
        <v>2</v>
      </c>
      <c r="K2491">
        <v>0.03</v>
      </c>
      <c r="L2491">
        <v>-1</v>
      </c>
      <c r="M2491">
        <v>-1</v>
      </c>
      <c r="N2491">
        <v>0.67</v>
      </c>
      <c r="O2491">
        <v>3.58</v>
      </c>
      <c r="P2491">
        <v>0.03</v>
      </c>
      <c r="Q2491">
        <v>0.28000000000000003</v>
      </c>
      <c r="R2491">
        <v>0.05</v>
      </c>
      <c r="S2491">
        <v>0.32</v>
      </c>
      <c r="T2491">
        <v>0.23</v>
      </c>
      <c r="U2491">
        <v>0</v>
      </c>
      <c r="V2491">
        <v>0</v>
      </c>
      <c r="W2491">
        <v>20.67</v>
      </c>
      <c r="X2491">
        <v>0.6</v>
      </c>
      <c r="Y2491">
        <v>-1</v>
      </c>
      <c r="Z2491">
        <v>-1</v>
      </c>
      <c r="AA2491">
        <v>24.88</v>
      </c>
      <c r="AB2491">
        <v>0.03</v>
      </c>
      <c r="AC2491">
        <v>0.02</v>
      </c>
      <c r="AD2491">
        <v>0.03</v>
      </c>
      <c r="AE2491">
        <v>4.17</v>
      </c>
      <c r="AF2491">
        <v>-1</v>
      </c>
      <c r="AG2491">
        <v>-1</v>
      </c>
      <c r="AH2491">
        <v>-1</v>
      </c>
      <c r="AI2491">
        <v>0</v>
      </c>
      <c r="AJ2491">
        <v>0</v>
      </c>
      <c r="AK2491">
        <v>0.03</v>
      </c>
      <c r="AL2491">
        <v>0.03</v>
      </c>
      <c r="AM2491">
        <v>0.05</v>
      </c>
      <c r="AN2491">
        <v>0.05</v>
      </c>
      <c r="AO2491">
        <v>1.42</v>
      </c>
      <c r="AP2491">
        <v>1.42</v>
      </c>
      <c r="AQ2491">
        <v>22.67</v>
      </c>
      <c r="AR2491">
        <v>0.53</v>
      </c>
      <c r="AS2491">
        <v>0.68</v>
      </c>
      <c r="AT2491">
        <v>-1</v>
      </c>
      <c r="AU2491">
        <v>-1</v>
      </c>
      <c r="AV2491">
        <v>0.05</v>
      </c>
      <c r="AW2491">
        <v>29.88</v>
      </c>
      <c r="AX2491">
        <v>29.88</v>
      </c>
      <c r="AY2491">
        <v>0.17</v>
      </c>
      <c r="AZ2491">
        <v>0</v>
      </c>
      <c r="BA2491">
        <v>1350</v>
      </c>
    </row>
    <row r="2492" spans="1:53" x14ac:dyDescent="0.25">
      <c r="A2492">
        <v>5653</v>
      </c>
      <c r="B2492" t="s">
        <v>2780</v>
      </c>
      <c r="C2492">
        <v>0</v>
      </c>
      <c r="D2492">
        <v>1.58</v>
      </c>
      <c r="E2492">
        <v>0</v>
      </c>
      <c r="F2492">
        <v>0</v>
      </c>
      <c r="G2492">
        <v>0</v>
      </c>
      <c r="H2492">
        <v>0.03</v>
      </c>
      <c r="I2492">
        <v>0</v>
      </c>
      <c r="J2492">
        <v>2</v>
      </c>
      <c r="K2492">
        <v>0.03</v>
      </c>
      <c r="L2492">
        <v>-1</v>
      </c>
      <c r="M2492">
        <v>-1</v>
      </c>
      <c r="N2492">
        <v>0.67</v>
      </c>
      <c r="O2492">
        <v>3.58</v>
      </c>
      <c r="P2492">
        <v>0.03</v>
      </c>
      <c r="Q2492">
        <v>0.28000000000000003</v>
      </c>
      <c r="R2492">
        <v>0.05</v>
      </c>
      <c r="S2492">
        <v>0.32</v>
      </c>
      <c r="T2492">
        <v>0.23</v>
      </c>
      <c r="U2492">
        <v>0</v>
      </c>
      <c r="V2492">
        <v>0</v>
      </c>
      <c r="W2492">
        <v>20.67</v>
      </c>
      <c r="X2492">
        <v>0.6</v>
      </c>
      <c r="Y2492">
        <v>-1</v>
      </c>
      <c r="Z2492">
        <v>-1</v>
      </c>
      <c r="AA2492">
        <v>24.88</v>
      </c>
      <c r="AB2492">
        <v>0.03</v>
      </c>
      <c r="AC2492">
        <v>0.02</v>
      </c>
      <c r="AD2492">
        <v>0.03</v>
      </c>
      <c r="AE2492">
        <v>4.17</v>
      </c>
      <c r="AF2492">
        <v>-1</v>
      </c>
      <c r="AG2492">
        <v>-1</v>
      </c>
      <c r="AH2492">
        <v>-1</v>
      </c>
      <c r="AI2492">
        <v>0</v>
      </c>
      <c r="AJ2492">
        <v>0</v>
      </c>
      <c r="AK2492">
        <v>0.03</v>
      </c>
      <c r="AL2492">
        <v>0.03</v>
      </c>
      <c r="AM2492">
        <v>0.05</v>
      </c>
      <c r="AN2492">
        <v>0.05</v>
      </c>
      <c r="AO2492">
        <v>1.42</v>
      </c>
      <c r="AP2492">
        <v>1.42</v>
      </c>
      <c r="AQ2492">
        <v>22.67</v>
      </c>
      <c r="AR2492">
        <v>0.53</v>
      </c>
      <c r="AS2492">
        <v>0.68</v>
      </c>
      <c r="AT2492">
        <v>-1</v>
      </c>
      <c r="AU2492">
        <v>-1</v>
      </c>
      <c r="AV2492">
        <v>0.05</v>
      </c>
      <c r="AW2492">
        <v>29.88</v>
      </c>
      <c r="AX2492">
        <v>29.88</v>
      </c>
      <c r="AY2492">
        <v>0.17</v>
      </c>
      <c r="AZ2492">
        <v>0</v>
      </c>
      <c r="BA2492">
        <v>1472.0504376884535</v>
      </c>
    </row>
    <row r="2493" spans="1:53" x14ac:dyDescent="0.25">
      <c r="A2493">
        <v>5654</v>
      </c>
      <c r="B2493" t="s">
        <v>1070</v>
      </c>
      <c r="C2493">
        <v>0</v>
      </c>
      <c r="D2493">
        <v>1.58</v>
      </c>
      <c r="E2493">
        <v>0</v>
      </c>
      <c r="F2493">
        <v>0</v>
      </c>
      <c r="G2493">
        <v>0</v>
      </c>
      <c r="H2493">
        <v>0.03</v>
      </c>
      <c r="I2493">
        <v>0</v>
      </c>
      <c r="J2493">
        <v>2</v>
      </c>
      <c r="K2493">
        <v>0.03</v>
      </c>
      <c r="L2493">
        <v>-1</v>
      </c>
      <c r="M2493">
        <v>-1</v>
      </c>
      <c r="N2493">
        <v>0.67</v>
      </c>
      <c r="O2493">
        <v>3.58</v>
      </c>
      <c r="P2493">
        <v>0.03</v>
      </c>
      <c r="Q2493">
        <v>0.28000000000000003</v>
      </c>
      <c r="R2493">
        <v>0.05</v>
      </c>
      <c r="S2493">
        <v>0.32</v>
      </c>
      <c r="T2493">
        <v>0.23</v>
      </c>
      <c r="U2493">
        <v>0</v>
      </c>
      <c r="V2493">
        <v>0</v>
      </c>
      <c r="W2493">
        <v>20.67</v>
      </c>
      <c r="X2493">
        <v>0.6</v>
      </c>
      <c r="Y2493">
        <v>-1</v>
      </c>
      <c r="Z2493">
        <v>-1</v>
      </c>
      <c r="AA2493">
        <v>24.88</v>
      </c>
      <c r="AB2493">
        <v>0.03</v>
      </c>
      <c r="AC2493">
        <v>0.02</v>
      </c>
      <c r="AD2493">
        <v>0.03</v>
      </c>
      <c r="AE2493">
        <v>4.17</v>
      </c>
      <c r="AF2493">
        <v>-1</v>
      </c>
      <c r="AG2493">
        <v>-1</v>
      </c>
      <c r="AH2493">
        <v>-1</v>
      </c>
      <c r="AI2493">
        <v>0</v>
      </c>
      <c r="AJ2493">
        <v>0</v>
      </c>
      <c r="AK2493">
        <v>0.03</v>
      </c>
      <c r="AL2493">
        <v>0.03</v>
      </c>
      <c r="AM2493">
        <v>0.05</v>
      </c>
      <c r="AN2493">
        <v>0.05</v>
      </c>
      <c r="AO2493">
        <v>1.42</v>
      </c>
      <c r="AP2493">
        <v>1.42</v>
      </c>
      <c r="AQ2493">
        <v>22.67</v>
      </c>
      <c r="AR2493">
        <v>0.53</v>
      </c>
      <c r="AS2493">
        <v>0.68</v>
      </c>
      <c r="AT2493">
        <v>-1</v>
      </c>
      <c r="AU2493">
        <v>-1</v>
      </c>
      <c r="AV2493">
        <v>0.05</v>
      </c>
      <c r="AW2493">
        <v>29.88</v>
      </c>
      <c r="AX2493">
        <v>29.88</v>
      </c>
      <c r="AY2493">
        <v>0.17</v>
      </c>
      <c r="AZ2493">
        <v>0</v>
      </c>
      <c r="BA2493">
        <v>1436.6558914018676</v>
      </c>
    </row>
    <row r="2494" spans="1:53" x14ac:dyDescent="0.25">
      <c r="A2494">
        <v>5657</v>
      </c>
      <c r="B2494" t="s">
        <v>2781</v>
      </c>
      <c r="C2494">
        <v>0</v>
      </c>
      <c r="D2494">
        <v>1.58</v>
      </c>
      <c r="E2494">
        <v>0</v>
      </c>
      <c r="F2494">
        <v>0</v>
      </c>
      <c r="G2494">
        <v>0</v>
      </c>
      <c r="H2494">
        <v>0.03</v>
      </c>
      <c r="I2494">
        <v>0</v>
      </c>
      <c r="J2494">
        <v>2</v>
      </c>
      <c r="K2494">
        <v>0.03</v>
      </c>
      <c r="L2494">
        <v>-1</v>
      </c>
      <c r="M2494">
        <v>-1</v>
      </c>
      <c r="N2494">
        <v>0.67</v>
      </c>
      <c r="O2494">
        <v>3.58</v>
      </c>
      <c r="P2494">
        <v>0.03</v>
      </c>
      <c r="Q2494">
        <v>0.28000000000000003</v>
      </c>
      <c r="R2494">
        <v>0.05</v>
      </c>
      <c r="S2494">
        <v>0.32</v>
      </c>
      <c r="T2494">
        <v>0.23</v>
      </c>
      <c r="U2494">
        <v>0</v>
      </c>
      <c r="V2494">
        <v>0</v>
      </c>
      <c r="W2494">
        <v>20.67</v>
      </c>
      <c r="X2494">
        <v>0.6</v>
      </c>
      <c r="Y2494">
        <v>-1</v>
      </c>
      <c r="Z2494">
        <v>-1</v>
      </c>
      <c r="AA2494">
        <v>24.88</v>
      </c>
      <c r="AB2494">
        <v>0.03</v>
      </c>
      <c r="AC2494">
        <v>0.02</v>
      </c>
      <c r="AD2494">
        <v>0.03</v>
      </c>
      <c r="AE2494">
        <v>4.17</v>
      </c>
      <c r="AF2494">
        <v>-1</v>
      </c>
      <c r="AG2494">
        <v>-1</v>
      </c>
      <c r="AH2494">
        <v>-1</v>
      </c>
      <c r="AI2494">
        <v>0</v>
      </c>
      <c r="AJ2494">
        <v>0</v>
      </c>
      <c r="AK2494">
        <v>0.03</v>
      </c>
      <c r="AL2494">
        <v>0.03</v>
      </c>
      <c r="AM2494">
        <v>0.05</v>
      </c>
      <c r="AN2494">
        <v>0.05</v>
      </c>
      <c r="AO2494">
        <v>1.42</v>
      </c>
      <c r="AP2494">
        <v>1.42</v>
      </c>
      <c r="AQ2494">
        <v>22.67</v>
      </c>
      <c r="AR2494">
        <v>0.53</v>
      </c>
      <c r="AS2494">
        <v>0.68</v>
      </c>
      <c r="AT2494">
        <v>-1</v>
      </c>
      <c r="AU2494">
        <v>-1</v>
      </c>
      <c r="AV2494">
        <v>0.05</v>
      </c>
      <c r="AW2494">
        <v>29.88</v>
      </c>
      <c r="AX2494">
        <v>29.88</v>
      </c>
      <c r="AY2494">
        <v>0.17</v>
      </c>
      <c r="AZ2494">
        <v>0</v>
      </c>
      <c r="BA2494">
        <v>1423.7453304573562</v>
      </c>
    </row>
    <row r="2495" spans="1:53" x14ac:dyDescent="0.25">
      <c r="A2495">
        <v>5658</v>
      </c>
      <c r="B2495" t="s">
        <v>2782</v>
      </c>
      <c r="C2495">
        <v>0</v>
      </c>
      <c r="D2495">
        <v>1.58</v>
      </c>
      <c r="E2495">
        <v>0</v>
      </c>
      <c r="F2495">
        <v>0</v>
      </c>
      <c r="G2495">
        <v>0</v>
      </c>
      <c r="H2495">
        <v>0.03</v>
      </c>
      <c r="I2495">
        <v>0</v>
      </c>
      <c r="J2495">
        <v>2</v>
      </c>
      <c r="K2495">
        <v>0.03</v>
      </c>
      <c r="L2495">
        <v>-1</v>
      </c>
      <c r="M2495">
        <v>-1</v>
      </c>
      <c r="N2495">
        <v>0.67</v>
      </c>
      <c r="O2495">
        <v>3.58</v>
      </c>
      <c r="P2495">
        <v>0.03</v>
      </c>
      <c r="Q2495">
        <v>0.28000000000000003</v>
      </c>
      <c r="R2495">
        <v>0.05</v>
      </c>
      <c r="S2495">
        <v>0.32</v>
      </c>
      <c r="T2495">
        <v>0.23</v>
      </c>
      <c r="U2495">
        <v>0</v>
      </c>
      <c r="V2495">
        <v>0</v>
      </c>
      <c r="W2495">
        <v>20.67</v>
      </c>
      <c r="X2495">
        <v>0.6</v>
      </c>
      <c r="Y2495">
        <v>-1</v>
      </c>
      <c r="Z2495">
        <v>-1</v>
      </c>
      <c r="AA2495">
        <v>24.88</v>
      </c>
      <c r="AB2495">
        <v>0.03</v>
      </c>
      <c r="AC2495">
        <v>0.02</v>
      </c>
      <c r="AD2495">
        <v>0.03</v>
      </c>
      <c r="AE2495">
        <v>4.17</v>
      </c>
      <c r="AF2495">
        <v>-1</v>
      </c>
      <c r="AG2495">
        <v>-1</v>
      </c>
      <c r="AH2495">
        <v>-1</v>
      </c>
      <c r="AI2495">
        <v>0</v>
      </c>
      <c r="AJ2495">
        <v>0</v>
      </c>
      <c r="AK2495">
        <v>0.03</v>
      </c>
      <c r="AL2495">
        <v>0.03</v>
      </c>
      <c r="AM2495">
        <v>0.05</v>
      </c>
      <c r="AN2495">
        <v>0.05</v>
      </c>
      <c r="AO2495">
        <v>1.42</v>
      </c>
      <c r="AP2495">
        <v>1.42</v>
      </c>
      <c r="AQ2495">
        <v>22.67</v>
      </c>
      <c r="AR2495">
        <v>0.53</v>
      </c>
      <c r="AS2495">
        <v>0.68</v>
      </c>
      <c r="AT2495">
        <v>-1</v>
      </c>
      <c r="AU2495">
        <v>-1</v>
      </c>
      <c r="AV2495">
        <v>0.05</v>
      </c>
      <c r="AW2495">
        <v>29.88</v>
      </c>
      <c r="AX2495">
        <v>29.88</v>
      </c>
      <c r="AY2495">
        <v>0.17</v>
      </c>
      <c r="AZ2495">
        <v>0</v>
      </c>
      <c r="BA2495">
        <v>1470.9640884560179</v>
      </c>
    </row>
    <row r="2496" spans="1:53" x14ac:dyDescent="0.25">
      <c r="A2496">
        <v>5659</v>
      </c>
      <c r="B2496" t="s">
        <v>2783</v>
      </c>
      <c r="C2496">
        <v>0</v>
      </c>
      <c r="D2496">
        <v>1.58</v>
      </c>
      <c r="E2496">
        <v>0</v>
      </c>
      <c r="F2496">
        <v>0</v>
      </c>
      <c r="G2496">
        <v>0</v>
      </c>
      <c r="H2496">
        <v>0.03</v>
      </c>
      <c r="I2496">
        <v>0</v>
      </c>
      <c r="J2496">
        <v>2</v>
      </c>
      <c r="K2496">
        <v>0.03</v>
      </c>
      <c r="L2496">
        <v>-1</v>
      </c>
      <c r="M2496">
        <v>-1</v>
      </c>
      <c r="N2496">
        <v>0.67</v>
      </c>
      <c r="O2496">
        <v>3.58</v>
      </c>
      <c r="P2496">
        <v>0.03</v>
      </c>
      <c r="Q2496">
        <v>0.28000000000000003</v>
      </c>
      <c r="R2496">
        <v>0.05</v>
      </c>
      <c r="S2496">
        <v>0.32</v>
      </c>
      <c r="T2496">
        <v>0.23</v>
      </c>
      <c r="U2496">
        <v>0</v>
      </c>
      <c r="V2496">
        <v>0</v>
      </c>
      <c r="W2496">
        <v>20.67</v>
      </c>
      <c r="X2496">
        <v>0.6</v>
      </c>
      <c r="Y2496">
        <v>-1</v>
      </c>
      <c r="Z2496">
        <v>-1</v>
      </c>
      <c r="AA2496">
        <v>24.88</v>
      </c>
      <c r="AB2496">
        <v>0.03</v>
      </c>
      <c r="AC2496">
        <v>0.02</v>
      </c>
      <c r="AD2496">
        <v>0.03</v>
      </c>
      <c r="AE2496">
        <v>4.17</v>
      </c>
      <c r="AF2496">
        <v>-1</v>
      </c>
      <c r="AG2496">
        <v>-1</v>
      </c>
      <c r="AH2496">
        <v>-1</v>
      </c>
      <c r="AI2496">
        <v>0</v>
      </c>
      <c r="AJ2496">
        <v>0</v>
      </c>
      <c r="AK2496">
        <v>0.03</v>
      </c>
      <c r="AL2496">
        <v>0.03</v>
      </c>
      <c r="AM2496">
        <v>0.05</v>
      </c>
      <c r="AN2496">
        <v>0.05</v>
      </c>
      <c r="AO2496">
        <v>1.42</v>
      </c>
      <c r="AP2496">
        <v>1.42</v>
      </c>
      <c r="AQ2496">
        <v>22.67</v>
      </c>
      <c r="AR2496">
        <v>0.53</v>
      </c>
      <c r="AS2496">
        <v>0.68</v>
      </c>
      <c r="AT2496">
        <v>-1</v>
      </c>
      <c r="AU2496">
        <v>-1</v>
      </c>
      <c r="AV2496">
        <v>0.05</v>
      </c>
      <c r="AW2496">
        <v>29.88</v>
      </c>
      <c r="AX2496">
        <v>29.88</v>
      </c>
      <c r="AY2496">
        <v>0.17</v>
      </c>
      <c r="AZ2496">
        <v>0</v>
      </c>
      <c r="BA2496">
        <v>1471.8433903606256</v>
      </c>
    </row>
    <row r="2497" spans="1:53" x14ac:dyDescent="0.25">
      <c r="A2497">
        <v>5660</v>
      </c>
      <c r="B2497" t="s">
        <v>2784</v>
      </c>
      <c r="C2497">
        <v>0</v>
      </c>
      <c r="D2497">
        <v>1.58</v>
      </c>
      <c r="E2497">
        <v>0</v>
      </c>
      <c r="F2497">
        <v>0</v>
      </c>
      <c r="G2497">
        <v>0</v>
      </c>
      <c r="H2497">
        <v>0.03</v>
      </c>
      <c r="I2497">
        <v>0</v>
      </c>
      <c r="J2497">
        <v>2</v>
      </c>
      <c r="K2497">
        <v>0.03</v>
      </c>
      <c r="L2497">
        <v>-1</v>
      </c>
      <c r="M2497">
        <v>-1</v>
      </c>
      <c r="N2497">
        <v>0.67</v>
      </c>
      <c r="O2497">
        <v>3.58</v>
      </c>
      <c r="P2497">
        <v>0.03</v>
      </c>
      <c r="Q2497">
        <v>0.28000000000000003</v>
      </c>
      <c r="R2497">
        <v>0.05</v>
      </c>
      <c r="S2497">
        <v>0.32</v>
      </c>
      <c r="T2497">
        <v>0.23</v>
      </c>
      <c r="U2497">
        <v>0</v>
      </c>
      <c r="V2497">
        <v>0</v>
      </c>
      <c r="W2497">
        <v>20.67</v>
      </c>
      <c r="X2497">
        <v>0.6</v>
      </c>
      <c r="Y2497">
        <v>-1</v>
      </c>
      <c r="Z2497">
        <v>-1</v>
      </c>
      <c r="AA2497">
        <v>24.88</v>
      </c>
      <c r="AB2497">
        <v>0.03</v>
      </c>
      <c r="AC2497">
        <v>0.02</v>
      </c>
      <c r="AD2497">
        <v>0.03</v>
      </c>
      <c r="AE2497">
        <v>4.17</v>
      </c>
      <c r="AF2497">
        <v>-1</v>
      </c>
      <c r="AG2497">
        <v>-1</v>
      </c>
      <c r="AH2497">
        <v>-1</v>
      </c>
      <c r="AI2497">
        <v>0</v>
      </c>
      <c r="AJ2497">
        <v>0</v>
      </c>
      <c r="AK2497">
        <v>0.03</v>
      </c>
      <c r="AL2497">
        <v>0.03</v>
      </c>
      <c r="AM2497">
        <v>0.05</v>
      </c>
      <c r="AN2497">
        <v>0.05</v>
      </c>
      <c r="AO2497">
        <v>1.42</v>
      </c>
      <c r="AP2497">
        <v>1.42</v>
      </c>
      <c r="AQ2497">
        <v>22.67</v>
      </c>
      <c r="AR2497">
        <v>0.53</v>
      </c>
      <c r="AS2497">
        <v>0.68</v>
      </c>
      <c r="AT2497">
        <v>-1</v>
      </c>
      <c r="AU2497">
        <v>-1</v>
      </c>
      <c r="AV2497">
        <v>0.05</v>
      </c>
      <c r="AW2497">
        <v>29.88</v>
      </c>
      <c r="AX2497">
        <v>29.88</v>
      </c>
      <c r="AY2497">
        <v>0.17</v>
      </c>
      <c r="AZ2497">
        <v>0</v>
      </c>
      <c r="BA2497">
        <v>1412.4403506351359</v>
      </c>
    </row>
    <row r="2498" spans="1:53" x14ac:dyDescent="0.25">
      <c r="A2498">
        <v>5661</v>
      </c>
      <c r="B2498" t="s">
        <v>2459</v>
      </c>
      <c r="C2498">
        <v>0</v>
      </c>
      <c r="D2498">
        <v>1.58</v>
      </c>
      <c r="E2498">
        <v>0</v>
      </c>
      <c r="F2498">
        <v>0</v>
      </c>
      <c r="G2498">
        <v>0</v>
      </c>
      <c r="H2498">
        <v>0.03</v>
      </c>
      <c r="I2498">
        <v>0</v>
      </c>
      <c r="J2498">
        <v>2</v>
      </c>
      <c r="K2498">
        <v>0.03</v>
      </c>
      <c r="L2498">
        <v>-1</v>
      </c>
      <c r="M2498">
        <v>-1</v>
      </c>
      <c r="N2498">
        <v>0.67</v>
      </c>
      <c r="O2498">
        <v>3.58</v>
      </c>
      <c r="P2498">
        <v>0.03</v>
      </c>
      <c r="Q2498">
        <v>0.28000000000000003</v>
      </c>
      <c r="R2498">
        <v>0.05</v>
      </c>
      <c r="S2498">
        <v>0.32</v>
      </c>
      <c r="T2498">
        <v>0.23</v>
      </c>
      <c r="U2498">
        <v>0</v>
      </c>
      <c r="V2498">
        <v>0</v>
      </c>
      <c r="W2498">
        <v>20.67</v>
      </c>
      <c r="X2498">
        <v>0.6</v>
      </c>
      <c r="Y2498">
        <v>-1</v>
      </c>
      <c r="Z2498">
        <v>-1</v>
      </c>
      <c r="AA2498">
        <v>24.88</v>
      </c>
      <c r="AB2498">
        <v>0.03</v>
      </c>
      <c r="AC2498">
        <v>0.02</v>
      </c>
      <c r="AD2498">
        <v>0.03</v>
      </c>
      <c r="AE2498">
        <v>4.17</v>
      </c>
      <c r="AF2498">
        <v>-1</v>
      </c>
      <c r="AG2498">
        <v>-1</v>
      </c>
      <c r="AH2498">
        <v>-1</v>
      </c>
      <c r="AI2498">
        <v>0</v>
      </c>
      <c r="AJ2498">
        <v>0</v>
      </c>
      <c r="AK2498">
        <v>0.03</v>
      </c>
      <c r="AL2498">
        <v>0.03</v>
      </c>
      <c r="AM2498">
        <v>0.05</v>
      </c>
      <c r="AN2498">
        <v>0.05</v>
      </c>
      <c r="AO2498">
        <v>1.42</v>
      </c>
      <c r="AP2498">
        <v>1.42</v>
      </c>
      <c r="AQ2498">
        <v>22.67</v>
      </c>
      <c r="AR2498">
        <v>0.53</v>
      </c>
      <c r="AS2498">
        <v>0.68</v>
      </c>
      <c r="AT2498">
        <v>-1</v>
      </c>
      <c r="AU2498">
        <v>-1</v>
      </c>
      <c r="AV2498">
        <v>0.05</v>
      </c>
      <c r="AW2498">
        <v>29.88</v>
      </c>
      <c r="AX2498">
        <v>29.88</v>
      </c>
      <c r="AY2498">
        <v>0.17</v>
      </c>
      <c r="AZ2498">
        <v>0</v>
      </c>
      <c r="BA2498">
        <v>1461.1056369774594</v>
      </c>
    </row>
    <row r="2499" spans="1:53" x14ac:dyDescent="0.25">
      <c r="A2499">
        <v>5662</v>
      </c>
      <c r="B2499" t="s">
        <v>2785</v>
      </c>
      <c r="C2499">
        <v>0</v>
      </c>
      <c r="D2499">
        <v>1.58</v>
      </c>
      <c r="E2499">
        <v>0</v>
      </c>
      <c r="F2499">
        <v>0</v>
      </c>
      <c r="G2499">
        <v>0</v>
      </c>
      <c r="H2499">
        <v>0.03</v>
      </c>
      <c r="I2499">
        <v>0</v>
      </c>
      <c r="J2499">
        <v>2</v>
      </c>
      <c r="K2499">
        <v>0.03</v>
      </c>
      <c r="L2499">
        <v>-1</v>
      </c>
      <c r="M2499">
        <v>-1</v>
      </c>
      <c r="N2499">
        <v>0.67</v>
      </c>
      <c r="O2499">
        <v>3.58</v>
      </c>
      <c r="P2499">
        <v>0.03</v>
      </c>
      <c r="Q2499">
        <v>0.28000000000000003</v>
      </c>
      <c r="R2499">
        <v>0.05</v>
      </c>
      <c r="S2499">
        <v>0.32</v>
      </c>
      <c r="T2499">
        <v>0.23</v>
      </c>
      <c r="U2499">
        <v>0</v>
      </c>
      <c r="V2499">
        <v>0</v>
      </c>
      <c r="W2499">
        <v>20.67</v>
      </c>
      <c r="X2499">
        <v>0.6</v>
      </c>
      <c r="Y2499">
        <v>-1</v>
      </c>
      <c r="Z2499">
        <v>-1</v>
      </c>
      <c r="AA2499">
        <v>24.88</v>
      </c>
      <c r="AB2499">
        <v>0.03</v>
      </c>
      <c r="AC2499">
        <v>0.02</v>
      </c>
      <c r="AD2499">
        <v>0.03</v>
      </c>
      <c r="AE2499">
        <v>4.17</v>
      </c>
      <c r="AF2499">
        <v>-1</v>
      </c>
      <c r="AG2499">
        <v>-1</v>
      </c>
      <c r="AH2499">
        <v>-1</v>
      </c>
      <c r="AI2499">
        <v>0</v>
      </c>
      <c r="AJ2499">
        <v>0</v>
      </c>
      <c r="AK2499">
        <v>0.03</v>
      </c>
      <c r="AL2499">
        <v>0.03</v>
      </c>
      <c r="AM2499">
        <v>0.05</v>
      </c>
      <c r="AN2499">
        <v>0.05</v>
      </c>
      <c r="AO2499">
        <v>1.42</v>
      </c>
      <c r="AP2499">
        <v>1.42</v>
      </c>
      <c r="AQ2499">
        <v>22.67</v>
      </c>
      <c r="AR2499">
        <v>0.53</v>
      </c>
      <c r="AS2499">
        <v>0.68</v>
      </c>
      <c r="AT2499">
        <v>-1</v>
      </c>
      <c r="AU2499">
        <v>-1</v>
      </c>
      <c r="AV2499">
        <v>0.05</v>
      </c>
      <c r="AW2499">
        <v>29.88</v>
      </c>
      <c r="AX2499">
        <v>29.88</v>
      </c>
      <c r="AY2499">
        <v>0.17</v>
      </c>
      <c r="AZ2499">
        <v>0</v>
      </c>
      <c r="BA2499">
        <v>1425.7726840877062</v>
      </c>
    </row>
    <row r="2500" spans="1:53" x14ac:dyDescent="0.25">
      <c r="A2500">
        <v>5663</v>
      </c>
      <c r="B2500" t="s">
        <v>2786</v>
      </c>
      <c r="C2500">
        <v>0</v>
      </c>
      <c r="D2500">
        <v>1.58</v>
      </c>
      <c r="E2500">
        <v>0</v>
      </c>
      <c r="F2500">
        <v>0</v>
      </c>
      <c r="G2500">
        <v>0</v>
      </c>
      <c r="H2500">
        <v>0.03</v>
      </c>
      <c r="I2500">
        <v>0</v>
      </c>
      <c r="J2500">
        <v>2</v>
      </c>
      <c r="K2500">
        <v>0.03</v>
      </c>
      <c r="L2500">
        <v>-1</v>
      </c>
      <c r="M2500">
        <v>-1</v>
      </c>
      <c r="N2500">
        <v>0.67</v>
      </c>
      <c r="O2500">
        <v>3.58</v>
      </c>
      <c r="P2500">
        <v>0.03</v>
      </c>
      <c r="Q2500">
        <v>0.28000000000000003</v>
      </c>
      <c r="R2500">
        <v>0.05</v>
      </c>
      <c r="S2500">
        <v>0.32</v>
      </c>
      <c r="T2500">
        <v>0.23</v>
      </c>
      <c r="U2500">
        <v>0</v>
      </c>
      <c r="V2500">
        <v>0</v>
      </c>
      <c r="W2500">
        <v>20.67</v>
      </c>
      <c r="X2500">
        <v>0.6</v>
      </c>
      <c r="Y2500">
        <v>-1</v>
      </c>
      <c r="Z2500">
        <v>-1</v>
      </c>
      <c r="AA2500">
        <v>24.88</v>
      </c>
      <c r="AB2500">
        <v>0.03</v>
      </c>
      <c r="AC2500">
        <v>0.02</v>
      </c>
      <c r="AD2500">
        <v>0.03</v>
      </c>
      <c r="AE2500">
        <v>4.17</v>
      </c>
      <c r="AF2500">
        <v>-1</v>
      </c>
      <c r="AG2500">
        <v>-1</v>
      </c>
      <c r="AH2500">
        <v>-1</v>
      </c>
      <c r="AI2500">
        <v>0</v>
      </c>
      <c r="AJ2500">
        <v>0</v>
      </c>
      <c r="AK2500">
        <v>0.03</v>
      </c>
      <c r="AL2500">
        <v>0.03</v>
      </c>
      <c r="AM2500">
        <v>0.05</v>
      </c>
      <c r="AN2500">
        <v>0.05</v>
      </c>
      <c r="AO2500">
        <v>1.42</v>
      </c>
      <c r="AP2500">
        <v>1.42</v>
      </c>
      <c r="AQ2500">
        <v>22.67</v>
      </c>
      <c r="AR2500">
        <v>0.53</v>
      </c>
      <c r="AS2500">
        <v>0.68</v>
      </c>
      <c r="AT2500">
        <v>-1</v>
      </c>
      <c r="AU2500">
        <v>-1</v>
      </c>
      <c r="AV2500">
        <v>0.05</v>
      </c>
      <c r="AW2500">
        <v>29.88</v>
      </c>
      <c r="AX2500">
        <v>29.88</v>
      </c>
      <c r="AY2500">
        <v>0.17</v>
      </c>
      <c r="AZ2500">
        <v>0</v>
      </c>
      <c r="BA2500">
        <v>1485.1231193809169</v>
      </c>
    </row>
    <row r="2501" spans="1:53" x14ac:dyDescent="0.25">
      <c r="A2501">
        <v>5664</v>
      </c>
      <c r="B2501" t="s">
        <v>2787</v>
      </c>
      <c r="C2501">
        <v>0</v>
      </c>
      <c r="D2501">
        <v>1.58</v>
      </c>
      <c r="E2501">
        <v>0</v>
      </c>
      <c r="F2501">
        <v>0</v>
      </c>
      <c r="G2501">
        <v>0</v>
      </c>
      <c r="H2501">
        <v>0.03</v>
      </c>
      <c r="I2501">
        <v>0</v>
      </c>
      <c r="J2501">
        <v>2</v>
      </c>
      <c r="K2501">
        <v>0.03</v>
      </c>
      <c r="L2501">
        <v>-1</v>
      </c>
      <c r="M2501">
        <v>-1</v>
      </c>
      <c r="N2501">
        <v>0.67</v>
      </c>
      <c r="O2501">
        <v>3.58</v>
      </c>
      <c r="P2501">
        <v>0.03</v>
      </c>
      <c r="Q2501">
        <v>0.28000000000000003</v>
      </c>
      <c r="R2501">
        <v>0.05</v>
      </c>
      <c r="S2501">
        <v>0.32</v>
      </c>
      <c r="T2501">
        <v>0.23</v>
      </c>
      <c r="U2501">
        <v>0</v>
      </c>
      <c r="V2501">
        <v>0</v>
      </c>
      <c r="W2501">
        <v>20.67</v>
      </c>
      <c r="X2501">
        <v>0.6</v>
      </c>
      <c r="Y2501">
        <v>-1</v>
      </c>
      <c r="Z2501">
        <v>-1</v>
      </c>
      <c r="AA2501">
        <v>24.88</v>
      </c>
      <c r="AB2501">
        <v>0.03</v>
      </c>
      <c r="AC2501">
        <v>0.02</v>
      </c>
      <c r="AD2501">
        <v>0.03</v>
      </c>
      <c r="AE2501">
        <v>4.17</v>
      </c>
      <c r="AF2501">
        <v>-1</v>
      </c>
      <c r="AG2501">
        <v>-1</v>
      </c>
      <c r="AH2501">
        <v>-1</v>
      </c>
      <c r="AI2501">
        <v>0</v>
      </c>
      <c r="AJ2501">
        <v>0</v>
      </c>
      <c r="AK2501">
        <v>0.03</v>
      </c>
      <c r="AL2501">
        <v>0.03</v>
      </c>
      <c r="AM2501">
        <v>0.05</v>
      </c>
      <c r="AN2501">
        <v>0.05</v>
      </c>
      <c r="AO2501">
        <v>1.42</v>
      </c>
      <c r="AP2501">
        <v>1.42</v>
      </c>
      <c r="AQ2501">
        <v>22.67</v>
      </c>
      <c r="AR2501">
        <v>0.53</v>
      </c>
      <c r="AS2501">
        <v>0.68</v>
      </c>
      <c r="AT2501">
        <v>-1</v>
      </c>
      <c r="AU2501">
        <v>-1</v>
      </c>
      <c r="AV2501">
        <v>0.05</v>
      </c>
      <c r="AW2501">
        <v>29.88</v>
      </c>
      <c r="AX2501">
        <v>29.88</v>
      </c>
      <c r="AY2501">
        <v>0.17</v>
      </c>
      <c r="AZ2501">
        <v>0</v>
      </c>
      <c r="BA2501">
        <v>1315.6336058073525</v>
      </c>
    </row>
    <row r="2502" spans="1:53" x14ac:dyDescent="0.25">
      <c r="A2502">
        <v>5665</v>
      </c>
      <c r="B2502" t="s">
        <v>2788</v>
      </c>
      <c r="C2502">
        <v>0</v>
      </c>
      <c r="D2502">
        <v>1.58</v>
      </c>
      <c r="E2502">
        <v>0</v>
      </c>
      <c r="F2502">
        <v>0</v>
      </c>
      <c r="G2502">
        <v>0</v>
      </c>
      <c r="H2502">
        <v>0.03</v>
      </c>
      <c r="I2502">
        <v>0</v>
      </c>
      <c r="J2502">
        <v>2</v>
      </c>
      <c r="K2502">
        <v>0.03</v>
      </c>
      <c r="L2502">
        <v>-1</v>
      </c>
      <c r="M2502">
        <v>-1</v>
      </c>
      <c r="N2502">
        <v>0.67</v>
      </c>
      <c r="O2502">
        <v>3.58</v>
      </c>
      <c r="P2502">
        <v>0.03</v>
      </c>
      <c r="Q2502">
        <v>0.28000000000000003</v>
      </c>
      <c r="R2502">
        <v>0.05</v>
      </c>
      <c r="S2502">
        <v>0.32</v>
      </c>
      <c r="T2502">
        <v>0.23</v>
      </c>
      <c r="U2502">
        <v>0</v>
      </c>
      <c r="V2502">
        <v>0</v>
      </c>
      <c r="W2502">
        <v>20.67</v>
      </c>
      <c r="X2502">
        <v>0.6</v>
      </c>
      <c r="Y2502">
        <v>-1</v>
      </c>
      <c r="Z2502">
        <v>-1</v>
      </c>
      <c r="AA2502">
        <v>24.88</v>
      </c>
      <c r="AB2502">
        <v>0.03</v>
      </c>
      <c r="AC2502">
        <v>0.02</v>
      </c>
      <c r="AD2502">
        <v>0.03</v>
      </c>
      <c r="AE2502">
        <v>4.17</v>
      </c>
      <c r="AF2502">
        <v>-1</v>
      </c>
      <c r="AG2502">
        <v>-1</v>
      </c>
      <c r="AH2502">
        <v>-1</v>
      </c>
      <c r="AI2502">
        <v>0</v>
      </c>
      <c r="AJ2502">
        <v>0</v>
      </c>
      <c r="AK2502">
        <v>0.03</v>
      </c>
      <c r="AL2502">
        <v>0.03</v>
      </c>
      <c r="AM2502">
        <v>0.05</v>
      </c>
      <c r="AN2502">
        <v>0.05</v>
      </c>
      <c r="AO2502">
        <v>1.42</v>
      </c>
      <c r="AP2502">
        <v>1.42</v>
      </c>
      <c r="AQ2502">
        <v>22.67</v>
      </c>
      <c r="AR2502">
        <v>0.53</v>
      </c>
      <c r="AS2502">
        <v>0.68</v>
      </c>
      <c r="AT2502">
        <v>-1</v>
      </c>
      <c r="AU2502">
        <v>-1</v>
      </c>
      <c r="AV2502">
        <v>0.05</v>
      </c>
      <c r="AW2502">
        <v>29.88</v>
      </c>
      <c r="AX2502">
        <v>29.88</v>
      </c>
      <c r="AY2502">
        <v>0.17</v>
      </c>
      <c r="AZ2502">
        <v>0</v>
      </c>
      <c r="BA2502">
        <v>1409.1615702662971</v>
      </c>
    </row>
    <row r="2503" spans="1:53" x14ac:dyDescent="0.25">
      <c r="A2503">
        <v>5666</v>
      </c>
      <c r="B2503" t="s">
        <v>2789</v>
      </c>
      <c r="C2503">
        <v>0</v>
      </c>
      <c r="D2503">
        <v>1.58</v>
      </c>
      <c r="E2503">
        <v>0</v>
      </c>
      <c r="F2503">
        <v>0</v>
      </c>
      <c r="G2503">
        <v>0</v>
      </c>
      <c r="H2503">
        <v>0.03</v>
      </c>
      <c r="I2503">
        <v>0</v>
      </c>
      <c r="J2503">
        <v>2</v>
      </c>
      <c r="K2503">
        <v>0.03</v>
      </c>
      <c r="L2503">
        <v>-1</v>
      </c>
      <c r="M2503">
        <v>-1</v>
      </c>
      <c r="N2503">
        <v>0.67</v>
      </c>
      <c r="O2503">
        <v>3.58</v>
      </c>
      <c r="P2503">
        <v>0.03</v>
      </c>
      <c r="Q2503">
        <v>0.28000000000000003</v>
      </c>
      <c r="R2503">
        <v>0.05</v>
      </c>
      <c r="S2503">
        <v>0.32</v>
      </c>
      <c r="T2503">
        <v>0.23</v>
      </c>
      <c r="U2503">
        <v>0</v>
      </c>
      <c r="V2503">
        <v>0</v>
      </c>
      <c r="W2503">
        <v>20.67</v>
      </c>
      <c r="X2503">
        <v>0.6</v>
      </c>
      <c r="Y2503">
        <v>-1</v>
      </c>
      <c r="Z2503">
        <v>-1</v>
      </c>
      <c r="AA2503">
        <v>24.88</v>
      </c>
      <c r="AB2503">
        <v>0.03</v>
      </c>
      <c r="AC2503">
        <v>0.02</v>
      </c>
      <c r="AD2503">
        <v>0.03</v>
      </c>
      <c r="AE2503">
        <v>4.17</v>
      </c>
      <c r="AF2503">
        <v>-1</v>
      </c>
      <c r="AG2503">
        <v>-1</v>
      </c>
      <c r="AH2503">
        <v>-1</v>
      </c>
      <c r="AI2503">
        <v>0</v>
      </c>
      <c r="AJ2503">
        <v>0</v>
      </c>
      <c r="AK2503">
        <v>0.03</v>
      </c>
      <c r="AL2503">
        <v>0.03</v>
      </c>
      <c r="AM2503">
        <v>0.05</v>
      </c>
      <c r="AN2503">
        <v>0.05</v>
      </c>
      <c r="AO2503">
        <v>1.42</v>
      </c>
      <c r="AP2503">
        <v>1.42</v>
      </c>
      <c r="AQ2503">
        <v>22.67</v>
      </c>
      <c r="AR2503">
        <v>0.53</v>
      </c>
      <c r="AS2503">
        <v>0.68</v>
      </c>
      <c r="AT2503">
        <v>-1</v>
      </c>
      <c r="AU2503">
        <v>-1</v>
      </c>
      <c r="AV2503">
        <v>0.05</v>
      </c>
      <c r="AW2503">
        <v>29.88</v>
      </c>
      <c r="AX2503">
        <v>29.88</v>
      </c>
      <c r="AY2503">
        <v>0.17</v>
      </c>
      <c r="AZ2503">
        <v>0</v>
      </c>
      <c r="BA2503">
        <v>1408.048025383921</v>
      </c>
    </row>
    <row r="2504" spans="1:53" x14ac:dyDescent="0.25">
      <c r="A2504">
        <v>5667</v>
      </c>
      <c r="B2504" t="s">
        <v>2790</v>
      </c>
      <c r="C2504">
        <v>0</v>
      </c>
      <c r="D2504">
        <v>1.58</v>
      </c>
      <c r="E2504">
        <v>0</v>
      </c>
      <c r="F2504">
        <v>0</v>
      </c>
      <c r="G2504">
        <v>0</v>
      </c>
      <c r="H2504">
        <v>0.03</v>
      </c>
      <c r="I2504">
        <v>0</v>
      </c>
      <c r="J2504">
        <v>2</v>
      </c>
      <c r="K2504">
        <v>0.03</v>
      </c>
      <c r="L2504">
        <v>-1</v>
      </c>
      <c r="M2504">
        <v>-1</v>
      </c>
      <c r="N2504">
        <v>0.67</v>
      </c>
      <c r="O2504">
        <v>3.58</v>
      </c>
      <c r="P2504">
        <v>0.03</v>
      </c>
      <c r="Q2504">
        <v>0.28000000000000003</v>
      </c>
      <c r="R2504">
        <v>0.05</v>
      </c>
      <c r="S2504">
        <v>0.32</v>
      </c>
      <c r="T2504">
        <v>0.23</v>
      </c>
      <c r="U2504">
        <v>0</v>
      </c>
      <c r="V2504">
        <v>0</v>
      </c>
      <c r="W2504">
        <v>20.67</v>
      </c>
      <c r="X2504">
        <v>0.6</v>
      </c>
      <c r="Y2504">
        <v>-1</v>
      </c>
      <c r="Z2504">
        <v>-1</v>
      </c>
      <c r="AA2504">
        <v>24.88</v>
      </c>
      <c r="AB2504">
        <v>0.03</v>
      </c>
      <c r="AC2504">
        <v>0.02</v>
      </c>
      <c r="AD2504">
        <v>0.03</v>
      </c>
      <c r="AE2504">
        <v>4.17</v>
      </c>
      <c r="AF2504">
        <v>-1</v>
      </c>
      <c r="AG2504">
        <v>-1</v>
      </c>
      <c r="AH2504">
        <v>-1</v>
      </c>
      <c r="AI2504">
        <v>0</v>
      </c>
      <c r="AJ2504">
        <v>0</v>
      </c>
      <c r="AK2504">
        <v>0.03</v>
      </c>
      <c r="AL2504">
        <v>0.03</v>
      </c>
      <c r="AM2504">
        <v>0.05</v>
      </c>
      <c r="AN2504">
        <v>0.05</v>
      </c>
      <c r="AO2504">
        <v>1.42</v>
      </c>
      <c r="AP2504">
        <v>1.42</v>
      </c>
      <c r="AQ2504">
        <v>22.67</v>
      </c>
      <c r="AR2504">
        <v>0.53</v>
      </c>
      <c r="AS2504">
        <v>0.68</v>
      </c>
      <c r="AT2504">
        <v>-1</v>
      </c>
      <c r="AU2504">
        <v>-1</v>
      </c>
      <c r="AV2504">
        <v>0.05</v>
      </c>
      <c r="AW2504">
        <v>29.88</v>
      </c>
      <c r="AX2504">
        <v>29.88</v>
      </c>
      <c r="AY2504">
        <v>0.17</v>
      </c>
      <c r="AZ2504">
        <v>0</v>
      </c>
      <c r="BA2504">
        <v>1389.0825303972274</v>
      </c>
    </row>
    <row r="2505" spans="1:53" x14ac:dyDescent="0.25">
      <c r="A2505">
        <v>5669</v>
      </c>
      <c r="B2505" t="s">
        <v>2791</v>
      </c>
      <c r="C2505">
        <v>0</v>
      </c>
      <c r="D2505">
        <v>1.58</v>
      </c>
      <c r="E2505">
        <v>0</v>
      </c>
      <c r="F2505">
        <v>0</v>
      </c>
      <c r="G2505">
        <v>0</v>
      </c>
      <c r="H2505">
        <v>0.03</v>
      </c>
      <c r="I2505">
        <v>0</v>
      </c>
      <c r="J2505">
        <v>2</v>
      </c>
      <c r="K2505">
        <v>0.03</v>
      </c>
      <c r="L2505">
        <v>-1</v>
      </c>
      <c r="M2505">
        <v>-1</v>
      </c>
      <c r="N2505">
        <v>0.67</v>
      </c>
      <c r="O2505">
        <v>3.58</v>
      </c>
      <c r="P2505">
        <v>0.03</v>
      </c>
      <c r="Q2505">
        <v>0.28000000000000003</v>
      </c>
      <c r="R2505">
        <v>0.05</v>
      </c>
      <c r="S2505">
        <v>0.32</v>
      </c>
      <c r="T2505">
        <v>0.23</v>
      </c>
      <c r="U2505">
        <v>0</v>
      </c>
      <c r="V2505">
        <v>0</v>
      </c>
      <c r="W2505">
        <v>20.67</v>
      </c>
      <c r="X2505">
        <v>0.6</v>
      </c>
      <c r="Y2505">
        <v>-1</v>
      </c>
      <c r="Z2505">
        <v>-1</v>
      </c>
      <c r="AA2505">
        <v>24.88</v>
      </c>
      <c r="AB2505">
        <v>0.03</v>
      </c>
      <c r="AC2505">
        <v>0.02</v>
      </c>
      <c r="AD2505">
        <v>0.03</v>
      </c>
      <c r="AE2505">
        <v>4.17</v>
      </c>
      <c r="AF2505">
        <v>-1</v>
      </c>
      <c r="AG2505">
        <v>-1</v>
      </c>
      <c r="AH2505">
        <v>-1</v>
      </c>
      <c r="AI2505">
        <v>0</v>
      </c>
      <c r="AJ2505">
        <v>0</v>
      </c>
      <c r="AK2505">
        <v>0.03</v>
      </c>
      <c r="AL2505">
        <v>0.03</v>
      </c>
      <c r="AM2505">
        <v>0.05</v>
      </c>
      <c r="AN2505">
        <v>0.05</v>
      </c>
      <c r="AO2505">
        <v>1.42</v>
      </c>
      <c r="AP2505">
        <v>1.42</v>
      </c>
      <c r="AQ2505">
        <v>22.67</v>
      </c>
      <c r="AR2505">
        <v>0.53</v>
      </c>
      <c r="AS2505">
        <v>0.68</v>
      </c>
      <c r="AT2505">
        <v>-1</v>
      </c>
      <c r="AU2505">
        <v>-1</v>
      </c>
      <c r="AV2505">
        <v>0.05</v>
      </c>
      <c r="AW2505">
        <v>29.88</v>
      </c>
      <c r="AX2505">
        <v>29.88</v>
      </c>
      <c r="AY2505">
        <v>0.17</v>
      </c>
      <c r="AZ2505">
        <v>0</v>
      </c>
      <c r="BA2505">
        <v>1432.2060520666203</v>
      </c>
    </row>
    <row r="2506" spans="1:53" x14ac:dyDescent="0.25">
      <c r="A2506">
        <v>5672</v>
      </c>
      <c r="B2506" t="s">
        <v>2792</v>
      </c>
      <c r="C2506">
        <v>0</v>
      </c>
      <c r="D2506">
        <v>1.58</v>
      </c>
      <c r="E2506">
        <v>0</v>
      </c>
      <c r="F2506">
        <v>0</v>
      </c>
      <c r="G2506">
        <v>0</v>
      </c>
      <c r="H2506">
        <v>0.03</v>
      </c>
      <c r="I2506">
        <v>0</v>
      </c>
      <c r="J2506">
        <v>2</v>
      </c>
      <c r="K2506">
        <v>0.03</v>
      </c>
      <c r="L2506">
        <v>-1</v>
      </c>
      <c r="M2506">
        <v>-1</v>
      </c>
      <c r="N2506">
        <v>0.67</v>
      </c>
      <c r="O2506">
        <v>3.58</v>
      </c>
      <c r="P2506">
        <v>0.03</v>
      </c>
      <c r="Q2506">
        <v>0.28000000000000003</v>
      </c>
      <c r="R2506">
        <v>0.05</v>
      </c>
      <c r="S2506">
        <v>0.32</v>
      </c>
      <c r="T2506">
        <v>0.23</v>
      </c>
      <c r="U2506">
        <v>0</v>
      </c>
      <c r="V2506">
        <v>0</v>
      </c>
      <c r="W2506">
        <v>20.67</v>
      </c>
      <c r="X2506">
        <v>0.6</v>
      </c>
      <c r="Y2506">
        <v>-1</v>
      </c>
      <c r="Z2506">
        <v>-1</v>
      </c>
      <c r="AA2506">
        <v>24.88</v>
      </c>
      <c r="AB2506">
        <v>0.03</v>
      </c>
      <c r="AC2506">
        <v>0.02</v>
      </c>
      <c r="AD2506">
        <v>0.03</v>
      </c>
      <c r="AE2506">
        <v>4.17</v>
      </c>
      <c r="AF2506">
        <v>-1</v>
      </c>
      <c r="AG2506">
        <v>-1</v>
      </c>
      <c r="AH2506">
        <v>-1</v>
      </c>
      <c r="AI2506">
        <v>0</v>
      </c>
      <c r="AJ2506">
        <v>0</v>
      </c>
      <c r="AK2506">
        <v>0.03</v>
      </c>
      <c r="AL2506">
        <v>0.03</v>
      </c>
      <c r="AM2506">
        <v>0.05</v>
      </c>
      <c r="AN2506">
        <v>0.05</v>
      </c>
      <c r="AO2506">
        <v>1.42</v>
      </c>
      <c r="AP2506">
        <v>1.42</v>
      </c>
      <c r="AQ2506">
        <v>22.67</v>
      </c>
      <c r="AR2506">
        <v>0.53</v>
      </c>
      <c r="AS2506">
        <v>0.68</v>
      </c>
      <c r="AT2506">
        <v>-1</v>
      </c>
      <c r="AU2506">
        <v>-1</v>
      </c>
      <c r="AV2506">
        <v>0.05</v>
      </c>
      <c r="AW2506">
        <v>29.88</v>
      </c>
      <c r="AX2506">
        <v>29.88</v>
      </c>
      <c r="AY2506">
        <v>0.17</v>
      </c>
      <c r="AZ2506">
        <v>0</v>
      </c>
      <c r="BA2506">
        <v>1384.1049118558644</v>
      </c>
    </row>
    <row r="2507" spans="1:53" x14ac:dyDescent="0.25">
      <c r="A2507">
        <v>5674</v>
      </c>
      <c r="B2507" t="s">
        <v>2793</v>
      </c>
      <c r="C2507">
        <v>0</v>
      </c>
      <c r="D2507">
        <v>1.58</v>
      </c>
      <c r="E2507">
        <v>0</v>
      </c>
      <c r="F2507">
        <v>0</v>
      </c>
      <c r="G2507">
        <v>0</v>
      </c>
      <c r="H2507">
        <v>0.03</v>
      </c>
      <c r="I2507">
        <v>0</v>
      </c>
      <c r="J2507">
        <v>2</v>
      </c>
      <c r="K2507">
        <v>0.03</v>
      </c>
      <c r="L2507">
        <v>-1</v>
      </c>
      <c r="M2507">
        <v>-1</v>
      </c>
      <c r="N2507">
        <v>0.67</v>
      </c>
      <c r="O2507">
        <v>3.58</v>
      </c>
      <c r="P2507">
        <v>0.03</v>
      </c>
      <c r="Q2507">
        <v>0.28000000000000003</v>
      </c>
      <c r="R2507">
        <v>0.05</v>
      </c>
      <c r="S2507">
        <v>0.32</v>
      </c>
      <c r="T2507">
        <v>0.23</v>
      </c>
      <c r="U2507">
        <v>0</v>
      </c>
      <c r="V2507">
        <v>0</v>
      </c>
      <c r="W2507">
        <v>20.67</v>
      </c>
      <c r="X2507">
        <v>0.6</v>
      </c>
      <c r="Y2507">
        <v>-1</v>
      </c>
      <c r="Z2507">
        <v>-1</v>
      </c>
      <c r="AA2507">
        <v>24.88</v>
      </c>
      <c r="AB2507">
        <v>0.03</v>
      </c>
      <c r="AC2507">
        <v>0.02</v>
      </c>
      <c r="AD2507">
        <v>0.03</v>
      </c>
      <c r="AE2507">
        <v>4.17</v>
      </c>
      <c r="AF2507">
        <v>-1</v>
      </c>
      <c r="AG2507">
        <v>-1</v>
      </c>
      <c r="AH2507">
        <v>-1</v>
      </c>
      <c r="AI2507">
        <v>0</v>
      </c>
      <c r="AJ2507">
        <v>0</v>
      </c>
      <c r="AK2507">
        <v>0.03</v>
      </c>
      <c r="AL2507">
        <v>0.03</v>
      </c>
      <c r="AM2507">
        <v>0.05</v>
      </c>
      <c r="AN2507">
        <v>0.05</v>
      </c>
      <c r="AO2507">
        <v>1.42</v>
      </c>
      <c r="AP2507">
        <v>1.42</v>
      </c>
      <c r="AQ2507">
        <v>22.67</v>
      </c>
      <c r="AR2507">
        <v>0.53</v>
      </c>
      <c r="AS2507">
        <v>0.68</v>
      </c>
      <c r="AT2507">
        <v>-1</v>
      </c>
      <c r="AU2507">
        <v>-1</v>
      </c>
      <c r="AV2507">
        <v>0.05</v>
      </c>
      <c r="AW2507">
        <v>29.88</v>
      </c>
      <c r="AX2507">
        <v>29.88</v>
      </c>
      <c r="AY2507">
        <v>0.17</v>
      </c>
      <c r="AZ2507">
        <v>0</v>
      </c>
      <c r="BA2507">
        <v>1363.4794191828421</v>
      </c>
    </row>
    <row r="2508" spans="1:53" x14ac:dyDescent="0.25">
      <c r="A2508">
        <v>5675</v>
      </c>
      <c r="B2508" t="s">
        <v>1257</v>
      </c>
      <c r="C2508">
        <v>0</v>
      </c>
      <c r="D2508">
        <v>1.58</v>
      </c>
      <c r="E2508">
        <v>0</v>
      </c>
      <c r="F2508">
        <v>0</v>
      </c>
      <c r="G2508">
        <v>0</v>
      </c>
      <c r="H2508">
        <v>0.03</v>
      </c>
      <c r="I2508">
        <v>0</v>
      </c>
      <c r="J2508">
        <v>2</v>
      </c>
      <c r="K2508">
        <v>0.03</v>
      </c>
      <c r="L2508">
        <v>-1</v>
      </c>
      <c r="M2508">
        <v>-1</v>
      </c>
      <c r="N2508">
        <v>0.67</v>
      </c>
      <c r="O2508">
        <v>3.58</v>
      </c>
      <c r="P2508">
        <v>0.03</v>
      </c>
      <c r="Q2508">
        <v>0.28000000000000003</v>
      </c>
      <c r="R2508">
        <v>0.05</v>
      </c>
      <c r="S2508">
        <v>0.32</v>
      </c>
      <c r="T2508">
        <v>0.23</v>
      </c>
      <c r="U2508">
        <v>0</v>
      </c>
      <c r="V2508">
        <v>0</v>
      </c>
      <c r="W2508">
        <v>20.67</v>
      </c>
      <c r="X2508">
        <v>0.6</v>
      </c>
      <c r="Y2508">
        <v>-1</v>
      </c>
      <c r="Z2508">
        <v>-1</v>
      </c>
      <c r="AA2508">
        <v>24.88</v>
      </c>
      <c r="AB2508">
        <v>0.03</v>
      </c>
      <c r="AC2508">
        <v>0.02</v>
      </c>
      <c r="AD2508">
        <v>0.03</v>
      </c>
      <c r="AE2508">
        <v>4.17</v>
      </c>
      <c r="AF2508">
        <v>-1</v>
      </c>
      <c r="AG2508">
        <v>-1</v>
      </c>
      <c r="AH2508">
        <v>-1</v>
      </c>
      <c r="AI2508">
        <v>0</v>
      </c>
      <c r="AJ2508">
        <v>0</v>
      </c>
      <c r="AK2508">
        <v>0.03</v>
      </c>
      <c r="AL2508">
        <v>0.03</v>
      </c>
      <c r="AM2508">
        <v>0.05</v>
      </c>
      <c r="AN2508">
        <v>0.05</v>
      </c>
      <c r="AO2508">
        <v>1.42</v>
      </c>
      <c r="AP2508">
        <v>1.42</v>
      </c>
      <c r="AQ2508">
        <v>22.67</v>
      </c>
      <c r="AR2508">
        <v>0.53</v>
      </c>
      <c r="AS2508">
        <v>0.68</v>
      </c>
      <c r="AT2508">
        <v>-1</v>
      </c>
      <c r="AU2508">
        <v>-1</v>
      </c>
      <c r="AV2508">
        <v>0.05</v>
      </c>
      <c r="AW2508">
        <v>29.88</v>
      </c>
      <c r="AX2508">
        <v>29.88</v>
      </c>
      <c r="AY2508">
        <v>0.17</v>
      </c>
      <c r="AZ2508">
        <v>0</v>
      </c>
      <c r="BA2508">
        <v>1458.4662754015599</v>
      </c>
    </row>
    <row r="2509" spans="1:53" x14ac:dyDescent="0.25">
      <c r="A2509">
        <v>5676</v>
      </c>
      <c r="B2509" t="s">
        <v>2794</v>
      </c>
      <c r="C2509">
        <v>0</v>
      </c>
      <c r="D2509">
        <v>1.58</v>
      </c>
      <c r="E2509">
        <v>0</v>
      </c>
      <c r="F2509">
        <v>0</v>
      </c>
      <c r="G2509">
        <v>0</v>
      </c>
      <c r="H2509">
        <v>0.03</v>
      </c>
      <c r="I2509">
        <v>0</v>
      </c>
      <c r="J2509">
        <v>2</v>
      </c>
      <c r="K2509">
        <v>0.03</v>
      </c>
      <c r="L2509">
        <v>-1</v>
      </c>
      <c r="M2509">
        <v>-1</v>
      </c>
      <c r="N2509">
        <v>0.67</v>
      </c>
      <c r="O2509">
        <v>3.58</v>
      </c>
      <c r="P2509">
        <v>0.03</v>
      </c>
      <c r="Q2509">
        <v>0.28000000000000003</v>
      </c>
      <c r="R2509">
        <v>0.05</v>
      </c>
      <c r="S2509">
        <v>0.32</v>
      </c>
      <c r="T2509">
        <v>0.23</v>
      </c>
      <c r="U2509">
        <v>0</v>
      </c>
      <c r="V2509">
        <v>0</v>
      </c>
      <c r="W2509">
        <v>20.67</v>
      </c>
      <c r="X2509">
        <v>0.6</v>
      </c>
      <c r="Y2509">
        <v>-1</v>
      </c>
      <c r="Z2509">
        <v>-1</v>
      </c>
      <c r="AA2509">
        <v>24.88</v>
      </c>
      <c r="AB2509">
        <v>0.03</v>
      </c>
      <c r="AC2509">
        <v>0.02</v>
      </c>
      <c r="AD2509">
        <v>0.03</v>
      </c>
      <c r="AE2509">
        <v>4.17</v>
      </c>
      <c r="AF2509">
        <v>-1</v>
      </c>
      <c r="AG2509">
        <v>-1</v>
      </c>
      <c r="AH2509">
        <v>-1</v>
      </c>
      <c r="AI2509">
        <v>0</v>
      </c>
      <c r="AJ2509">
        <v>0</v>
      </c>
      <c r="AK2509">
        <v>0.03</v>
      </c>
      <c r="AL2509">
        <v>0.03</v>
      </c>
      <c r="AM2509">
        <v>0.05</v>
      </c>
      <c r="AN2509">
        <v>0.05</v>
      </c>
      <c r="AO2509">
        <v>1.42</v>
      </c>
      <c r="AP2509">
        <v>1.42</v>
      </c>
      <c r="AQ2509">
        <v>22.67</v>
      </c>
      <c r="AR2509">
        <v>0.53</v>
      </c>
      <c r="AS2509">
        <v>0.68</v>
      </c>
      <c r="AT2509">
        <v>-1</v>
      </c>
      <c r="AU2509">
        <v>-1</v>
      </c>
      <c r="AV2509">
        <v>0.05</v>
      </c>
      <c r="AW2509">
        <v>29.88</v>
      </c>
      <c r="AX2509">
        <v>29.88</v>
      </c>
      <c r="AY2509">
        <v>0.17</v>
      </c>
      <c r="AZ2509">
        <v>0</v>
      </c>
      <c r="BA2509">
        <v>1395.4724474952811</v>
      </c>
    </row>
    <row r="2510" spans="1:53" x14ac:dyDescent="0.25">
      <c r="A2510">
        <v>5677</v>
      </c>
      <c r="B2510" t="s">
        <v>2795</v>
      </c>
      <c r="C2510">
        <v>0</v>
      </c>
      <c r="D2510">
        <v>1.58</v>
      </c>
      <c r="E2510">
        <v>0</v>
      </c>
      <c r="F2510">
        <v>0</v>
      </c>
      <c r="G2510">
        <v>0</v>
      </c>
      <c r="H2510">
        <v>0.03</v>
      </c>
      <c r="I2510">
        <v>0</v>
      </c>
      <c r="J2510">
        <v>2</v>
      </c>
      <c r="K2510">
        <v>0.03</v>
      </c>
      <c r="L2510">
        <v>-1</v>
      </c>
      <c r="M2510">
        <v>-1</v>
      </c>
      <c r="N2510">
        <v>0.67</v>
      </c>
      <c r="O2510">
        <v>3.58</v>
      </c>
      <c r="P2510">
        <v>0.03</v>
      </c>
      <c r="Q2510">
        <v>0.28000000000000003</v>
      </c>
      <c r="R2510">
        <v>0.05</v>
      </c>
      <c r="S2510">
        <v>0.32</v>
      </c>
      <c r="T2510">
        <v>0.23</v>
      </c>
      <c r="U2510">
        <v>0</v>
      </c>
      <c r="V2510">
        <v>0</v>
      </c>
      <c r="W2510">
        <v>20.67</v>
      </c>
      <c r="X2510">
        <v>0.6</v>
      </c>
      <c r="Y2510">
        <v>-1</v>
      </c>
      <c r="Z2510">
        <v>-1</v>
      </c>
      <c r="AA2510">
        <v>24.88</v>
      </c>
      <c r="AB2510">
        <v>0.03</v>
      </c>
      <c r="AC2510">
        <v>0.02</v>
      </c>
      <c r="AD2510">
        <v>0.03</v>
      </c>
      <c r="AE2510">
        <v>4.17</v>
      </c>
      <c r="AF2510">
        <v>-1</v>
      </c>
      <c r="AG2510">
        <v>-1</v>
      </c>
      <c r="AH2510">
        <v>-1</v>
      </c>
      <c r="AI2510">
        <v>0</v>
      </c>
      <c r="AJ2510">
        <v>0</v>
      </c>
      <c r="AK2510">
        <v>0.03</v>
      </c>
      <c r="AL2510">
        <v>0.03</v>
      </c>
      <c r="AM2510">
        <v>0.05</v>
      </c>
      <c r="AN2510">
        <v>0.05</v>
      </c>
      <c r="AO2510">
        <v>1.42</v>
      </c>
      <c r="AP2510">
        <v>1.42</v>
      </c>
      <c r="AQ2510">
        <v>22.67</v>
      </c>
      <c r="AR2510">
        <v>0.53</v>
      </c>
      <c r="AS2510">
        <v>0.68</v>
      </c>
      <c r="AT2510">
        <v>-1</v>
      </c>
      <c r="AU2510">
        <v>-1</v>
      </c>
      <c r="AV2510">
        <v>0.05</v>
      </c>
      <c r="AW2510">
        <v>29.88</v>
      </c>
      <c r="AX2510">
        <v>29.88</v>
      </c>
      <c r="AY2510">
        <v>0.17</v>
      </c>
      <c r="AZ2510">
        <v>0</v>
      </c>
      <c r="BA2510">
        <v>1495.2861831963453</v>
      </c>
    </row>
    <row r="2511" spans="1:53" x14ac:dyDescent="0.25">
      <c r="A2511">
        <v>5678</v>
      </c>
      <c r="B2511" t="s">
        <v>2796</v>
      </c>
      <c r="C2511">
        <v>0</v>
      </c>
      <c r="D2511">
        <v>1.58</v>
      </c>
      <c r="E2511">
        <v>0</v>
      </c>
      <c r="F2511">
        <v>0</v>
      </c>
      <c r="G2511">
        <v>0</v>
      </c>
      <c r="H2511">
        <v>0.03</v>
      </c>
      <c r="I2511">
        <v>0</v>
      </c>
      <c r="J2511">
        <v>2</v>
      </c>
      <c r="K2511">
        <v>0.03</v>
      </c>
      <c r="L2511">
        <v>-1</v>
      </c>
      <c r="M2511">
        <v>-1</v>
      </c>
      <c r="N2511">
        <v>0.67</v>
      </c>
      <c r="O2511">
        <v>3.58</v>
      </c>
      <c r="P2511">
        <v>0.03</v>
      </c>
      <c r="Q2511">
        <v>0.28000000000000003</v>
      </c>
      <c r="R2511">
        <v>0.05</v>
      </c>
      <c r="S2511">
        <v>0.32</v>
      </c>
      <c r="T2511">
        <v>0.23</v>
      </c>
      <c r="U2511">
        <v>0</v>
      </c>
      <c r="V2511">
        <v>0</v>
      </c>
      <c r="W2511">
        <v>20.67</v>
      </c>
      <c r="X2511">
        <v>0.6</v>
      </c>
      <c r="Y2511">
        <v>-1</v>
      </c>
      <c r="Z2511">
        <v>-1</v>
      </c>
      <c r="AA2511">
        <v>24.88</v>
      </c>
      <c r="AB2511">
        <v>0.03</v>
      </c>
      <c r="AC2511">
        <v>0.02</v>
      </c>
      <c r="AD2511">
        <v>0.03</v>
      </c>
      <c r="AE2511">
        <v>4.17</v>
      </c>
      <c r="AF2511">
        <v>-1</v>
      </c>
      <c r="AG2511">
        <v>-1</v>
      </c>
      <c r="AH2511">
        <v>-1</v>
      </c>
      <c r="AI2511">
        <v>0</v>
      </c>
      <c r="AJ2511">
        <v>0</v>
      </c>
      <c r="AK2511">
        <v>0.03</v>
      </c>
      <c r="AL2511">
        <v>0.03</v>
      </c>
      <c r="AM2511">
        <v>0.05</v>
      </c>
      <c r="AN2511">
        <v>0.05</v>
      </c>
      <c r="AO2511">
        <v>1.42</v>
      </c>
      <c r="AP2511">
        <v>1.42</v>
      </c>
      <c r="AQ2511">
        <v>22.67</v>
      </c>
      <c r="AR2511">
        <v>0.53</v>
      </c>
      <c r="AS2511">
        <v>0.68</v>
      </c>
      <c r="AT2511">
        <v>-1</v>
      </c>
      <c r="AU2511">
        <v>-1</v>
      </c>
      <c r="AV2511">
        <v>0.05</v>
      </c>
      <c r="AW2511">
        <v>29.88</v>
      </c>
      <c r="AX2511">
        <v>29.88</v>
      </c>
      <c r="AY2511">
        <v>0.17</v>
      </c>
      <c r="AZ2511">
        <v>0</v>
      </c>
      <c r="BA2511">
        <v>1353.4408223632877</v>
      </c>
    </row>
    <row r="2512" spans="1:53" x14ac:dyDescent="0.25">
      <c r="A2512">
        <v>5679</v>
      </c>
      <c r="B2512" t="s">
        <v>2797</v>
      </c>
      <c r="C2512">
        <v>0</v>
      </c>
      <c r="D2512">
        <v>1.58</v>
      </c>
      <c r="E2512">
        <v>0</v>
      </c>
      <c r="F2512">
        <v>0</v>
      </c>
      <c r="G2512">
        <v>0</v>
      </c>
      <c r="H2512">
        <v>0.03</v>
      </c>
      <c r="I2512">
        <v>0</v>
      </c>
      <c r="J2512">
        <v>2</v>
      </c>
      <c r="K2512">
        <v>0.03</v>
      </c>
      <c r="L2512">
        <v>-1</v>
      </c>
      <c r="M2512">
        <v>-1</v>
      </c>
      <c r="N2512">
        <v>0.67</v>
      </c>
      <c r="O2512">
        <v>3.58</v>
      </c>
      <c r="P2512">
        <v>0.03</v>
      </c>
      <c r="Q2512">
        <v>0.28000000000000003</v>
      </c>
      <c r="R2512">
        <v>0.05</v>
      </c>
      <c r="S2512">
        <v>0.32</v>
      </c>
      <c r="T2512">
        <v>0.23</v>
      </c>
      <c r="U2512">
        <v>0</v>
      </c>
      <c r="V2512">
        <v>0</v>
      </c>
      <c r="W2512">
        <v>20.67</v>
      </c>
      <c r="X2512">
        <v>0.6</v>
      </c>
      <c r="Y2512">
        <v>-1</v>
      </c>
      <c r="Z2512">
        <v>-1</v>
      </c>
      <c r="AA2512">
        <v>24.88</v>
      </c>
      <c r="AB2512">
        <v>0.03</v>
      </c>
      <c r="AC2512">
        <v>0.02</v>
      </c>
      <c r="AD2512">
        <v>0.03</v>
      </c>
      <c r="AE2512">
        <v>4.17</v>
      </c>
      <c r="AF2512">
        <v>-1</v>
      </c>
      <c r="AG2512">
        <v>-1</v>
      </c>
      <c r="AH2512">
        <v>-1</v>
      </c>
      <c r="AI2512">
        <v>0</v>
      </c>
      <c r="AJ2512">
        <v>0</v>
      </c>
      <c r="AK2512">
        <v>0.03</v>
      </c>
      <c r="AL2512">
        <v>0.03</v>
      </c>
      <c r="AM2512">
        <v>0.05</v>
      </c>
      <c r="AN2512">
        <v>0.05</v>
      </c>
      <c r="AO2512">
        <v>1.42</v>
      </c>
      <c r="AP2512">
        <v>1.42</v>
      </c>
      <c r="AQ2512">
        <v>22.67</v>
      </c>
      <c r="AR2512">
        <v>0.53</v>
      </c>
      <c r="AS2512">
        <v>0.68</v>
      </c>
      <c r="AT2512">
        <v>-1</v>
      </c>
      <c r="AU2512">
        <v>-1</v>
      </c>
      <c r="AV2512">
        <v>0.05</v>
      </c>
      <c r="AW2512">
        <v>29.88</v>
      </c>
      <c r="AX2512">
        <v>29.88</v>
      </c>
      <c r="AY2512">
        <v>0.17</v>
      </c>
      <c r="AZ2512">
        <v>0</v>
      </c>
      <c r="BA2512">
        <v>1406.4342783561201</v>
      </c>
    </row>
    <row r="2513" spans="1:53" x14ac:dyDescent="0.25">
      <c r="A2513">
        <v>5680</v>
      </c>
      <c r="B2513" t="s">
        <v>2798</v>
      </c>
      <c r="C2513">
        <v>0</v>
      </c>
      <c r="D2513">
        <v>1.58</v>
      </c>
      <c r="E2513">
        <v>0</v>
      </c>
      <c r="F2513">
        <v>0</v>
      </c>
      <c r="G2513">
        <v>0</v>
      </c>
      <c r="H2513">
        <v>0.03</v>
      </c>
      <c r="I2513">
        <v>0</v>
      </c>
      <c r="J2513">
        <v>2</v>
      </c>
      <c r="K2513">
        <v>0.03</v>
      </c>
      <c r="L2513">
        <v>-1</v>
      </c>
      <c r="M2513">
        <v>-1</v>
      </c>
      <c r="N2513">
        <v>0.67</v>
      </c>
      <c r="O2513">
        <v>3.58</v>
      </c>
      <c r="P2513">
        <v>0.03</v>
      </c>
      <c r="Q2513">
        <v>0.28000000000000003</v>
      </c>
      <c r="R2513">
        <v>0.05</v>
      </c>
      <c r="S2513">
        <v>0.32</v>
      </c>
      <c r="T2513">
        <v>0.23</v>
      </c>
      <c r="U2513">
        <v>0</v>
      </c>
      <c r="V2513">
        <v>0</v>
      </c>
      <c r="W2513">
        <v>20.67</v>
      </c>
      <c r="X2513">
        <v>0.6</v>
      </c>
      <c r="Y2513">
        <v>-1</v>
      </c>
      <c r="Z2513">
        <v>-1</v>
      </c>
      <c r="AA2513">
        <v>24.88</v>
      </c>
      <c r="AB2513">
        <v>0.03</v>
      </c>
      <c r="AC2513">
        <v>0.02</v>
      </c>
      <c r="AD2513">
        <v>0.03</v>
      </c>
      <c r="AE2513">
        <v>4.17</v>
      </c>
      <c r="AF2513">
        <v>-1</v>
      </c>
      <c r="AG2513">
        <v>-1</v>
      </c>
      <c r="AH2513">
        <v>-1</v>
      </c>
      <c r="AI2513">
        <v>0</v>
      </c>
      <c r="AJ2513">
        <v>0</v>
      </c>
      <c r="AK2513">
        <v>0.03</v>
      </c>
      <c r="AL2513">
        <v>0.03</v>
      </c>
      <c r="AM2513">
        <v>0.05</v>
      </c>
      <c r="AN2513">
        <v>0.05</v>
      </c>
      <c r="AO2513">
        <v>1.42</v>
      </c>
      <c r="AP2513">
        <v>1.42</v>
      </c>
      <c r="AQ2513">
        <v>22.67</v>
      </c>
      <c r="AR2513">
        <v>0.53</v>
      </c>
      <c r="AS2513">
        <v>0.68</v>
      </c>
      <c r="AT2513">
        <v>-1</v>
      </c>
      <c r="AU2513">
        <v>-1</v>
      </c>
      <c r="AV2513">
        <v>0.05</v>
      </c>
      <c r="AW2513">
        <v>29.88</v>
      </c>
      <c r="AX2513">
        <v>29.88</v>
      </c>
      <c r="AY2513">
        <v>0.17</v>
      </c>
      <c r="AZ2513">
        <v>0</v>
      </c>
      <c r="BA2513">
        <v>1445.9715232409151</v>
      </c>
    </row>
    <row r="2514" spans="1:53" x14ac:dyDescent="0.25">
      <c r="A2514">
        <v>5681</v>
      </c>
      <c r="B2514" t="s">
        <v>2799</v>
      </c>
      <c r="C2514">
        <v>0</v>
      </c>
      <c r="D2514">
        <v>1.58</v>
      </c>
      <c r="E2514">
        <v>0</v>
      </c>
      <c r="F2514">
        <v>0</v>
      </c>
      <c r="G2514">
        <v>0</v>
      </c>
      <c r="H2514">
        <v>0.03</v>
      </c>
      <c r="I2514">
        <v>0</v>
      </c>
      <c r="J2514">
        <v>2</v>
      </c>
      <c r="K2514">
        <v>0.03</v>
      </c>
      <c r="L2514">
        <v>-1</v>
      </c>
      <c r="M2514">
        <v>-1</v>
      </c>
      <c r="N2514">
        <v>0.67</v>
      </c>
      <c r="O2514">
        <v>3.58</v>
      </c>
      <c r="P2514">
        <v>0.03</v>
      </c>
      <c r="Q2514">
        <v>0.28000000000000003</v>
      </c>
      <c r="R2514">
        <v>0.05</v>
      </c>
      <c r="S2514">
        <v>0.32</v>
      </c>
      <c r="T2514">
        <v>0.23</v>
      </c>
      <c r="U2514">
        <v>0</v>
      </c>
      <c r="V2514">
        <v>0</v>
      </c>
      <c r="W2514">
        <v>20.67</v>
      </c>
      <c r="X2514">
        <v>0.6</v>
      </c>
      <c r="Y2514">
        <v>-1</v>
      </c>
      <c r="Z2514">
        <v>-1</v>
      </c>
      <c r="AA2514">
        <v>24.88</v>
      </c>
      <c r="AB2514">
        <v>0.03</v>
      </c>
      <c r="AC2514">
        <v>0.02</v>
      </c>
      <c r="AD2514">
        <v>0.03</v>
      </c>
      <c r="AE2514">
        <v>4.17</v>
      </c>
      <c r="AF2514">
        <v>-1</v>
      </c>
      <c r="AG2514">
        <v>-1</v>
      </c>
      <c r="AH2514">
        <v>-1</v>
      </c>
      <c r="AI2514">
        <v>0</v>
      </c>
      <c r="AJ2514">
        <v>0</v>
      </c>
      <c r="AK2514">
        <v>0.03</v>
      </c>
      <c r="AL2514">
        <v>0.03</v>
      </c>
      <c r="AM2514">
        <v>0.05</v>
      </c>
      <c r="AN2514">
        <v>0.05</v>
      </c>
      <c r="AO2514">
        <v>1.42</v>
      </c>
      <c r="AP2514">
        <v>1.42</v>
      </c>
      <c r="AQ2514">
        <v>22.67</v>
      </c>
      <c r="AR2514">
        <v>0.53</v>
      </c>
      <c r="AS2514">
        <v>0.68</v>
      </c>
      <c r="AT2514">
        <v>-1</v>
      </c>
      <c r="AU2514">
        <v>-1</v>
      </c>
      <c r="AV2514">
        <v>0.05</v>
      </c>
      <c r="AW2514">
        <v>29.88</v>
      </c>
      <c r="AX2514">
        <v>29.88</v>
      </c>
      <c r="AY2514">
        <v>0.17</v>
      </c>
      <c r="AZ2514">
        <v>0</v>
      </c>
      <c r="BA2514">
        <v>1406.2820377307787</v>
      </c>
    </row>
    <row r="2515" spans="1:53" x14ac:dyDescent="0.25">
      <c r="A2515">
        <v>5682</v>
      </c>
      <c r="B2515" t="s">
        <v>2800</v>
      </c>
      <c r="C2515">
        <v>0</v>
      </c>
      <c r="D2515">
        <v>1.58</v>
      </c>
      <c r="E2515">
        <v>0</v>
      </c>
      <c r="F2515">
        <v>0</v>
      </c>
      <c r="G2515">
        <v>0</v>
      </c>
      <c r="H2515">
        <v>0.03</v>
      </c>
      <c r="I2515">
        <v>0</v>
      </c>
      <c r="J2515">
        <v>2</v>
      </c>
      <c r="K2515">
        <v>0.03</v>
      </c>
      <c r="L2515">
        <v>-1</v>
      </c>
      <c r="M2515">
        <v>-1</v>
      </c>
      <c r="N2515">
        <v>0.67</v>
      </c>
      <c r="O2515">
        <v>3.58</v>
      </c>
      <c r="P2515">
        <v>0.03</v>
      </c>
      <c r="Q2515">
        <v>0.28000000000000003</v>
      </c>
      <c r="R2515">
        <v>0.05</v>
      </c>
      <c r="S2515">
        <v>0.32</v>
      </c>
      <c r="T2515">
        <v>0.23</v>
      </c>
      <c r="U2515">
        <v>0</v>
      </c>
      <c r="V2515">
        <v>0</v>
      </c>
      <c r="W2515">
        <v>20.67</v>
      </c>
      <c r="X2515">
        <v>0.6</v>
      </c>
      <c r="Y2515">
        <v>-1</v>
      </c>
      <c r="Z2515">
        <v>-1</v>
      </c>
      <c r="AA2515">
        <v>24.88</v>
      </c>
      <c r="AB2515">
        <v>0.03</v>
      </c>
      <c r="AC2515">
        <v>0.02</v>
      </c>
      <c r="AD2515">
        <v>0.03</v>
      </c>
      <c r="AE2515">
        <v>4.17</v>
      </c>
      <c r="AF2515">
        <v>-1</v>
      </c>
      <c r="AG2515">
        <v>-1</v>
      </c>
      <c r="AH2515">
        <v>-1</v>
      </c>
      <c r="AI2515">
        <v>0</v>
      </c>
      <c r="AJ2515">
        <v>0</v>
      </c>
      <c r="AK2515">
        <v>0.03</v>
      </c>
      <c r="AL2515">
        <v>0.03</v>
      </c>
      <c r="AM2515">
        <v>0.05</v>
      </c>
      <c r="AN2515">
        <v>0.05</v>
      </c>
      <c r="AO2515">
        <v>1.42</v>
      </c>
      <c r="AP2515">
        <v>1.42</v>
      </c>
      <c r="AQ2515">
        <v>22.67</v>
      </c>
      <c r="AR2515">
        <v>0.53</v>
      </c>
      <c r="AS2515">
        <v>0.68</v>
      </c>
      <c r="AT2515">
        <v>-1</v>
      </c>
      <c r="AU2515">
        <v>-1</v>
      </c>
      <c r="AV2515">
        <v>0.05</v>
      </c>
      <c r="AW2515">
        <v>29.88</v>
      </c>
      <c r="AX2515">
        <v>29.88</v>
      </c>
      <c r="AY2515">
        <v>0.17</v>
      </c>
      <c r="AZ2515">
        <v>0</v>
      </c>
      <c r="BA2515">
        <v>1432.7535386011532</v>
      </c>
    </row>
    <row r="2516" spans="1:53" x14ac:dyDescent="0.25">
      <c r="A2516">
        <v>5683</v>
      </c>
      <c r="B2516" t="s">
        <v>2801</v>
      </c>
      <c r="C2516">
        <v>0</v>
      </c>
      <c r="D2516">
        <v>1.58</v>
      </c>
      <c r="E2516">
        <v>0</v>
      </c>
      <c r="F2516">
        <v>0</v>
      </c>
      <c r="G2516">
        <v>0</v>
      </c>
      <c r="H2516">
        <v>0.03</v>
      </c>
      <c r="I2516">
        <v>0</v>
      </c>
      <c r="J2516">
        <v>2</v>
      </c>
      <c r="K2516">
        <v>0.03</v>
      </c>
      <c r="L2516">
        <v>-1</v>
      </c>
      <c r="M2516">
        <v>-1</v>
      </c>
      <c r="N2516">
        <v>0.67</v>
      </c>
      <c r="O2516">
        <v>3.58</v>
      </c>
      <c r="P2516">
        <v>0.03</v>
      </c>
      <c r="Q2516">
        <v>0.28000000000000003</v>
      </c>
      <c r="R2516">
        <v>0.05</v>
      </c>
      <c r="S2516">
        <v>0.32</v>
      </c>
      <c r="T2516">
        <v>0.23</v>
      </c>
      <c r="U2516">
        <v>0</v>
      </c>
      <c r="V2516">
        <v>0</v>
      </c>
      <c r="W2516">
        <v>20.67</v>
      </c>
      <c r="X2516">
        <v>0.6</v>
      </c>
      <c r="Y2516">
        <v>-1</v>
      </c>
      <c r="Z2516">
        <v>-1</v>
      </c>
      <c r="AA2516">
        <v>24.88</v>
      </c>
      <c r="AB2516">
        <v>0.03</v>
      </c>
      <c r="AC2516">
        <v>0.02</v>
      </c>
      <c r="AD2516">
        <v>0.03</v>
      </c>
      <c r="AE2516">
        <v>4.17</v>
      </c>
      <c r="AF2516">
        <v>-1</v>
      </c>
      <c r="AG2516">
        <v>-1</v>
      </c>
      <c r="AH2516">
        <v>-1</v>
      </c>
      <c r="AI2516">
        <v>0</v>
      </c>
      <c r="AJ2516">
        <v>0</v>
      </c>
      <c r="AK2516">
        <v>0.03</v>
      </c>
      <c r="AL2516">
        <v>0.03</v>
      </c>
      <c r="AM2516">
        <v>0.05</v>
      </c>
      <c r="AN2516">
        <v>0.05</v>
      </c>
      <c r="AO2516">
        <v>1.42</v>
      </c>
      <c r="AP2516">
        <v>1.42</v>
      </c>
      <c r="AQ2516">
        <v>22.67</v>
      </c>
      <c r="AR2516">
        <v>0.53</v>
      </c>
      <c r="AS2516">
        <v>0.68</v>
      </c>
      <c r="AT2516">
        <v>-1</v>
      </c>
      <c r="AU2516">
        <v>-1</v>
      </c>
      <c r="AV2516">
        <v>0.05</v>
      </c>
      <c r="AW2516">
        <v>29.88</v>
      </c>
      <c r="AX2516">
        <v>29.88</v>
      </c>
      <c r="AY2516">
        <v>0.17</v>
      </c>
      <c r="AZ2516">
        <v>0</v>
      </c>
      <c r="BA2516">
        <v>1442.7979360145437</v>
      </c>
    </row>
    <row r="2517" spans="1:53" x14ac:dyDescent="0.25">
      <c r="A2517">
        <v>5684</v>
      </c>
      <c r="B2517" t="s">
        <v>2802</v>
      </c>
      <c r="C2517">
        <v>0</v>
      </c>
      <c r="D2517">
        <v>1.58</v>
      </c>
      <c r="E2517">
        <v>0</v>
      </c>
      <c r="F2517">
        <v>0</v>
      </c>
      <c r="G2517">
        <v>0</v>
      </c>
      <c r="H2517">
        <v>0.03</v>
      </c>
      <c r="I2517">
        <v>0</v>
      </c>
      <c r="J2517">
        <v>2</v>
      </c>
      <c r="K2517">
        <v>0.03</v>
      </c>
      <c r="L2517">
        <v>-1</v>
      </c>
      <c r="M2517">
        <v>-1</v>
      </c>
      <c r="N2517">
        <v>0.67</v>
      </c>
      <c r="O2517">
        <v>3.58</v>
      </c>
      <c r="P2517">
        <v>0.03</v>
      </c>
      <c r="Q2517">
        <v>0.28000000000000003</v>
      </c>
      <c r="R2517">
        <v>0.05</v>
      </c>
      <c r="S2517">
        <v>0.32</v>
      </c>
      <c r="T2517">
        <v>0.23</v>
      </c>
      <c r="U2517">
        <v>0</v>
      </c>
      <c r="V2517">
        <v>0</v>
      </c>
      <c r="W2517">
        <v>20.67</v>
      </c>
      <c r="X2517">
        <v>0.6</v>
      </c>
      <c r="Y2517">
        <v>-1</v>
      </c>
      <c r="Z2517">
        <v>-1</v>
      </c>
      <c r="AA2517">
        <v>24.88</v>
      </c>
      <c r="AB2517">
        <v>0.03</v>
      </c>
      <c r="AC2517">
        <v>0.02</v>
      </c>
      <c r="AD2517">
        <v>0.03</v>
      </c>
      <c r="AE2517">
        <v>4.17</v>
      </c>
      <c r="AF2517">
        <v>-1</v>
      </c>
      <c r="AG2517">
        <v>-1</v>
      </c>
      <c r="AH2517">
        <v>-1</v>
      </c>
      <c r="AI2517">
        <v>0</v>
      </c>
      <c r="AJ2517">
        <v>0</v>
      </c>
      <c r="AK2517">
        <v>0.03</v>
      </c>
      <c r="AL2517">
        <v>0.03</v>
      </c>
      <c r="AM2517">
        <v>0.05</v>
      </c>
      <c r="AN2517">
        <v>0.05</v>
      </c>
      <c r="AO2517">
        <v>1.42</v>
      </c>
      <c r="AP2517">
        <v>1.42</v>
      </c>
      <c r="AQ2517">
        <v>22.67</v>
      </c>
      <c r="AR2517">
        <v>0.53</v>
      </c>
      <c r="AS2517">
        <v>0.68</v>
      </c>
      <c r="AT2517">
        <v>-1</v>
      </c>
      <c r="AU2517">
        <v>-1</v>
      </c>
      <c r="AV2517">
        <v>0.05</v>
      </c>
      <c r="AW2517">
        <v>29.88</v>
      </c>
      <c r="AX2517">
        <v>29.88</v>
      </c>
      <c r="AY2517">
        <v>0.17</v>
      </c>
      <c r="AZ2517">
        <v>0</v>
      </c>
      <c r="BA2517">
        <v>1515.8616302843577</v>
      </c>
    </row>
    <row r="2518" spans="1:53" x14ac:dyDescent="0.25">
      <c r="A2518">
        <v>5685</v>
      </c>
      <c r="B2518" t="s">
        <v>2803</v>
      </c>
      <c r="C2518">
        <v>0</v>
      </c>
      <c r="D2518">
        <v>1.58</v>
      </c>
      <c r="E2518">
        <v>0</v>
      </c>
      <c r="F2518">
        <v>0</v>
      </c>
      <c r="G2518">
        <v>0</v>
      </c>
      <c r="H2518">
        <v>0.03</v>
      </c>
      <c r="I2518">
        <v>0</v>
      </c>
      <c r="J2518">
        <v>2</v>
      </c>
      <c r="K2518">
        <v>0.03</v>
      </c>
      <c r="L2518">
        <v>-1</v>
      </c>
      <c r="M2518">
        <v>-1</v>
      </c>
      <c r="N2518">
        <v>0.67</v>
      </c>
      <c r="O2518">
        <v>3.58</v>
      </c>
      <c r="P2518">
        <v>0.03</v>
      </c>
      <c r="Q2518">
        <v>0.28000000000000003</v>
      </c>
      <c r="R2518">
        <v>0.05</v>
      </c>
      <c r="S2518">
        <v>0.32</v>
      </c>
      <c r="T2518">
        <v>0.23</v>
      </c>
      <c r="U2518">
        <v>0</v>
      </c>
      <c r="V2518">
        <v>0</v>
      </c>
      <c r="W2518">
        <v>20.67</v>
      </c>
      <c r="X2518">
        <v>0.6</v>
      </c>
      <c r="Y2518">
        <v>-1</v>
      </c>
      <c r="Z2518">
        <v>-1</v>
      </c>
      <c r="AA2518">
        <v>24.88</v>
      </c>
      <c r="AB2518">
        <v>0.03</v>
      </c>
      <c r="AC2518">
        <v>0.02</v>
      </c>
      <c r="AD2518">
        <v>0.03</v>
      </c>
      <c r="AE2518">
        <v>4.17</v>
      </c>
      <c r="AF2518">
        <v>-1</v>
      </c>
      <c r="AG2518">
        <v>-1</v>
      </c>
      <c r="AH2518">
        <v>-1</v>
      </c>
      <c r="AI2518">
        <v>0</v>
      </c>
      <c r="AJ2518">
        <v>0</v>
      </c>
      <c r="AK2518">
        <v>0.03</v>
      </c>
      <c r="AL2518">
        <v>0.03</v>
      </c>
      <c r="AM2518">
        <v>0.05</v>
      </c>
      <c r="AN2518">
        <v>0.05</v>
      </c>
      <c r="AO2518">
        <v>1.42</v>
      </c>
      <c r="AP2518">
        <v>1.42</v>
      </c>
      <c r="AQ2518">
        <v>22.67</v>
      </c>
      <c r="AR2518">
        <v>0.53</v>
      </c>
      <c r="AS2518">
        <v>0.68</v>
      </c>
      <c r="AT2518">
        <v>-1</v>
      </c>
      <c r="AU2518">
        <v>-1</v>
      </c>
      <c r="AV2518">
        <v>0.05</v>
      </c>
      <c r="AW2518">
        <v>29.88</v>
      </c>
      <c r="AX2518">
        <v>29.88</v>
      </c>
      <c r="AY2518">
        <v>0.17</v>
      </c>
      <c r="AZ2518">
        <v>0</v>
      </c>
      <c r="BA2518">
        <v>1365.3315294835345</v>
      </c>
    </row>
    <row r="2519" spans="1:53" x14ac:dyDescent="0.25">
      <c r="A2519">
        <v>5686</v>
      </c>
      <c r="B2519" t="s">
        <v>2804</v>
      </c>
      <c r="C2519">
        <v>0</v>
      </c>
      <c r="D2519">
        <v>1.58</v>
      </c>
      <c r="E2519">
        <v>0</v>
      </c>
      <c r="F2519">
        <v>0</v>
      </c>
      <c r="G2519">
        <v>0</v>
      </c>
      <c r="H2519">
        <v>0.03</v>
      </c>
      <c r="I2519">
        <v>0</v>
      </c>
      <c r="J2519">
        <v>2</v>
      </c>
      <c r="K2519">
        <v>0.03</v>
      </c>
      <c r="L2519">
        <v>-1</v>
      </c>
      <c r="M2519">
        <v>-1</v>
      </c>
      <c r="N2519">
        <v>0.67</v>
      </c>
      <c r="O2519">
        <v>3.58</v>
      </c>
      <c r="P2519">
        <v>0.03</v>
      </c>
      <c r="Q2519">
        <v>0.28000000000000003</v>
      </c>
      <c r="R2519">
        <v>0.05</v>
      </c>
      <c r="S2519">
        <v>0.32</v>
      </c>
      <c r="T2519">
        <v>0.23</v>
      </c>
      <c r="U2519">
        <v>0</v>
      </c>
      <c r="V2519">
        <v>0</v>
      </c>
      <c r="W2519">
        <v>20.67</v>
      </c>
      <c r="X2519">
        <v>0.6</v>
      </c>
      <c r="Y2519">
        <v>-1</v>
      </c>
      <c r="Z2519">
        <v>-1</v>
      </c>
      <c r="AA2519">
        <v>24.88</v>
      </c>
      <c r="AB2519">
        <v>0.03</v>
      </c>
      <c r="AC2519">
        <v>0.02</v>
      </c>
      <c r="AD2519">
        <v>0.03</v>
      </c>
      <c r="AE2519">
        <v>4.17</v>
      </c>
      <c r="AF2519">
        <v>-1</v>
      </c>
      <c r="AG2519">
        <v>-1</v>
      </c>
      <c r="AH2519">
        <v>-1</v>
      </c>
      <c r="AI2519">
        <v>0</v>
      </c>
      <c r="AJ2519">
        <v>0</v>
      </c>
      <c r="AK2519">
        <v>0.03</v>
      </c>
      <c r="AL2519">
        <v>0.03</v>
      </c>
      <c r="AM2519">
        <v>0.05</v>
      </c>
      <c r="AN2519">
        <v>0.05</v>
      </c>
      <c r="AO2519">
        <v>1.42</v>
      </c>
      <c r="AP2519">
        <v>1.42</v>
      </c>
      <c r="AQ2519">
        <v>22.67</v>
      </c>
      <c r="AR2519">
        <v>0.53</v>
      </c>
      <c r="AS2519">
        <v>0.68</v>
      </c>
      <c r="AT2519">
        <v>-1</v>
      </c>
      <c r="AU2519">
        <v>-1</v>
      </c>
      <c r="AV2519">
        <v>0.05</v>
      </c>
      <c r="AW2519">
        <v>29.88</v>
      </c>
      <c r="AX2519">
        <v>29.88</v>
      </c>
      <c r="AY2519">
        <v>0.17</v>
      </c>
      <c r="AZ2519">
        <v>0</v>
      </c>
      <c r="BA2519">
        <v>1426.4472243979603</v>
      </c>
    </row>
    <row r="2520" spans="1:53" x14ac:dyDescent="0.25">
      <c r="A2520">
        <v>5687</v>
      </c>
      <c r="B2520" t="s">
        <v>2805</v>
      </c>
      <c r="C2520">
        <v>0</v>
      </c>
      <c r="D2520">
        <v>1.58</v>
      </c>
      <c r="E2520">
        <v>0</v>
      </c>
      <c r="F2520">
        <v>0</v>
      </c>
      <c r="G2520">
        <v>0</v>
      </c>
      <c r="H2520">
        <v>0.03</v>
      </c>
      <c r="I2520">
        <v>0</v>
      </c>
      <c r="J2520">
        <v>2</v>
      </c>
      <c r="K2520">
        <v>0.03</v>
      </c>
      <c r="L2520">
        <v>-1</v>
      </c>
      <c r="M2520">
        <v>-1</v>
      </c>
      <c r="N2520">
        <v>0.67</v>
      </c>
      <c r="O2520">
        <v>3.58</v>
      </c>
      <c r="P2520">
        <v>0.03</v>
      </c>
      <c r="Q2520">
        <v>0.28000000000000003</v>
      </c>
      <c r="R2520">
        <v>0.05</v>
      </c>
      <c r="S2520">
        <v>0.32</v>
      </c>
      <c r="T2520">
        <v>0.23</v>
      </c>
      <c r="U2520">
        <v>0</v>
      </c>
      <c r="V2520">
        <v>0</v>
      </c>
      <c r="W2520">
        <v>20.67</v>
      </c>
      <c r="X2520">
        <v>0.6</v>
      </c>
      <c r="Y2520">
        <v>-1</v>
      </c>
      <c r="Z2520">
        <v>-1</v>
      </c>
      <c r="AA2520">
        <v>24.88</v>
      </c>
      <c r="AB2520">
        <v>0.03</v>
      </c>
      <c r="AC2520">
        <v>0.02</v>
      </c>
      <c r="AD2520">
        <v>0.03</v>
      </c>
      <c r="AE2520">
        <v>4.17</v>
      </c>
      <c r="AF2520">
        <v>-1</v>
      </c>
      <c r="AG2520">
        <v>-1</v>
      </c>
      <c r="AH2520">
        <v>-1</v>
      </c>
      <c r="AI2520">
        <v>0</v>
      </c>
      <c r="AJ2520">
        <v>0</v>
      </c>
      <c r="AK2520">
        <v>0.03</v>
      </c>
      <c r="AL2520">
        <v>0.03</v>
      </c>
      <c r="AM2520">
        <v>0.05</v>
      </c>
      <c r="AN2520">
        <v>0.05</v>
      </c>
      <c r="AO2520">
        <v>1.42</v>
      </c>
      <c r="AP2520">
        <v>1.42</v>
      </c>
      <c r="AQ2520">
        <v>22.67</v>
      </c>
      <c r="AR2520">
        <v>0.53</v>
      </c>
      <c r="AS2520">
        <v>0.68</v>
      </c>
      <c r="AT2520">
        <v>-1</v>
      </c>
      <c r="AU2520">
        <v>-1</v>
      </c>
      <c r="AV2520">
        <v>0.05</v>
      </c>
      <c r="AW2520">
        <v>29.88</v>
      </c>
      <c r="AX2520">
        <v>29.88</v>
      </c>
      <c r="AY2520">
        <v>0.17</v>
      </c>
      <c r="AZ2520">
        <v>0</v>
      </c>
      <c r="BA2520">
        <v>1544.0722672732845</v>
      </c>
    </row>
    <row r="2521" spans="1:53" x14ac:dyDescent="0.25">
      <c r="A2521">
        <v>5688</v>
      </c>
      <c r="B2521" t="s">
        <v>2806</v>
      </c>
      <c r="C2521">
        <v>0</v>
      </c>
      <c r="D2521">
        <v>1.58</v>
      </c>
      <c r="E2521">
        <v>0</v>
      </c>
      <c r="F2521">
        <v>0</v>
      </c>
      <c r="G2521">
        <v>0</v>
      </c>
      <c r="H2521">
        <v>0.03</v>
      </c>
      <c r="I2521">
        <v>0</v>
      </c>
      <c r="J2521">
        <v>2</v>
      </c>
      <c r="K2521">
        <v>0.03</v>
      </c>
      <c r="L2521">
        <v>-1</v>
      </c>
      <c r="M2521">
        <v>-1</v>
      </c>
      <c r="N2521">
        <v>0.67</v>
      </c>
      <c r="O2521">
        <v>3.58</v>
      </c>
      <c r="P2521">
        <v>0.03</v>
      </c>
      <c r="Q2521">
        <v>0.28000000000000003</v>
      </c>
      <c r="R2521">
        <v>0.05</v>
      </c>
      <c r="S2521">
        <v>0.32</v>
      </c>
      <c r="T2521">
        <v>0.23</v>
      </c>
      <c r="U2521">
        <v>0</v>
      </c>
      <c r="V2521">
        <v>0</v>
      </c>
      <c r="W2521">
        <v>20.67</v>
      </c>
      <c r="X2521">
        <v>0.6</v>
      </c>
      <c r="Y2521">
        <v>-1</v>
      </c>
      <c r="Z2521">
        <v>-1</v>
      </c>
      <c r="AA2521">
        <v>24.88</v>
      </c>
      <c r="AB2521">
        <v>0.03</v>
      </c>
      <c r="AC2521">
        <v>0.02</v>
      </c>
      <c r="AD2521">
        <v>0.03</v>
      </c>
      <c r="AE2521">
        <v>4.17</v>
      </c>
      <c r="AF2521">
        <v>-1</v>
      </c>
      <c r="AG2521">
        <v>-1</v>
      </c>
      <c r="AH2521">
        <v>-1</v>
      </c>
      <c r="AI2521">
        <v>0</v>
      </c>
      <c r="AJ2521">
        <v>0</v>
      </c>
      <c r="AK2521">
        <v>0.03</v>
      </c>
      <c r="AL2521">
        <v>0.03</v>
      </c>
      <c r="AM2521">
        <v>0.05</v>
      </c>
      <c r="AN2521">
        <v>0.05</v>
      </c>
      <c r="AO2521">
        <v>1.42</v>
      </c>
      <c r="AP2521">
        <v>1.42</v>
      </c>
      <c r="AQ2521">
        <v>22.67</v>
      </c>
      <c r="AR2521">
        <v>0.53</v>
      </c>
      <c r="AS2521">
        <v>0.68</v>
      </c>
      <c r="AT2521">
        <v>-1</v>
      </c>
      <c r="AU2521">
        <v>-1</v>
      </c>
      <c r="AV2521">
        <v>0.05</v>
      </c>
      <c r="AW2521">
        <v>29.88</v>
      </c>
      <c r="AX2521">
        <v>29.88</v>
      </c>
      <c r="AY2521">
        <v>0.17</v>
      </c>
      <c r="AZ2521">
        <v>0</v>
      </c>
      <c r="BA2521">
        <v>1475.0516509495856</v>
      </c>
    </row>
    <row r="2522" spans="1:53" x14ac:dyDescent="0.25">
      <c r="A2522">
        <v>5689</v>
      </c>
      <c r="B2522" t="s">
        <v>2807</v>
      </c>
      <c r="C2522">
        <v>0</v>
      </c>
      <c r="D2522">
        <v>1.58</v>
      </c>
      <c r="E2522">
        <v>0</v>
      </c>
      <c r="F2522">
        <v>0</v>
      </c>
      <c r="G2522">
        <v>0</v>
      </c>
      <c r="H2522">
        <v>0.03</v>
      </c>
      <c r="I2522">
        <v>0</v>
      </c>
      <c r="J2522">
        <v>2</v>
      </c>
      <c r="K2522">
        <v>0.03</v>
      </c>
      <c r="L2522">
        <v>-1</v>
      </c>
      <c r="M2522">
        <v>-1</v>
      </c>
      <c r="N2522">
        <v>0.67</v>
      </c>
      <c r="O2522">
        <v>3.58</v>
      </c>
      <c r="P2522">
        <v>0.03</v>
      </c>
      <c r="Q2522">
        <v>0.28000000000000003</v>
      </c>
      <c r="R2522">
        <v>0.05</v>
      </c>
      <c r="S2522">
        <v>0.32</v>
      </c>
      <c r="T2522">
        <v>0.23</v>
      </c>
      <c r="U2522">
        <v>0</v>
      </c>
      <c r="V2522">
        <v>0</v>
      </c>
      <c r="W2522">
        <v>20.67</v>
      </c>
      <c r="X2522">
        <v>0.6</v>
      </c>
      <c r="Y2522">
        <v>-1</v>
      </c>
      <c r="Z2522">
        <v>-1</v>
      </c>
      <c r="AA2522">
        <v>24.88</v>
      </c>
      <c r="AB2522">
        <v>0.03</v>
      </c>
      <c r="AC2522">
        <v>0.02</v>
      </c>
      <c r="AD2522">
        <v>0.03</v>
      </c>
      <c r="AE2522">
        <v>4.17</v>
      </c>
      <c r="AF2522">
        <v>-1</v>
      </c>
      <c r="AG2522">
        <v>-1</v>
      </c>
      <c r="AH2522">
        <v>-1</v>
      </c>
      <c r="AI2522">
        <v>0</v>
      </c>
      <c r="AJ2522">
        <v>0</v>
      </c>
      <c r="AK2522">
        <v>0.03</v>
      </c>
      <c r="AL2522">
        <v>0.03</v>
      </c>
      <c r="AM2522">
        <v>0.05</v>
      </c>
      <c r="AN2522">
        <v>0.05</v>
      </c>
      <c r="AO2522">
        <v>1.42</v>
      </c>
      <c r="AP2522">
        <v>1.42</v>
      </c>
      <c r="AQ2522">
        <v>22.67</v>
      </c>
      <c r="AR2522">
        <v>0.53</v>
      </c>
      <c r="AS2522">
        <v>0.68</v>
      </c>
      <c r="AT2522">
        <v>-1</v>
      </c>
      <c r="AU2522">
        <v>-1</v>
      </c>
      <c r="AV2522">
        <v>0.05</v>
      </c>
      <c r="AW2522">
        <v>29.88</v>
      </c>
      <c r="AX2522">
        <v>29.88</v>
      </c>
      <c r="AY2522">
        <v>0.17</v>
      </c>
      <c r="AZ2522">
        <v>0</v>
      </c>
      <c r="BA2522">
        <v>1325.373546192985</v>
      </c>
    </row>
    <row r="2523" spans="1:53" x14ac:dyDescent="0.25">
      <c r="A2523">
        <v>5690</v>
      </c>
      <c r="B2523" t="s">
        <v>2808</v>
      </c>
      <c r="C2523">
        <v>0</v>
      </c>
      <c r="D2523">
        <v>1.58</v>
      </c>
      <c r="E2523">
        <v>0</v>
      </c>
      <c r="F2523">
        <v>0</v>
      </c>
      <c r="G2523">
        <v>0</v>
      </c>
      <c r="H2523">
        <v>0.03</v>
      </c>
      <c r="I2523">
        <v>0</v>
      </c>
      <c r="J2523">
        <v>2</v>
      </c>
      <c r="K2523">
        <v>0.03</v>
      </c>
      <c r="L2523">
        <v>-1</v>
      </c>
      <c r="M2523">
        <v>-1</v>
      </c>
      <c r="N2523">
        <v>0.67</v>
      </c>
      <c r="O2523">
        <v>3.58</v>
      </c>
      <c r="P2523">
        <v>0.03</v>
      </c>
      <c r="Q2523">
        <v>0.28000000000000003</v>
      </c>
      <c r="R2523">
        <v>0.05</v>
      </c>
      <c r="S2523">
        <v>0.32</v>
      </c>
      <c r="T2523">
        <v>0.23</v>
      </c>
      <c r="U2523">
        <v>0</v>
      </c>
      <c r="V2523">
        <v>0</v>
      </c>
      <c r="W2523">
        <v>20.67</v>
      </c>
      <c r="X2523">
        <v>0.6</v>
      </c>
      <c r="Y2523">
        <v>-1</v>
      </c>
      <c r="Z2523">
        <v>-1</v>
      </c>
      <c r="AA2523">
        <v>24.88</v>
      </c>
      <c r="AB2523">
        <v>0.03</v>
      </c>
      <c r="AC2523">
        <v>0.02</v>
      </c>
      <c r="AD2523">
        <v>0.03</v>
      </c>
      <c r="AE2523">
        <v>4.17</v>
      </c>
      <c r="AF2523">
        <v>-1</v>
      </c>
      <c r="AG2523">
        <v>-1</v>
      </c>
      <c r="AH2523">
        <v>-1</v>
      </c>
      <c r="AI2523">
        <v>0</v>
      </c>
      <c r="AJ2523">
        <v>0</v>
      </c>
      <c r="AK2523">
        <v>0.03</v>
      </c>
      <c r="AL2523">
        <v>0.03</v>
      </c>
      <c r="AM2523">
        <v>0.05</v>
      </c>
      <c r="AN2523">
        <v>0.05</v>
      </c>
      <c r="AO2523">
        <v>1.42</v>
      </c>
      <c r="AP2523">
        <v>1.42</v>
      </c>
      <c r="AQ2523">
        <v>22.67</v>
      </c>
      <c r="AR2523">
        <v>0.53</v>
      </c>
      <c r="AS2523">
        <v>0.68</v>
      </c>
      <c r="AT2523">
        <v>-1</v>
      </c>
      <c r="AU2523">
        <v>-1</v>
      </c>
      <c r="AV2523">
        <v>0.05</v>
      </c>
      <c r="AW2523">
        <v>29.88</v>
      </c>
      <c r="AX2523">
        <v>29.88</v>
      </c>
      <c r="AY2523">
        <v>0.17</v>
      </c>
      <c r="AZ2523">
        <v>0</v>
      </c>
      <c r="BA2523">
        <v>1464.4686855177729</v>
      </c>
    </row>
    <row r="2524" spans="1:53" x14ac:dyDescent="0.25">
      <c r="A2524">
        <v>5694</v>
      </c>
      <c r="B2524" t="s">
        <v>2809</v>
      </c>
      <c r="C2524">
        <v>0</v>
      </c>
      <c r="D2524">
        <v>1.58</v>
      </c>
      <c r="E2524">
        <v>0</v>
      </c>
      <c r="F2524">
        <v>0</v>
      </c>
      <c r="G2524">
        <v>0</v>
      </c>
      <c r="H2524">
        <v>0.03</v>
      </c>
      <c r="I2524">
        <v>0</v>
      </c>
      <c r="J2524">
        <v>2</v>
      </c>
      <c r="K2524">
        <v>0.03</v>
      </c>
      <c r="L2524">
        <v>-1</v>
      </c>
      <c r="M2524">
        <v>-1</v>
      </c>
      <c r="N2524">
        <v>0.67</v>
      </c>
      <c r="O2524">
        <v>3.58</v>
      </c>
      <c r="P2524">
        <v>0.03</v>
      </c>
      <c r="Q2524">
        <v>0.28000000000000003</v>
      </c>
      <c r="R2524">
        <v>0.05</v>
      </c>
      <c r="S2524">
        <v>0.32</v>
      </c>
      <c r="T2524">
        <v>0.23</v>
      </c>
      <c r="U2524">
        <v>0</v>
      </c>
      <c r="V2524">
        <v>0</v>
      </c>
      <c r="W2524">
        <v>20.67</v>
      </c>
      <c r="X2524">
        <v>0.6</v>
      </c>
      <c r="Y2524">
        <v>-1</v>
      </c>
      <c r="Z2524">
        <v>-1</v>
      </c>
      <c r="AA2524">
        <v>24.88</v>
      </c>
      <c r="AB2524">
        <v>0.03</v>
      </c>
      <c r="AC2524">
        <v>0.02</v>
      </c>
      <c r="AD2524">
        <v>0.03</v>
      </c>
      <c r="AE2524">
        <v>4.17</v>
      </c>
      <c r="AF2524">
        <v>-1</v>
      </c>
      <c r="AG2524">
        <v>-1</v>
      </c>
      <c r="AH2524">
        <v>-1</v>
      </c>
      <c r="AI2524">
        <v>0</v>
      </c>
      <c r="AJ2524">
        <v>0</v>
      </c>
      <c r="AK2524">
        <v>0.03</v>
      </c>
      <c r="AL2524">
        <v>0.03</v>
      </c>
      <c r="AM2524">
        <v>0.05</v>
      </c>
      <c r="AN2524">
        <v>0.05</v>
      </c>
      <c r="AO2524">
        <v>1.42</v>
      </c>
      <c r="AP2524">
        <v>1.42</v>
      </c>
      <c r="AQ2524">
        <v>22.67</v>
      </c>
      <c r="AR2524">
        <v>0.53</v>
      </c>
      <c r="AS2524">
        <v>0.68</v>
      </c>
      <c r="AT2524">
        <v>-1</v>
      </c>
      <c r="AU2524">
        <v>-1</v>
      </c>
      <c r="AV2524">
        <v>0.05</v>
      </c>
      <c r="AW2524">
        <v>29.88</v>
      </c>
      <c r="AX2524">
        <v>29.88</v>
      </c>
      <c r="AY2524">
        <v>0.17</v>
      </c>
      <c r="AZ2524">
        <v>0</v>
      </c>
      <c r="BA2524">
        <v>1330.6523434270387</v>
      </c>
    </row>
    <row r="2525" spans="1:53" x14ac:dyDescent="0.25">
      <c r="A2525">
        <v>5695</v>
      </c>
      <c r="B2525" t="s">
        <v>2810</v>
      </c>
      <c r="C2525">
        <v>0</v>
      </c>
      <c r="D2525">
        <v>1.58</v>
      </c>
      <c r="E2525">
        <v>0</v>
      </c>
      <c r="F2525">
        <v>0</v>
      </c>
      <c r="G2525">
        <v>0</v>
      </c>
      <c r="H2525">
        <v>0.03</v>
      </c>
      <c r="I2525">
        <v>0</v>
      </c>
      <c r="J2525">
        <v>2</v>
      </c>
      <c r="K2525">
        <v>0.03</v>
      </c>
      <c r="L2525">
        <v>-1</v>
      </c>
      <c r="M2525">
        <v>-1</v>
      </c>
      <c r="N2525">
        <v>0.67</v>
      </c>
      <c r="O2525">
        <v>3.58</v>
      </c>
      <c r="P2525">
        <v>0.03</v>
      </c>
      <c r="Q2525">
        <v>0.28000000000000003</v>
      </c>
      <c r="R2525">
        <v>0.05</v>
      </c>
      <c r="S2525">
        <v>0.32</v>
      </c>
      <c r="T2525">
        <v>0.23</v>
      </c>
      <c r="U2525">
        <v>0</v>
      </c>
      <c r="V2525">
        <v>0</v>
      </c>
      <c r="W2525">
        <v>20.67</v>
      </c>
      <c r="X2525">
        <v>0.6</v>
      </c>
      <c r="Y2525">
        <v>-1</v>
      </c>
      <c r="Z2525">
        <v>-1</v>
      </c>
      <c r="AA2525">
        <v>24.88</v>
      </c>
      <c r="AB2525">
        <v>0.03</v>
      </c>
      <c r="AC2525">
        <v>0.02</v>
      </c>
      <c r="AD2525">
        <v>0.03</v>
      </c>
      <c r="AE2525">
        <v>4.17</v>
      </c>
      <c r="AF2525">
        <v>-1</v>
      </c>
      <c r="AG2525">
        <v>-1</v>
      </c>
      <c r="AH2525">
        <v>-1</v>
      </c>
      <c r="AI2525">
        <v>0</v>
      </c>
      <c r="AJ2525">
        <v>0</v>
      </c>
      <c r="AK2525">
        <v>0.03</v>
      </c>
      <c r="AL2525">
        <v>0.03</v>
      </c>
      <c r="AM2525">
        <v>0.05</v>
      </c>
      <c r="AN2525">
        <v>0.05</v>
      </c>
      <c r="AO2525">
        <v>1.42</v>
      </c>
      <c r="AP2525">
        <v>1.42</v>
      </c>
      <c r="AQ2525">
        <v>22.67</v>
      </c>
      <c r="AR2525">
        <v>0.53</v>
      </c>
      <c r="AS2525">
        <v>0.68</v>
      </c>
      <c r="AT2525">
        <v>-1</v>
      </c>
      <c r="AU2525">
        <v>-1</v>
      </c>
      <c r="AV2525">
        <v>0.05</v>
      </c>
      <c r="AW2525">
        <v>29.88</v>
      </c>
      <c r="AX2525">
        <v>29.88</v>
      </c>
      <c r="AY2525">
        <v>0.17</v>
      </c>
      <c r="AZ2525">
        <v>0</v>
      </c>
      <c r="BA2525">
        <v>1382.9262481298788</v>
      </c>
    </row>
    <row r="2526" spans="1:53" x14ac:dyDescent="0.25">
      <c r="A2526">
        <v>5696</v>
      </c>
      <c r="B2526" t="s">
        <v>2811</v>
      </c>
      <c r="C2526">
        <v>0</v>
      </c>
      <c r="D2526">
        <v>1.58</v>
      </c>
      <c r="E2526">
        <v>0</v>
      </c>
      <c r="F2526">
        <v>0</v>
      </c>
      <c r="G2526">
        <v>0</v>
      </c>
      <c r="H2526">
        <v>0.03</v>
      </c>
      <c r="I2526">
        <v>0</v>
      </c>
      <c r="J2526">
        <v>2</v>
      </c>
      <c r="K2526">
        <v>0.03</v>
      </c>
      <c r="L2526">
        <v>-1</v>
      </c>
      <c r="M2526">
        <v>-1</v>
      </c>
      <c r="N2526">
        <v>0.67</v>
      </c>
      <c r="O2526">
        <v>3.58</v>
      </c>
      <c r="P2526">
        <v>0.03</v>
      </c>
      <c r="Q2526">
        <v>0.28000000000000003</v>
      </c>
      <c r="R2526">
        <v>0.05</v>
      </c>
      <c r="S2526">
        <v>0.32</v>
      </c>
      <c r="T2526">
        <v>0.23</v>
      </c>
      <c r="U2526">
        <v>0</v>
      </c>
      <c r="V2526">
        <v>0</v>
      </c>
      <c r="W2526">
        <v>20.67</v>
      </c>
      <c r="X2526">
        <v>0.6</v>
      </c>
      <c r="Y2526">
        <v>-1</v>
      </c>
      <c r="Z2526">
        <v>-1</v>
      </c>
      <c r="AA2526">
        <v>24.88</v>
      </c>
      <c r="AB2526">
        <v>0.03</v>
      </c>
      <c r="AC2526">
        <v>0.02</v>
      </c>
      <c r="AD2526">
        <v>0.03</v>
      </c>
      <c r="AE2526">
        <v>4.17</v>
      </c>
      <c r="AF2526">
        <v>-1</v>
      </c>
      <c r="AG2526">
        <v>-1</v>
      </c>
      <c r="AH2526">
        <v>-1</v>
      </c>
      <c r="AI2526">
        <v>0</v>
      </c>
      <c r="AJ2526">
        <v>0</v>
      </c>
      <c r="AK2526">
        <v>0.03</v>
      </c>
      <c r="AL2526">
        <v>0.03</v>
      </c>
      <c r="AM2526">
        <v>0.05</v>
      </c>
      <c r="AN2526">
        <v>0.05</v>
      </c>
      <c r="AO2526">
        <v>1.42</v>
      </c>
      <c r="AP2526">
        <v>1.42</v>
      </c>
      <c r="AQ2526">
        <v>22.67</v>
      </c>
      <c r="AR2526">
        <v>0.53</v>
      </c>
      <c r="AS2526">
        <v>0.68</v>
      </c>
      <c r="AT2526">
        <v>-1</v>
      </c>
      <c r="AU2526">
        <v>-1</v>
      </c>
      <c r="AV2526">
        <v>0.05</v>
      </c>
      <c r="AW2526">
        <v>29.88</v>
      </c>
      <c r="AX2526">
        <v>29.88</v>
      </c>
      <c r="AY2526">
        <v>0.17</v>
      </c>
      <c r="AZ2526">
        <v>0</v>
      </c>
      <c r="BA2526">
        <v>1387.0483141151838</v>
      </c>
    </row>
    <row r="2527" spans="1:53" x14ac:dyDescent="0.25">
      <c r="A2527">
        <v>5697</v>
      </c>
      <c r="B2527" t="s">
        <v>2509</v>
      </c>
      <c r="C2527">
        <v>0</v>
      </c>
      <c r="D2527">
        <v>1.58</v>
      </c>
      <c r="E2527">
        <v>0</v>
      </c>
      <c r="F2527">
        <v>0</v>
      </c>
      <c r="G2527">
        <v>0</v>
      </c>
      <c r="H2527">
        <v>0.03</v>
      </c>
      <c r="I2527">
        <v>0</v>
      </c>
      <c r="J2527">
        <v>2</v>
      </c>
      <c r="K2527">
        <v>0.03</v>
      </c>
      <c r="L2527">
        <v>-1</v>
      </c>
      <c r="M2527">
        <v>-1</v>
      </c>
      <c r="N2527">
        <v>0.67</v>
      </c>
      <c r="O2527">
        <v>3.58</v>
      </c>
      <c r="P2527">
        <v>0.03</v>
      </c>
      <c r="Q2527">
        <v>0.28000000000000003</v>
      </c>
      <c r="R2527">
        <v>0.05</v>
      </c>
      <c r="S2527">
        <v>0.32</v>
      </c>
      <c r="T2527">
        <v>0.23</v>
      </c>
      <c r="U2527">
        <v>0</v>
      </c>
      <c r="V2527">
        <v>0</v>
      </c>
      <c r="W2527">
        <v>20.67</v>
      </c>
      <c r="X2527">
        <v>0.6</v>
      </c>
      <c r="Y2527">
        <v>-1</v>
      </c>
      <c r="Z2527">
        <v>-1</v>
      </c>
      <c r="AA2527">
        <v>24.88</v>
      </c>
      <c r="AB2527">
        <v>0.03</v>
      </c>
      <c r="AC2527">
        <v>0.02</v>
      </c>
      <c r="AD2527">
        <v>0.03</v>
      </c>
      <c r="AE2527">
        <v>4.17</v>
      </c>
      <c r="AF2527">
        <v>-1</v>
      </c>
      <c r="AG2527">
        <v>-1</v>
      </c>
      <c r="AH2527">
        <v>-1</v>
      </c>
      <c r="AI2527">
        <v>0</v>
      </c>
      <c r="AJ2527">
        <v>0</v>
      </c>
      <c r="AK2527">
        <v>0.03</v>
      </c>
      <c r="AL2527">
        <v>0.03</v>
      </c>
      <c r="AM2527">
        <v>0.05</v>
      </c>
      <c r="AN2527">
        <v>0.05</v>
      </c>
      <c r="AO2527">
        <v>1.42</v>
      </c>
      <c r="AP2527">
        <v>1.42</v>
      </c>
      <c r="AQ2527">
        <v>22.67</v>
      </c>
      <c r="AR2527">
        <v>0.53</v>
      </c>
      <c r="AS2527">
        <v>0.68</v>
      </c>
      <c r="AT2527">
        <v>-1</v>
      </c>
      <c r="AU2527">
        <v>-1</v>
      </c>
      <c r="AV2527">
        <v>0.05</v>
      </c>
      <c r="AW2527">
        <v>29.88</v>
      </c>
      <c r="AX2527">
        <v>29.88</v>
      </c>
      <c r="AY2527">
        <v>0.17</v>
      </c>
      <c r="AZ2527">
        <v>0</v>
      </c>
      <c r="BA2527">
        <v>1383.6006421827371</v>
      </c>
    </row>
    <row r="2528" spans="1:53" x14ac:dyDescent="0.25">
      <c r="A2528">
        <v>5700</v>
      </c>
      <c r="B2528" t="s">
        <v>2812</v>
      </c>
      <c r="C2528">
        <v>0</v>
      </c>
      <c r="D2528">
        <v>1.58</v>
      </c>
      <c r="E2528">
        <v>0</v>
      </c>
      <c r="F2528">
        <v>0</v>
      </c>
      <c r="G2528">
        <v>0</v>
      </c>
      <c r="H2528">
        <v>0.03</v>
      </c>
      <c r="I2528">
        <v>0</v>
      </c>
      <c r="J2528">
        <v>2</v>
      </c>
      <c r="K2528">
        <v>0.03</v>
      </c>
      <c r="L2528">
        <v>-1</v>
      </c>
      <c r="M2528">
        <v>-1</v>
      </c>
      <c r="N2528">
        <v>0.67</v>
      </c>
      <c r="O2528">
        <v>3.58</v>
      </c>
      <c r="P2528">
        <v>0.03</v>
      </c>
      <c r="Q2528">
        <v>0.28000000000000003</v>
      </c>
      <c r="R2528">
        <v>0.05</v>
      </c>
      <c r="S2528">
        <v>0.32</v>
      </c>
      <c r="T2528">
        <v>0.23</v>
      </c>
      <c r="U2528">
        <v>0</v>
      </c>
      <c r="V2528">
        <v>0</v>
      </c>
      <c r="W2528">
        <v>20.67</v>
      </c>
      <c r="X2528">
        <v>0.6</v>
      </c>
      <c r="Y2528">
        <v>-1</v>
      </c>
      <c r="Z2528">
        <v>-1</v>
      </c>
      <c r="AA2528">
        <v>24.88</v>
      </c>
      <c r="AB2528">
        <v>0.03</v>
      </c>
      <c r="AC2528">
        <v>0.02</v>
      </c>
      <c r="AD2528">
        <v>0.03</v>
      </c>
      <c r="AE2528">
        <v>4.17</v>
      </c>
      <c r="AF2528">
        <v>-1</v>
      </c>
      <c r="AG2528">
        <v>-1</v>
      </c>
      <c r="AH2528">
        <v>-1</v>
      </c>
      <c r="AI2528">
        <v>0</v>
      </c>
      <c r="AJ2528">
        <v>0</v>
      </c>
      <c r="AK2528">
        <v>0.03</v>
      </c>
      <c r="AL2528">
        <v>0.03</v>
      </c>
      <c r="AM2528">
        <v>0.05</v>
      </c>
      <c r="AN2528">
        <v>0.05</v>
      </c>
      <c r="AO2528">
        <v>1.42</v>
      </c>
      <c r="AP2528">
        <v>1.42</v>
      </c>
      <c r="AQ2528">
        <v>22.67</v>
      </c>
      <c r="AR2528">
        <v>0.53</v>
      </c>
      <c r="AS2528">
        <v>0.68</v>
      </c>
      <c r="AT2528">
        <v>-1</v>
      </c>
      <c r="AU2528">
        <v>-1</v>
      </c>
      <c r="AV2528">
        <v>0.05</v>
      </c>
      <c r="AW2528">
        <v>29.88</v>
      </c>
      <c r="AX2528">
        <v>29.88</v>
      </c>
      <c r="AY2528">
        <v>0.17</v>
      </c>
      <c r="AZ2528">
        <v>0</v>
      </c>
      <c r="BA2528">
        <v>1427.6290440783669</v>
      </c>
    </row>
    <row r="2529" spans="1:53" x14ac:dyDescent="0.25">
      <c r="A2529">
        <v>5701</v>
      </c>
      <c r="B2529" t="s">
        <v>2813</v>
      </c>
      <c r="C2529">
        <v>0</v>
      </c>
      <c r="D2529">
        <v>1.58</v>
      </c>
      <c r="E2529">
        <v>0</v>
      </c>
      <c r="F2529">
        <v>0</v>
      </c>
      <c r="G2529">
        <v>0</v>
      </c>
      <c r="H2529">
        <v>0.03</v>
      </c>
      <c r="I2529">
        <v>0</v>
      </c>
      <c r="J2529">
        <v>2</v>
      </c>
      <c r="K2529">
        <v>0.03</v>
      </c>
      <c r="L2529">
        <v>-1</v>
      </c>
      <c r="M2529">
        <v>-1</v>
      </c>
      <c r="N2529">
        <v>0.67</v>
      </c>
      <c r="O2529">
        <v>3.58</v>
      </c>
      <c r="P2529">
        <v>0.03</v>
      </c>
      <c r="Q2529">
        <v>0.28000000000000003</v>
      </c>
      <c r="R2529">
        <v>0.05</v>
      </c>
      <c r="S2529">
        <v>0.32</v>
      </c>
      <c r="T2529">
        <v>0.23</v>
      </c>
      <c r="U2529">
        <v>0</v>
      </c>
      <c r="V2529">
        <v>0</v>
      </c>
      <c r="W2529">
        <v>20.67</v>
      </c>
      <c r="X2529">
        <v>0.6</v>
      </c>
      <c r="Y2529">
        <v>-1</v>
      </c>
      <c r="Z2529">
        <v>-1</v>
      </c>
      <c r="AA2529">
        <v>24.88</v>
      </c>
      <c r="AB2529">
        <v>0.03</v>
      </c>
      <c r="AC2529">
        <v>0.02</v>
      </c>
      <c r="AD2529">
        <v>0.03</v>
      </c>
      <c r="AE2529">
        <v>4.17</v>
      </c>
      <c r="AF2529">
        <v>-1</v>
      </c>
      <c r="AG2529">
        <v>-1</v>
      </c>
      <c r="AH2529">
        <v>-1</v>
      </c>
      <c r="AI2529">
        <v>0</v>
      </c>
      <c r="AJ2529">
        <v>0</v>
      </c>
      <c r="AK2529">
        <v>0.03</v>
      </c>
      <c r="AL2529">
        <v>0.03</v>
      </c>
      <c r="AM2529">
        <v>0.05</v>
      </c>
      <c r="AN2529">
        <v>0.05</v>
      </c>
      <c r="AO2529">
        <v>1.42</v>
      </c>
      <c r="AP2529">
        <v>1.42</v>
      </c>
      <c r="AQ2529">
        <v>22.67</v>
      </c>
      <c r="AR2529">
        <v>0.53</v>
      </c>
      <c r="AS2529">
        <v>0.68</v>
      </c>
      <c r="AT2529">
        <v>-1</v>
      </c>
      <c r="AU2529">
        <v>-1</v>
      </c>
      <c r="AV2529">
        <v>0.05</v>
      </c>
      <c r="AW2529">
        <v>29.88</v>
      </c>
      <c r="AX2529">
        <v>29.88</v>
      </c>
      <c r="AY2529">
        <v>0.17</v>
      </c>
      <c r="AZ2529">
        <v>0</v>
      </c>
      <c r="BA2529">
        <v>1416.3593813736256</v>
      </c>
    </row>
    <row r="2530" spans="1:53" x14ac:dyDescent="0.25">
      <c r="A2530">
        <v>5702</v>
      </c>
      <c r="B2530" t="s">
        <v>2814</v>
      </c>
      <c r="C2530">
        <v>0</v>
      </c>
      <c r="D2530">
        <v>1.58</v>
      </c>
      <c r="E2530">
        <v>0</v>
      </c>
      <c r="F2530">
        <v>0</v>
      </c>
      <c r="G2530">
        <v>0</v>
      </c>
      <c r="H2530">
        <v>0.03</v>
      </c>
      <c r="I2530">
        <v>0</v>
      </c>
      <c r="J2530">
        <v>2</v>
      </c>
      <c r="K2530">
        <v>0.03</v>
      </c>
      <c r="L2530">
        <v>-1</v>
      </c>
      <c r="M2530">
        <v>-1</v>
      </c>
      <c r="N2530">
        <v>0.67</v>
      </c>
      <c r="O2530">
        <v>3.58</v>
      </c>
      <c r="P2530">
        <v>0.03</v>
      </c>
      <c r="Q2530">
        <v>0.28000000000000003</v>
      </c>
      <c r="R2530">
        <v>0.05</v>
      </c>
      <c r="S2530">
        <v>0.32</v>
      </c>
      <c r="T2530">
        <v>0.23</v>
      </c>
      <c r="U2530">
        <v>0</v>
      </c>
      <c r="V2530">
        <v>0</v>
      </c>
      <c r="W2530">
        <v>20.67</v>
      </c>
      <c r="X2530">
        <v>0.6</v>
      </c>
      <c r="Y2530">
        <v>-1</v>
      </c>
      <c r="Z2530">
        <v>-1</v>
      </c>
      <c r="AA2530">
        <v>24.88</v>
      </c>
      <c r="AB2530">
        <v>0.03</v>
      </c>
      <c r="AC2530">
        <v>0.02</v>
      </c>
      <c r="AD2530">
        <v>0.03</v>
      </c>
      <c r="AE2530">
        <v>4.17</v>
      </c>
      <c r="AF2530">
        <v>-1</v>
      </c>
      <c r="AG2530">
        <v>-1</v>
      </c>
      <c r="AH2530">
        <v>-1</v>
      </c>
      <c r="AI2530">
        <v>0</v>
      </c>
      <c r="AJ2530">
        <v>0</v>
      </c>
      <c r="AK2530">
        <v>0.03</v>
      </c>
      <c r="AL2530">
        <v>0.03</v>
      </c>
      <c r="AM2530">
        <v>0.05</v>
      </c>
      <c r="AN2530">
        <v>0.05</v>
      </c>
      <c r="AO2530">
        <v>1.42</v>
      </c>
      <c r="AP2530">
        <v>1.42</v>
      </c>
      <c r="AQ2530">
        <v>22.67</v>
      </c>
      <c r="AR2530">
        <v>0.53</v>
      </c>
      <c r="AS2530">
        <v>0.68</v>
      </c>
      <c r="AT2530">
        <v>-1</v>
      </c>
      <c r="AU2530">
        <v>-1</v>
      </c>
      <c r="AV2530">
        <v>0.05</v>
      </c>
      <c r="AW2530">
        <v>29.88</v>
      </c>
      <c r="AX2530">
        <v>29.88</v>
      </c>
      <c r="AY2530">
        <v>0.17</v>
      </c>
      <c r="AZ2530">
        <v>0</v>
      </c>
      <c r="BA2530">
        <v>1369.0951082637234</v>
      </c>
    </row>
    <row r="2531" spans="1:53" x14ac:dyDescent="0.25">
      <c r="A2531">
        <v>5703</v>
      </c>
      <c r="B2531" t="s">
        <v>2815</v>
      </c>
      <c r="C2531">
        <v>0</v>
      </c>
      <c r="D2531">
        <v>1.58</v>
      </c>
      <c r="E2531">
        <v>0</v>
      </c>
      <c r="F2531">
        <v>0</v>
      </c>
      <c r="G2531">
        <v>0</v>
      </c>
      <c r="H2531">
        <v>0.03</v>
      </c>
      <c r="I2531">
        <v>0</v>
      </c>
      <c r="J2531">
        <v>2</v>
      </c>
      <c r="K2531">
        <v>0.03</v>
      </c>
      <c r="L2531">
        <v>-1</v>
      </c>
      <c r="M2531">
        <v>-1</v>
      </c>
      <c r="N2531">
        <v>0.67</v>
      </c>
      <c r="O2531">
        <v>3.58</v>
      </c>
      <c r="P2531">
        <v>0.03</v>
      </c>
      <c r="Q2531">
        <v>0.28000000000000003</v>
      </c>
      <c r="R2531">
        <v>0.05</v>
      </c>
      <c r="S2531">
        <v>0.32</v>
      </c>
      <c r="T2531">
        <v>0.23</v>
      </c>
      <c r="U2531">
        <v>0</v>
      </c>
      <c r="V2531">
        <v>0</v>
      </c>
      <c r="W2531">
        <v>20.67</v>
      </c>
      <c r="X2531">
        <v>0.6</v>
      </c>
      <c r="Y2531">
        <v>-1</v>
      </c>
      <c r="Z2531">
        <v>-1</v>
      </c>
      <c r="AA2531">
        <v>24.88</v>
      </c>
      <c r="AB2531">
        <v>0.03</v>
      </c>
      <c r="AC2531">
        <v>0.02</v>
      </c>
      <c r="AD2531">
        <v>0.03</v>
      </c>
      <c r="AE2531">
        <v>4.17</v>
      </c>
      <c r="AF2531">
        <v>-1</v>
      </c>
      <c r="AG2531">
        <v>-1</v>
      </c>
      <c r="AH2531">
        <v>-1</v>
      </c>
      <c r="AI2531">
        <v>0</v>
      </c>
      <c r="AJ2531">
        <v>0</v>
      </c>
      <c r="AK2531">
        <v>0.03</v>
      </c>
      <c r="AL2531">
        <v>0.03</v>
      </c>
      <c r="AM2531">
        <v>0.05</v>
      </c>
      <c r="AN2531">
        <v>0.05</v>
      </c>
      <c r="AO2531">
        <v>1.42</v>
      </c>
      <c r="AP2531">
        <v>1.42</v>
      </c>
      <c r="AQ2531">
        <v>22.67</v>
      </c>
      <c r="AR2531">
        <v>0.53</v>
      </c>
      <c r="AS2531">
        <v>0.68</v>
      </c>
      <c r="AT2531">
        <v>-1</v>
      </c>
      <c r="AU2531">
        <v>-1</v>
      </c>
      <c r="AV2531">
        <v>0.05</v>
      </c>
      <c r="AW2531">
        <v>29.88</v>
      </c>
      <c r="AX2531">
        <v>29.88</v>
      </c>
      <c r="AY2531">
        <v>0.17</v>
      </c>
      <c r="AZ2531">
        <v>0</v>
      </c>
      <c r="BA2531">
        <v>1380.811279661672</v>
      </c>
    </row>
    <row r="2532" spans="1:53" x14ac:dyDescent="0.25">
      <c r="A2532">
        <v>5704</v>
      </c>
      <c r="B2532" t="s">
        <v>2816</v>
      </c>
      <c r="C2532">
        <v>0</v>
      </c>
      <c r="D2532">
        <v>1.58</v>
      </c>
      <c r="E2532">
        <v>0</v>
      </c>
      <c r="F2532">
        <v>0</v>
      </c>
      <c r="G2532">
        <v>0</v>
      </c>
      <c r="H2532">
        <v>0.03</v>
      </c>
      <c r="I2532">
        <v>0</v>
      </c>
      <c r="J2532">
        <v>2</v>
      </c>
      <c r="K2532">
        <v>0.03</v>
      </c>
      <c r="L2532">
        <v>-1</v>
      </c>
      <c r="M2532">
        <v>-1</v>
      </c>
      <c r="N2532">
        <v>0.67</v>
      </c>
      <c r="O2532">
        <v>3.58</v>
      </c>
      <c r="P2532">
        <v>0.03</v>
      </c>
      <c r="Q2532">
        <v>0.28000000000000003</v>
      </c>
      <c r="R2532">
        <v>0.05</v>
      </c>
      <c r="S2532">
        <v>0.32</v>
      </c>
      <c r="T2532">
        <v>0.23</v>
      </c>
      <c r="U2532">
        <v>0</v>
      </c>
      <c r="V2532">
        <v>0</v>
      </c>
      <c r="W2532">
        <v>20.67</v>
      </c>
      <c r="X2532">
        <v>0.6</v>
      </c>
      <c r="Y2532">
        <v>-1</v>
      </c>
      <c r="Z2532">
        <v>-1</v>
      </c>
      <c r="AA2532">
        <v>24.88</v>
      </c>
      <c r="AB2532">
        <v>0.03</v>
      </c>
      <c r="AC2532">
        <v>0.02</v>
      </c>
      <c r="AD2532">
        <v>0.03</v>
      </c>
      <c r="AE2532">
        <v>4.17</v>
      </c>
      <c r="AF2532">
        <v>-1</v>
      </c>
      <c r="AG2532">
        <v>-1</v>
      </c>
      <c r="AH2532">
        <v>-1</v>
      </c>
      <c r="AI2532">
        <v>0</v>
      </c>
      <c r="AJ2532">
        <v>0</v>
      </c>
      <c r="AK2532">
        <v>0.03</v>
      </c>
      <c r="AL2532">
        <v>0.03</v>
      </c>
      <c r="AM2532">
        <v>0.05</v>
      </c>
      <c r="AN2532">
        <v>0.05</v>
      </c>
      <c r="AO2532">
        <v>1.42</v>
      </c>
      <c r="AP2532">
        <v>1.42</v>
      </c>
      <c r="AQ2532">
        <v>22.67</v>
      </c>
      <c r="AR2532">
        <v>0.53</v>
      </c>
      <c r="AS2532">
        <v>0.68</v>
      </c>
      <c r="AT2532">
        <v>-1</v>
      </c>
      <c r="AU2532">
        <v>-1</v>
      </c>
      <c r="AV2532">
        <v>0.05</v>
      </c>
      <c r="AW2532">
        <v>29.88</v>
      </c>
      <c r="AX2532">
        <v>29.88</v>
      </c>
      <c r="AY2532">
        <v>0.17</v>
      </c>
      <c r="AZ2532">
        <v>0</v>
      </c>
      <c r="BA2532">
        <v>1386.9673896396569</v>
      </c>
    </row>
    <row r="2533" spans="1:53" x14ac:dyDescent="0.25">
      <c r="A2533">
        <v>5705</v>
      </c>
      <c r="B2533" t="s">
        <v>2817</v>
      </c>
      <c r="C2533">
        <v>0</v>
      </c>
      <c r="D2533">
        <v>1.58</v>
      </c>
      <c r="E2533">
        <v>0</v>
      </c>
      <c r="F2533">
        <v>0</v>
      </c>
      <c r="G2533">
        <v>0</v>
      </c>
      <c r="H2533">
        <v>0.03</v>
      </c>
      <c r="I2533">
        <v>0</v>
      </c>
      <c r="J2533">
        <v>2</v>
      </c>
      <c r="K2533">
        <v>0.03</v>
      </c>
      <c r="L2533">
        <v>-1</v>
      </c>
      <c r="M2533">
        <v>-1</v>
      </c>
      <c r="N2533">
        <v>0.67</v>
      </c>
      <c r="O2533">
        <v>3.58</v>
      </c>
      <c r="P2533">
        <v>0.03</v>
      </c>
      <c r="Q2533">
        <v>0.28000000000000003</v>
      </c>
      <c r="R2533">
        <v>0.05</v>
      </c>
      <c r="S2533">
        <v>0.32</v>
      </c>
      <c r="T2533">
        <v>0.23</v>
      </c>
      <c r="U2533">
        <v>0</v>
      </c>
      <c r="V2533">
        <v>0</v>
      </c>
      <c r="W2533">
        <v>20.67</v>
      </c>
      <c r="X2533">
        <v>0.6</v>
      </c>
      <c r="Y2533">
        <v>-1</v>
      </c>
      <c r="Z2533">
        <v>-1</v>
      </c>
      <c r="AA2533">
        <v>24.88</v>
      </c>
      <c r="AB2533">
        <v>0.03</v>
      </c>
      <c r="AC2533">
        <v>0.02</v>
      </c>
      <c r="AD2533">
        <v>0.03</v>
      </c>
      <c r="AE2533">
        <v>4.17</v>
      </c>
      <c r="AF2533">
        <v>-1</v>
      </c>
      <c r="AG2533">
        <v>-1</v>
      </c>
      <c r="AH2533">
        <v>-1</v>
      </c>
      <c r="AI2533">
        <v>0</v>
      </c>
      <c r="AJ2533">
        <v>0</v>
      </c>
      <c r="AK2533">
        <v>0.03</v>
      </c>
      <c r="AL2533">
        <v>0.03</v>
      </c>
      <c r="AM2533">
        <v>0.05</v>
      </c>
      <c r="AN2533">
        <v>0.05</v>
      </c>
      <c r="AO2533">
        <v>1.42</v>
      </c>
      <c r="AP2533">
        <v>1.42</v>
      </c>
      <c r="AQ2533">
        <v>22.67</v>
      </c>
      <c r="AR2533">
        <v>0.53</v>
      </c>
      <c r="AS2533">
        <v>0.68</v>
      </c>
      <c r="AT2533">
        <v>-1</v>
      </c>
      <c r="AU2533">
        <v>-1</v>
      </c>
      <c r="AV2533">
        <v>0.05</v>
      </c>
      <c r="AW2533">
        <v>29.88</v>
      </c>
      <c r="AX2533">
        <v>29.88</v>
      </c>
      <c r="AY2533">
        <v>0.17</v>
      </c>
      <c r="AZ2533">
        <v>0</v>
      </c>
      <c r="BA2533">
        <v>1375.0162777246207</v>
      </c>
    </row>
    <row r="2534" spans="1:53" x14ac:dyDescent="0.25">
      <c r="A2534">
        <v>5706</v>
      </c>
      <c r="B2534" t="s">
        <v>2818</v>
      </c>
      <c r="C2534">
        <v>0</v>
      </c>
      <c r="D2534">
        <v>1.58</v>
      </c>
      <c r="E2534">
        <v>0</v>
      </c>
      <c r="F2534">
        <v>0</v>
      </c>
      <c r="G2534">
        <v>0</v>
      </c>
      <c r="H2534">
        <v>0.03</v>
      </c>
      <c r="I2534">
        <v>0</v>
      </c>
      <c r="J2534">
        <v>2</v>
      </c>
      <c r="K2534">
        <v>0.03</v>
      </c>
      <c r="L2534">
        <v>-1</v>
      </c>
      <c r="M2534">
        <v>-1</v>
      </c>
      <c r="N2534">
        <v>0.67</v>
      </c>
      <c r="O2534">
        <v>3.58</v>
      </c>
      <c r="P2534">
        <v>0.03</v>
      </c>
      <c r="Q2534">
        <v>0.28000000000000003</v>
      </c>
      <c r="R2534">
        <v>0.05</v>
      </c>
      <c r="S2534">
        <v>0.32</v>
      </c>
      <c r="T2534">
        <v>0.23</v>
      </c>
      <c r="U2534">
        <v>0</v>
      </c>
      <c r="V2534">
        <v>0</v>
      </c>
      <c r="W2534">
        <v>20.67</v>
      </c>
      <c r="X2534">
        <v>0.6</v>
      </c>
      <c r="Y2534">
        <v>-1</v>
      </c>
      <c r="Z2534">
        <v>-1</v>
      </c>
      <c r="AA2534">
        <v>24.88</v>
      </c>
      <c r="AB2534">
        <v>0.03</v>
      </c>
      <c r="AC2534">
        <v>0.02</v>
      </c>
      <c r="AD2534">
        <v>0.03</v>
      </c>
      <c r="AE2534">
        <v>4.17</v>
      </c>
      <c r="AF2534">
        <v>-1</v>
      </c>
      <c r="AG2534">
        <v>-1</v>
      </c>
      <c r="AH2534">
        <v>-1</v>
      </c>
      <c r="AI2534">
        <v>0</v>
      </c>
      <c r="AJ2534">
        <v>0</v>
      </c>
      <c r="AK2534">
        <v>0.03</v>
      </c>
      <c r="AL2534">
        <v>0.03</v>
      </c>
      <c r="AM2534">
        <v>0.05</v>
      </c>
      <c r="AN2534">
        <v>0.05</v>
      </c>
      <c r="AO2534">
        <v>1.42</v>
      </c>
      <c r="AP2534">
        <v>1.42</v>
      </c>
      <c r="AQ2534">
        <v>22.67</v>
      </c>
      <c r="AR2534">
        <v>0.53</v>
      </c>
      <c r="AS2534">
        <v>0.68</v>
      </c>
      <c r="AT2534">
        <v>-1</v>
      </c>
      <c r="AU2534">
        <v>-1</v>
      </c>
      <c r="AV2534">
        <v>0.05</v>
      </c>
      <c r="AW2534">
        <v>29.88</v>
      </c>
      <c r="AX2534">
        <v>29.88</v>
      </c>
      <c r="AY2534">
        <v>0.17</v>
      </c>
      <c r="AZ2534">
        <v>0</v>
      </c>
      <c r="BA2534">
        <v>1382.1302563183654</v>
      </c>
    </row>
    <row r="2535" spans="1:53" x14ac:dyDescent="0.25">
      <c r="A2535">
        <v>5708</v>
      </c>
      <c r="B2535" t="s">
        <v>2819</v>
      </c>
      <c r="C2535">
        <v>0</v>
      </c>
      <c r="D2535">
        <v>1.58</v>
      </c>
      <c r="E2535">
        <v>0</v>
      </c>
      <c r="F2535">
        <v>0</v>
      </c>
      <c r="G2535">
        <v>0</v>
      </c>
      <c r="H2535">
        <v>0.03</v>
      </c>
      <c r="I2535">
        <v>0</v>
      </c>
      <c r="J2535">
        <v>2</v>
      </c>
      <c r="K2535">
        <v>0.03</v>
      </c>
      <c r="L2535">
        <v>-1</v>
      </c>
      <c r="M2535">
        <v>-1</v>
      </c>
      <c r="N2535">
        <v>0.67</v>
      </c>
      <c r="O2535">
        <v>3.58</v>
      </c>
      <c r="P2535">
        <v>0.03</v>
      </c>
      <c r="Q2535">
        <v>0.28000000000000003</v>
      </c>
      <c r="R2535">
        <v>0.05</v>
      </c>
      <c r="S2535">
        <v>0.32</v>
      </c>
      <c r="T2535">
        <v>0.23</v>
      </c>
      <c r="U2535">
        <v>0</v>
      </c>
      <c r="V2535">
        <v>0</v>
      </c>
      <c r="W2535">
        <v>20.67</v>
      </c>
      <c r="X2535">
        <v>0.6</v>
      </c>
      <c r="Y2535">
        <v>-1</v>
      </c>
      <c r="Z2535">
        <v>-1</v>
      </c>
      <c r="AA2535">
        <v>24.88</v>
      </c>
      <c r="AB2535">
        <v>0.03</v>
      </c>
      <c r="AC2535">
        <v>0.02</v>
      </c>
      <c r="AD2535">
        <v>0.03</v>
      </c>
      <c r="AE2535">
        <v>4.17</v>
      </c>
      <c r="AF2535">
        <v>-1</v>
      </c>
      <c r="AG2535">
        <v>-1</v>
      </c>
      <c r="AH2535">
        <v>-1</v>
      </c>
      <c r="AI2535">
        <v>0</v>
      </c>
      <c r="AJ2535">
        <v>0</v>
      </c>
      <c r="AK2535">
        <v>0.03</v>
      </c>
      <c r="AL2535">
        <v>0.03</v>
      </c>
      <c r="AM2535">
        <v>0.05</v>
      </c>
      <c r="AN2535">
        <v>0.05</v>
      </c>
      <c r="AO2535">
        <v>1.42</v>
      </c>
      <c r="AP2535">
        <v>1.42</v>
      </c>
      <c r="AQ2535">
        <v>22.67</v>
      </c>
      <c r="AR2535">
        <v>0.53</v>
      </c>
      <c r="AS2535">
        <v>0.68</v>
      </c>
      <c r="AT2535">
        <v>-1</v>
      </c>
      <c r="AU2535">
        <v>-1</v>
      </c>
      <c r="AV2535">
        <v>0.05</v>
      </c>
      <c r="AW2535">
        <v>29.88</v>
      </c>
      <c r="AX2535">
        <v>29.88</v>
      </c>
      <c r="AY2535">
        <v>0.17</v>
      </c>
      <c r="AZ2535">
        <v>0</v>
      </c>
      <c r="BA2535">
        <v>1375.6546877095961</v>
      </c>
    </row>
    <row r="2536" spans="1:53" x14ac:dyDescent="0.25">
      <c r="A2536">
        <v>5709</v>
      </c>
      <c r="B2536" t="s">
        <v>2820</v>
      </c>
      <c r="C2536">
        <v>0</v>
      </c>
      <c r="D2536">
        <v>1.58</v>
      </c>
      <c r="E2536">
        <v>0</v>
      </c>
      <c r="F2536">
        <v>0</v>
      </c>
      <c r="G2536">
        <v>0</v>
      </c>
      <c r="H2536">
        <v>0.03</v>
      </c>
      <c r="I2536">
        <v>0</v>
      </c>
      <c r="J2536">
        <v>2</v>
      </c>
      <c r="K2536">
        <v>0.03</v>
      </c>
      <c r="L2536">
        <v>-1</v>
      </c>
      <c r="M2536">
        <v>-1</v>
      </c>
      <c r="N2536">
        <v>0.67</v>
      </c>
      <c r="O2536">
        <v>3.58</v>
      </c>
      <c r="P2536">
        <v>0.03</v>
      </c>
      <c r="Q2536">
        <v>0.28000000000000003</v>
      </c>
      <c r="R2536">
        <v>0.05</v>
      </c>
      <c r="S2536">
        <v>0.32</v>
      </c>
      <c r="T2536">
        <v>0.23</v>
      </c>
      <c r="U2536">
        <v>0</v>
      </c>
      <c r="V2536">
        <v>0</v>
      </c>
      <c r="W2536">
        <v>20.67</v>
      </c>
      <c r="X2536">
        <v>0.6</v>
      </c>
      <c r="Y2536">
        <v>-1</v>
      </c>
      <c r="Z2536">
        <v>-1</v>
      </c>
      <c r="AA2536">
        <v>24.88</v>
      </c>
      <c r="AB2536">
        <v>0.03</v>
      </c>
      <c r="AC2536">
        <v>0.02</v>
      </c>
      <c r="AD2536">
        <v>0.03</v>
      </c>
      <c r="AE2536">
        <v>4.17</v>
      </c>
      <c r="AF2536">
        <v>-1</v>
      </c>
      <c r="AG2536">
        <v>-1</v>
      </c>
      <c r="AH2536">
        <v>-1</v>
      </c>
      <c r="AI2536">
        <v>0</v>
      </c>
      <c r="AJ2536">
        <v>0</v>
      </c>
      <c r="AK2536">
        <v>0.03</v>
      </c>
      <c r="AL2536">
        <v>0.03</v>
      </c>
      <c r="AM2536">
        <v>0.05</v>
      </c>
      <c r="AN2536">
        <v>0.05</v>
      </c>
      <c r="AO2536">
        <v>1.42</v>
      </c>
      <c r="AP2536">
        <v>1.42</v>
      </c>
      <c r="AQ2536">
        <v>22.67</v>
      </c>
      <c r="AR2536">
        <v>0.53</v>
      </c>
      <c r="AS2536">
        <v>0.68</v>
      </c>
      <c r="AT2536">
        <v>-1</v>
      </c>
      <c r="AU2536">
        <v>-1</v>
      </c>
      <c r="AV2536">
        <v>0.05</v>
      </c>
      <c r="AW2536">
        <v>29.88</v>
      </c>
      <c r="AX2536">
        <v>29.88</v>
      </c>
      <c r="AY2536">
        <v>0.17</v>
      </c>
      <c r="AZ2536">
        <v>0</v>
      </c>
      <c r="BA2536">
        <v>1393.6708059233663</v>
      </c>
    </row>
    <row r="2537" spans="1:53" x14ac:dyDescent="0.25">
      <c r="A2537">
        <v>5710</v>
      </c>
      <c r="B2537" t="s">
        <v>2821</v>
      </c>
      <c r="C2537">
        <v>0</v>
      </c>
      <c r="D2537">
        <v>1.58</v>
      </c>
      <c r="E2537">
        <v>0</v>
      </c>
      <c r="F2537">
        <v>0</v>
      </c>
      <c r="G2537">
        <v>0</v>
      </c>
      <c r="H2537">
        <v>0.03</v>
      </c>
      <c r="I2537">
        <v>0</v>
      </c>
      <c r="J2537">
        <v>2</v>
      </c>
      <c r="K2537">
        <v>0.03</v>
      </c>
      <c r="L2537">
        <v>-1</v>
      </c>
      <c r="M2537">
        <v>-1</v>
      </c>
      <c r="N2537">
        <v>0.67</v>
      </c>
      <c r="O2537">
        <v>3.58</v>
      </c>
      <c r="P2537">
        <v>0.03</v>
      </c>
      <c r="Q2537">
        <v>0.28000000000000003</v>
      </c>
      <c r="R2537">
        <v>0.05</v>
      </c>
      <c r="S2537">
        <v>0.32</v>
      </c>
      <c r="T2537">
        <v>0.23</v>
      </c>
      <c r="U2537">
        <v>0</v>
      </c>
      <c r="V2537">
        <v>0</v>
      </c>
      <c r="W2537">
        <v>20.67</v>
      </c>
      <c r="X2537">
        <v>0.6</v>
      </c>
      <c r="Y2537">
        <v>-1</v>
      </c>
      <c r="Z2537">
        <v>-1</v>
      </c>
      <c r="AA2537">
        <v>24.88</v>
      </c>
      <c r="AB2537">
        <v>0.03</v>
      </c>
      <c r="AC2537">
        <v>0.02</v>
      </c>
      <c r="AD2537">
        <v>0.03</v>
      </c>
      <c r="AE2537">
        <v>4.17</v>
      </c>
      <c r="AF2537">
        <v>-1</v>
      </c>
      <c r="AG2537">
        <v>-1</v>
      </c>
      <c r="AH2537">
        <v>-1</v>
      </c>
      <c r="AI2537">
        <v>0</v>
      </c>
      <c r="AJ2537">
        <v>0</v>
      </c>
      <c r="AK2537">
        <v>0.03</v>
      </c>
      <c r="AL2537">
        <v>0.03</v>
      </c>
      <c r="AM2537">
        <v>0.05</v>
      </c>
      <c r="AN2537">
        <v>0.05</v>
      </c>
      <c r="AO2537">
        <v>1.42</v>
      </c>
      <c r="AP2537">
        <v>1.42</v>
      </c>
      <c r="AQ2537">
        <v>22.67</v>
      </c>
      <c r="AR2537">
        <v>0.53</v>
      </c>
      <c r="AS2537">
        <v>0.68</v>
      </c>
      <c r="AT2537">
        <v>-1</v>
      </c>
      <c r="AU2537">
        <v>-1</v>
      </c>
      <c r="AV2537">
        <v>0.05</v>
      </c>
      <c r="AW2537">
        <v>29.88</v>
      </c>
      <c r="AX2537">
        <v>29.88</v>
      </c>
      <c r="AY2537">
        <v>0.17</v>
      </c>
      <c r="AZ2537">
        <v>0</v>
      </c>
      <c r="BA2537">
        <v>1462.5679533853256</v>
      </c>
    </row>
    <row r="2538" spans="1:53" x14ac:dyDescent="0.25">
      <c r="A2538">
        <v>5712</v>
      </c>
      <c r="B2538" t="s">
        <v>2822</v>
      </c>
      <c r="C2538">
        <v>0</v>
      </c>
      <c r="D2538">
        <v>1.58</v>
      </c>
      <c r="E2538">
        <v>0</v>
      </c>
      <c r="F2538">
        <v>0</v>
      </c>
      <c r="G2538">
        <v>0</v>
      </c>
      <c r="H2538">
        <v>0.03</v>
      </c>
      <c r="I2538">
        <v>0</v>
      </c>
      <c r="J2538">
        <v>2</v>
      </c>
      <c r="K2538">
        <v>0.03</v>
      </c>
      <c r="L2538">
        <v>-1</v>
      </c>
      <c r="M2538">
        <v>-1</v>
      </c>
      <c r="N2538">
        <v>0.67</v>
      </c>
      <c r="O2538">
        <v>3.58</v>
      </c>
      <c r="P2538">
        <v>0.03</v>
      </c>
      <c r="Q2538">
        <v>0.28000000000000003</v>
      </c>
      <c r="R2538">
        <v>0.05</v>
      </c>
      <c r="S2538">
        <v>0.32</v>
      </c>
      <c r="T2538">
        <v>0.23</v>
      </c>
      <c r="U2538">
        <v>0</v>
      </c>
      <c r="V2538">
        <v>0</v>
      </c>
      <c r="W2538">
        <v>20.67</v>
      </c>
      <c r="X2538">
        <v>0.6</v>
      </c>
      <c r="Y2538">
        <v>-1</v>
      </c>
      <c r="Z2538">
        <v>-1</v>
      </c>
      <c r="AA2538">
        <v>24.88</v>
      </c>
      <c r="AB2538">
        <v>0.03</v>
      </c>
      <c r="AC2538">
        <v>0.02</v>
      </c>
      <c r="AD2538">
        <v>0.03</v>
      </c>
      <c r="AE2538">
        <v>4.17</v>
      </c>
      <c r="AF2538">
        <v>-1</v>
      </c>
      <c r="AG2538">
        <v>-1</v>
      </c>
      <c r="AH2538">
        <v>-1</v>
      </c>
      <c r="AI2538">
        <v>0</v>
      </c>
      <c r="AJ2538">
        <v>0</v>
      </c>
      <c r="AK2538">
        <v>0.03</v>
      </c>
      <c r="AL2538">
        <v>0.03</v>
      </c>
      <c r="AM2538">
        <v>0.05</v>
      </c>
      <c r="AN2538">
        <v>0.05</v>
      </c>
      <c r="AO2538">
        <v>1.42</v>
      </c>
      <c r="AP2538">
        <v>1.42</v>
      </c>
      <c r="AQ2538">
        <v>22.67</v>
      </c>
      <c r="AR2538">
        <v>0.53</v>
      </c>
      <c r="AS2538">
        <v>0.68</v>
      </c>
      <c r="AT2538">
        <v>-1</v>
      </c>
      <c r="AU2538">
        <v>-1</v>
      </c>
      <c r="AV2538">
        <v>0.05</v>
      </c>
      <c r="AW2538">
        <v>29.88</v>
      </c>
      <c r="AX2538">
        <v>29.88</v>
      </c>
      <c r="AY2538">
        <v>0.17</v>
      </c>
      <c r="AZ2538">
        <v>0</v>
      </c>
      <c r="BA2538">
        <v>1488.9545560866159</v>
      </c>
    </row>
    <row r="2539" spans="1:53" x14ac:dyDescent="0.25">
      <c r="A2539">
        <v>5713</v>
      </c>
      <c r="B2539" t="s">
        <v>2823</v>
      </c>
      <c r="C2539">
        <v>0</v>
      </c>
      <c r="D2539">
        <v>1.58</v>
      </c>
      <c r="E2539">
        <v>0</v>
      </c>
      <c r="F2539">
        <v>0</v>
      </c>
      <c r="G2539">
        <v>0</v>
      </c>
      <c r="H2539">
        <v>0.03</v>
      </c>
      <c r="I2539">
        <v>0</v>
      </c>
      <c r="J2539">
        <v>2</v>
      </c>
      <c r="K2539">
        <v>0.03</v>
      </c>
      <c r="L2539">
        <v>-1</v>
      </c>
      <c r="M2539">
        <v>-1</v>
      </c>
      <c r="N2539">
        <v>0.67</v>
      </c>
      <c r="O2539">
        <v>3.58</v>
      </c>
      <c r="P2539">
        <v>0.03</v>
      </c>
      <c r="Q2539">
        <v>0.28000000000000003</v>
      </c>
      <c r="R2539">
        <v>0.05</v>
      </c>
      <c r="S2539">
        <v>0.32</v>
      </c>
      <c r="T2539">
        <v>0.23</v>
      </c>
      <c r="U2539">
        <v>0</v>
      </c>
      <c r="V2539">
        <v>0</v>
      </c>
      <c r="W2539">
        <v>20.67</v>
      </c>
      <c r="X2539">
        <v>0.6</v>
      </c>
      <c r="Y2539">
        <v>-1</v>
      </c>
      <c r="Z2539">
        <v>-1</v>
      </c>
      <c r="AA2539">
        <v>24.88</v>
      </c>
      <c r="AB2539">
        <v>0.03</v>
      </c>
      <c r="AC2539">
        <v>0.02</v>
      </c>
      <c r="AD2539">
        <v>0.03</v>
      </c>
      <c r="AE2539">
        <v>4.17</v>
      </c>
      <c r="AF2539">
        <v>-1</v>
      </c>
      <c r="AG2539">
        <v>-1</v>
      </c>
      <c r="AH2539">
        <v>-1</v>
      </c>
      <c r="AI2539">
        <v>0</v>
      </c>
      <c r="AJ2539">
        <v>0</v>
      </c>
      <c r="AK2539">
        <v>0.03</v>
      </c>
      <c r="AL2539">
        <v>0.03</v>
      </c>
      <c r="AM2539">
        <v>0.05</v>
      </c>
      <c r="AN2539">
        <v>0.05</v>
      </c>
      <c r="AO2539">
        <v>1.42</v>
      </c>
      <c r="AP2539">
        <v>1.42</v>
      </c>
      <c r="AQ2539">
        <v>22.67</v>
      </c>
      <c r="AR2539">
        <v>0.53</v>
      </c>
      <c r="AS2539">
        <v>0.68</v>
      </c>
      <c r="AT2539">
        <v>-1</v>
      </c>
      <c r="AU2539">
        <v>-1</v>
      </c>
      <c r="AV2539">
        <v>0.05</v>
      </c>
      <c r="AW2539">
        <v>29.88</v>
      </c>
      <c r="AX2539">
        <v>29.88</v>
      </c>
      <c r="AY2539">
        <v>0.17</v>
      </c>
      <c r="AZ2539">
        <v>0</v>
      </c>
      <c r="BA2539">
        <v>1390.0702242142777</v>
      </c>
    </row>
    <row r="2540" spans="1:53" x14ac:dyDescent="0.25">
      <c r="A2540">
        <v>5714</v>
      </c>
      <c r="B2540" t="s">
        <v>2824</v>
      </c>
      <c r="C2540">
        <v>0</v>
      </c>
      <c r="D2540">
        <v>1.58</v>
      </c>
      <c r="E2540">
        <v>0</v>
      </c>
      <c r="F2540">
        <v>0</v>
      </c>
      <c r="G2540">
        <v>0</v>
      </c>
      <c r="H2540">
        <v>0.03</v>
      </c>
      <c r="I2540">
        <v>0</v>
      </c>
      <c r="J2540">
        <v>2</v>
      </c>
      <c r="K2540">
        <v>0.03</v>
      </c>
      <c r="L2540">
        <v>-1</v>
      </c>
      <c r="M2540">
        <v>-1</v>
      </c>
      <c r="N2540">
        <v>0.67</v>
      </c>
      <c r="O2540">
        <v>3.58</v>
      </c>
      <c r="P2540">
        <v>0.03</v>
      </c>
      <c r="Q2540">
        <v>0.28000000000000003</v>
      </c>
      <c r="R2540">
        <v>0.05</v>
      </c>
      <c r="S2540">
        <v>0.32</v>
      </c>
      <c r="T2540">
        <v>0.23</v>
      </c>
      <c r="U2540">
        <v>0</v>
      </c>
      <c r="V2540">
        <v>0</v>
      </c>
      <c r="W2540">
        <v>20.67</v>
      </c>
      <c r="X2540">
        <v>0.6</v>
      </c>
      <c r="Y2540">
        <v>-1</v>
      </c>
      <c r="Z2540">
        <v>-1</v>
      </c>
      <c r="AA2540">
        <v>24.88</v>
      </c>
      <c r="AB2540">
        <v>0.03</v>
      </c>
      <c r="AC2540">
        <v>0.02</v>
      </c>
      <c r="AD2540">
        <v>0.03</v>
      </c>
      <c r="AE2540">
        <v>4.17</v>
      </c>
      <c r="AF2540">
        <v>-1</v>
      </c>
      <c r="AG2540">
        <v>-1</v>
      </c>
      <c r="AH2540">
        <v>-1</v>
      </c>
      <c r="AI2540">
        <v>0</v>
      </c>
      <c r="AJ2540">
        <v>0</v>
      </c>
      <c r="AK2540">
        <v>0.03</v>
      </c>
      <c r="AL2540">
        <v>0.03</v>
      </c>
      <c r="AM2540">
        <v>0.05</v>
      </c>
      <c r="AN2540">
        <v>0.05</v>
      </c>
      <c r="AO2540">
        <v>1.42</v>
      </c>
      <c r="AP2540">
        <v>1.42</v>
      </c>
      <c r="AQ2540">
        <v>22.67</v>
      </c>
      <c r="AR2540">
        <v>0.53</v>
      </c>
      <c r="AS2540">
        <v>0.68</v>
      </c>
      <c r="AT2540">
        <v>-1</v>
      </c>
      <c r="AU2540">
        <v>-1</v>
      </c>
      <c r="AV2540">
        <v>0.05</v>
      </c>
      <c r="AW2540">
        <v>29.88</v>
      </c>
      <c r="AX2540">
        <v>29.88</v>
      </c>
      <c r="AY2540">
        <v>0.17</v>
      </c>
      <c r="AZ2540">
        <v>0</v>
      </c>
      <c r="BA2540">
        <v>1327.9617705968626</v>
      </c>
    </row>
    <row r="2541" spans="1:53" x14ac:dyDescent="0.25">
      <c r="A2541">
        <v>5715</v>
      </c>
      <c r="B2541" t="s">
        <v>2825</v>
      </c>
      <c r="C2541">
        <v>0</v>
      </c>
      <c r="D2541">
        <v>1.58</v>
      </c>
      <c r="E2541">
        <v>0</v>
      </c>
      <c r="F2541">
        <v>0</v>
      </c>
      <c r="G2541">
        <v>0</v>
      </c>
      <c r="H2541">
        <v>0.03</v>
      </c>
      <c r="I2541">
        <v>0</v>
      </c>
      <c r="J2541">
        <v>2</v>
      </c>
      <c r="K2541">
        <v>0.03</v>
      </c>
      <c r="L2541">
        <v>-1</v>
      </c>
      <c r="M2541">
        <v>-1</v>
      </c>
      <c r="N2541">
        <v>0.67</v>
      </c>
      <c r="O2541">
        <v>3.58</v>
      </c>
      <c r="P2541">
        <v>0.03</v>
      </c>
      <c r="Q2541">
        <v>0.28000000000000003</v>
      </c>
      <c r="R2541">
        <v>0.05</v>
      </c>
      <c r="S2541">
        <v>0.32</v>
      </c>
      <c r="T2541">
        <v>0.23</v>
      </c>
      <c r="U2541">
        <v>0</v>
      </c>
      <c r="V2541">
        <v>0</v>
      </c>
      <c r="W2541">
        <v>20.67</v>
      </c>
      <c r="X2541">
        <v>0.6</v>
      </c>
      <c r="Y2541">
        <v>-1</v>
      </c>
      <c r="Z2541">
        <v>-1</v>
      </c>
      <c r="AA2541">
        <v>24.88</v>
      </c>
      <c r="AB2541">
        <v>0.03</v>
      </c>
      <c r="AC2541">
        <v>0.02</v>
      </c>
      <c r="AD2541">
        <v>0.03</v>
      </c>
      <c r="AE2541">
        <v>4.17</v>
      </c>
      <c r="AF2541">
        <v>-1</v>
      </c>
      <c r="AG2541">
        <v>-1</v>
      </c>
      <c r="AH2541">
        <v>-1</v>
      </c>
      <c r="AI2541">
        <v>0</v>
      </c>
      <c r="AJ2541">
        <v>0</v>
      </c>
      <c r="AK2541">
        <v>0.03</v>
      </c>
      <c r="AL2541">
        <v>0.03</v>
      </c>
      <c r="AM2541">
        <v>0.05</v>
      </c>
      <c r="AN2541">
        <v>0.05</v>
      </c>
      <c r="AO2541">
        <v>1.42</v>
      </c>
      <c r="AP2541">
        <v>1.42</v>
      </c>
      <c r="AQ2541">
        <v>22.67</v>
      </c>
      <c r="AR2541">
        <v>0.53</v>
      </c>
      <c r="AS2541">
        <v>0.68</v>
      </c>
      <c r="AT2541">
        <v>-1</v>
      </c>
      <c r="AU2541">
        <v>-1</v>
      </c>
      <c r="AV2541">
        <v>0.05</v>
      </c>
      <c r="AW2541">
        <v>29.88</v>
      </c>
      <c r="AX2541">
        <v>29.88</v>
      </c>
      <c r="AY2541">
        <v>0.17</v>
      </c>
      <c r="AZ2541">
        <v>0</v>
      </c>
      <c r="BA2541">
        <v>1393.3981688602519</v>
      </c>
    </row>
    <row r="2542" spans="1:53" x14ac:dyDescent="0.25">
      <c r="A2542">
        <v>5716</v>
      </c>
      <c r="B2542" t="s">
        <v>2826</v>
      </c>
      <c r="C2542">
        <v>0</v>
      </c>
      <c r="D2542">
        <v>1.58</v>
      </c>
      <c r="E2542">
        <v>0</v>
      </c>
      <c r="F2542">
        <v>0</v>
      </c>
      <c r="G2542">
        <v>0</v>
      </c>
      <c r="H2542">
        <v>0.03</v>
      </c>
      <c r="I2542">
        <v>0</v>
      </c>
      <c r="J2542">
        <v>2</v>
      </c>
      <c r="K2542">
        <v>0.03</v>
      </c>
      <c r="L2542">
        <v>-1</v>
      </c>
      <c r="M2542">
        <v>-1</v>
      </c>
      <c r="N2542">
        <v>0.67</v>
      </c>
      <c r="O2542">
        <v>3.58</v>
      </c>
      <c r="P2542">
        <v>0.03</v>
      </c>
      <c r="Q2542">
        <v>0.28000000000000003</v>
      </c>
      <c r="R2542">
        <v>0.05</v>
      </c>
      <c r="S2542">
        <v>0.32</v>
      </c>
      <c r="T2542">
        <v>0.23</v>
      </c>
      <c r="U2542">
        <v>0</v>
      </c>
      <c r="V2542">
        <v>0</v>
      </c>
      <c r="W2542">
        <v>20.67</v>
      </c>
      <c r="X2542">
        <v>0.6</v>
      </c>
      <c r="Y2542">
        <v>-1</v>
      </c>
      <c r="Z2542">
        <v>-1</v>
      </c>
      <c r="AA2542">
        <v>24.88</v>
      </c>
      <c r="AB2542">
        <v>0.03</v>
      </c>
      <c r="AC2542">
        <v>0.02</v>
      </c>
      <c r="AD2542">
        <v>0.03</v>
      </c>
      <c r="AE2542">
        <v>4.17</v>
      </c>
      <c r="AF2542">
        <v>-1</v>
      </c>
      <c r="AG2542">
        <v>-1</v>
      </c>
      <c r="AH2542">
        <v>-1</v>
      </c>
      <c r="AI2542">
        <v>0</v>
      </c>
      <c r="AJ2542">
        <v>0</v>
      </c>
      <c r="AK2542">
        <v>0.03</v>
      </c>
      <c r="AL2542">
        <v>0.03</v>
      </c>
      <c r="AM2542">
        <v>0.05</v>
      </c>
      <c r="AN2542">
        <v>0.05</v>
      </c>
      <c r="AO2542">
        <v>1.42</v>
      </c>
      <c r="AP2542">
        <v>1.42</v>
      </c>
      <c r="AQ2542">
        <v>22.67</v>
      </c>
      <c r="AR2542">
        <v>0.53</v>
      </c>
      <c r="AS2542">
        <v>0.68</v>
      </c>
      <c r="AT2542">
        <v>-1</v>
      </c>
      <c r="AU2542">
        <v>-1</v>
      </c>
      <c r="AV2542">
        <v>0.05</v>
      </c>
      <c r="AW2542">
        <v>29.88</v>
      </c>
      <c r="AX2542">
        <v>29.88</v>
      </c>
      <c r="AY2542">
        <v>0.17</v>
      </c>
      <c r="AZ2542">
        <v>0</v>
      </c>
      <c r="BA2542">
        <v>1452.9474500581032</v>
      </c>
    </row>
    <row r="2543" spans="1:53" x14ac:dyDescent="0.25">
      <c r="A2543">
        <v>5719</v>
      </c>
      <c r="B2543" t="s">
        <v>2827</v>
      </c>
      <c r="C2543">
        <v>0</v>
      </c>
      <c r="D2543">
        <v>1.58</v>
      </c>
      <c r="E2543">
        <v>0</v>
      </c>
      <c r="F2543">
        <v>0</v>
      </c>
      <c r="G2543">
        <v>0</v>
      </c>
      <c r="H2543">
        <v>0.03</v>
      </c>
      <c r="I2543">
        <v>0</v>
      </c>
      <c r="J2543">
        <v>2</v>
      </c>
      <c r="K2543">
        <v>0.03</v>
      </c>
      <c r="L2543">
        <v>-1</v>
      </c>
      <c r="M2543">
        <v>-1</v>
      </c>
      <c r="N2543">
        <v>0.67</v>
      </c>
      <c r="O2543">
        <v>3.58</v>
      </c>
      <c r="P2543">
        <v>0.03</v>
      </c>
      <c r="Q2543">
        <v>0.28000000000000003</v>
      </c>
      <c r="R2543">
        <v>0.05</v>
      </c>
      <c r="S2543">
        <v>0.32</v>
      </c>
      <c r="T2543">
        <v>0.23</v>
      </c>
      <c r="U2543">
        <v>0</v>
      </c>
      <c r="V2543">
        <v>0</v>
      </c>
      <c r="W2543">
        <v>20.67</v>
      </c>
      <c r="X2543">
        <v>0.6</v>
      </c>
      <c r="Y2543">
        <v>-1</v>
      </c>
      <c r="Z2543">
        <v>-1</v>
      </c>
      <c r="AA2543">
        <v>24.88</v>
      </c>
      <c r="AB2543">
        <v>0.03</v>
      </c>
      <c r="AC2543">
        <v>0.02</v>
      </c>
      <c r="AD2543">
        <v>0.03</v>
      </c>
      <c r="AE2543">
        <v>4.17</v>
      </c>
      <c r="AF2543">
        <v>-1</v>
      </c>
      <c r="AG2543">
        <v>-1</v>
      </c>
      <c r="AH2543">
        <v>-1</v>
      </c>
      <c r="AI2543">
        <v>0</v>
      </c>
      <c r="AJ2543">
        <v>0</v>
      </c>
      <c r="AK2543">
        <v>0.03</v>
      </c>
      <c r="AL2543">
        <v>0.03</v>
      </c>
      <c r="AM2543">
        <v>0.05</v>
      </c>
      <c r="AN2543">
        <v>0.05</v>
      </c>
      <c r="AO2543">
        <v>1.42</v>
      </c>
      <c r="AP2543">
        <v>1.42</v>
      </c>
      <c r="AQ2543">
        <v>22.67</v>
      </c>
      <c r="AR2543">
        <v>0.53</v>
      </c>
      <c r="AS2543">
        <v>0.68</v>
      </c>
      <c r="AT2543">
        <v>-1</v>
      </c>
      <c r="AU2543">
        <v>-1</v>
      </c>
      <c r="AV2543">
        <v>0.05</v>
      </c>
      <c r="AW2543">
        <v>29.88</v>
      </c>
      <c r="AX2543">
        <v>29.88</v>
      </c>
      <c r="AY2543">
        <v>0.17</v>
      </c>
      <c r="AZ2543">
        <v>0</v>
      </c>
      <c r="BA2543">
        <v>1350</v>
      </c>
    </row>
    <row r="2544" spans="1:53" x14ac:dyDescent="0.25">
      <c r="A2544">
        <v>5720</v>
      </c>
      <c r="B2544" t="s">
        <v>2828</v>
      </c>
      <c r="C2544">
        <v>0</v>
      </c>
      <c r="D2544">
        <v>1.58</v>
      </c>
      <c r="E2544">
        <v>0</v>
      </c>
      <c r="F2544">
        <v>0</v>
      </c>
      <c r="G2544">
        <v>0</v>
      </c>
      <c r="H2544">
        <v>0.03</v>
      </c>
      <c r="I2544">
        <v>0</v>
      </c>
      <c r="J2544">
        <v>2</v>
      </c>
      <c r="K2544">
        <v>0.03</v>
      </c>
      <c r="L2544">
        <v>-1</v>
      </c>
      <c r="M2544">
        <v>-1</v>
      </c>
      <c r="N2544">
        <v>0.67</v>
      </c>
      <c r="O2544">
        <v>3.58</v>
      </c>
      <c r="P2544">
        <v>0.03</v>
      </c>
      <c r="Q2544">
        <v>0.28000000000000003</v>
      </c>
      <c r="R2544">
        <v>0.05</v>
      </c>
      <c r="S2544">
        <v>0.32</v>
      </c>
      <c r="T2544">
        <v>0.23</v>
      </c>
      <c r="U2544">
        <v>0</v>
      </c>
      <c r="V2544">
        <v>0</v>
      </c>
      <c r="W2544">
        <v>20.67</v>
      </c>
      <c r="X2544">
        <v>0.6</v>
      </c>
      <c r="Y2544">
        <v>-1</v>
      </c>
      <c r="Z2544">
        <v>-1</v>
      </c>
      <c r="AA2544">
        <v>24.88</v>
      </c>
      <c r="AB2544">
        <v>0.03</v>
      </c>
      <c r="AC2544">
        <v>0.02</v>
      </c>
      <c r="AD2544">
        <v>0.03</v>
      </c>
      <c r="AE2544">
        <v>4.17</v>
      </c>
      <c r="AF2544">
        <v>-1</v>
      </c>
      <c r="AG2544">
        <v>-1</v>
      </c>
      <c r="AH2544">
        <v>-1</v>
      </c>
      <c r="AI2544">
        <v>0</v>
      </c>
      <c r="AJ2544">
        <v>0</v>
      </c>
      <c r="AK2544">
        <v>0.03</v>
      </c>
      <c r="AL2544">
        <v>0.03</v>
      </c>
      <c r="AM2544">
        <v>0.05</v>
      </c>
      <c r="AN2544">
        <v>0.05</v>
      </c>
      <c r="AO2544">
        <v>1.42</v>
      </c>
      <c r="AP2544">
        <v>1.42</v>
      </c>
      <c r="AQ2544">
        <v>22.67</v>
      </c>
      <c r="AR2544">
        <v>0.53</v>
      </c>
      <c r="AS2544">
        <v>0.68</v>
      </c>
      <c r="AT2544">
        <v>-1</v>
      </c>
      <c r="AU2544">
        <v>-1</v>
      </c>
      <c r="AV2544">
        <v>0.05</v>
      </c>
      <c r="AW2544">
        <v>29.88</v>
      </c>
      <c r="AX2544">
        <v>29.88</v>
      </c>
      <c r="AY2544">
        <v>0.17</v>
      </c>
      <c r="AZ2544">
        <v>0</v>
      </c>
      <c r="BA2544">
        <v>1418.3567944190468</v>
      </c>
    </row>
    <row r="2545" spans="1:53" x14ac:dyDescent="0.25">
      <c r="A2545">
        <v>5721</v>
      </c>
      <c r="B2545" t="s">
        <v>2829</v>
      </c>
      <c r="C2545">
        <v>0</v>
      </c>
      <c r="D2545">
        <v>1.58</v>
      </c>
      <c r="E2545">
        <v>0</v>
      </c>
      <c r="F2545">
        <v>0</v>
      </c>
      <c r="G2545">
        <v>0</v>
      </c>
      <c r="H2545">
        <v>0.03</v>
      </c>
      <c r="I2545">
        <v>0</v>
      </c>
      <c r="J2545">
        <v>2</v>
      </c>
      <c r="K2545">
        <v>0.03</v>
      </c>
      <c r="L2545">
        <v>-1</v>
      </c>
      <c r="M2545">
        <v>-1</v>
      </c>
      <c r="N2545">
        <v>0.67</v>
      </c>
      <c r="O2545">
        <v>3.58</v>
      </c>
      <c r="P2545">
        <v>0.03</v>
      </c>
      <c r="Q2545">
        <v>0.28000000000000003</v>
      </c>
      <c r="R2545">
        <v>0.05</v>
      </c>
      <c r="S2545">
        <v>0.32</v>
      </c>
      <c r="T2545">
        <v>0.23</v>
      </c>
      <c r="U2545">
        <v>0</v>
      </c>
      <c r="V2545">
        <v>0</v>
      </c>
      <c r="W2545">
        <v>20.67</v>
      </c>
      <c r="X2545">
        <v>0.6</v>
      </c>
      <c r="Y2545">
        <v>-1</v>
      </c>
      <c r="Z2545">
        <v>-1</v>
      </c>
      <c r="AA2545">
        <v>24.88</v>
      </c>
      <c r="AB2545">
        <v>0.03</v>
      </c>
      <c r="AC2545">
        <v>0.02</v>
      </c>
      <c r="AD2545">
        <v>0.03</v>
      </c>
      <c r="AE2545">
        <v>4.17</v>
      </c>
      <c r="AF2545">
        <v>-1</v>
      </c>
      <c r="AG2545">
        <v>-1</v>
      </c>
      <c r="AH2545">
        <v>-1</v>
      </c>
      <c r="AI2545">
        <v>0</v>
      </c>
      <c r="AJ2545">
        <v>0</v>
      </c>
      <c r="AK2545">
        <v>0.03</v>
      </c>
      <c r="AL2545">
        <v>0.03</v>
      </c>
      <c r="AM2545">
        <v>0.05</v>
      </c>
      <c r="AN2545">
        <v>0.05</v>
      </c>
      <c r="AO2545">
        <v>1.42</v>
      </c>
      <c r="AP2545">
        <v>1.42</v>
      </c>
      <c r="AQ2545">
        <v>22.67</v>
      </c>
      <c r="AR2545">
        <v>0.53</v>
      </c>
      <c r="AS2545">
        <v>0.68</v>
      </c>
      <c r="AT2545">
        <v>-1</v>
      </c>
      <c r="AU2545">
        <v>-1</v>
      </c>
      <c r="AV2545">
        <v>0.05</v>
      </c>
      <c r="AW2545">
        <v>29.88</v>
      </c>
      <c r="AX2545">
        <v>29.88</v>
      </c>
      <c r="AY2545">
        <v>0.17</v>
      </c>
      <c r="AZ2545">
        <v>0</v>
      </c>
      <c r="BA2545">
        <v>1431.8112076063605</v>
      </c>
    </row>
    <row r="2546" spans="1:53" x14ac:dyDescent="0.25">
      <c r="A2546">
        <v>5722</v>
      </c>
      <c r="B2546" t="s">
        <v>2830</v>
      </c>
      <c r="C2546">
        <v>0</v>
      </c>
      <c r="D2546">
        <v>1.58</v>
      </c>
      <c r="E2546">
        <v>0</v>
      </c>
      <c r="F2546">
        <v>0</v>
      </c>
      <c r="G2546">
        <v>0</v>
      </c>
      <c r="H2546">
        <v>0.03</v>
      </c>
      <c r="I2546">
        <v>0</v>
      </c>
      <c r="J2546">
        <v>2</v>
      </c>
      <c r="K2546">
        <v>0.03</v>
      </c>
      <c r="L2546">
        <v>-1</v>
      </c>
      <c r="M2546">
        <v>-1</v>
      </c>
      <c r="N2546">
        <v>0.67</v>
      </c>
      <c r="O2546">
        <v>3.58</v>
      </c>
      <c r="P2546">
        <v>0.03</v>
      </c>
      <c r="Q2546">
        <v>0.28000000000000003</v>
      </c>
      <c r="R2546">
        <v>0.05</v>
      </c>
      <c r="S2546">
        <v>0.32</v>
      </c>
      <c r="T2546">
        <v>0.23</v>
      </c>
      <c r="U2546">
        <v>0</v>
      </c>
      <c r="V2546">
        <v>0</v>
      </c>
      <c r="W2546">
        <v>20.67</v>
      </c>
      <c r="X2546">
        <v>0.6</v>
      </c>
      <c r="Y2546">
        <v>-1</v>
      </c>
      <c r="Z2546">
        <v>-1</v>
      </c>
      <c r="AA2546">
        <v>24.88</v>
      </c>
      <c r="AB2546">
        <v>0.03</v>
      </c>
      <c r="AC2546">
        <v>0.02</v>
      </c>
      <c r="AD2546">
        <v>0.03</v>
      </c>
      <c r="AE2546">
        <v>4.17</v>
      </c>
      <c r="AF2546">
        <v>-1</v>
      </c>
      <c r="AG2546">
        <v>-1</v>
      </c>
      <c r="AH2546">
        <v>-1</v>
      </c>
      <c r="AI2546">
        <v>0</v>
      </c>
      <c r="AJ2546">
        <v>0</v>
      </c>
      <c r="AK2546">
        <v>0.03</v>
      </c>
      <c r="AL2546">
        <v>0.03</v>
      </c>
      <c r="AM2546">
        <v>0.05</v>
      </c>
      <c r="AN2546">
        <v>0.05</v>
      </c>
      <c r="AO2546">
        <v>1.42</v>
      </c>
      <c r="AP2546">
        <v>1.42</v>
      </c>
      <c r="AQ2546">
        <v>22.67</v>
      </c>
      <c r="AR2546">
        <v>0.53</v>
      </c>
      <c r="AS2546">
        <v>0.68</v>
      </c>
      <c r="AT2546">
        <v>-1</v>
      </c>
      <c r="AU2546">
        <v>-1</v>
      </c>
      <c r="AV2546">
        <v>0.05</v>
      </c>
      <c r="AW2546">
        <v>29.88</v>
      </c>
      <c r="AX2546">
        <v>29.88</v>
      </c>
      <c r="AY2546">
        <v>0.17</v>
      </c>
      <c r="AZ2546">
        <v>0</v>
      </c>
      <c r="BA2546">
        <v>1425.032596952529</v>
      </c>
    </row>
    <row r="2547" spans="1:53" x14ac:dyDescent="0.25">
      <c r="A2547">
        <v>5724</v>
      </c>
      <c r="B2547" t="s">
        <v>793</v>
      </c>
      <c r="C2547">
        <v>0</v>
      </c>
      <c r="D2547">
        <v>1.58</v>
      </c>
      <c r="E2547">
        <v>0</v>
      </c>
      <c r="F2547">
        <v>0</v>
      </c>
      <c r="G2547">
        <v>0</v>
      </c>
      <c r="H2547">
        <v>0.03</v>
      </c>
      <c r="I2547">
        <v>0</v>
      </c>
      <c r="J2547">
        <v>2</v>
      </c>
      <c r="K2547">
        <v>0.03</v>
      </c>
      <c r="L2547">
        <v>-1</v>
      </c>
      <c r="M2547">
        <v>-1</v>
      </c>
      <c r="N2547">
        <v>0.67</v>
      </c>
      <c r="O2547">
        <v>3.58</v>
      </c>
      <c r="P2547">
        <v>0.03</v>
      </c>
      <c r="Q2547">
        <v>0.28000000000000003</v>
      </c>
      <c r="R2547">
        <v>0.05</v>
      </c>
      <c r="S2547">
        <v>0.32</v>
      </c>
      <c r="T2547">
        <v>0.23</v>
      </c>
      <c r="U2547">
        <v>0</v>
      </c>
      <c r="V2547">
        <v>0</v>
      </c>
      <c r="W2547">
        <v>20.67</v>
      </c>
      <c r="X2547">
        <v>0.6</v>
      </c>
      <c r="Y2547">
        <v>-1</v>
      </c>
      <c r="Z2547">
        <v>-1</v>
      </c>
      <c r="AA2547">
        <v>24.88</v>
      </c>
      <c r="AB2547">
        <v>0.03</v>
      </c>
      <c r="AC2547">
        <v>0.02</v>
      </c>
      <c r="AD2547">
        <v>0.03</v>
      </c>
      <c r="AE2547">
        <v>4.17</v>
      </c>
      <c r="AF2547">
        <v>-1</v>
      </c>
      <c r="AG2547">
        <v>-1</v>
      </c>
      <c r="AH2547">
        <v>-1</v>
      </c>
      <c r="AI2547">
        <v>0</v>
      </c>
      <c r="AJ2547">
        <v>0</v>
      </c>
      <c r="AK2547">
        <v>0.03</v>
      </c>
      <c r="AL2547">
        <v>0.03</v>
      </c>
      <c r="AM2547">
        <v>0.05</v>
      </c>
      <c r="AN2547">
        <v>0.05</v>
      </c>
      <c r="AO2547">
        <v>1.42</v>
      </c>
      <c r="AP2547">
        <v>1.42</v>
      </c>
      <c r="AQ2547">
        <v>22.67</v>
      </c>
      <c r="AR2547">
        <v>0.53</v>
      </c>
      <c r="AS2547">
        <v>0.68</v>
      </c>
      <c r="AT2547">
        <v>-1</v>
      </c>
      <c r="AU2547">
        <v>-1</v>
      </c>
      <c r="AV2547">
        <v>0.05</v>
      </c>
      <c r="AW2547">
        <v>29.88</v>
      </c>
      <c r="AX2547">
        <v>29.88</v>
      </c>
      <c r="AY2547">
        <v>0.17</v>
      </c>
      <c r="AZ2547">
        <v>0</v>
      </c>
      <c r="BA2547">
        <v>1409.6386103532404</v>
      </c>
    </row>
    <row r="2548" spans="1:53" x14ac:dyDescent="0.25">
      <c r="A2548">
        <v>5725</v>
      </c>
      <c r="B2548" t="s">
        <v>2831</v>
      </c>
      <c r="C2548">
        <v>0</v>
      </c>
      <c r="D2548">
        <v>1.58</v>
      </c>
      <c r="E2548">
        <v>0</v>
      </c>
      <c r="F2548">
        <v>0</v>
      </c>
      <c r="G2548">
        <v>0</v>
      </c>
      <c r="H2548">
        <v>0.03</v>
      </c>
      <c r="I2548">
        <v>0</v>
      </c>
      <c r="J2548">
        <v>2</v>
      </c>
      <c r="K2548">
        <v>0.03</v>
      </c>
      <c r="L2548">
        <v>-1</v>
      </c>
      <c r="M2548">
        <v>-1</v>
      </c>
      <c r="N2548">
        <v>0.67</v>
      </c>
      <c r="O2548">
        <v>3.58</v>
      </c>
      <c r="P2548">
        <v>0.03</v>
      </c>
      <c r="Q2548">
        <v>0.28000000000000003</v>
      </c>
      <c r="R2548">
        <v>0.05</v>
      </c>
      <c r="S2548">
        <v>0.32</v>
      </c>
      <c r="T2548">
        <v>0.23</v>
      </c>
      <c r="U2548">
        <v>0</v>
      </c>
      <c r="V2548">
        <v>0</v>
      </c>
      <c r="W2548">
        <v>20.67</v>
      </c>
      <c r="X2548">
        <v>0.6</v>
      </c>
      <c r="Y2548">
        <v>-1</v>
      </c>
      <c r="Z2548">
        <v>-1</v>
      </c>
      <c r="AA2548">
        <v>24.88</v>
      </c>
      <c r="AB2548">
        <v>0.03</v>
      </c>
      <c r="AC2548">
        <v>0.02</v>
      </c>
      <c r="AD2548">
        <v>0.03</v>
      </c>
      <c r="AE2548">
        <v>4.17</v>
      </c>
      <c r="AF2548">
        <v>-1</v>
      </c>
      <c r="AG2548">
        <v>-1</v>
      </c>
      <c r="AH2548">
        <v>-1</v>
      </c>
      <c r="AI2548">
        <v>0</v>
      </c>
      <c r="AJ2548">
        <v>0</v>
      </c>
      <c r="AK2548">
        <v>0.03</v>
      </c>
      <c r="AL2548">
        <v>0.03</v>
      </c>
      <c r="AM2548">
        <v>0.05</v>
      </c>
      <c r="AN2548">
        <v>0.05</v>
      </c>
      <c r="AO2548">
        <v>1.42</v>
      </c>
      <c r="AP2548">
        <v>1.42</v>
      </c>
      <c r="AQ2548">
        <v>22.67</v>
      </c>
      <c r="AR2548">
        <v>0.53</v>
      </c>
      <c r="AS2548">
        <v>0.68</v>
      </c>
      <c r="AT2548">
        <v>-1</v>
      </c>
      <c r="AU2548">
        <v>-1</v>
      </c>
      <c r="AV2548">
        <v>0.05</v>
      </c>
      <c r="AW2548">
        <v>29.88</v>
      </c>
      <c r="AX2548">
        <v>29.88</v>
      </c>
      <c r="AY2548">
        <v>0.17</v>
      </c>
      <c r="AZ2548">
        <v>0</v>
      </c>
      <c r="BA2548">
        <v>1442.019040599203</v>
      </c>
    </row>
    <row r="2549" spans="1:53" x14ac:dyDescent="0.25">
      <c r="A2549">
        <v>5726</v>
      </c>
      <c r="B2549" t="s">
        <v>2832</v>
      </c>
      <c r="C2549">
        <v>0</v>
      </c>
      <c r="D2549">
        <v>1.58</v>
      </c>
      <c r="E2549">
        <v>0</v>
      </c>
      <c r="F2549">
        <v>0</v>
      </c>
      <c r="G2549">
        <v>0</v>
      </c>
      <c r="H2549">
        <v>0.03</v>
      </c>
      <c r="I2549">
        <v>0</v>
      </c>
      <c r="J2549">
        <v>2</v>
      </c>
      <c r="K2549">
        <v>0.03</v>
      </c>
      <c r="L2549">
        <v>-1</v>
      </c>
      <c r="M2549">
        <v>-1</v>
      </c>
      <c r="N2549">
        <v>0.67</v>
      </c>
      <c r="O2549">
        <v>3.58</v>
      </c>
      <c r="P2549">
        <v>0.03</v>
      </c>
      <c r="Q2549">
        <v>0.28000000000000003</v>
      </c>
      <c r="R2549">
        <v>0.05</v>
      </c>
      <c r="S2549">
        <v>0.32</v>
      </c>
      <c r="T2549">
        <v>0.23</v>
      </c>
      <c r="U2549">
        <v>0</v>
      </c>
      <c r="V2549">
        <v>0</v>
      </c>
      <c r="W2549">
        <v>20.67</v>
      </c>
      <c r="X2549">
        <v>0.6</v>
      </c>
      <c r="Y2549">
        <v>-1</v>
      </c>
      <c r="Z2549">
        <v>-1</v>
      </c>
      <c r="AA2549">
        <v>24.88</v>
      </c>
      <c r="AB2549">
        <v>0.03</v>
      </c>
      <c r="AC2549">
        <v>0.02</v>
      </c>
      <c r="AD2549">
        <v>0.03</v>
      </c>
      <c r="AE2549">
        <v>4.17</v>
      </c>
      <c r="AF2549">
        <v>-1</v>
      </c>
      <c r="AG2549">
        <v>-1</v>
      </c>
      <c r="AH2549">
        <v>-1</v>
      </c>
      <c r="AI2549">
        <v>0</v>
      </c>
      <c r="AJ2549">
        <v>0</v>
      </c>
      <c r="AK2549">
        <v>0.03</v>
      </c>
      <c r="AL2549">
        <v>0.03</v>
      </c>
      <c r="AM2549">
        <v>0.05</v>
      </c>
      <c r="AN2549">
        <v>0.05</v>
      </c>
      <c r="AO2549">
        <v>1.42</v>
      </c>
      <c r="AP2549">
        <v>1.42</v>
      </c>
      <c r="AQ2549">
        <v>22.67</v>
      </c>
      <c r="AR2549">
        <v>0.53</v>
      </c>
      <c r="AS2549">
        <v>0.68</v>
      </c>
      <c r="AT2549">
        <v>-1</v>
      </c>
      <c r="AU2549">
        <v>-1</v>
      </c>
      <c r="AV2549">
        <v>0.05</v>
      </c>
      <c r="AW2549">
        <v>29.88</v>
      </c>
      <c r="AX2549">
        <v>29.88</v>
      </c>
      <c r="AY2549">
        <v>0.17</v>
      </c>
      <c r="AZ2549">
        <v>0</v>
      </c>
      <c r="BA2549">
        <v>1479.8176874237317</v>
      </c>
    </row>
    <row r="2550" spans="1:53" x14ac:dyDescent="0.25">
      <c r="A2550">
        <v>5727</v>
      </c>
      <c r="B2550" t="s">
        <v>2833</v>
      </c>
      <c r="C2550">
        <v>0</v>
      </c>
      <c r="D2550">
        <v>1.58</v>
      </c>
      <c r="E2550">
        <v>0</v>
      </c>
      <c r="F2550">
        <v>0</v>
      </c>
      <c r="G2550">
        <v>0</v>
      </c>
      <c r="H2550">
        <v>0.03</v>
      </c>
      <c r="I2550">
        <v>0</v>
      </c>
      <c r="J2550">
        <v>2</v>
      </c>
      <c r="K2550">
        <v>0.03</v>
      </c>
      <c r="L2550">
        <v>-1</v>
      </c>
      <c r="M2550">
        <v>-1</v>
      </c>
      <c r="N2550">
        <v>0.67</v>
      </c>
      <c r="O2550">
        <v>3.58</v>
      </c>
      <c r="P2550">
        <v>0.03</v>
      </c>
      <c r="Q2550">
        <v>0.28000000000000003</v>
      </c>
      <c r="R2550">
        <v>0.05</v>
      </c>
      <c r="S2550">
        <v>0.32</v>
      </c>
      <c r="T2550">
        <v>0.23</v>
      </c>
      <c r="U2550">
        <v>0</v>
      </c>
      <c r="V2550">
        <v>0</v>
      </c>
      <c r="W2550">
        <v>20.67</v>
      </c>
      <c r="X2550">
        <v>0.6</v>
      </c>
      <c r="Y2550">
        <v>-1</v>
      </c>
      <c r="Z2550">
        <v>-1</v>
      </c>
      <c r="AA2550">
        <v>24.88</v>
      </c>
      <c r="AB2550">
        <v>0.03</v>
      </c>
      <c r="AC2550">
        <v>0.02</v>
      </c>
      <c r="AD2550">
        <v>0.03</v>
      </c>
      <c r="AE2550">
        <v>4.17</v>
      </c>
      <c r="AF2550">
        <v>-1</v>
      </c>
      <c r="AG2550">
        <v>-1</v>
      </c>
      <c r="AH2550">
        <v>-1</v>
      </c>
      <c r="AI2550">
        <v>0</v>
      </c>
      <c r="AJ2550">
        <v>0</v>
      </c>
      <c r="AK2550">
        <v>0.03</v>
      </c>
      <c r="AL2550">
        <v>0.03</v>
      </c>
      <c r="AM2550">
        <v>0.05</v>
      </c>
      <c r="AN2550">
        <v>0.05</v>
      </c>
      <c r="AO2550">
        <v>1.42</v>
      </c>
      <c r="AP2550">
        <v>1.42</v>
      </c>
      <c r="AQ2550">
        <v>22.67</v>
      </c>
      <c r="AR2550">
        <v>0.53</v>
      </c>
      <c r="AS2550">
        <v>0.68</v>
      </c>
      <c r="AT2550">
        <v>-1</v>
      </c>
      <c r="AU2550">
        <v>-1</v>
      </c>
      <c r="AV2550">
        <v>0.05</v>
      </c>
      <c r="AW2550">
        <v>29.88</v>
      </c>
      <c r="AX2550">
        <v>29.88</v>
      </c>
      <c r="AY2550">
        <v>0.17</v>
      </c>
      <c r="AZ2550">
        <v>0</v>
      </c>
      <c r="BA2550">
        <v>1410.327238875992</v>
      </c>
    </row>
    <row r="2551" spans="1:53" x14ac:dyDescent="0.25">
      <c r="A2551">
        <v>5728</v>
      </c>
      <c r="B2551" t="s">
        <v>2834</v>
      </c>
      <c r="C2551">
        <v>0</v>
      </c>
      <c r="D2551">
        <v>1.58</v>
      </c>
      <c r="E2551">
        <v>0</v>
      </c>
      <c r="F2551">
        <v>0</v>
      </c>
      <c r="G2551">
        <v>0</v>
      </c>
      <c r="H2551">
        <v>0.03</v>
      </c>
      <c r="I2551">
        <v>0</v>
      </c>
      <c r="J2551">
        <v>2</v>
      </c>
      <c r="K2551">
        <v>0.03</v>
      </c>
      <c r="L2551">
        <v>-1</v>
      </c>
      <c r="M2551">
        <v>-1</v>
      </c>
      <c r="N2551">
        <v>0.67</v>
      </c>
      <c r="O2551">
        <v>3.58</v>
      </c>
      <c r="P2551">
        <v>0.03</v>
      </c>
      <c r="Q2551">
        <v>0.28000000000000003</v>
      </c>
      <c r="R2551">
        <v>0.05</v>
      </c>
      <c r="S2551">
        <v>0.32</v>
      </c>
      <c r="T2551">
        <v>0.23</v>
      </c>
      <c r="U2551">
        <v>0</v>
      </c>
      <c r="V2551">
        <v>0</v>
      </c>
      <c r="W2551">
        <v>20.67</v>
      </c>
      <c r="X2551">
        <v>0.6</v>
      </c>
      <c r="Y2551">
        <v>-1</v>
      </c>
      <c r="Z2551">
        <v>-1</v>
      </c>
      <c r="AA2551">
        <v>24.88</v>
      </c>
      <c r="AB2551">
        <v>0.03</v>
      </c>
      <c r="AC2551">
        <v>0.02</v>
      </c>
      <c r="AD2551">
        <v>0.03</v>
      </c>
      <c r="AE2551">
        <v>4.17</v>
      </c>
      <c r="AF2551">
        <v>-1</v>
      </c>
      <c r="AG2551">
        <v>-1</v>
      </c>
      <c r="AH2551">
        <v>-1</v>
      </c>
      <c r="AI2551">
        <v>0</v>
      </c>
      <c r="AJ2551">
        <v>0</v>
      </c>
      <c r="AK2551">
        <v>0.03</v>
      </c>
      <c r="AL2551">
        <v>0.03</v>
      </c>
      <c r="AM2551">
        <v>0.05</v>
      </c>
      <c r="AN2551">
        <v>0.05</v>
      </c>
      <c r="AO2551">
        <v>1.42</v>
      </c>
      <c r="AP2551">
        <v>1.42</v>
      </c>
      <c r="AQ2551">
        <v>22.67</v>
      </c>
      <c r="AR2551">
        <v>0.53</v>
      </c>
      <c r="AS2551">
        <v>0.68</v>
      </c>
      <c r="AT2551">
        <v>-1</v>
      </c>
      <c r="AU2551">
        <v>-1</v>
      </c>
      <c r="AV2551">
        <v>0.05</v>
      </c>
      <c r="AW2551">
        <v>29.88</v>
      </c>
      <c r="AX2551">
        <v>29.88</v>
      </c>
      <c r="AY2551">
        <v>0.17</v>
      </c>
      <c r="AZ2551">
        <v>0</v>
      </c>
      <c r="BA2551">
        <v>1359.0507608620919</v>
      </c>
    </row>
    <row r="2552" spans="1:53" x14ac:dyDescent="0.25">
      <c r="A2552">
        <v>5729</v>
      </c>
      <c r="B2552" t="s">
        <v>2835</v>
      </c>
      <c r="C2552">
        <v>0</v>
      </c>
      <c r="D2552">
        <v>1.58</v>
      </c>
      <c r="E2552">
        <v>0</v>
      </c>
      <c r="F2552">
        <v>0</v>
      </c>
      <c r="G2552">
        <v>0</v>
      </c>
      <c r="H2552">
        <v>0.03</v>
      </c>
      <c r="I2552">
        <v>0</v>
      </c>
      <c r="J2552">
        <v>2</v>
      </c>
      <c r="K2552">
        <v>0.03</v>
      </c>
      <c r="L2552">
        <v>-1</v>
      </c>
      <c r="M2552">
        <v>-1</v>
      </c>
      <c r="N2552">
        <v>0.67</v>
      </c>
      <c r="O2552">
        <v>3.58</v>
      </c>
      <c r="P2552">
        <v>0.03</v>
      </c>
      <c r="Q2552">
        <v>0.28000000000000003</v>
      </c>
      <c r="R2552">
        <v>0.05</v>
      </c>
      <c r="S2552">
        <v>0.32</v>
      </c>
      <c r="T2552">
        <v>0.23</v>
      </c>
      <c r="U2552">
        <v>0</v>
      </c>
      <c r="V2552">
        <v>0</v>
      </c>
      <c r="W2552">
        <v>20.67</v>
      </c>
      <c r="X2552">
        <v>0.6</v>
      </c>
      <c r="Y2552">
        <v>-1</v>
      </c>
      <c r="Z2552">
        <v>-1</v>
      </c>
      <c r="AA2552">
        <v>24.88</v>
      </c>
      <c r="AB2552">
        <v>0.03</v>
      </c>
      <c r="AC2552">
        <v>0.02</v>
      </c>
      <c r="AD2552">
        <v>0.03</v>
      </c>
      <c r="AE2552">
        <v>4.17</v>
      </c>
      <c r="AF2552">
        <v>-1</v>
      </c>
      <c r="AG2552">
        <v>-1</v>
      </c>
      <c r="AH2552">
        <v>-1</v>
      </c>
      <c r="AI2552">
        <v>0</v>
      </c>
      <c r="AJ2552">
        <v>0</v>
      </c>
      <c r="AK2552">
        <v>0.03</v>
      </c>
      <c r="AL2552">
        <v>0.03</v>
      </c>
      <c r="AM2552">
        <v>0.05</v>
      </c>
      <c r="AN2552">
        <v>0.05</v>
      </c>
      <c r="AO2552">
        <v>1.42</v>
      </c>
      <c r="AP2552">
        <v>1.42</v>
      </c>
      <c r="AQ2552">
        <v>22.67</v>
      </c>
      <c r="AR2552">
        <v>0.53</v>
      </c>
      <c r="AS2552">
        <v>0.68</v>
      </c>
      <c r="AT2552">
        <v>-1</v>
      </c>
      <c r="AU2552">
        <v>-1</v>
      </c>
      <c r="AV2552">
        <v>0.05</v>
      </c>
      <c r="AW2552">
        <v>29.88</v>
      </c>
      <c r="AX2552">
        <v>29.88</v>
      </c>
      <c r="AY2552">
        <v>0.17</v>
      </c>
      <c r="AZ2552">
        <v>0</v>
      </c>
      <c r="BA2552">
        <v>1399.7733829734366</v>
      </c>
    </row>
    <row r="2553" spans="1:53" x14ac:dyDescent="0.25">
      <c r="A2553">
        <v>5730</v>
      </c>
      <c r="B2553" t="s">
        <v>2836</v>
      </c>
      <c r="C2553">
        <v>0</v>
      </c>
      <c r="D2553">
        <v>1.58</v>
      </c>
      <c r="E2553">
        <v>0</v>
      </c>
      <c r="F2553">
        <v>0</v>
      </c>
      <c r="G2553">
        <v>0</v>
      </c>
      <c r="H2553">
        <v>0.03</v>
      </c>
      <c r="I2553">
        <v>0</v>
      </c>
      <c r="J2553">
        <v>2</v>
      </c>
      <c r="K2553">
        <v>0.03</v>
      </c>
      <c r="L2553">
        <v>-1</v>
      </c>
      <c r="M2553">
        <v>-1</v>
      </c>
      <c r="N2553">
        <v>0.67</v>
      </c>
      <c r="O2553">
        <v>3.58</v>
      </c>
      <c r="P2553">
        <v>0.03</v>
      </c>
      <c r="Q2553">
        <v>0.28000000000000003</v>
      </c>
      <c r="R2553">
        <v>0.05</v>
      </c>
      <c r="S2553">
        <v>0.32</v>
      </c>
      <c r="T2553">
        <v>0.23</v>
      </c>
      <c r="U2553">
        <v>0</v>
      </c>
      <c r="V2553">
        <v>0</v>
      </c>
      <c r="W2553">
        <v>20.67</v>
      </c>
      <c r="X2553">
        <v>0.6</v>
      </c>
      <c r="Y2553">
        <v>-1</v>
      </c>
      <c r="Z2553">
        <v>-1</v>
      </c>
      <c r="AA2553">
        <v>24.88</v>
      </c>
      <c r="AB2553">
        <v>0.03</v>
      </c>
      <c r="AC2553">
        <v>0.02</v>
      </c>
      <c r="AD2553">
        <v>0.03</v>
      </c>
      <c r="AE2553">
        <v>4.17</v>
      </c>
      <c r="AF2553">
        <v>-1</v>
      </c>
      <c r="AG2553">
        <v>-1</v>
      </c>
      <c r="AH2553">
        <v>-1</v>
      </c>
      <c r="AI2553">
        <v>0</v>
      </c>
      <c r="AJ2553">
        <v>0</v>
      </c>
      <c r="AK2553">
        <v>0.03</v>
      </c>
      <c r="AL2553">
        <v>0.03</v>
      </c>
      <c r="AM2553">
        <v>0.05</v>
      </c>
      <c r="AN2553">
        <v>0.05</v>
      </c>
      <c r="AO2553">
        <v>1.42</v>
      </c>
      <c r="AP2553">
        <v>1.42</v>
      </c>
      <c r="AQ2553">
        <v>22.67</v>
      </c>
      <c r="AR2553">
        <v>0.53</v>
      </c>
      <c r="AS2553">
        <v>0.68</v>
      </c>
      <c r="AT2553">
        <v>-1</v>
      </c>
      <c r="AU2553">
        <v>-1</v>
      </c>
      <c r="AV2553">
        <v>0.05</v>
      </c>
      <c r="AW2553">
        <v>29.88</v>
      </c>
      <c r="AX2553">
        <v>29.88</v>
      </c>
      <c r="AY2553">
        <v>0.17</v>
      </c>
      <c r="AZ2553">
        <v>0</v>
      </c>
      <c r="BA2553">
        <v>1506.5383309430479</v>
      </c>
    </row>
    <row r="2554" spans="1:53" x14ac:dyDescent="0.25">
      <c r="A2554">
        <v>5732</v>
      </c>
      <c r="B2554" t="s">
        <v>2837</v>
      </c>
      <c r="C2554">
        <v>0</v>
      </c>
      <c r="D2554">
        <v>1.58</v>
      </c>
      <c r="E2554">
        <v>0</v>
      </c>
      <c r="F2554">
        <v>0</v>
      </c>
      <c r="G2554">
        <v>0</v>
      </c>
      <c r="H2554">
        <v>0.03</v>
      </c>
      <c r="I2554">
        <v>0</v>
      </c>
      <c r="J2554">
        <v>2</v>
      </c>
      <c r="K2554">
        <v>0.03</v>
      </c>
      <c r="L2554">
        <v>-1</v>
      </c>
      <c r="M2554">
        <v>-1</v>
      </c>
      <c r="N2554">
        <v>0.67</v>
      </c>
      <c r="O2554">
        <v>3.58</v>
      </c>
      <c r="P2554">
        <v>0.03</v>
      </c>
      <c r="Q2554">
        <v>0.28000000000000003</v>
      </c>
      <c r="R2554">
        <v>0.05</v>
      </c>
      <c r="S2554">
        <v>0.32</v>
      </c>
      <c r="T2554">
        <v>0.23</v>
      </c>
      <c r="U2554">
        <v>0</v>
      </c>
      <c r="V2554">
        <v>0</v>
      </c>
      <c r="W2554">
        <v>20.67</v>
      </c>
      <c r="X2554">
        <v>0.6</v>
      </c>
      <c r="Y2554">
        <v>-1</v>
      </c>
      <c r="Z2554">
        <v>-1</v>
      </c>
      <c r="AA2554">
        <v>24.88</v>
      </c>
      <c r="AB2554">
        <v>0.03</v>
      </c>
      <c r="AC2554">
        <v>0.02</v>
      </c>
      <c r="AD2554">
        <v>0.03</v>
      </c>
      <c r="AE2554">
        <v>4.17</v>
      </c>
      <c r="AF2554">
        <v>-1</v>
      </c>
      <c r="AG2554">
        <v>-1</v>
      </c>
      <c r="AH2554">
        <v>-1</v>
      </c>
      <c r="AI2554">
        <v>0</v>
      </c>
      <c r="AJ2554">
        <v>0</v>
      </c>
      <c r="AK2554">
        <v>0.03</v>
      </c>
      <c r="AL2554">
        <v>0.03</v>
      </c>
      <c r="AM2554">
        <v>0.05</v>
      </c>
      <c r="AN2554">
        <v>0.05</v>
      </c>
      <c r="AO2554">
        <v>1.42</v>
      </c>
      <c r="AP2554">
        <v>1.42</v>
      </c>
      <c r="AQ2554">
        <v>22.67</v>
      </c>
      <c r="AR2554">
        <v>0.53</v>
      </c>
      <c r="AS2554">
        <v>0.68</v>
      </c>
      <c r="AT2554">
        <v>-1</v>
      </c>
      <c r="AU2554">
        <v>-1</v>
      </c>
      <c r="AV2554">
        <v>0.05</v>
      </c>
      <c r="AW2554">
        <v>29.88</v>
      </c>
      <c r="AX2554">
        <v>29.88</v>
      </c>
      <c r="AY2554">
        <v>0.17</v>
      </c>
      <c r="AZ2554">
        <v>0</v>
      </c>
      <c r="BA2554">
        <v>1351.7116749614138</v>
      </c>
    </row>
    <row r="2555" spans="1:53" x14ac:dyDescent="0.25">
      <c r="A2555">
        <v>5734</v>
      </c>
      <c r="B2555" t="s">
        <v>2838</v>
      </c>
      <c r="C2555">
        <v>0</v>
      </c>
      <c r="D2555">
        <v>1.58</v>
      </c>
      <c r="E2555">
        <v>0</v>
      </c>
      <c r="F2555">
        <v>0</v>
      </c>
      <c r="G2555">
        <v>0</v>
      </c>
      <c r="H2555">
        <v>0.03</v>
      </c>
      <c r="I2555">
        <v>0</v>
      </c>
      <c r="J2555">
        <v>2</v>
      </c>
      <c r="K2555">
        <v>0.03</v>
      </c>
      <c r="L2555">
        <v>-1</v>
      </c>
      <c r="M2555">
        <v>-1</v>
      </c>
      <c r="N2555">
        <v>0.67</v>
      </c>
      <c r="O2555">
        <v>3.58</v>
      </c>
      <c r="P2555">
        <v>0.03</v>
      </c>
      <c r="Q2555">
        <v>0.28000000000000003</v>
      </c>
      <c r="R2555">
        <v>0.05</v>
      </c>
      <c r="S2555">
        <v>0.32</v>
      </c>
      <c r="T2555">
        <v>0.23</v>
      </c>
      <c r="U2555">
        <v>0</v>
      </c>
      <c r="V2555">
        <v>0</v>
      </c>
      <c r="W2555">
        <v>20.67</v>
      </c>
      <c r="X2555">
        <v>0.6</v>
      </c>
      <c r="Y2555">
        <v>-1</v>
      </c>
      <c r="Z2555">
        <v>-1</v>
      </c>
      <c r="AA2555">
        <v>24.88</v>
      </c>
      <c r="AB2555">
        <v>0.03</v>
      </c>
      <c r="AC2555">
        <v>0.02</v>
      </c>
      <c r="AD2555">
        <v>0.03</v>
      </c>
      <c r="AE2555">
        <v>4.17</v>
      </c>
      <c r="AF2555">
        <v>-1</v>
      </c>
      <c r="AG2555">
        <v>-1</v>
      </c>
      <c r="AH2555">
        <v>-1</v>
      </c>
      <c r="AI2555">
        <v>0</v>
      </c>
      <c r="AJ2555">
        <v>0</v>
      </c>
      <c r="AK2555">
        <v>0.03</v>
      </c>
      <c r="AL2555">
        <v>0.03</v>
      </c>
      <c r="AM2555">
        <v>0.05</v>
      </c>
      <c r="AN2555">
        <v>0.05</v>
      </c>
      <c r="AO2555">
        <v>1.42</v>
      </c>
      <c r="AP2555">
        <v>1.42</v>
      </c>
      <c r="AQ2555">
        <v>22.67</v>
      </c>
      <c r="AR2555">
        <v>0.53</v>
      </c>
      <c r="AS2555">
        <v>0.68</v>
      </c>
      <c r="AT2555">
        <v>-1</v>
      </c>
      <c r="AU2555">
        <v>-1</v>
      </c>
      <c r="AV2555">
        <v>0.05</v>
      </c>
      <c r="AW2555">
        <v>29.88</v>
      </c>
      <c r="AX2555">
        <v>29.88</v>
      </c>
      <c r="AY2555">
        <v>0.17</v>
      </c>
      <c r="AZ2555">
        <v>0</v>
      </c>
      <c r="BA2555">
        <v>1402.7869393646592</v>
      </c>
    </row>
    <row r="2556" spans="1:53" x14ac:dyDescent="0.25">
      <c r="A2556">
        <v>5735</v>
      </c>
      <c r="B2556" t="s">
        <v>2839</v>
      </c>
      <c r="C2556">
        <v>0</v>
      </c>
      <c r="D2556">
        <v>1.58</v>
      </c>
      <c r="E2556">
        <v>0</v>
      </c>
      <c r="F2556">
        <v>0</v>
      </c>
      <c r="G2556">
        <v>0</v>
      </c>
      <c r="H2556">
        <v>0.03</v>
      </c>
      <c r="I2556">
        <v>0</v>
      </c>
      <c r="J2556">
        <v>2</v>
      </c>
      <c r="K2556">
        <v>0.03</v>
      </c>
      <c r="L2556">
        <v>-1</v>
      </c>
      <c r="M2556">
        <v>-1</v>
      </c>
      <c r="N2556">
        <v>0.67</v>
      </c>
      <c r="O2556">
        <v>3.58</v>
      </c>
      <c r="P2556">
        <v>0.03</v>
      </c>
      <c r="Q2556">
        <v>0.28000000000000003</v>
      </c>
      <c r="R2556">
        <v>0.05</v>
      </c>
      <c r="S2556">
        <v>0.32</v>
      </c>
      <c r="T2556">
        <v>0.23</v>
      </c>
      <c r="U2556">
        <v>0</v>
      </c>
      <c r="V2556">
        <v>0</v>
      </c>
      <c r="W2556">
        <v>20.67</v>
      </c>
      <c r="X2556">
        <v>0.6</v>
      </c>
      <c r="Y2556">
        <v>-1</v>
      </c>
      <c r="Z2556">
        <v>-1</v>
      </c>
      <c r="AA2556">
        <v>24.88</v>
      </c>
      <c r="AB2556">
        <v>0.03</v>
      </c>
      <c r="AC2556">
        <v>0.02</v>
      </c>
      <c r="AD2556">
        <v>0.03</v>
      </c>
      <c r="AE2556">
        <v>4.17</v>
      </c>
      <c r="AF2556">
        <v>-1</v>
      </c>
      <c r="AG2556">
        <v>-1</v>
      </c>
      <c r="AH2556">
        <v>-1</v>
      </c>
      <c r="AI2556">
        <v>0</v>
      </c>
      <c r="AJ2556">
        <v>0</v>
      </c>
      <c r="AK2556">
        <v>0.03</v>
      </c>
      <c r="AL2556">
        <v>0.03</v>
      </c>
      <c r="AM2556">
        <v>0.05</v>
      </c>
      <c r="AN2556">
        <v>0.05</v>
      </c>
      <c r="AO2556">
        <v>1.42</v>
      </c>
      <c r="AP2556">
        <v>1.42</v>
      </c>
      <c r="AQ2556">
        <v>22.67</v>
      </c>
      <c r="AR2556">
        <v>0.53</v>
      </c>
      <c r="AS2556">
        <v>0.68</v>
      </c>
      <c r="AT2556">
        <v>-1</v>
      </c>
      <c r="AU2556">
        <v>-1</v>
      </c>
      <c r="AV2556">
        <v>0.05</v>
      </c>
      <c r="AW2556">
        <v>29.88</v>
      </c>
      <c r="AX2556">
        <v>29.88</v>
      </c>
      <c r="AY2556">
        <v>0.17</v>
      </c>
      <c r="AZ2556">
        <v>0</v>
      </c>
      <c r="BA2556">
        <v>1508.8910761878783</v>
      </c>
    </row>
    <row r="2557" spans="1:53" x14ac:dyDescent="0.25">
      <c r="A2557">
        <v>5736</v>
      </c>
      <c r="B2557" t="s">
        <v>2840</v>
      </c>
      <c r="C2557">
        <v>0</v>
      </c>
      <c r="D2557">
        <v>1.58</v>
      </c>
      <c r="E2557">
        <v>0</v>
      </c>
      <c r="F2557">
        <v>0</v>
      </c>
      <c r="G2557">
        <v>0</v>
      </c>
      <c r="H2557">
        <v>0.03</v>
      </c>
      <c r="I2557">
        <v>0</v>
      </c>
      <c r="J2557">
        <v>2</v>
      </c>
      <c r="K2557">
        <v>0.03</v>
      </c>
      <c r="L2557">
        <v>-1</v>
      </c>
      <c r="M2557">
        <v>-1</v>
      </c>
      <c r="N2557">
        <v>0.67</v>
      </c>
      <c r="O2557">
        <v>3.58</v>
      </c>
      <c r="P2557">
        <v>0.03</v>
      </c>
      <c r="Q2557">
        <v>0.28000000000000003</v>
      </c>
      <c r="R2557">
        <v>0.05</v>
      </c>
      <c r="S2557">
        <v>0.32</v>
      </c>
      <c r="T2557">
        <v>0.23</v>
      </c>
      <c r="U2557">
        <v>0</v>
      </c>
      <c r="V2557">
        <v>0</v>
      </c>
      <c r="W2557">
        <v>20.67</v>
      </c>
      <c r="X2557">
        <v>0.6</v>
      </c>
      <c r="Y2557">
        <v>-1</v>
      </c>
      <c r="Z2557">
        <v>-1</v>
      </c>
      <c r="AA2557">
        <v>24.88</v>
      </c>
      <c r="AB2557">
        <v>0.03</v>
      </c>
      <c r="AC2557">
        <v>0.02</v>
      </c>
      <c r="AD2557">
        <v>0.03</v>
      </c>
      <c r="AE2557">
        <v>4.17</v>
      </c>
      <c r="AF2557">
        <v>-1</v>
      </c>
      <c r="AG2557">
        <v>-1</v>
      </c>
      <c r="AH2557">
        <v>-1</v>
      </c>
      <c r="AI2557">
        <v>0</v>
      </c>
      <c r="AJ2557">
        <v>0</v>
      </c>
      <c r="AK2557">
        <v>0.03</v>
      </c>
      <c r="AL2557">
        <v>0.03</v>
      </c>
      <c r="AM2557">
        <v>0.05</v>
      </c>
      <c r="AN2557">
        <v>0.05</v>
      </c>
      <c r="AO2557">
        <v>1.42</v>
      </c>
      <c r="AP2557">
        <v>1.42</v>
      </c>
      <c r="AQ2557">
        <v>22.67</v>
      </c>
      <c r="AR2557">
        <v>0.53</v>
      </c>
      <c r="AS2557">
        <v>0.68</v>
      </c>
      <c r="AT2557">
        <v>-1</v>
      </c>
      <c r="AU2557">
        <v>-1</v>
      </c>
      <c r="AV2557">
        <v>0.05</v>
      </c>
      <c r="AW2557">
        <v>29.88</v>
      </c>
      <c r="AX2557">
        <v>29.88</v>
      </c>
      <c r="AY2557">
        <v>0.17</v>
      </c>
      <c r="AZ2557">
        <v>0</v>
      </c>
      <c r="BA2557">
        <v>1462.1067467387863</v>
      </c>
    </row>
    <row r="2558" spans="1:53" x14ac:dyDescent="0.25">
      <c r="A2558">
        <v>5737</v>
      </c>
      <c r="B2558" t="s">
        <v>2841</v>
      </c>
      <c r="C2558">
        <v>0</v>
      </c>
      <c r="D2558">
        <v>1.58</v>
      </c>
      <c r="E2558">
        <v>0</v>
      </c>
      <c r="F2558">
        <v>0</v>
      </c>
      <c r="G2558">
        <v>0</v>
      </c>
      <c r="H2558">
        <v>0.03</v>
      </c>
      <c r="I2558">
        <v>0</v>
      </c>
      <c r="J2558">
        <v>2</v>
      </c>
      <c r="K2558">
        <v>0.03</v>
      </c>
      <c r="L2558">
        <v>-1</v>
      </c>
      <c r="M2558">
        <v>-1</v>
      </c>
      <c r="N2558">
        <v>0.67</v>
      </c>
      <c r="O2558">
        <v>3.58</v>
      </c>
      <c r="P2558">
        <v>0.03</v>
      </c>
      <c r="Q2558">
        <v>0.28000000000000003</v>
      </c>
      <c r="R2558">
        <v>0.05</v>
      </c>
      <c r="S2558">
        <v>0.32</v>
      </c>
      <c r="T2558">
        <v>0.23</v>
      </c>
      <c r="U2558">
        <v>0</v>
      </c>
      <c r="V2558">
        <v>0</v>
      </c>
      <c r="W2558">
        <v>20.67</v>
      </c>
      <c r="X2558">
        <v>0.6</v>
      </c>
      <c r="Y2558">
        <v>-1</v>
      </c>
      <c r="Z2558">
        <v>-1</v>
      </c>
      <c r="AA2558">
        <v>24.88</v>
      </c>
      <c r="AB2558">
        <v>0.03</v>
      </c>
      <c r="AC2558">
        <v>0.02</v>
      </c>
      <c r="AD2558">
        <v>0.03</v>
      </c>
      <c r="AE2558">
        <v>4.17</v>
      </c>
      <c r="AF2558">
        <v>-1</v>
      </c>
      <c r="AG2558">
        <v>-1</v>
      </c>
      <c r="AH2558">
        <v>-1</v>
      </c>
      <c r="AI2558">
        <v>0</v>
      </c>
      <c r="AJ2558">
        <v>0</v>
      </c>
      <c r="AK2558">
        <v>0.03</v>
      </c>
      <c r="AL2558">
        <v>0.03</v>
      </c>
      <c r="AM2558">
        <v>0.05</v>
      </c>
      <c r="AN2558">
        <v>0.05</v>
      </c>
      <c r="AO2558">
        <v>1.42</v>
      </c>
      <c r="AP2558">
        <v>1.42</v>
      </c>
      <c r="AQ2558">
        <v>22.67</v>
      </c>
      <c r="AR2558">
        <v>0.53</v>
      </c>
      <c r="AS2558">
        <v>0.68</v>
      </c>
      <c r="AT2558">
        <v>-1</v>
      </c>
      <c r="AU2558">
        <v>-1</v>
      </c>
      <c r="AV2558">
        <v>0.05</v>
      </c>
      <c r="AW2558">
        <v>29.88</v>
      </c>
      <c r="AX2558">
        <v>29.88</v>
      </c>
      <c r="AY2558">
        <v>0.17</v>
      </c>
      <c r="AZ2558">
        <v>0</v>
      </c>
      <c r="BA2558">
        <v>1417.5532610975943</v>
      </c>
    </row>
    <row r="2559" spans="1:53" x14ac:dyDescent="0.25">
      <c r="A2559">
        <v>5740</v>
      </c>
      <c r="B2559" t="s">
        <v>2842</v>
      </c>
      <c r="C2559">
        <v>0</v>
      </c>
      <c r="D2559">
        <v>1.58</v>
      </c>
      <c r="E2559">
        <v>0</v>
      </c>
      <c r="F2559">
        <v>0</v>
      </c>
      <c r="G2559">
        <v>0</v>
      </c>
      <c r="H2559">
        <v>0.03</v>
      </c>
      <c r="I2559">
        <v>0</v>
      </c>
      <c r="J2559">
        <v>2</v>
      </c>
      <c r="K2559">
        <v>0.03</v>
      </c>
      <c r="L2559">
        <v>-1</v>
      </c>
      <c r="M2559">
        <v>-1</v>
      </c>
      <c r="N2559">
        <v>0.67</v>
      </c>
      <c r="O2559">
        <v>3.58</v>
      </c>
      <c r="P2559">
        <v>0.03</v>
      </c>
      <c r="Q2559">
        <v>0.28000000000000003</v>
      </c>
      <c r="R2559">
        <v>0.05</v>
      </c>
      <c r="S2559">
        <v>0.32</v>
      </c>
      <c r="T2559">
        <v>0.23</v>
      </c>
      <c r="U2559">
        <v>0</v>
      </c>
      <c r="V2559">
        <v>0</v>
      </c>
      <c r="W2559">
        <v>20.67</v>
      </c>
      <c r="X2559">
        <v>0.6</v>
      </c>
      <c r="Y2559">
        <v>-1</v>
      </c>
      <c r="Z2559">
        <v>-1</v>
      </c>
      <c r="AA2559">
        <v>24.88</v>
      </c>
      <c r="AB2559">
        <v>0.03</v>
      </c>
      <c r="AC2559">
        <v>0.02</v>
      </c>
      <c r="AD2559">
        <v>0.03</v>
      </c>
      <c r="AE2559">
        <v>4.17</v>
      </c>
      <c r="AF2559">
        <v>-1</v>
      </c>
      <c r="AG2559">
        <v>-1</v>
      </c>
      <c r="AH2559">
        <v>-1</v>
      </c>
      <c r="AI2559">
        <v>0</v>
      </c>
      <c r="AJ2559">
        <v>0</v>
      </c>
      <c r="AK2559">
        <v>0.03</v>
      </c>
      <c r="AL2559">
        <v>0.03</v>
      </c>
      <c r="AM2559">
        <v>0.05</v>
      </c>
      <c r="AN2559">
        <v>0.05</v>
      </c>
      <c r="AO2559">
        <v>1.42</v>
      </c>
      <c r="AP2559">
        <v>1.42</v>
      </c>
      <c r="AQ2559">
        <v>22.67</v>
      </c>
      <c r="AR2559">
        <v>0.53</v>
      </c>
      <c r="AS2559">
        <v>0.68</v>
      </c>
      <c r="AT2559">
        <v>-1</v>
      </c>
      <c r="AU2559">
        <v>-1</v>
      </c>
      <c r="AV2559">
        <v>0.05</v>
      </c>
      <c r="AW2559">
        <v>29.88</v>
      </c>
      <c r="AX2559">
        <v>29.88</v>
      </c>
      <c r="AY2559">
        <v>0.17</v>
      </c>
      <c r="AZ2559">
        <v>0</v>
      </c>
      <c r="BA2559">
        <v>1478.6996066152913</v>
      </c>
    </row>
    <row r="2560" spans="1:53" x14ac:dyDescent="0.25">
      <c r="A2560">
        <v>5744</v>
      </c>
      <c r="B2560" t="s">
        <v>2843</v>
      </c>
      <c r="C2560">
        <v>0</v>
      </c>
      <c r="D2560">
        <v>1.58</v>
      </c>
      <c r="E2560">
        <v>0</v>
      </c>
      <c r="F2560">
        <v>0</v>
      </c>
      <c r="G2560">
        <v>0</v>
      </c>
      <c r="H2560">
        <v>0.03</v>
      </c>
      <c r="I2560">
        <v>0</v>
      </c>
      <c r="J2560">
        <v>2</v>
      </c>
      <c r="K2560">
        <v>0.03</v>
      </c>
      <c r="L2560">
        <v>-1</v>
      </c>
      <c r="M2560">
        <v>-1</v>
      </c>
      <c r="N2560">
        <v>0.67</v>
      </c>
      <c r="O2560">
        <v>3.58</v>
      </c>
      <c r="P2560">
        <v>0.03</v>
      </c>
      <c r="Q2560">
        <v>0.28000000000000003</v>
      </c>
      <c r="R2560">
        <v>0.05</v>
      </c>
      <c r="S2560">
        <v>0.32</v>
      </c>
      <c r="T2560">
        <v>0.23</v>
      </c>
      <c r="U2560">
        <v>0</v>
      </c>
      <c r="V2560">
        <v>0</v>
      </c>
      <c r="W2560">
        <v>20.67</v>
      </c>
      <c r="X2560">
        <v>0.6</v>
      </c>
      <c r="Y2560">
        <v>-1</v>
      </c>
      <c r="Z2560">
        <v>-1</v>
      </c>
      <c r="AA2560">
        <v>24.88</v>
      </c>
      <c r="AB2560">
        <v>0.03</v>
      </c>
      <c r="AC2560">
        <v>0.02</v>
      </c>
      <c r="AD2560">
        <v>0.03</v>
      </c>
      <c r="AE2560">
        <v>4.17</v>
      </c>
      <c r="AF2560">
        <v>-1</v>
      </c>
      <c r="AG2560">
        <v>-1</v>
      </c>
      <c r="AH2560">
        <v>-1</v>
      </c>
      <c r="AI2560">
        <v>0</v>
      </c>
      <c r="AJ2560">
        <v>0</v>
      </c>
      <c r="AK2560">
        <v>0.03</v>
      </c>
      <c r="AL2560">
        <v>0.03</v>
      </c>
      <c r="AM2560">
        <v>0.05</v>
      </c>
      <c r="AN2560">
        <v>0.05</v>
      </c>
      <c r="AO2560">
        <v>1.42</v>
      </c>
      <c r="AP2560">
        <v>1.42</v>
      </c>
      <c r="AQ2560">
        <v>22.67</v>
      </c>
      <c r="AR2560">
        <v>0.53</v>
      </c>
      <c r="AS2560">
        <v>0.68</v>
      </c>
      <c r="AT2560">
        <v>-1</v>
      </c>
      <c r="AU2560">
        <v>-1</v>
      </c>
      <c r="AV2560">
        <v>0.05</v>
      </c>
      <c r="AW2560">
        <v>29.88</v>
      </c>
      <c r="AX2560">
        <v>29.88</v>
      </c>
      <c r="AY2560">
        <v>0.17</v>
      </c>
      <c r="AZ2560">
        <v>0</v>
      </c>
      <c r="BA2560">
        <v>1379.5482530307645</v>
      </c>
    </row>
    <row r="2561" spans="1:53" x14ac:dyDescent="0.25">
      <c r="A2561">
        <v>5746</v>
      </c>
      <c r="B2561" t="s">
        <v>2844</v>
      </c>
      <c r="C2561">
        <v>0</v>
      </c>
      <c r="D2561">
        <v>1.58</v>
      </c>
      <c r="E2561">
        <v>0</v>
      </c>
      <c r="F2561">
        <v>0</v>
      </c>
      <c r="G2561">
        <v>0</v>
      </c>
      <c r="H2561">
        <v>0.03</v>
      </c>
      <c r="I2561">
        <v>0</v>
      </c>
      <c r="J2561">
        <v>2</v>
      </c>
      <c r="K2561">
        <v>0.03</v>
      </c>
      <c r="L2561">
        <v>-1</v>
      </c>
      <c r="M2561">
        <v>-1</v>
      </c>
      <c r="N2561">
        <v>0.67</v>
      </c>
      <c r="O2561">
        <v>3.58</v>
      </c>
      <c r="P2561">
        <v>0.03</v>
      </c>
      <c r="Q2561">
        <v>0.28000000000000003</v>
      </c>
      <c r="R2561">
        <v>0.05</v>
      </c>
      <c r="S2561">
        <v>0.32</v>
      </c>
      <c r="T2561">
        <v>0.23</v>
      </c>
      <c r="U2561">
        <v>0</v>
      </c>
      <c r="V2561">
        <v>0</v>
      </c>
      <c r="W2561">
        <v>20.67</v>
      </c>
      <c r="X2561">
        <v>0.6</v>
      </c>
      <c r="Y2561">
        <v>-1</v>
      </c>
      <c r="Z2561">
        <v>-1</v>
      </c>
      <c r="AA2561">
        <v>24.88</v>
      </c>
      <c r="AB2561">
        <v>0.03</v>
      </c>
      <c r="AC2561">
        <v>0.02</v>
      </c>
      <c r="AD2561">
        <v>0.03</v>
      </c>
      <c r="AE2561">
        <v>4.17</v>
      </c>
      <c r="AF2561">
        <v>-1</v>
      </c>
      <c r="AG2561">
        <v>-1</v>
      </c>
      <c r="AH2561">
        <v>-1</v>
      </c>
      <c r="AI2561">
        <v>0</v>
      </c>
      <c r="AJ2561">
        <v>0</v>
      </c>
      <c r="AK2561">
        <v>0.03</v>
      </c>
      <c r="AL2561">
        <v>0.03</v>
      </c>
      <c r="AM2561">
        <v>0.05</v>
      </c>
      <c r="AN2561">
        <v>0.05</v>
      </c>
      <c r="AO2561">
        <v>1.42</v>
      </c>
      <c r="AP2561">
        <v>1.42</v>
      </c>
      <c r="AQ2561">
        <v>22.67</v>
      </c>
      <c r="AR2561">
        <v>0.53</v>
      </c>
      <c r="AS2561">
        <v>0.68</v>
      </c>
      <c r="AT2561">
        <v>-1</v>
      </c>
      <c r="AU2561">
        <v>-1</v>
      </c>
      <c r="AV2561">
        <v>0.05</v>
      </c>
      <c r="AW2561">
        <v>29.88</v>
      </c>
      <c r="AX2561">
        <v>29.88</v>
      </c>
      <c r="AY2561">
        <v>0.17</v>
      </c>
      <c r="AZ2561">
        <v>0</v>
      </c>
      <c r="BA2561">
        <v>1483.2103989448262</v>
      </c>
    </row>
    <row r="2562" spans="1:53" x14ac:dyDescent="0.25">
      <c r="A2562">
        <v>5747</v>
      </c>
      <c r="B2562" t="s">
        <v>2845</v>
      </c>
      <c r="C2562">
        <v>0</v>
      </c>
      <c r="D2562">
        <v>1.58</v>
      </c>
      <c r="E2562">
        <v>0</v>
      </c>
      <c r="F2562">
        <v>0</v>
      </c>
      <c r="G2562">
        <v>0</v>
      </c>
      <c r="H2562">
        <v>0.03</v>
      </c>
      <c r="I2562">
        <v>0</v>
      </c>
      <c r="J2562">
        <v>2</v>
      </c>
      <c r="K2562">
        <v>0.03</v>
      </c>
      <c r="L2562">
        <v>-1</v>
      </c>
      <c r="M2562">
        <v>-1</v>
      </c>
      <c r="N2562">
        <v>0.67</v>
      </c>
      <c r="O2562">
        <v>3.58</v>
      </c>
      <c r="P2562">
        <v>0.03</v>
      </c>
      <c r="Q2562">
        <v>0.28000000000000003</v>
      </c>
      <c r="R2562">
        <v>0.05</v>
      </c>
      <c r="S2562">
        <v>0.32</v>
      </c>
      <c r="T2562">
        <v>0.23</v>
      </c>
      <c r="U2562">
        <v>0</v>
      </c>
      <c r="V2562">
        <v>0</v>
      </c>
      <c r="W2562">
        <v>20.67</v>
      </c>
      <c r="X2562">
        <v>0.6</v>
      </c>
      <c r="Y2562">
        <v>-1</v>
      </c>
      <c r="Z2562">
        <v>-1</v>
      </c>
      <c r="AA2562">
        <v>24.88</v>
      </c>
      <c r="AB2562">
        <v>0.03</v>
      </c>
      <c r="AC2562">
        <v>0.02</v>
      </c>
      <c r="AD2562">
        <v>0.03</v>
      </c>
      <c r="AE2562">
        <v>4.17</v>
      </c>
      <c r="AF2562">
        <v>-1</v>
      </c>
      <c r="AG2562">
        <v>-1</v>
      </c>
      <c r="AH2562">
        <v>-1</v>
      </c>
      <c r="AI2562">
        <v>0</v>
      </c>
      <c r="AJ2562">
        <v>0</v>
      </c>
      <c r="AK2562">
        <v>0.03</v>
      </c>
      <c r="AL2562">
        <v>0.03</v>
      </c>
      <c r="AM2562">
        <v>0.05</v>
      </c>
      <c r="AN2562">
        <v>0.05</v>
      </c>
      <c r="AO2562">
        <v>1.42</v>
      </c>
      <c r="AP2562">
        <v>1.42</v>
      </c>
      <c r="AQ2562">
        <v>22.67</v>
      </c>
      <c r="AR2562">
        <v>0.53</v>
      </c>
      <c r="AS2562">
        <v>0.68</v>
      </c>
      <c r="AT2562">
        <v>-1</v>
      </c>
      <c r="AU2562">
        <v>-1</v>
      </c>
      <c r="AV2562">
        <v>0.05</v>
      </c>
      <c r="AW2562">
        <v>29.88</v>
      </c>
      <c r="AX2562">
        <v>29.88</v>
      </c>
      <c r="AY2562">
        <v>0.17</v>
      </c>
      <c r="AZ2562">
        <v>0</v>
      </c>
      <c r="BA2562">
        <v>1421.1221948287753</v>
      </c>
    </row>
    <row r="2563" spans="1:53" x14ac:dyDescent="0.25">
      <c r="A2563">
        <v>5748</v>
      </c>
      <c r="B2563" t="s">
        <v>2846</v>
      </c>
      <c r="C2563">
        <v>0</v>
      </c>
      <c r="D2563">
        <v>1.58</v>
      </c>
      <c r="E2563">
        <v>0</v>
      </c>
      <c r="F2563">
        <v>0</v>
      </c>
      <c r="G2563">
        <v>0</v>
      </c>
      <c r="H2563">
        <v>0.03</v>
      </c>
      <c r="I2563">
        <v>0</v>
      </c>
      <c r="J2563">
        <v>2</v>
      </c>
      <c r="K2563">
        <v>0.03</v>
      </c>
      <c r="L2563">
        <v>-1</v>
      </c>
      <c r="M2563">
        <v>-1</v>
      </c>
      <c r="N2563">
        <v>0.67</v>
      </c>
      <c r="O2563">
        <v>3.58</v>
      </c>
      <c r="P2563">
        <v>0.03</v>
      </c>
      <c r="Q2563">
        <v>0.28000000000000003</v>
      </c>
      <c r="R2563">
        <v>0.05</v>
      </c>
      <c r="S2563">
        <v>0.32</v>
      </c>
      <c r="T2563">
        <v>0.23</v>
      </c>
      <c r="U2563">
        <v>0</v>
      </c>
      <c r="V2563">
        <v>0</v>
      </c>
      <c r="W2563">
        <v>20.67</v>
      </c>
      <c r="X2563">
        <v>0.6</v>
      </c>
      <c r="Y2563">
        <v>-1</v>
      </c>
      <c r="Z2563">
        <v>-1</v>
      </c>
      <c r="AA2563">
        <v>24.88</v>
      </c>
      <c r="AB2563">
        <v>0.03</v>
      </c>
      <c r="AC2563">
        <v>0.02</v>
      </c>
      <c r="AD2563">
        <v>0.03</v>
      </c>
      <c r="AE2563">
        <v>4.17</v>
      </c>
      <c r="AF2563">
        <v>-1</v>
      </c>
      <c r="AG2563">
        <v>-1</v>
      </c>
      <c r="AH2563">
        <v>-1</v>
      </c>
      <c r="AI2563">
        <v>0</v>
      </c>
      <c r="AJ2563">
        <v>0</v>
      </c>
      <c r="AK2563">
        <v>0.03</v>
      </c>
      <c r="AL2563">
        <v>0.03</v>
      </c>
      <c r="AM2563">
        <v>0.05</v>
      </c>
      <c r="AN2563">
        <v>0.05</v>
      </c>
      <c r="AO2563">
        <v>1.42</v>
      </c>
      <c r="AP2563">
        <v>1.42</v>
      </c>
      <c r="AQ2563">
        <v>22.67</v>
      </c>
      <c r="AR2563">
        <v>0.53</v>
      </c>
      <c r="AS2563">
        <v>0.68</v>
      </c>
      <c r="AT2563">
        <v>-1</v>
      </c>
      <c r="AU2563">
        <v>-1</v>
      </c>
      <c r="AV2563">
        <v>0.05</v>
      </c>
      <c r="AW2563">
        <v>29.88</v>
      </c>
      <c r="AX2563">
        <v>29.88</v>
      </c>
      <c r="AY2563">
        <v>0.17</v>
      </c>
      <c r="AZ2563">
        <v>0</v>
      </c>
      <c r="BA2563">
        <v>1376.3710433676981</v>
      </c>
    </row>
    <row r="2564" spans="1:53" x14ac:dyDescent="0.25">
      <c r="A2564">
        <v>5750</v>
      </c>
      <c r="B2564" t="s">
        <v>2847</v>
      </c>
      <c r="C2564">
        <v>0</v>
      </c>
      <c r="D2564">
        <v>1.58</v>
      </c>
      <c r="E2564">
        <v>0</v>
      </c>
      <c r="F2564">
        <v>0</v>
      </c>
      <c r="G2564">
        <v>0</v>
      </c>
      <c r="H2564">
        <v>0.03</v>
      </c>
      <c r="I2564">
        <v>0</v>
      </c>
      <c r="J2564">
        <v>2</v>
      </c>
      <c r="K2564">
        <v>0.03</v>
      </c>
      <c r="L2564">
        <v>-1</v>
      </c>
      <c r="M2564">
        <v>-1</v>
      </c>
      <c r="N2564">
        <v>0.67</v>
      </c>
      <c r="O2564">
        <v>3.58</v>
      </c>
      <c r="P2564">
        <v>0.03</v>
      </c>
      <c r="Q2564">
        <v>0.28000000000000003</v>
      </c>
      <c r="R2564">
        <v>0.05</v>
      </c>
      <c r="S2564">
        <v>0.32</v>
      </c>
      <c r="T2564">
        <v>0.23</v>
      </c>
      <c r="U2564">
        <v>0</v>
      </c>
      <c r="V2564">
        <v>0</v>
      </c>
      <c r="W2564">
        <v>20.67</v>
      </c>
      <c r="X2564">
        <v>0.6</v>
      </c>
      <c r="Y2564">
        <v>-1</v>
      </c>
      <c r="Z2564">
        <v>-1</v>
      </c>
      <c r="AA2564">
        <v>24.88</v>
      </c>
      <c r="AB2564">
        <v>0.03</v>
      </c>
      <c r="AC2564">
        <v>0.02</v>
      </c>
      <c r="AD2564">
        <v>0.03</v>
      </c>
      <c r="AE2564">
        <v>4.17</v>
      </c>
      <c r="AF2564">
        <v>-1</v>
      </c>
      <c r="AG2564">
        <v>-1</v>
      </c>
      <c r="AH2564">
        <v>-1</v>
      </c>
      <c r="AI2564">
        <v>0</v>
      </c>
      <c r="AJ2564">
        <v>0</v>
      </c>
      <c r="AK2564">
        <v>0.03</v>
      </c>
      <c r="AL2564">
        <v>0.03</v>
      </c>
      <c r="AM2564">
        <v>0.05</v>
      </c>
      <c r="AN2564">
        <v>0.05</v>
      </c>
      <c r="AO2564">
        <v>1.42</v>
      </c>
      <c r="AP2564">
        <v>1.42</v>
      </c>
      <c r="AQ2564">
        <v>22.67</v>
      </c>
      <c r="AR2564">
        <v>0.53</v>
      </c>
      <c r="AS2564">
        <v>0.68</v>
      </c>
      <c r="AT2564">
        <v>-1</v>
      </c>
      <c r="AU2564">
        <v>-1</v>
      </c>
      <c r="AV2564">
        <v>0.05</v>
      </c>
      <c r="AW2564">
        <v>29.88</v>
      </c>
      <c r="AX2564">
        <v>29.88</v>
      </c>
      <c r="AY2564">
        <v>0.17</v>
      </c>
      <c r="AZ2564">
        <v>0</v>
      </c>
      <c r="BA2564">
        <v>1350</v>
      </c>
    </row>
    <row r="2565" spans="1:53" x14ac:dyDescent="0.25">
      <c r="A2565">
        <v>5752</v>
      </c>
      <c r="B2565" t="s">
        <v>2848</v>
      </c>
      <c r="C2565">
        <v>0</v>
      </c>
      <c r="D2565">
        <v>1.58</v>
      </c>
      <c r="E2565">
        <v>0</v>
      </c>
      <c r="F2565">
        <v>0</v>
      </c>
      <c r="G2565">
        <v>0</v>
      </c>
      <c r="H2565">
        <v>0.03</v>
      </c>
      <c r="I2565">
        <v>0</v>
      </c>
      <c r="J2565">
        <v>2</v>
      </c>
      <c r="K2565">
        <v>0.03</v>
      </c>
      <c r="L2565">
        <v>-1</v>
      </c>
      <c r="M2565">
        <v>-1</v>
      </c>
      <c r="N2565">
        <v>0.67</v>
      </c>
      <c r="O2565">
        <v>3.58</v>
      </c>
      <c r="P2565">
        <v>0.03</v>
      </c>
      <c r="Q2565">
        <v>0.28000000000000003</v>
      </c>
      <c r="R2565">
        <v>0.05</v>
      </c>
      <c r="S2565">
        <v>0.32</v>
      </c>
      <c r="T2565">
        <v>0.23</v>
      </c>
      <c r="U2565">
        <v>0</v>
      </c>
      <c r="V2565">
        <v>0</v>
      </c>
      <c r="W2565">
        <v>20.67</v>
      </c>
      <c r="X2565">
        <v>0.6</v>
      </c>
      <c r="Y2565">
        <v>-1</v>
      </c>
      <c r="Z2565">
        <v>-1</v>
      </c>
      <c r="AA2565">
        <v>24.88</v>
      </c>
      <c r="AB2565">
        <v>0.03</v>
      </c>
      <c r="AC2565">
        <v>0.02</v>
      </c>
      <c r="AD2565">
        <v>0.03</v>
      </c>
      <c r="AE2565">
        <v>4.17</v>
      </c>
      <c r="AF2565">
        <v>-1</v>
      </c>
      <c r="AG2565">
        <v>-1</v>
      </c>
      <c r="AH2565">
        <v>-1</v>
      </c>
      <c r="AI2565">
        <v>0</v>
      </c>
      <c r="AJ2565">
        <v>0</v>
      </c>
      <c r="AK2565">
        <v>0.03</v>
      </c>
      <c r="AL2565">
        <v>0.03</v>
      </c>
      <c r="AM2565">
        <v>0.05</v>
      </c>
      <c r="AN2565">
        <v>0.05</v>
      </c>
      <c r="AO2565">
        <v>1.42</v>
      </c>
      <c r="AP2565">
        <v>1.42</v>
      </c>
      <c r="AQ2565">
        <v>22.67</v>
      </c>
      <c r="AR2565">
        <v>0.53</v>
      </c>
      <c r="AS2565">
        <v>0.68</v>
      </c>
      <c r="AT2565">
        <v>-1</v>
      </c>
      <c r="AU2565">
        <v>-1</v>
      </c>
      <c r="AV2565">
        <v>0.05</v>
      </c>
      <c r="AW2565">
        <v>29.88</v>
      </c>
      <c r="AX2565">
        <v>29.88</v>
      </c>
      <c r="AY2565">
        <v>0.17</v>
      </c>
      <c r="AZ2565">
        <v>0</v>
      </c>
      <c r="BA2565">
        <v>1383.5366421408885</v>
      </c>
    </row>
    <row r="2566" spans="1:53" x14ac:dyDescent="0.25">
      <c r="A2566">
        <v>5753</v>
      </c>
      <c r="B2566" t="s">
        <v>2849</v>
      </c>
      <c r="C2566">
        <v>0</v>
      </c>
      <c r="D2566">
        <v>1.58</v>
      </c>
      <c r="E2566">
        <v>0</v>
      </c>
      <c r="F2566">
        <v>0</v>
      </c>
      <c r="G2566">
        <v>0</v>
      </c>
      <c r="H2566">
        <v>0.03</v>
      </c>
      <c r="I2566">
        <v>0</v>
      </c>
      <c r="J2566">
        <v>2</v>
      </c>
      <c r="K2566">
        <v>0.03</v>
      </c>
      <c r="L2566">
        <v>-1</v>
      </c>
      <c r="M2566">
        <v>-1</v>
      </c>
      <c r="N2566">
        <v>0.67</v>
      </c>
      <c r="O2566">
        <v>3.58</v>
      </c>
      <c r="P2566">
        <v>0.03</v>
      </c>
      <c r="Q2566">
        <v>0.28000000000000003</v>
      </c>
      <c r="R2566">
        <v>0.05</v>
      </c>
      <c r="S2566">
        <v>0.32</v>
      </c>
      <c r="T2566">
        <v>0.23</v>
      </c>
      <c r="U2566">
        <v>0</v>
      </c>
      <c r="V2566">
        <v>0</v>
      </c>
      <c r="W2566">
        <v>20.67</v>
      </c>
      <c r="X2566">
        <v>0.6</v>
      </c>
      <c r="Y2566">
        <v>-1</v>
      </c>
      <c r="Z2566">
        <v>-1</v>
      </c>
      <c r="AA2566">
        <v>24.88</v>
      </c>
      <c r="AB2566">
        <v>0.03</v>
      </c>
      <c r="AC2566">
        <v>0.02</v>
      </c>
      <c r="AD2566">
        <v>0.03</v>
      </c>
      <c r="AE2566">
        <v>4.17</v>
      </c>
      <c r="AF2566">
        <v>-1</v>
      </c>
      <c r="AG2566">
        <v>-1</v>
      </c>
      <c r="AH2566">
        <v>-1</v>
      </c>
      <c r="AI2566">
        <v>0</v>
      </c>
      <c r="AJ2566">
        <v>0</v>
      </c>
      <c r="AK2566">
        <v>0.03</v>
      </c>
      <c r="AL2566">
        <v>0.03</v>
      </c>
      <c r="AM2566">
        <v>0.05</v>
      </c>
      <c r="AN2566">
        <v>0.05</v>
      </c>
      <c r="AO2566">
        <v>1.42</v>
      </c>
      <c r="AP2566">
        <v>1.42</v>
      </c>
      <c r="AQ2566">
        <v>22.67</v>
      </c>
      <c r="AR2566">
        <v>0.53</v>
      </c>
      <c r="AS2566">
        <v>0.68</v>
      </c>
      <c r="AT2566">
        <v>-1</v>
      </c>
      <c r="AU2566">
        <v>-1</v>
      </c>
      <c r="AV2566">
        <v>0.05</v>
      </c>
      <c r="AW2566">
        <v>29.88</v>
      </c>
      <c r="AX2566">
        <v>29.88</v>
      </c>
      <c r="AY2566">
        <v>0.17</v>
      </c>
      <c r="AZ2566">
        <v>0</v>
      </c>
      <c r="BA2566">
        <v>1470.0682635143537</v>
      </c>
    </row>
    <row r="2567" spans="1:53" x14ac:dyDescent="0.25">
      <c r="A2567">
        <v>5754</v>
      </c>
      <c r="B2567" t="s">
        <v>2850</v>
      </c>
      <c r="C2567">
        <v>0</v>
      </c>
      <c r="D2567">
        <v>1.58</v>
      </c>
      <c r="E2567">
        <v>0</v>
      </c>
      <c r="F2567">
        <v>0</v>
      </c>
      <c r="G2567">
        <v>0</v>
      </c>
      <c r="H2567">
        <v>0.03</v>
      </c>
      <c r="I2567">
        <v>0</v>
      </c>
      <c r="J2567">
        <v>2</v>
      </c>
      <c r="K2567">
        <v>0.03</v>
      </c>
      <c r="L2567">
        <v>-1</v>
      </c>
      <c r="M2567">
        <v>-1</v>
      </c>
      <c r="N2567">
        <v>0.67</v>
      </c>
      <c r="O2567">
        <v>3.58</v>
      </c>
      <c r="P2567">
        <v>0.03</v>
      </c>
      <c r="Q2567">
        <v>0.28000000000000003</v>
      </c>
      <c r="R2567">
        <v>0.05</v>
      </c>
      <c r="S2567">
        <v>0.32</v>
      </c>
      <c r="T2567">
        <v>0.23</v>
      </c>
      <c r="U2567">
        <v>0</v>
      </c>
      <c r="V2567">
        <v>0</v>
      </c>
      <c r="W2567">
        <v>20.67</v>
      </c>
      <c r="X2567">
        <v>0.6</v>
      </c>
      <c r="Y2567">
        <v>-1</v>
      </c>
      <c r="Z2567">
        <v>-1</v>
      </c>
      <c r="AA2567">
        <v>24.88</v>
      </c>
      <c r="AB2567">
        <v>0.03</v>
      </c>
      <c r="AC2567">
        <v>0.02</v>
      </c>
      <c r="AD2567">
        <v>0.03</v>
      </c>
      <c r="AE2567">
        <v>4.17</v>
      </c>
      <c r="AF2567">
        <v>-1</v>
      </c>
      <c r="AG2567">
        <v>-1</v>
      </c>
      <c r="AH2567">
        <v>-1</v>
      </c>
      <c r="AI2567">
        <v>0</v>
      </c>
      <c r="AJ2567">
        <v>0</v>
      </c>
      <c r="AK2567">
        <v>0.03</v>
      </c>
      <c r="AL2567">
        <v>0.03</v>
      </c>
      <c r="AM2567">
        <v>0.05</v>
      </c>
      <c r="AN2567">
        <v>0.05</v>
      </c>
      <c r="AO2567">
        <v>1.42</v>
      </c>
      <c r="AP2567">
        <v>1.42</v>
      </c>
      <c r="AQ2567">
        <v>22.67</v>
      </c>
      <c r="AR2567">
        <v>0.53</v>
      </c>
      <c r="AS2567">
        <v>0.68</v>
      </c>
      <c r="AT2567">
        <v>-1</v>
      </c>
      <c r="AU2567">
        <v>-1</v>
      </c>
      <c r="AV2567">
        <v>0.05</v>
      </c>
      <c r="AW2567">
        <v>29.88</v>
      </c>
      <c r="AX2567">
        <v>29.88</v>
      </c>
      <c r="AY2567">
        <v>0.17</v>
      </c>
      <c r="AZ2567">
        <v>0</v>
      </c>
      <c r="BA2567">
        <v>1463.7129064850167</v>
      </c>
    </row>
    <row r="2568" spans="1:53" x14ac:dyDescent="0.25">
      <c r="A2568">
        <v>5756</v>
      </c>
      <c r="B2568" t="s">
        <v>2851</v>
      </c>
      <c r="C2568">
        <v>0</v>
      </c>
      <c r="D2568">
        <v>1.58</v>
      </c>
      <c r="E2568">
        <v>0</v>
      </c>
      <c r="F2568">
        <v>0</v>
      </c>
      <c r="G2568">
        <v>0</v>
      </c>
      <c r="H2568">
        <v>0.03</v>
      </c>
      <c r="I2568">
        <v>0</v>
      </c>
      <c r="J2568">
        <v>2</v>
      </c>
      <c r="K2568">
        <v>0.03</v>
      </c>
      <c r="L2568">
        <v>-1</v>
      </c>
      <c r="M2568">
        <v>-1</v>
      </c>
      <c r="N2568">
        <v>0.67</v>
      </c>
      <c r="O2568">
        <v>3.58</v>
      </c>
      <c r="P2568">
        <v>0.03</v>
      </c>
      <c r="Q2568">
        <v>0.28000000000000003</v>
      </c>
      <c r="R2568">
        <v>0.05</v>
      </c>
      <c r="S2568">
        <v>0.32</v>
      </c>
      <c r="T2568">
        <v>0.23</v>
      </c>
      <c r="U2568">
        <v>0</v>
      </c>
      <c r="V2568">
        <v>0</v>
      </c>
      <c r="W2568">
        <v>20.67</v>
      </c>
      <c r="X2568">
        <v>0.6</v>
      </c>
      <c r="Y2568">
        <v>-1</v>
      </c>
      <c r="Z2568">
        <v>-1</v>
      </c>
      <c r="AA2568">
        <v>24.88</v>
      </c>
      <c r="AB2568">
        <v>0.03</v>
      </c>
      <c r="AC2568">
        <v>0.02</v>
      </c>
      <c r="AD2568">
        <v>0.03</v>
      </c>
      <c r="AE2568">
        <v>4.17</v>
      </c>
      <c r="AF2568">
        <v>-1</v>
      </c>
      <c r="AG2568">
        <v>-1</v>
      </c>
      <c r="AH2568">
        <v>-1</v>
      </c>
      <c r="AI2568">
        <v>0</v>
      </c>
      <c r="AJ2568">
        <v>0</v>
      </c>
      <c r="AK2568">
        <v>0.03</v>
      </c>
      <c r="AL2568">
        <v>0.03</v>
      </c>
      <c r="AM2568">
        <v>0.05</v>
      </c>
      <c r="AN2568">
        <v>0.05</v>
      </c>
      <c r="AO2568">
        <v>1.42</v>
      </c>
      <c r="AP2568">
        <v>1.42</v>
      </c>
      <c r="AQ2568">
        <v>22.67</v>
      </c>
      <c r="AR2568">
        <v>0.53</v>
      </c>
      <c r="AS2568">
        <v>0.68</v>
      </c>
      <c r="AT2568">
        <v>-1</v>
      </c>
      <c r="AU2568">
        <v>-1</v>
      </c>
      <c r="AV2568">
        <v>0.05</v>
      </c>
      <c r="AW2568">
        <v>29.88</v>
      </c>
      <c r="AX2568">
        <v>29.88</v>
      </c>
      <c r="AY2568">
        <v>0.17</v>
      </c>
      <c r="AZ2568">
        <v>0</v>
      </c>
      <c r="BA2568">
        <v>1394.2062236246461</v>
      </c>
    </row>
    <row r="2569" spans="1:53" x14ac:dyDescent="0.25">
      <c r="A2569">
        <v>5758</v>
      </c>
      <c r="B2569" t="s">
        <v>2852</v>
      </c>
      <c r="C2569">
        <v>0</v>
      </c>
      <c r="D2569">
        <v>1.58</v>
      </c>
      <c r="E2569">
        <v>0</v>
      </c>
      <c r="F2569">
        <v>0</v>
      </c>
      <c r="G2569">
        <v>0</v>
      </c>
      <c r="H2569">
        <v>0.03</v>
      </c>
      <c r="I2569">
        <v>0</v>
      </c>
      <c r="J2569">
        <v>2</v>
      </c>
      <c r="K2569">
        <v>0.03</v>
      </c>
      <c r="L2569">
        <v>-1</v>
      </c>
      <c r="M2569">
        <v>-1</v>
      </c>
      <c r="N2569">
        <v>0.67</v>
      </c>
      <c r="O2569">
        <v>3.58</v>
      </c>
      <c r="P2569">
        <v>0.03</v>
      </c>
      <c r="Q2569">
        <v>0.28000000000000003</v>
      </c>
      <c r="R2569">
        <v>0.05</v>
      </c>
      <c r="S2569">
        <v>0.32</v>
      </c>
      <c r="T2569">
        <v>0.23</v>
      </c>
      <c r="U2569">
        <v>0</v>
      </c>
      <c r="V2569">
        <v>0</v>
      </c>
      <c r="W2569">
        <v>20.67</v>
      </c>
      <c r="X2569">
        <v>0.6</v>
      </c>
      <c r="Y2569">
        <v>-1</v>
      </c>
      <c r="Z2569">
        <v>-1</v>
      </c>
      <c r="AA2569">
        <v>24.88</v>
      </c>
      <c r="AB2569">
        <v>0.03</v>
      </c>
      <c r="AC2569">
        <v>0.02</v>
      </c>
      <c r="AD2569">
        <v>0.03</v>
      </c>
      <c r="AE2569">
        <v>4.17</v>
      </c>
      <c r="AF2569">
        <v>-1</v>
      </c>
      <c r="AG2569">
        <v>-1</v>
      </c>
      <c r="AH2569">
        <v>-1</v>
      </c>
      <c r="AI2569">
        <v>0</v>
      </c>
      <c r="AJ2569">
        <v>0</v>
      </c>
      <c r="AK2569">
        <v>0.03</v>
      </c>
      <c r="AL2569">
        <v>0.03</v>
      </c>
      <c r="AM2569">
        <v>0.05</v>
      </c>
      <c r="AN2569">
        <v>0.05</v>
      </c>
      <c r="AO2569">
        <v>1.42</v>
      </c>
      <c r="AP2569">
        <v>1.42</v>
      </c>
      <c r="AQ2569">
        <v>22.67</v>
      </c>
      <c r="AR2569">
        <v>0.53</v>
      </c>
      <c r="AS2569">
        <v>0.68</v>
      </c>
      <c r="AT2569">
        <v>-1</v>
      </c>
      <c r="AU2569">
        <v>-1</v>
      </c>
      <c r="AV2569">
        <v>0.05</v>
      </c>
      <c r="AW2569">
        <v>29.88</v>
      </c>
      <c r="AX2569">
        <v>29.88</v>
      </c>
      <c r="AY2569">
        <v>0.17</v>
      </c>
      <c r="AZ2569">
        <v>0</v>
      </c>
      <c r="BA2569">
        <v>1359.2686222278658</v>
      </c>
    </row>
    <row r="2570" spans="1:53" x14ac:dyDescent="0.25">
      <c r="A2570">
        <v>5762</v>
      </c>
      <c r="B2570" t="s">
        <v>2853</v>
      </c>
      <c r="C2570">
        <v>0</v>
      </c>
      <c r="D2570">
        <v>1.58</v>
      </c>
      <c r="E2570">
        <v>0</v>
      </c>
      <c r="F2570">
        <v>0</v>
      </c>
      <c r="G2570">
        <v>0</v>
      </c>
      <c r="H2570">
        <v>0.03</v>
      </c>
      <c r="I2570">
        <v>0</v>
      </c>
      <c r="J2570">
        <v>2</v>
      </c>
      <c r="K2570">
        <v>0.03</v>
      </c>
      <c r="L2570">
        <v>-1</v>
      </c>
      <c r="M2570">
        <v>-1</v>
      </c>
      <c r="N2570">
        <v>0.67</v>
      </c>
      <c r="O2570">
        <v>3.58</v>
      </c>
      <c r="P2570">
        <v>0.03</v>
      </c>
      <c r="Q2570">
        <v>0.28000000000000003</v>
      </c>
      <c r="R2570">
        <v>0.05</v>
      </c>
      <c r="S2570">
        <v>0.32</v>
      </c>
      <c r="T2570">
        <v>0.23</v>
      </c>
      <c r="U2570">
        <v>0</v>
      </c>
      <c r="V2570">
        <v>0</v>
      </c>
      <c r="W2570">
        <v>20.67</v>
      </c>
      <c r="X2570">
        <v>0.6</v>
      </c>
      <c r="Y2570">
        <v>-1</v>
      </c>
      <c r="Z2570">
        <v>-1</v>
      </c>
      <c r="AA2570">
        <v>24.88</v>
      </c>
      <c r="AB2570">
        <v>0.03</v>
      </c>
      <c r="AC2570">
        <v>0.02</v>
      </c>
      <c r="AD2570">
        <v>0.03</v>
      </c>
      <c r="AE2570">
        <v>4.17</v>
      </c>
      <c r="AF2570">
        <v>-1</v>
      </c>
      <c r="AG2570">
        <v>-1</v>
      </c>
      <c r="AH2570">
        <v>-1</v>
      </c>
      <c r="AI2570">
        <v>0</v>
      </c>
      <c r="AJ2570">
        <v>0</v>
      </c>
      <c r="AK2570">
        <v>0.03</v>
      </c>
      <c r="AL2570">
        <v>0.03</v>
      </c>
      <c r="AM2570">
        <v>0.05</v>
      </c>
      <c r="AN2570">
        <v>0.05</v>
      </c>
      <c r="AO2570">
        <v>1.42</v>
      </c>
      <c r="AP2570">
        <v>1.42</v>
      </c>
      <c r="AQ2570">
        <v>22.67</v>
      </c>
      <c r="AR2570">
        <v>0.53</v>
      </c>
      <c r="AS2570">
        <v>0.68</v>
      </c>
      <c r="AT2570">
        <v>-1</v>
      </c>
      <c r="AU2570">
        <v>-1</v>
      </c>
      <c r="AV2570">
        <v>0.05</v>
      </c>
      <c r="AW2570">
        <v>29.88</v>
      </c>
      <c r="AX2570">
        <v>29.88</v>
      </c>
      <c r="AY2570">
        <v>0.17</v>
      </c>
      <c r="AZ2570">
        <v>0</v>
      </c>
      <c r="BA2570">
        <v>1377.1637184716515</v>
      </c>
    </row>
    <row r="2571" spans="1:53" x14ac:dyDescent="0.25">
      <c r="A2571">
        <v>5763</v>
      </c>
      <c r="B2571" t="s">
        <v>763</v>
      </c>
      <c r="C2571">
        <v>0</v>
      </c>
      <c r="D2571">
        <v>1.58</v>
      </c>
      <c r="E2571">
        <v>0</v>
      </c>
      <c r="F2571">
        <v>0</v>
      </c>
      <c r="G2571">
        <v>0</v>
      </c>
      <c r="H2571">
        <v>0.03</v>
      </c>
      <c r="I2571">
        <v>0</v>
      </c>
      <c r="J2571">
        <v>2</v>
      </c>
      <c r="K2571">
        <v>0.03</v>
      </c>
      <c r="L2571">
        <v>-1</v>
      </c>
      <c r="M2571">
        <v>-1</v>
      </c>
      <c r="N2571">
        <v>0.67</v>
      </c>
      <c r="O2571">
        <v>3.58</v>
      </c>
      <c r="P2571">
        <v>0.03</v>
      </c>
      <c r="Q2571">
        <v>0.28000000000000003</v>
      </c>
      <c r="R2571">
        <v>0.05</v>
      </c>
      <c r="S2571">
        <v>0.32</v>
      </c>
      <c r="T2571">
        <v>0.23</v>
      </c>
      <c r="U2571">
        <v>0</v>
      </c>
      <c r="V2571">
        <v>0</v>
      </c>
      <c r="W2571">
        <v>20.67</v>
      </c>
      <c r="X2571">
        <v>0.6</v>
      </c>
      <c r="Y2571">
        <v>-1</v>
      </c>
      <c r="Z2571">
        <v>-1</v>
      </c>
      <c r="AA2571">
        <v>24.88</v>
      </c>
      <c r="AB2571">
        <v>0.03</v>
      </c>
      <c r="AC2571">
        <v>0.02</v>
      </c>
      <c r="AD2571">
        <v>0.03</v>
      </c>
      <c r="AE2571">
        <v>4.17</v>
      </c>
      <c r="AF2571">
        <v>-1</v>
      </c>
      <c r="AG2571">
        <v>-1</v>
      </c>
      <c r="AH2571">
        <v>-1</v>
      </c>
      <c r="AI2571">
        <v>0</v>
      </c>
      <c r="AJ2571">
        <v>0</v>
      </c>
      <c r="AK2571">
        <v>0.03</v>
      </c>
      <c r="AL2571">
        <v>0.03</v>
      </c>
      <c r="AM2571">
        <v>0.05</v>
      </c>
      <c r="AN2571">
        <v>0.05</v>
      </c>
      <c r="AO2571">
        <v>1.42</v>
      </c>
      <c r="AP2571">
        <v>1.42</v>
      </c>
      <c r="AQ2571">
        <v>22.67</v>
      </c>
      <c r="AR2571">
        <v>0.53</v>
      </c>
      <c r="AS2571">
        <v>0.68</v>
      </c>
      <c r="AT2571">
        <v>-1</v>
      </c>
      <c r="AU2571">
        <v>-1</v>
      </c>
      <c r="AV2571">
        <v>0.05</v>
      </c>
      <c r="AW2571">
        <v>29.88</v>
      </c>
      <c r="AX2571">
        <v>29.88</v>
      </c>
      <c r="AY2571">
        <v>0.17</v>
      </c>
      <c r="AZ2571">
        <v>0</v>
      </c>
      <c r="BA2571">
        <v>1408.1264617654995</v>
      </c>
    </row>
    <row r="2572" spans="1:53" x14ac:dyDescent="0.25">
      <c r="A2572">
        <v>5765</v>
      </c>
      <c r="B2572" t="s">
        <v>2854</v>
      </c>
      <c r="C2572">
        <v>0</v>
      </c>
      <c r="D2572">
        <v>1.58</v>
      </c>
      <c r="E2572">
        <v>0</v>
      </c>
      <c r="F2572">
        <v>0</v>
      </c>
      <c r="G2572">
        <v>0</v>
      </c>
      <c r="H2572">
        <v>0.03</v>
      </c>
      <c r="I2572">
        <v>0</v>
      </c>
      <c r="J2572">
        <v>2</v>
      </c>
      <c r="K2572">
        <v>0.03</v>
      </c>
      <c r="L2572">
        <v>-1</v>
      </c>
      <c r="M2572">
        <v>-1</v>
      </c>
      <c r="N2572">
        <v>0.67</v>
      </c>
      <c r="O2572">
        <v>3.58</v>
      </c>
      <c r="P2572">
        <v>0.03</v>
      </c>
      <c r="Q2572">
        <v>0.28000000000000003</v>
      </c>
      <c r="R2572">
        <v>0.05</v>
      </c>
      <c r="S2572">
        <v>0.32</v>
      </c>
      <c r="T2572">
        <v>0.23</v>
      </c>
      <c r="U2572">
        <v>0</v>
      </c>
      <c r="V2572">
        <v>0</v>
      </c>
      <c r="W2572">
        <v>20.67</v>
      </c>
      <c r="X2572">
        <v>0.6</v>
      </c>
      <c r="Y2572">
        <v>-1</v>
      </c>
      <c r="Z2572">
        <v>-1</v>
      </c>
      <c r="AA2572">
        <v>24.88</v>
      </c>
      <c r="AB2572">
        <v>0.03</v>
      </c>
      <c r="AC2572">
        <v>0.02</v>
      </c>
      <c r="AD2572">
        <v>0.03</v>
      </c>
      <c r="AE2572">
        <v>4.17</v>
      </c>
      <c r="AF2572">
        <v>-1</v>
      </c>
      <c r="AG2572">
        <v>-1</v>
      </c>
      <c r="AH2572">
        <v>-1</v>
      </c>
      <c r="AI2572">
        <v>0</v>
      </c>
      <c r="AJ2572">
        <v>0</v>
      </c>
      <c r="AK2572">
        <v>0.03</v>
      </c>
      <c r="AL2572">
        <v>0.03</v>
      </c>
      <c r="AM2572">
        <v>0.05</v>
      </c>
      <c r="AN2572">
        <v>0.05</v>
      </c>
      <c r="AO2572">
        <v>1.42</v>
      </c>
      <c r="AP2572">
        <v>1.42</v>
      </c>
      <c r="AQ2572">
        <v>22.67</v>
      </c>
      <c r="AR2572">
        <v>0.53</v>
      </c>
      <c r="AS2572">
        <v>0.68</v>
      </c>
      <c r="AT2572">
        <v>-1</v>
      </c>
      <c r="AU2572">
        <v>-1</v>
      </c>
      <c r="AV2572">
        <v>0.05</v>
      </c>
      <c r="AW2572">
        <v>29.88</v>
      </c>
      <c r="AX2572">
        <v>29.88</v>
      </c>
      <c r="AY2572">
        <v>0.17</v>
      </c>
      <c r="AZ2572">
        <v>0</v>
      </c>
      <c r="BA2572">
        <v>1399.0538295760325</v>
      </c>
    </row>
    <row r="2573" spans="1:53" x14ac:dyDescent="0.25">
      <c r="A2573">
        <v>5771</v>
      </c>
      <c r="B2573" t="s">
        <v>2855</v>
      </c>
      <c r="C2573">
        <v>0</v>
      </c>
      <c r="D2573">
        <v>1.58</v>
      </c>
      <c r="E2573">
        <v>0</v>
      </c>
      <c r="F2573">
        <v>0</v>
      </c>
      <c r="G2573">
        <v>0</v>
      </c>
      <c r="H2573">
        <v>0.03</v>
      </c>
      <c r="I2573">
        <v>0</v>
      </c>
      <c r="J2573">
        <v>2</v>
      </c>
      <c r="K2573">
        <v>0.03</v>
      </c>
      <c r="L2573">
        <v>-1</v>
      </c>
      <c r="M2573">
        <v>-1</v>
      </c>
      <c r="N2573">
        <v>0.67</v>
      </c>
      <c r="O2573">
        <v>3.58</v>
      </c>
      <c r="P2573">
        <v>0.03</v>
      </c>
      <c r="Q2573">
        <v>0.28000000000000003</v>
      </c>
      <c r="R2573">
        <v>0.05</v>
      </c>
      <c r="S2573">
        <v>0.32</v>
      </c>
      <c r="T2573">
        <v>0.23</v>
      </c>
      <c r="U2573">
        <v>0</v>
      </c>
      <c r="V2573">
        <v>0</v>
      </c>
      <c r="W2573">
        <v>20.67</v>
      </c>
      <c r="X2573">
        <v>0.6</v>
      </c>
      <c r="Y2573">
        <v>-1</v>
      </c>
      <c r="Z2573">
        <v>-1</v>
      </c>
      <c r="AA2573">
        <v>24.88</v>
      </c>
      <c r="AB2573">
        <v>0.03</v>
      </c>
      <c r="AC2573">
        <v>0.02</v>
      </c>
      <c r="AD2573">
        <v>0.03</v>
      </c>
      <c r="AE2573">
        <v>4.17</v>
      </c>
      <c r="AF2573">
        <v>-1</v>
      </c>
      <c r="AG2573">
        <v>-1</v>
      </c>
      <c r="AH2573">
        <v>-1</v>
      </c>
      <c r="AI2573">
        <v>0</v>
      </c>
      <c r="AJ2573">
        <v>0</v>
      </c>
      <c r="AK2573">
        <v>0.03</v>
      </c>
      <c r="AL2573">
        <v>0.03</v>
      </c>
      <c r="AM2573">
        <v>0.05</v>
      </c>
      <c r="AN2573">
        <v>0.05</v>
      </c>
      <c r="AO2573">
        <v>1.42</v>
      </c>
      <c r="AP2573">
        <v>1.42</v>
      </c>
      <c r="AQ2573">
        <v>22.67</v>
      </c>
      <c r="AR2573">
        <v>0.53</v>
      </c>
      <c r="AS2573">
        <v>0.68</v>
      </c>
      <c r="AT2573">
        <v>-1</v>
      </c>
      <c r="AU2573">
        <v>-1</v>
      </c>
      <c r="AV2573">
        <v>0.05</v>
      </c>
      <c r="AW2573">
        <v>29.88</v>
      </c>
      <c r="AX2573">
        <v>29.88</v>
      </c>
      <c r="AY2573">
        <v>0.17</v>
      </c>
      <c r="AZ2573">
        <v>0</v>
      </c>
      <c r="BA2573">
        <v>1382.623230875183</v>
      </c>
    </row>
    <row r="2574" spans="1:53" x14ac:dyDescent="0.25">
      <c r="A2574">
        <v>5773</v>
      </c>
      <c r="B2574" t="s">
        <v>2856</v>
      </c>
      <c r="C2574">
        <v>0</v>
      </c>
      <c r="D2574">
        <v>1.58</v>
      </c>
      <c r="E2574">
        <v>0</v>
      </c>
      <c r="F2574">
        <v>0</v>
      </c>
      <c r="G2574">
        <v>0</v>
      </c>
      <c r="H2574">
        <v>0.03</v>
      </c>
      <c r="I2574">
        <v>0</v>
      </c>
      <c r="J2574">
        <v>2</v>
      </c>
      <c r="K2574">
        <v>0.03</v>
      </c>
      <c r="L2574">
        <v>-1</v>
      </c>
      <c r="M2574">
        <v>-1</v>
      </c>
      <c r="N2574">
        <v>0.67</v>
      </c>
      <c r="O2574">
        <v>3.58</v>
      </c>
      <c r="P2574">
        <v>0.03</v>
      </c>
      <c r="Q2574">
        <v>0.28000000000000003</v>
      </c>
      <c r="R2574">
        <v>0.05</v>
      </c>
      <c r="S2574">
        <v>0.32</v>
      </c>
      <c r="T2574">
        <v>0.23</v>
      </c>
      <c r="U2574">
        <v>0</v>
      </c>
      <c r="V2574">
        <v>0</v>
      </c>
      <c r="W2574">
        <v>20.67</v>
      </c>
      <c r="X2574">
        <v>0.6</v>
      </c>
      <c r="Y2574">
        <v>-1</v>
      </c>
      <c r="Z2574">
        <v>-1</v>
      </c>
      <c r="AA2574">
        <v>24.88</v>
      </c>
      <c r="AB2574">
        <v>0.03</v>
      </c>
      <c r="AC2574">
        <v>0.02</v>
      </c>
      <c r="AD2574">
        <v>0.03</v>
      </c>
      <c r="AE2574">
        <v>4.17</v>
      </c>
      <c r="AF2574">
        <v>-1</v>
      </c>
      <c r="AG2574">
        <v>-1</v>
      </c>
      <c r="AH2574">
        <v>-1</v>
      </c>
      <c r="AI2574">
        <v>0</v>
      </c>
      <c r="AJ2574">
        <v>0</v>
      </c>
      <c r="AK2574">
        <v>0.03</v>
      </c>
      <c r="AL2574">
        <v>0.03</v>
      </c>
      <c r="AM2574">
        <v>0.05</v>
      </c>
      <c r="AN2574">
        <v>0.05</v>
      </c>
      <c r="AO2574">
        <v>1.42</v>
      </c>
      <c r="AP2574">
        <v>1.42</v>
      </c>
      <c r="AQ2574">
        <v>22.67</v>
      </c>
      <c r="AR2574">
        <v>0.53</v>
      </c>
      <c r="AS2574">
        <v>0.68</v>
      </c>
      <c r="AT2574">
        <v>-1</v>
      </c>
      <c r="AU2574">
        <v>-1</v>
      </c>
      <c r="AV2574">
        <v>0.05</v>
      </c>
      <c r="AW2574">
        <v>29.88</v>
      </c>
      <c r="AX2574">
        <v>29.88</v>
      </c>
      <c r="AY2574">
        <v>0.17</v>
      </c>
      <c r="AZ2574">
        <v>0</v>
      </c>
      <c r="BA2574">
        <v>1384.311520948592</v>
      </c>
    </row>
    <row r="2575" spans="1:53" x14ac:dyDescent="0.25">
      <c r="A2575">
        <v>5774</v>
      </c>
      <c r="B2575" t="s">
        <v>2857</v>
      </c>
      <c r="C2575">
        <v>0</v>
      </c>
      <c r="D2575">
        <v>1.58</v>
      </c>
      <c r="E2575">
        <v>0</v>
      </c>
      <c r="F2575">
        <v>0</v>
      </c>
      <c r="G2575">
        <v>0</v>
      </c>
      <c r="H2575">
        <v>0.03</v>
      </c>
      <c r="I2575">
        <v>0</v>
      </c>
      <c r="J2575">
        <v>2</v>
      </c>
      <c r="K2575">
        <v>0.03</v>
      </c>
      <c r="L2575">
        <v>-1</v>
      </c>
      <c r="M2575">
        <v>-1</v>
      </c>
      <c r="N2575">
        <v>0.67</v>
      </c>
      <c r="O2575">
        <v>3.58</v>
      </c>
      <c r="P2575">
        <v>0.03</v>
      </c>
      <c r="Q2575">
        <v>0.28000000000000003</v>
      </c>
      <c r="R2575">
        <v>0.05</v>
      </c>
      <c r="S2575">
        <v>0.32</v>
      </c>
      <c r="T2575">
        <v>0.23</v>
      </c>
      <c r="U2575">
        <v>0</v>
      </c>
      <c r="V2575">
        <v>0</v>
      </c>
      <c r="W2575">
        <v>20.67</v>
      </c>
      <c r="X2575">
        <v>0.6</v>
      </c>
      <c r="Y2575">
        <v>-1</v>
      </c>
      <c r="Z2575">
        <v>-1</v>
      </c>
      <c r="AA2575">
        <v>24.88</v>
      </c>
      <c r="AB2575">
        <v>0.03</v>
      </c>
      <c r="AC2575">
        <v>0.02</v>
      </c>
      <c r="AD2575">
        <v>0.03</v>
      </c>
      <c r="AE2575">
        <v>4.17</v>
      </c>
      <c r="AF2575">
        <v>-1</v>
      </c>
      <c r="AG2575">
        <v>-1</v>
      </c>
      <c r="AH2575">
        <v>-1</v>
      </c>
      <c r="AI2575">
        <v>0</v>
      </c>
      <c r="AJ2575">
        <v>0</v>
      </c>
      <c r="AK2575">
        <v>0.03</v>
      </c>
      <c r="AL2575">
        <v>0.03</v>
      </c>
      <c r="AM2575">
        <v>0.05</v>
      </c>
      <c r="AN2575">
        <v>0.05</v>
      </c>
      <c r="AO2575">
        <v>1.42</v>
      </c>
      <c r="AP2575">
        <v>1.42</v>
      </c>
      <c r="AQ2575">
        <v>22.67</v>
      </c>
      <c r="AR2575">
        <v>0.53</v>
      </c>
      <c r="AS2575">
        <v>0.68</v>
      </c>
      <c r="AT2575">
        <v>-1</v>
      </c>
      <c r="AU2575">
        <v>-1</v>
      </c>
      <c r="AV2575">
        <v>0.05</v>
      </c>
      <c r="AW2575">
        <v>29.88</v>
      </c>
      <c r="AX2575">
        <v>29.88</v>
      </c>
      <c r="AY2575">
        <v>0.17</v>
      </c>
      <c r="AZ2575">
        <v>0</v>
      </c>
      <c r="BA2575">
        <v>1429.4760952248464</v>
      </c>
    </row>
    <row r="2576" spans="1:53" x14ac:dyDescent="0.25">
      <c r="A2576">
        <v>5775</v>
      </c>
      <c r="B2576" t="s">
        <v>2858</v>
      </c>
      <c r="C2576">
        <v>0</v>
      </c>
      <c r="D2576">
        <v>1.58</v>
      </c>
      <c r="E2576">
        <v>0</v>
      </c>
      <c r="F2576">
        <v>0</v>
      </c>
      <c r="G2576">
        <v>0</v>
      </c>
      <c r="H2576">
        <v>0.03</v>
      </c>
      <c r="I2576">
        <v>0</v>
      </c>
      <c r="J2576">
        <v>2</v>
      </c>
      <c r="K2576">
        <v>0.03</v>
      </c>
      <c r="L2576">
        <v>-1</v>
      </c>
      <c r="M2576">
        <v>-1</v>
      </c>
      <c r="N2576">
        <v>0.67</v>
      </c>
      <c r="O2576">
        <v>3.58</v>
      </c>
      <c r="P2576">
        <v>0.03</v>
      </c>
      <c r="Q2576">
        <v>0.28000000000000003</v>
      </c>
      <c r="R2576">
        <v>0.05</v>
      </c>
      <c r="S2576">
        <v>0.32</v>
      </c>
      <c r="T2576">
        <v>0.23</v>
      </c>
      <c r="U2576">
        <v>0</v>
      </c>
      <c r="V2576">
        <v>0</v>
      </c>
      <c r="W2576">
        <v>20.67</v>
      </c>
      <c r="X2576">
        <v>0.6</v>
      </c>
      <c r="Y2576">
        <v>-1</v>
      </c>
      <c r="Z2576">
        <v>-1</v>
      </c>
      <c r="AA2576">
        <v>24.88</v>
      </c>
      <c r="AB2576">
        <v>0.03</v>
      </c>
      <c r="AC2576">
        <v>0.02</v>
      </c>
      <c r="AD2576">
        <v>0.03</v>
      </c>
      <c r="AE2576">
        <v>4.17</v>
      </c>
      <c r="AF2576">
        <v>-1</v>
      </c>
      <c r="AG2576">
        <v>-1</v>
      </c>
      <c r="AH2576">
        <v>-1</v>
      </c>
      <c r="AI2576">
        <v>0</v>
      </c>
      <c r="AJ2576">
        <v>0</v>
      </c>
      <c r="AK2576">
        <v>0.03</v>
      </c>
      <c r="AL2576">
        <v>0.03</v>
      </c>
      <c r="AM2576">
        <v>0.05</v>
      </c>
      <c r="AN2576">
        <v>0.05</v>
      </c>
      <c r="AO2576">
        <v>1.42</v>
      </c>
      <c r="AP2576">
        <v>1.42</v>
      </c>
      <c r="AQ2576">
        <v>22.67</v>
      </c>
      <c r="AR2576">
        <v>0.53</v>
      </c>
      <c r="AS2576">
        <v>0.68</v>
      </c>
      <c r="AT2576">
        <v>-1</v>
      </c>
      <c r="AU2576">
        <v>-1</v>
      </c>
      <c r="AV2576">
        <v>0.05</v>
      </c>
      <c r="AW2576">
        <v>29.88</v>
      </c>
      <c r="AX2576">
        <v>29.88</v>
      </c>
      <c r="AY2576">
        <v>0.17</v>
      </c>
      <c r="AZ2576">
        <v>0</v>
      </c>
      <c r="BA2576">
        <v>1459.3367382469032</v>
      </c>
    </row>
    <row r="2577" spans="1:53" x14ac:dyDescent="0.25">
      <c r="A2577">
        <v>5776</v>
      </c>
      <c r="B2577" t="s">
        <v>1070</v>
      </c>
      <c r="C2577">
        <v>0</v>
      </c>
      <c r="D2577">
        <v>1.58</v>
      </c>
      <c r="E2577">
        <v>0</v>
      </c>
      <c r="F2577">
        <v>0</v>
      </c>
      <c r="G2577">
        <v>0</v>
      </c>
      <c r="H2577">
        <v>0.03</v>
      </c>
      <c r="I2577">
        <v>0</v>
      </c>
      <c r="J2577">
        <v>2</v>
      </c>
      <c r="K2577">
        <v>0.03</v>
      </c>
      <c r="L2577">
        <v>-1</v>
      </c>
      <c r="M2577">
        <v>-1</v>
      </c>
      <c r="N2577">
        <v>0.67</v>
      </c>
      <c r="O2577">
        <v>3.58</v>
      </c>
      <c r="P2577">
        <v>0.03</v>
      </c>
      <c r="Q2577">
        <v>0.28000000000000003</v>
      </c>
      <c r="R2577">
        <v>0.05</v>
      </c>
      <c r="S2577">
        <v>0.32</v>
      </c>
      <c r="T2577">
        <v>0.23</v>
      </c>
      <c r="U2577">
        <v>0</v>
      </c>
      <c r="V2577">
        <v>0</v>
      </c>
      <c r="W2577">
        <v>20.67</v>
      </c>
      <c r="X2577">
        <v>0.6</v>
      </c>
      <c r="Y2577">
        <v>-1</v>
      </c>
      <c r="Z2577">
        <v>-1</v>
      </c>
      <c r="AA2577">
        <v>24.88</v>
      </c>
      <c r="AB2577">
        <v>0.03</v>
      </c>
      <c r="AC2577">
        <v>0.02</v>
      </c>
      <c r="AD2577">
        <v>0.03</v>
      </c>
      <c r="AE2577">
        <v>4.17</v>
      </c>
      <c r="AF2577">
        <v>-1</v>
      </c>
      <c r="AG2577">
        <v>-1</v>
      </c>
      <c r="AH2577">
        <v>-1</v>
      </c>
      <c r="AI2577">
        <v>0</v>
      </c>
      <c r="AJ2577">
        <v>0</v>
      </c>
      <c r="AK2577">
        <v>0.03</v>
      </c>
      <c r="AL2577">
        <v>0.03</v>
      </c>
      <c r="AM2577">
        <v>0.05</v>
      </c>
      <c r="AN2577">
        <v>0.05</v>
      </c>
      <c r="AO2577">
        <v>1.42</v>
      </c>
      <c r="AP2577">
        <v>1.42</v>
      </c>
      <c r="AQ2577">
        <v>22.67</v>
      </c>
      <c r="AR2577">
        <v>0.53</v>
      </c>
      <c r="AS2577">
        <v>0.68</v>
      </c>
      <c r="AT2577">
        <v>-1</v>
      </c>
      <c r="AU2577">
        <v>-1</v>
      </c>
      <c r="AV2577">
        <v>0.05</v>
      </c>
      <c r="AW2577">
        <v>29.88</v>
      </c>
      <c r="AX2577">
        <v>29.88</v>
      </c>
      <c r="AY2577">
        <v>0.17</v>
      </c>
      <c r="AZ2577">
        <v>0</v>
      </c>
      <c r="BA2577">
        <v>1422.1386175322484</v>
      </c>
    </row>
    <row r="2578" spans="1:53" x14ac:dyDescent="0.25">
      <c r="A2578">
        <v>5777</v>
      </c>
      <c r="B2578" t="s">
        <v>2859</v>
      </c>
      <c r="C2578">
        <v>0</v>
      </c>
      <c r="D2578">
        <v>1.58</v>
      </c>
      <c r="E2578">
        <v>0</v>
      </c>
      <c r="F2578">
        <v>0</v>
      </c>
      <c r="G2578">
        <v>0</v>
      </c>
      <c r="H2578">
        <v>0.03</v>
      </c>
      <c r="I2578">
        <v>0</v>
      </c>
      <c r="J2578">
        <v>2</v>
      </c>
      <c r="K2578">
        <v>0.03</v>
      </c>
      <c r="L2578">
        <v>-1</v>
      </c>
      <c r="M2578">
        <v>-1</v>
      </c>
      <c r="N2578">
        <v>0.67</v>
      </c>
      <c r="O2578">
        <v>3.58</v>
      </c>
      <c r="P2578">
        <v>0.03</v>
      </c>
      <c r="Q2578">
        <v>0.28000000000000003</v>
      </c>
      <c r="R2578">
        <v>0.05</v>
      </c>
      <c r="S2578">
        <v>0.32</v>
      </c>
      <c r="T2578">
        <v>0.23</v>
      </c>
      <c r="U2578">
        <v>0</v>
      </c>
      <c r="V2578">
        <v>0</v>
      </c>
      <c r="W2578">
        <v>20.67</v>
      </c>
      <c r="X2578">
        <v>0.6</v>
      </c>
      <c r="Y2578">
        <v>-1</v>
      </c>
      <c r="Z2578">
        <v>-1</v>
      </c>
      <c r="AA2578">
        <v>24.88</v>
      </c>
      <c r="AB2578">
        <v>0.03</v>
      </c>
      <c r="AC2578">
        <v>0.02</v>
      </c>
      <c r="AD2578">
        <v>0.03</v>
      </c>
      <c r="AE2578">
        <v>4.17</v>
      </c>
      <c r="AF2578">
        <v>-1</v>
      </c>
      <c r="AG2578">
        <v>-1</v>
      </c>
      <c r="AH2578">
        <v>-1</v>
      </c>
      <c r="AI2578">
        <v>0</v>
      </c>
      <c r="AJ2578">
        <v>0</v>
      </c>
      <c r="AK2578">
        <v>0.03</v>
      </c>
      <c r="AL2578">
        <v>0.03</v>
      </c>
      <c r="AM2578">
        <v>0.05</v>
      </c>
      <c r="AN2578">
        <v>0.05</v>
      </c>
      <c r="AO2578">
        <v>1.42</v>
      </c>
      <c r="AP2578">
        <v>1.42</v>
      </c>
      <c r="AQ2578">
        <v>22.67</v>
      </c>
      <c r="AR2578">
        <v>0.53</v>
      </c>
      <c r="AS2578">
        <v>0.68</v>
      </c>
      <c r="AT2578">
        <v>-1</v>
      </c>
      <c r="AU2578">
        <v>-1</v>
      </c>
      <c r="AV2578">
        <v>0.05</v>
      </c>
      <c r="AW2578">
        <v>29.88</v>
      </c>
      <c r="AX2578">
        <v>29.88</v>
      </c>
      <c r="AY2578">
        <v>0.17</v>
      </c>
      <c r="AZ2578">
        <v>0</v>
      </c>
      <c r="BA2578">
        <v>1365.8474764615707</v>
      </c>
    </row>
    <row r="2579" spans="1:53" x14ac:dyDescent="0.25">
      <c r="A2579">
        <v>5781</v>
      </c>
      <c r="B2579" t="s">
        <v>2860</v>
      </c>
      <c r="C2579">
        <v>0</v>
      </c>
      <c r="D2579">
        <v>1.58</v>
      </c>
      <c r="E2579">
        <v>0</v>
      </c>
      <c r="F2579">
        <v>0</v>
      </c>
      <c r="G2579">
        <v>0</v>
      </c>
      <c r="H2579">
        <v>0.03</v>
      </c>
      <c r="I2579">
        <v>0</v>
      </c>
      <c r="J2579">
        <v>2</v>
      </c>
      <c r="K2579">
        <v>0.03</v>
      </c>
      <c r="L2579">
        <v>-1</v>
      </c>
      <c r="M2579">
        <v>-1</v>
      </c>
      <c r="N2579">
        <v>0.67</v>
      </c>
      <c r="O2579">
        <v>3.58</v>
      </c>
      <c r="P2579">
        <v>0.03</v>
      </c>
      <c r="Q2579">
        <v>0.28000000000000003</v>
      </c>
      <c r="R2579">
        <v>0.05</v>
      </c>
      <c r="S2579">
        <v>0.32</v>
      </c>
      <c r="T2579">
        <v>0.23</v>
      </c>
      <c r="U2579">
        <v>0</v>
      </c>
      <c r="V2579">
        <v>0</v>
      </c>
      <c r="W2579">
        <v>20.67</v>
      </c>
      <c r="X2579">
        <v>0.6</v>
      </c>
      <c r="Y2579">
        <v>-1</v>
      </c>
      <c r="Z2579">
        <v>-1</v>
      </c>
      <c r="AA2579">
        <v>24.88</v>
      </c>
      <c r="AB2579">
        <v>0.03</v>
      </c>
      <c r="AC2579">
        <v>0.02</v>
      </c>
      <c r="AD2579">
        <v>0.03</v>
      </c>
      <c r="AE2579">
        <v>4.17</v>
      </c>
      <c r="AF2579">
        <v>-1</v>
      </c>
      <c r="AG2579">
        <v>-1</v>
      </c>
      <c r="AH2579">
        <v>-1</v>
      </c>
      <c r="AI2579">
        <v>0</v>
      </c>
      <c r="AJ2579">
        <v>0</v>
      </c>
      <c r="AK2579">
        <v>0.03</v>
      </c>
      <c r="AL2579">
        <v>0.03</v>
      </c>
      <c r="AM2579">
        <v>0.05</v>
      </c>
      <c r="AN2579">
        <v>0.05</v>
      </c>
      <c r="AO2579">
        <v>1.42</v>
      </c>
      <c r="AP2579">
        <v>1.42</v>
      </c>
      <c r="AQ2579">
        <v>22.67</v>
      </c>
      <c r="AR2579">
        <v>0.53</v>
      </c>
      <c r="AS2579">
        <v>0.68</v>
      </c>
      <c r="AT2579">
        <v>-1</v>
      </c>
      <c r="AU2579">
        <v>-1</v>
      </c>
      <c r="AV2579">
        <v>0.05</v>
      </c>
      <c r="AW2579">
        <v>29.88</v>
      </c>
      <c r="AX2579">
        <v>29.88</v>
      </c>
      <c r="AY2579">
        <v>0.17</v>
      </c>
      <c r="AZ2579">
        <v>0</v>
      </c>
      <c r="BA2579">
        <v>1450.6171748382078</v>
      </c>
    </row>
    <row r="2580" spans="1:53" x14ac:dyDescent="0.25">
      <c r="A2580">
        <v>5783</v>
      </c>
      <c r="B2580" t="s">
        <v>2861</v>
      </c>
      <c r="C2580">
        <v>0</v>
      </c>
      <c r="D2580">
        <v>1.58</v>
      </c>
      <c r="E2580">
        <v>0</v>
      </c>
      <c r="F2580">
        <v>0</v>
      </c>
      <c r="G2580">
        <v>0</v>
      </c>
      <c r="H2580">
        <v>0.03</v>
      </c>
      <c r="I2580">
        <v>0</v>
      </c>
      <c r="J2580">
        <v>2</v>
      </c>
      <c r="K2580">
        <v>0.03</v>
      </c>
      <c r="L2580">
        <v>-1</v>
      </c>
      <c r="M2580">
        <v>-1</v>
      </c>
      <c r="N2580">
        <v>0.67</v>
      </c>
      <c r="O2580">
        <v>3.58</v>
      </c>
      <c r="P2580">
        <v>0.03</v>
      </c>
      <c r="Q2580">
        <v>0.28000000000000003</v>
      </c>
      <c r="R2580">
        <v>0.05</v>
      </c>
      <c r="S2580">
        <v>0.32</v>
      </c>
      <c r="T2580">
        <v>0.23</v>
      </c>
      <c r="U2580">
        <v>0</v>
      </c>
      <c r="V2580">
        <v>0</v>
      </c>
      <c r="W2580">
        <v>20.67</v>
      </c>
      <c r="X2580">
        <v>0.6</v>
      </c>
      <c r="Y2580">
        <v>-1</v>
      </c>
      <c r="Z2580">
        <v>-1</v>
      </c>
      <c r="AA2580">
        <v>24.88</v>
      </c>
      <c r="AB2580">
        <v>0.03</v>
      </c>
      <c r="AC2580">
        <v>0.02</v>
      </c>
      <c r="AD2580">
        <v>0.03</v>
      </c>
      <c r="AE2580">
        <v>4.17</v>
      </c>
      <c r="AF2580">
        <v>-1</v>
      </c>
      <c r="AG2580">
        <v>-1</v>
      </c>
      <c r="AH2580">
        <v>-1</v>
      </c>
      <c r="AI2580">
        <v>0</v>
      </c>
      <c r="AJ2580">
        <v>0</v>
      </c>
      <c r="AK2580">
        <v>0.03</v>
      </c>
      <c r="AL2580">
        <v>0.03</v>
      </c>
      <c r="AM2580">
        <v>0.05</v>
      </c>
      <c r="AN2580">
        <v>0.05</v>
      </c>
      <c r="AO2580">
        <v>1.42</v>
      </c>
      <c r="AP2580">
        <v>1.42</v>
      </c>
      <c r="AQ2580">
        <v>22.67</v>
      </c>
      <c r="AR2580">
        <v>0.53</v>
      </c>
      <c r="AS2580">
        <v>0.68</v>
      </c>
      <c r="AT2580">
        <v>-1</v>
      </c>
      <c r="AU2580">
        <v>-1</v>
      </c>
      <c r="AV2580">
        <v>0.05</v>
      </c>
      <c r="AW2580">
        <v>29.88</v>
      </c>
      <c r="AX2580">
        <v>29.88</v>
      </c>
      <c r="AY2580">
        <v>0.17</v>
      </c>
      <c r="AZ2580">
        <v>0</v>
      </c>
      <c r="BA2580">
        <v>1415.2867573240587</v>
      </c>
    </row>
    <row r="2581" spans="1:53" x14ac:dyDescent="0.25">
      <c r="A2581">
        <v>5785</v>
      </c>
      <c r="B2581" t="s">
        <v>2862</v>
      </c>
      <c r="C2581">
        <v>0</v>
      </c>
      <c r="D2581">
        <v>1.58</v>
      </c>
      <c r="E2581">
        <v>0</v>
      </c>
      <c r="F2581">
        <v>0</v>
      </c>
      <c r="G2581">
        <v>0</v>
      </c>
      <c r="H2581">
        <v>0.03</v>
      </c>
      <c r="I2581">
        <v>0</v>
      </c>
      <c r="J2581">
        <v>2</v>
      </c>
      <c r="K2581">
        <v>0.03</v>
      </c>
      <c r="L2581">
        <v>-1</v>
      </c>
      <c r="M2581">
        <v>-1</v>
      </c>
      <c r="N2581">
        <v>0.67</v>
      </c>
      <c r="O2581">
        <v>3.58</v>
      </c>
      <c r="P2581">
        <v>0.03</v>
      </c>
      <c r="Q2581">
        <v>0.28000000000000003</v>
      </c>
      <c r="R2581">
        <v>0.05</v>
      </c>
      <c r="S2581">
        <v>0.32</v>
      </c>
      <c r="T2581">
        <v>0.23</v>
      </c>
      <c r="U2581">
        <v>0</v>
      </c>
      <c r="V2581">
        <v>0</v>
      </c>
      <c r="W2581">
        <v>20.67</v>
      </c>
      <c r="X2581">
        <v>0.6</v>
      </c>
      <c r="Y2581">
        <v>-1</v>
      </c>
      <c r="Z2581">
        <v>-1</v>
      </c>
      <c r="AA2581">
        <v>24.88</v>
      </c>
      <c r="AB2581">
        <v>0.03</v>
      </c>
      <c r="AC2581">
        <v>0.02</v>
      </c>
      <c r="AD2581">
        <v>0.03</v>
      </c>
      <c r="AE2581">
        <v>4.17</v>
      </c>
      <c r="AF2581">
        <v>-1</v>
      </c>
      <c r="AG2581">
        <v>-1</v>
      </c>
      <c r="AH2581">
        <v>-1</v>
      </c>
      <c r="AI2581">
        <v>0</v>
      </c>
      <c r="AJ2581">
        <v>0</v>
      </c>
      <c r="AK2581">
        <v>0.03</v>
      </c>
      <c r="AL2581">
        <v>0.03</v>
      </c>
      <c r="AM2581">
        <v>0.05</v>
      </c>
      <c r="AN2581">
        <v>0.05</v>
      </c>
      <c r="AO2581">
        <v>1.42</v>
      </c>
      <c r="AP2581">
        <v>1.42</v>
      </c>
      <c r="AQ2581">
        <v>22.67</v>
      </c>
      <c r="AR2581">
        <v>0.53</v>
      </c>
      <c r="AS2581">
        <v>0.68</v>
      </c>
      <c r="AT2581">
        <v>-1</v>
      </c>
      <c r="AU2581">
        <v>-1</v>
      </c>
      <c r="AV2581">
        <v>0.05</v>
      </c>
      <c r="AW2581">
        <v>29.88</v>
      </c>
      <c r="AX2581">
        <v>29.88</v>
      </c>
      <c r="AY2581">
        <v>0.17</v>
      </c>
      <c r="AZ2581">
        <v>0</v>
      </c>
      <c r="BA2581">
        <v>1406.283779499845</v>
      </c>
    </row>
    <row r="2582" spans="1:53" x14ac:dyDescent="0.25">
      <c r="A2582">
        <v>5800</v>
      </c>
      <c r="B2582" t="s">
        <v>2863</v>
      </c>
      <c r="C2582">
        <v>0</v>
      </c>
      <c r="D2582">
        <v>1.58</v>
      </c>
      <c r="E2582">
        <v>0</v>
      </c>
      <c r="F2582">
        <v>0</v>
      </c>
      <c r="G2582">
        <v>0</v>
      </c>
      <c r="H2582">
        <v>0.03</v>
      </c>
      <c r="I2582">
        <v>0</v>
      </c>
      <c r="J2582">
        <v>2</v>
      </c>
      <c r="K2582">
        <v>0.03</v>
      </c>
      <c r="L2582">
        <v>-1</v>
      </c>
      <c r="M2582">
        <v>-1</v>
      </c>
      <c r="N2582">
        <v>0.67</v>
      </c>
      <c r="O2582">
        <v>3.58</v>
      </c>
      <c r="P2582">
        <v>0.03</v>
      </c>
      <c r="Q2582">
        <v>0.28000000000000003</v>
      </c>
      <c r="R2582">
        <v>0.05</v>
      </c>
      <c r="S2582">
        <v>0.32</v>
      </c>
      <c r="T2582">
        <v>0.23</v>
      </c>
      <c r="U2582">
        <v>0</v>
      </c>
      <c r="V2582">
        <v>0</v>
      </c>
      <c r="W2582">
        <v>20.67</v>
      </c>
      <c r="X2582">
        <v>0.6</v>
      </c>
      <c r="Y2582">
        <v>-1</v>
      </c>
      <c r="Z2582">
        <v>-1</v>
      </c>
      <c r="AA2582">
        <v>24.88</v>
      </c>
      <c r="AB2582">
        <v>0.03</v>
      </c>
      <c r="AC2582">
        <v>0.02</v>
      </c>
      <c r="AD2582">
        <v>0.03</v>
      </c>
      <c r="AE2582">
        <v>4.17</v>
      </c>
      <c r="AF2582">
        <v>-1</v>
      </c>
      <c r="AG2582">
        <v>-1</v>
      </c>
      <c r="AH2582">
        <v>-1</v>
      </c>
      <c r="AI2582">
        <v>0</v>
      </c>
      <c r="AJ2582">
        <v>0</v>
      </c>
      <c r="AK2582">
        <v>0.03</v>
      </c>
      <c r="AL2582">
        <v>0.03</v>
      </c>
      <c r="AM2582">
        <v>0.05</v>
      </c>
      <c r="AN2582">
        <v>0.05</v>
      </c>
      <c r="AO2582">
        <v>1.42</v>
      </c>
      <c r="AP2582">
        <v>1.42</v>
      </c>
      <c r="AQ2582">
        <v>22.67</v>
      </c>
      <c r="AR2582">
        <v>0.53</v>
      </c>
      <c r="AS2582">
        <v>0.68</v>
      </c>
      <c r="AT2582">
        <v>-1</v>
      </c>
      <c r="AU2582">
        <v>-1</v>
      </c>
      <c r="AV2582">
        <v>0.05</v>
      </c>
      <c r="AW2582">
        <v>29.88</v>
      </c>
      <c r="AX2582">
        <v>29.88</v>
      </c>
      <c r="AY2582">
        <v>0.17</v>
      </c>
      <c r="AZ2582">
        <v>0</v>
      </c>
      <c r="BA2582">
        <v>1376.3673583641512</v>
      </c>
    </row>
    <row r="2583" spans="1:53" x14ac:dyDescent="0.25">
      <c r="A2583">
        <v>5801</v>
      </c>
      <c r="B2583" t="s">
        <v>2864</v>
      </c>
      <c r="C2583">
        <v>0</v>
      </c>
      <c r="D2583">
        <v>1.58</v>
      </c>
      <c r="E2583">
        <v>0</v>
      </c>
      <c r="F2583">
        <v>0</v>
      </c>
      <c r="G2583">
        <v>0</v>
      </c>
      <c r="H2583">
        <v>0.03</v>
      </c>
      <c r="I2583">
        <v>0</v>
      </c>
      <c r="J2583">
        <v>2</v>
      </c>
      <c r="K2583">
        <v>0.03</v>
      </c>
      <c r="L2583">
        <v>-1</v>
      </c>
      <c r="M2583">
        <v>-1</v>
      </c>
      <c r="N2583">
        <v>0.67</v>
      </c>
      <c r="O2583">
        <v>3.58</v>
      </c>
      <c r="P2583">
        <v>0.03</v>
      </c>
      <c r="Q2583">
        <v>0.28000000000000003</v>
      </c>
      <c r="R2583">
        <v>0.05</v>
      </c>
      <c r="S2583">
        <v>0.32</v>
      </c>
      <c r="T2583">
        <v>0.23</v>
      </c>
      <c r="U2583">
        <v>0</v>
      </c>
      <c r="V2583">
        <v>0</v>
      </c>
      <c r="W2583">
        <v>20.67</v>
      </c>
      <c r="X2583">
        <v>0.6</v>
      </c>
      <c r="Y2583">
        <v>-1</v>
      </c>
      <c r="Z2583">
        <v>-1</v>
      </c>
      <c r="AA2583">
        <v>24.88</v>
      </c>
      <c r="AB2583">
        <v>0.03</v>
      </c>
      <c r="AC2583">
        <v>0.02</v>
      </c>
      <c r="AD2583">
        <v>0.03</v>
      </c>
      <c r="AE2583">
        <v>4.17</v>
      </c>
      <c r="AF2583">
        <v>-1</v>
      </c>
      <c r="AG2583">
        <v>-1</v>
      </c>
      <c r="AH2583">
        <v>-1</v>
      </c>
      <c r="AI2583">
        <v>0</v>
      </c>
      <c r="AJ2583">
        <v>0</v>
      </c>
      <c r="AK2583">
        <v>0.03</v>
      </c>
      <c r="AL2583">
        <v>0.03</v>
      </c>
      <c r="AM2583">
        <v>0.05</v>
      </c>
      <c r="AN2583">
        <v>0.05</v>
      </c>
      <c r="AO2583">
        <v>1.42</v>
      </c>
      <c r="AP2583">
        <v>1.42</v>
      </c>
      <c r="AQ2583">
        <v>22.67</v>
      </c>
      <c r="AR2583">
        <v>0.53</v>
      </c>
      <c r="AS2583">
        <v>0.68</v>
      </c>
      <c r="AT2583">
        <v>-1</v>
      </c>
      <c r="AU2583">
        <v>-1</v>
      </c>
      <c r="AV2583">
        <v>0.05</v>
      </c>
      <c r="AW2583">
        <v>29.88</v>
      </c>
      <c r="AX2583">
        <v>29.88</v>
      </c>
      <c r="AY2583">
        <v>0.17</v>
      </c>
      <c r="AZ2583">
        <v>0</v>
      </c>
      <c r="BA2583">
        <v>1458.7073838102863</v>
      </c>
    </row>
    <row r="2584" spans="1:53" x14ac:dyDescent="0.25">
      <c r="A2584">
        <v>5802</v>
      </c>
      <c r="B2584" t="s">
        <v>2865</v>
      </c>
      <c r="C2584">
        <v>0</v>
      </c>
      <c r="D2584">
        <v>1.58</v>
      </c>
      <c r="E2584">
        <v>0</v>
      </c>
      <c r="F2584">
        <v>0</v>
      </c>
      <c r="G2584">
        <v>0</v>
      </c>
      <c r="H2584">
        <v>0.03</v>
      </c>
      <c r="I2584">
        <v>0</v>
      </c>
      <c r="J2584">
        <v>2</v>
      </c>
      <c r="K2584">
        <v>0.03</v>
      </c>
      <c r="L2584">
        <v>-1</v>
      </c>
      <c r="M2584">
        <v>-1</v>
      </c>
      <c r="N2584">
        <v>0.67</v>
      </c>
      <c r="O2584">
        <v>3.58</v>
      </c>
      <c r="P2584">
        <v>0.03</v>
      </c>
      <c r="Q2584">
        <v>0.28000000000000003</v>
      </c>
      <c r="R2584">
        <v>0.05</v>
      </c>
      <c r="S2584">
        <v>0.32</v>
      </c>
      <c r="T2584">
        <v>0.23</v>
      </c>
      <c r="U2584">
        <v>0</v>
      </c>
      <c r="V2584">
        <v>0</v>
      </c>
      <c r="W2584">
        <v>20.67</v>
      </c>
      <c r="X2584">
        <v>0.6</v>
      </c>
      <c r="Y2584">
        <v>-1</v>
      </c>
      <c r="Z2584">
        <v>-1</v>
      </c>
      <c r="AA2584">
        <v>24.88</v>
      </c>
      <c r="AB2584">
        <v>0.03</v>
      </c>
      <c r="AC2584">
        <v>0.02</v>
      </c>
      <c r="AD2584">
        <v>0.03</v>
      </c>
      <c r="AE2584">
        <v>4.17</v>
      </c>
      <c r="AF2584">
        <v>-1</v>
      </c>
      <c r="AG2584">
        <v>-1</v>
      </c>
      <c r="AH2584">
        <v>-1</v>
      </c>
      <c r="AI2584">
        <v>0</v>
      </c>
      <c r="AJ2584">
        <v>0</v>
      </c>
      <c r="AK2584">
        <v>0.03</v>
      </c>
      <c r="AL2584">
        <v>0.03</v>
      </c>
      <c r="AM2584">
        <v>0.05</v>
      </c>
      <c r="AN2584">
        <v>0.05</v>
      </c>
      <c r="AO2584">
        <v>1.42</v>
      </c>
      <c r="AP2584">
        <v>1.42</v>
      </c>
      <c r="AQ2584">
        <v>22.67</v>
      </c>
      <c r="AR2584">
        <v>0.53</v>
      </c>
      <c r="AS2584">
        <v>0.68</v>
      </c>
      <c r="AT2584">
        <v>-1</v>
      </c>
      <c r="AU2584">
        <v>-1</v>
      </c>
      <c r="AV2584">
        <v>0.05</v>
      </c>
      <c r="AW2584">
        <v>29.88</v>
      </c>
      <c r="AX2584">
        <v>29.88</v>
      </c>
      <c r="AY2584">
        <v>0.17</v>
      </c>
      <c r="AZ2584">
        <v>0</v>
      </c>
      <c r="BA2584">
        <v>1491.5947043325218</v>
      </c>
    </row>
    <row r="2585" spans="1:53" x14ac:dyDescent="0.25">
      <c r="A2585">
        <v>5803</v>
      </c>
      <c r="B2585" t="s">
        <v>2866</v>
      </c>
      <c r="C2585">
        <v>0</v>
      </c>
      <c r="D2585">
        <v>1.58</v>
      </c>
      <c r="E2585">
        <v>0</v>
      </c>
      <c r="F2585">
        <v>0</v>
      </c>
      <c r="G2585">
        <v>0</v>
      </c>
      <c r="H2585">
        <v>0.03</v>
      </c>
      <c r="I2585">
        <v>0</v>
      </c>
      <c r="J2585">
        <v>2</v>
      </c>
      <c r="K2585">
        <v>0.03</v>
      </c>
      <c r="L2585">
        <v>-1</v>
      </c>
      <c r="M2585">
        <v>-1</v>
      </c>
      <c r="N2585">
        <v>0.67</v>
      </c>
      <c r="O2585">
        <v>3.58</v>
      </c>
      <c r="P2585">
        <v>0.03</v>
      </c>
      <c r="Q2585">
        <v>0.28000000000000003</v>
      </c>
      <c r="R2585">
        <v>0.05</v>
      </c>
      <c r="S2585">
        <v>0.32</v>
      </c>
      <c r="T2585">
        <v>0.23</v>
      </c>
      <c r="U2585">
        <v>0</v>
      </c>
      <c r="V2585">
        <v>0</v>
      </c>
      <c r="W2585">
        <v>20.67</v>
      </c>
      <c r="X2585">
        <v>0.6</v>
      </c>
      <c r="Y2585">
        <v>-1</v>
      </c>
      <c r="Z2585">
        <v>-1</v>
      </c>
      <c r="AA2585">
        <v>24.88</v>
      </c>
      <c r="AB2585">
        <v>0.03</v>
      </c>
      <c r="AC2585">
        <v>0.02</v>
      </c>
      <c r="AD2585">
        <v>0.03</v>
      </c>
      <c r="AE2585">
        <v>4.17</v>
      </c>
      <c r="AF2585">
        <v>-1</v>
      </c>
      <c r="AG2585">
        <v>-1</v>
      </c>
      <c r="AH2585">
        <v>-1</v>
      </c>
      <c r="AI2585">
        <v>0</v>
      </c>
      <c r="AJ2585">
        <v>0</v>
      </c>
      <c r="AK2585">
        <v>0.03</v>
      </c>
      <c r="AL2585">
        <v>0.03</v>
      </c>
      <c r="AM2585">
        <v>0.05</v>
      </c>
      <c r="AN2585">
        <v>0.05</v>
      </c>
      <c r="AO2585">
        <v>1.42</v>
      </c>
      <c r="AP2585">
        <v>1.42</v>
      </c>
      <c r="AQ2585">
        <v>22.67</v>
      </c>
      <c r="AR2585">
        <v>0.53</v>
      </c>
      <c r="AS2585">
        <v>0.68</v>
      </c>
      <c r="AT2585">
        <v>-1</v>
      </c>
      <c r="AU2585">
        <v>-1</v>
      </c>
      <c r="AV2585">
        <v>0.05</v>
      </c>
      <c r="AW2585">
        <v>29.88</v>
      </c>
      <c r="AX2585">
        <v>29.88</v>
      </c>
      <c r="AY2585">
        <v>0.17</v>
      </c>
      <c r="AZ2585">
        <v>0</v>
      </c>
      <c r="BA2585">
        <v>1590.9965544584988</v>
      </c>
    </row>
    <row r="2586" spans="1:53" x14ac:dyDescent="0.25">
      <c r="A2586">
        <v>5804</v>
      </c>
      <c r="B2586" t="s">
        <v>2867</v>
      </c>
      <c r="C2586">
        <v>0</v>
      </c>
      <c r="D2586">
        <v>1.58</v>
      </c>
      <c r="E2586">
        <v>0</v>
      </c>
      <c r="F2586">
        <v>0</v>
      </c>
      <c r="G2586">
        <v>0</v>
      </c>
      <c r="H2586">
        <v>0.03</v>
      </c>
      <c r="I2586">
        <v>0</v>
      </c>
      <c r="J2586">
        <v>2</v>
      </c>
      <c r="K2586">
        <v>0.03</v>
      </c>
      <c r="L2586">
        <v>-1</v>
      </c>
      <c r="M2586">
        <v>-1</v>
      </c>
      <c r="N2586">
        <v>0.67</v>
      </c>
      <c r="O2586">
        <v>3.58</v>
      </c>
      <c r="P2586">
        <v>0.03</v>
      </c>
      <c r="Q2586">
        <v>0.28000000000000003</v>
      </c>
      <c r="R2586">
        <v>0.05</v>
      </c>
      <c r="S2586">
        <v>0.32</v>
      </c>
      <c r="T2586">
        <v>0.23</v>
      </c>
      <c r="U2586">
        <v>0</v>
      </c>
      <c r="V2586">
        <v>0</v>
      </c>
      <c r="W2586">
        <v>20.67</v>
      </c>
      <c r="X2586">
        <v>0.6</v>
      </c>
      <c r="Y2586">
        <v>-1</v>
      </c>
      <c r="Z2586">
        <v>-1</v>
      </c>
      <c r="AA2586">
        <v>24.88</v>
      </c>
      <c r="AB2586">
        <v>0.03</v>
      </c>
      <c r="AC2586">
        <v>0.02</v>
      </c>
      <c r="AD2586">
        <v>0.03</v>
      </c>
      <c r="AE2586">
        <v>4.17</v>
      </c>
      <c r="AF2586">
        <v>-1</v>
      </c>
      <c r="AG2586">
        <v>-1</v>
      </c>
      <c r="AH2586">
        <v>-1</v>
      </c>
      <c r="AI2586">
        <v>0</v>
      </c>
      <c r="AJ2586">
        <v>0</v>
      </c>
      <c r="AK2586">
        <v>0.03</v>
      </c>
      <c r="AL2586">
        <v>0.03</v>
      </c>
      <c r="AM2586">
        <v>0.05</v>
      </c>
      <c r="AN2586">
        <v>0.05</v>
      </c>
      <c r="AO2586">
        <v>1.42</v>
      </c>
      <c r="AP2586">
        <v>1.42</v>
      </c>
      <c r="AQ2586">
        <v>22.67</v>
      </c>
      <c r="AR2586">
        <v>0.53</v>
      </c>
      <c r="AS2586">
        <v>0.68</v>
      </c>
      <c r="AT2586">
        <v>-1</v>
      </c>
      <c r="AU2586">
        <v>-1</v>
      </c>
      <c r="AV2586">
        <v>0.05</v>
      </c>
      <c r="AW2586">
        <v>29.88</v>
      </c>
      <c r="AX2586">
        <v>29.88</v>
      </c>
      <c r="AY2586">
        <v>0.17</v>
      </c>
      <c r="AZ2586">
        <v>0</v>
      </c>
      <c r="BA2586">
        <v>1511.3380588080238</v>
      </c>
    </row>
    <row r="2587" spans="1:53" x14ac:dyDescent="0.25">
      <c r="A2587">
        <v>5805</v>
      </c>
      <c r="B2587" t="s">
        <v>2868</v>
      </c>
      <c r="C2587">
        <v>0</v>
      </c>
      <c r="D2587">
        <v>1.58</v>
      </c>
      <c r="E2587">
        <v>0</v>
      </c>
      <c r="F2587">
        <v>0</v>
      </c>
      <c r="G2587">
        <v>0</v>
      </c>
      <c r="H2587">
        <v>0.03</v>
      </c>
      <c r="I2587">
        <v>0</v>
      </c>
      <c r="J2587">
        <v>2</v>
      </c>
      <c r="K2587">
        <v>0.03</v>
      </c>
      <c r="L2587">
        <v>-1</v>
      </c>
      <c r="M2587">
        <v>-1</v>
      </c>
      <c r="N2587">
        <v>0.67</v>
      </c>
      <c r="O2587">
        <v>3.58</v>
      </c>
      <c r="P2587">
        <v>0.03</v>
      </c>
      <c r="Q2587">
        <v>0.28000000000000003</v>
      </c>
      <c r="R2587">
        <v>0.05</v>
      </c>
      <c r="S2587">
        <v>0.32</v>
      </c>
      <c r="T2587">
        <v>0.23</v>
      </c>
      <c r="U2587">
        <v>0</v>
      </c>
      <c r="V2587">
        <v>0</v>
      </c>
      <c r="W2587">
        <v>20.67</v>
      </c>
      <c r="X2587">
        <v>0.6</v>
      </c>
      <c r="Y2587">
        <v>-1</v>
      </c>
      <c r="Z2587">
        <v>-1</v>
      </c>
      <c r="AA2587">
        <v>24.88</v>
      </c>
      <c r="AB2587">
        <v>0.03</v>
      </c>
      <c r="AC2587">
        <v>0.02</v>
      </c>
      <c r="AD2587">
        <v>0.03</v>
      </c>
      <c r="AE2587">
        <v>4.17</v>
      </c>
      <c r="AF2587">
        <v>-1</v>
      </c>
      <c r="AG2587">
        <v>-1</v>
      </c>
      <c r="AH2587">
        <v>-1</v>
      </c>
      <c r="AI2587">
        <v>0</v>
      </c>
      <c r="AJ2587">
        <v>0</v>
      </c>
      <c r="AK2587">
        <v>0.03</v>
      </c>
      <c r="AL2587">
        <v>0.03</v>
      </c>
      <c r="AM2587">
        <v>0.05</v>
      </c>
      <c r="AN2587">
        <v>0.05</v>
      </c>
      <c r="AO2587">
        <v>1.42</v>
      </c>
      <c r="AP2587">
        <v>1.42</v>
      </c>
      <c r="AQ2587">
        <v>22.67</v>
      </c>
      <c r="AR2587">
        <v>0.53</v>
      </c>
      <c r="AS2587">
        <v>0.68</v>
      </c>
      <c r="AT2587">
        <v>-1</v>
      </c>
      <c r="AU2587">
        <v>-1</v>
      </c>
      <c r="AV2587">
        <v>0.05</v>
      </c>
      <c r="AW2587">
        <v>29.88</v>
      </c>
      <c r="AX2587">
        <v>29.88</v>
      </c>
      <c r="AY2587">
        <v>0.17</v>
      </c>
      <c r="AZ2587">
        <v>0</v>
      </c>
      <c r="BA2587">
        <v>1486.6877151304341</v>
      </c>
    </row>
    <row r="2588" spans="1:53" x14ac:dyDescent="0.25">
      <c r="A2588">
        <v>5806</v>
      </c>
      <c r="B2588" t="s">
        <v>2869</v>
      </c>
      <c r="C2588">
        <v>0</v>
      </c>
      <c r="D2588">
        <v>1.58</v>
      </c>
      <c r="E2588">
        <v>0</v>
      </c>
      <c r="F2588">
        <v>0</v>
      </c>
      <c r="G2588">
        <v>0</v>
      </c>
      <c r="H2588">
        <v>0.03</v>
      </c>
      <c r="I2588">
        <v>0</v>
      </c>
      <c r="J2588">
        <v>2</v>
      </c>
      <c r="K2588">
        <v>0.03</v>
      </c>
      <c r="L2588">
        <v>-1</v>
      </c>
      <c r="M2588">
        <v>-1</v>
      </c>
      <c r="N2588">
        <v>0.67</v>
      </c>
      <c r="O2588">
        <v>3.58</v>
      </c>
      <c r="P2588">
        <v>0.03</v>
      </c>
      <c r="Q2588">
        <v>0.28000000000000003</v>
      </c>
      <c r="R2588">
        <v>0.05</v>
      </c>
      <c r="S2588">
        <v>0.32</v>
      </c>
      <c r="T2588">
        <v>0.23</v>
      </c>
      <c r="U2588">
        <v>0</v>
      </c>
      <c r="V2588">
        <v>0</v>
      </c>
      <c r="W2588">
        <v>20.67</v>
      </c>
      <c r="X2588">
        <v>0.6</v>
      </c>
      <c r="Y2588">
        <v>-1</v>
      </c>
      <c r="Z2588">
        <v>-1</v>
      </c>
      <c r="AA2588">
        <v>24.88</v>
      </c>
      <c r="AB2588">
        <v>0.03</v>
      </c>
      <c r="AC2588">
        <v>0.02</v>
      </c>
      <c r="AD2588">
        <v>0.03</v>
      </c>
      <c r="AE2588">
        <v>4.17</v>
      </c>
      <c r="AF2588">
        <v>-1</v>
      </c>
      <c r="AG2588">
        <v>-1</v>
      </c>
      <c r="AH2588">
        <v>-1</v>
      </c>
      <c r="AI2588">
        <v>0</v>
      </c>
      <c r="AJ2588">
        <v>0</v>
      </c>
      <c r="AK2588">
        <v>0.03</v>
      </c>
      <c r="AL2588">
        <v>0.03</v>
      </c>
      <c r="AM2588">
        <v>0.05</v>
      </c>
      <c r="AN2588">
        <v>0.05</v>
      </c>
      <c r="AO2588">
        <v>1.42</v>
      </c>
      <c r="AP2588">
        <v>1.42</v>
      </c>
      <c r="AQ2588">
        <v>22.67</v>
      </c>
      <c r="AR2588">
        <v>0.53</v>
      </c>
      <c r="AS2588">
        <v>0.68</v>
      </c>
      <c r="AT2588">
        <v>-1</v>
      </c>
      <c r="AU2588">
        <v>-1</v>
      </c>
      <c r="AV2588">
        <v>0.05</v>
      </c>
      <c r="AW2588">
        <v>29.88</v>
      </c>
      <c r="AX2588">
        <v>29.88</v>
      </c>
      <c r="AY2588">
        <v>0.17</v>
      </c>
      <c r="AZ2588">
        <v>0</v>
      </c>
      <c r="BA2588">
        <v>1440.1087320063705</v>
      </c>
    </row>
    <row r="2589" spans="1:53" x14ac:dyDescent="0.25">
      <c r="A2589">
        <v>5809</v>
      </c>
      <c r="B2589" t="s">
        <v>2870</v>
      </c>
      <c r="C2589">
        <v>0</v>
      </c>
      <c r="D2589">
        <v>1.58</v>
      </c>
      <c r="E2589">
        <v>0</v>
      </c>
      <c r="F2589">
        <v>0</v>
      </c>
      <c r="G2589">
        <v>0</v>
      </c>
      <c r="H2589">
        <v>0.03</v>
      </c>
      <c r="I2589">
        <v>0</v>
      </c>
      <c r="J2589">
        <v>2</v>
      </c>
      <c r="K2589">
        <v>0.03</v>
      </c>
      <c r="L2589">
        <v>-1</v>
      </c>
      <c r="M2589">
        <v>-1</v>
      </c>
      <c r="N2589">
        <v>0.67</v>
      </c>
      <c r="O2589">
        <v>3.58</v>
      </c>
      <c r="P2589">
        <v>0.03</v>
      </c>
      <c r="Q2589">
        <v>0.28000000000000003</v>
      </c>
      <c r="R2589">
        <v>0.05</v>
      </c>
      <c r="S2589">
        <v>0.32</v>
      </c>
      <c r="T2589">
        <v>0.23</v>
      </c>
      <c r="U2589">
        <v>0</v>
      </c>
      <c r="V2589">
        <v>0</v>
      </c>
      <c r="W2589">
        <v>20.67</v>
      </c>
      <c r="X2589">
        <v>0.6</v>
      </c>
      <c r="Y2589">
        <v>-1</v>
      </c>
      <c r="Z2589">
        <v>-1</v>
      </c>
      <c r="AA2589">
        <v>24.88</v>
      </c>
      <c r="AB2589">
        <v>0.03</v>
      </c>
      <c r="AC2589">
        <v>0.02</v>
      </c>
      <c r="AD2589">
        <v>0.03</v>
      </c>
      <c r="AE2589">
        <v>4.17</v>
      </c>
      <c r="AF2589">
        <v>-1</v>
      </c>
      <c r="AG2589">
        <v>-1</v>
      </c>
      <c r="AH2589">
        <v>-1</v>
      </c>
      <c r="AI2589">
        <v>0</v>
      </c>
      <c r="AJ2589">
        <v>0</v>
      </c>
      <c r="AK2589">
        <v>0.03</v>
      </c>
      <c r="AL2589">
        <v>0.03</v>
      </c>
      <c r="AM2589">
        <v>0.05</v>
      </c>
      <c r="AN2589">
        <v>0.05</v>
      </c>
      <c r="AO2589">
        <v>1.42</v>
      </c>
      <c r="AP2589">
        <v>1.42</v>
      </c>
      <c r="AQ2589">
        <v>22.67</v>
      </c>
      <c r="AR2589">
        <v>0.53</v>
      </c>
      <c r="AS2589">
        <v>0.68</v>
      </c>
      <c r="AT2589">
        <v>-1</v>
      </c>
      <c r="AU2589">
        <v>-1</v>
      </c>
      <c r="AV2589">
        <v>0.05</v>
      </c>
      <c r="AW2589">
        <v>29.88</v>
      </c>
      <c r="AX2589">
        <v>29.88</v>
      </c>
      <c r="AY2589">
        <v>0.17</v>
      </c>
      <c r="AZ2589">
        <v>0</v>
      </c>
      <c r="BA2589">
        <v>1426.610515375402</v>
      </c>
    </row>
    <row r="2590" spans="1:53" x14ac:dyDescent="0.25">
      <c r="A2590">
        <v>5810</v>
      </c>
      <c r="B2590" t="s">
        <v>2871</v>
      </c>
      <c r="C2590">
        <v>0</v>
      </c>
      <c r="D2590">
        <v>1.58</v>
      </c>
      <c r="E2590">
        <v>0</v>
      </c>
      <c r="F2590">
        <v>0</v>
      </c>
      <c r="G2590">
        <v>0</v>
      </c>
      <c r="H2590">
        <v>0.03</v>
      </c>
      <c r="I2590">
        <v>0</v>
      </c>
      <c r="J2590">
        <v>2</v>
      </c>
      <c r="K2590">
        <v>0.03</v>
      </c>
      <c r="L2590">
        <v>-1</v>
      </c>
      <c r="M2590">
        <v>-1</v>
      </c>
      <c r="N2590">
        <v>0.67</v>
      </c>
      <c r="O2590">
        <v>3.58</v>
      </c>
      <c r="P2590">
        <v>0.03</v>
      </c>
      <c r="Q2590">
        <v>0.28000000000000003</v>
      </c>
      <c r="R2590">
        <v>0.05</v>
      </c>
      <c r="S2590">
        <v>0.32</v>
      </c>
      <c r="T2590">
        <v>0.23</v>
      </c>
      <c r="U2590">
        <v>0</v>
      </c>
      <c r="V2590">
        <v>0</v>
      </c>
      <c r="W2590">
        <v>20.67</v>
      </c>
      <c r="X2590">
        <v>0.6</v>
      </c>
      <c r="Y2590">
        <v>-1</v>
      </c>
      <c r="Z2590">
        <v>-1</v>
      </c>
      <c r="AA2590">
        <v>24.88</v>
      </c>
      <c r="AB2590">
        <v>0.03</v>
      </c>
      <c r="AC2590">
        <v>0.02</v>
      </c>
      <c r="AD2590">
        <v>0.03</v>
      </c>
      <c r="AE2590">
        <v>4.17</v>
      </c>
      <c r="AF2590">
        <v>-1</v>
      </c>
      <c r="AG2590">
        <v>-1</v>
      </c>
      <c r="AH2590">
        <v>-1</v>
      </c>
      <c r="AI2590">
        <v>0</v>
      </c>
      <c r="AJ2590">
        <v>0</v>
      </c>
      <c r="AK2590">
        <v>0.03</v>
      </c>
      <c r="AL2590">
        <v>0.03</v>
      </c>
      <c r="AM2590">
        <v>0.05</v>
      </c>
      <c r="AN2590">
        <v>0.05</v>
      </c>
      <c r="AO2590">
        <v>1.42</v>
      </c>
      <c r="AP2590">
        <v>1.42</v>
      </c>
      <c r="AQ2590">
        <v>22.67</v>
      </c>
      <c r="AR2590">
        <v>0.53</v>
      </c>
      <c r="AS2590">
        <v>0.68</v>
      </c>
      <c r="AT2590">
        <v>-1</v>
      </c>
      <c r="AU2590">
        <v>-1</v>
      </c>
      <c r="AV2590">
        <v>0.05</v>
      </c>
      <c r="AW2590">
        <v>29.88</v>
      </c>
      <c r="AX2590">
        <v>29.88</v>
      </c>
      <c r="AY2590">
        <v>0.17</v>
      </c>
      <c r="AZ2590">
        <v>0</v>
      </c>
      <c r="BA2590">
        <v>1466.6498270561967</v>
      </c>
    </row>
    <row r="2591" spans="1:53" x14ac:dyDescent="0.25">
      <c r="A2591">
        <v>5811</v>
      </c>
      <c r="B2591" t="s">
        <v>2872</v>
      </c>
      <c r="C2591">
        <v>0</v>
      </c>
      <c r="D2591">
        <v>1.58</v>
      </c>
      <c r="E2591">
        <v>0</v>
      </c>
      <c r="F2591">
        <v>0</v>
      </c>
      <c r="G2591">
        <v>0</v>
      </c>
      <c r="H2591">
        <v>0.03</v>
      </c>
      <c r="I2591">
        <v>0</v>
      </c>
      <c r="J2591">
        <v>2</v>
      </c>
      <c r="K2591">
        <v>0.03</v>
      </c>
      <c r="L2591">
        <v>-1</v>
      </c>
      <c r="M2591">
        <v>-1</v>
      </c>
      <c r="N2591">
        <v>0.67</v>
      </c>
      <c r="O2591">
        <v>3.58</v>
      </c>
      <c r="P2591">
        <v>0.03</v>
      </c>
      <c r="Q2591">
        <v>0.28000000000000003</v>
      </c>
      <c r="R2591">
        <v>0.05</v>
      </c>
      <c r="S2591">
        <v>0.32</v>
      </c>
      <c r="T2591">
        <v>0.23</v>
      </c>
      <c r="U2591">
        <v>0</v>
      </c>
      <c r="V2591">
        <v>0</v>
      </c>
      <c r="W2591">
        <v>20.67</v>
      </c>
      <c r="X2591">
        <v>0.6</v>
      </c>
      <c r="Y2591">
        <v>-1</v>
      </c>
      <c r="Z2591">
        <v>-1</v>
      </c>
      <c r="AA2591">
        <v>24.88</v>
      </c>
      <c r="AB2591">
        <v>0.03</v>
      </c>
      <c r="AC2591">
        <v>0.02</v>
      </c>
      <c r="AD2591">
        <v>0.03</v>
      </c>
      <c r="AE2591">
        <v>4.17</v>
      </c>
      <c r="AF2591">
        <v>-1</v>
      </c>
      <c r="AG2591">
        <v>-1</v>
      </c>
      <c r="AH2591">
        <v>-1</v>
      </c>
      <c r="AI2591">
        <v>0</v>
      </c>
      <c r="AJ2591">
        <v>0</v>
      </c>
      <c r="AK2591">
        <v>0.03</v>
      </c>
      <c r="AL2591">
        <v>0.03</v>
      </c>
      <c r="AM2591">
        <v>0.05</v>
      </c>
      <c r="AN2591">
        <v>0.05</v>
      </c>
      <c r="AO2591">
        <v>1.42</v>
      </c>
      <c r="AP2591">
        <v>1.42</v>
      </c>
      <c r="AQ2591">
        <v>22.67</v>
      </c>
      <c r="AR2591">
        <v>0.53</v>
      </c>
      <c r="AS2591">
        <v>0.68</v>
      </c>
      <c r="AT2591">
        <v>-1</v>
      </c>
      <c r="AU2591">
        <v>-1</v>
      </c>
      <c r="AV2591">
        <v>0.05</v>
      </c>
      <c r="AW2591">
        <v>29.88</v>
      </c>
      <c r="AX2591">
        <v>29.88</v>
      </c>
      <c r="AY2591">
        <v>0.17</v>
      </c>
      <c r="AZ2591">
        <v>0</v>
      </c>
      <c r="BA2591">
        <v>1496.735075646729</v>
      </c>
    </row>
    <row r="2592" spans="1:53" x14ac:dyDescent="0.25">
      <c r="A2592">
        <v>5813</v>
      </c>
      <c r="B2592" t="s">
        <v>2873</v>
      </c>
      <c r="C2592">
        <v>0</v>
      </c>
      <c r="D2592">
        <v>1.58</v>
      </c>
      <c r="E2592">
        <v>0</v>
      </c>
      <c r="F2592">
        <v>0</v>
      </c>
      <c r="G2592">
        <v>0</v>
      </c>
      <c r="H2592">
        <v>0.03</v>
      </c>
      <c r="I2592">
        <v>0</v>
      </c>
      <c r="J2592">
        <v>2</v>
      </c>
      <c r="K2592">
        <v>0.03</v>
      </c>
      <c r="L2592">
        <v>-1</v>
      </c>
      <c r="M2592">
        <v>-1</v>
      </c>
      <c r="N2592">
        <v>0.67</v>
      </c>
      <c r="O2592">
        <v>3.58</v>
      </c>
      <c r="P2592">
        <v>0.03</v>
      </c>
      <c r="Q2592">
        <v>0.28000000000000003</v>
      </c>
      <c r="R2592">
        <v>0.05</v>
      </c>
      <c r="S2592">
        <v>0.32</v>
      </c>
      <c r="T2592">
        <v>0.23</v>
      </c>
      <c r="U2592">
        <v>0</v>
      </c>
      <c r="V2592">
        <v>0</v>
      </c>
      <c r="W2592">
        <v>20.67</v>
      </c>
      <c r="X2592">
        <v>0.6</v>
      </c>
      <c r="Y2592">
        <v>-1</v>
      </c>
      <c r="Z2592">
        <v>-1</v>
      </c>
      <c r="AA2592">
        <v>24.88</v>
      </c>
      <c r="AB2592">
        <v>0.03</v>
      </c>
      <c r="AC2592">
        <v>0.02</v>
      </c>
      <c r="AD2592">
        <v>0.03</v>
      </c>
      <c r="AE2592">
        <v>4.17</v>
      </c>
      <c r="AF2592">
        <v>-1</v>
      </c>
      <c r="AG2592">
        <v>-1</v>
      </c>
      <c r="AH2592">
        <v>-1</v>
      </c>
      <c r="AI2592">
        <v>0</v>
      </c>
      <c r="AJ2592">
        <v>0</v>
      </c>
      <c r="AK2592">
        <v>0.03</v>
      </c>
      <c r="AL2592">
        <v>0.03</v>
      </c>
      <c r="AM2592">
        <v>0.05</v>
      </c>
      <c r="AN2592">
        <v>0.05</v>
      </c>
      <c r="AO2592">
        <v>1.42</v>
      </c>
      <c r="AP2592">
        <v>1.42</v>
      </c>
      <c r="AQ2592">
        <v>22.67</v>
      </c>
      <c r="AR2592">
        <v>0.53</v>
      </c>
      <c r="AS2592">
        <v>0.68</v>
      </c>
      <c r="AT2592">
        <v>-1</v>
      </c>
      <c r="AU2592">
        <v>-1</v>
      </c>
      <c r="AV2592">
        <v>0.05</v>
      </c>
      <c r="AW2592">
        <v>29.88</v>
      </c>
      <c r="AX2592">
        <v>29.88</v>
      </c>
      <c r="AY2592">
        <v>0.17</v>
      </c>
      <c r="AZ2592">
        <v>0</v>
      </c>
      <c r="BA2592">
        <v>1553.9124126368738</v>
      </c>
    </row>
    <row r="2593" spans="1:53" x14ac:dyDescent="0.25">
      <c r="A2593">
        <v>5814</v>
      </c>
      <c r="B2593" t="s">
        <v>2874</v>
      </c>
      <c r="C2593">
        <v>0</v>
      </c>
      <c r="D2593">
        <v>1.58</v>
      </c>
      <c r="E2593">
        <v>0</v>
      </c>
      <c r="F2593">
        <v>0</v>
      </c>
      <c r="G2593">
        <v>0</v>
      </c>
      <c r="H2593">
        <v>0.03</v>
      </c>
      <c r="I2593">
        <v>0</v>
      </c>
      <c r="J2593">
        <v>2</v>
      </c>
      <c r="K2593">
        <v>0.03</v>
      </c>
      <c r="L2593">
        <v>-1</v>
      </c>
      <c r="M2593">
        <v>-1</v>
      </c>
      <c r="N2593">
        <v>0.67</v>
      </c>
      <c r="O2593">
        <v>3.58</v>
      </c>
      <c r="P2593">
        <v>0.03</v>
      </c>
      <c r="Q2593">
        <v>0.28000000000000003</v>
      </c>
      <c r="R2593">
        <v>0.05</v>
      </c>
      <c r="S2593">
        <v>0.32</v>
      </c>
      <c r="T2593">
        <v>0.23</v>
      </c>
      <c r="U2593">
        <v>0</v>
      </c>
      <c r="V2593">
        <v>0</v>
      </c>
      <c r="W2593">
        <v>20.67</v>
      </c>
      <c r="X2593">
        <v>0.6</v>
      </c>
      <c r="Y2593">
        <v>-1</v>
      </c>
      <c r="Z2593">
        <v>-1</v>
      </c>
      <c r="AA2593">
        <v>24.88</v>
      </c>
      <c r="AB2593">
        <v>0.03</v>
      </c>
      <c r="AC2593">
        <v>0.02</v>
      </c>
      <c r="AD2593">
        <v>0.03</v>
      </c>
      <c r="AE2593">
        <v>4.17</v>
      </c>
      <c r="AF2593">
        <v>-1</v>
      </c>
      <c r="AG2593">
        <v>-1</v>
      </c>
      <c r="AH2593">
        <v>-1</v>
      </c>
      <c r="AI2593">
        <v>0</v>
      </c>
      <c r="AJ2593">
        <v>0</v>
      </c>
      <c r="AK2593">
        <v>0.03</v>
      </c>
      <c r="AL2593">
        <v>0.03</v>
      </c>
      <c r="AM2593">
        <v>0.05</v>
      </c>
      <c r="AN2593">
        <v>0.05</v>
      </c>
      <c r="AO2593">
        <v>1.42</v>
      </c>
      <c r="AP2593">
        <v>1.42</v>
      </c>
      <c r="AQ2593">
        <v>22.67</v>
      </c>
      <c r="AR2593">
        <v>0.53</v>
      </c>
      <c r="AS2593">
        <v>0.68</v>
      </c>
      <c r="AT2593">
        <v>-1</v>
      </c>
      <c r="AU2593">
        <v>-1</v>
      </c>
      <c r="AV2593">
        <v>0.05</v>
      </c>
      <c r="AW2593">
        <v>29.88</v>
      </c>
      <c r="AX2593">
        <v>29.88</v>
      </c>
      <c r="AY2593">
        <v>0.17</v>
      </c>
      <c r="AZ2593">
        <v>0</v>
      </c>
      <c r="BA2593">
        <v>1442.929346191755</v>
      </c>
    </row>
    <row r="2594" spans="1:53" x14ac:dyDescent="0.25">
      <c r="A2594">
        <v>5816</v>
      </c>
      <c r="B2594" t="s">
        <v>2875</v>
      </c>
      <c r="C2594">
        <v>0</v>
      </c>
      <c r="D2594">
        <v>1.58</v>
      </c>
      <c r="E2594">
        <v>0</v>
      </c>
      <c r="F2594">
        <v>0</v>
      </c>
      <c r="G2594">
        <v>0</v>
      </c>
      <c r="H2594">
        <v>0.03</v>
      </c>
      <c r="I2594">
        <v>0</v>
      </c>
      <c r="J2594">
        <v>2</v>
      </c>
      <c r="K2594">
        <v>0.03</v>
      </c>
      <c r="L2594">
        <v>-1</v>
      </c>
      <c r="M2594">
        <v>-1</v>
      </c>
      <c r="N2594">
        <v>0.67</v>
      </c>
      <c r="O2594">
        <v>3.58</v>
      </c>
      <c r="P2594">
        <v>0.03</v>
      </c>
      <c r="Q2594">
        <v>0.28000000000000003</v>
      </c>
      <c r="R2594">
        <v>0.05</v>
      </c>
      <c r="S2594">
        <v>0.32</v>
      </c>
      <c r="T2594">
        <v>0.23</v>
      </c>
      <c r="U2594">
        <v>0</v>
      </c>
      <c r="V2594">
        <v>0</v>
      </c>
      <c r="W2594">
        <v>20.67</v>
      </c>
      <c r="X2594">
        <v>0.6</v>
      </c>
      <c r="Y2594">
        <v>-1</v>
      </c>
      <c r="Z2594">
        <v>-1</v>
      </c>
      <c r="AA2594">
        <v>24.88</v>
      </c>
      <c r="AB2594">
        <v>0.03</v>
      </c>
      <c r="AC2594">
        <v>0.02</v>
      </c>
      <c r="AD2594">
        <v>0.03</v>
      </c>
      <c r="AE2594">
        <v>4.17</v>
      </c>
      <c r="AF2594">
        <v>-1</v>
      </c>
      <c r="AG2594">
        <v>-1</v>
      </c>
      <c r="AH2594">
        <v>-1</v>
      </c>
      <c r="AI2594">
        <v>0</v>
      </c>
      <c r="AJ2594">
        <v>0</v>
      </c>
      <c r="AK2594">
        <v>0.03</v>
      </c>
      <c r="AL2594">
        <v>0.03</v>
      </c>
      <c r="AM2594">
        <v>0.05</v>
      </c>
      <c r="AN2594">
        <v>0.05</v>
      </c>
      <c r="AO2594">
        <v>1.42</v>
      </c>
      <c r="AP2594">
        <v>1.42</v>
      </c>
      <c r="AQ2594">
        <v>22.67</v>
      </c>
      <c r="AR2594">
        <v>0.53</v>
      </c>
      <c r="AS2594">
        <v>0.68</v>
      </c>
      <c r="AT2594">
        <v>-1</v>
      </c>
      <c r="AU2594">
        <v>-1</v>
      </c>
      <c r="AV2594">
        <v>0.05</v>
      </c>
      <c r="AW2594">
        <v>29.88</v>
      </c>
      <c r="AX2594">
        <v>29.88</v>
      </c>
      <c r="AY2594">
        <v>0.17</v>
      </c>
      <c r="AZ2594">
        <v>0</v>
      </c>
      <c r="BA2594">
        <v>1395.7482596449322</v>
      </c>
    </row>
    <row r="2595" spans="1:53" x14ac:dyDescent="0.25">
      <c r="A2595">
        <v>5817</v>
      </c>
      <c r="B2595" t="s">
        <v>2876</v>
      </c>
      <c r="C2595">
        <v>0</v>
      </c>
      <c r="D2595">
        <v>1.58</v>
      </c>
      <c r="E2595">
        <v>0</v>
      </c>
      <c r="F2595">
        <v>0</v>
      </c>
      <c r="G2595">
        <v>0</v>
      </c>
      <c r="H2595">
        <v>0.03</v>
      </c>
      <c r="I2595">
        <v>0</v>
      </c>
      <c r="J2595">
        <v>2</v>
      </c>
      <c r="K2595">
        <v>0.03</v>
      </c>
      <c r="L2595">
        <v>-1</v>
      </c>
      <c r="M2595">
        <v>-1</v>
      </c>
      <c r="N2595">
        <v>0.67</v>
      </c>
      <c r="O2595">
        <v>3.58</v>
      </c>
      <c r="P2595">
        <v>0.03</v>
      </c>
      <c r="Q2595">
        <v>0.28000000000000003</v>
      </c>
      <c r="R2595">
        <v>0.05</v>
      </c>
      <c r="S2595">
        <v>0.32</v>
      </c>
      <c r="T2595">
        <v>0.23</v>
      </c>
      <c r="U2595">
        <v>0</v>
      </c>
      <c r="V2595">
        <v>0</v>
      </c>
      <c r="W2595">
        <v>20.67</v>
      </c>
      <c r="X2595">
        <v>0.6</v>
      </c>
      <c r="Y2595">
        <v>-1</v>
      </c>
      <c r="Z2595">
        <v>-1</v>
      </c>
      <c r="AA2595">
        <v>24.88</v>
      </c>
      <c r="AB2595">
        <v>0.03</v>
      </c>
      <c r="AC2595">
        <v>0.02</v>
      </c>
      <c r="AD2595">
        <v>0.03</v>
      </c>
      <c r="AE2595">
        <v>4.17</v>
      </c>
      <c r="AF2595">
        <v>-1</v>
      </c>
      <c r="AG2595">
        <v>-1</v>
      </c>
      <c r="AH2595">
        <v>-1</v>
      </c>
      <c r="AI2595">
        <v>0</v>
      </c>
      <c r="AJ2595">
        <v>0</v>
      </c>
      <c r="AK2595">
        <v>0.03</v>
      </c>
      <c r="AL2595">
        <v>0.03</v>
      </c>
      <c r="AM2595">
        <v>0.05</v>
      </c>
      <c r="AN2595">
        <v>0.05</v>
      </c>
      <c r="AO2595">
        <v>1.42</v>
      </c>
      <c r="AP2595">
        <v>1.42</v>
      </c>
      <c r="AQ2595">
        <v>22.67</v>
      </c>
      <c r="AR2595">
        <v>0.53</v>
      </c>
      <c r="AS2595">
        <v>0.68</v>
      </c>
      <c r="AT2595">
        <v>-1</v>
      </c>
      <c r="AU2595">
        <v>-1</v>
      </c>
      <c r="AV2595">
        <v>0.05</v>
      </c>
      <c r="AW2595">
        <v>29.88</v>
      </c>
      <c r="AX2595">
        <v>29.88</v>
      </c>
      <c r="AY2595">
        <v>0.17</v>
      </c>
      <c r="AZ2595">
        <v>0</v>
      </c>
      <c r="BA2595">
        <v>1441.2514106251797</v>
      </c>
    </row>
    <row r="2596" spans="1:53" x14ac:dyDescent="0.25">
      <c r="A2596">
        <v>5818</v>
      </c>
      <c r="B2596" t="s">
        <v>2877</v>
      </c>
      <c r="C2596">
        <v>0</v>
      </c>
      <c r="D2596">
        <v>1.58</v>
      </c>
      <c r="E2596">
        <v>0</v>
      </c>
      <c r="F2596">
        <v>0</v>
      </c>
      <c r="G2596">
        <v>0</v>
      </c>
      <c r="H2596">
        <v>0.03</v>
      </c>
      <c r="I2596">
        <v>0</v>
      </c>
      <c r="J2596">
        <v>2</v>
      </c>
      <c r="K2596">
        <v>0.03</v>
      </c>
      <c r="L2596">
        <v>-1</v>
      </c>
      <c r="M2596">
        <v>-1</v>
      </c>
      <c r="N2596">
        <v>0.67</v>
      </c>
      <c r="O2596">
        <v>3.58</v>
      </c>
      <c r="P2596">
        <v>0.03</v>
      </c>
      <c r="Q2596">
        <v>0.28000000000000003</v>
      </c>
      <c r="R2596">
        <v>0.05</v>
      </c>
      <c r="S2596">
        <v>0.32</v>
      </c>
      <c r="T2596">
        <v>0.23</v>
      </c>
      <c r="U2596">
        <v>0</v>
      </c>
      <c r="V2596">
        <v>0</v>
      </c>
      <c r="W2596">
        <v>20.67</v>
      </c>
      <c r="X2596">
        <v>0.6</v>
      </c>
      <c r="Y2596">
        <v>-1</v>
      </c>
      <c r="Z2596">
        <v>-1</v>
      </c>
      <c r="AA2596">
        <v>24.88</v>
      </c>
      <c r="AB2596">
        <v>0.03</v>
      </c>
      <c r="AC2596">
        <v>0.02</v>
      </c>
      <c r="AD2596">
        <v>0.03</v>
      </c>
      <c r="AE2596">
        <v>4.17</v>
      </c>
      <c r="AF2596">
        <v>-1</v>
      </c>
      <c r="AG2596">
        <v>-1</v>
      </c>
      <c r="AH2596">
        <v>-1</v>
      </c>
      <c r="AI2596">
        <v>0</v>
      </c>
      <c r="AJ2596">
        <v>0</v>
      </c>
      <c r="AK2596">
        <v>0.03</v>
      </c>
      <c r="AL2596">
        <v>0.03</v>
      </c>
      <c r="AM2596">
        <v>0.05</v>
      </c>
      <c r="AN2596">
        <v>0.05</v>
      </c>
      <c r="AO2596">
        <v>1.42</v>
      </c>
      <c r="AP2596">
        <v>1.42</v>
      </c>
      <c r="AQ2596">
        <v>22.67</v>
      </c>
      <c r="AR2596">
        <v>0.53</v>
      </c>
      <c r="AS2596">
        <v>0.68</v>
      </c>
      <c r="AT2596">
        <v>-1</v>
      </c>
      <c r="AU2596">
        <v>-1</v>
      </c>
      <c r="AV2596">
        <v>0.05</v>
      </c>
      <c r="AW2596">
        <v>29.88</v>
      </c>
      <c r="AX2596">
        <v>29.88</v>
      </c>
      <c r="AY2596">
        <v>0.17</v>
      </c>
      <c r="AZ2596">
        <v>0</v>
      </c>
      <c r="BA2596">
        <v>1491.2744415112202</v>
      </c>
    </row>
    <row r="2597" spans="1:53" x14ac:dyDescent="0.25">
      <c r="A2597">
        <v>5819</v>
      </c>
      <c r="B2597" t="s">
        <v>2878</v>
      </c>
      <c r="C2597">
        <v>0</v>
      </c>
      <c r="D2597">
        <v>1.58</v>
      </c>
      <c r="E2597">
        <v>0</v>
      </c>
      <c r="F2597">
        <v>0</v>
      </c>
      <c r="G2597">
        <v>0</v>
      </c>
      <c r="H2597">
        <v>0.03</v>
      </c>
      <c r="I2597">
        <v>0</v>
      </c>
      <c r="J2597">
        <v>2</v>
      </c>
      <c r="K2597">
        <v>0.03</v>
      </c>
      <c r="L2597">
        <v>-1</v>
      </c>
      <c r="M2597">
        <v>-1</v>
      </c>
      <c r="N2597">
        <v>0.67</v>
      </c>
      <c r="O2597">
        <v>3.58</v>
      </c>
      <c r="P2597">
        <v>0.03</v>
      </c>
      <c r="Q2597">
        <v>0.28000000000000003</v>
      </c>
      <c r="R2597">
        <v>0.05</v>
      </c>
      <c r="S2597">
        <v>0.32</v>
      </c>
      <c r="T2597">
        <v>0.23</v>
      </c>
      <c r="U2597">
        <v>0</v>
      </c>
      <c r="V2597">
        <v>0</v>
      </c>
      <c r="W2597">
        <v>20.67</v>
      </c>
      <c r="X2597">
        <v>0.6</v>
      </c>
      <c r="Y2597">
        <v>-1</v>
      </c>
      <c r="Z2597">
        <v>-1</v>
      </c>
      <c r="AA2597">
        <v>24.88</v>
      </c>
      <c r="AB2597">
        <v>0.03</v>
      </c>
      <c r="AC2597">
        <v>0.02</v>
      </c>
      <c r="AD2597">
        <v>0.03</v>
      </c>
      <c r="AE2597">
        <v>4.17</v>
      </c>
      <c r="AF2597">
        <v>-1</v>
      </c>
      <c r="AG2597">
        <v>-1</v>
      </c>
      <c r="AH2597">
        <v>-1</v>
      </c>
      <c r="AI2597">
        <v>0</v>
      </c>
      <c r="AJ2597">
        <v>0</v>
      </c>
      <c r="AK2597">
        <v>0.03</v>
      </c>
      <c r="AL2597">
        <v>0.03</v>
      </c>
      <c r="AM2597">
        <v>0.05</v>
      </c>
      <c r="AN2597">
        <v>0.05</v>
      </c>
      <c r="AO2597">
        <v>1.42</v>
      </c>
      <c r="AP2597">
        <v>1.42</v>
      </c>
      <c r="AQ2597">
        <v>22.67</v>
      </c>
      <c r="AR2597">
        <v>0.53</v>
      </c>
      <c r="AS2597">
        <v>0.68</v>
      </c>
      <c r="AT2597">
        <v>-1</v>
      </c>
      <c r="AU2597">
        <v>-1</v>
      </c>
      <c r="AV2597">
        <v>0.05</v>
      </c>
      <c r="AW2597">
        <v>29.88</v>
      </c>
      <c r="AX2597">
        <v>29.88</v>
      </c>
      <c r="AY2597">
        <v>0.17</v>
      </c>
      <c r="AZ2597">
        <v>0</v>
      </c>
      <c r="BA2597">
        <v>1470.5181329708007</v>
      </c>
    </row>
    <row r="2598" spans="1:53" x14ac:dyDescent="0.25">
      <c r="A2598">
        <v>5820</v>
      </c>
      <c r="B2598" t="s">
        <v>2879</v>
      </c>
      <c r="C2598">
        <v>0</v>
      </c>
      <c r="D2598">
        <v>1.58</v>
      </c>
      <c r="E2598">
        <v>0</v>
      </c>
      <c r="F2598">
        <v>0</v>
      </c>
      <c r="G2598">
        <v>0</v>
      </c>
      <c r="H2598">
        <v>0.03</v>
      </c>
      <c r="I2598">
        <v>0</v>
      </c>
      <c r="J2598">
        <v>2</v>
      </c>
      <c r="K2598">
        <v>0.03</v>
      </c>
      <c r="L2598">
        <v>-1</v>
      </c>
      <c r="M2598">
        <v>-1</v>
      </c>
      <c r="N2598">
        <v>0.67</v>
      </c>
      <c r="O2598">
        <v>3.58</v>
      </c>
      <c r="P2598">
        <v>0.03</v>
      </c>
      <c r="Q2598">
        <v>0.28000000000000003</v>
      </c>
      <c r="R2598">
        <v>0.05</v>
      </c>
      <c r="S2598">
        <v>0.32</v>
      </c>
      <c r="T2598">
        <v>0.23</v>
      </c>
      <c r="U2598">
        <v>0</v>
      </c>
      <c r="V2598">
        <v>0</v>
      </c>
      <c r="W2598">
        <v>20.67</v>
      </c>
      <c r="X2598">
        <v>0.6</v>
      </c>
      <c r="Y2598">
        <v>-1</v>
      </c>
      <c r="Z2598">
        <v>-1</v>
      </c>
      <c r="AA2598">
        <v>24.88</v>
      </c>
      <c r="AB2598">
        <v>0.03</v>
      </c>
      <c r="AC2598">
        <v>0.02</v>
      </c>
      <c r="AD2598">
        <v>0.03</v>
      </c>
      <c r="AE2598">
        <v>4.17</v>
      </c>
      <c r="AF2598">
        <v>-1</v>
      </c>
      <c r="AG2598">
        <v>-1</v>
      </c>
      <c r="AH2598">
        <v>-1</v>
      </c>
      <c r="AI2598">
        <v>0</v>
      </c>
      <c r="AJ2598">
        <v>0</v>
      </c>
      <c r="AK2598">
        <v>0.03</v>
      </c>
      <c r="AL2598">
        <v>0.03</v>
      </c>
      <c r="AM2598">
        <v>0.05</v>
      </c>
      <c r="AN2598">
        <v>0.05</v>
      </c>
      <c r="AO2598">
        <v>1.42</v>
      </c>
      <c r="AP2598">
        <v>1.42</v>
      </c>
      <c r="AQ2598">
        <v>22.67</v>
      </c>
      <c r="AR2598">
        <v>0.53</v>
      </c>
      <c r="AS2598">
        <v>0.68</v>
      </c>
      <c r="AT2598">
        <v>-1</v>
      </c>
      <c r="AU2598">
        <v>-1</v>
      </c>
      <c r="AV2598">
        <v>0.05</v>
      </c>
      <c r="AW2598">
        <v>29.88</v>
      </c>
      <c r="AX2598">
        <v>29.88</v>
      </c>
      <c r="AY2598">
        <v>0.17</v>
      </c>
      <c r="AZ2598">
        <v>0</v>
      </c>
      <c r="BA2598">
        <v>1378.6799949040544</v>
      </c>
    </row>
    <row r="2599" spans="1:53" x14ac:dyDescent="0.25">
      <c r="A2599">
        <v>5821</v>
      </c>
      <c r="B2599" t="s">
        <v>2880</v>
      </c>
      <c r="C2599">
        <v>0</v>
      </c>
      <c r="D2599">
        <v>1.58</v>
      </c>
      <c r="E2599">
        <v>0</v>
      </c>
      <c r="F2599">
        <v>0</v>
      </c>
      <c r="G2599">
        <v>0</v>
      </c>
      <c r="H2599">
        <v>0.03</v>
      </c>
      <c r="I2599">
        <v>0</v>
      </c>
      <c r="J2599">
        <v>2</v>
      </c>
      <c r="K2599">
        <v>0.03</v>
      </c>
      <c r="L2599">
        <v>-1</v>
      </c>
      <c r="M2599">
        <v>-1</v>
      </c>
      <c r="N2599">
        <v>0.67</v>
      </c>
      <c r="O2599">
        <v>3.58</v>
      </c>
      <c r="P2599">
        <v>0.03</v>
      </c>
      <c r="Q2599">
        <v>0.28000000000000003</v>
      </c>
      <c r="R2599">
        <v>0.05</v>
      </c>
      <c r="S2599">
        <v>0.32</v>
      </c>
      <c r="T2599">
        <v>0.23</v>
      </c>
      <c r="U2599">
        <v>0</v>
      </c>
      <c r="V2599">
        <v>0</v>
      </c>
      <c r="W2599">
        <v>20.67</v>
      </c>
      <c r="X2599">
        <v>0.6</v>
      </c>
      <c r="Y2599">
        <v>-1</v>
      </c>
      <c r="Z2599">
        <v>-1</v>
      </c>
      <c r="AA2599">
        <v>24.88</v>
      </c>
      <c r="AB2599">
        <v>0.03</v>
      </c>
      <c r="AC2599">
        <v>0.02</v>
      </c>
      <c r="AD2599">
        <v>0.03</v>
      </c>
      <c r="AE2599">
        <v>4.17</v>
      </c>
      <c r="AF2599">
        <v>-1</v>
      </c>
      <c r="AG2599">
        <v>-1</v>
      </c>
      <c r="AH2599">
        <v>-1</v>
      </c>
      <c r="AI2599">
        <v>0</v>
      </c>
      <c r="AJ2599">
        <v>0</v>
      </c>
      <c r="AK2599">
        <v>0.03</v>
      </c>
      <c r="AL2599">
        <v>0.03</v>
      </c>
      <c r="AM2599">
        <v>0.05</v>
      </c>
      <c r="AN2599">
        <v>0.05</v>
      </c>
      <c r="AO2599">
        <v>1.42</v>
      </c>
      <c r="AP2599">
        <v>1.42</v>
      </c>
      <c r="AQ2599">
        <v>22.67</v>
      </c>
      <c r="AR2599">
        <v>0.53</v>
      </c>
      <c r="AS2599">
        <v>0.68</v>
      </c>
      <c r="AT2599">
        <v>-1</v>
      </c>
      <c r="AU2599">
        <v>-1</v>
      </c>
      <c r="AV2599">
        <v>0.05</v>
      </c>
      <c r="AW2599">
        <v>29.88</v>
      </c>
      <c r="AX2599">
        <v>29.88</v>
      </c>
      <c r="AY2599">
        <v>0.17</v>
      </c>
      <c r="AZ2599">
        <v>0</v>
      </c>
      <c r="BA2599">
        <v>1406.1409465492904</v>
      </c>
    </row>
    <row r="2600" spans="1:53" x14ac:dyDescent="0.25">
      <c r="A2600">
        <v>5822</v>
      </c>
      <c r="B2600" t="s">
        <v>2881</v>
      </c>
      <c r="C2600">
        <v>0</v>
      </c>
      <c r="D2600">
        <v>1.58</v>
      </c>
      <c r="E2600">
        <v>0</v>
      </c>
      <c r="F2600">
        <v>0</v>
      </c>
      <c r="G2600">
        <v>0</v>
      </c>
      <c r="H2600">
        <v>0.03</v>
      </c>
      <c r="I2600">
        <v>0</v>
      </c>
      <c r="J2600">
        <v>2</v>
      </c>
      <c r="K2600">
        <v>0.03</v>
      </c>
      <c r="L2600">
        <v>-1</v>
      </c>
      <c r="M2600">
        <v>-1</v>
      </c>
      <c r="N2600">
        <v>0.67</v>
      </c>
      <c r="O2600">
        <v>3.58</v>
      </c>
      <c r="P2600">
        <v>0.03</v>
      </c>
      <c r="Q2600">
        <v>0.28000000000000003</v>
      </c>
      <c r="R2600">
        <v>0.05</v>
      </c>
      <c r="S2600">
        <v>0.32</v>
      </c>
      <c r="T2600">
        <v>0.23</v>
      </c>
      <c r="U2600">
        <v>0</v>
      </c>
      <c r="V2600">
        <v>0</v>
      </c>
      <c r="W2600">
        <v>20.67</v>
      </c>
      <c r="X2600">
        <v>0.6</v>
      </c>
      <c r="Y2600">
        <v>-1</v>
      </c>
      <c r="Z2600">
        <v>-1</v>
      </c>
      <c r="AA2600">
        <v>24.88</v>
      </c>
      <c r="AB2600">
        <v>0.03</v>
      </c>
      <c r="AC2600">
        <v>0.02</v>
      </c>
      <c r="AD2600">
        <v>0.03</v>
      </c>
      <c r="AE2600">
        <v>4.17</v>
      </c>
      <c r="AF2600">
        <v>-1</v>
      </c>
      <c r="AG2600">
        <v>-1</v>
      </c>
      <c r="AH2600">
        <v>-1</v>
      </c>
      <c r="AI2600">
        <v>0</v>
      </c>
      <c r="AJ2600">
        <v>0</v>
      </c>
      <c r="AK2600">
        <v>0.03</v>
      </c>
      <c r="AL2600">
        <v>0.03</v>
      </c>
      <c r="AM2600">
        <v>0.05</v>
      </c>
      <c r="AN2600">
        <v>0.05</v>
      </c>
      <c r="AO2600">
        <v>1.42</v>
      </c>
      <c r="AP2600">
        <v>1.42</v>
      </c>
      <c r="AQ2600">
        <v>22.67</v>
      </c>
      <c r="AR2600">
        <v>0.53</v>
      </c>
      <c r="AS2600">
        <v>0.68</v>
      </c>
      <c r="AT2600">
        <v>-1</v>
      </c>
      <c r="AU2600">
        <v>-1</v>
      </c>
      <c r="AV2600">
        <v>0.05</v>
      </c>
      <c r="AW2600">
        <v>29.88</v>
      </c>
      <c r="AX2600">
        <v>29.88</v>
      </c>
      <c r="AY2600">
        <v>0.17</v>
      </c>
      <c r="AZ2600">
        <v>0</v>
      </c>
      <c r="BA2600">
        <v>1515.1664540727288</v>
      </c>
    </row>
    <row r="2601" spans="1:53" x14ac:dyDescent="0.25">
      <c r="A2601">
        <v>5823</v>
      </c>
      <c r="B2601" t="s">
        <v>2882</v>
      </c>
      <c r="C2601">
        <v>0</v>
      </c>
      <c r="D2601">
        <v>1.58</v>
      </c>
      <c r="E2601">
        <v>0</v>
      </c>
      <c r="F2601">
        <v>0</v>
      </c>
      <c r="G2601">
        <v>0</v>
      </c>
      <c r="H2601">
        <v>0.03</v>
      </c>
      <c r="I2601">
        <v>0</v>
      </c>
      <c r="J2601">
        <v>2</v>
      </c>
      <c r="K2601">
        <v>0.03</v>
      </c>
      <c r="L2601">
        <v>-1</v>
      </c>
      <c r="M2601">
        <v>-1</v>
      </c>
      <c r="N2601">
        <v>0.67</v>
      </c>
      <c r="O2601">
        <v>3.58</v>
      </c>
      <c r="P2601">
        <v>0.03</v>
      </c>
      <c r="Q2601">
        <v>0.28000000000000003</v>
      </c>
      <c r="R2601">
        <v>0.05</v>
      </c>
      <c r="S2601">
        <v>0.32</v>
      </c>
      <c r="T2601">
        <v>0.23</v>
      </c>
      <c r="U2601">
        <v>0</v>
      </c>
      <c r="V2601">
        <v>0</v>
      </c>
      <c r="W2601">
        <v>20.67</v>
      </c>
      <c r="X2601">
        <v>0.6</v>
      </c>
      <c r="Y2601">
        <v>-1</v>
      </c>
      <c r="Z2601">
        <v>-1</v>
      </c>
      <c r="AA2601">
        <v>24.88</v>
      </c>
      <c r="AB2601">
        <v>0.03</v>
      </c>
      <c r="AC2601">
        <v>0.02</v>
      </c>
      <c r="AD2601">
        <v>0.03</v>
      </c>
      <c r="AE2601">
        <v>4.17</v>
      </c>
      <c r="AF2601">
        <v>-1</v>
      </c>
      <c r="AG2601">
        <v>-1</v>
      </c>
      <c r="AH2601">
        <v>-1</v>
      </c>
      <c r="AI2601">
        <v>0</v>
      </c>
      <c r="AJ2601">
        <v>0</v>
      </c>
      <c r="AK2601">
        <v>0.03</v>
      </c>
      <c r="AL2601">
        <v>0.03</v>
      </c>
      <c r="AM2601">
        <v>0.05</v>
      </c>
      <c r="AN2601">
        <v>0.05</v>
      </c>
      <c r="AO2601">
        <v>1.42</v>
      </c>
      <c r="AP2601">
        <v>1.42</v>
      </c>
      <c r="AQ2601">
        <v>22.67</v>
      </c>
      <c r="AR2601">
        <v>0.53</v>
      </c>
      <c r="AS2601">
        <v>0.68</v>
      </c>
      <c r="AT2601">
        <v>-1</v>
      </c>
      <c r="AU2601">
        <v>-1</v>
      </c>
      <c r="AV2601">
        <v>0.05</v>
      </c>
      <c r="AW2601">
        <v>29.88</v>
      </c>
      <c r="AX2601">
        <v>29.88</v>
      </c>
      <c r="AY2601">
        <v>0.17</v>
      </c>
      <c r="AZ2601">
        <v>0</v>
      </c>
      <c r="BA2601">
        <v>1441.3940741538042</v>
      </c>
    </row>
    <row r="2602" spans="1:53" x14ac:dyDescent="0.25">
      <c r="A2602">
        <v>5826</v>
      </c>
      <c r="B2602" t="s">
        <v>2883</v>
      </c>
      <c r="C2602">
        <v>0</v>
      </c>
      <c r="D2602">
        <v>1.58</v>
      </c>
      <c r="E2602">
        <v>0</v>
      </c>
      <c r="F2602">
        <v>0</v>
      </c>
      <c r="G2602">
        <v>0</v>
      </c>
      <c r="H2602">
        <v>0.03</v>
      </c>
      <c r="I2602">
        <v>0</v>
      </c>
      <c r="J2602">
        <v>2</v>
      </c>
      <c r="K2602">
        <v>0.03</v>
      </c>
      <c r="L2602">
        <v>-1</v>
      </c>
      <c r="M2602">
        <v>-1</v>
      </c>
      <c r="N2602">
        <v>0.67</v>
      </c>
      <c r="O2602">
        <v>3.58</v>
      </c>
      <c r="P2602">
        <v>0.03</v>
      </c>
      <c r="Q2602">
        <v>0.28000000000000003</v>
      </c>
      <c r="R2602">
        <v>0.05</v>
      </c>
      <c r="S2602">
        <v>0.32</v>
      </c>
      <c r="T2602">
        <v>0.23</v>
      </c>
      <c r="U2602">
        <v>0</v>
      </c>
      <c r="V2602">
        <v>0</v>
      </c>
      <c r="W2602">
        <v>20.67</v>
      </c>
      <c r="X2602">
        <v>0.6</v>
      </c>
      <c r="Y2602">
        <v>-1</v>
      </c>
      <c r="Z2602">
        <v>-1</v>
      </c>
      <c r="AA2602">
        <v>24.88</v>
      </c>
      <c r="AB2602">
        <v>0.03</v>
      </c>
      <c r="AC2602">
        <v>0.02</v>
      </c>
      <c r="AD2602">
        <v>0.03</v>
      </c>
      <c r="AE2602">
        <v>4.17</v>
      </c>
      <c r="AF2602">
        <v>-1</v>
      </c>
      <c r="AG2602">
        <v>-1</v>
      </c>
      <c r="AH2602">
        <v>-1</v>
      </c>
      <c r="AI2602">
        <v>0</v>
      </c>
      <c r="AJ2602">
        <v>0</v>
      </c>
      <c r="AK2602">
        <v>0.03</v>
      </c>
      <c r="AL2602">
        <v>0.03</v>
      </c>
      <c r="AM2602">
        <v>0.05</v>
      </c>
      <c r="AN2602">
        <v>0.05</v>
      </c>
      <c r="AO2602">
        <v>1.42</v>
      </c>
      <c r="AP2602">
        <v>1.42</v>
      </c>
      <c r="AQ2602">
        <v>22.67</v>
      </c>
      <c r="AR2602">
        <v>0.53</v>
      </c>
      <c r="AS2602">
        <v>0.68</v>
      </c>
      <c r="AT2602">
        <v>-1</v>
      </c>
      <c r="AU2602">
        <v>-1</v>
      </c>
      <c r="AV2602">
        <v>0.05</v>
      </c>
      <c r="AW2602">
        <v>29.88</v>
      </c>
      <c r="AX2602">
        <v>29.88</v>
      </c>
      <c r="AY2602">
        <v>0.17</v>
      </c>
      <c r="AZ2602">
        <v>0</v>
      </c>
      <c r="BA2602">
        <v>1419.9226492579469</v>
      </c>
    </row>
    <row r="2603" spans="1:53" x14ac:dyDescent="0.25">
      <c r="A2603">
        <v>5827</v>
      </c>
      <c r="B2603" t="s">
        <v>2884</v>
      </c>
      <c r="C2603">
        <v>0</v>
      </c>
      <c r="D2603">
        <v>1.58</v>
      </c>
      <c r="E2603">
        <v>0</v>
      </c>
      <c r="F2603">
        <v>0</v>
      </c>
      <c r="G2603">
        <v>0</v>
      </c>
      <c r="H2603">
        <v>0.03</v>
      </c>
      <c r="I2603">
        <v>0</v>
      </c>
      <c r="J2603">
        <v>2</v>
      </c>
      <c r="K2603">
        <v>0.03</v>
      </c>
      <c r="L2603">
        <v>-1</v>
      </c>
      <c r="M2603">
        <v>-1</v>
      </c>
      <c r="N2603">
        <v>0.67</v>
      </c>
      <c r="O2603">
        <v>3.58</v>
      </c>
      <c r="P2603">
        <v>0.03</v>
      </c>
      <c r="Q2603">
        <v>0.28000000000000003</v>
      </c>
      <c r="R2603">
        <v>0.05</v>
      </c>
      <c r="S2603">
        <v>0.32</v>
      </c>
      <c r="T2603">
        <v>0.23</v>
      </c>
      <c r="U2603">
        <v>0</v>
      </c>
      <c r="V2603">
        <v>0</v>
      </c>
      <c r="W2603">
        <v>20.67</v>
      </c>
      <c r="X2603">
        <v>0.6</v>
      </c>
      <c r="Y2603">
        <v>-1</v>
      </c>
      <c r="Z2603">
        <v>-1</v>
      </c>
      <c r="AA2603">
        <v>24.88</v>
      </c>
      <c r="AB2603">
        <v>0.03</v>
      </c>
      <c r="AC2603">
        <v>0.02</v>
      </c>
      <c r="AD2603">
        <v>0.03</v>
      </c>
      <c r="AE2603">
        <v>4.17</v>
      </c>
      <c r="AF2603">
        <v>-1</v>
      </c>
      <c r="AG2603">
        <v>-1</v>
      </c>
      <c r="AH2603">
        <v>-1</v>
      </c>
      <c r="AI2603">
        <v>0</v>
      </c>
      <c r="AJ2603">
        <v>0</v>
      </c>
      <c r="AK2603">
        <v>0.03</v>
      </c>
      <c r="AL2603">
        <v>0.03</v>
      </c>
      <c r="AM2603">
        <v>0.05</v>
      </c>
      <c r="AN2603">
        <v>0.05</v>
      </c>
      <c r="AO2603">
        <v>1.42</v>
      </c>
      <c r="AP2603">
        <v>1.42</v>
      </c>
      <c r="AQ2603">
        <v>22.67</v>
      </c>
      <c r="AR2603">
        <v>0.53</v>
      </c>
      <c r="AS2603">
        <v>0.68</v>
      </c>
      <c r="AT2603">
        <v>-1</v>
      </c>
      <c r="AU2603">
        <v>-1</v>
      </c>
      <c r="AV2603">
        <v>0.05</v>
      </c>
      <c r="AW2603">
        <v>29.88</v>
      </c>
      <c r="AX2603">
        <v>29.88</v>
      </c>
      <c r="AY2603">
        <v>0.17</v>
      </c>
      <c r="AZ2603">
        <v>0</v>
      </c>
      <c r="BA2603">
        <v>1439.7307760297074</v>
      </c>
    </row>
    <row r="2604" spans="1:53" x14ac:dyDescent="0.25">
      <c r="A2604">
        <v>5828</v>
      </c>
      <c r="B2604" t="s">
        <v>2885</v>
      </c>
      <c r="C2604">
        <v>0</v>
      </c>
      <c r="D2604">
        <v>1.58</v>
      </c>
      <c r="E2604">
        <v>0</v>
      </c>
      <c r="F2604">
        <v>0</v>
      </c>
      <c r="G2604">
        <v>0</v>
      </c>
      <c r="H2604">
        <v>0.03</v>
      </c>
      <c r="I2604">
        <v>0</v>
      </c>
      <c r="J2604">
        <v>2</v>
      </c>
      <c r="K2604">
        <v>0.03</v>
      </c>
      <c r="L2604">
        <v>-1</v>
      </c>
      <c r="M2604">
        <v>-1</v>
      </c>
      <c r="N2604">
        <v>0.67</v>
      </c>
      <c r="O2604">
        <v>3.58</v>
      </c>
      <c r="P2604">
        <v>0.03</v>
      </c>
      <c r="Q2604">
        <v>0.28000000000000003</v>
      </c>
      <c r="R2604">
        <v>0.05</v>
      </c>
      <c r="S2604">
        <v>0.32</v>
      </c>
      <c r="T2604">
        <v>0.23</v>
      </c>
      <c r="U2604">
        <v>0</v>
      </c>
      <c r="V2604">
        <v>0</v>
      </c>
      <c r="W2604">
        <v>20.67</v>
      </c>
      <c r="X2604">
        <v>0.6</v>
      </c>
      <c r="Y2604">
        <v>-1</v>
      </c>
      <c r="Z2604">
        <v>-1</v>
      </c>
      <c r="AA2604">
        <v>24.88</v>
      </c>
      <c r="AB2604">
        <v>0.03</v>
      </c>
      <c r="AC2604">
        <v>0.02</v>
      </c>
      <c r="AD2604">
        <v>0.03</v>
      </c>
      <c r="AE2604">
        <v>4.17</v>
      </c>
      <c r="AF2604">
        <v>-1</v>
      </c>
      <c r="AG2604">
        <v>-1</v>
      </c>
      <c r="AH2604">
        <v>-1</v>
      </c>
      <c r="AI2604">
        <v>0</v>
      </c>
      <c r="AJ2604">
        <v>0</v>
      </c>
      <c r="AK2604">
        <v>0.03</v>
      </c>
      <c r="AL2604">
        <v>0.03</v>
      </c>
      <c r="AM2604">
        <v>0.05</v>
      </c>
      <c r="AN2604">
        <v>0.05</v>
      </c>
      <c r="AO2604">
        <v>1.42</v>
      </c>
      <c r="AP2604">
        <v>1.42</v>
      </c>
      <c r="AQ2604">
        <v>22.67</v>
      </c>
      <c r="AR2604">
        <v>0.53</v>
      </c>
      <c r="AS2604">
        <v>0.68</v>
      </c>
      <c r="AT2604">
        <v>-1</v>
      </c>
      <c r="AU2604">
        <v>-1</v>
      </c>
      <c r="AV2604">
        <v>0.05</v>
      </c>
      <c r="AW2604">
        <v>29.88</v>
      </c>
      <c r="AX2604">
        <v>29.88</v>
      </c>
      <c r="AY2604">
        <v>0.17</v>
      </c>
      <c r="AZ2604">
        <v>0</v>
      </c>
      <c r="BA2604">
        <v>1393.9371459764905</v>
      </c>
    </row>
    <row r="2605" spans="1:53" x14ac:dyDescent="0.25">
      <c r="A2605">
        <v>5829</v>
      </c>
      <c r="B2605" t="s">
        <v>2886</v>
      </c>
      <c r="C2605">
        <v>0</v>
      </c>
      <c r="D2605">
        <v>1.58</v>
      </c>
      <c r="E2605">
        <v>0</v>
      </c>
      <c r="F2605">
        <v>0</v>
      </c>
      <c r="G2605">
        <v>0</v>
      </c>
      <c r="H2605">
        <v>0.03</v>
      </c>
      <c r="I2605">
        <v>0</v>
      </c>
      <c r="J2605">
        <v>2</v>
      </c>
      <c r="K2605">
        <v>0.03</v>
      </c>
      <c r="L2605">
        <v>-1</v>
      </c>
      <c r="M2605">
        <v>-1</v>
      </c>
      <c r="N2605">
        <v>0.67</v>
      </c>
      <c r="O2605">
        <v>3.58</v>
      </c>
      <c r="P2605">
        <v>0.03</v>
      </c>
      <c r="Q2605">
        <v>0.28000000000000003</v>
      </c>
      <c r="R2605">
        <v>0.05</v>
      </c>
      <c r="S2605">
        <v>0.32</v>
      </c>
      <c r="T2605">
        <v>0.23</v>
      </c>
      <c r="U2605">
        <v>0</v>
      </c>
      <c r="V2605">
        <v>0</v>
      </c>
      <c r="W2605">
        <v>20.67</v>
      </c>
      <c r="X2605">
        <v>0.6</v>
      </c>
      <c r="Y2605">
        <v>-1</v>
      </c>
      <c r="Z2605">
        <v>-1</v>
      </c>
      <c r="AA2605">
        <v>24.88</v>
      </c>
      <c r="AB2605">
        <v>0.03</v>
      </c>
      <c r="AC2605">
        <v>0.02</v>
      </c>
      <c r="AD2605">
        <v>0.03</v>
      </c>
      <c r="AE2605">
        <v>4.17</v>
      </c>
      <c r="AF2605">
        <v>-1</v>
      </c>
      <c r="AG2605">
        <v>-1</v>
      </c>
      <c r="AH2605">
        <v>-1</v>
      </c>
      <c r="AI2605">
        <v>0</v>
      </c>
      <c r="AJ2605">
        <v>0</v>
      </c>
      <c r="AK2605">
        <v>0.03</v>
      </c>
      <c r="AL2605">
        <v>0.03</v>
      </c>
      <c r="AM2605">
        <v>0.05</v>
      </c>
      <c r="AN2605">
        <v>0.05</v>
      </c>
      <c r="AO2605">
        <v>1.42</v>
      </c>
      <c r="AP2605">
        <v>1.42</v>
      </c>
      <c r="AQ2605">
        <v>22.67</v>
      </c>
      <c r="AR2605">
        <v>0.53</v>
      </c>
      <c r="AS2605">
        <v>0.68</v>
      </c>
      <c r="AT2605">
        <v>-1</v>
      </c>
      <c r="AU2605">
        <v>-1</v>
      </c>
      <c r="AV2605">
        <v>0.05</v>
      </c>
      <c r="AW2605">
        <v>29.88</v>
      </c>
      <c r="AX2605">
        <v>29.88</v>
      </c>
      <c r="AY2605">
        <v>0.17</v>
      </c>
      <c r="AZ2605">
        <v>0</v>
      </c>
      <c r="BA2605">
        <v>1451.8268048908901</v>
      </c>
    </row>
    <row r="2606" spans="1:53" x14ac:dyDescent="0.25">
      <c r="A2606">
        <v>5830</v>
      </c>
      <c r="B2606" t="s">
        <v>2887</v>
      </c>
      <c r="C2606">
        <v>0</v>
      </c>
      <c r="D2606">
        <v>1.58</v>
      </c>
      <c r="E2606">
        <v>0</v>
      </c>
      <c r="F2606">
        <v>0</v>
      </c>
      <c r="G2606">
        <v>0</v>
      </c>
      <c r="H2606">
        <v>0.03</v>
      </c>
      <c r="I2606">
        <v>0</v>
      </c>
      <c r="J2606">
        <v>2</v>
      </c>
      <c r="K2606">
        <v>0.03</v>
      </c>
      <c r="L2606">
        <v>-1</v>
      </c>
      <c r="M2606">
        <v>-1</v>
      </c>
      <c r="N2606">
        <v>0.67</v>
      </c>
      <c r="O2606">
        <v>3.58</v>
      </c>
      <c r="P2606">
        <v>0.03</v>
      </c>
      <c r="Q2606">
        <v>0.28000000000000003</v>
      </c>
      <c r="R2606">
        <v>0.05</v>
      </c>
      <c r="S2606">
        <v>0.32</v>
      </c>
      <c r="T2606">
        <v>0.23</v>
      </c>
      <c r="U2606">
        <v>0</v>
      </c>
      <c r="V2606">
        <v>0</v>
      </c>
      <c r="W2606">
        <v>20.67</v>
      </c>
      <c r="X2606">
        <v>0.6</v>
      </c>
      <c r="Y2606">
        <v>-1</v>
      </c>
      <c r="Z2606">
        <v>-1</v>
      </c>
      <c r="AA2606">
        <v>24.88</v>
      </c>
      <c r="AB2606">
        <v>0.03</v>
      </c>
      <c r="AC2606">
        <v>0.02</v>
      </c>
      <c r="AD2606">
        <v>0.03</v>
      </c>
      <c r="AE2606">
        <v>4.17</v>
      </c>
      <c r="AF2606">
        <v>-1</v>
      </c>
      <c r="AG2606">
        <v>-1</v>
      </c>
      <c r="AH2606">
        <v>-1</v>
      </c>
      <c r="AI2606">
        <v>0</v>
      </c>
      <c r="AJ2606">
        <v>0</v>
      </c>
      <c r="AK2606">
        <v>0.03</v>
      </c>
      <c r="AL2606">
        <v>0.03</v>
      </c>
      <c r="AM2606">
        <v>0.05</v>
      </c>
      <c r="AN2606">
        <v>0.05</v>
      </c>
      <c r="AO2606">
        <v>1.42</v>
      </c>
      <c r="AP2606">
        <v>1.42</v>
      </c>
      <c r="AQ2606">
        <v>22.67</v>
      </c>
      <c r="AR2606">
        <v>0.53</v>
      </c>
      <c r="AS2606">
        <v>0.68</v>
      </c>
      <c r="AT2606">
        <v>-1</v>
      </c>
      <c r="AU2606">
        <v>-1</v>
      </c>
      <c r="AV2606">
        <v>0.05</v>
      </c>
      <c r="AW2606">
        <v>29.88</v>
      </c>
      <c r="AX2606">
        <v>29.88</v>
      </c>
      <c r="AY2606">
        <v>0.17</v>
      </c>
      <c r="AZ2606">
        <v>0</v>
      </c>
      <c r="BA2606">
        <v>1403.5740346953658</v>
      </c>
    </row>
    <row r="2607" spans="1:53" x14ac:dyDescent="0.25">
      <c r="A2607">
        <v>5831</v>
      </c>
      <c r="B2607" t="s">
        <v>2888</v>
      </c>
      <c r="C2607">
        <v>0</v>
      </c>
      <c r="D2607">
        <v>1.58</v>
      </c>
      <c r="E2607">
        <v>0</v>
      </c>
      <c r="F2607">
        <v>0</v>
      </c>
      <c r="G2607">
        <v>0</v>
      </c>
      <c r="H2607">
        <v>0.03</v>
      </c>
      <c r="I2607">
        <v>0</v>
      </c>
      <c r="J2607">
        <v>2</v>
      </c>
      <c r="K2607">
        <v>0.03</v>
      </c>
      <c r="L2607">
        <v>-1</v>
      </c>
      <c r="M2607">
        <v>-1</v>
      </c>
      <c r="N2607">
        <v>0.67</v>
      </c>
      <c r="O2607">
        <v>3.58</v>
      </c>
      <c r="P2607">
        <v>0.03</v>
      </c>
      <c r="Q2607">
        <v>0.28000000000000003</v>
      </c>
      <c r="R2607">
        <v>0.05</v>
      </c>
      <c r="S2607">
        <v>0.32</v>
      </c>
      <c r="T2607">
        <v>0.23</v>
      </c>
      <c r="U2607">
        <v>0</v>
      </c>
      <c r="V2607">
        <v>0</v>
      </c>
      <c r="W2607">
        <v>20.67</v>
      </c>
      <c r="X2607">
        <v>0.6</v>
      </c>
      <c r="Y2607">
        <v>-1</v>
      </c>
      <c r="Z2607">
        <v>-1</v>
      </c>
      <c r="AA2607">
        <v>24.88</v>
      </c>
      <c r="AB2607">
        <v>0.03</v>
      </c>
      <c r="AC2607">
        <v>0.02</v>
      </c>
      <c r="AD2607">
        <v>0.03</v>
      </c>
      <c r="AE2607">
        <v>4.17</v>
      </c>
      <c r="AF2607">
        <v>-1</v>
      </c>
      <c r="AG2607">
        <v>-1</v>
      </c>
      <c r="AH2607">
        <v>-1</v>
      </c>
      <c r="AI2607">
        <v>0</v>
      </c>
      <c r="AJ2607">
        <v>0</v>
      </c>
      <c r="AK2607">
        <v>0.03</v>
      </c>
      <c r="AL2607">
        <v>0.03</v>
      </c>
      <c r="AM2607">
        <v>0.05</v>
      </c>
      <c r="AN2607">
        <v>0.05</v>
      </c>
      <c r="AO2607">
        <v>1.42</v>
      </c>
      <c r="AP2607">
        <v>1.42</v>
      </c>
      <c r="AQ2607">
        <v>22.67</v>
      </c>
      <c r="AR2607">
        <v>0.53</v>
      </c>
      <c r="AS2607">
        <v>0.68</v>
      </c>
      <c r="AT2607">
        <v>-1</v>
      </c>
      <c r="AU2607">
        <v>-1</v>
      </c>
      <c r="AV2607">
        <v>0.05</v>
      </c>
      <c r="AW2607">
        <v>29.88</v>
      </c>
      <c r="AX2607">
        <v>29.88</v>
      </c>
      <c r="AY2607">
        <v>0.17</v>
      </c>
      <c r="AZ2607">
        <v>0</v>
      </c>
      <c r="BA2607">
        <v>1378.4170785274571</v>
      </c>
    </row>
    <row r="2608" spans="1:53" x14ac:dyDescent="0.25">
      <c r="A2608">
        <v>5834</v>
      </c>
      <c r="B2608" t="s">
        <v>2889</v>
      </c>
      <c r="C2608">
        <v>0</v>
      </c>
      <c r="D2608">
        <v>1.58</v>
      </c>
      <c r="E2608">
        <v>0</v>
      </c>
      <c r="F2608">
        <v>0</v>
      </c>
      <c r="G2608">
        <v>0</v>
      </c>
      <c r="H2608">
        <v>0.03</v>
      </c>
      <c r="I2608">
        <v>0</v>
      </c>
      <c r="J2608">
        <v>2</v>
      </c>
      <c r="K2608">
        <v>0.03</v>
      </c>
      <c r="L2608">
        <v>-1</v>
      </c>
      <c r="M2608">
        <v>-1</v>
      </c>
      <c r="N2608">
        <v>0.67</v>
      </c>
      <c r="O2608">
        <v>3.58</v>
      </c>
      <c r="P2608">
        <v>0.03</v>
      </c>
      <c r="Q2608">
        <v>0.28000000000000003</v>
      </c>
      <c r="R2608">
        <v>0.05</v>
      </c>
      <c r="S2608">
        <v>0.32</v>
      </c>
      <c r="T2608">
        <v>0.23</v>
      </c>
      <c r="U2608">
        <v>0</v>
      </c>
      <c r="V2608">
        <v>0</v>
      </c>
      <c r="W2608">
        <v>20.67</v>
      </c>
      <c r="X2608">
        <v>0.6</v>
      </c>
      <c r="Y2608">
        <v>-1</v>
      </c>
      <c r="Z2608">
        <v>-1</v>
      </c>
      <c r="AA2608">
        <v>24.88</v>
      </c>
      <c r="AB2608">
        <v>0.03</v>
      </c>
      <c r="AC2608">
        <v>0.02</v>
      </c>
      <c r="AD2608">
        <v>0.03</v>
      </c>
      <c r="AE2608">
        <v>4.17</v>
      </c>
      <c r="AF2608">
        <v>-1</v>
      </c>
      <c r="AG2608">
        <v>-1</v>
      </c>
      <c r="AH2608">
        <v>-1</v>
      </c>
      <c r="AI2608">
        <v>0</v>
      </c>
      <c r="AJ2608">
        <v>0</v>
      </c>
      <c r="AK2608">
        <v>0.03</v>
      </c>
      <c r="AL2608">
        <v>0.03</v>
      </c>
      <c r="AM2608">
        <v>0.05</v>
      </c>
      <c r="AN2608">
        <v>0.05</v>
      </c>
      <c r="AO2608">
        <v>1.42</v>
      </c>
      <c r="AP2608">
        <v>1.42</v>
      </c>
      <c r="AQ2608">
        <v>22.67</v>
      </c>
      <c r="AR2608">
        <v>0.53</v>
      </c>
      <c r="AS2608">
        <v>0.68</v>
      </c>
      <c r="AT2608">
        <v>-1</v>
      </c>
      <c r="AU2608">
        <v>-1</v>
      </c>
      <c r="AV2608">
        <v>0.05</v>
      </c>
      <c r="AW2608">
        <v>29.88</v>
      </c>
      <c r="AX2608">
        <v>29.88</v>
      </c>
      <c r="AY2608">
        <v>0.17</v>
      </c>
      <c r="AZ2608">
        <v>0</v>
      </c>
      <c r="BA2608">
        <v>1454.2012346119159</v>
      </c>
    </row>
    <row r="2609" spans="1:53" x14ac:dyDescent="0.25">
      <c r="A2609">
        <v>5835</v>
      </c>
      <c r="B2609" t="s">
        <v>2890</v>
      </c>
      <c r="C2609">
        <v>0</v>
      </c>
      <c r="D2609">
        <v>1.58</v>
      </c>
      <c r="E2609">
        <v>0</v>
      </c>
      <c r="F2609">
        <v>0</v>
      </c>
      <c r="G2609">
        <v>0</v>
      </c>
      <c r="H2609">
        <v>0.03</v>
      </c>
      <c r="I2609">
        <v>0</v>
      </c>
      <c r="J2609">
        <v>2</v>
      </c>
      <c r="K2609">
        <v>0.03</v>
      </c>
      <c r="L2609">
        <v>-1</v>
      </c>
      <c r="M2609">
        <v>-1</v>
      </c>
      <c r="N2609">
        <v>0.67</v>
      </c>
      <c r="O2609">
        <v>3.58</v>
      </c>
      <c r="P2609">
        <v>0.03</v>
      </c>
      <c r="Q2609">
        <v>0.28000000000000003</v>
      </c>
      <c r="R2609">
        <v>0.05</v>
      </c>
      <c r="S2609">
        <v>0.32</v>
      </c>
      <c r="T2609">
        <v>0.23</v>
      </c>
      <c r="U2609">
        <v>0</v>
      </c>
      <c r="V2609">
        <v>0</v>
      </c>
      <c r="W2609">
        <v>20.67</v>
      </c>
      <c r="X2609">
        <v>0.6</v>
      </c>
      <c r="Y2609">
        <v>-1</v>
      </c>
      <c r="Z2609">
        <v>-1</v>
      </c>
      <c r="AA2609">
        <v>24.88</v>
      </c>
      <c r="AB2609">
        <v>0.03</v>
      </c>
      <c r="AC2609">
        <v>0.02</v>
      </c>
      <c r="AD2609">
        <v>0.03</v>
      </c>
      <c r="AE2609">
        <v>4.17</v>
      </c>
      <c r="AF2609">
        <v>-1</v>
      </c>
      <c r="AG2609">
        <v>-1</v>
      </c>
      <c r="AH2609">
        <v>-1</v>
      </c>
      <c r="AI2609">
        <v>0</v>
      </c>
      <c r="AJ2609">
        <v>0</v>
      </c>
      <c r="AK2609">
        <v>0.03</v>
      </c>
      <c r="AL2609">
        <v>0.03</v>
      </c>
      <c r="AM2609">
        <v>0.05</v>
      </c>
      <c r="AN2609">
        <v>0.05</v>
      </c>
      <c r="AO2609">
        <v>1.42</v>
      </c>
      <c r="AP2609">
        <v>1.42</v>
      </c>
      <c r="AQ2609">
        <v>22.67</v>
      </c>
      <c r="AR2609">
        <v>0.53</v>
      </c>
      <c r="AS2609">
        <v>0.68</v>
      </c>
      <c r="AT2609">
        <v>-1</v>
      </c>
      <c r="AU2609">
        <v>-1</v>
      </c>
      <c r="AV2609">
        <v>0.05</v>
      </c>
      <c r="AW2609">
        <v>29.88</v>
      </c>
      <c r="AX2609">
        <v>29.88</v>
      </c>
      <c r="AY2609">
        <v>0.17</v>
      </c>
      <c r="AZ2609">
        <v>0</v>
      </c>
      <c r="BA2609">
        <v>1416.7285814721045</v>
      </c>
    </row>
    <row r="2610" spans="1:53" x14ac:dyDescent="0.25">
      <c r="A2610">
        <v>5836</v>
      </c>
      <c r="B2610" t="s">
        <v>2891</v>
      </c>
      <c r="C2610">
        <v>0</v>
      </c>
      <c r="D2610">
        <v>1.58</v>
      </c>
      <c r="E2610">
        <v>0</v>
      </c>
      <c r="F2610">
        <v>0</v>
      </c>
      <c r="G2610">
        <v>0</v>
      </c>
      <c r="H2610">
        <v>0.03</v>
      </c>
      <c r="I2610">
        <v>0</v>
      </c>
      <c r="J2610">
        <v>2</v>
      </c>
      <c r="K2610">
        <v>0.03</v>
      </c>
      <c r="L2610">
        <v>-1</v>
      </c>
      <c r="M2610">
        <v>-1</v>
      </c>
      <c r="N2610">
        <v>0.67</v>
      </c>
      <c r="O2610">
        <v>3.58</v>
      </c>
      <c r="P2610">
        <v>0.03</v>
      </c>
      <c r="Q2610">
        <v>0.28000000000000003</v>
      </c>
      <c r="R2610">
        <v>0.05</v>
      </c>
      <c r="S2610">
        <v>0.32</v>
      </c>
      <c r="T2610">
        <v>0.23</v>
      </c>
      <c r="U2610">
        <v>0</v>
      </c>
      <c r="V2610">
        <v>0</v>
      </c>
      <c r="W2610">
        <v>20.67</v>
      </c>
      <c r="X2610">
        <v>0.6</v>
      </c>
      <c r="Y2610">
        <v>-1</v>
      </c>
      <c r="Z2610">
        <v>-1</v>
      </c>
      <c r="AA2610">
        <v>24.88</v>
      </c>
      <c r="AB2610">
        <v>0.03</v>
      </c>
      <c r="AC2610">
        <v>0.02</v>
      </c>
      <c r="AD2610">
        <v>0.03</v>
      </c>
      <c r="AE2610">
        <v>4.17</v>
      </c>
      <c r="AF2610">
        <v>-1</v>
      </c>
      <c r="AG2610">
        <v>-1</v>
      </c>
      <c r="AH2610">
        <v>-1</v>
      </c>
      <c r="AI2610">
        <v>0</v>
      </c>
      <c r="AJ2610">
        <v>0</v>
      </c>
      <c r="AK2610">
        <v>0.03</v>
      </c>
      <c r="AL2610">
        <v>0.03</v>
      </c>
      <c r="AM2610">
        <v>0.05</v>
      </c>
      <c r="AN2610">
        <v>0.05</v>
      </c>
      <c r="AO2610">
        <v>1.42</v>
      </c>
      <c r="AP2610">
        <v>1.42</v>
      </c>
      <c r="AQ2610">
        <v>22.67</v>
      </c>
      <c r="AR2610">
        <v>0.53</v>
      </c>
      <c r="AS2610">
        <v>0.68</v>
      </c>
      <c r="AT2610">
        <v>-1</v>
      </c>
      <c r="AU2610">
        <v>-1</v>
      </c>
      <c r="AV2610">
        <v>0.05</v>
      </c>
      <c r="AW2610">
        <v>29.88</v>
      </c>
      <c r="AX2610">
        <v>29.88</v>
      </c>
      <c r="AY2610">
        <v>0.17</v>
      </c>
      <c r="AZ2610">
        <v>0</v>
      </c>
      <c r="BA2610">
        <v>1400.177835555563</v>
      </c>
    </row>
    <row r="2611" spans="1:53" x14ac:dyDescent="0.25">
      <c r="A2611">
        <v>5837</v>
      </c>
      <c r="B2611" t="s">
        <v>2892</v>
      </c>
      <c r="C2611">
        <v>0</v>
      </c>
      <c r="D2611">
        <v>1.58</v>
      </c>
      <c r="E2611">
        <v>0</v>
      </c>
      <c r="F2611">
        <v>0</v>
      </c>
      <c r="G2611">
        <v>0</v>
      </c>
      <c r="H2611">
        <v>0.03</v>
      </c>
      <c r="I2611">
        <v>0</v>
      </c>
      <c r="J2611">
        <v>2</v>
      </c>
      <c r="K2611">
        <v>0.03</v>
      </c>
      <c r="L2611">
        <v>-1</v>
      </c>
      <c r="M2611">
        <v>-1</v>
      </c>
      <c r="N2611">
        <v>0.67</v>
      </c>
      <c r="O2611">
        <v>3.58</v>
      </c>
      <c r="P2611">
        <v>0.03</v>
      </c>
      <c r="Q2611">
        <v>0.28000000000000003</v>
      </c>
      <c r="R2611">
        <v>0.05</v>
      </c>
      <c r="S2611">
        <v>0.32</v>
      </c>
      <c r="T2611">
        <v>0.23</v>
      </c>
      <c r="U2611">
        <v>0</v>
      </c>
      <c r="V2611">
        <v>0</v>
      </c>
      <c r="W2611">
        <v>20.67</v>
      </c>
      <c r="X2611">
        <v>0.6</v>
      </c>
      <c r="Y2611">
        <v>-1</v>
      </c>
      <c r="Z2611">
        <v>-1</v>
      </c>
      <c r="AA2611">
        <v>24.88</v>
      </c>
      <c r="AB2611">
        <v>0.03</v>
      </c>
      <c r="AC2611">
        <v>0.02</v>
      </c>
      <c r="AD2611">
        <v>0.03</v>
      </c>
      <c r="AE2611">
        <v>4.17</v>
      </c>
      <c r="AF2611">
        <v>-1</v>
      </c>
      <c r="AG2611">
        <v>-1</v>
      </c>
      <c r="AH2611">
        <v>-1</v>
      </c>
      <c r="AI2611">
        <v>0</v>
      </c>
      <c r="AJ2611">
        <v>0</v>
      </c>
      <c r="AK2611">
        <v>0.03</v>
      </c>
      <c r="AL2611">
        <v>0.03</v>
      </c>
      <c r="AM2611">
        <v>0.05</v>
      </c>
      <c r="AN2611">
        <v>0.05</v>
      </c>
      <c r="AO2611">
        <v>1.42</v>
      </c>
      <c r="AP2611">
        <v>1.42</v>
      </c>
      <c r="AQ2611">
        <v>22.67</v>
      </c>
      <c r="AR2611">
        <v>0.53</v>
      </c>
      <c r="AS2611">
        <v>0.68</v>
      </c>
      <c r="AT2611">
        <v>-1</v>
      </c>
      <c r="AU2611">
        <v>-1</v>
      </c>
      <c r="AV2611">
        <v>0.05</v>
      </c>
      <c r="AW2611">
        <v>29.88</v>
      </c>
      <c r="AX2611">
        <v>29.88</v>
      </c>
      <c r="AY2611">
        <v>0.17</v>
      </c>
      <c r="AZ2611">
        <v>0</v>
      </c>
      <c r="BA2611">
        <v>1442.8469674381845</v>
      </c>
    </row>
    <row r="2612" spans="1:53" x14ac:dyDescent="0.25">
      <c r="A2612">
        <v>5839</v>
      </c>
      <c r="B2612" t="s">
        <v>2893</v>
      </c>
      <c r="C2612">
        <v>0</v>
      </c>
      <c r="D2612">
        <v>1.58</v>
      </c>
      <c r="E2612">
        <v>0</v>
      </c>
      <c r="F2612">
        <v>0</v>
      </c>
      <c r="G2612">
        <v>0</v>
      </c>
      <c r="H2612">
        <v>0.03</v>
      </c>
      <c r="I2612">
        <v>0</v>
      </c>
      <c r="J2612">
        <v>2</v>
      </c>
      <c r="K2612">
        <v>0.03</v>
      </c>
      <c r="L2612">
        <v>-1</v>
      </c>
      <c r="M2612">
        <v>-1</v>
      </c>
      <c r="N2612">
        <v>0.67</v>
      </c>
      <c r="O2612">
        <v>3.58</v>
      </c>
      <c r="P2612">
        <v>0.03</v>
      </c>
      <c r="Q2612">
        <v>0.28000000000000003</v>
      </c>
      <c r="R2612">
        <v>0.05</v>
      </c>
      <c r="S2612">
        <v>0.32</v>
      </c>
      <c r="T2612">
        <v>0.23</v>
      </c>
      <c r="U2612">
        <v>0</v>
      </c>
      <c r="V2612">
        <v>0</v>
      </c>
      <c r="W2612">
        <v>20.67</v>
      </c>
      <c r="X2612">
        <v>0.6</v>
      </c>
      <c r="Y2612">
        <v>-1</v>
      </c>
      <c r="Z2612">
        <v>-1</v>
      </c>
      <c r="AA2612">
        <v>24.88</v>
      </c>
      <c r="AB2612">
        <v>0.03</v>
      </c>
      <c r="AC2612">
        <v>0.02</v>
      </c>
      <c r="AD2612">
        <v>0.03</v>
      </c>
      <c r="AE2612">
        <v>4.17</v>
      </c>
      <c r="AF2612">
        <v>-1</v>
      </c>
      <c r="AG2612">
        <v>-1</v>
      </c>
      <c r="AH2612">
        <v>-1</v>
      </c>
      <c r="AI2612">
        <v>0</v>
      </c>
      <c r="AJ2612">
        <v>0</v>
      </c>
      <c r="AK2612">
        <v>0.03</v>
      </c>
      <c r="AL2612">
        <v>0.03</v>
      </c>
      <c r="AM2612">
        <v>0.05</v>
      </c>
      <c r="AN2612">
        <v>0.05</v>
      </c>
      <c r="AO2612">
        <v>1.42</v>
      </c>
      <c r="AP2612">
        <v>1.42</v>
      </c>
      <c r="AQ2612">
        <v>22.67</v>
      </c>
      <c r="AR2612">
        <v>0.53</v>
      </c>
      <c r="AS2612">
        <v>0.68</v>
      </c>
      <c r="AT2612">
        <v>-1</v>
      </c>
      <c r="AU2612">
        <v>-1</v>
      </c>
      <c r="AV2612">
        <v>0.05</v>
      </c>
      <c r="AW2612">
        <v>29.88</v>
      </c>
      <c r="AX2612">
        <v>29.88</v>
      </c>
      <c r="AY2612">
        <v>0.17</v>
      </c>
      <c r="AZ2612">
        <v>0</v>
      </c>
      <c r="BA2612">
        <v>1464.1263738115863</v>
      </c>
    </row>
    <row r="2613" spans="1:53" x14ac:dyDescent="0.25">
      <c r="A2613">
        <v>5840</v>
      </c>
      <c r="B2613" t="s">
        <v>2894</v>
      </c>
      <c r="C2613">
        <v>0</v>
      </c>
      <c r="D2613">
        <v>1.58</v>
      </c>
      <c r="E2613">
        <v>0</v>
      </c>
      <c r="F2613">
        <v>0</v>
      </c>
      <c r="G2613">
        <v>0</v>
      </c>
      <c r="H2613">
        <v>0.03</v>
      </c>
      <c r="I2613">
        <v>0</v>
      </c>
      <c r="J2613">
        <v>2</v>
      </c>
      <c r="K2613">
        <v>0.03</v>
      </c>
      <c r="L2613">
        <v>-1</v>
      </c>
      <c r="M2613">
        <v>-1</v>
      </c>
      <c r="N2613">
        <v>0.67</v>
      </c>
      <c r="O2613">
        <v>3.58</v>
      </c>
      <c r="P2613">
        <v>0.03</v>
      </c>
      <c r="Q2613">
        <v>0.28000000000000003</v>
      </c>
      <c r="R2613">
        <v>0.05</v>
      </c>
      <c r="S2613">
        <v>0.32</v>
      </c>
      <c r="T2613">
        <v>0.23</v>
      </c>
      <c r="U2613">
        <v>0</v>
      </c>
      <c r="V2613">
        <v>0</v>
      </c>
      <c r="W2613">
        <v>20.67</v>
      </c>
      <c r="X2613">
        <v>0.6</v>
      </c>
      <c r="Y2613">
        <v>-1</v>
      </c>
      <c r="Z2613">
        <v>-1</v>
      </c>
      <c r="AA2613">
        <v>24.88</v>
      </c>
      <c r="AB2613">
        <v>0.03</v>
      </c>
      <c r="AC2613">
        <v>0.02</v>
      </c>
      <c r="AD2613">
        <v>0.03</v>
      </c>
      <c r="AE2613">
        <v>4.17</v>
      </c>
      <c r="AF2613">
        <v>-1</v>
      </c>
      <c r="AG2613">
        <v>-1</v>
      </c>
      <c r="AH2613">
        <v>-1</v>
      </c>
      <c r="AI2613">
        <v>0</v>
      </c>
      <c r="AJ2613">
        <v>0</v>
      </c>
      <c r="AK2613">
        <v>0.03</v>
      </c>
      <c r="AL2613">
        <v>0.03</v>
      </c>
      <c r="AM2613">
        <v>0.05</v>
      </c>
      <c r="AN2613">
        <v>0.05</v>
      </c>
      <c r="AO2613">
        <v>1.42</v>
      </c>
      <c r="AP2613">
        <v>1.42</v>
      </c>
      <c r="AQ2613">
        <v>22.67</v>
      </c>
      <c r="AR2613">
        <v>0.53</v>
      </c>
      <c r="AS2613">
        <v>0.68</v>
      </c>
      <c r="AT2613">
        <v>-1</v>
      </c>
      <c r="AU2613">
        <v>-1</v>
      </c>
      <c r="AV2613">
        <v>0.05</v>
      </c>
      <c r="AW2613">
        <v>29.88</v>
      </c>
      <c r="AX2613">
        <v>29.88</v>
      </c>
      <c r="AY2613">
        <v>0.17</v>
      </c>
      <c r="AZ2613">
        <v>0</v>
      </c>
      <c r="BA2613">
        <v>1414.4301697281599</v>
      </c>
    </row>
    <row r="2614" spans="1:53" x14ac:dyDescent="0.25">
      <c r="A2614">
        <v>5841</v>
      </c>
      <c r="B2614" t="s">
        <v>2895</v>
      </c>
      <c r="C2614">
        <v>0</v>
      </c>
      <c r="D2614">
        <v>1.58</v>
      </c>
      <c r="E2614">
        <v>0</v>
      </c>
      <c r="F2614">
        <v>0</v>
      </c>
      <c r="G2614">
        <v>0</v>
      </c>
      <c r="H2614">
        <v>0.03</v>
      </c>
      <c r="I2614">
        <v>0</v>
      </c>
      <c r="J2614">
        <v>2</v>
      </c>
      <c r="K2614">
        <v>0.03</v>
      </c>
      <c r="L2614">
        <v>-1</v>
      </c>
      <c r="M2614">
        <v>-1</v>
      </c>
      <c r="N2614">
        <v>0.67</v>
      </c>
      <c r="O2614">
        <v>3.58</v>
      </c>
      <c r="P2614">
        <v>0.03</v>
      </c>
      <c r="Q2614">
        <v>0.28000000000000003</v>
      </c>
      <c r="R2614">
        <v>0.05</v>
      </c>
      <c r="S2614">
        <v>0.32</v>
      </c>
      <c r="T2614">
        <v>0.23</v>
      </c>
      <c r="U2614">
        <v>0</v>
      </c>
      <c r="V2614">
        <v>0</v>
      </c>
      <c r="W2614">
        <v>20.67</v>
      </c>
      <c r="X2614">
        <v>0.6</v>
      </c>
      <c r="Y2614">
        <v>-1</v>
      </c>
      <c r="Z2614">
        <v>-1</v>
      </c>
      <c r="AA2614">
        <v>24.88</v>
      </c>
      <c r="AB2614">
        <v>0.03</v>
      </c>
      <c r="AC2614">
        <v>0.02</v>
      </c>
      <c r="AD2614">
        <v>0.03</v>
      </c>
      <c r="AE2614">
        <v>4.17</v>
      </c>
      <c r="AF2614">
        <v>-1</v>
      </c>
      <c r="AG2614">
        <v>-1</v>
      </c>
      <c r="AH2614">
        <v>-1</v>
      </c>
      <c r="AI2614">
        <v>0</v>
      </c>
      <c r="AJ2614">
        <v>0</v>
      </c>
      <c r="AK2614">
        <v>0.03</v>
      </c>
      <c r="AL2614">
        <v>0.03</v>
      </c>
      <c r="AM2614">
        <v>0.05</v>
      </c>
      <c r="AN2614">
        <v>0.05</v>
      </c>
      <c r="AO2614">
        <v>1.42</v>
      </c>
      <c r="AP2614">
        <v>1.42</v>
      </c>
      <c r="AQ2614">
        <v>22.67</v>
      </c>
      <c r="AR2614">
        <v>0.53</v>
      </c>
      <c r="AS2614">
        <v>0.68</v>
      </c>
      <c r="AT2614">
        <v>-1</v>
      </c>
      <c r="AU2614">
        <v>-1</v>
      </c>
      <c r="AV2614">
        <v>0.05</v>
      </c>
      <c r="AW2614">
        <v>29.88</v>
      </c>
      <c r="AX2614">
        <v>29.88</v>
      </c>
      <c r="AY2614">
        <v>0.17</v>
      </c>
      <c r="AZ2614">
        <v>0</v>
      </c>
      <c r="BA2614">
        <v>1467.0483041677367</v>
      </c>
    </row>
    <row r="2615" spans="1:53" x14ac:dyDescent="0.25">
      <c r="A2615">
        <v>5842</v>
      </c>
      <c r="B2615" t="s">
        <v>1308</v>
      </c>
      <c r="C2615">
        <v>0</v>
      </c>
      <c r="D2615">
        <v>1.58</v>
      </c>
      <c r="E2615">
        <v>0</v>
      </c>
      <c r="F2615">
        <v>0</v>
      </c>
      <c r="G2615">
        <v>0</v>
      </c>
      <c r="H2615">
        <v>0.03</v>
      </c>
      <c r="I2615">
        <v>0</v>
      </c>
      <c r="J2615">
        <v>2</v>
      </c>
      <c r="K2615">
        <v>0.03</v>
      </c>
      <c r="L2615">
        <v>-1</v>
      </c>
      <c r="M2615">
        <v>-1</v>
      </c>
      <c r="N2615">
        <v>0.67</v>
      </c>
      <c r="O2615">
        <v>3.58</v>
      </c>
      <c r="P2615">
        <v>0.03</v>
      </c>
      <c r="Q2615">
        <v>0.28000000000000003</v>
      </c>
      <c r="R2615">
        <v>0.05</v>
      </c>
      <c r="S2615">
        <v>0.32</v>
      </c>
      <c r="T2615">
        <v>0.23</v>
      </c>
      <c r="U2615">
        <v>0</v>
      </c>
      <c r="V2615">
        <v>0</v>
      </c>
      <c r="W2615">
        <v>20.67</v>
      </c>
      <c r="X2615">
        <v>0.6</v>
      </c>
      <c r="Y2615">
        <v>-1</v>
      </c>
      <c r="Z2615">
        <v>-1</v>
      </c>
      <c r="AA2615">
        <v>24.88</v>
      </c>
      <c r="AB2615">
        <v>0.03</v>
      </c>
      <c r="AC2615">
        <v>0.02</v>
      </c>
      <c r="AD2615">
        <v>0.03</v>
      </c>
      <c r="AE2615">
        <v>4.17</v>
      </c>
      <c r="AF2615">
        <v>-1</v>
      </c>
      <c r="AG2615">
        <v>-1</v>
      </c>
      <c r="AH2615">
        <v>-1</v>
      </c>
      <c r="AI2615">
        <v>0</v>
      </c>
      <c r="AJ2615">
        <v>0</v>
      </c>
      <c r="AK2615">
        <v>0.03</v>
      </c>
      <c r="AL2615">
        <v>0.03</v>
      </c>
      <c r="AM2615">
        <v>0.05</v>
      </c>
      <c r="AN2615">
        <v>0.05</v>
      </c>
      <c r="AO2615">
        <v>1.42</v>
      </c>
      <c r="AP2615">
        <v>1.42</v>
      </c>
      <c r="AQ2615">
        <v>22.67</v>
      </c>
      <c r="AR2615">
        <v>0.53</v>
      </c>
      <c r="AS2615">
        <v>0.68</v>
      </c>
      <c r="AT2615">
        <v>-1</v>
      </c>
      <c r="AU2615">
        <v>-1</v>
      </c>
      <c r="AV2615">
        <v>0.05</v>
      </c>
      <c r="AW2615">
        <v>29.88</v>
      </c>
      <c r="AX2615">
        <v>29.88</v>
      </c>
      <c r="AY2615">
        <v>0.17</v>
      </c>
      <c r="AZ2615">
        <v>0</v>
      </c>
      <c r="BA2615">
        <v>1476.6704891318745</v>
      </c>
    </row>
    <row r="2616" spans="1:53" x14ac:dyDescent="0.25">
      <c r="A2616">
        <v>5843</v>
      </c>
      <c r="B2616" t="s">
        <v>2896</v>
      </c>
      <c r="C2616">
        <v>0</v>
      </c>
      <c r="D2616">
        <v>1.58</v>
      </c>
      <c r="E2616">
        <v>0</v>
      </c>
      <c r="F2616">
        <v>0</v>
      </c>
      <c r="G2616">
        <v>0</v>
      </c>
      <c r="H2616">
        <v>0.03</v>
      </c>
      <c r="I2616">
        <v>0</v>
      </c>
      <c r="J2616">
        <v>2</v>
      </c>
      <c r="K2616">
        <v>0.03</v>
      </c>
      <c r="L2616">
        <v>-1</v>
      </c>
      <c r="M2616">
        <v>-1</v>
      </c>
      <c r="N2616">
        <v>0.67</v>
      </c>
      <c r="O2616">
        <v>3.58</v>
      </c>
      <c r="P2616">
        <v>0.03</v>
      </c>
      <c r="Q2616">
        <v>0.28000000000000003</v>
      </c>
      <c r="R2616">
        <v>0.05</v>
      </c>
      <c r="S2616">
        <v>0.32</v>
      </c>
      <c r="T2616">
        <v>0.23</v>
      </c>
      <c r="U2616">
        <v>0</v>
      </c>
      <c r="V2616">
        <v>0</v>
      </c>
      <c r="W2616">
        <v>20.67</v>
      </c>
      <c r="X2616">
        <v>0.6</v>
      </c>
      <c r="Y2616">
        <v>-1</v>
      </c>
      <c r="Z2616">
        <v>-1</v>
      </c>
      <c r="AA2616">
        <v>24.88</v>
      </c>
      <c r="AB2616">
        <v>0.03</v>
      </c>
      <c r="AC2616">
        <v>0.02</v>
      </c>
      <c r="AD2616">
        <v>0.03</v>
      </c>
      <c r="AE2616">
        <v>4.17</v>
      </c>
      <c r="AF2616">
        <v>-1</v>
      </c>
      <c r="AG2616">
        <v>-1</v>
      </c>
      <c r="AH2616">
        <v>-1</v>
      </c>
      <c r="AI2616">
        <v>0</v>
      </c>
      <c r="AJ2616">
        <v>0</v>
      </c>
      <c r="AK2616">
        <v>0.03</v>
      </c>
      <c r="AL2616">
        <v>0.03</v>
      </c>
      <c r="AM2616">
        <v>0.05</v>
      </c>
      <c r="AN2616">
        <v>0.05</v>
      </c>
      <c r="AO2616">
        <v>1.42</v>
      </c>
      <c r="AP2616">
        <v>1.42</v>
      </c>
      <c r="AQ2616">
        <v>22.67</v>
      </c>
      <c r="AR2616">
        <v>0.53</v>
      </c>
      <c r="AS2616">
        <v>0.68</v>
      </c>
      <c r="AT2616">
        <v>-1</v>
      </c>
      <c r="AU2616">
        <v>-1</v>
      </c>
      <c r="AV2616">
        <v>0.05</v>
      </c>
      <c r="AW2616">
        <v>29.88</v>
      </c>
      <c r="AX2616">
        <v>29.88</v>
      </c>
      <c r="AY2616">
        <v>0.17</v>
      </c>
      <c r="AZ2616">
        <v>0</v>
      </c>
      <c r="BA2616">
        <v>1467.056294345573</v>
      </c>
    </row>
    <row r="2617" spans="1:53" x14ac:dyDescent="0.25">
      <c r="A2617">
        <v>5844</v>
      </c>
      <c r="B2617" t="s">
        <v>2897</v>
      </c>
      <c r="C2617">
        <v>0</v>
      </c>
      <c r="D2617">
        <v>1.58</v>
      </c>
      <c r="E2617">
        <v>0</v>
      </c>
      <c r="F2617">
        <v>0</v>
      </c>
      <c r="G2617">
        <v>0</v>
      </c>
      <c r="H2617">
        <v>0.03</v>
      </c>
      <c r="I2617">
        <v>0</v>
      </c>
      <c r="J2617">
        <v>2</v>
      </c>
      <c r="K2617">
        <v>0.03</v>
      </c>
      <c r="L2617">
        <v>-1</v>
      </c>
      <c r="M2617">
        <v>-1</v>
      </c>
      <c r="N2617">
        <v>0.67</v>
      </c>
      <c r="O2617">
        <v>3.58</v>
      </c>
      <c r="P2617">
        <v>0.03</v>
      </c>
      <c r="Q2617">
        <v>0.28000000000000003</v>
      </c>
      <c r="R2617">
        <v>0.05</v>
      </c>
      <c r="S2617">
        <v>0.32</v>
      </c>
      <c r="T2617">
        <v>0.23</v>
      </c>
      <c r="U2617">
        <v>0</v>
      </c>
      <c r="V2617">
        <v>0</v>
      </c>
      <c r="W2617">
        <v>20.67</v>
      </c>
      <c r="X2617">
        <v>0.6</v>
      </c>
      <c r="Y2617">
        <v>-1</v>
      </c>
      <c r="Z2617">
        <v>-1</v>
      </c>
      <c r="AA2617">
        <v>24.88</v>
      </c>
      <c r="AB2617">
        <v>0.03</v>
      </c>
      <c r="AC2617">
        <v>0.02</v>
      </c>
      <c r="AD2617">
        <v>0.03</v>
      </c>
      <c r="AE2617">
        <v>4.17</v>
      </c>
      <c r="AF2617">
        <v>-1</v>
      </c>
      <c r="AG2617">
        <v>-1</v>
      </c>
      <c r="AH2617">
        <v>-1</v>
      </c>
      <c r="AI2617">
        <v>0</v>
      </c>
      <c r="AJ2617">
        <v>0</v>
      </c>
      <c r="AK2617">
        <v>0.03</v>
      </c>
      <c r="AL2617">
        <v>0.03</v>
      </c>
      <c r="AM2617">
        <v>0.05</v>
      </c>
      <c r="AN2617">
        <v>0.05</v>
      </c>
      <c r="AO2617">
        <v>1.42</v>
      </c>
      <c r="AP2617">
        <v>1.42</v>
      </c>
      <c r="AQ2617">
        <v>22.67</v>
      </c>
      <c r="AR2617">
        <v>0.53</v>
      </c>
      <c r="AS2617">
        <v>0.68</v>
      </c>
      <c r="AT2617">
        <v>-1</v>
      </c>
      <c r="AU2617">
        <v>-1</v>
      </c>
      <c r="AV2617">
        <v>0.05</v>
      </c>
      <c r="AW2617">
        <v>29.88</v>
      </c>
      <c r="AX2617">
        <v>29.88</v>
      </c>
      <c r="AY2617">
        <v>0.17</v>
      </c>
      <c r="AZ2617">
        <v>0</v>
      </c>
      <c r="BA2617">
        <v>1362.3929316518424</v>
      </c>
    </row>
    <row r="2618" spans="1:53" x14ac:dyDescent="0.25">
      <c r="A2618">
        <v>5845</v>
      </c>
      <c r="B2618" t="s">
        <v>2898</v>
      </c>
      <c r="C2618">
        <v>0</v>
      </c>
      <c r="D2618">
        <v>1.58</v>
      </c>
      <c r="E2618">
        <v>0</v>
      </c>
      <c r="F2618">
        <v>0</v>
      </c>
      <c r="G2618">
        <v>0</v>
      </c>
      <c r="H2618">
        <v>0.03</v>
      </c>
      <c r="I2618">
        <v>0</v>
      </c>
      <c r="J2618">
        <v>2</v>
      </c>
      <c r="K2618">
        <v>0.03</v>
      </c>
      <c r="L2618">
        <v>-1</v>
      </c>
      <c r="M2618">
        <v>-1</v>
      </c>
      <c r="N2618">
        <v>0.67</v>
      </c>
      <c r="O2618">
        <v>3.58</v>
      </c>
      <c r="P2618">
        <v>0.03</v>
      </c>
      <c r="Q2618">
        <v>0.28000000000000003</v>
      </c>
      <c r="R2618">
        <v>0.05</v>
      </c>
      <c r="S2618">
        <v>0.32</v>
      </c>
      <c r="T2618">
        <v>0.23</v>
      </c>
      <c r="U2618">
        <v>0</v>
      </c>
      <c r="V2618">
        <v>0</v>
      </c>
      <c r="W2618">
        <v>20.67</v>
      </c>
      <c r="X2618">
        <v>0.6</v>
      </c>
      <c r="Y2618">
        <v>-1</v>
      </c>
      <c r="Z2618">
        <v>-1</v>
      </c>
      <c r="AA2618">
        <v>24.88</v>
      </c>
      <c r="AB2618">
        <v>0.03</v>
      </c>
      <c r="AC2618">
        <v>0.02</v>
      </c>
      <c r="AD2618">
        <v>0.03</v>
      </c>
      <c r="AE2618">
        <v>4.17</v>
      </c>
      <c r="AF2618">
        <v>-1</v>
      </c>
      <c r="AG2618">
        <v>-1</v>
      </c>
      <c r="AH2618">
        <v>-1</v>
      </c>
      <c r="AI2618">
        <v>0</v>
      </c>
      <c r="AJ2618">
        <v>0</v>
      </c>
      <c r="AK2618">
        <v>0.03</v>
      </c>
      <c r="AL2618">
        <v>0.03</v>
      </c>
      <c r="AM2618">
        <v>0.05</v>
      </c>
      <c r="AN2618">
        <v>0.05</v>
      </c>
      <c r="AO2618">
        <v>1.42</v>
      </c>
      <c r="AP2618">
        <v>1.42</v>
      </c>
      <c r="AQ2618">
        <v>22.67</v>
      </c>
      <c r="AR2618">
        <v>0.53</v>
      </c>
      <c r="AS2618">
        <v>0.68</v>
      </c>
      <c r="AT2618">
        <v>-1</v>
      </c>
      <c r="AU2618">
        <v>-1</v>
      </c>
      <c r="AV2618">
        <v>0.05</v>
      </c>
      <c r="AW2618">
        <v>29.88</v>
      </c>
      <c r="AX2618">
        <v>29.88</v>
      </c>
      <c r="AY2618">
        <v>0.17</v>
      </c>
      <c r="AZ2618">
        <v>0</v>
      </c>
      <c r="BA2618">
        <v>1393.0911244335164</v>
      </c>
    </row>
    <row r="2619" spans="1:53" x14ac:dyDescent="0.25">
      <c r="A2619">
        <v>5846</v>
      </c>
      <c r="B2619" t="s">
        <v>2899</v>
      </c>
      <c r="C2619">
        <v>0</v>
      </c>
      <c r="D2619">
        <v>1.58</v>
      </c>
      <c r="E2619">
        <v>0</v>
      </c>
      <c r="F2619">
        <v>0</v>
      </c>
      <c r="G2619">
        <v>0</v>
      </c>
      <c r="H2619">
        <v>0.03</v>
      </c>
      <c r="I2619">
        <v>0</v>
      </c>
      <c r="J2619">
        <v>2</v>
      </c>
      <c r="K2619">
        <v>0.03</v>
      </c>
      <c r="L2619">
        <v>-1</v>
      </c>
      <c r="M2619">
        <v>-1</v>
      </c>
      <c r="N2619">
        <v>0.67</v>
      </c>
      <c r="O2619">
        <v>3.58</v>
      </c>
      <c r="P2619">
        <v>0.03</v>
      </c>
      <c r="Q2619">
        <v>0.28000000000000003</v>
      </c>
      <c r="R2619">
        <v>0.05</v>
      </c>
      <c r="S2619">
        <v>0.32</v>
      </c>
      <c r="T2619">
        <v>0.23</v>
      </c>
      <c r="U2619">
        <v>0</v>
      </c>
      <c r="V2619">
        <v>0</v>
      </c>
      <c r="W2619">
        <v>20.67</v>
      </c>
      <c r="X2619">
        <v>0.6</v>
      </c>
      <c r="Y2619">
        <v>-1</v>
      </c>
      <c r="Z2619">
        <v>-1</v>
      </c>
      <c r="AA2619">
        <v>24.88</v>
      </c>
      <c r="AB2619">
        <v>0.03</v>
      </c>
      <c r="AC2619">
        <v>0.02</v>
      </c>
      <c r="AD2619">
        <v>0.03</v>
      </c>
      <c r="AE2619">
        <v>4.17</v>
      </c>
      <c r="AF2619">
        <v>-1</v>
      </c>
      <c r="AG2619">
        <v>-1</v>
      </c>
      <c r="AH2619">
        <v>-1</v>
      </c>
      <c r="AI2619">
        <v>0</v>
      </c>
      <c r="AJ2619">
        <v>0</v>
      </c>
      <c r="AK2619">
        <v>0.03</v>
      </c>
      <c r="AL2619">
        <v>0.03</v>
      </c>
      <c r="AM2619">
        <v>0.05</v>
      </c>
      <c r="AN2619">
        <v>0.05</v>
      </c>
      <c r="AO2619">
        <v>1.42</v>
      </c>
      <c r="AP2619">
        <v>1.42</v>
      </c>
      <c r="AQ2619">
        <v>22.67</v>
      </c>
      <c r="AR2619">
        <v>0.53</v>
      </c>
      <c r="AS2619">
        <v>0.68</v>
      </c>
      <c r="AT2619">
        <v>-1</v>
      </c>
      <c r="AU2619">
        <v>-1</v>
      </c>
      <c r="AV2619">
        <v>0.05</v>
      </c>
      <c r="AW2619">
        <v>29.88</v>
      </c>
      <c r="AX2619">
        <v>29.88</v>
      </c>
      <c r="AY2619">
        <v>0.17</v>
      </c>
      <c r="AZ2619">
        <v>0</v>
      </c>
      <c r="BA2619">
        <v>1501.8015150023452</v>
      </c>
    </row>
    <row r="2620" spans="1:53" x14ac:dyDescent="0.25">
      <c r="A2620">
        <v>5847</v>
      </c>
      <c r="B2620" t="s">
        <v>2900</v>
      </c>
      <c r="C2620">
        <v>0</v>
      </c>
      <c r="D2620">
        <v>1.58</v>
      </c>
      <c r="E2620">
        <v>0</v>
      </c>
      <c r="F2620">
        <v>0</v>
      </c>
      <c r="G2620">
        <v>0</v>
      </c>
      <c r="H2620">
        <v>0.03</v>
      </c>
      <c r="I2620">
        <v>0</v>
      </c>
      <c r="J2620">
        <v>2</v>
      </c>
      <c r="K2620">
        <v>0.03</v>
      </c>
      <c r="L2620">
        <v>-1</v>
      </c>
      <c r="M2620">
        <v>-1</v>
      </c>
      <c r="N2620">
        <v>0.67</v>
      </c>
      <c r="O2620">
        <v>3.58</v>
      </c>
      <c r="P2620">
        <v>0.03</v>
      </c>
      <c r="Q2620">
        <v>0.28000000000000003</v>
      </c>
      <c r="R2620">
        <v>0.05</v>
      </c>
      <c r="S2620">
        <v>0.32</v>
      </c>
      <c r="T2620">
        <v>0.23</v>
      </c>
      <c r="U2620">
        <v>0</v>
      </c>
      <c r="V2620">
        <v>0</v>
      </c>
      <c r="W2620">
        <v>20.67</v>
      </c>
      <c r="X2620">
        <v>0.6</v>
      </c>
      <c r="Y2620">
        <v>-1</v>
      </c>
      <c r="Z2620">
        <v>-1</v>
      </c>
      <c r="AA2620">
        <v>24.88</v>
      </c>
      <c r="AB2620">
        <v>0.03</v>
      </c>
      <c r="AC2620">
        <v>0.02</v>
      </c>
      <c r="AD2620">
        <v>0.03</v>
      </c>
      <c r="AE2620">
        <v>4.17</v>
      </c>
      <c r="AF2620">
        <v>-1</v>
      </c>
      <c r="AG2620">
        <v>-1</v>
      </c>
      <c r="AH2620">
        <v>-1</v>
      </c>
      <c r="AI2620">
        <v>0</v>
      </c>
      <c r="AJ2620">
        <v>0</v>
      </c>
      <c r="AK2620">
        <v>0.03</v>
      </c>
      <c r="AL2620">
        <v>0.03</v>
      </c>
      <c r="AM2620">
        <v>0.05</v>
      </c>
      <c r="AN2620">
        <v>0.05</v>
      </c>
      <c r="AO2620">
        <v>1.42</v>
      </c>
      <c r="AP2620">
        <v>1.42</v>
      </c>
      <c r="AQ2620">
        <v>22.67</v>
      </c>
      <c r="AR2620">
        <v>0.53</v>
      </c>
      <c r="AS2620">
        <v>0.68</v>
      </c>
      <c r="AT2620">
        <v>-1</v>
      </c>
      <c r="AU2620">
        <v>-1</v>
      </c>
      <c r="AV2620">
        <v>0.05</v>
      </c>
      <c r="AW2620">
        <v>29.88</v>
      </c>
      <c r="AX2620">
        <v>29.88</v>
      </c>
      <c r="AY2620">
        <v>0.17</v>
      </c>
      <c r="AZ2620">
        <v>0</v>
      </c>
      <c r="BA2620">
        <v>1448.4780203523378</v>
      </c>
    </row>
    <row r="2621" spans="1:53" x14ac:dyDescent="0.25">
      <c r="A2621">
        <v>5848</v>
      </c>
      <c r="B2621" t="s">
        <v>2901</v>
      </c>
      <c r="C2621">
        <v>0</v>
      </c>
      <c r="D2621">
        <v>1.58</v>
      </c>
      <c r="E2621">
        <v>0</v>
      </c>
      <c r="F2621">
        <v>0</v>
      </c>
      <c r="G2621">
        <v>0</v>
      </c>
      <c r="H2621">
        <v>0.03</v>
      </c>
      <c r="I2621">
        <v>0</v>
      </c>
      <c r="J2621">
        <v>2</v>
      </c>
      <c r="K2621">
        <v>0.03</v>
      </c>
      <c r="L2621">
        <v>-1</v>
      </c>
      <c r="M2621">
        <v>-1</v>
      </c>
      <c r="N2621">
        <v>0.67</v>
      </c>
      <c r="O2621">
        <v>3.58</v>
      </c>
      <c r="P2621">
        <v>0.03</v>
      </c>
      <c r="Q2621">
        <v>0.28000000000000003</v>
      </c>
      <c r="R2621">
        <v>0.05</v>
      </c>
      <c r="S2621">
        <v>0.32</v>
      </c>
      <c r="T2621">
        <v>0.23</v>
      </c>
      <c r="U2621">
        <v>0</v>
      </c>
      <c r="V2621">
        <v>0</v>
      </c>
      <c r="W2621">
        <v>20.67</v>
      </c>
      <c r="X2621">
        <v>0.6</v>
      </c>
      <c r="Y2621">
        <v>-1</v>
      </c>
      <c r="Z2621">
        <v>-1</v>
      </c>
      <c r="AA2621">
        <v>24.88</v>
      </c>
      <c r="AB2621">
        <v>0.03</v>
      </c>
      <c r="AC2621">
        <v>0.02</v>
      </c>
      <c r="AD2621">
        <v>0.03</v>
      </c>
      <c r="AE2621">
        <v>4.17</v>
      </c>
      <c r="AF2621">
        <v>-1</v>
      </c>
      <c r="AG2621">
        <v>-1</v>
      </c>
      <c r="AH2621">
        <v>-1</v>
      </c>
      <c r="AI2621">
        <v>0</v>
      </c>
      <c r="AJ2621">
        <v>0</v>
      </c>
      <c r="AK2621">
        <v>0.03</v>
      </c>
      <c r="AL2621">
        <v>0.03</v>
      </c>
      <c r="AM2621">
        <v>0.05</v>
      </c>
      <c r="AN2621">
        <v>0.05</v>
      </c>
      <c r="AO2621">
        <v>1.42</v>
      </c>
      <c r="AP2621">
        <v>1.42</v>
      </c>
      <c r="AQ2621">
        <v>22.67</v>
      </c>
      <c r="AR2621">
        <v>0.53</v>
      </c>
      <c r="AS2621">
        <v>0.68</v>
      </c>
      <c r="AT2621">
        <v>-1</v>
      </c>
      <c r="AU2621">
        <v>-1</v>
      </c>
      <c r="AV2621">
        <v>0.05</v>
      </c>
      <c r="AW2621">
        <v>29.88</v>
      </c>
      <c r="AX2621">
        <v>29.88</v>
      </c>
      <c r="AY2621">
        <v>0.17</v>
      </c>
      <c r="AZ2621">
        <v>0</v>
      </c>
      <c r="BA2621">
        <v>1416.1685356497924</v>
      </c>
    </row>
    <row r="2622" spans="1:53" x14ac:dyDescent="0.25">
      <c r="A2622">
        <v>5849</v>
      </c>
      <c r="B2622" t="s">
        <v>2902</v>
      </c>
      <c r="C2622">
        <v>0</v>
      </c>
      <c r="D2622">
        <v>1.58</v>
      </c>
      <c r="E2622">
        <v>0</v>
      </c>
      <c r="F2622">
        <v>0</v>
      </c>
      <c r="G2622">
        <v>0</v>
      </c>
      <c r="H2622">
        <v>0.03</v>
      </c>
      <c r="I2622">
        <v>0</v>
      </c>
      <c r="J2622">
        <v>2</v>
      </c>
      <c r="K2622">
        <v>0.03</v>
      </c>
      <c r="L2622">
        <v>-1</v>
      </c>
      <c r="M2622">
        <v>-1</v>
      </c>
      <c r="N2622">
        <v>0.67</v>
      </c>
      <c r="O2622">
        <v>3.58</v>
      </c>
      <c r="P2622">
        <v>0.03</v>
      </c>
      <c r="Q2622">
        <v>0.28000000000000003</v>
      </c>
      <c r="R2622">
        <v>0.05</v>
      </c>
      <c r="S2622">
        <v>0.32</v>
      </c>
      <c r="T2622">
        <v>0.23</v>
      </c>
      <c r="U2622">
        <v>0</v>
      </c>
      <c r="V2622">
        <v>0</v>
      </c>
      <c r="W2622">
        <v>20.67</v>
      </c>
      <c r="X2622">
        <v>0.6</v>
      </c>
      <c r="Y2622">
        <v>-1</v>
      </c>
      <c r="Z2622">
        <v>-1</v>
      </c>
      <c r="AA2622">
        <v>24.88</v>
      </c>
      <c r="AB2622">
        <v>0.03</v>
      </c>
      <c r="AC2622">
        <v>0.02</v>
      </c>
      <c r="AD2622">
        <v>0.03</v>
      </c>
      <c r="AE2622">
        <v>4.17</v>
      </c>
      <c r="AF2622">
        <v>-1</v>
      </c>
      <c r="AG2622">
        <v>-1</v>
      </c>
      <c r="AH2622">
        <v>-1</v>
      </c>
      <c r="AI2622">
        <v>0</v>
      </c>
      <c r="AJ2622">
        <v>0</v>
      </c>
      <c r="AK2622">
        <v>0.03</v>
      </c>
      <c r="AL2622">
        <v>0.03</v>
      </c>
      <c r="AM2622">
        <v>0.05</v>
      </c>
      <c r="AN2622">
        <v>0.05</v>
      </c>
      <c r="AO2622">
        <v>1.42</v>
      </c>
      <c r="AP2622">
        <v>1.42</v>
      </c>
      <c r="AQ2622">
        <v>22.67</v>
      </c>
      <c r="AR2622">
        <v>0.53</v>
      </c>
      <c r="AS2622">
        <v>0.68</v>
      </c>
      <c r="AT2622">
        <v>-1</v>
      </c>
      <c r="AU2622">
        <v>-1</v>
      </c>
      <c r="AV2622">
        <v>0.05</v>
      </c>
      <c r="AW2622">
        <v>29.88</v>
      </c>
      <c r="AX2622">
        <v>29.88</v>
      </c>
      <c r="AY2622">
        <v>0.17</v>
      </c>
      <c r="AZ2622">
        <v>0</v>
      </c>
      <c r="BA2622">
        <v>1353.6003587819359</v>
      </c>
    </row>
    <row r="2623" spans="1:53" x14ac:dyDescent="0.25">
      <c r="A2623">
        <v>5851</v>
      </c>
      <c r="B2623" t="s">
        <v>2903</v>
      </c>
      <c r="C2623">
        <v>0</v>
      </c>
      <c r="D2623">
        <v>1.58</v>
      </c>
      <c r="E2623">
        <v>0</v>
      </c>
      <c r="F2623">
        <v>0</v>
      </c>
      <c r="G2623">
        <v>0</v>
      </c>
      <c r="H2623">
        <v>0.03</v>
      </c>
      <c r="I2623">
        <v>0</v>
      </c>
      <c r="J2623">
        <v>2</v>
      </c>
      <c r="K2623">
        <v>0.03</v>
      </c>
      <c r="L2623">
        <v>-1</v>
      </c>
      <c r="M2623">
        <v>-1</v>
      </c>
      <c r="N2623">
        <v>0.67</v>
      </c>
      <c r="O2623">
        <v>3.58</v>
      </c>
      <c r="P2623">
        <v>0.03</v>
      </c>
      <c r="Q2623">
        <v>0.28000000000000003</v>
      </c>
      <c r="R2623">
        <v>0.05</v>
      </c>
      <c r="S2623">
        <v>0.32</v>
      </c>
      <c r="T2623">
        <v>0.23</v>
      </c>
      <c r="U2623">
        <v>0</v>
      </c>
      <c r="V2623">
        <v>0</v>
      </c>
      <c r="W2623">
        <v>20.67</v>
      </c>
      <c r="X2623">
        <v>0.6</v>
      </c>
      <c r="Y2623">
        <v>-1</v>
      </c>
      <c r="Z2623">
        <v>-1</v>
      </c>
      <c r="AA2623">
        <v>24.88</v>
      </c>
      <c r="AB2623">
        <v>0.03</v>
      </c>
      <c r="AC2623">
        <v>0.02</v>
      </c>
      <c r="AD2623">
        <v>0.03</v>
      </c>
      <c r="AE2623">
        <v>4.17</v>
      </c>
      <c r="AF2623">
        <v>-1</v>
      </c>
      <c r="AG2623">
        <v>-1</v>
      </c>
      <c r="AH2623">
        <v>-1</v>
      </c>
      <c r="AI2623">
        <v>0</v>
      </c>
      <c r="AJ2623">
        <v>0</v>
      </c>
      <c r="AK2623">
        <v>0.03</v>
      </c>
      <c r="AL2623">
        <v>0.03</v>
      </c>
      <c r="AM2623">
        <v>0.05</v>
      </c>
      <c r="AN2623">
        <v>0.05</v>
      </c>
      <c r="AO2623">
        <v>1.42</v>
      </c>
      <c r="AP2623">
        <v>1.42</v>
      </c>
      <c r="AQ2623">
        <v>22.67</v>
      </c>
      <c r="AR2623">
        <v>0.53</v>
      </c>
      <c r="AS2623">
        <v>0.68</v>
      </c>
      <c r="AT2623">
        <v>-1</v>
      </c>
      <c r="AU2623">
        <v>-1</v>
      </c>
      <c r="AV2623">
        <v>0.05</v>
      </c>
      <c r="AW2623">
        <v>29.88</v>
      </c>
      <c r="AX2623">
        <v>29.88</v>
      </c>
      <c r="AY2623">
        <v>0.17</v>
      </c>
      <c r="AZ2623">
        <v>0</v>
      </c>
      <c r="BA2623">
        <v>1475.312692847057</v>
      </c>
    </row>
    <row r="2624" spans="1:53" x14ac:dyDescent="0.25">
      <c r="A2624">
        <v>5852</v>
      </c>
      <c r="B2624" t="s">
        <v>2904</v>
      </c>
      <c r="C2624">
        <v>0</v>
      </c>
      <c r="D2624">
        <v>1.58</v>
      </c>
      <c r="E2624">
        <v>0</v>
      </c>
      <c r="F2624">
        <v>0</v>
      </c>
      <c r="G2624">
        <v>0</v>
      </c>
      <c r="H2624">
        <v>0.03</v>
      </c>
      <c r="I2624">
        <v>0</v>
      </c>
      <c r="J2624">
        <v>2</v>
      </c>
      <c r="K2624">
        <v>0.03</v>
      </c>
      <c r="L2624">
        <v>-1</v>
      </c>
      <c r="M2624">
        <v>-1</v>
      </c>
      <c r="N2624">
        <v>0.67</v>
      </c>
      <c r="O2624">
        <v>3.58</v>
      </c>
      <c r="P2624">
        <v>0.03</v>
      </c>
      <c r="Q2624">
        <v>0.28000000000000003</v>
      </c>
      <c r="R2624">
        <v>0.05</v>
      </c>
      <c r="S2624">
        <v>0.32</v>
      </c>
      <c r="T2624">
        <v>0.23</v>
      </c>
      <c r="U2624">
        <v>0</v>
      </c>
      <c r="V2624">
        <v>0</v>
      </c>
      <c r="W2624">
        <v>20.67</v>
      </c>
      <c r="X2624">
        <v>0.6</v>
      </c>
      <c r="Y2624">
        <v>-1</v>
      </c>
      <c r="Z2624">
        <v>-1</v>
      </c>
      <c r="AA2624">
        <v>24.88</v>
      </c>
      <c r="AB2624">
        <v>0.03</v>
      </c>
      <c r="AC2624">
        <v>0.02</v>
      </c>
      <c r="AD2624">
        <v>0.03</v>
      </c>
      <c r="AE2624">
        <v>4.17</v>
      </c>
      <c r="AF2624">
        <v>-1</v>
      </c>
      <c r="AG2624">
        <v>-1</v>
      </c>
      <c r="AH2624">
        <v>-1</v>
      </c>
      <c r="AI2624">
        <v>0</v>
      </c>
      <c r="AJ2624">
        <v>0</v>
      </c>
      <c r="AK2624">
        <v>0.03</v>
      </c>
      <c r="AL2624">
        <v>0.03</v>
      </c>
      <c r="AM2624">
        <v>0.05</v>
      </c>
      <c r="AN2624">
        <v>0.05</v>
      </c>
      <c r="AO2624">
        <v>1.42</v>
      </c>
      <c r="AP2624">
        <v>1.42</v>
      </c>
      <c r="AQ2624">
        <v>22.67</v>
      </c>
      <c r="AR2624">
        <v>0.53</v>
      </c>
      <c r="AS2624">
        <v>0.68</v>
      </c>
      <c r="AT2624">
        <v>-1</v>
      </c>
      <c r="AU2624">
        <v>-1</v>
      </c>
      <c r="AV2624">
        <v>0.05</v>
      </c>
      <c r="AW2624">
        <v>29.88</v>
      </c>
      <c r="AX2624">
        <v>29.88</v>
      </c>
      <c r="AY2624">
        <v>0.17</v>
      </c>
      <c r="AZ2624">
        <v>0</v>
      </c>
      <c r="BA2624">
        <v>1437.5912107373808</v>
      </c>
    </row>
    <row r="2625" spans="1:53" x14ac:dyDescent="0.25">
      <c r="A2625">
        <v>5853</v>
      </c>
      <c r="B2625" t="s">
        <v>2905</v>
      </c>
      <c r="C2625">
        <v>0</v>
      </c>
      <c r="D2625">
        <v>1.58</v>
      </c>
      <c r="E2625">
        <v>0</v>
      </c>
      <c r="F2625">
        <v>0</v>
      </c>
      <c r="G2625">
        <v>0</v>
      </c>
      <c r="H2625">
        <v>0.03</v>
      </c>
      <c r="I2625">
        <v>0</v>
      </c>
      <c r="J2625">
        <v>2</v>
      </c>
      <c r="K2625">
        <v>0.03</v>
      </c>
      <c r="L2625">
        <v>-1</v>
      </c>
      <c r="M2625">
        <v>-1</v>
      </c>
      <c r="N2625">
        <v>0.67</v>
      </c>
      <c r="O2625">
        <v>3.58</v>
      </c>
      <c r="P2625">
        <v>0.03</v>
      </c>
      <c r="Q2625">
        <v>0.28000000000000003</v>
      </c>
      <c r="R2625">
        <v>0.05</v>
      </c>
      <c r="S2625">
        <v>0.32</v>
      </c>
      <c r="T2625">
        <v>0.23</v>
      </c>
      <c r="U2625">
        <v>0</v>
      </c>
      <c r="V2625">
        <v>0</v>
      </c>
      <c r="W2625">
        <v>20.67</v>
      </c>
      <c r="X2625">
        <v>0.6</v>
      </c>
      <c r="Y2625">
        <v>-1</v>
      </c>
      <c r="Z2625">
        <v>-1</v>
      </c>
      <c r="AA2625">
        <v>24.88</v>
      </c>
      <c r="AB2625">
        <v>0.03</v>
      </c>
      <c r="AC2625">
        <v>0.02</v>
      </c>
      <c r="AD2625">
        <v>0.03</v>
      </c>
      <c r="AE2625">
        <v>4.17</v>
      </c>
      <c r="AF2625">
        <v>-1</v>
      </c>
      <c r="AG2625">
        <v>-1</v>
      </c>
      <c r="AH2625">
        <v>-1</v>
      </c>
      <c r="AI2625">
        <v>0</v>
      </c>
      <c r="AJ2625">
        <v>0</v>
      </c>
      <c r="AK2625">
        <v>0.03</v>
      </c>
      <c r="AL2625">
        <v>0.03</v>
      </c>
      <c r="AM2625">
        <v>0.05</v>
      </c>
      <c r="AN2625">
        <v>0.05</v>
      </c>
      <c r="AO2625">
        <v>1.42</v>
      </c>
      <c r="AP2625">
        <v>1.42</v>
      </c>
      <c r="AQ2625">
        <v>22.67</v>
      </c>
      <c r="AR2625">
        <v>0.53</v>
      </c>
      <c r="AS2625">
        <v>0.68</v>
      </c>
      <c r="AT2625">
        <v>-1</v>
      </c>
      <c r="AU2625">
        <v>-1</v>
      </c>
      <c r="AV2625">
        <v>0.05</v>
      </c>
      <c r="AW2625">
        <v>29.88</v>
      </c>
      <c r="AX2625">
        <v>29.88</v>
      </c>
      <c r="AY2625">
        <v>0.17</v>
      </c>
      <c r="AZ2625">
        <v>0</v>
      </c>
      <c r="BA2625">
        <v>1403.7780464222797</v>
      </c>
    </row>
    <row r="2626" spans="1:53" x14ac:dyDescent="0.25">
      <c r="A2626">
        <v>5854</v>
      </c>
      <c r="B2626" t="s">
        <v>2906</v>
      </c>
      <c r="C2626">
        <v>0</v>
      </c>
      <c r="D2626">
        <v>1.58</v>
      </c>
      <c r="E2626">
        <v>0</v>
      </c>
      <c r="F2626">
        <v>0</v>
      </c>
      <c r="G2626">
        <v>0</v>
      </c>
      <c r="H2626">
        <v>0.03</v>
      </c>
      <c r="I2626">
        <v>0</v>
      </c>
      <c r="J2626">
        <v>2</v>
      </c>
      <c r="K2626">
        <v>0.03</v>
      </c>
      <c r="L2626">
        <v>-1</v>
      </c>
      <c r="M2626">
        <v>-1</v>
      </c>
      <c r="N2626">
        <v>0.67</v>
      </c>
      <c r="O2626">
        <v>3.58</v>
      </c>
      <c r="P2626">
        <v>0.03</v>
      </c>
      <c r="Q2626">
        <v>0.28000000000000003</v>
      </c>
      <c r="R2626">
        <v>0.05</v>
      </c>
      <c r="S2626">
        <v>0.32</v>
      </c>
      <c r="T2626">
        <v>0.23</v>
      </c>
      <c r="U2626">
        <v>0</v>
      </c>
      <c r="V2626">
        <v>0</v>
      </c>
      <c r="W2626">
        <v>20.67</v>
      </c>
      <c r="X2626">
        <v>0.6</v>
      </c>
      <c r="Y2626">
        <v>-1</v>
      </c>
      <c r="Z2626">
        <v>-1</v>
      </c>
      <c r="AA2626">
        <v>24.88</v>
      </c>
      <c r="AB2626">
        <v>0.03</v>
      </c>
      <c r="AC2626">
        <v>0.02</v>
      </c>
      <c r="AD2626">
        <v>0.03</v>
      </c>
      <c r="AE2626">
        <v>4.17</v>
      </c>
      <c r="AF2626">
        <v>-1</v>
      </c>
      <c r="AG2626">
        <v>-1</v>
      </c>
      <c r="AH2626">
        <v>-1</v>
      </c>
      <c r="AI2626">
        <v>0</v>
      </c>
      <c r="AJ2626">
        <v>0</v>
      </c>
      <c r="AK2626">
        <v>0.03</v>
      </c>
      <c r="AL2626">
        <v>0.03</v>
      </c>
      <c r="AM2626">
        <v>0.05</v>
      </c>
      <c r="AN2626">
        <v>0.05</v>
      </c>
      <c r="AO2626">
        <v>1.42</v>
      </c>
      <c r="AP2626">
        <v>1.42</v>
      </c>
      <c r="AQ2626">
        <v>22.67</v>
      </c>
      <c r="AR2626">
        <v>0.53</v>
      </c>
      <c r="AS2626">
        <v>0.68</v>
      </c>
      <c r="AT2626">
        <v>-1</v>
      </c>
      <c r="AU2626">
        <v>-1</v>
      </c>
      <c r="AV2626">
        <v>0.05</v>
      </c>
      <c r="AW2626">
        <v>29.88</v>
      </c>
      <c r="AX2626">
        <v>29.88</v>
      </c>
      <c r="AY2626">
        <v>0.17</v>
      </c>
      <c r="AZ2626">
        <v>0</v>
      </c>
      <c r="BA2626">
        <v>1483.3454794641395</v>
      </c>
    </row>
    <row r="2627" spans="1:53" x14ac:dyDescent="0.25">
      <c r="A2627">
        <v>5855</v>
      </c>
      <c r="B2627" t="s">
        <v>2907</v>
      </c>
      <c r="C2627">
        <v>0</v>
      </c>
      <c r="D2627">
        <v>1.58</v>
      </c>
      <c r="E2627">
        <v>0</v>
      </c>
      <c r="F2627">
        <v>0</v>
      </c>
      <c r="G2627">
        <v>0</v>
      </c>
      <c r="H2627">
        <v>0.03</v>
      </c>
      <c r="I2627">
        <v>0</v>
      </c>
      <c r="J2627">
        <v>2</v>
      </c>
      <c r="K2627">
        <v>0.03</v>
      </c>
      <c r="L2627">
        <v>-1</v>
      </c>
      <c r="M2627">
        <v>-1</v>
      </c>
      <c r="N2627">
        <v>0.67</v>
      </c>
      <c r="O2627">
        <v>3.58</v>
      </c>
      <c r="P2627">
        <v>0.03</v>
      </c>
      <c r="Q2627">
        <v>0.28000000000000003</v>
      </c>
      <c r="R2627">
        <v>0.05</v>
      </c>
      <c r="S2627">
        <v>0.32</v>
      </c>
      <c r="T2627">
        <v>0.23</v>
      </c>
      <c r="U2627">
        <v>0</v>
      </c>
      <c r="V2627">
        <v>0</v>
      </c>
      <c r="W2627">
        <v>20.67</v>
      </c>
      <c r="X2627">
        <v>0.6</v>
      </c>
      <c r="Y2627">
        <v>-1</v>
      </c>
      <c r="Z2627">
        <v>-1</v>
      </c>
      <c r="AA2627">
        <v>24.88</v>
      </c>
      <c r="AB2627">
        <v>0.03</v>
      </c>
      <c r="AC2627">
        <v>0.02</v>
      </c>
      <c r="AD2627">
        <v>0.03</v>
      </c>
      <c r="AE2627">
        <v>4.17</v>
      </c>
      <c r="AF2627">
        <v>-1</v>
      </c>
      <c r="AG2627">
        <v>-1</v>
      </c>
      <c r="AH2627">
        <v>-1</v>
      </c>
      <c r="AI2627">
        <v>0</v>
      </c>
      <c r="AJ2627">
        <v>0</v>
      </c>
      <c r="AK2627">
        <v>0.03</v>
      </c>
      <c r="AL2627">
        <v>0.03</v>
      </c>
      <c r="AM2627">
        <v>0.05</v>
      </c>
      <c r="AN2627">
        <v>0.05</v>
      </c>
      <c r="AO2627">
        <v>1.42</v>
      </c>
      <c r="AP2627">
        <v>1.42</v>
      </c>
      <c r="AQ2627">
        <v>22.67</v>
      </c>
      <c r="AR2627">
        <v>0.53</v>
      </c>
      <c r="AS2627">
        <v>0.68</v>
      </c>
      <c r="AT2627">
        <v>-1</v>
      </c>
      <c r="AU2627">
        <v>-1</v>
      </c>
      <c r="AV2627">
        <v>0.05</v>
      </c>
      <c r="AW2627">
        <v>29.88</v>
      </c>
      <c r="AX2627">
        <v>29.88</v>
      </c>
      <c r="AY2627">
        <v>0.17</v>
      </c>
      <c r="AZ2627">
        <v>0</v>
      </c>
      <c r="BA2627">
        <v>1484.3028155489242</v>
      </c>
    </row>
    <row r="2628" spans="1:53" x14ac:dyDescent="0.25">
      <c r="A2628">
        <v>5856</v>
      </c>
      <c r="B2628" t="s">
        <v>1094</v>
      </c>
      <c r="C2628">
        <v>0</v>
      </c>
      <c r="D2628">
        <v>1.58</v>
      </c>
      <c r="E2628">
        <v>0</v>
      </c>
      <c r="F2628">
        <v>0</v>
      </c>
      <c r="G2628">
        <v>0</v>
      </c>
      <c r="H2628">
        <v>0.03</v>
      </c>
      <c r="I2628">
        <v>0</v>
      </c>
      <c r="J2628">
        <v>2</v>
      </c>
      <c r="K2628">
        <v>0.03</v>
      </c>
      <c r="L2628">
        <v>-1</v>
      </c>
      <c r="M2628">
        <v>-1</v>
      </c>
      <c r="N2628">
        <v>0.67</v>
      </c>
      <c r="O2628">
        <v>3.58</v>
      </c>
      <c r="P2628">
        <v>0.03</v>
      </c>
      <c r="Q2628">
        <v>0.28000000000000003</v>
      </c>
      <c r="R2628">
        <v>0.05</v>
      </c>
      <c r="S2628">
        <v>0.32</v>
      </c>
      <c r="T2628">
        <v>0.23</v>
      </c>
      <c r="U2628">
        <v>0</v>
      </c>
      <c r="V2628">
        <v>0</v>
      </c>
      <c r="W2628">
        <v>20.67</v>
      </c>
      <c r="X2628">
        <v>0.6</v>
      </c>
      <c r="Y2628">
        <v>-1</v>
      </c>
      <c r="Z2628">
        <v>-1</v>
      </c>
      <c r="AA2628">
        <v>24.88</v>
      </c>
      <c r="AB2628">
        <v>0.03</v>
      </c>
      <c r="AC2628">
        <v>0.02</v>
      </c>
      <c r="AD2628">
        <v>0.03</v>
      </c>
      <c r="AE2628">
        <v>4.17</v>
      </c>
      <c r="AF2628">
        <v>-1</v>
      </c>
      <c r="AG2628">
        <v>-1</v>
      </c>
      <c r="AH2628">
        <v>-1</v>
      </c>
      <c r="AI2628">
        <v>0</v>
      </c>
      <c r="AJ2628">
        <v>0</v>
      </c>
      <c r="AK2628">
        <v>0.03</v>
      </c>
      <c r="AL2628">
        <v>0.03</v>
      </c>
      <c r="AM2628">
        <v>0.05</v>
      </c>
      <c r="AN2628">
        <v>0.05</v>
      </c>
      <c r="AO2628">
        <v>1.42</v>
      </c>
      <c r="AP2628">
        <v>1.42</v>
      </c>
      <c r="AQ2628">
        <v>22.67</v>
      </c>
      <c r="AR2628">
        <v>0.53</v>
      </c>
      <c r="AS2628">
        <v>0.68</v>
      </c>
      <c r="AT2628">
        <v>-1</v>
      </c>
      <c r="AU2628">
        <v>-1</v>
      </c>
      <c r="AV2628">
        <v>0.05</v>
      </c>
      <c r="AW2628">
        <v>29.88</v>
      </c>
      <c r="AX2628">
        <v>29.88</v>
      </c>
      <c r="AY2628">
        <v>0.17</v>
      </c>
      <c r="AZ2628">
        <v>0</v>
      </c>
      <c r="BA2628">
        <v>1441.0570824652511</v>
      </c>
    </row>
    <row r="2629" spans="1:53" x14ac:dyDescent="0.25">
      <c r="A2629">
        <v>5857</v>
      </c>
      <c r="B2629" t="s">
        <v>2908</v>
      </c>
      <c r="C2629">
        <v>0</v>
      </c>
      <c r="D2629">
        <v>1.58</v>
      </c>
      <c r="E2629">
        <v>0</v>
      </c>
      <c r="F2629">
        <v>0</v>
      </c>
      <c r="G2629">
        <v>0</v>
      </c>
      <c r="H2629">
        <v>0.03</v>
      </c>
      <c r="I2629">
        <v>0</v>
      </c>
      <c r="J2629">
        <v>2</v>
      </c>
      <c r="K2629">
        <v>0.03</v>
      </c>
      <c r="L2629">
        <v>-1</v>
      </c>
      <c r="M2629">
        <v>-1</v>
      </c>
      <c r="N2629">
        <v>0.67</v>
      </c>
      <c r="O2629">
        <v>3.58</v>
      </c>
      <c r="P2629">
        <v>0.03</v>
      </c>
      <c r="Q2629">
        <v>0.28000000000000003</v>
      </c>
      <c r="R2629">
        <v>0.05</v>
      </c>
      <c r="S2629">
        <v>0.32</v>
      </c>
      <c r="T2629">
        <v>0.23</v>
      </c>
      <c r="U2629">
        <v>0</v>
      </c>
      <c r="V2629">
        <v>0</v>
      </c>
      <c r="W2629">
        <v>20.67</v>
      </c>
      <c r="X2629">
        <v>0.6</v>
      </c>
      <c r="Y2629">
        <v>-1</v>
      </c>
      <c r="Z2629">
        <v>-1</v>
      </c>
      <c r="AA2629">
        <v>24.88</v>
      </c>
      <c r="AB2629">
        <v>0.03</v>
      </c>
      <c r="AC2629">
        <v>0.02</v>
      </c>
      <c r="AD2629">
        <v>0.03</v>
      </c>
      <c r="AE2629">
        <v>4.17</v>
      </c>
      <c r="AF2629">
        <v>-1</v>
      </c>
      <c r="AG2629">
        <v>-1</v>
      </c>
      <c r="AH2629">
        <v>-1</v>
      </c>
      <c r="AI2629">
        <v>0</v>
      </c>
      <c r="AJ2629">
        <v>0</v>
      </c>
      <c r="AK2629">
        <v>0.03</v>
      </c>
      <c r="AL2629">
        <v>0.03</v>
      </c>
      <c r="AM2629">
        <v>0.05</v>
      </c>
      <c r="AN2629">
        <v>0.05</v>
      </c>
      <c r="AO2629">
        <v>1.42</v>
      </c>
      <c r="AP2629">
        <v>1.42</v>
      </c>
      <c r="AQ2629">
        <v>22.67</v>
      </c>
      <c r="AR2629">
        <v>0.53</v>
      </c>
      <c r="AS2629">
        <v>0.68</v>
      </c>
      <c r="AT2629">
        <v>-1</v>
      </c>
      <c r="AU2629">
        <v>-1</v>
      </c>
      <c r="AV2629">
        <v>0.05</v>
      </c>
      <c r="AW2629">
        <v>29.88</v>
      </c>
      <c r="AX2629">
        <v>29.88</v>
      </c>
      <c r="AY2629">
        <v>0.17</v>
      </c>
      <c r="AZ2629">
        <v>0</v>
      </c>
      <c r="BA2629">
        <v>1378.1708883076094</v>
      </c>
    </row>
    <row r="2630" spans="1:53" x14ac:dyDescent="0.25">
      <c r="A2630">
        <v>5858</v>
      </c>
      <c r="B2630" t="s">
        <v>2909</v>
      </c>
      <c r="C2630">
        <v>0</v>
      </c>
      <c r="D2630">
        <v>1.58</v>
      </c>
      <c r="E2630">
        <v>0</v>
      </c>
      <c r="F2630">
        <v>0</v>
      </c>
      <c r="G2630">
        <v>0</v>
      </c>
      <c r="H2630">
        <v>0.03</v>
      </c>
      <c r="I2630">
        <v>0</v>
      </c>
      <c r="J2630">
        <v>2</v>
      </c>
      <c r="K2630">
        <v>0.03</v>
      </c>
      <c r="L2630">
        <v>-1</v>
      </c>
      <c r="M2630">
        <v>-1</v>
      </c>
      <c r="N2630">
        <v>0.67</v>
      </c>
      <c r="O2630">
        <v>3.58</v>
      </c>
      <c r="P2630">
        <v>0.03</v>
      </c>
      <c r="Q2630">
        <v>0.28000000000000003</v>
      </c>
      <c r="R2630">
        <v>0.05</v>
      </c>
      <c r="S2630">
        <v>0.32</v>
      </c>
      <c r="T2630">
        <v>0.23</v>
      </c>
      <c r="U2630">
        <v>0</v>
      </c>
      <c r="V2630">
        <v>0</v>
      </c>
      <c r="W2630">
        <v>20.67</v>
      </c>
      <c r="X2630">
        <v>0.6</v>
      </c>
      <c r="Y2630">
        <v>-1</v>
      </c>
      <c r="Z2630">
        <v>-1</v>
      </c>
      <c r="AA2630">
        <v>24.88</v>
      </c>
      <c r="AB2630">
        <v>0.03</v>
      </c>
      <c r="AC2630">
        <v>0.02</v>
      </c>
      <c r="AD2630">
        <v>0.03</v>
      </c>
      <c r="AE2630">
        <v>4.17</v>
      </c>
      <c r="AF2630">
        <v>-1</v>
      </c>
      <c r="AG2630">
        <v>-1</v>
      </c>
      <c r="AH2630">
        <v>-1</v>
      </c>
      <c r="AI2630">
        <v>0</v>
      </c>
      <c r="AJ2630">
        <v>0</v>
      </c>
      <c r="AK2630">
        <v>0.03</v>
      </c>
      <c r="AL2630">
        <v>0.03</v>
      </c>
      <c r="AM2630">
        <v>0.05</v>
      </c>
      <c r="AN2630">
        <v>0.05</v>
      </c>
      <c r="AO2630">
        <v>1.42</v>
      </c>
      <c r="AP2630">
        <v>1.42</v>
      </c>
      <c r="AQ2630">
        <v>22.67</v>
      </c>
      <c r="AR2630">
        <v>0.53</v>
      </c>
      <c r="AS2630">
        <v>0.68</v>
      </c>
      <c r="AT2630">
        <v>-1</v>
      </c>
      <c r="AU2630">
        <v>-1</v>
      </c>
      <c r="AV2630">
        <v>0.05</v>
      </c>
      <c r="AW2630">
        <v>29.88</v>
      </c>
      <c r="AX2630">
        <v>29.88</v>
      </c>
      <c r="AY2630">
        <v>0.17</v>
      </c>
      <c r="AZ2630">
        <v>0</v>
      </c>
      <c r="BA2630">
        <v>1406.030259147811</v>
      </c>
    </row>
    <row r="2631" spans="1:53" x14ac:dyDescent="0.25">
      <c r="A2631">
        <v>5859</v>
      </c>
      <c r="B2631" t="s">
        <v>2910</v>
      </c>
      <c r="C2631">
        <v>0</v>
      </c>
      <c r="D2631">
        <v>1.58</v>
      </c>
      <c r="E2631">
        <v>0</v>
      </c>
      <c r="F2631">
        <v>0</v>
      </c>
      <c r="G2631">
        <v>0</v>
      </c>
      <c r="H2631">
        <v>0.03</v>
      </c>
      <c r="I2631">
        <v>0</v>
      </c>
      <c r="J2631">
        <v>2</v>
      </c>
      <c r="K2631">
        <v>0.03</v>
      </c>
      <c r="L2631">
        <v>-1</v>
      </c>
      <c r="M2631">
        <v>-1</v>
      </c>
      <c r="N2631">
        <v>0.67</v>
      </c>
      <c r="O2631">
        <v>3.58</v>
      </c>
      <c r="P2631">
        <v>0.03</v>
      </c>
      <c r="Q2631">
        <v>0.28000000000000003</v>
      </c>
      <c r="R2631">
        <v>0.05</v>
      </c>
      <c r="S2631">
        <v>0.32</v>
      </c>
      <c r="T2631">
        <v>0.23</v>
      </c>
      <c r="U2631">
        <v>0</v>
      </c>
      <c r="V2631">
        <v>0</v>
      </c>
      <c r="W2631">
        <v>20.67</v>
      </c>
      <c r="X2631">
        <v>0.6</v>
      </c>
      <c r="Y2631">
        <v>-1</v>
      </c>
      <c r="Z2631">
        <v>-1</v>
      </c>
      <c r="AA2631">
        <v>24.88</v>
      </c>
      <c r="AB2631">
        <v>0.03</v>
      </c>
      <c r="AC2631">
        <v>0.02</v>
      </c>
      <c r="AD2631">
        <v>0.03</v>
      </c>
      <c r="AE2631">
        <v>4.17</v>
      </c>
      <c r="AF2631">
        <v>-1</v>
      </c>
      <c r="AG2631">
        <v>-1</v>
      </c>
      <c r="AH2631">
        <v>-1</v>
      </c>
      <c r="AI2631">
        <v>0</v>
      </c>
      <c r="AJ2631">
        <v>0</v>
      </c>
      <c r="AK2631">
        <v>0.03</v>
      </c>
      <c r="AL2631">
        <v>0.03</v>
      </c>
      <c r="AM2631">
        <v>0.05</v>
      </c>
      <c r="AN2631">
        <v>0.05</v>
      </c>
      <c r="AO2631">
        <v>1.42</v>
      </c>
      <c r="AP2631">
        <v>1.42</v>
      </c>
      <c r="AQ2631">
        <v>22.67</v>
      </c>
      <c r="AR2631">
        <v>0.53</v>
      </c>
      <c r="AS2631">
        <v>0.68</v>
      </c>
      <c r="AT2631">
        <v>-1</v>
      </c>
      <c r="AU2631">
        <v>-1</v>
      </c>
      <c r="AV2631">
        <v>0.05</v>
      </c>
      <c r="AW2631">
        <v>29.88</v>
      </c>
      <c r="AX2631">
        <v>29.88</v>
      </c>
      <c r="AY2631">
        <v>0.17</v>
      </c>
      <c r="AZ2631">
        <v>0</v>
      </c>
      <c r="BA2631">
        <v>1401.372493550341</v>
      </c>
    </row>
    <row r="2632" spans="1:53" x14ac:dyDescent="0.25">
      <c r="A2632">
        <v>5860</v>
      </c>
      <c r="B2632" t="s">
        <v>2911</v>
      </c>
      <c r="C2632">
        <v>0</v>
      </c>
      <c r="D2632">
        <v>1.58</v>
      </c>
      <c r="E2632">
        <v>0</v>
      </c>
      <c r="F2632">
        <v>0</v>
      </c>
      <c r="G2632">
        <v>0</v>
      </c>
      <c r="H2632">
        <v>0.03</v>
      </c>
      <c r="I2632">
        <v>0</v>
      </c>
      <c r="J2632">
        <v>2</v>
      </c>
      <c r="K2632">
        <v>0.03</v>
      </c>
      <c r="L2632">
        <v>-1</v>
      </c>
      <c r="M2632">
        <v>-1</v>
      </c>
      <c r="N2632">
        <v>0.67</v>
      </c>
      <c r="O2632">
        <v>3.58</v>
      </c>
      <c r="P2632">
        <v>0.03</v>
      </c>
      <c r="Q2632">
        <v>0.28000000000000003</v>
      </c>
      <c r="R2632">
        <v>0.05</v>
      </c>
      <c r="S2632">
        <v>0.32</v>
      </c>
      <c r="T2632">
        <v>0.23</v>
      </c>
      <c r="U2632">
        <v>0</v>
      </c>
      <c r="V2632">
        <v>0</v>
      </c>
      <c r="W2632">
        <v>20.67</v>
      </c>
      <c r="X2632">
        <v>0.6</v>
      </c>
      <c r="Y2632">
        <v>-1</v>
      </c>
      <c r="Z2632">
        <v>-1</v>
      </c>
      <c r="AA2632">
        <v>24.88</v>
      </c>
      <c r="AB2632">
        <v>0.03</v>
      </c>
      <c r="AC2632">
        <v>0.02</v>
      </c>
      <c r="AD2632">
        <v>0.03</v>
      </c>
      <c r="AE2632">
        <v>4.17</v>
      </c>
      <c r="AF2632">
        <v>-1</v>
      </c>
      <c r="AG2632">
        <v>-1</v>
      </c>
      <c r="AH2632">
        <v>-1</v>
      </c>
      <c r="AI2632">
        <v>0</v>
      </c>
      <c r="AJ2632">
        <v>0</v>
      </c>
      <c r="AK2632">
        <v>0.03</v>
      </c>
      <c r="AL2632">
        <v>0.03</v>
      </c>
      <c r="AM2632">
        <v>0.05</v>
      </c>
      <c r="AN2632">
        <v>0.05</v>
      </c>
      <c r="AO2632">
        <v>1.42</v>
      </c>
      <c r="AP2632">
        <v>1.42</v>
      </c>
      <c r="AQ2632">
        <v>22.67</v>
      </c>
      <c r="AR2632">
        <v>0.53</v>
      </c>
      <c r="AS2632">
        <v>0.68</v>
      </c>
      <c r="AT2632">
        <v>-1</v>
      </c>
      <c r="AU2632">
        <v>-1</v>
      </c>
      <c r="AV2632">
        <v>0.05</v>
      </c>
      <c r="AW2632">
        <v>29.88</v>
      </c>
      <c r="AX2632">
        <v>29.88</v>
      </c>
      <c r="AY2632">
        <v>0.17</v>
      </c>
      <c r="AZ2632">
        <v>0</v>
      </c>
      <c r="BA2632">
        <v>1433.7897100515859</v>
      </c>
    </row>
    <row r="2633" spans="1:53" x14ac:dyDescent="0.25">
      <c r="A2633">
        <v>5863</v>
      </c>
      <c r="B2633" t="s">
        <v>2912</v>
      </c>
      <c r="C2633">
        <v>0</v>
      </c>
      <c r="D2633">
        <v>1.58</v>
      </c>
      <c r="E2633">
        <v>0</v>
      </c>
      <c r="F2633">
        <v>0</v>
      </c>
      <c r="G2633">
        <v>0</v>
      </c>
      <c r="H2633">
        <v>0.03</v>
      </c>
      <c r="I2633">
        <v>0</v>
      </c>
      <c r="J2633">
        <v>2</v>
      </c>
      <c r="K2633">
        <v>0.03</v>
      </c>
      <c r="L2633">
        <v>-1</v>
      </c>
      <c r="M2633">
        <v>-1</v>
      </c>
      <c r="N2633">
        <v>0.67</v>
      </c>
      <c r="O2633">
        <v>3.58</v>
      </c>
      <c r="P2633">
        <v>0.03</v>
      </c>
      <c r="Q2633">
        <v>0.28000000000000003</v>
      </c>
      <c r="R2633">
        <v>0.05</v>
      </c>
      <c r="S2633">
        <v>0.32</v>
      </c>
      <c r="T2633">
        <v>0.23</v>
      </c>
      <c r="U2633">
        <v>0</v>
      </c>
      <c r="V2633">
        <v>0</v>
      </c>
      <c r="W2633">
        <v>20.67</v>
      </c>
      <c r="X2633">
        <v>0.6</v>
      </c>
      <c r="Y2633">
        <v>-1</v>
      </c>
      <c r="Z2633">
        <v>-1</v>
      </c>
      <c r="AA2633">
        <v>24.88</v>
      </c>
      <c r="AB2633">
        <v>0.03</v>
      </c>
      <c r="AC2633">
        <v>0.02</v>
      </c>
      <c r="AD2633">
        <v>0.03</v>
      </c>
      <c r="AE2633">
        <v>4.17</v>
      </c>
      <c r="AF2633">
        <v>-1</v>
      </c>
      <c r="AG2633">
        <v>-1</v>
      </c>
      <c r="AH2633">
        <v>-1</v>
      </c>
      <c r="AI2633">
        <v>0</v>
      </c>
      <c r="AJ2633">
        <v>0</v>
      </c>
      <c r="AK2633">
        <v>0.03</v>
      </c>
      <c r="AL2633">
        <v>0.03</v>
      </c>
      <c r="AM2633">
        <v>0.05</v>
      </c>
      <c r="AN2633">
        <v>0.05</v>
      </c>
      <c r="AO2633">
        <v>1.42</v>
      </c>
      <c r="AP2633">
        <v>1.42</v>
      </c>
      <c r="AQ2633">
        <v>22.67</v>
      </c>
      <c r="AR2633">
        <v>0.53</v>
      </c>
      <c r="AS2633">
        <v>0.68</v>
      </c>
      <c r="AT2633">
        <v>-1</v>
      </c>
      <c r="AU2633">
        <v>-1</v>
      </c>
      <c r="AV2633">
        <v>0.05</v>
      </c>
      <c r="AW2633">
        <v>29.88</v>
      </c>
      <c r="AX2633">
        <v>29.88</v>
      </c>
      <c r="AY2633">
        <v>0.17</v>
      </c>
      <c r="AZ2633">
        <v>0</v>
      </c>
      <c r="BA2633">
        <v>1410.2359059587059</v>
      </c>
    </row>
    <row r="2634" spans="1:53" x14ac:dyDescent="0.25">
      <c r="A2634">
        <v>5864</v>
      </c>
      <c r="B2634" t="s">
        <v>2913</v>
      </c>
      <c r="C2634">
        <v>0</v>
      </c>
      <c r="D2634">
        <v>1.58</v>
      </c>
      <c r="E2634">
        <v>0</v>
      </c>
      <c r="F2634">
        <v>0</v>
      </c>
      <c r="G2634">
        <v>0</v>
      </c>
      <c r="H2634">
        <v>0.03</v>
      </c>
      <c r="I2634">
        <v>0</v>
      </c>
      <c r="J2634">
        <v>2</v>
      </c>
      <c r="K2634">
        <v>0.03</v>
      </c>
      <c r="L2634">
        <v>-1</v>
      </c>
      <c r="M2634">
        <v>-1</v>
      </c>
      <c r="N2634">
        <v>0.67</v>
      </c>
      <c r="O2634">
        <v>3.58</v>
      </c>
      <c r="P2634">
        <v>0.03</v>
      </c>
      <c r="Q2634">
        <v>0.28000000000000003</v>
      </c>
      <c r="R2634">
        <v>0.05</v>
      </c>
      <c r="S2634">
        <v>0.32</v>
      </c>
      <c r="T2634">
        <v>0.23</v>
      </c>
      <c r="U2634">
        <v>0</v>
      </c>
      <c r="V2634">
        <v>0</v>
      </c>
      <c r="W2634">
        <v>20.67</v>
      </c>
      <c r="X2634">
        <v>0.6</v>
      </c>
      <c r="Y2634">
        <v>-1</v>
      </c>
      <c r="Z2634">
        <v>-1</v>
      </c>
      <c r="AA2634">
        <v>24.88</v>
      </c>
      <c r="AB2634">
        <v>0.03</v>
      </c>
      <c r="AC2634">
        <v>0.02</v>
      </c>
      <c r="AD2634">
        <v>0.03</v>
      </c>
      <c r="AE2634">
        <v>4.17</v>
      </c>
      <c r="AF2634">
        <v>-1</v>
      </c>
      <c r="AG2634">
        <v>-1</v>
      </c>
      <c r="AH2634">
        <v>-1</v>
      </c>
      <c r="AI2634">
        <v>0</v>
      </c>
      <c r="AJ2634">
        <v>0</v>
      </c>
      <c r="AK2634">
        <v>0.03</v>
      </c>
      <c r="AL2634">
        <v>0.03</v>
      </c>
      <c r="AM2634">
        <v>0.05</v>
      </c>
      <c r="AN2634">
        <v>0.05</v>
      </c>
      <c r="AO2634">
        <v>1.42</v>
      </c>
      <c r="AP2634">
        <v>1.42</v>
      </c>
      <c r="AQ2634">
        <v>22.67</v>
      </c>
      <c r="AR2634">
        <v>0.53</v>
      </c>
      <c r="AS2634">
        <v>0.68</v>
      </c>
      <c r="AT2634">
        <v>-1</v>
      </c>
      <c r="AU2634">
        <v>-1</v>
      </c>
      <c r="AV2634">
        <v>0.05</v>
      </c>
      <c r="AW2634">
        <v>29.88</v>
      </c>
      <c r="AX2634">
        <v>29.88</v>
      </c>
      <c r="AY2634">
        <v>0.17</v>
      </c>
      <c r="AZ2634">
        <v>0</v>
      </c>
      <c r="BA2634">
        <v>1452.580269963732</v>
      </c>
    </row>
    <row r="2635" spans="1:53" x14ac:dyDescent="0.25">
      <c r="A2635">
        <v>5865</v>
      </c>
      <c r="B2635" t="s">
        <v>2914</v>
      </c>
      <c r="C2635">
        <v>0</v>
      </c>
      <c r="D2635">
        <v>1.58</v>
      </c>
      <c r="E2635">
        <v>0</v>
      </c>
      <c r="F2635">
        <v>0</v>
      </c>
      <c r="G2635">
        <v>0</v>
      </c>
      <c r="H2635">
        <v>0.03</v>
      </c>
      <c r="I2635">
        <v>0</v>
      </c>
      <c r="J2635">
        <v>2</v>
      </c>
      <c r="K2635">
        <v>0.03</v>
      </c>
      <c r="L2635">
        <v>-1</v>
      </c>
      <c r="M2635">
        <v>-1</v>
      </c>
      <c r="N2635">
        <v>0.67</v>
      </c>
      <c r="O2635">
        <v>3.58</v>
      </c>
      <c r="P2635">
        <v>0.03</v>
      </c>
      <c r="Q2635">
        <v>0.28000000000000003</v>
      </c>
      <c r="R2635">
        <v>0.05</v>
      </c>
      <c r="S2635">
        <v>0.32</v>
      </c>
      <c r="T2635">
        <v>0.23</v>
      </c>
      <c r="U2635">
        <v>0</v>
      </c>
      <c r="V2635">
        <v>0</v>
      </c>
      <c r="W2635">
        <v>20.67</v>
      </c>
      <c r="X2635">
        <v>0.6</v>
      </c>
      <c r="Y2635">
        <v>-1</v>
      </c>
      <c r="Z2635">
        <v>-1</v>
      </c>
      <c r="AA2635">
        <v>24.88</v>
      </c>
      <c r="AB2635">
        <v>0.03</v>
      </c>
      <c r="AC2635">
        <v>0.02</v>
      </c>
      <c r="AD2635">
        <v>0.03</v>
      </c>
      <c r="AE2635">
        <v>4.17</v>
      </c>
      <c r="AF2635">
        <v>-1</v>
      </c>
      <c r="AG2635">
        <v>-1</v>
      </c>
      <c r="AH2635">
        <v>-1</v>
      </c>
      <c r="AI2635">
        <v>0</v>
      </c>
      <c r="AJ2635">
        <v>0</v>
      </c>
      <c r="AK2635">
        <v>0.03</v>
      </c>
      <c r="AL2635">
        <v>0.03</v>
      </c>
      <c r="AM2635">
        <v>0.05</v>
      </c>
      <c r="AN2635">
        <v>0.05</v>
      </c>
      <c r="AO2635">
        <v>1.42</v>
      </c>
      <c r="AP2635">
        <v>1.42</v>
      </c>
      <c r="AQ2635">
        <v>22.67</v>
      </c>
      <c r="AR2635">
        <v>0.53</v>
      </c>
      <c r="AS2635">
        <v>0.68</v>
      </c>
      <c r="AT2635">
        <v>-1</v>
      </c>
      <c r="AU2635">
        <v>-1</v>
      </c>
      <c r="AV2635">
        <v>0.05</v>
      </c>
      <c r="AW2635">
        <v>29.88</v>
      </c>
      <c r="AX2635">
        <v>29.88</v>
      </c>
      <c r="AY2635">
        <v>0.17</v>
      </c>
      <c r="AZ2635">
        <v>0</v>
      </c>
      <c r="BA2635">
        <v>1444.2788442095466</v>
      </c>
    </row>
    <row r="2636" spans="1:53" x14ac:dyDescent="0.25">
      <c r="A2636">
        <v>5866</v>
      </c>
      <c r="B2636" t="s">
        <v>2915</v>
      </c>
      <c r="C2636">
        <v>0</v>
      </c>
      <c r="D2636">
        <v>1.58</v>
      </c>
      <c r="E2636">
        <v>0</v>
      </c>
      <c r="F2636">
        <v>0</v>
      </c>
      <c r="G2636">
        <v>0</v>
      </c>
      <c r="H2636">
        <v>0.03</v>
      </c>
      <c r="I2636">
        <v>0</v>
      </c>
      <c r="J2636">
        <v>2</v>
      </c>
      <c r="K2636">
        <v>0.03</v>
      </c>
      <c r="L2636">
        <v>-1</v>
      </c>
      <c r="M2636">
        <v>-1</v>
      </c>
      <c r="N2636">
        <v>0.67</v>
      </c>
      <c r="O2636">
        <v>3.58</v>
      </c>
      <c r="P2636">
        <v>0.03</v>
      </c>
      <c r="Q2636">
        <v>0.28000000000000003</v>
      </c>
      <c r="R2636">
        <v>0.05</v>
      </c>
      <c r="S2636">
        <v>0.32</v>
      </c>
      <c r="T2636">
        <v>0.23</v>
      </c>
      <c r="U2636">
        <v>0</v>
      </c>
      <c r="V2636">
        <v>0</v>
      </c>
      <c r="W2636">
        <v>20.67</v>
      </c>
      <c r="X2636">
        <v>0.6</v>
      </c>
      <c r="Y2636">
        <v>-1</v>
      </c>
      <c r="Z2636">
        <v>-1</v>
      </c>
      <c r="AA2636">
        <v>24.88</v>
      </c>
      <c r="AB2636">
        <v>0.03</v>
      </c>
      <c r="AC2636">
        <v>0.02</v>
      </c>
      <c r="AD2636">
        <v>0.03</v>
      </c>
      <c r="AE2636">
        <v>4.17</v>
      </c>
      <c r="AF2636">
        <v>-1</v>
      </c>
      <c r="AG2636">
        <v>-1</v>
      </c>
      <c r="AH2636">
        <v>-1</v>
      </c>
      <c r="AI2636">
        <v>0</v>
      </c>
      <c r="AJ2636">
        <v>0</v>
      </c>
      <c r="AK2636">
        <v>0.03</v>
      </c>
      <c r="AL2636">
        <v>0.03</v>
      </c>
      <c r="AM2636">
        <v>0.05</v>
      </c>
      <c r="AN2636">
        <v>0.05</v>
      </c>
      <c r="AO2636">
        <v>1.42</v>
      </c>
      <c r="AP2636">
        <v>1.42</v>
      </c>
      <c r="AQ2636">
        <v>22.67</v>
      </c>
      <c r="AR2636">
        <v>0.53</v>
      </c>
      <c r="AS2636">
        <v>0.68</v>
      </c>
      <c r="AT2636">
        <v>-1</v>
      </c>
      <c r="AU2636">
        <v>-1</v>
      </c>
      <c r="AV2636">
        <v>0.05</v>
      </c>
      <c r="AW2636">
        <v>29.88</v>
      </c>
      <c r="AX2636">
        <v>29.88</v>
      </c>
      <c r="AY2636">
        <v>0.17</v>
      </c>
      <c r="AZ2636">
        <v>0</v>
      </c>
      <c r="BA2636">
        <v>1374.2354451498063</v>
      </c>
    </row>
    <row r="2637" spans="1:53" x14ac:dyDescent="0.25">
      <c r="A2637">
        <v>5869</v>
      </c>
      <c r="B2637" t="s">
        <v>2916</v>
      </c>
      <c r="C2637">
        <v>0</v>
      </c>
      <c r="D2637">
        <v>1.58</v>
      </c>
      <c r="E2637">
        <v>0</v>
      </c>
      <c r="F2637">
        <v>0</v>
      </c>
      <c r="G2637">
        <v>0</v>
      </c>
      <c r="H2637">
        <v>0.03</v>
      </c>
      <c r="I2637">
        <v>0</v>
      </c>
      <c r="J2637">
        <v>2</v>
      </c>
      <c r="K2637">
        <v>0.03</v>
      </c>
      <c r="L2637">
        <v>-1</v>
      </c>
      <c r="M2637">
        <v>-1</v>
      </c>
      <c r="N2637">
        <v>0.67</v>
      </c>
      <c r="O2637">
        <v>3.58</v>
      </c>
      <c r="P2637">
        <v>0.03</v>
      </c>
      <c r="Q2637">
        <v>0.28000000000000003</v>
      </c>
      <c r="R2637">
        <v>0.05</v>
      </c>
      <c r="S2637">
        <v>0.32</v>
      </c>
      <c r="T2637">
        <v>0.23</v>
      </c>
      <c r="U2637">
        <v>0</v>
      </c>
      <c r="V2637">
        <v>0</v>
      </c>
      <c r="W2637">
        <v>20.67</v>
      </c>
      <c r="X2637">
        <v>0.6</v>
      </c>
      <c r="Y2637">
        <v>-1</v>
      </c>
      <c r="Z2637">
        <v>-1</v>
      </c>
      <c r="AA2637">
        <v>24.88</v>
      </c>
      <c r="AB2637">
        <v>0.03</v>
      </c>
      <c r="AC2637">
        <v>0.02</v>
      </c>
      <c r="AD2637">
        <v>0.03</v>
      </c>
      <c r="AE2637">
        <v>4.17</v>
      </c>
      <c r="AF2637">
        <v>-1</v>
      </c>
      <c r="AG2637">
        <v>-1</v>
      </c>
      <c r="AH2637">
        <v>-1</v>
      </c>
      <c r="AI2637">
        <v>0</v>
      </c>
      <c r="AJ2637">
        <v>0</v>
      </c>
      <c r="AK2637">
        <v>0.03</v>
      </c>
      <c r="AL2637">
        <v>0.03</v>
      </c>
      <c r="AM2637">
        <v>0.05</v>
      </c>
      <c r="AN2637">
        <v>0.05</v>
      </c>
      <c r="AO2637">
        <v>1.42</v>
      </c>
      <c r="AP2637">
        <v>1.42</v>
      </c>
      <c r="AQ2637">
        <v>22.67</v>
      </c>
      <c r="AR2637">
        <v>0.53</v>
      </c>
      <c r="AS2637">
        <v>0.68</v>
      </c>
      <c r="AT2637">
        <v>-1</v>
      </c>
      <c r="AU2637">
        <v>-1</v>
      </c>
      <c r="AV2637">
        <v>0.05</v>
      </c>
      <c r="AW2637">
        <v>29.88</v>
      </c>
      <c r="AX2637">
        <v>29.88</v>
      </c>
      <c r="AY2637">
        <v>0.17</v>
      </c>
      <c r="AZ2637">
        <v>0</v>
      </c>
      <c r="BA2637">
        <v>1439.4886711416632</v>
      </c>
    </row>
    <row r="2638" spans="1:53" x14ac:dyDescent="0.25">
      <c r="A2638">
        <v>5870</v>
      </c>
      <c r="B2638" t="s">
        <v>2917</v>
      </c>
      <c r="C2638">
        <v>0</v>
      </c>
      <c r="D2638">
        <v>1.58</v>
      </c>
      <c r="E2638">
        <v>0</v>
      </c>
      <c r="F2638">
        <v>0</v>
      </c>
      <c r="G2638">
        <v>0</v>
      </c>
      <c r="H2638">
        <v>0.03</v>
      </c>
      <c r="I2638">
        <v>0</v>
      </c>
      <c r="J2638">
        <v>2</v>
      </c>
      <c r="K2638">
        <v>0.03</v>
      </c>
      <c r="L2638">
        <v>-1</v>
      </c>
      <c r="M2638">
        <v>-1</v>
      </c>
      <c r="N2638">
        <v>0.67</v>
      </c>
      <c r="O2638">
        <v>3.58</v>
      </c>
      <c r="P2638">
        <v>0.03</v>
      </c>
      <c r="Q2638">
        <v>0.28000000000000003</v>
      </c>
      <c r="R2638">
        <v>0.05</v>
      </c>
      <c r="S2638">
        <v>0.32</v>
      </c>
      <c r="T2638">
        <v>0.23</v>
      </c>
      <c r="U2638">
        <v>0</v>
      </c>
      <c r="V2638">
        <v>0</v>
      </c>
      <c r="W2638">
        <v>20.67</v>
      </c>
      <c r="X2638">
        <v>0.6</v>
      </c>
      <c r="Y2638">
        <v>-1</v>
      </c>
      <c r="Z2638">
        <v>-1</v>
      </c>
      <c r="AA2638">
        <v>24.88</v>
      </c>
      <c r="AB2638">
        <v>0.03</v>
      </c>
      <c r="AC2638">
        <v>0.02</v>
      </c>
      <c r="AD2638">
        <v>0.03</v>
      </c>
      <c r="AE2638">
        <v>4.17</v>
      </c>
      <c r="AF2638">
        <v>-1</v>
      </c>
      <c r="AG2638">
        <v>-1</v>
      </c>
      <c r="AH2638">
        <v>-1</v>
      </c>
      <c r="AI2638">
        <v>0</v>
      </c>
      <c r="AJ2638">
        <v>0</v>
      </c>
      <c r="AK2638">
        <v>0.03</v>
      </c>
      <c r="AL2638">
        <v>0.03</v>
      </c>
      <c r="AM2638">
        <v>0.05</v>
      </c>
      <c r="AN2638">
        <v>0.05</v>
      </c>
      <c r="AO2638">
        <v>1.42</v>
      </c>
      <c r="AP2638">
        <v>1.42</v>
      </c>
      <c r="AQ2638">
        <v>22.67</v>
      </c>
      <c r="AR2638">
        <v>0.53</v>
      </c>
      <c r="AS2638">
        <v>0.68</v>
      </c>
      <c r="AT2638">
        <v>-1</v>
      </c>
      <c r="AU2638">
        <v>-1</v>
      </c>
      <c r="AV2638">
        <v>0.05</v>
      </c>
      <c r="AW2638">
        <v>29.88</v>
      </c>
      <c r="AX2638">
        <v>29.88</v>
      </c>
      <c r="AY2638">
        <v>0.17</v>
      </c>
      <c r="AZ2638">
        <v>0</v>
      </c>
      <c r="BA2638">
        <v>1385.03397241735</v>
      </c>
    </row>
    <row r="2639" spans="1:53" x14ac:dyDescent="0.25">
      <c r="A2639">
        <v>5871</v>
      </c>
      <c r="B2639" t="s">
        <v>2918</v>
      </c>
      <c r="C2639">
        <v>0</v>
      </c>
      <c r="D2639">
        <v>1.58</v>
      </c>
      <c r="E2639">
        <v>0</v>
      </c>
      <c r="F2639">
        <v>0</v>
      </c>
      <c r="G2639">
        <v>0</v>
      </c>
      <c r="H2639">
        <v>0.03</v>
      </c>
      <c r="I2639">
        <v>0</v>
      </c>
      <c r="J2639">
        <v>2</v>
      </c>
      <c r="K2639">
        <v>0.03</v>
      </c>
      <c r="L2639">
        <v>-1</v>
      </c>
      <c r="M2639">
        <v>-1</v>
      </c>
      <c r="N2639">
        <v>0.67</v>
      </c>
      <c r="O2639">
        <v>3.58</v>
      </c>
      <c r="P2639">
        <v>0.03</v>
      </c>
      <c r="Q2639">
        <v>0.28000000000000003</v>
      </c>
      <c r="R2639">
        <v>0.05</v>
      </c>
      <c r="S2639">
        <v>0.32</v>
      </c>
      <c r="T2639">
        <v>0.23</v>
      </c>
      <c r="U2639">
        <v>0</v>
      </c>
      <c r="V2639">
        <v>0</v>
      </c>
      <c r="W2639">
        <v>20.67</v>
      </c>
      <c r="X2639">
        <v>0.6</v>
      </c>
      <c r="Y2639">
        <v>-1</v>
      </c>
      <c r="Z2639">
        <v>-1</v>
      </c>
      <c r="AA2639">
        <v>24.88</v>
      </c>
      <c r="AB2639">
        <v>0.03</v>
      </c>
      <c r="AC2639">
        <v>0.02</v>
      </c>
      <c r="AD2639">
        <v>0.03</v>
      </c>
      <c r="AE2639">
        <v>4.17</v>
      </c>
      <c r="AF2639">
        <v>-1</v>
      </c>
      <c r="AG2639">
        <v>-1</v>
      </c>
      <c r="AH2639">
        <v>-1</v>
      </c>
      <c r="AI2639">
        <v>0</v>
      </c>
      <c r="AJ2639">
        <v>0</v>
      </c>
      <c r="AK2639">
        <v>0.03</v>
      </c>
      <c r="AL2639">
        <v>0.03</v>
      </c>
      <c r="AM2639">
        <v>0.05</v>
      </c>
      <c r="AN2639">
        <v>0.05</v>
      </c>
      <c r="AO2639">
        <v>1.42</v>
      </c>
      <c r="AP2639">
        <v>1.42</v>
      </c>
      <c r="AQ2639">
        <v>22.67</v>
      </c>
      <c r="AR2639">
        <v>0.53</v>
      </c>
      <c r="AS2639">
        <v>0.68</v>
      </c>
      <c r="AT2639">
        <v>-1</v>
      </c>
      <c r="AU2639">
        <v>-1</v>
      </c>
      <c r="AV2639">
        <v>0.05</v>
      </c>
      <c r="AW2639">
        <v>29.88</v>
      </c>
      <c r="AX2639">
        <v>29.88</v>
      </c>
      <c r="AY2639">
        <v>0.17</v>
      </c>
      <c r="AZ2639">
        <v>0</v>
      </c>
      <c r="BA2639">
        <v>1401.538492734077</v>
      </c>
    </row>
    <row r="2640" spans="1:53" x14ac:dyDescent="0.25">
      <c r="A2640">
        <v>5872</v>
      </c>
      <c r="B2640" t="s">
        <v>1257</v>
      </c>
      <c r="C2640">
        <v>0</v>
      </c>
      <c r="D2640">
        <v>1.58</v>
      </c>
      <c r="E2640">
        <v>0</v>
      </c>
      <c r="F2640">
        <v>0</v>
      </c>
      <c r="G2640">
        <v>0</v>
      </c>
      <c r="H2640">
        <v>0.03</v>
      </c>
      <c r="I2640">
        <v>0</v>
      </c>
      <c r="J2640">
        <v>2</v>
      </c>
      <c r="K2640">
        <v>0.03</v>
      </c>
      <c r="L2640">
        <v>-1</v>
      </c>
      <c r="M2640">
        <v>-1</v>
      </c>
      <c r="N2640">
        <v>0.67</v>
      </c>
      <c r="O2640">
        <v>3.58</v>
      </c>
      <c r="P2640">
        <v>0.03</v>
      </c>
      <c r="Q2640">
        <v>0.28000000000000003</v>
      </c>
      <c r="R2640">
        <v>0.05</v>
      </c>
      <c r="S2640">
        <v>0.32</v>
      </c>
      <c r="T2640">
        <v>0.23</v>
      </c>
      <c r="U2640">
        <v>0</v>
      </c>
      <c r="V2640">
        <v>0</v>
      </c>
      <c r="W2640">
        <v>20.67</v>
      </c>
      <c r="X2640">
        <v>0.6</v>
      </c>
      <c r="Y2640">
        <v>-1</v>
      </c>
      <c r="Z2640">
        <v>-1</v>
      </c>
      <c r="AA2640">
        <v>24.88</v>
      </c>
      <c r="AB2640">
        <v>0.03</v>
      </c>
      <c r="AC2640">
        <v>0.02</v>
      </c>
      <c r="AD2640">
        <v>0.03</v>
      </c>
      <c r="AE2640">
        <v>4.17</v>
      </c>
      <c r="AF2640">
        <v>-1</v>
      </c>
      <c r="AG2640">
        <v>-1</v>
      </c>
      <c r="AH2640">
        <v>-1</v>
      </c>
      <c r="AI2640">
        <v>0</v>
      </c>
      <c r="AJ2640">
        <v>0</v>
      </c>
      <c r="AK2640">
        <v>0.03</v>
      </c>
      <c r="AL2640">
        <v>0.03</v>
      </c>
      <c r="AM2640">
        <v>0.05</v>
      </c>
      <c r="AN2640">
        <v>0.05</v>
      </c>
      <c r="AO2640">
        <v>1.42</v>
      </c>
      <c r="AP2640">
        <v>1.42</v>
      </c>
      <c r="AQ2640">
        <v>22.67</v>
      </c>
      <c r="AR2640">
        <v>0.53</v>
      </c>
      <c r="AS2640">
        <v>0.68</v>
      </c>
      <c r="AT2640">
        <v>-1</v>
      </c>
      <c r="AU2640">
        <v>-1</v>
      </c>
      <c r="AV2640">
        <v>0.05</v>
      </c>
      <c r="AW2640">
        <v>29.88</v>
      </c>
      <c r="AX2640">
        <v>29.88</v>
      </c>
      <c r="AY2640">
        <v>0.17</v>
      </c>
      <c r="AZ2640">
        <v>0</v>
      </c>
      <c r="BA2640">
        <v>1373.0201757728064</v>
      </c>
    </row>
    <row r="2641" spans="1:53" x14ac:dyDescent="0.25">
      <c r="A2641">
        <v>5874</v>
      </c>
      <c r="B2641" t="s">
        <v>2919</v>
      </c>
      <c r="C2641">
        <v>0</v>
      </c>
      <c r="D2641">
        <v>1.58</v>
      </c>
      <c r="E2641">
        <v>0</v>
      </c>
      <c r="F2641">
        <v>0</v>
      </c>
      <c r="G2641">
        <v>0</v>
      </c>
      <c r="H2641">
        <v>0.03</v>
      </c>
      <c r="I2641">
        <v>0</v>
      </c>
      <c r="J2641">
        <v>2</v>
      </c>
      <c r="K2641">
        <v>0.03</v>
      </c>
      <c r="L2641">
        <v>-1</v>
      </c>
      <c r="M2641">
        <v>-1</v>
      </c>
      <c r="N2641">
        <v>0.67</v>
      </c>
      <c r="O2641">
        <v>3.58</v>
      </c>
      <c r="P2641">
        <v>0.03</v>
      </c>
      <c r="Q2641">
        <v>0.28000000000000003</v>
      </c>
      <c r="R2641">
        <v>0.05</v>
      </c>
      <c r="S2641">
        <v>0.32</v>
      </c>
      <c r="T2641">
        <v>0.23</v>
      </c>
      <c r="U2641">
        <v>0</v>
      </c>
      <c r="V2641">
        <v>0</v>
      </c>
      <c r="W2641">
        <v>20.67</v>
      </c>
      <c r="X2641">
        <v>0.6</v>
      </c>
      <c r="Y2641">
        <v>-1</v>
      </c>
      <c r="Z2641">
        <v>-1</v>
      </c>
      <c r="AA2641">
        <v>24.88</v>
      </c>
      <c r="AB2641">
        <v>0.03</v>
      </c>
      <c r="AC2641">
        <v>0.02</v>
      </c>
      <c r="AD2641">
        <v>0.03</v>
      </c>
      <c r="AE2641">
        <v>4.17</v>
      </c>
      <c r="AF2641">
        <v>-1</v>
      </c>
      <c r="AG2641">
        <v>-1</v>
      </c>
      <c r="AH2641">
        <v>-1</v>
      </c>
      <c r="AI2641">
        <v>0</v>
      </c>
      <c r="AJ2641">
        <v>0</v>
      </c>
      <c r="AK2641">
        <v>0.03</v>
      </c>
      <c r="AL2641">
        <v>0.03</v>
      </c>
      <c r="AM2641">
        <v>0.05</v>
      </c>
      <c r="AN2641">
        <v>0.05</v>
      </c>
      <c r="AO2641">
        <v>1.42</v>
      </c>
      <c r="AP2641">
        <v>1.42</v>
      </c>
      <c r="AQ2641">
        <v>22.67</v>
      </c>
      <c r="AR2641">
        <v>0.53</v>
      </c>
      <c r="AS2641">
        <v>0.68</v>
      </c>
      <c r="AT2641">
        <v>-1</v>
      </c>
      <c r="AU2641">
        <v>-1</v>
      </c>
      <c r="AV2641">
        <v>0.05</v>
      </c>
      <c r="AW2641">
        <v>29.88</v>
      </c>
      <c r="AX2641">
        <v>29.88</v>
      </c>
      <c r="AY2641">
        <v>0.17</v>
      </c>
      <c r="AZ2641">
        <v>0</v>
      </c>
      <c r="BA2641">
        <v>1428.939240292741</v>
      </c>
    </row>
    <row r="2642" spans="1:53" x14ac:dyDescent="0.25">
      <c r="A2642">
        <v>5875</v>
      </c>
      <c r="B2642" t="s">
        <v>1513</v>
      </c>
      <c r="C2642">
        <v>0</v>
      </c>
      <c r="D2642">
        <v>1.58</v>
      </c>
      <c r="E2642">
        <v>0</v>
      </c>
      <c r="F2642">
        <v>0</v>
      </c>
      <c r="G2642">
        <v>0</v>
      </c>
      <c r="H2642">
        <v>0.03</v>
      </c>
      <c r="I2642">
        <v>0</v>
      </c>
      <c r="J2642">
        <v>2</v>
      </c>
      <c r="K2642">
        <v>0.03</v>
      </c>
      <c r="L2642">
        <v>-1</v>
      </c>
      <c r="M2642">
        <v>-1</v>
      </c>
      <c r="N2642">
        <v>0.67</v>
      </c>
      <c r="O2642">
        <v>3.58</v>
      </c>
      <c r="P2642">
        <v>0.03</v>
      </c>
      <c r="Q2642">
        <v>0.28000000000000003</v>
      </c>
      <c r="R2642">
        <v>0.05</v>
      </c>
      <c r="S2642">
        <v>0.32</v>
      </c>
      <c r="T2642">
        <v>0.23</v>
      </c>
      <c r="U2642">
        <v>0</v>
      </c>
      <c r="V2642">
        <v>0</v>
      </c>
      <c r="W2642">
        <v>20.67</v>
      </c>
      <c r="X2642">
        <v>0.6</v>
      </c>
      <c r="Y2642">
        <v>-1</v>
      </c>
      <c r="Z2642">
        <v>-1</v>
      </c>
      <c r="AA2642">
        <v>24.88</v>
      </c>
      <c r="AB2642">
        <v>0.03</v>
      </c>
      <c r="AC2642">
        <v>0.02</v>
      </c>
      <c r="AD2642">
        <v>0.03</v>
      </c>
      <c r="AE2642">
        <v>4.17</v>
      </c>
      <c r="AF2642">
        <v>-1</v>
      </c>
      <c r="AG2642">
        <v>-1</v>
      </c>
      <c r="AH2642">
        <v>-1</v>
      </c>
      <c r="AI2642">
        <v>0</v>
      </c>
      <c r="AJ2642">
        <v>0</v>
      </c>
      <c r="AK2642">
        <v>0.03</v>
      </c>
      <c r="AL2642">
        <v>0.03</v>
      </c>
      <c r="AM2642">
        <v>0.05</v>
      </c>
      <c r="AN2642">
        <v>0.05</v>
      </c>
      <c r="AO2642">
        <v>1.42</v>
      </c>
      <c r="AP2642">
        <v>1.42</v>
      </c>
      <c r="AQ2642">
        <v>22.67</v>
      </c>
      <c r="AR2642">
        <v>0.53</v>
      </c>
      <c r="AS2642">
        <v>0.68</v>
      </c>
      <c r="AT2642">
        <v>-1</v>
      </c>
      <c r="AU2642">
        <v>-1</v>
      </c>
      <c r="AV2642">
        <v>0.05</v>
      </c>
      <c r="AW2642">
        <v>29.88</v>
      </c>
      <c r="AX2642">
        <v>29.88</v>
      </c>
      <c r="AY2642">
        <v>0.17</v>
      </c>
      <c r="AZ2642">
        <v>0</v>
      </c>
      <c r="BA2642">
        <v>1388.2526536156136</v>
      </c>
    </row>
    <row r="2643" spans="1:53" x14ac:dyDescent="0.25">
      <c r="A2643">
        <v>5876</v>
      </c>
      <c r="B2643" t="s">
        <v>2920</v>
      </c>
      <c r="C2643">
        <v>0</v>
      </c>
      <c r="D2643">
        <v>1.58</v>
      </c>
      <c r="E2643">
        <v>0</v>
      </c>
      <c r="F2643">
        <v>0</v>
      </c>
      <c r="G2643">
        <v>0</v>
      </c>
      <c r="H2643">
        <v>0.03</v>
      </c>
      <c r="I2643">
        <v>0</v>
      </c>
      <c r="J2643">
        <v>2</v>
      </c>
      <c r="K2643">
        <v>0.03</v>
      </c>
      <c r="L2643">
        <v>-1</v>
      </c>
      <c r="M2643">
        <v>-1</v>
      </c>
      <c r="N2643">
        <v>0.67</v>
      </c>
      <c r="O2643">
        <v>3.58</v>
      </c>
      <c r="P2643">
        <v>0.03</v>
      </c>
      <c r="Q2643">
        <v>0.28000000000000003</v>
      </c>
      <c r="R2643">
        <v>0.05</v>
      </c>
      <c r="S2643">
        <v>0.32</v>
      </c>
      <c r="T2643">
        <v>0.23</v>
      </c>
      <c r="U2643">
        <v>0</v>
      </c>
      <c r="V2643">
        <v>0</v>
      </c>
      <c r="W2643">
        <v>20.67</v>
      </c>
      <c r="X2643">
        <v>0.6</v>
      </c>
      <c r="Y2643">
        <v>-1</v>
      </c>
      <c r="Z2643">
        <v>-1</v>
      </c>
      <c r="AA2643">
        <v>24.88</v>
      </c>
      <c r="AB2643">
        <v>0.03</v>
      </c>
      <c r="AC2643">
        <v>0.02</v>
      </c>
      <c r="AD2643">
        <v>0.03</v>
      </c>
      <c r="AE2643">
        <v>4.17</v>
      </c>
      <c r="AF2643">
        <v>-1</v>
      </c>
      <c r="AG2643">
        <v>-1</v>
      </c>
      <c r="AH2643">
        <v>-1</v>
      </c>
      <c r="AI2643">
        <v>0</v>
      </c>
      <c r="AJ2643">
        <v>0</v>
      </c>
      <c r="AK2643">
        <v>0.03</v>
      </c>
      <c r="AL2643">
        <v>0.03</v>
      </c>
      <c r="AM2643">
        <v>0.05</v>
      </c>
      <c r="AN2643">
        <v>0.05</v>
      </c>
      <c r="AO2643">
        <v>1.42</v>
      </c>
      <c r="AP2643">
        <v>1.42</v>
      </c>
      <c r="AQ2643">
        <v>22.67</v>
      </c>
      <c r="AR2643">
        <v>0.53</v>
      </c>
      <c r="AS2643">
        <v>0.68</v>
      </c>
      <c r="AT2643">
        <v>-1</v>
      </c>
      <c r="AU2643">
        <v>-1</v>
      </c>
      <c r="AV2643">
        <v>0.05</v>
      </c>
      <c r="AW2643">
        <v>29.88</v>
      </c>
      <c r="AX2643">
        <v>29.88</v>
      </c>
      <c r="AY2643">
        <v>0.17</v>
      </c>
      <c r="AZ2643">
        <v>0</v>
      </c>
      <c r="BA2643">
        <v>1432.1813031910513</v>
      </c>
    </row>
    <row r="2644" spans="1:53" x14ac:dyDescent="0.25">
      <c r="A2644">
        <v>5877</v>
      </c>
      <c r="B2644" t="s">
        <v>2921</v>
      </c>
      <c r="C2644">
        <v>0</v>
      </c>
      <c r="D2644">
        <v>1.58</v>
      </c>
      <c r="E2644">
        <v>0</v>
      </c>
      <c r="F2644">
        <v>0</v>
      </c>
      <c r="G2644">
        <v>0</v>
      </c>
      <c r="H2644">
        <v>0.03</v>
      </c>
      <c r="I2644">
        <v>0</v>
      </c>
      <c r="J2644">
        <v>2</v>
      </c>
      <c r="K2644">
        <v>0.03</v>
      </c>
      <c r="L2644">
        <v>-1</v>
      </c>
      <c r="M2644">
        <v>-1</v>
      </c>
      <c r="N2644">
        <v>0.67</v>
      </c>
      <c r="O2644">
        <v>3.58</v>
      </c>
      <c r="P2644">
        <v>0.03</v>
      </c>
      <c r="Q2644">
        <v>0.28000000000000003</v>
      </c>
      <c r="R2644">
        <v>0.05</v>
      </c>
      <c r="S2644">
        <v>0.32</v>
      </c>
      <c r="T2644">
        <v>0.23</v>
      </c>
      <c r="U2644">
        <v>0</v>
      </c>
      <c r="V2644">
        <v>0</v>
      </c>
      <c r="W2644">
        <v>20.67</v>
      </c>
      <c r="X2644">
        <v>0.6</v>
      </c>
      <c r="Y2644">
        <v>-1</v>
      </c>
      <c r="Z2644">
        <v>-1</v>
      </c>
      <c r="AA2644">
        <v>24.88</v>
      </c>
      <c r="AB2644">
        <v>0.03</v>
      </c>
      <c r="AC2644">
        <v>0.02</v>
      </c>
      <c r="AD2644">
        <v>0.03</v>
      </c>
      <c r="AE2644">
        <v>4.17</v>
      </c>
      <c r="AF2644">
        <v>-1</v>
      </c>
      <c r="AG2644">
        <v>-1</v>
      </c>
      <c r="AH2644">
        <v>-1</v>
      </c>
      <c r="AI2644">
        <v>0</v>
      </c>
      <c r="AJ2644">
        <v>0</v>
      </c>
      <c r="AK2644">
        <v>0.03</v>
      </c>
      <c r="AL2644">
        <v>0.03</v>
      </c>
      <c r="AM2644">
        <v>0.05</v>
      </c>
      <c r="AN2644">
        <v>0.05</v>
      </c>
      <c r="AO2644">
        <v>1.42</v>
      </c>
      <c r="AP2644">
        <v>1.42</v>
      </c>
      <c r="AQ2644">
        <v>22.67</v>
      </c>
      <c r="AR2644">
        <v>0.53</v>
      </c>
      <c r="AS2644">
        <v>0.68</v>
      </c>
      <c r="AT2644">
        <v>-1</v>
      </c>
      <c r="AU2644">
        <v>-1</v>
      </c>
      <c r="AV2644">
        <v>0.05</v>
      </c>
      <c r="AW2644">
        <v>29.88</v>
      </c>
      <c r="AX2644">
        <v>29.88</v>
      </c>
      <c r="AY2644">
        <v>0.17</v>
      </c>
      <c r="AZ2644">
        <v>0</v>
      </c>
      <c r="BA2644">
        <v>1366.7807734855276</v>
      </c>
    </row>
    <row r="2645" spans="1:53" x14ac:dyDescent="0.25">
      <c r="A2645">
        <v>5878</v>
      </c>
      <c r="B2645" t="s">
        <v>2922</v>
      </c>
      <c r="C2645">
        <v>0</v>
      </c>
      <c r="D2645">
        <v>1.58</v>
      </c>
      <c r="E2645">
        <v>0</v>
      </c>
      <c r="F2645">
        <v>0</v>
      </c>
      <c r="G2645">
        <v>0</v>
      </c>
      <c r="H2645">
        <v>0.03</v>
      </c>
      <c r="I2645">
        <v>0</v>
      </c>
      <c r="J2645">
        <v>2</v>
      </c>
      <c r="K2645">
        <v>0.03</v>
      </c>
      <c r="L2645">
        <v>-1</v>
      </c>
      <c r="M2645">
        <v>-1</v>
      </c>
      <c r="N2645">
        <v>0.67</v>
      </c>
      <c r="O2645">
        <v>3.58</v>
      </c>
      <c r="P2645">
        <v>0.03</v>
      </c>
      <c r="Q2645">
        <v>0.28000000000000003</v>
      </c>
      <c r="R2645">
        <v>0.05</v>
      </c>
      <c r="S2645">
        <v>0.32</v>
      </c>
      <c r="T2645">
        <v>0.23</v>
      </c>
      <c r="U2645">
        <v>0</v>
      </c>
      <c r="V2645">
        <v>0</v>
      </c>
      <c r="W2645">
        <v>20.67</v>
      </c>
      <c r="X2645">
        <v>0.6</v>
      </c>
      <c r="Y2645">
        <v>-1</v>
      </c>
      <c r="Z2645">
        <v>-1</v>
      </c>
      <c r="AA2645">
        <v>24.88</v>
      </c>
      <c r="AB2645">
        <v>0.03</v>
      </c>
      <c r="AC2645">
        <v>0.02</v>
      </c>
      <c r="AD2645">
        <v>0.03</v>
      </c>
      <c r="AE2645">
        <v>4.17</v>
      </c>
      <c r="AF2645">
        <v>-1</v>
      </c>
      <c r="AG2645">
        <v>-1</v>
      </c>
      <c r="AH2645">
        <v>-1</v>
      </c>
      <c r="AI2645">
        <v>0</v>
      </c>
      <c r="AJ2645">
        <v>0</v>
      </c>
      <c r="AK2645">
        <v>0.03</v>
      </c>
      <c r="AL2645">
        <v>0.03</v>
      </c>
      <c r="AM2645">
        <v>0.05</v>
      </c>
      <c r="AN2645">
        <v>0.05</v>
      </c>
      <c r="AO2645">
        <v>1.42</v>
      </c>
      <c r="AP2645">
        <v>1.42</v>
      </c>
      <c r="AQ2645">
        <v>22.67</v>
      </c>
      <c r="AR2645">
        <v>0.53</v>
      </c>
      <c r="AS2645">
        <v>0.68</v>
      </c>
      <c r="AT2645">
        <v>-1</v>
      </c>
      <c r="AU2645">
        <v>-1</v>
      </c>
      <c r="AV2645">
        <v>0.05</v>
      </c>
      <c r="AW2645">
        <v>29.88</v>
      </c>
      <c r="AX2645">
        <v>29.88</v>
      </c>
      <c r="AY2645">
        <v>0.17</v>
      </c>
      <c r="AZ2645">
        <v>0</v>
      </c>
      <c r="BA2645">
        <v>1494.8658615832078</v>
      </c>
    </row>
    <row r="2646" spans="1:53" x14ac:dyDescent="0.25">
      <c r="A2646">
        <v>5881</v>
      </c>
      <c r="B2646" t="s">
        <v>2923</v>
      </c>
      <c r="C2646">
        <v>0</v>
      </c>
      <c r="D2646">
        <v>1.58</v>
      </c>
      <c r="E2646">
        <v>0</v>
      </c>
      <c r="F2646">
        <v>0</v>
      </c>
      <c r="G2646">
        <v>0</v>
      </c>
      <c r="H2646">
        <v>0.03</v>
      </c>
      <c r="I2646">
        <v>0</v>
      </c>
      <c r="J2646">
        <v>2</v>
      </c>
      <c r="K2646">
        <v>0.03</v>
      </c>
      <c r="L2646">
        <v>-1</v>
      </c>
      <c r="M2646">
        <v>-1</v>
      </c>
      <c r="N2646">
        <v>0.67</v>
      </c>
      <c r="O2646">
        <v>3.58</v>
      </c>
      <c r="P2646">
        <v>0.03</v>
      </c>
      <c r="Q2646">
        <v>0.28000000000000003</v>
      </c>
      <c r="R2646">
        <v>0.05</v>
      </c>
      <c r="S2646">
        <v>0.32</v>
      </c>
      <c r="T2646">
        <v>0.23</v>
      </c>
      <c r="U2646">
        <v>0</v>
      </c>
      <c r="V2646">
        <v>0</v>
      </c>
      <c r="W2646">
        <v>20.67</v>
      </c>
      <c r="X2646">
        <v>0.6</v>
      </c>
      <c r="Y2646">
        <v>-1</v>
      </c>
      <c r="Z2646">
        <v>-1</v>
      </c>
      <c r="AA2646">
        <v>24.88</v>
      </c>
      <c r="AB2646">
        <v>0.03</v>
      </c>
      <c r="AC2646">
        <v>0.02</v>
      </c>
      <c r="AD2646">
        <v>0.03</v>
      </c>
      <c r="AE2646">
        <v>4.17</v>
      </c>
      <c r="AF2646">
        <v>-1</v>
      </c>
      <c r="AG2646">
        <v>-1</v>
      </c>
      <c r="AH2646">
        <v>-1</v>
      </c>
      <c r="AI2646">
        <v>0</v>
      </c>
      <c r="AJ2646">
        <v>0</v>
      </c>
      <c r="AK2646">
        <v>0.03</v>
      </c>
      <c r="AL2646">
        <v>0.03</v>
      </c>
      <c r="AM2646">
        <v>0.05</v>
      </c>
      <c r="AN2646">
        <v>0.05</v>
      </c>
      <c r="AO2646">
        <v>1.42</v>
      </c>
      <c r="AP2646">
        <v>1.42</v>
      </c>
      <c r="AQ2646">
        <v>22.67</v>
      </c>
      <c r="AR2646">
        <v>0.53</v>
      </c>
      <c r="AS2646">
        <v>0.68</v>
      </c>
      <c r="AT2646">
        <v>-1</v>
      </c>
      <c r="AU2646">
        <v>-1</v>
      </c>
      <c r="AV2646">
        <v>0.05</v>
      </c>
      <c r="AW2646">
        <v>29.88</v>
      </c>
      <c r="AX2646">
        <v>29.88</v>
      </c>
      <c r="AY2646">
        <v>0.17</v>
      </c>
      <c r="AZ2646">
        <v>0</v>
      </c>
      <c r="BA2646">
        <v>1400.8957787831221</v>
      </c>
    </row>
    <row r="2647" spans="1:53" x14ac:dyDescent="0.25">
      <c r="A2647">
        <v>5882</v>
      </c>
      <c r="B2647" t="s">
        <v>665</v>
      </c>
      <c r="C2647">
        <v>0</v>
      </c>
      <c r="D2647">
        <v>1.58</v>
      </c>
      <c r="E2647">
        <v>0</v>
      </c>
      <c r="F2647">
        <v>0</v>
      </c>
      <c r="G2647">
        <v>0</v>
      </c>
      <c r="H2647">
        <v>0.03</v>
      </c>
      <c r="I2647">
        <v>0</v>
      </c>
      <c r="J2647">
        <v>2</v>
      </c>
      <c r="K2647">
        <v>0.03</v>
      </c>
      <c r="L2647">
        <v>-1</v>
      </c>
      <c r="M2647">
        <v>-1</v>
      </c>
      <c r="N2647">
        <v>0.67</v>
      </c>
      <c r="O2647">
        <v>3.58</v>
      </c>
      <c r="P2647">
        <v>0.03</v>
      </c>
      <c r="Q2647">
        <v>0.28000000000000003</v>
      </c>
      <c r="R2647">
        <v>0.05</v>
      </c>
      <c r="S2647">
        <v>0.32</v>
      </c>
      <c r="T2647">
        <v>0.23</v>
      </c>
      <c r="U2647">
        <v>0</v>
      </c>
      <c r="V2647">
        <v>0</v>
      </c>
      <c r="W2647">
        <v>20.67</v>
      </c>
      <c r="X2647">
        <v>0.6</v>
      </c>
      <c r="Y2647">
        <v>-1</v>
      </c>
      <c r="Z2647">
        <v>-1</v>
      </c>
      <c r="AA2647">
        <v>24.88</v>
      </c>
      <c r="AB2647">
        <v>0.03</v>
      </c>
      <c r="AC2647">
        <v>0.02</v>
      </c>
      <c r="AD2647">
        <v>0.03</v>
      </c>
      <c r="AE2647">
        <v>4.17</v>
      </c>
      <c r="AF2647">
        <v>-1</v>
      </c>
      <c r="AG2647">
        <v>-1</v>
      </c>
      <c r="AH2647">
        <v>-1</v>
      </c>
      <c r="AI2647">
        <v>0</v>
      </c>
      <c r="AJ2647">
        <v>0</v>
      </c>
      <c r="AK2647">
        <v>0.03</v>
      </c>
      <c r="AL2647">
        <v>0.03</v>
      </c>
      <c r="AM2647">
        <v>0.05</v>
      </c>
      <c r="AN2647">
        <v>0.05</v>
      </c>
      <c r="AO2647">
        <v>1.42</v>
      </c>
      <c r="AP2647">
        <v>1.42</v>
      </c>
      <c r="AQ2647">
        <v>22.67</v>
      </c>
      <c r="AR2647">
        <v>0.53</v>
      </c>
      <c r="AS2647">
        <v>0.68</v>
      </c>
      <c r="AT2647">
        <v>-1</v>
      </c>
      <c r="AU2647">
        <v>-1</v>
      </c>
      <c r="AV2647">
        <v>0.05</v>
      </c>
      <c r="AW2647">
        <v>29.88</v>
      </c>
      <c r="AX2647">
        <v>29.88</v>
      </c>
      <c r="AY2647">
        <v>0.17</v>
      </c>
      <c r="AZ2647">
        <v>0</v>
      </c>
      <c r="BA2647">
        <v>1393.5060473553406</v>
      </c>
    </row>
    <row r="2648" spans="1:53" x14ac:dyDescent="0.25">
      <c r="A2648">
        <v>5883</v>
      </c>
      <c r="B2648" t="s">
        <v>2924</v>
      </c>
      <c r="C2648">
        <v>0</v>
      </c>
      <c r="D2648">
        <v>1.58</v>
      </c>
      <c r="E2648">
        <v>0</v>
      </c>
      <c r="F2648">
        <v>0</v>
      </c>
      <c r="G2648">
        <v>0</v>
      </c>
      <c r="H2648">
        <v>0.03</v>
      </c>
      <c r="I2648">
        <v>0</v>
      </c>
      <c r="J2648">
        <v>2</v>
      </c>
      <c r="K2648">
        <v>0.03</v>
      </c>
      <c r="L2648">
        <v>-1</v>
      </c>
      <c r="M2648">
        <v>-1</v>
      </c>
      <c r="N2648">
        <v>0.67</v>
      </c>
      <c r="O2648">
        <v>3.58</v>
      </c>
      <c r="P2648">
        <v>0.03</v>
      </c>
      <c r="Q2648">
        <v>0.28000000000000003</v>
      </c>
      <c r="R2648">
        <v>0.05</v>
      </c>
      <c r="S2648">
        <v>0.32</v>
      </c>
      <c r="T2648">
        <v>0.23</v>
      </c>
      <c r="U2648">
        <v>0</v>
      </c>
      <c r="V2648">
        <v>0</v>
      </c>
      <c r="W2648">
        <v>20.67</v>
      </c>
      <c r="X2648">
        <v>0.6</v>
      </c>
      <c r="Y2648">
        <v>-1</v>
      </c>
      <c r="Z2648">
        <v>-1</v>
      </c>
      <c r="AA2648">
        <v>24.88</v>
      </c>
      <c r="AB2648">
        <v>0.03</v>
      </c>
      <c r="AC2648">
        <v>0.02</v>
      </c>
      <c r="AD2648">
        <v>0.03</v>
      </c>
      <c r="AE2648">
        <v>4.17</v>
      </c>
      <c r="AF2648">
        <v>-1</v>
      </c>
      <c r="AG2648">
        <v>-1</v>
      </c>
      <c r="AH2648">
        <v>-1</v>
      </c>
      <c r="AI2648">
        <v>0</v>
      </c>
      <c r="AJ2648">
        <v>0</v>
      </c>
      <c r="AK2648">
        <v>0.03</v>
      </c>
      <c r="AL2648">
        <v>0.03</v>
      </c>
      <c r="AM2648">
        <v>0.05</v>
      </c>
      <c r="AN2648">
        <v>0.05</v>
      </c>
      <c r="AO2648">
        <v>1.42</v>
      </c>
      <c r="AP2648">
        <v>1.42</v>
      </c>
      <c r="AQ2648">
        <v>22.67</v>
      </c>
      <c r="AR2648">
        <v>0.53</v>
      </c>
      <c r="AS2648">
        <v>0.68</v>
      </c>
      <c r="AT2648">
        <v>-1</v>
      </c>
      <c r="AU2648">
        <v>-1</v>
      </c>
      <c r="AV2648">
        <v>0.05</v>
      </c>
      <c r="AW2648">
        <v>29.88</v>
      </c>
      <c r="AX2648">
        <v>29.88</v>
      </c>
      <c r="AY2648">
        <v>0.17</v>
      </c>
      <c r="AZ2648">
        <v>0</v>
      </c>
      <c r="BA2648">
        <v>1375.207664789822</v>
      </c>
    </row>
    <row r="2649" spans="1:53" x14ac:dyDescent="0.25">
      <c r="A2649">
        <v>5885</v>
      </c>
      <c r="B2649" t="s">
        <v>2925</v>
      </c>
      <c r="C2649">
        <v>0</v>
      </c>
      <c r="D2649">
        <v>1.58</v>
      </c>
      <c r="E2649">
        <v>0</v>
      </c>
      <c r="F2649">
        <v>0</v>
      </c>
      <c r="G2649">
        <v>0</v>
      </c>
      <c r="H2649">
        <v>0.03</v>
      </c>
      <c r="I2649">
        <v>0</v>
      </c>
      <c r="J2649">
        <v>2</v>
      </c>
      <c r="K2649">
        <v>0.03</v>
      </c>
      <c r="L2649">
        <v>-1</v>
      </c>
      <c r="M2649">
        <v>-1</v>
      </c>
      <c r="N2649">
        <v>0.67</v>
      </c>
      <c r="O2649">
        <v>3.58</v>
      </c>
      <c r="P2649">
        <v>0.03</v>
      </c>
      <c r="Q2649">
        <v>0.28000000000000003</v>
      </c>
      <c r="R2649">
        <v>0.05</v>
      </c>
      <c r="S2649">
        <v>0.32</v>
      </c>
      <c r="T2649">
        <v>0.23</v>
      </c>
      <c r="U2649">
        <v>0</v>
      </c>
      <c r="V2649">
        <v>0</v>
      </c>
      <c r="W2649">
        <v>20.67</v>
      </c>
      <c r="X2649">
        <v>0.6</v>
      </c>
      <c r="Y2649">
        <v>-1</v>
      </c>
      <c r="Z2649">
        <v>-1</v>
      </c>
      <c r="AA2649">
        <v>24.88</v>
      </c>
      <c r="AB2649">
        <v>0.03</v>
      </c>
      <c r="AC2649">
        <v>0.02</v>
      </c>
      <c r="AD2649">
        <v>0.03</v>
      </c>
      <c r="AE2649">
        <v>4.17</v>
      </c>
      <c r="AF2649">
        <v>-1</v>
      </c>
      <c r="AG2649">
        <v>-1</v>
      </c>
      <c r="AH2649">
        <v>-1</v>
      </c>
      <c r="AI2649">
        <v>0</v>
      </c>
      <c r="AJ2649">
        <v>0</v>
      </c>
      <c r="AK2649">
        <v>0.03</v>
      </c>
      <c r="AL2649">
        <v>0.03</v>
      </c>
      <c r="AM2649">
        <v>0.05</v>
      </c>
      <c r="AN2649">
        <v>0.05</v>
      </c>
      <c r="AO2649">
        <v>1.42</v>
      </c>
      <c r="AP2649">
        <v>1.42</v>
      </c>
      <c r="AQ2649">
        <v>22.67</v>
      </c>
      <c r="AR2649">
        <v>0.53</v>
      </c>
      <c r="AS2649">
        <v>0.68</v>
      </c>
      <c r="AT2649">
        <v>-1</v>
      </c>
      <c r="AU2649">
        <v>-1</v>
      </c>
      <c r="AV2649">
        <v>0.05</v>
      </c>
      <c r="AW2649">
        <v>29.88</v>
      </c>
      <c r="AX2649">
        <v>29.88</v>
      </c>
      <c r="AY2649">
        <v>0.17</v>
      </c>
      <c r="AZ2649">
        <v>0</v>
      </c>
      <c r="BA2649">
        <v>1404.6766603467802</v>
      </c>
    </row>
    <row r="2650" spans="1:53" x14ac:dyDescent="0.25">
      <c r="A2650">
        <v>5887</v>
      </c>
      <c r="B2650" t="s">
        <v>2926</v>
      </c>
      <c r="C2650">
        <v>0</v>
      </c>
      <c r="D2650">
        <v>1.58</v>
      </c>
      <c r="E2650">
        <v>0</v>
      </c>
      <c r="F2650">
        <v>0</v>
      </c>
      <c r="G2650">
        <v>0</v>
      </c>
      <c r="H2650">
        <v>0.03</v>
      </c>
      <c r="I2650">
        <v>0</v>
      </c>
      <c r="J2650">
        <v>2</v>
      </c>
      <c r="K2650">
        <v>0.03</v>
      </c>
      <c r="L2650">
        <v>-1</v>
      </c>
      <c r="M2650">
        <v>-1</v>
      </c>
      <c r="N2650">
        <v>0.67</v>
      </c>
      <c r="O2650">
        <v>3.58</v>
      </c>
      <c r="P2650">
        <v>0.03</v>
      </c>
      <c r="Q2650">
        <v>0.28000000000000003</v>
      </c>
      <c r="R2650">
        <v>0.05</v>
      </c>
      <c r="S2650">
        <v>0.32</v>
      </c>
      <c r="T2650">
        <v>0.23</v>
      </c>
      <c r="U2650">
        <v>0</v>
      </c>
      <c r="V2650">
        <v>0</v>
      </c>
      <c r="W2650">
        <v>20.67</v>
      </c>
      <c r="X2650">
        <v>0.6</v>
      </c>
      <c r="Y2650">
        <v>-1</v>
      </c>
      <c r="Z2650">
        <v>-1</v>
      </c>
      <c r="AA2650">
        <v>24.88</v>
      </c>
      <c r="AB2650">
        <v>0.03</v>
      </c>
      <c r="AC2650">
        <v>0.02</v>
      </c>
      <c r="AD2650">
        <v>0.03</v>
      </c>
      <c r="AE2650">
        <v>4.17</v>
      </c>
      <c r="AF2650">
        <v>-1</v>
      </c>
      <c r="AG2650">
        <v>-1</v>
      </c>
      <c r="AH2650">
        <v>-1</v>
      </c>
      <c r="AI2650">
        <v>0</v>
      </c>
      <c r="AJ2650">
        <v>0</v>
      </c>
      <c r="AK2650">
        <v>0.03</v>
      </c>
      <c r="AL2650">
        <v>0.03</v>
      </c>
      <c r="AM2650">
        <v>0.05</v>
      </c>
      <c r="AN2650">
        <v>0.05</v>
      </c>
      <c r="AO2650">
        <v>1.42</v>
      </c>
      <c r="AP2650">
        <v>1.42</v>
      </c>
      <c r="AQ2650">
        <v>22.67</v>
      </c>
      <c r="AR2650">
        <v>0.53</v>
      </c>
      <c r="AS2650">
        <v>0.68</v>
      </c>
      <c r="AT2650">
        <v>-1</v>
      </c>
      <c r="AU2650">
        <v>-1</v>
      </c>
      <c r="AV2650">
        <v>0.05</v>
      </c>
      <c r="AW2650">
        <v>29.88</v>
      </c>
      <c r="AX2650">
        <v>29.88</v>
      </c>
      <c r="AY2650">
        <v>0.17</v>
      </c>
      <c r="AZ2650">
        <v>0</v>
      </c>
      <c r="BA2650">
        <v>1386.3652880026107</v>
      </c>
    </row>
    <row r="2651" spans="1:53" x14ac:dyDescent="0.25">
      <c r="A2651">
        <v>5888</v>
      </c>
      <c r="B2651" t="s">
        <v>2927</v>
      </c>
      <c r="C2651">
        <v>0</v>
      </c>
      <c r="D2651">
        <v>1.58</v>
      </c>
      <c r="E2651">
        <v>0</v>
      </c>
      <c r="F2651">
        <v>0</v>
      </c>
      <c r="G2651">
        <v>0</v>
      </c>
      <c r="H2651">
        <v>0.03</v>
      </c>
      <c r="I2651">
        <v>0</v>
      </c>
      <c r="J2651">
        <v>2</v>
      </c>
      <c r="K2651">
        <v>0.03</v>
      </c>
      <c r="L2651">
        <v>-1</v>
      </c>
      <c r="M2651">
        <v>-1</v>
      </c>
      <c r="N2651">
        <v>0.67</v>
      </c>
      <c r="O2651">
        <v>3.58</v>
      </c>
      <c r="P2651">
        <v>0.03</v>
      </c>
      <c r="Q2651">
        <v>0.28000000000000003</v>
      </c>
      <c r="R2651">
        <v>0.05</v>
      </c>
      <c r="S2651">
        <v>0.32</v>
      </c>
      <c r="T2651">
        <v>0.23</v>
      </c>
      <c r="U2651">
        <v>0</v>
      </c>
      <c r="V2651">
        <v>0</v>
      </c>
      <c r="W2651">
        <v>20.67</v>
      </c>
      <c r="X2651">
        <v>0.6</v>
      </c>
      <c r="Y2651">
        <v>-1</v>
      </c>
      <c r="Z2651">
        <v>-1</v>
      </c>
      <c r="AA2651">
        <v>24.88</v>
      </c>
      <c r="AB2651">
        <v>0.03</v>
      </c>
      <c r="AC2651">
        <v>0.02</v>
      </c>
      <c r="AD2651">
        <v>0.03</v>
      </c>
      <c r="AE2651">
        <v>4.17</v>
      </c>
      <c r="AF2651">
        <v>-1</v>
      </c>
      <c r="AG2651">
        <v>-1</v>
      </c>
      <c r="AH2651">
        <v>-1</v>
      </c>
      <c r="AI2651">
        <v>0</v>
      </c>
      <c r="AJ2651">
        <v>0</v>
      </c>
      <c r="AK2651">
        <v>0.03</v>
      </c>
      <c r="AL2651">
        <v>0.03</v>
      </c>
      <c r="AM2651">
        <v>0.05</v>
      </c>
      <c r="AN2651">
        <v>0.05</v>
      </c>
      <c r="AO2651">
        <v>1.42</v>
      </c>
      <c r="AP2651">
        <v>1.42</v>
      </c>
      <c r="AQ2651">
        <v>22.67</v>
      </c>
      <c r="AR2651">
        <v>0.53</v>
      </c>
      <c r="AS2651">
        <v>0.68</v>
      </c>
      <c r="AT2651">
        <v>-1</v>
      </c>
      <c r="AU2651">
        <v>-1</v>
      </c>
      <c r="AV2651">
        <v>0.05</v>
      </c>
      <c r="AW2651">
        <v>29.88</v>
      </c>
      <c r="AX2651">
        <v>29.88</v>
      </c>
      <c r="AY2651">
        <v>0.17</v>
      </c>
      <c r="AZ2651">
        <v>0</v>
      </c>
      <c r="BA2651">
        <v>1380.4382149007467</v>
      </c>
    </row>
    <row r="2652" spans="1:53" x14ac:dyDescent="0.25">
      <c r="A2652">
        <v>5889</v>
      </c>
      <c r="B2652" t="s">
        <v>2928</v>
      </c>
      <c r="C2652">
        <v>0</v>
      </c>
      <c r="D2652">
        <v>1.58</v>
      </c>
      <c r="E2652">
        <v>0</v>
      </c>
      <c r="F2652">
        <v>0</v>
      </c>
      <c r="G2652">
        <v>0</v>
      </c>
      <c r="H2652">
        <v>0.03</v>
      </c>
      <c r="I2652">
        <v>0</v>
      </c>
      <c r="J2652">
        <v>2</v>
      </c>
      <c r="K2652">
        <v>0.03</v>
      </c>
      <c r="L2652">
        <v>-1</v>
      </c>
      <c r="M2652">
        <v>-1</v>
      </c>
      <c r="N2652">
        <v>0.67</v>
      </c>
      <c r="O2652">
        <v>3.58</v>
      </c>
      <c r="P2652">
        <v>0.03</v>
      </c>
      <c r="Q2652">
        <v>0.28000000000000003</v>
      </c>
      <c r="R2652">
        <v>0.05</v>
      </c>
      <c r="S2652">
        <v>0.32</v>
      </c>
      <c r="T2652">
        <v>0.23</v>
      </c>
      <c r="U2652">
        <v>0</v>
      </c>
      <c r="V2652">
        <v>0</v>
      </c>
      <c r="W2652">
        <v>20.67</v>
      </c>
      <c r="X2652">
        <v>0.6</v>
      </c>
      <c r="Y2652">
        <v>-1</v>
      </c>
      <c r="Z2652">
        <v>-1</v>
      </c>
      <c r="AA2652">
        <v>24.88</v>
      </c>
      <c r="AB2652">
        <v>0.03</v>
      </c>
      <c r="AC2652">
        <v>0.02</v>
      </c>
      <c r="AD2652">
        <v>0.03</v>
      </c>
      <c r="AE2652">
        <v>4.17</v>
      </c>
      <c r="AF2652">
        <v>-1</v>
      </c>
      <c r="AG2652">
        <v>-1</v>
      </c>
      <c r="AH2652">
        <v>-1</v>
      </c>
      <c r="AI2652">
        <v>0</v>
      </c>
      <c r="AJ2652">
        <v>0</v>
      </c>
      <c r="AK2652">
        <v>0.03</v>
      </c>
      <c r="AL2652">
        <v>0.03</v>
      </c>
      <c r="AM2652">
        <v>0.05</v>
      </c>
      <c r="AN2652">
        <v>0.05</v>
      </c>
      <c r="AO2652">
        <v>1.42</v>
      </c>
      <c r="AP2652">
        <v>1.42</v>
      </c>
      <c r="AQ2652">
        <v>22.67</v>
      </c>
      <c r="AR2652">
        <v>0.53</v>
      </c>
      <c r="AS2652">
        <v>0.68</v>
      </c>
      <c r="AT2652">
        <v>-1</v>
      </c>
      <c r="AU2652">
        <v>-1</v>
      </c>
      <c r="AV2652">
        <v>0.05</v>
      </c>
      <c r="AW2652">
        <v>29.88</v>
      </c>
      <c r="AX2652">
        <v>29.88</v>
      </c>
      <c r="AY2652">
        <v>0.17</v>
      </c>
      <c r="AZ2652">
        <v>0</v>
      </c>
      <c r="BA2652">
        <v>1427.6607476785762</v>
      </c>
    </row>
    <row r="2653" spans="1:53" x14ac:dyDescent="0.25">
      <c r="A2653">
        <v>5891</v>
      </c>
      <c r="B2653" t="s">
        <v>2929</v>
      </c>
      <c r="C2653">
        <v>0</v>
      </c>
      <c r="D2653">
        <v>1.58</v>
      </c>
      <c r="E2653">
        <v>0</v>
      </c>
      <c r="F2653">
        <v>0</v>
      </c>
      <c r="G2653">
        <v>0</v>
      </c>
      <c r="H2653">
        <v>0.03</v>
      </c>
      <c r="I2653">
        <v>0</v>
      </c>
      <c r="J2653">
        <v>2</v>
      </c>
      <c r="K2653">
        <v>0.03</v>
      </c>
      <c r="L2653">
        <v>-1</v>
      </c>
      <c r="M2653">
        <v>-1</v>
      </c>
      <c r="N2653">
        <v>0.67</v>
      </c>
      <c r="O2653">
        <v>3.58</v>
      </c>
      <c r="P2653">
        <v>0.03</v>
      </c>
      <c r="Q2653">
        <v>0.28000000000000003</v>
      </c>
      <c r="R2653">
        <v>0.05</v>
      </c>
      <c r="S2653">
        <v>0.32</v>
      </c>
      <c r="T2653">
        <v>0.23</v>
      </c>
      <c r="U2653">
        <v>0</v>
      </c>
      <c r="V2653">
        <v>0</v>
      </c>
      <c r="W2653">
        <v>20.67</v>
      </c>
      <c r="X2653">
        <v>0.6</v>
      </c>
      <c r="Y2653">
        <v>-1</v>
      </c>
      <c r="Z2653">
        <v>-1</v>
      </c>
      <c r="AA2653">
        <v>24.88</v>
      </c>
      <c r="AB2653">
        <v>0.03</v>
      </c>
      <c r="AC2653">
        <v>0.02</v>
      </c>
      <c r="AD2653">
        <v>0.03</v>
      </c>
      <c r="AE2653">
        <v>4.17</v>
      </c>
      <c r="AF2653">
        <v>-1</v>
      </c>
      <c r="AG2653">
        <v>-1</v>
      </c>
      <c r="AH2653">
        <v>-1</v>
      </c>
      <c r="AI2653">
        <v>0</v>
      </c>
      <c r="AJ2653">
        <v>0</v>
      </c>
      <c r="AK2653">
        <v>0.03</v>
      </c>
      <c r="AL2653">
        <v>0.03</v>
      </c>
      <c r="AM2653">
        <v>0.05</v>
      </c>
      <c r="AN2653">
        <v>0.05</v>
      </c>
      <c r="AO2653">
        <v>1.42</v>
      </c>
      <c r="AP2653">
        <v>1.42</v>
      </c>
      <c r="AQ2653">
        <v>22.67</v>
      </c>
      <c r="AR2653">
        <v>0.53</v>
      </c>
      <c r="AS2653">
        <v>0.68</v>
      </c>
      <c r="AT2653">
        <v>-1</v>
      </c>
      <c r="AU2653">
        <v>-1</v>
      </c>
      <c r="AV2653">
        <v>0.05</v>
      </c>
      <c r="AW2653">
        <v>29.88</v>
      </c>
      <c r="AX2653">
        <v>29.88</v>
      </c>
      <c r="AY2653">
        <v>0.17</v>
      </c>
      <c r="AZ2653">
        <v>0</v>
      </c>
      <c r="BA2653">
        <v>1411.2408831140942</v>
      </c>
    </row>
    <row r="2654" spans="1:53" x14ac:dyDescent="0.25">
      <c r="A2654">
        <v>5892</v>
      </c>
      <c r="B2654" t="s">
        <v>2930</v>
      </c>
      <c r="C2654">
        <v>0</v>
      </c>
      <c r="D2654">
        <v>1.58</v>
      </c>
      <c r="E2654">
        <v>0</v>
      </c>
      <c r="F2654">
        <v>0</v>
      </c>
      <c r="G2654">
        <v>0</v>
      </c>
      <c r="H2654">
        <v>0.03</v>
      </c>
      <c r="I2654">
        <v>0</v>
      </c>
      <c r="J2654">
        <v>2</v>
      </c>
      <c r="K2654">
        <v>0.03</v>
      </c>
      <c r="L2654">
        <v>-1</v>
      </c>
      <c r="M2654">
        <v>-1</v>
      </c>
      <c r="N2654">
        <v>0.67</v>
      </c>
      <c r="O2654">
        <v>3.58</v>
      </c>
      <c r="P2654">
        <v>0.03</v>
      </c>
      <c r="Q2654">
        <v>0.28000000000000003</v>
      </c>
      <c r="R2654">
        <v>0.05</v>
      </c>
      <c r="S2654">
        <v>0.32</v>
      </c>
      <c r="T2654">
        <v>0.23</v>
      </c>
      <c r="U2654">
        <v>0</v>
      </c>
      <c r="V2654">
        <v>0</v>
      </c>
      <c r="W2654">
        <v>20.67</v>
      </c>
      <c r="X2654">
        <v>0.6</v>
      </c>
      <c r="Y2654">
        <v>-1</v>
      </c>
      <c r="Z2654">
        <v>-1</v>
      </c>
      <c r="AA2654">
        <v>24.88</v>
      </c>
      <c r="AB2654">
        <v>0.03</v>
      </c>
      <c r="AC2654">
        <v>0.02</v>
      </c>
      <c r="AD2654">
        <v>0.03</v>
      </c>
      <c r="AE2654">
        <v>4.17</v>
      </c>
      <c r="AF2654">
        <v>-1</v>
      </c>
      <c r="AG2654">
        <v>-1</v>
      </c>
      <c r="AH2654">
        <v>-1</v>
      </c>
      <c r="AI2654">
        <v>0</v>
      </c>
      <c r="AJ2654">
        <v>0</v>
      </c>
      <c r="AK2654">
        <v>0.03</v>
      </c>
      <c r="AL2654">
        <v>0.03</v>
      </c>
      <c r="AM2654">
        <v>0.05</v>
      </c>
      <c r="AN2654">
        <v>0.05</v>
      </c>
      <c r="AO2654">
        <v>1.42</v>
      </c>
      <c r="AP2654">
        <v>1.42</v>
      </c>
      <c r="AQ2654">
        <v>22.67</v>
      </c>
      <c r="AR2654">
        <v>0.53</v>
      </c>
      <c r="AS2654">
        <v>0.68</v>
      </c>
      <c r="AT2654">
        <v>-1</v>
      </c>
      <c r="AU2654">
        <v>-1</v>
      </c>
      <c r="AV2654">
        <v>0.05</v>
      </c>
      <c r="AW2654">
        <v>29.88</v>
      </c>
      <c r="AX2654">
        <v>29.88</v>
      </c>
      <c r="AY2654">
        <v>0.17</v>
      </c>
      <c r="AZ2654">
        <v>0</v>
      </c>
      <c r="BA2654">
        <v>1334.6142636786167</v>
      </c>
    </row>
    <row r="2655" spans="1:53" x14ac:dyDescent="0.25">
      <c r="A2655">
        <v>5893</v>
      </c>
      <c r="B2655" t="s">
        <v>2931</v>
      </c>
      <c r="C2655">
        <v>0</v>
      </c>
      <c r="D2655">
        <v>1.58</v>
      </c>
      <c r="E2655">
        <v>0</v>
      </c>
      <c r="F2655">
        <v>0</v>
      </c>
      <c r="G2655">
        <v>0</v>
      </c>
      <c r="H2655">
        <v>0.03</v>
      </c>
      <c r="I2655">
        <v>0</v>
      </c>
      <c r="J2655">
        <v>2</v>
      </c>
      <c r="K2655">
        <v>0.03</v>
      </c>
      <c r="L2655">
        <v>-1</v>
      </c>
      <c r="M2655">
        <v>-1</v>
      </c>
      <c r="N2655">
        <v>0.67</v>
      </c>
      <c r="O2655">
        <v>3.58</v>
      </c>
      <c r="P2655">
        <v>0.03</v>
      </c>
      <c r="Q2655">
        <v>0.28000000000000003</v>
      </c>
      <c r="R2655">
        <v>0.05</v>
      </c>
      <c r="S2655">
        <v>0.32</v>
      </c>
      <c r="T2655">
        <v>0.23</v>
      </c>
      <c r="U2655">
        <v>0</v>
      </c>
      <c r="V2655">
        <v>0</v>
      </c>
      <c r="W2655">
        <v>20.67</v>
      </c>
      <c r="X2655">
        <v>0.6</v>
      </c>
      <c r="Y2655">
        <v>-1</v>
      </c>
      <c r="Z2655">
        <v>-1</v>
      </c>
      <c r="AA2655">
        <v>24.88</v>
      </c>
      <c r="AB2655">
        <v>0.03</v>
      </c>
      <c r="AC2655">
        <v>0.02</v>
      </c>
      <c r="AD2655">
        <v>0.03</v>
      </c>
      <c r="AE2655">
        <v>4.17</v>
      </c>
      <c r="AF2655">
        <v>-1</v>
      </c>
      <c r="AG2655">
        <v>-1</v>
      </c>
      <c r="AH2655">
        <v>-1</v>
      </c>
      <c r="AI2655">
        <v>0</v>
      </c>
      <c r="AJ2655">
        <v>0</v>
      </c>
      <c r="AK2655">
        <v>0.03</v>
      </c>
      <c r="AL2655">
        <v>0.03</v>
      </c>
      <c r="AM2655">
        <v>0.05</v>
      </c>
      <c r="AN2655">
        <v>0.05</v>
      </c>
      <c r="AO2655">
        <v>1.42</v>
      </c>
      <c r="AP2655">
        <v>1.42</v>
      </c>
      <c r="AQ2655">
        <v>22.67</v>
      </c>
      <c r="AR2655">
        <v>0.53</v>
      </c>
      <c r="AS2655">
        <v>0.68</v>
      </c>
      <c r="AT2655">
        <v>-1</v>
      </c>
      <c r="AU2655">
        <v>-1</v>
      </c>
      <c r="AV2655">
        <v>0.05</v>
      </c>
      <c r="AW2655">
        <v>29.88</v>
      </c>
      <c r="AX2655">
        <v>29.88</v>
      </c>
      <c r="AY2655">
        <v>0.17</v>
      </c>
      <c r="AZ2655">
        <v>0</v>
      </c>
      <c r="BA2655">
        <v>1391.7089675595782</v>
      </c>
    </row>
    <row r="2656" spans="1:53" x14ac:dyDescent="0.25">
      <c r="A2656">
        <v>5894</v>
      </c>
      <c r="B2656" t="s">
        <v>2932</v>
      </c>
      <c r="C2656">
        <v>0</v>
      </c>
      <c r="D2656">
        <v>1.58</v>
      </c>
      <c r="E2656">
        <v>0</v>
      </c>
      <c r="F2656">
        <v>0</v>
      </c>
      <c r="G2656">
        <v>0</v>
      </c>
      <c r="H2656">
        <v>0.03</v>
      </c>
      <c r="I2656">
        <v>0</v>
      </c>
      <c r="J2656">
        <v>2</v>
      </c>
      <c r="K2656">
        <v>0.03</v>
      </c>
      <c r="L2656">
        <v>-1</v>
      </c>
      <c r="M2656">
        <v>-1</v>
      </c>
      <c r="N2656">
        <v>0.67</v>
      </c>
      <c r="O2656">
        <v>3.58</v>
      </c>
      <c r="P2656">
        <v>0.03</v>
      </c>
      <c r="Q2656">
        <v>0.28000000000000003</v>
      </c>
      <c r="R2656">
        <v>0.05</v>
      </c>
      <c r="S2656">
        <v>0.32</v>
      </c>
      <c r="T2656">
        <v>0.23</v>
      </c>
      <c r="U2656">
        <v>0</v>
      </c>
      <c r="V2656">
        <v>0</v>
      </c>
      <c r="W2656">
        <v>20.67</v>
      </c>
      <c r="X2656">
        <v>0.6</v>
      </c>
      <c r="Y2656">
        <v>-1</v>
      </c>
      <c r="Z2656">
        <v>-1</v>
      </c>
      <c r="AA2656">
        <v>24.88</v>
      </c>
      <c r="AB2656">
        <v>0.03</v>
      </c>
      <c r="AC2656">
        <v>0.02</v>
      </c>
      <c r="AD2656">
        <v>0.03</v>
      </c>
      <c r="AE2656">
        <v>4.17</v>
      </c>
      <c r="AF2656">
        <v>-1</v>
      </c>
      <c r="AG2656">
        <v>-1</v>
      </c>
      <c r="AH2656">
        <v>-1</v>
      </c>
      <c r="AI2656">
        <v>0</v>
      </c>
      <c r="AJ2656">
        <v>0</v>
      </c>
      <c r="AK2656">
        <v>0.03</v>
      </c>
      <c r="AL2656">
        <v>0.03</v>
      </c>
      <c r="AM2656">
        <v>0.05</v>
      </c>
      <c r="AN2656">
        <v>0.05</v>
      </c>
      <c r="AO2656">
        <v>1.42</v>
      </c>
      <c r="AP2656">
        <v>1.42</v>
      </c>
      <c r="AQ2656">
        <v>22.67</v>
      </c>
      <c r="AR2656">
        <v>0.53</v>
      </c>
      <c r="AS2656">
        <v>0.68</v>
      </c>
      <c r="AT2656">
        <v>-1</v>
      </c>
      <c r="AU2656">
        <v>-1</v>
      </c>
      <c r="AV2656">
        <v>0.05</v>
      </c>
      <c r="AW2656">
        <v>29.88</v>
      </c>
      <c r="AX2656">
        <v>29.88</v>
      </c>
      <c r="AY2656">
        <v>0.17</v>
      </c>
      <c r="AZ2656">
        <v>0</v>
      </c>
      <c r="BA2656">
        <v>1398.8855896972111</v>
      </c>
    </row>
    <row r="2657" spans="1:53" x14ac:dyDescent="0.25">
      <c r="A2657">
        <v>5895</v>
      </c>
      <c r="B2657" t="s">
        <v>2933</v>
      </c>
      <c r="C2657">
        <v>0</v>
      </c>
      <c r="D2657">
        <v>1.58</v>
      </c>
      <c r="E2657">
        <v>0</v>
      </c>
      <c r="F2657">
        <v>0</v>
      </c>
      <c r="G2657">
        <v>0</v>
      </c>
      <c r="H2657">
        <v>0.03</v>
      </c>
      <c r="I2657">
        <v>0</v>
      </c>
      <c r="J2657">
        <v>2</v>
      </c>
      <c r="K2657">
        <v>0.03</v>
      </c>
      <c r="L2657">
        <v>-1</v>
      </c>
      <c r="M2657">
        <v>-1</v>
      </c>
      <c r="N2657">
        <v>0.67</v>
      </c>
      <c r="O2657">
        <v>3.58</v>
      </c>
      <c r="P2657">
        <v>0.03</v>
      </c>
      <c r="Q2657">
        <v>0.28000000000000003</v>
      </c>
      <c r="R2657">
        <v>0.05</v>
      </c>
      <c r="S2657">
        <v>0.32</v>
      </c>
      <c r="T2657">
        <v>0.23</v>
      </c>
      <c r="U2657">
        <v>0</v>
      </c>
      <c r="V2657">
        <v>0</v>
      </c>
      <c r="W2657">
        <v>20.67</v>
      </c>
      <c r="X2657">
        <v>0.6</v>
      </c>
      <c r="Y2657">
        <v>-1</v>
      </c>
      <c r="Z2657">
        <v>-1</v>
      </c>
      <c r="AA2657">
        <v>24.88</v>
      </c>
      <c r="AB2657">
        <v>0.03</v>
      </c>
      <c r="AC2657">
        <v>0.02</v>
      </c>
      <c r="AD2657">
        <v>0.03</v>
      </c>
      <c r="AE2657">
        <v>4.17</v>
      </c>
      <c r="AF2657">
        <v>-1</v>
      </c>
      <c r="AG2657">
        <v>-1</v>
      </c>
      <c r="AH2657">
        <v>-1</v>
      </c>
      <c r="AI2657">
        <v>0</v>
      </c>
      <c r="AJ2657">
        <v>0</v>
      </c>
      <c r="AK2657">
        <v>0.03</v>
      </c>
      <c r="AL2657">
        <v>0.03</v>
      </c>
      <c r="AM2657">
        <v>0.05</v>
      </c>
      <c r="AN2657">
        <v>0.05</v>
      </c>
      <c r="AO2657">
        <v>1.42</v>
      </c>
      <c r="AP2657">
        <v>1.42</v>
      </c>
      <c r="AQ2657">
        <v>22.67</v>
      </c>
      <c r="AR2657">
        <v>0.53</v>
      </c>
      <c r="AS2657">
        <v>0.68</v>
      </c>
      <c r="AT2657">
        <v>-1</v>
      </c>
      <c r="AU2657">
        <v>-1</v>
      </c>
      <c r="AV2657">
        <v>0.05</v>
      </c>
      <c r="AW2657">
        <v>29.88</v>
      </c>
      <c r="AX2657">
        <v>29.88</v>
      </c>
      <c r="AY2657">
        <v>0.17</v>
      </c>
      <c r="AZ2657">
        <v>0</v>
      </c>
      <c r="BA2657">
        <v>1613.6473128667262</v>
      </c>
    </row>
    <row r="2658" spans="1:53" x14ac:dyDescent="0.25">
      <c r="A2658">
        <v>5897</v>
      </c>
      <c r="B2658" t="s">
        <v>2934</v>
      </c>
      <c r="C2658">
        <v>0</v>
      </c>
      <c r="D2658">
        <v>1.58</v>
      </c>
      <c r="E2658">
        <v>0</v>
      </c>
      <c r="F2658">
        <v>0</v>
      </c>
      <c r="G2658">
        <v>0</v>
      </c>
      <c r="H2658">
        <v>0.03</v>
      </c>
      <c r="I2658">
        <v>0</v>
      </c>
      <c r="J2658">
        <v>2</v>
      </c>
      <c r="K2658">
        <v>0.03</v>
      </c>
      <c r="L2658">
        <v>-1</v>
      </c>
      <c r="M2658">
        <v>-1</v>
      </c>
      <c r="N2658">
        <v>0.67</v>
      </c>
      <c r="O2658">
        <v>3.58</v>
      </c>
      <c r="P2658">
        <v>0.03</v>
      </c>
      <c r="Q2658">
        <v>0.28000000000000003</v>
      </c>
      <c r="R2658">
        <v>0.05</v>
      </c>
      <c r="S2658">
        <v>0.32</v>
      </c>
      <c r="T2658">
        <v>0.23</v>
      </c>
      <c r="U2658">
        <v>0</v>
      </c>
      <c r="V2658">
        <v>0</v>
      </c>
      <c r="W2658">
        <v>20.67</v>
      </c>
      <c r="X2658">
        <v>0.6</v>
      </c>
      <c r="Y2658">
        <v>-1</v>
      </c>
      <c r="Z2658">
        <v>-1</v>
      </c>
      <c r="AA2658">
        <v>24.88</v>
      </c>
      <c r="AB2658">
        <v>0.03</v>
      </c>
      <c r="AC2658">
        <v>0.02</v>
      </c>
      <c r="AD2658">
        <v>0.03</v>
      </c>
      <c r="AE2658">
        <v>4.17</v>
      </c>
      <c r="AF2658">
        <v>-1</v>
      </c>
      <c r="AG2658">
        <v>-1</v>
      </c>
      <c r="AH2658">
        <v>-1</v>
      </c>
      <c r="AI2658">
        <v>0</v>
      </c>
      <c r="AJ2658">
        <v>0</v>
      </c>
      <c r="AK2658">
        <v>0.03</v>
      </c>
      <c r="AL2658">
        <v>0.03</v>
      </c>
      <c r="AM2658">
        <v>0.05</v>
      </c>
      <c r="AN2658">
        <v>0.05</v>
      </c>
      <c r="AO2658">
        <v>1.42</v>
      </c>
      <c r="AP2658">
        <v>1.42</v>
      </c>
      <c r="AQ2658">
        <v>22.67</v>
      </c>
      <c r="AR2658">
        <v>0.53</v>
      </c>
      <c r="AS2658">
        <v>0.68</v>
      </c>
      <c r="AT2658">
        <v>-1</v>
      </c>
      <c r="AU2658">
        <v>-1</v>
      </c>
      <c r="AV2658">
        <v>0.05</v>
      </c>
      <c r="AW2658">
        <v>29.88</v>
      </c>
      <c r="AX2658">
        <v>29.88</v>
      </c>
      <c r="AY2658">
        <v>0.17</v>
      </c>
      <c r="AZ2658">
        <v>0</v>
      </c>
      <c r="BA2658">
        <v>1423.2023109436793</v>
      </c>
    </row>
    <row r="2659" spans="1:53" x14ac:dyDescent="0.25">
      <c r="A2659">
        <v>5898</v>
      </c>
      <c r="B2659" t="s">
        <v>2935</v>
      </c>
      <c r="C2659">
        <v>0</v>
      </c>
      <c r="D2659">
        <v>1.58</v>
      </c>
      <c r="E2659">
        <v>0</v>
      </c>
      <c r="F2659">
        <v>0</v>
      </c>
      <c r="G2659">
        <v>0</v>
      </c>
      <c r="H2659">
        <v>0.03</v>
      </c>
      <c r="I2659">
        <v>0</v>
      </c>
      <c r="J2659">
        <v>2</v>
      </c>
      <c r="K2659">
        <v>0.03</v>
      </c>
      <c r="L2659">
        <v>-1</v>
      </c>
      <c r="M2659">
        <v>-1</v>
      </c>
      <c r="N2659">
        <v>0.67</v>
      </c>
      <c r="O2659">
        <v>3.58</v>
      </c>
      <c r="P2659">
        <v>0.03</v>
      </c>
      <c r="Q2659">
        <v>0.28000000000000003</v>
      </c>
      <c r="R2659">
        <v>0.05</v>
      </c>
      <c r="S2659">
        <v>0.32</v>
      </c>
      <c r="T2659">
        <v>0.23</v>
      </c>
      <c r="U2659">
        <v>0</v>
      </c>
      <c r="V2659">
        <v>0</v>
      </c>
      <c r="W2659">
        <v>20.67</v>
      </c>
      <c r="X2659">
        <v>0.6</v>
      </c>
      <c r="Y2659">
        <v>-1</v>
      </c>
      <c r="Z2659">
        <v>-1</v>
      </c>
      <c r="AA2659">
        <v>24.88</v>
      </c>
      <c r="AB2659">
        <v>0.03</v>
      </c>
      <c r="AC2659">
        <v>0.02</v>
      </c>
      <c r="AD2659">
        <v>0.03</v>
      </c>
      <c r="AE2659">
        <v>4.17</v>
      </c>
      <c r="AF2659">
        <v>-1</v>
      </c>
      <c r="AG2659">
        <v>-1</v>
      </c>
      <c r="AH2659">
        <v>-1</v>
      </c>
      <c r="AI2659">
        <v>0</v>
      </c>
      <c r="AJ2659">
        <v>0</v>
      </c>
      <c r="AK2659">
        <v>0.03</v>
      </c>
      <c r="AL2659">
        <v>0.03</v>
      </c>
      <c r="AM2659">
        <v>0.05</v>
      </c>
      <c r="AN2659">
        <v>0.05</v>
      </c>
      <c r="AO2659">
        <v>1.42</v>
      </c>
      <c r="AP2659">
        <v>1.42</v>
      </c>
      <c r="AQ2659">
        <v>22.67</v>
      </c>
      <c r="AR2659">
        <v>0.53</v>
      </c>
      <c r="AS2659">
        <v>0.68</v>
      </c>
      <c r="AT2659">
        <v>-1</v>
      </c>
      <c r="AU2659">
        <v>-1</v>
      </c>
      <c r="AV2659">
        <v>0.05</v>
      </c>
      <c r="AW2659">
        <v>29.88</v>
      </c>
      <c r="AX2659">
        <v>29.88</v>
      </c>
      <c r="AY2659">
        <v>0.17</v>
      </c>
      <c r="AZ2659">
        <v>0</v>
      </c>
      <c r="BA2659">
        <v>1389.9812140381393</v>
      </c>
    </row>
    <row r="2660" spans="1:53" x14ac:dyDescent="0.25">
      <c r="A2660">
        <v>5899</v>
      </c>
      <c r="B2660" t="s">
        <v>2936</v>
      </c>
      <c r="C2660">
        <v>0</v>
      </c>
      <c r="D2660">
        <v>1.58</v>
      </c>
      <c r="E2660">
        <v>0</v>
      </c>
      <c r="F2660">
        <v>0</v>
      </c>
      <c r="G2660">
        <v>0</v>
      </c>
      <c r="H2660">
        <v>0.03</v>
      </c>
      <c r="I2660">
        <v>0</v>
      </c>
      <c r="J2660">
        <v>2</v>
      </c>
      <c r="K2660">
        <v>0.03</v>
      </c>
      <c r="L2660">
        <v>-1</v>
      </c>
      <c r="M2660">
        <v>-1</v>
      </c>
      <c r="N2660">
        <v>0.67</v>
      </c>
      <c r="O2660">
        <v>3.58</v>
      </c>
      <c r="P2660">
        <v>0.03</v>
      </c>
      <c r="Q2660">
        <v>0.28000000000000003</v>
      </c>
      <c r="R2660">
        <v>0.05</v>
      </c>
      <c r="S2660">
        <v>0.32</v>
      </c>
      <c r="T2660">
        <v>0.23</v>
      </c>
      <c r="U2660">
        <v>0</v>
      </c>
      <c r="V2660">
        <v>0</v>
      </c>
      <c r="W2660">
        <v>20.67</v>
      </c>
      <c r="X2660">
        <v>0.6</v>
      </c>
      <c r="Y2660">
        <v>-1</v>
      </c>
      <c r="Z2660">
        <v>-1</v>
      </c>
      <c r="AA2660">
        <v>24.88</v>
      </c>
      <c r="AB2660">
        <v>0.03</v>
      </c>
      <c r="AC2660">
        <v>0.02</v>
      </c>
      <c r="AD2660">
        <v>0.03</v>
      </c>
      <c r="AE2660">
        <v>4.17</v>
      </c>
      <c r="AF2660">
        <v>-1</v>
      </c>
      <c r="AG2660">
        <v>-1</v>
      </c>
      <c r="AH2660">
        <v>-1</v>
      </c>
      <c r="AI2660">
        <v>0</v>
      </c>
      <c r="AJ2660">
        <v>0</v>
      </c>
      <c r="AK2660">
        <v>0.03</v>
      </c>
      <c r="AL2660">
        <v>0.03</v>
      </c>
      <c r="AM2660">
        <v>0.05</v>
      </c>
      <c r="AN2660">
        <v>0.05</v>
      </c>
      <c r="AO2660">
        <v>1.42</v>
      </c>
      <c r="AP2660">
        <v>1.42</v>
      </c>
      <c r="AQ2660">
        <v>22.67</v>
      </c>
      <c r="AR2660">
        <v>0.53</v>
      </c>
      <c r="AS2660">
        <v>0.68</v>
      </c>
      <c r="AT2660">
        <v>-1</v>
      </c>
      <c r="AU2660">
        <v>-1</v>
      </c>
      <c r="AV2660">
        <v>0.05</v>
      </c>
      <c r="AW2660">
        <v>29.88</v>
      </c>
      <c r="AX2660">
        <v>29.88</v>
      </c>
      <c r="AY2660">
        <v>0.17</v>
      </c>
      <c r="AZ2660">
        <v>0</v>
      </c>
      <c r="BA2660">
        <v>1391.0128307329783</v>
      </c>
    </row>
    <row r="2661" spans="1:53" x14ac:dyDescent="0.25">
      <c r="A2661">
        <v>5900</v>
      </c>
      <c r="B2661" t="s">
        <v>2937</v>
      </c>
      <c r="C2661">
        <v>0</v>
      </c>
      <c r="D2661">
        <v>1.58</v>
      </c>
      <c r="E2661">
        <v>0</v>
      </c>
      <c r="F2661">
        <v>0</v>
      </c>
      <c r="G2661">
        <v>0</v>
      </c>
      <c r="H2661">
        <v>0.03</v>
      </c>
      <c r="I2661">
        <v>0</v>
      </c>
      <c r="J2661">
        <v>2</v>
      </c>
      <c r="K2661">
        <v>0.03</v>
      </c>
      <c r="L2661">
        <v>-1</v>
      </c>
      <c r="M2661">
        <v>-1</v>
      </c>
      <c r="N2661">
        <v>0.67</v>
      </c>
      <c r="O2661">
        <v>3.58</v>
      </c>
      <c r="P2661">
        <v>0.03</v>
      </c>
      <c r="Q2661">
        <v>0.28000000000000003</v>
      </c>
      <c r="R2661">
        <v>0.05</v>
      </c>
      <c r="S2661">
        <v>0.32</v>
      </c>
      <c r="T2661">
        <v>0.23</v>
      </c>
      <c r="U2661">
        <v>0</v>
      </c>
      <c r="V2661">
        <v>0</v>
      </c>
      <c r="W2661">
        <v>20.67</v>
      </c>
      <c r="X2661">
        <v>0.6</v>
      </c>
      <c r="Y2661">
        <v>-1</v>
      </c>
      <c r="Z2661">
        <v>-1</v>
      </c>
      <c r="AA2661">
        <v>24.88</v>
      </c>
      <c r="AB2661">
        <v>0.03</v>
      </c>
      <c r="AC2661">
        <v>0.02</v>
      </c>
      <c r="AD2661">
        <v>0.03</v>
      </c>
      <c r="AE2661">
        <v>4.17</v>
      </c>
      <c r="AF2661">
        <v>-1</v>
      </c>
      <c r="AG2661">
        <v>-1</v>
      </c>
      <c r="AH2661">
        <v>-1</v>
      </c>
      <c r="AI2661">
        <v>0</v>
      </c>
      <c r="AJ2661">
        <v>0</v>
      </c>
      <c r="AK2661">
        <v>0.03</v>
      </c>
      <c r="AL2661">
        <v>0.03</v>
      </c>
      <c r="AM2661">
        <v>0.05</v>
      </c>
      <c r="AN2661">
        <v>0.05</v>
      </c>
      <c r="AO2661">
        <v>1.42</v>
      </c>
      <c r="AP2661">
        <v>1.42</v>
      </c>
      <c r="AQ2661">
        <v>22.67</v>
      </c>
      <c r="AR2661">
        <v>0.53</v>
      </c>
      <c r="AS2661">
        <v>0.68</v>
      </c>
      <c r="AT2661">
        <v>-1</v>
      </c>
      <c r="AU2661">
        <v>-1</v>
      </c>
      <c r="AV2661">
        <v>0.05</v>
      </c>
      <c r="AW2661">
        <v>29.88</v>
      </c>
      <c r="AX2661">
        <v>29.88</v>
      </c>
      <c r="AY2661">
        <v>0.17</v>
      </c>
      <c r="AZ2661">
        <v>0</v>
      </c>
      <c r="BA2661">
        <v>1391.5182869389894</v>
      </c>
    </row>
    <row r="2662" spans="1:53" x14ac:dyDescent="0.25">
      <c r="A2662">
        <v>5901</v>
      </c>
      <c r="B2662" t="s">
        <v>1302</v>
      </c>
      <c r="C2662">
        <v>0</v>
      </c>
      <c r="D2662">
        <v>1.58</v>
      </c>
      <c r="E2662">
        <v>0</v>
      </c>
      <c r="F2662">
        <v>0</v>
      </c>
      <c r="G2662">
        <v>0</v>
      </c>
      <c r="H2662">
        <v>0.03</v>
      </c>
      <c r="I2662">
        <v>0</v>
      </c>
      <c r="J2662">
        <v>2</v>
      </c>
      <c r="K2662">
        <v>0.03</v>
      </c>
      <c r="L2662">
        <v>-1</v>
      </c>
      <c r="M2662">
        <v>-1</v>
      </c>
      <c r="N2662">
        <v>0.67</v>
      </c>
      <c r="O2662">
        <v>3.58</v>
      </c>
      <c r="P2662">
        <v>0.03</v>
      </c>
      <c r="Q2662">
        <v>0.28000000000000003</v>
      </c>
      <c r="R2662">
        <v>0.05</v>
      </c>
      <c r="S2662">
        <v>0.32</v>
      </c>
      <c r="T2662">
        <v>0.23</v>
      </c>
      <c r="U2662">
        <v>0</v>
      </c>
      <c r="V2662">
        <v>0</v>
      </c>
      <c r="W2662">
        <v>20.67</v>
      </c>
      <c r="X2662">
        <v>0.6</v>
      </c>
      <c r="Y2662">
        <v>-1</v>
      </c>
      <c r="Z2662">
        <v>-1</v>
      </c>
      <c r="AA2662">
        <v>24.88</v>
      </c>
      <c r="AB2662">
        <v>0.03</v>
      </c>
      <c r="AC2662">
        <v>0.02</v>
      </c>
      <c r="AD2662">
        <v>0.03</v>
      </c>
      <c r="AE2662">
        <v>4.17</v>
      </c>
      <c r="AF2662">
        <v>-1</v>
      </c>
      <c r="AG2662">
        <v>-1</v>
      </c>
      <c r="AH2662">
        <v>-1</v>
      </c>
      <c r="AI2662">
        <v>0</v>
      </c>
      <c r="AJ2662">
        <v>0</v>
      </c>
      <c r="AK2662">
        <v>0.03</v>
      </c>
      <c r="AL2662">
        <v>0.03</v>
      </c>
      <c r="AM2662">
        <v>0.05</v>
      </c>
      <c r="AN2662">
        <v>0.05</v>
      </c>
      <c r="AO2662">
        <v>1.42</v>
      </c>
      <c r="AP2662">
        <v>1.42</v>
      </c>
      <c r="AQ2662">
        <v>22.67</v>
      </c>
      <c r="AR2662">
        <v>0.53</v>
      </c>
      <c r="AS2662">
        <v>0.68</v>
      </c>
      <c r="AT2662">
        <v>-1</v>
      </c>
      <c r="AU2662">
        <v>-1</v>
      </c>
      <c r="AV2662">
        <v>0.05</v>
      </c>
      <c r="AW2662">
        <v>29.88</v>
      </c>
      <c r="AX2662">
        <v>29.88</v>
      </c>
      <c r="AY2662">
        <v>0.17</v>
      </c>
      <c r="AZ2662">
        <v>0</v>
      </c>
      <c r="BA2662">
        <v>1427.0499079935694</v>
      </c>
    </row>
    <row r="2663" spans="1:53" x14ac:dyDescent="0.25">
      <c r="A2663">
        <v>5902</v>
      </c>
      <c r="B2663" t="s">
        <v>2938</v>
      </c>
      <c r="C2663">
        <v>0</v>
      </c>
      <c r="D2663">
        <v>1.58</v>
      </c>
      <c r="E2663">
        <v>0</v>
      </c>
      <c r="F2663">
        <v>0</v>
      </c>
      <c r="G2663">
        <v>0</v>
      </c>
      <c r="H2663">
        <v>0.03</v>
      </c>
      <c r="I2663">
        <v>0</v>
      </c>
      <c r="J2663">
        <v>2</v>
      </c>
      <c r="K2663">
        <v>0.03</v>
      </c>
      <c r="L2663">
        <v>-1</v>
      </c>
      <c r="M2663">
        <v>-1</v>
      </c>
      <c r="N2663">
        <v>0.67</v>
      </c>
      <c r="O2663">
        <v>3.58</v>
      </c>
      <c r="P2663">
        <v>0.03</v>
      </c>
      <c r="Q2663">
        <v>0.28000000000000003</v>
      </c>
      <c r="R2663">
        <v>0.05</v>
      </c>
      <c r="S2663">
        <v>0.32</v>
      </c>
      <c r="T2663">
        <v>0.23</v>
      </c>
      <c r="U2663">
        <v>0</v>
      </c>
      <c r="V2663">
        <v>0</v>
      </c>
      <c r="W2663">
        <v>20.67</v>
      </c>
      <c r="X2663">
        <v>0.6</v>
      </c>
      <c r="Y2663">
        <v>-1</v>
      </c>
      <c r="Z2663">
        <v>-1</v>
      </c>
      <c r="AA2663">
        <v>24.88</v>
      </c>
      <c r="AB2663">
        <v>0.03</v>
      </c>
      <c r="AC2663">
        <v>0.02</v>
      </c>
      <c r="AD2663">
        <v>0.03</v>
      </c>
      <c r="AE2663">
        <v>4.17</v>
      </c>
      <c r="AF2663">
        <v>-1</v>
      </c>
      <c r="AG2663">
        <v>-1</v>
      </c>
      <c r="AH2663">
        <v>-1</v>
      </c>
      <c r="AI2663">
        <v>0</v>
      </c>
      <c r="AJ2663">
        <v>0</v>
      </c>
      <c r="AK2663">
        <v>0.03</v>
      </c>
      <c r="AL2663">
        <v>0.03</v>
      </c>
      <c r="AM2663">
        <v>0.05</v>
      </c>
      <c r="AN2663">
        <v>0.05</v>
      </c>
      <c r="AO2663">
        <v>1.42</v>
      </c>
      <c r="AP2663">
        <v>1.42</v>
      </c>
      <c r="AQ2663">
        <v>22.67</v>
      </c>
      <c r="AR2663">
        <v>0.53</v>
      </c>
      <c r="AS2663">
        <v>0.68</v>
      </c>
      <c r="AT2663">
        <v>-1</v>
      </c>
      <c r="AU2663">
        <v>-1</v>
      </c>
      <c r="AV2663">
        <v>0.05</v>
      </c>
      <c r="AW2663">
        <v>29.88</v>
      </c>
      <c r="AX2663">
        <v>29.88</v>
      </c>
      <c r="AY2663">
        <v>0.17</v>
      </c>
      <c r="AZ2663">
        <v>0</v>
      </c>
      <c r="BA2663">
        <v>1454.1795983842117</v>
      </c>
    </row>
    <row r="2664" spans="1:53" x14ac:dyDescent="0.25">
      <c r="A2664">
        <v>5903</v>
      </c>
      <c r="B2664" t="s">
        <v>2939</v>
      </c>
      <c r="C2664">
        <v>0</v>
      </c>
      <c r="D2664">
        <v>1.58</v>
      </c>
      <c r="E2664">
        <v>0</v>
      </c>
      <c r="F2664">
        <v>0</v>
      </c>
      <c r="G2664">
        <v>0</v>
      </c>
      <c r="H2664">
        <v>0.03</v>
      </c>
      <c r="I2664">
        <v>0</v>
      </c>
      <c r="J2664">
        <v>2</v>
      </c>
      <c r="K2664">
        <v>0.03</v>
      </c>
      <c r="L2664">
        <v>-1</v>
      </c>
      <c r="M2664">
        <v>-1</v>
      </c>
      <c r="N2664">
        <v>0.67</v>
      </c>
      <c r="O2664">
        <v>3.58</v>
      </c>
      <c r="P2664">
        <v>0.03</v>
      </c>
      <c r="Q2664">
        <v>0.28000000000000003</v>
      </c>
      <c r="R2664">
        <v>0.05</v>
      </c>
      <c r="S2664">
        <v>0.32</v>
      </c>
      <c r="T2664">
        <v>0.23</v>
      </c>
      <c r="U2664">
        <v>0</v>
      </c>
      <c r="V2664">
        <v>0</v>
      </c>
      <c r="W2664">
        <v>20.67</v>
      </c>
      <c r="X2664">
        <v>0.6</v>
      </c>
      <c r="Y2664">
        <v>-1</v>
      </c>
      <c r="Z2664">
        <v>-1</v>
      </c>
      <c r="AA2664">
        <v>24.88</v>
      </c>
      <c r="AB2664">
        <v>0.03</v>
      </c>
      <c r="AC2664">
        <v>0.02</v>
      </c>
      <c r="AD2664">
        <v>0.03</v>
      </c>
      <c r="AE2664">
        <v>4.17</v>
      </c>
      <c r="AF2664">
        <v>-1</v>
      </c>
      <c r="AG2664">
        <v>-1</v>
      </c>
      <c r="AH2664">
        <v>-1</v>
      </c>
      <c r="AI2664">
        <v>0</v>
      </c>
      <c r="AJ2664">
        <v>0</v>
      </c>
      <c r="AK2664">
        <v>0.03</v>
      </c>
      <c r="AL2664">
        <v>0.03</v>
      </c>
      <c r="AM2664">
        <v>0.05</v>
      </c>
      <c r="AN2664">
        <v>0.05</v>
      </c>
      <c r="AO2664">
        <v>1.42</v>
      </c>
      <c r="AP2664">
        <v>1.42</v>
      </c>
      <c r="AQ2664">
        <v>22.67</v>
      </c>
      <c r="AR2664">
        <v>0.53</v>
      </c>
      <c r="AS2664">
        <v>0.68</v>
      </c>
      <c r="AT2664">
        <v>-1</v>
      </c>
      <c r="AU2664">
        <v>-1</v>
      </c>
      <c r="AV2664">
        <v>0.05</v>
      </c>
      <c r="AW2664">
        <v>29.88</v>
      </c>
      <c r="AX2664">
        <v>29.88</v>
      </c>
      <c r="AY2664">
        <v>0.17</v>
      </c>
      <c r="AZ2664">
        <v>0</v>
      </c>
      <c r="BA2664">
        <v>1442.085032732235</v>
      </c>
    </row>
    <row r="2665" spans="1:53" x14ac:dyDescent="0.25">
      <c r="A2665">
        <v>5905</v>
      </c>
      <c r="B2665" t="s">
        <v>2940</v>
      </c>
      <c r="C2665">
        <v>0</v>
      </c>
      <c r="D2665">
        <v>1.58</v>
      </c>
      <c r="E2665">
        <v>0</v>
      </c>
      <c r="F2665">
        <v>0</v>
      </c>
      <c r="G2665">
        <v>0</v>
      </c>
      <c r="H2665">
        <v>0.03</v>
      </c>
      <c r="I2665">
        <v>0</v>
      </c>
      <c r="J2665">
        <v>2</v>
      </c>
      <c r="K2665">
        <v>0.03</v>
      </c>
      <c r="L2665">
        <v>-1</v>
      </c>
      <c r="M2665">
        <v>-1</v>
      </c>
      <c r="N2665">
        <v>0.67</v>
      </c>
      <c r="O2665">
        <v>3.58</v>
      </c>
      <c r="P2665">
        <v>0.03</v>
      </c>
      <c r="Q2665">
        <v>0.28000000000000003</v>
      </c>
      <c r="R2665">
        <v>0.05</v>
      </c>
      <c r="S2665">
        <v>0.32</v>
      </c>
      <c r="T2665">
        <v>0.23</v>
      </c>
      <c r="U2665">
        <v>0</v>
      </c>
      <c r="V2665">
        <v>0</v>
      </c>
      <c r="W2665">
        <v>20.67</v>
      </c>
      <c r="X2665">
        <v>0.6</v>
      </c>
      <c r="Y2665">
        <v>-1</v>
      </c>
      <c r="Z2665">
        <v>-1</v>
      </c>
      <c r="AA2665">
        <v>24.88</v>
      </c>
      <c r="AB2665">
        <v>0.03</v>
      </c>
      <c r="AC2665">
        <v>0.02</v>
      </c>
      <c r="AD2665">
        <v>0.03</v>
      </c>
      <c r="AE2665">
        <v>4.17</v>
      </c>
      <c r="AF2665">
        <v>-1</v>
      </c>
      <c r="AG2665">
        <v>-1</v>
      </c>
      <c r="AH2665">
        <v>-1</v>
      </c>
      <c r="AI2665">
        <v>0</v>
      </c>
      <c r="AJ2665">
        <v>0</v>
      </c>
      <c r="AK2665">
        <v>0.03</v>
      </c>
      <c r="AL2665">
        <v>0.03</v>
      </c>
      <c r="AM2665">
        <v>0.05</v>
      </c>
      <c r="AN2665">
        <v>0.05</v>
      </c>
      <c r="AO2665">
        <v>1.42</v>
      </c>
      <c r="AP2665">
        <v>1.42</v>
      </c>
      <c r="AQ2665">
        <v>22.67</v>
      </c>
      <c r="AR2665">
        <v>0.53</v>
      </c>
      <c r="AS2665">
        <v>0.68</v>
      </c>
      <c r="AT2665">
        <v>-1</v>
      </c>
      <c r="AU2665">
        <v>-1</v>
      </c>
      <c r="AV2665">
        <v>0.05</v>
      </c>
      <c r="AW2665">
        <v>29.88</v>
      </c>
      <c r="AX2665">
        <v>29.88</v>
      </c>
      <c r="AY2665">
        <v>0.17</v>
      </c>
      <c r="AZ2665">
        <v>0</v>
      </c>
      <c r="BA2665">
        <v>1372.112800427441</v>
      </c>
    </row>
    <row r="2666" spans="1:53" x14ac:dyDescent="0.25">
      <c r="A2666">
        <v>5906</v>
      </c>
      <c r="B2666" t="s">
        <v>2941</v>
      </c>
      <c r="C2666">
        <v>0</v>
      </c>
      <c r="D2666">
        <v>1.58</v>
      </c>
      <c r="E2666">
        <v>0</v>
      </c>
      <c r="F2666">
        <v>0</v>
      </c>
      <c r="G2666">
        <v>0</v>
      </c>
      <c r="H2666">
        <v>0.03</v>
      </c>
      <c r="I2666">
        <v>0</v>
      </c>
      <c r="J2666">
        <v>2</v>
      </c>
      <c r="K2666">
        <v>0.03</v>
      </c>
      <c r="L2666">
        <v>-1</v>
      </c>
      <c r="M2666">
        <v>-1</v>
      </c>
      <c r="N2666">
        <v>0.67</v>
      </c>
      <c r="O2666">
        <v>3.58</v>
      </c>
      <c r="P2666">
        <v>0.03</v>
      </c>
      <c r="Q2666">
        <v>0.28000000000000003</v>
      </c>
      <c r="R2666">
        <v>0.05</v>
      </c>
      <c r="S2666">
        <v>0.32</v>
      </c>
      <c r="T2666">
        <v>0.23</v>
      </c>
      <c r="U2666">
        <v>0</v>
      </c>
      <c r="V2666">
        <v>0</v>
      </c>
      <c r="W2666">
        <v>20.67</v>
      </c>
      <c r="X2666">
        <v>0.6</v>
      </c>
      <c r="Y2666">
        <v>-1</v>
      </c>
      <c r="Z2666">
        <v>-1</v>
      </c>
      <c r="AA2666">
        <v>24.88</v>
      </c>
      <c r="AB2666">
        <v>0.03</v>
      </c>
      <c r="AC2666">
        <v>0.02</v>
      </c>
      <c r="AD2666">
        <v>0.03</v>
      </c>
      <c r="AE2666">
        <v>4.17</v>
      </c>
      <c r="AF2666">
        <v>-1</v>
      </c>
      <c r="AG2666">
        <v>-1</v>
      </c>
      <c r="AH2666">
        <v>-1</v>
      </c>
      <c r="AI2666">
        <v>0</v>
      </c>
      <c r="AJ2666">
        <v>0</v>
      </c>
      <c r="AK2666">
        <v>0.03</v>
      </c>
      <c r="AL2666">
        <v>0.03</v>
      </c>
      <c r="AM2666">
        <v>0.05</v>
      </c>
      <c r="AN2666">
        <v>0.05</v>
      </c>
      <c r="AO2666">
        <v>1.42</v>
      </c>
      <c r="AP2666">
        <v>1.42</v>
      </c>
      <c r="AQ2666">
        <v>22.67</v>
      </c>
      <c r="AR2666">
        <v>0.53</v>
      </c>
      <c r="AS2666">
        <v>0.68</v>
      </c>
      <c r="AT2666">
        <v>-1</v>
      </c>
      <c r="AU2666">
        <v>-1</v>
      </c>
      <c r="AV2666">
        <v>0.05</v>
      </c>
      <c r="AW2666">
        <v>29.88</v>
      </c>
      <c r="AX2666">
        <v>29.88</v>
      </c>
      <c r="AY2666">
        <v>0.17</v>
      </c>
      <c r="AZ2666">
        <v>0</v>
      </c>
      <c r="BA2666">
        <v>1349.7893567209862</v>
      </c>
    </row>
    <row r="2667" spans="1:53" x14ac:dyDescent="0.25">
      <c r="A2667">
        <v>5907</v>
      </c>
      <c r="B2667" t="s">
        <v>2942</v>
      </c>
      <c r="C2667">
        <v>0</v>
      </c>
      <c r="D2667">
        <v>1.58</v>
      </c>
      <c r="E2667">
        <v>0</v>
      </c>
      <c r="F2667">
        <v>0</v>
      </c>
      <c r="G2667">
        <v>0</v>
      </c>
      <c r="H2667">
        <v>0.03</v>
      </c>
      <c r="I2667">
        <v>0</v>
      </c>
      <c r="J2667">
        <v>2</v>
      </c>
      <c r="K2667">
        <v>0.03</v>
      </c>
      <c r="L2667">
        <v>-1</v>
      </c>
      <c r="M2667">
        <v>-1</v>
      </c>
      <c r="N2667">
        <v>0.67</v>
      </c>
      <c r="O2667">
        <v>3.58</v>
      </c>
      <c r="P2667">
        <v>0.03</v>
      </c>
      <c r="Q2667">
        <v>0.28000000000000003</v>
      </c>
      <c r="R2667">
        <v>0.05</v>
      </c>
      <c r="S2667">
        <v>0.32</v>
      </c>
      <c r="T2667">
        <v>0.23</v>
      </c>
      <c r="U2667">
        <v>0</v>
      </c>
      <c r="V2667">
        <v>0</v>
      </c>
      <c r="W2667">
        <v>20.67</v>
      </c>
      <c r="X2667">
        <v>0.6</v>
      </c>
      <c r="Y2667">
        <v>-1</v>
      </c>
      <c r="Z2667">
        <v>-1</v>
      </c>
      <c r="AA2667">
        <v>24.88</v>
      </c>
      <c r="AB2667">
        <v>0.03</v>
      </c>
      <c r="AC2667">
        <v>0.02</v>
      </c>
      <c r="AD2667">
        <v>0.03</v>
      </c>
      <c r="AE2667">
        <v>4.17</v>
      </c>
      <c r="AF2667">
        <v>-1</v>
      </c>
      <c r="AG2667">
        <v>-1</v>
      </c>
      <c r="AH2667">
        <v>-1</v>
      </c>
      <c r="AI2667">
        <v>0</v>
      </c>
      <c r="AJ2667">
        <v>0</v>
      </c>
      <c r="AK2667">
        <v>0.03</v>
      </c>
      <c r="AL2667">
        <v>0.03</v>
      </c>
      <c r="AM2667">
        <v>0.05</v>
      </c>
      <c r="AN2667">
        <v>0.05</v>
      </c>
      <c r="AO2667">
        <v>1.42</v>
      </c>
      <c r="AP2667">
        <v>1.42</v>
      </c>
      <c r="AQ2667">
        <v>22.67</v>
      </c>
      <c r="AR2667">
        <v>0.53</v>
      </c>
      <c r="AS2667">
        <v>0.68</v>
      </c>
      <c r="AT2667">
        <v>-1</v>
      </c>
      <c r="AU2667">
        <v>-1</v>
      </c>
      <c r="AV2667">
        <v>0.05</v>
      </c>
      <c r="AW2667">
        <v>29.88</v>
      </c>
      <c r="AX2667">
        <v>29.88</v>
      </c>
      <c r="AY2667">
        <v>0.17</v>
      </c>
      <c r="AZ2667">
        <v>0</v>
      </c>
      <c r="BA2667">
        <v>1511.5169607481498</v>
      </c>
    </row>
    <row r="2668" spans="1:53" x14ac:dyDescent="0.25">
      <c r="A2668">
        <v>5908</v>
      </c>
      <c r="B2668" t="s">
        <v>1306</v>
      </c>
      <c r="C2668">
        <v>0</v>
      </c>
      <c r="D2668">
        <v>1.58</v>
      </c>
      <c r="E2668">
        <v>0</v>
      </c>
      <c r="F2668">
        <v>0</v>
      </c>
      <c r="G2668">
        <v>0</v>
      </c>
      <c r="H2668">
        <v>0.03</v>
      </c>
      <c r="I2668">
        <v>0</v>
      </c>
      <c r="J2668">
        <v>2</v>
      </c>
      <c r="K2668">
        <v>0.03</v>
      </c>
      <c r="L2668">
        <v>-1</v>
      </c>
      <c r="M2668">
        <v>-1</v>
      </c>
      <c r="N2668">
        <v>0.67</v>
      </c>
      <c r="O2668">
        <v>3.58</v>
      </c>
      <c r="P2668">
        <v>0.03</v>
      </c>
      <c r="Q2668">
        <v>0.28000000000000003</v>
      </c>
      <c r="R2668">
        <v>0.05</v>
      </c>
      <c r="S2668">
        <v>0.32</v>
      </c>
      <c r="T2668">
        <v>0.23</v>
      </c>
      <c r="U2668">
        <v>0</v>
      </c>
      <c r="V2668">
        <v>0</v>
      </c>
      <c r="W2668">
        <v>20.67</v>
      </c>
      <c r="X2668">
        <v>0.6</v>
      </c>
      <c r="Y2668">
        <v>-1</v>
      </c>
      <c r="Z2668">
        <v>-1</v>
      </c>
      <c r="AA2668">
        <v>24.88</v>
      </c>
      <c r="AB2668">
        <v>0.03</v>
      </c>
      <c r="AC2668">
        <v>0.02</v>
      </c>
      <c r="AD2668">
        <v>0.03</v>
      </c>
      <c r="AE2668">
        <v>4.17</v>
      </c>
      <c r="AF2668">
        <v>-1</v>
      </c>
      <c r="AG2668">
        <v>-1</v>
      </c>
      <c r="AH2668">
        <v>-1</v>
      </c>
      <c r="AI2668">
        <v>0</v>
      </c>
      <c r="AJ2668">
        <v>0</v>
      </c>
      <c r="AK2668">
        <v>0.03</v>
      </c>
      <c r="AL2668">
        <v>0.03</v>
      </c>
      <c r="AM2668">
        <v>0.05</v>
      </c>
      <c r="AN2668">
        <v>0.05</v>
      </c>
      <c r="AO2668">
        <v>1.42</v>
      </c>
      <c r="AP2668">
        <v>1.42</v>
      </c>
      <c r="AQ2668">
        <v>22.67</v>
      </c>
      <c r="AR2668">
        <v>0.53</v>
      </c>
      <c r="AS2668">
        <v>0.68</v>
      </c>
      <c r="AT2668">
        <v>-1</v>
      </c>
      <c r="AU2668">
        <v>-1</v>
      </c>
      <c r="AV2668">
        <v>0.05</v>
      </c>
      <c r="AW2668">
        <v>29.88</v>
      </c>
      <c r="AX2668">
        <v>29.88</v>
      </c>
      <c r="AY2668">
        <v>0.17</v>
      </c>
      <c r="AZ2668">
        <v>0</v>
      </c>
      <c r="BA2668">
        <v>1364.4289496415938</v>
      </c>
    </row>
    <row r="2669" spans="1:53" x14ac:dyDescent="0.25">
      <c r="A2669">
        <v>5910</v>
      </c>
      <c r="B2669" t="s">
        <v>2943</v>
      </c>
      <c r="C2669">
        <v>0</v>
      </c>
      <c r="D2669">
        <v>1.58</v>
      </c>
      <c r="E2669">
        <v>0</v>
      </c>
      <c r="F2669">
        <v>0</v>
      </c>
      <c r="G2669">
        <v>0</v>
      </c>
      <c r="H2669">
        <v>0.03</v>
      </c>
      <c r="I2669">
        <v>0</v>
      </c>
      <c r="J2669">
        <v>2</v>
      </c>
      <c r="K2669">
        <v>0.03</v>
      </c>
      <c r="L2669">
        <v>-1</v>
      </c>
      <c r="M2669">
        <v>-1</v>
      </c>
      <c r="N2669">
        <v>0.67</v>
      </c>
      <c r="O2669">
        <v>3.58</v>
      </c>
      <c r="P2669">
        <v>0.03</v>
      </c>
      <c r="Q2669">
        <v>0.28000000000000003</v>
      </c>
      <c r="R2669">
        <v>0.05</v>
      </c>
      <c r="S2669">
        <v>0.32</v>
      </c>
      <c r="T2669">
        <v>0.23</v>
      </c>
      <c r="U2669">
        <v>0</v>
      </c>
      <c r="V2669">
        <v>0</v>
      </c>
      <c r="W2669">
        <v>20.67</v>
      </c>
      <c r="X2669">
        <v>0.6</v>
      </c>
      <c r="Y2669">
        <v>-1</v>
      </c>
      <c r="Z2669">
        <v>-1</v>
      </c>
      <c r="AA2669">
        <v>24.88</v>
      </c>
      <c r="AB2669">
        <v>0.03</v>
      </c>
      <c r="AC2669">
        <v>0.02</v>
      </c>
      <c r="AD2669">
        <v>0.03</v>
      </c>
      <c r="AE2669">
        <v>4.17</v>
      </c>
      <c r="AF2669">
        <v>-1</v>
      </c>
      <c r="AG2669">
        <v>-1</v>
      </c>
      <c r="AH2669">
        <v>-1</v>
      </c>
      <c r="AI2669">
        <v>0</v>
      </c>
      <c r="AJ2669">
        <v>0</v>
      </c>
      <c r="AK2669">
        <v>0.03</v>
      </c>
      <c r="AL2669">
        <v>0.03</v>
      </c>
      <c r="AM2669">
        <v>0.05</v>
      </c>
      <c r="AN2669">
        <v>0.05</v>
      </c>
      <c r="AO2669">
        <v>1.42</v>
      </c>
      <c r="AP2669">
        <v>1.42</v>
      </c>
      <c r="AQ2669">
        <v>22.67</v>
      </c>
      <c r="AR2669">
        <v>0.53</v>
      </c>
      <c r="AS2669">
        <v>0.68</v>
      </c>
      <c r="AT2669">
        <v>-1</v>
      </c>
      <c r="AU2669">
        <v>-1</v>
      </c>
      <c r="AV2669">
        <v>0.05</v>
      </c>
      <c r="AW2669">
        <v>29.88</v>
      </c>
      <c r="AX2669">
        <v>29.88</v>
      </c>
      <c r="AY2669">
        <v>0.17</v>
      </c>
      <c r="AZ2669">
        <v>0</v>
      </c>
      <c r="BA2669">
        <v>1507.6113142140241</v>
      </c>
    </row>
    <row r="2670" spans="1:53" x14ac:dyDescent="0.25">
      <c r="A2670">
        <v>5911</v>
      </c>
      <c r="B2670" t="s">
        <v>2944</v>
      </c>
      <c r="C2670">
        <v>0</v>
      </c>
      <c r="D2670">
        <v>1.58</v>
      </c>
      <c r="E2670">
        <v>0</v>
      </c>
      <c r="F2670">
        <v>0</v>
      </c>
      <c r="G2670">
        <v>0</v>
      </c>
      <c r="H2670">
        <v>0.03</v>
      </c>
      <c r="I2670">
        <v>0</v>
      </c>
      <c r="J2670">
        <v>2</v>
      </c>
      <c r="K2670">
        <v>0.03</v>
      </c>
      <c r="L2670">
        <v>-1</v>
      </c>
      <c r="M2670">
        <v>-1</v>
      </c>
      <c r="N2670">
        <v>0.67</v>
      </c>
      <c r="O2670">
        <v>3.58</v>
      </c>
      <c r="P2670">
        <v>0.03</v>
      </c>
      <c r="Q2670">
        <v>0.28000000000000003</v>
      </c>
      <c r="R2670">
        <v>0.05</v>
      </c>
      <c r="S2670">
        <v>0.32</v>
      </c>
      <c r="T2670">
        <v>0.23</v>
      </c>
      <c r="U2670">
        <v>0</v>
      </c>
      <c r="V2670">
        <v>0</v>
      </c>
      <c r="W2670">
        <v>20.67</v>
      </c>
      <c r="X2670">
        <v>0.6</v>
      </c>
      <c r="Y2670">
        <v>-1</v>
      </c>
      <c r="Z2670">
        <v>-1</v>
      </c>
      <c r="AA2670">
        <v>24.88</v>
      </c>
      <c r="AB2670">
        <v>0.03</v>
      </c>
      <c r="AC2670">
        <v>0.02</v>
      </c>
      <c r="AD2670">
        <v>0.03</v>
      </c>
      <c r="AE2670">
        <v>4.17</v>
      </c>
      <c r="AF2670">
        <v>-1</v>
      </c>
      <c r="AG2670">
        <v>-1</v>
      </c>
      <c r="AH2670">
        <v>-1</v>
      </c>
      <c r="AI2670">
        <v>0</v>
      </c>
      <c r="AJ2670">
        <v>0</v>
      </c>
      <c r="AK2670">
        <v>0.03</v>
      </c>
      <c r="AL2670">
        <v>0.03</v>
      </c>
      <c r="AM2670">
        <v>0.05</v>
      </c>
      <c r="AN2670">
        <v>0.05</v>
      </c>
      <c r="AO2670">
        <v>1.42</v>
      </c>
      <c r="AP2670">
        <v>1.42</v>
      </c>
      <c r="AQ2670">
        <v>22.67</v>
      </c>
      <c r="AR2670">
        <v>0.53</v>
      </c>
      <c r="AS2670">
        <v>0.68</v>
      </c>
      <c r="AT2670">
        <v>-1</v>
      </c>
      <c r="AU2670">
        <v>-1</v>
      </c>
      <c r="AV2670">
        <v>0.05</v>
      </c>
      <c r="AW2670">
        <v>29.88</v>
      </c>
      <c r="AX2670">
        <v>29.88</v>
      </c>
      <c r="AY2670">
        <v>0.17</v>
      </c>
      <c r="AZ2670">
        <v>0</v>
      </c>
      <c r="BA2670">
        <v>1480.9343356932047</v>
      </c>
    </row>
    <row r="2671" spans="1:53" x14ac:dyDescent="0.25">
      <c r="A2671">
        <v>5912</v>
      </c>
      <c r="B2671" t="s">
        <v>2945</v>
      </c>
      <c r="C2671">
        <v>0</v>
      </c>
      <c r="D2671">
        <v>1.58</v>
      </c>
      <c r="E2671">
        <v>0</v>
      </c>
      <c r="F2671">
        <v>0</v>
      </c>
      <c r="G2671">
        <v>0</v>
      </c>
      <c r="H2671">
        <v>0.03</v>
      </c>
      <c r="I2671">
        <v>0</v>
      </c>
      <c r="J2671">
        <v>2</v>
      </c>
      <c r="K2671">
        <v>0.03</v>
      </c>
      <c r="L2671">
        <v>-1</v>
      </c>
      <c r="M2671">
        <v>-1</v>
      </c>
      <c r="N2671">
        <v>0.67</v>
      </c>
      <c r="O2671">
        <v>3.58</v>
      </c>
      <c r="P2671">
        <v>0.03</v>
      </c>
      <c r="Q2671">
        <v>0.28000000000000003</v>
      </c>
      <c r="R2671">
        <v>0.05</v>
      </c>
      <c r="S2671">
        <v>0.32</v>
      </c>
      <c r="T2671">
        <v>0.23</v>
      </c>
      <c r="U2671">
        <v>0</v>
      </c>
      <c r="V2671">
        <v>0</v>
      </c>
      <c r="W2671">
        <v>20.67</v>
      </c>
      <c r="X2671">
        <v>0.6</v>
      </c>
      <c r="Y2671">
        <v>-1</v>
      </c>
      <c r="Z2671">
        <v>-1</v>
      </c>
      <c r="AA2671">
        <v>24.88</v>
      </c>
      <c r="AB2671">
        <v>0.03</v>
      </c>
      <c r="AC2671">
        <v>0.02</v>
      </c>
      <c r="AD2671">
        <v>0.03</v>
      </c>
      <c r="AE2671">
        <v>4.17</v>
      </c>
      <c r="AF2671">
        <v>-1</v>
      </c>
      <c r="AG2671">
        <v>-1</v>
      </c>
      <c r="AH2671">
        <v>-1</v>
      </c>
      <c r="AI2671">
        <v>0</v>
      </c>
      <c r="AJ2671">
        <v>0</v>
      </c>
      <c r="AK2671">
        <v>0.03</v>
      </c>
      <c r="AL2671">
        <v>0.03</v>
      </c>
      <c r="AM2671">
        <v>0.05</v>
      </c>
      <c r="AN2671">
        <v>0.05</v>
      </c>
      <c r="AO2671">
        <v>1.42</v>
      </c>
      <c r="AP2671">
        <v>1.42</v>
      </c>
      <c r="AQ2671">
        <v>22.67</v>
      </c>
      <c r="AR2671">
        <v>0.53</v>
      </c>
      <c r="AS2671">
        <v>0.68</v>
      </c>
      <c r="AT2671">
        <v>-1</v>
      </c>
      <c r="AU2671">
        <v>-1</v>
      </c>
      <c r="AV2671">
        <v>0.05</v>
      </c>
      <c r="AW2671">
        <v>29.88</v>
      </c>
      <c r="AX2671">
        <v>29.88</v>
      </c>
      <c r="AY2671">
        <v>0.17</v>
      </c>
      <c r="AZ2671">
        <v>0</v>
      </c>
      <c r="BA2671">
        <v>1398.7332847845314</v>
      </c>
    </row>
    <row r="2672" spans="1:53" x14ac:dyDescent="0.25">
      <c r="A2672">
        <v>5913</v>
      </c>
      <c r="B2672" t="s">
        <v>2946</v>
      </c>
      <c r="C2672">
        <v>0</v>
      </c>
      <c r="D2672">
        <v>1.58</v>
      </c>
      <c r="E2672">
        <v>0</v>
      </c>
      <c r="F2672">
        <v>0</v>
      </c>
      <c r="G2672">
        <v>0</v>
      </c>
      <c r="H2672">
        <v>0.03</v>
      </c>
      <c r="I2672">
        <v>0</v>
      </c>
      <c r="J2672">
        <v>2</v>
      </c>
      <c r="K2672">
        <v>0.03</v>
      </c>
      <c r="L2672">
        <v>-1</v>
      </c>
      <c r="M2672">
        <v>-1</v>
      </c>
      <c r="N2672">
        <v>0.67</v>
      </c>
      <c r="O2672">
        <v>3.58</v>
      </c>
      <c r="P2672">
        <v>0.03</v>
      </c>
      <c r="Q2672">
        <v>0.28000000000000003</v>
      </c>
      <c r="R2672">
        <v>0.05</v>
      </c>
      <c r="S2672">
        <v>0.32</v>
      </c>
      <c r="T2672">
        <v>0.23</v>
      </c>
      <c r="U2672">
        <v>0</v>
      </c>
      <c r="V2672">
        <v>0</v>
      </c>
      <c r="W2672">
        <v>20.67</v>
      </c>
      <c r="X2672">
        <v>0.6</v>
      </c>
      <c r="Y2672">
        <v>-1</v>
      </c>
      <c r="Z2672">
        <v>-1</v>
      </c>
      <c r="AA2672">
        <v>24.88</v>
      </c>
      <c r="AB2672">
        <v>0.03</v>
      </c>
      <c r="AC2672">
        <v>0.02</v>
      </c>
      <c r="AD2672">
        <v>0.03</v>
      </c>
      <c r="AE2672">
        <v>4.17</v>
      </c>
      <c r="AF2672">
        <v>-1</v>
      </c>
      <c r="AG2672">
        <v>-1</v>
      </c>
      <c r="AH2672">
        <v>-1</v>
      </c>
      <c r="AI2672">
        <v>0</v>
      </c>
      <c r="AJ2672">
        <v>0</v>
      </c>
      <c r="AK2672">
        <v>0.03</v>
      </c>
      <c r="AL2672">
        <v>0.03</v>
      </c>
      <c r="AM2672">
        <v>0.05</v>
      </c>
      <c r="AN2672">
        <v>0.05</v>
      </c>
      <c r="AO2672">
        <v>1.42</v>
      </c>
      <c r="AP2672">
        <v>1.42</v>
      </c>
      <c r="AQ2672">
        <v>22.67</v>
      </c>
      <c r="AR2672">
        <v>0.53</v>
      </c>
      <c r="AS2672">
        <v>0.68</v>
      </c>
      <c r="AT2672">
        <v>-1</v>
      </c>
      <c r="AU2672">
        <v>-1</v>
      </c>
      <c r="AV2672">
        <v>0.05</v>
      </c>
      <c r="AW2672">
        <v>29.88</v>
      </c>
      <c r="AX2672">
        <v>29.88</v>
      </c>
      <c r="AY2672">
        <v>0.17</v>
      </c>
      <c r="AZ2672">
        <v>0</v>
      </c>
      <c r="BA2672">
        <v>1411.5774400032085</v>
      </c>
    </row>
    <row r="2673" spans="1:53" x14ac:dyDescent="0.25">
      <c r="A2673">
        <v>5914</v>
      </c>
      <c r="B2673" t="s">
        <v>2947</v>
      </c>
      <c r="C2673">
        <v>0</v>
      </c>
      <c r="D2673">
        <v>1.58</v>
      </c>
      <c r="E2673">
        <v>0</v>
      </c>
      <c r="F2673">
        <v>0</v>
      </c>
      <c r="G2673">
        <v>0</v>
      </c>
      <c r="H2673">
        <v>0.03</v>
      </c>
      <c r="I2673">
        <v>0</v>
      </c>
      <c r="J2673">
        <v>2</v>
      </c>
      <c r="K2673">
        <v>0.03</v>
      </c>
      <c r="L2673">
        <v>-1</v>
      </c>
      <c r="M2673">
        <v>-1</v>
      </c>
      <c r="N2673">
        <v>0.67</v>
      </c>
      <c r="O2673">
        <v>3.58</v>
      </c>
      <c r="P2673">
        <v>0.03</v>
      </c>
      <c r="Q2673">
        <v>0.28000000000000003</v>
      </c>
      <c r="R2673">
        <v>0.05</v>
      </c>
      <c r="S2673">
        <v>0.32</v>
      </c>
      <c r="T2673">
        <v>0.23</v>
      </c>
      <c r="U2673">
        <v>0</v>
      </c>
      <c r="V2673">
        <v>0</v>
      </c>
      <c r="W2673">
        <v>20.67</v>
      </c>
      <c r="X2673">
        <v>0.6</v>
      </c>
      <c r="Y2673">
        <v>-1</v>
      </c>
      <c r="Z2673">
        <v>-1</v>
      </c>
      <c r="AA2673">
        <v>24.88</v>
      </c>
      <c r="AB2673">
        <v>0.03</v>
      </c>
      <c r="AC2673">
        <v>0.02</v>
      </c>
      <c r="AD2673">
        <v>0.03</v>
      </c>
      <c r="AE2673">
        <v>4.17</v>
      </c>
      <c r="AF2673">
        <v>-1</v>
      </c>
      <c r="AG2673">
        <v>-1</v>
      </c>
      <c r="AH2673">
        <v>-1</v>
      </c>
      <c r="AI2673">
        <v>0</v>
      </c>
      <c r="AJ2673">
        <v>0</v>
      </c>
      <c r="AK2673">
        <v>0.03</v>
      </c>
      <c r="AL2673">
        <v>0.03</v>
      </c>
      <c r="AM2673">
        <v>0.05</v>
      </c>
      <c r="AN2673">
        <v>0.05</v>
      </c>
      <c r="AO2673">
        <v>1.42</v>
      </c>
      <c r="AP2673">
        <v>1.42</v>
      </c>
      <c r="AQ2673">
        <v>22.67</v>
      </c>
      <c r="AR2673">
        <v>0.53</v>
      </c>
      <c r="AS2673">
        <v>0.68</v>
      </c>
      <c r="AT2673">
        <v>-1</v>
      </c>
      <c r="AU2673">
        <v>-1</v>
      </c>
      <c r="AV2673">
        <v>0.05</v>
      </c>
      <c r="AW2673">
        <v>29.88</v>
      </c>
      <c r="AX2673">
        <v>29.88</v>
      </c>
      <c r="AY2673">
        <v>0.17</v>
      </c>
      <c r="AZ2673">
        <v>0</v>
      </c>
      <c r="BA2673">
        <v>1398.9190900695053</v>
      </c>
    </row>
    <row r="2674" spans="1:53" x14ac:dyDescent="0.25">
      <c r="A2674">
        <v>5915</v>
      </c>
      <c r="B2674" t="s">
        <v>2948</v>
      </c>
      <c r="C2674">
        <v>0</v>
      </c>
      <c r="D2674">
        <v>1.58</v>
      </c>
      <c r="E2674">
        <v>0</v>
      </c>
      <c r="F2674">
        <v>0</v>
      </c>
      <c r="G2674">
        <v>0</v>
      </c>
      <c r="H2674">
        <v>0.03</v>
      </c>
      <c r="I2674">
        <v>0</v>
      </c>
      <c r="J2674">
        <v>2</v>
      </c>
      <c r="K2674">
        <v>0.03</v>
      </c>
      <c r="L2674">
        <v>-1</v>
      </c>
      <c r="M2674">
        <v>-1</v>
      </c>
      <c r="N2674">
        <v>0.67</v>
      </c>
      <c r="O2674">
        <v>3.58</v>
      </c>
      <c r="P2674">
        <v>0.03</v>
      </c>
      <c r="Q2674">
        <v>0.28000000000000003</v>
      </c>
      <c r="R2674">
        <v>0.05</v>
      </c>
      <c r="S2674">
        <v>0.32</v>
      </c>
      <c r="T2674">
        <v>0.23</v>
      </c>
      <c r="U2674">
        <v>0</v>
      </c>
      <c r="V2674">
        <v>0</v>
      </c>
      <c r="W2674">
        <v>20.67</v>
      </c>
      <c r="X2674">
        <v>0.6</v>
      </c>
      <c r="Y2674">
        <v>-1</v>
      </c>
      <c r="Z2674">
        <v>-1</v>
      </c>
      <c r="AA2674">
        <v>24.88</v>
      </c>
      <c r="AB2674">
        <v>0.03</v>
      </c>
      <c r="AC2674">
        <v>0.02</v>
      </c>
      <c r="AD2674">
        <v>0.03</v>
      </c>
      <c r="AE2674">
        <v>4.17</v>
      </c>
      <c r="AF2674">
        <v>-1</v>
      </c>
      <c r="AG2674">
        <v>-1</v>
      </c>
      <c r="AH2674">
        <v>-1</v>
      </c>
      <c r="AI2674">
        <v>0</v>
      </c>
      <c r="AJ2674">
        <v>0</v>
      </c>
      <c r="AK2674">
        <v>0.03</v>
      </c>
      <c r="AL2674">
        <v>0.03</v>
      </c>
      <c r="AM2674">
        <v>0.05</v>
      </c>
      <c r="AN2674">
        <v>0.05</v>
      </c>
      <c r="AO2674">
        <v>1.42</v>
      </c>
      <c r="AP2674">
        <v>1.42</v>
      </c>
      <c r="AQ2674">
        <v>22.67</v>
      </c>
      <c r="AR2674">
        <v>0.53</v>
      </c>
      <c r="AS2674">
        <v>0.68</v>
      </c>
      <c r="AT2674">
        <v>-1</v>
      </c>
      <c r="AU2674">
        <v>-1</v>
      </c>
      <c r="AV2674">
        <v>0.05</v>
      </c>
      <c r="AW2674">
        <v>29.88</v>
      </c>
      <c r="AX2674">
        <v>29.88</v>
      </c>
      <c r="AY2674">
        <v>0.17</v>
      </c>
      <c r="AZ2674">
        <v>0</v>
      </c>
      <c r="BA2674">
        <v>1449.3842860859909</v>
      </c>
    </row>
    <row r="2675" spans="1:53" x14ac:dyDescent="0.25">
      <c r="A2675">
        <v>5918</v>
      </c>
      <c r="B2675" t="s">
        <v>2949</v>
      </c>
      <c r="C2675">
        <v>0</v>
      </c>
      <c r="D2675">
        <v>1.58</v>
      </c>
      <c r="E2675">
        <v>0</v>
      </c>
      <c r="F2675">
        <v>0</v>
      </c>
      <c r="G2675">
        <v>0</v>
      </c>
      <c r="H2675">
        <v>0.03</v>
      </c>
      <c r="I2675">
        <v>0</v>
      </c>
      <c r="J2675">
        <v>2</v>
      </c>
      <c r="K2675">
        <v>0.03</v>
      </c>
      <c r="L2675">
        <v>-1</v>
      </c>
      <c r="M2675">
        <v>-1</v>
      </c>
      <c r="N2675">
        <v>0.67</v>
      </c>
      <c r="O2675">
        <v>3.58</v>
      </c>
      <c r="P2675">
        <v>0.03</v>
      </c>
      <c r="Q2675">
        <v>0.28000000000000003</v>
      </c>
      <c r="R2675">
        <v>0.05</v>
      </c>
      <c r="S2675">
        <v>0.32</v>
      </c>
      <c r="T2675">
        <v>0.23</v>
      </c>
      <c r="U2675">
        <v>0</v>
      </c>
      <c r="V2675">
        <v>0</v>
      </c>
      <c r="W2675">
        <v>20.67</v>
      </c>
      <c r="X2675">
        <v>0.6</v>
      </c>
      <c r="Y2675">
        <v>-1</v>
      </c>
      <c r="Z2675">
        <v>-1</v>
      </c>
      <c r="AA2675">
        <v>24.88</v>
      </c>
      <c r="AB2675">
        <v>0.03</v>
      </c>
      <c r="AC2675">
        <v>0.02</v>
      </c>
      <c r="AD2675">
        <v>0.03</v>
      </c>
      <c r="AE2675">
        <v>4.17</v>
      </c>
      <c r="AF2675">
        <v>-1</v>
      </c>
      <c r="AG2675">
        <v>-1</v>
      </c>
      <c r="AH2675">
        <v>-1</v>
      </c>
      <c r="AI2675">
        <v>0</v>
      </c>
      <c r="AJ2675">
        <v>0</v>
      </c>
      <c r="AK2675">
        <v>0.03</v>
      </c>
      <c r="AL2675">
        <v>0.03</v>
      </c>
      <c r="AM2675">
        <v>0.05</v>
      </c>
      <c r="AN2675">
        <v>0.05</v>
      </c>
      <c r="AO2675">
        <v>1.42</v>
      </c>
      <c r="AP2675">
        <v>1.42</v>
      </c>
      <c r="AQ2675">
        <v>22.67</v>
      </c>
      <c r="AR2675">
        <v>0.53</v>
      </c>
      <c r="AS2675">
        <v>0.68</v>
      </c>
      <c r="AT2675">
        <v>-1</v>
      </c>
      <c r="AU2675">
        <v>-1</v>
      </c>
      <c r="AV2675">
        <v>0.05</v>
      </c>
      <c r="AW2675">
        <v>29.88</v>
      </c>
      <c r="AX2675">
        <v>29.88</v>
      </c>
      <c r="AY2675">
        <v>0.17</v>
      </c>
      <c r="AZ2675">
        <v>0</v>
      </c>
      <c r="BA2675">
        <v>1381.4434669902689</v>
      </c>
    </row>
    <row r="2676" spans="1:53" x14ac:dyDescent="0.25">
      <c r="A2676">
        <v>5919</v>
      </c>
      <c r="B2676" t="s">
        <v>2950</v>
      </c>
      <c r="C2676">
        <v>0</v>
      </c>
      <c r="D2676">
        <v>1.58</v>
      </c>
      <c r="E2676">
        <v>0</v>
      </c>
      <c r="F2676">
        <v>0</v>
      </c>
      <c r="G2676">
        <v>0</v>
      </c>
      <c r="H2676">
        <v>0.03</v>
      </c>
      <c r="I2676">
        <v>0</v>
      </c>
      <c r="J2676">
        <v>2</v>
      </c>
      <c r="K2676">
        <v>0.03</v>
      </c>
      <c r="L2676">
        <v>-1</v>
      </c>
      <c r="M2676">
        <v>-1</v>
      </c>
      <c r="N2676">
        <v>0.67</v>
      </c>
      <c r="O2676">
        <v>3.58</v>
      </c>
      <c r="P2676">
        <v>0.03</v>
      </c>
      <c r="Q2676">
        <v>0.28000000000000003</v>
      </c>
      <c r="R2676">
        <v>0.05</v>
      </c>
      <c r="S2676">
        <v>0.32</v>
      </c>
      <c r="T2676">
        <v>0.23</v>
      </c>
      <c r="U2676">
        <v>0</v>
      </c>
      <c r="V2676">
        <v>0</v>
      </c>
      <c r="W2676">
        <v>20.67</v>
      </c>
      <c r="X2676">
        <v>0.6</v>
      </c>
      <c r="Y2676">
        <v>-1</v>
      </c>
      <c r="Z2676">
        <v>-1</v>
      </c>
      <c r="AA2676">
        <v>24.88</v>
      </c>
      <c r="AB2676">
        <v>0.03</v>
      </c>
      <c r="AC2676">
        <v>0.02</v>
      </c>
      <c r="AD2676">
        <v>0.03</v>
      </c>
      <c r="AE2676">
        <v>4.17</v>
      </c>
      <c r="AF2676">
        <v>-1</v>
      </c>
      <c r="AG2676">
        <v>-1</v>
      </c>
      <c r="AH2676">
        <v>-1</v>
      </c>
      <c r="AI2676">
        <v>0</v>
      </c>
      <c r="AJ2676">
        <v>0</v>
      </c>
      <c r="AK2676">
        <v>0.03</v>
      </c>
      <c r="AL2676">
        <v>0.03</v>
      </c>
      <c r="AM2676">
        <v>0.05</v>
      </c>
      <c r="AN2676">
        <v>0.05</v>
      </c>
      <c r="AO2676">
        <v>1.42</v>
      </c>
      <c r="AP2676">
        <v>1.42</v>
      </c>
      <c r="AQ2676">
        <v>22.67</v>
      </c>
      <c r="AR2676">
        <v>0.53</v>
      </c>
      <c r="AS2676">
        <v>0.68</v>
      </c>
      <c r="AT2676">
        <v>-1</v>
      </c>
      <c r="AU2676">
        <v>-1</v>
      </c>
      <c r="AV2676">
        <v>0.05</v>
      </c>
      <c r="AW2676">
        <v>29.88</v>
      </c>
      <c r="AX2676">
        <v>29.88</v>
      </c>
      <c r="AY2676">
        <v>0.17</v>
      </c>
      <c r="AZ2676">
        <v>0</v>
      </c>
      <c r="BA2676">
        <v>1450.9762333999381</v>
      </c>
    </row>
    <row r="2677" spans="1:53" x14ac:dyDescent="0.25">
      <c r="A2677">
        <v>5920</v>
      </c>
      <c r="B2677" t="s">
        <v>2951</v>
      </c>
      <c r="C2677">
        <v>0</v>
      </c>
      <c r="D2677">
        <v>1.58</v>
      </c>
      <c r="E2677">
        <v>0</v>
      </c>
      <c r="F2677">
        <v>0</v>
      </c>
      <c r="G2677">
        <v>0</v>
      </c>
      <c r="H2677">
        <v>0.03</v>
      </c>
      <c r="I2677">
        <v>0</v>
      </c>
      <c r="J2677">
        <v>2</v>
      </c>
      <c r="K2677">
        <v>0.03</v>
      </c>
      <c r="L2677">
        <v>-1</v>
      </c>
      <c r="M2677">
        <v>-1</v>
      </c>
      <c r="N2677">
        <v>0.67</v>
      </c>
      <c r="O2677">
        <v>3.58</v>
      </c>
      <c r="P2677">
        <v>0.03</v>
      </c>
      <c r="Q2677">
        <v>0.28000000000000003</v>
      </c>
      <c r="R2677">
        <v>0.05</v>
      </c>
      <c r="S2677">
        <v>0.32</v>
      </c>
      <c r="T2677">
        <v>0.23</v>
      </c>
      <c r="U2677">
        <v>0</v>
      </c>
      <c r="V2677">
        <v>0</v>
      </c>
      <c r="W2677">
        <v>20.67</v>
      </c>
      <c r="X2677">
        <v>0.6</v>
      </c>
      <c r="Y2677">
        <v>-1</v>
      </c>
      <c r="Z2677">
        <v>-1</v>
      </c>
      <c r="AA2677">
        <v>24.88</v>
      </c>
      <c r="AB2677">
        <v>0.03</v>
      </c>
      <c r="AC2677">
        <v>0.02</v>
      </c>
      <c r="AD2677">
        <v>0.03</v>
      </c>
      <c r="AE2677">
        <v>4.17</v>
      </c>
      <c r="AF2677">
        <v>-1</v>
      </c>
      <c r="AG2677">
        <v>-1</v>
      </c>
      <c r="AH2677">
        <v>-1</v>
      </c>
      <c r="AI2677">
        <v>0</v>
      </c>
      <c r="AJ2677">
        <v>0</v>
      </c>
      <c r="AK2677">
        <v>0.03</v>
      </c>
      <c r="AL2677">
        <v>0.03</v>
      </c>
      <c r="AM2677">
        <v>0.05</v>
      </c>
      <c r="AN2677">
        <v>0.05</v>
      </c>
      <c r="AO2677">
        <v>1.42</v>
      </c>
      <c r="AP2677">
        <v>1.42</v>
      </c>
      <c r="AQ2677">
        <v>22.67</v>
      </c>
      <c r="AR2677">
        <v>0.53</v>
      </c>
      <c r="AS2677">
        <v>0.68</v>
      </c>
      <c r="AT2677">
        <v>-1</v>
      </c>
      <c r="AU2677">
        <v>-1</v>
      </c>
      <c r="AV2677">
        <v>0.05</v>
      </c>
      <c r="AW2677">
        <v>29.88</v>
      </c>
      <c r="AX2677">
        <v>29.88</v>
      </c>
      <c r="AY2677">
        <v>0.17</v>
      </c>
      <c r="AZ2677">
        <v>0</v>
      </c>
      <c r="BA2677">
        <v>1471.089311631888</v>
      </c>
    </row>
    <row r="2678" spans="1:53" x14ac:dyDescent="0.25">
      <c r="A2678">
        <v>5921</v>
      </c>
      <c r="B2678" t="s">
        <v>2952</v>
      </c>
      <c r="C2678">
        <v>0</v>
      </c>
      <c r="D2678">
        <v>1.58</v>
      </c>
      <c r="E2678">
        <v>0</v>
      </c>
      <c r="F2678">
        <v>0</v>
      </c>
      <c r="G2678">
        <v>0</v>
      </c>
      <c r="H2678">
        <v>0.03</v>
      </c>
      <c r="I2678">
        <v>0</v>
      </c>
      <c r="J2678">
        <v>2</v>
      </c>
      <c r="K2678">
        <v>0.03</v>
      </c>
      <c r="L2678">
        <v>-1</v>
      </c>
      <c r="M2678">
        <v>-1</v>
      </c>
      <c r="N2678">
        <v>0.67</v>
      </c>
      <c r="O2678">
        <v>3.58</v>
      </c>
      <c r="P2678">
        <v>0.03</v>
      </c>
      <c r="Q2678">
        <v>0.28000000000000003</v>
      </c>
      <c r="R2678">
        <v>0.05</v>
      </c>
      <c r="S2678">
        <v>0.32</v>
      </c>
      <c r="T2678">
        <v>0.23</v>
      </c>
      <c r="U2678">
        <v>0</v>
      </c>
      <c r="V2678">
        <v>0</v>
      </c>
      <c r="W2678">
        <v>20.67</v>
      </c>
      <c r="X2678">
        <v>0.6</v>
      </c>
      <c r="Y2678">
        <v>-1</v>
      </c>
      <c r="Z2678">
        <v>-1</v>
      </c>
      <c r="AA2678">
        <v>24.88</v>
      </c>
      <c r="AB2678">
        <v>0.03</v>
      </c>
      <c r="AC2678">
        <v>0.02</v>
      </c>
      <c r="AD2678">
        <v>0.03</v>
      </c>
      <c r="AE2678">
        <v>4.17</v>
      </c>
      <c r="AF2678">
        <v>-1</v>
      </c>
      <c r="AG2678">
        <v>-1</v>
      </c>
      <c r="AH2678">
        <v>-1</v>
      </c>
      <c r="AI2678">
        <v>0</v>
      </c>
      <c r="AJ2678">
        <v>0</v>
      </c>
      <c r="AK2678">
        <v>0.03</v>
      </c>
      <c r="AL2678">
        <v>0.03</v>
      </c>
      <c r="AM2678">
        <v>0.05</v>
      </c>
      <c r="AN2678">
        <v>0.05</v>
      </c>
      <c r="AO2678">
        <v>1.42</v>
      </c>
      <c r="AP2678">
        <v>1.42</v>
      </c>
      <c r="AQ2678">
        <v>22.67</v>
      </c>
      <c r="AR2678">
        <v>0.53</v>
      </c>
      <c r="AS2678">
        <v>0.68</v>
      </c>
      <c r="AT2678">
        <v>-1</v>
      </c>
      <c r="AU2678">
        <v>-1</v>
      </c>
      <c r="AV2678">
        <v>0.05</v>
      </c>
      <c r="AW2678">
        <v>29.88</v>
      </c>
      <c r="AX2678">
        <v>29.88</v>
      </c>
      <c r="AY2678">
        <v>0.17</v>
      </c>
      <c r="AZ2678">
        <v>0</v>
      </c>
      <c r="BA2678">
        <v>1381.5931356707156</v>
      </c>
    </row>
    <row r="2679" spans="1:53" x14ac:dyDescent="0.25">
      <c r="A2679">
        <v>5923</v>
      </c>
      <c r="B2679" t="s">
        <v>2953</v>
      </c>
      <c r="C2679">
        <v>0</v>
      </c>
      <c r="D2679">
        <v>1.58</v>
      </c>
      <c r="E2679">
        <v>0</v>
      </c>
      <c r="F2679">
        <v>0</v>
      </c>
      <c r="G2679">
        <v>0</v>
      </c>
      <c r="H2679">
        <v>0.03</v>
      </c>
      <c r="I2679">
        <v>0</v>
      </c>
      <c r="J2679">
        <v>2</v>
      </c>
      <c r="K2679">
        <v>0.03</v>
      </c>
      <c r="L2679">
        <v>-1</v>
      </c>
      <c r="M2679">
        <v>-1</v>
      </c>
      <c r="N2679">
        <v>0.67</v>
      </c>
      <c r="O2679">
        <v>3.58</v>
      </c>
      <c r="P2679">
        <v>0.03</v>
      </c>
      <c r="Q2679">
        <v>0.28000000000000003</v>
      </c>
      <c r="R2679">
        <v>0.05</v>
      </c>
      <c r="S2679">
        <v>0.32</v>
      </c>
      <c r="T2679">
        <v>0.23</v>
      </c>
      <c r="U2679">
        <v>0</v>
      </c>
      <c r="V2679">
        <v>0</v>
      </c>
      <c r="W2679">
        <v>20.67</v>
      </c>
      <c r="X2679">
        <v>0.6</v>
      </c>
      <c r="Y2679">
        <v>-1</v>
      </c>
      <c r="Z2679">
        <v>-1</v>
      </c>
      <c r="AA2679">
        <v>24.88</v>
      </c>
      <c r="AB2679">
        <v>0.03</v>
      </c>
      <c r="AC2679">
        <v>0.02</v>
      </c>
      <c r="AD2679">
        <v>0.03</v>
      </c>
      <c r="AE2679">
        <v>4.17</v>
      </c>
      <c r="AF2679">
        <v>-1</v>
      </c>
      <c r="AG2679">
        <v>-1</v>
      </c>
      <c r="AH2679">
        <v>-1</v>
      </c>
      <c r="AI2679">
        <v>0</v>
      </c>
      <c r="AJ2679">
        <v>0</v>
      </c>
      <c r="AK2679">
        <v>0.03</v>
      </c>
      <c r="AL2679">
        <v>0.03</v>
      </c>
      <c r="AM2679">
        <v>0.05</v>
      </c>
      <c r="AN2679">
        <v>0.05</v>
      </c>
      <c r="AO2679">
        <v>1.42</v>
      </c>
      <c r="AP2679">
        <v>1.42</v>
      </c>
      <c r="AQ2679">
        <v>22.67</v>
      </c>
      <c r="AR2679">
        <v>0.53</v>
      </c>
      <c r="AS2679">
        <v>0.68</v>
      </c>
      <c r="AT2679">
        <v>-1</v>
      </c>
      <c r="AU2679">
        <v>-1</v>
      </c>
      <c r="AV2679">
        <v>0.05</v>
      </c>
      <c r="AW2679">
        <v>29.88</v>
      </c>
      <c r="AX2679">
        <v>29.88</v>
      </c>
      <c r="AY2679">
        <v>0.17</v>
      </c>
      <c r="AZ2679">
        <v>0</v>
      </c>
      <c r="BA2679">
        <v>1405.9962088943257</v>
      </c>
    </row>
    <row r="2680" spans="1:53" x14ac:dyDescent="0.25">
      <c r="A2680">
        <v>5924</v>
      </c>
      <c r="B2680" t="s">
        <v>2954</v>
      </c>
      <c r="C2680">
        <v>0</v>
      </c>
      <c r="D2680">
        <v>1.58</v>
      </c>
      <c r="E2680">
        <v>0</v>
      </c>
      <c r="F2680">
        <v>0</v>
      </c>
      <c r="G2680">
        <v>0</v>
      </c>
      <c r="H2680">
        <v>0.03</v>
      </c>
      <c r="I2680">
        <v>0</v>
      </c>
      <c r="J2680">
        <v>2</v>
      </c>
      <c r="K2680">
        <v>0.03</v>
      </c>
      <c r="L2680">
        <v>-1</v>
      </c>
      <c r="M2680">
        <v>-1</v>
      </c>
      <c r="N2680">
        <v>0.67</v>
      </c>
      <c r="O2680">
        <v>3.58</v>
      </c>
      <c r="P2680">
        <v>0.03</v>
      </c>
      <c r="Q2680">
        <v>0.28000000000000003</v>
      </c>
      <c r="R2680">
        <v>0.05</v>
      </c>
      <c r="S2680">
        <v>0.32</v>
      </c>
      <c r="T2680">
        <v>0.23</v>
      </c>
      <c r="U2680">
        <v>0</v>
      </c>
      <c r="V2680">
        <v>0</v>
      </c>
      <c r="W2680">
        <v>20.67</v>
      </c>
      <c r="X2680">
        <v>0.6</v>
      </c>
      <c r="Y2680">
        <v>-1</v>
      </c>
      <c r="Z2680">
        <v>-1</v>
      </c>
      <c r="AA2680">
        <v>24.88</v>
      </c>
      <c r="AB2680">
        <v>0.03</v>
      </c>
      <c r="AC2680">
        <v>0.02</v>
      </c>
      <c r="AD2680">
        <v>0.03</v>
      </c>
      <c r="AE2680">
        <v>4.17</v>
      </c>
      <c r="AF2680">
        <v>-1</v>
      </c>
      <c r="AG2680">
        <v>-1</v>
      </c>
      <c r="AH2680">
        <v>-1</v>
      </c>
      <c r="AI2680">
        <v>0</v>
      </c>
      <c r="AJ2680">
        <v>0</v>
      </c>
      <c r="AK2680">
        <v>0.03</v>
      </c>
      <c r="AL2680">
        <v>0.03</v>
      </c>
      <c r="AM2680">
        <v>0.05</v>
      </c>
      <c r="AN2680">
        <v>0.05</v>
      </c>
      <c r="AO2680">
        <v>1.42</v>
      </c>
      <c r="AP2680">
        <v>1.42</v>
      </c>
      <c r="AQ2680">
        <v>22.67</v>
      </c>
      <c r="AR2680">
        <v>0.53</v>
      </c>
      <c r="AS2680">
        <v>0.68</v>
      </c>
      <c r="AT2680">
        <v>-1</v>
      </c>
      <c r="AU2680">
        <v>-1</v>
      </c>
      <c r="AV2680">
        <v>0.05</v>
      </c>
      <c r="AW2680">
        <v>29.88</v>
      </c>
      <c r="AX2680">
        <v>29.88</v>
      </c>
      <c r="AY2680">
        <v>0.17</v>
      </c>
      <c r="AZ2680">
        <v>0</v>
      </c>
      <c r="BA2680">
        <v>1489.0864771160952</v>
      </c>
    </row>
    <row r="2681" spans="1:53" x14ac:dyDescent="0.25">
      <c r="A2681">
        <v>5926</v>
      </c>
      <c r="B2681" t="s">
        <v>2955</v>
      </c>
      <c r="C2681">
        <v>0</v>
      </c>
      <c r="D2681">
        <v>1.58</v>
      </c>
      <c r="E2681">
        <v>0</v>
      </c>
      <c r="F2681">
        <v>0</v>
      </c>
      <c r="G2681">
        <v>0</v>
      </c>
      <c r="H2681">
        <v>0.03</v>
      </c>
      <c r="I2681">
        <v>0</v>
      </c>
      <c r="J2681">
        <v>2</v>
      </c>
      <c r="K2681">
        <v>0.03</v>
      </c>
      <c r="L2681">
        <v>-1</v>
      </c>
      <c r="M2681">
        <v>-1</v>
      </c>
      <c r="N2681">
        <v>0.67</v>
      </c>
      <c r="O2681">
        <v>3.58</v>
      </c>
      <c r="P2681">
        <v>0.03</v>
      </c>
      <c r="Q2681">
        <v>0.28000000000000003</v>
      </c>
      <c r="R2681">
        <v>0.05</v>
      </c>
      <c r="S2681">
        <v>0.32</v>
      </c>
      <c r="T2681">
        <v>0.23</v>
      </c>
      <c r="U2681">
        <v>0</v>
      </c>
      <c r="V2681">
        <v>0</v>
      </c>
      <c r="W2681">
        <v>20.67</v>
      </c>
      <c r="X2681">
        <v>0.6</v>
      </c>
      <c r="Y2681">
        <v>-1</v>
      </c>
      <c r="Z2681">
        <v>-1</v>
      </c>
      <c r="AA2681">
        <v>24.88</v>
      </c>
      <c r="AB2681">
        <v>0.03</v>
      </c>
      <c r="AC2681">
        <v>0.02</v>
      </c>
      <c r="AD2681">
        <v>0.03</v>
      </c>
      <c r="AE2681">
        <v>4.17</v>
      </c>
      <c r="AF2681">
        <v>-1</v>
      </c>
      <c r="AG2681">
        <v>-1</v>
      </c>
      <c r="AH2681">
        <v>-1</v>
      </c>
      <c r="AI2681">
        <v>0</v>
      </c>
      <c r="AJ2681">
        <v>0</v>
      </c>
      <c r="AK2681">
        <v>0.03</v>
      </c>
      <c r="AL2681">
        <v>0.03</v>
      </c>
      <c r="AM2681">
        <v>0.05</v>
      </c>
      <c r="AN2681">
        <v>0.05</v>
      </c>
      <c r="AO2681">
        <v>1.42</v>
      </c>
      <c r="AP2681">
        <v>1.42</v>
      </c>
      <c r="AQ2681">
        <v>22.67</v>
      </c>
      <c r="AR2681">
        <v>0.53</v>
      </c>
      <c r="AS2681">
        <v>0.68</v>
      </c>
      <c r="AT2681">
        <v>-1</v>
      </c>
      <c r="AU2681">
        <v>-1</v>
      </c>
      <c r="AV2681">
        <v>0.05</v>
      </c>
      <c r="AW2681">
        <v>29.88</v>
      </c>
      <c r="AX2681">
        <v>29.88</v>
      </c>
      <c r="AY2681">
        <v>0.17</v>
      </c>
      <c r="AZ2681">
        <v>0</v>
      </c>
      <c r="BA2681">
        <v>1472.0233101197016</v>
      </c>
    </row>
    <row r="2682" spans="1:53" x14ac:dyDescent="0.25">
      <c r="A2682">
        <v>5927</v>
      </c>
      <c r="B2682" t="s">
        <v>2956</v>
      </c>
      <c r="C2682">
        <v>0</v>
      </c>
      <c r="D2682">
        <v>1.58</v>
      </c>
      <c r="E2682">
        <v>0</v>
      </c>
      <c r="F2682">
        <v>0</v>
      </c>
      <c r="G2682">
        <v>0</v>
      </c>
      <c r="H2682">
        <v>0.03</v>
      </c>
      <c r="I2682">
        <v>0</v>
      </c>
      <c r="J2682">
        <v>2</v>
      </c>
      <c r="K2682">
        <v>0.03</v>
      </c>
      <c r="L2682">
        <v>-1</v>
      </c>
      <c r="M2682">
        <v>-1</v>
      </c>
      <c r="N2682">
        <v>0.67</v>
      </c>
      <c r="O2682">
        <v>3.58</v>
      </c>
      <c r="P2682">
        <v>0.03</v>
      </c>
      <c r="Q2682">
        <v>0.28000000000000003</v>
      </c>
      <c r="R2682">
        <v>0.05</v>
      </c>
      <c r="S2682">
        <v>0.32</v>
      </c>
      <c r="T2682">
        <v>0.23</v>
      </c>
      <c r="U2682">
        <v>0</v>
      </c>
      <c r="V2682">
        <v>0</v>
      </c>
      <c r="W2682">
        <v>20.67</v>
      </c>
      <c r="X2682">
        <v>0.6</v>
      </c>
      <c r="Y2682">
        <v>-1</v>
      </c>
      <c r="Z2682">
        <v>-1</v>
      </c>
      <c r="AA2682">
        <v>24.88</v>
      </c>
      <c r="AB2682">
        <v>0.03</v>
      </c>
      <c r="AC2682">
        <v>0.02</v>
      </c>
      <c r="AD2682">
        <v>0.03</v>
      </c>
      <c r="AE2682">
        <v>4.17</v>
      </c>
      <c r="AF2682">
        <v>-1</v>
      </c>
      <c r="AG2682">
        <v>-1</v>
      </c>
      <c r="AH2682">
        <v>-1</v>
      </c>
      <c r="AI2682">
        <v>0</v>
      </c>
      <c r="AJ2682">
        <v>0</v>
      </c>
      <c r="AK2682">
        <v>0.03</v>
      </c>
      <c r="AL2682">
        <v>0.03</v>
      </c>
      <c r="AM2682">
        <v>0.05</v>
      </c>
      <c r="AN2682">
        <v>0.05</v>
      </c>
      <c r="AO2682">
        <v>1.42</v>
      </c>
      <c r="AP2682">
        <v>1.42</v>
      </c>
      <c r="AQ2682">
        <v>22.67</v>
      </c>
      <c r="AR2682">
        <v>0.53</v>
      </c>
      <c r="AS2682">
        <v>0.68</v>
      </c>
      <c r="AT2682">
        <v>-1</v>
      </c>
      <c r="AU2682">
        <v>-1</v>
      </c>
      <c r="AV2682">
        <v>0.05</v>
      </c>
      <c r="AW2682">
        <v>29.88</v>
      </c>
      <c r="AX2682">
        <v>29.88</v>
      </c>
      <c r="AY2682">
        <v>0.17</v>
      </c>
      <c r="AZ2682">
        <v>0</v>
      </c>
      <c r="BA2682">
        <v>1413.4408727731295</v>
      </c>
    </row>
    <row r="2683" spans="1:53" x14ac:dyDescent="0.25">
      <c r="A2683">
        <v>5928</v>
      </c>
      <c r="B2683" t="s">
        <v>2957</v>
      </c>
      <c r="C2683">
        <v>0</v>
      </c>
      <c r="D2683">
        <v>1.58</v>
      </c>
      <c r="E2683">
        <v>0</v>
      </c>
      <c r="F2683">
        <v>0</v>
      </c>
      <c r="G2683">
        <v>0</v>
      </c>
      <c r="H2683">
        <v>0.03</v>
      </c>
      <c r="I2683">
        <v>0</v>
      </c>
      <c r="J2683">
        <v>2</v>
      </c>
      <c r="K2683">
        <v>0.03</v>
      </c>
      <c r="L2683">
        <v>-1</v>
      </c>
      <c r="M2683">
        <v>-1</v>
      </c>
      <c r="N2683">
        <v>0.67</v>
      </c>
      <c r="O2683">
        <v>3.58</v>
      </c>
      <c r="P2683">
        <v>0.03</v>
      </c>
      <c r="Q2683">
        <v>0.28000000000000003</v>
      </c>
      <c r="R2683">
        <v>0.05</v>
      </c>
      <c r="S2683">
        <v>0.32</v>
      </c>
      <c r="T2683">
        <v>0.23</v>
      </c>
      <c r="U2683">
        <v>0</v>
      </c>
      <c r="V2683">
        <v>0</v>
      </c>
      <c r="W2683">
        <v>20.67</v>
      </c>
      <c r="X2683">
        <v>0.6</v>
      </c>
      <c r="Y2683">
        <v>-1</v>
      </c>
      <c r="Z2683">
        <v>-1</v>
      </c>
      <c r="AA2683">
        <v>24.88</v>
      </c>
      <c r="AB2683">
        <v>0.03</v>
      </c>
      <c r="AC2683">
        <v>0.02</v>
      </c>
      <c r="AD2683">
        <v>0.03</v>
      </c>
      <c r="AE2683">
        <v>4.17</v>
      </c>
      <c r="AF2683">
        <v>-1</v>
      </c>
      <c r="AG2683">
        <v>-1</v>
      </c>
      <c r="AH2683">
        <v>-1</v>
      </c>
      <c r="AI2683">
        <v>0</v>
      </c>
      <c r="AJ2683">
        <v>0</v>
      </c>
      <c r="AK2683">
        <v>0.03</v>
      </c>
      <c r="AL2683">
        <v>0.03</v>
      </c>
      <c r="AM2683">
        <v>0.05</v>
      </c>
      <c r="AN2683">
        <v>0.05</v>
      </c>
      <c r="AO2683">
        <v>1.42</v>
      </c>
      <c r="AP2683">
        <v>1.42</v>
      </c>
      <c r="AQ2683">
        <v>22.67</v>
      </c>
      <c r="AR2683">
        <v>0.53</v>
      </c>
      <c r="AS2683">
        <v>0.68</v>
      </c>
      <c r="AT2683">
        <v>-1</v>
      </c>
      <c r="AU2683">
        <v>-1</v>
      </c>
      <c r="AV2683">
        <v>0.05</v>
      </c>
      <c r="AW2683">
        <v>29.88</v>
      </c>
      <c r="AX2683">
        <v>29.88</v>
      </c>
      <c r="AY2683">
        <v>0.17</v>
      </c>
      <c r="AZ2683">
        <v>0</v>
      </c>
      <c r="BA2683">
        <v>1423.26271195961</v>
      </c>
    </row>
    <row r="2684" spans="1:53" x14ac:dyDescent="0.25">
      <c r="A2684">
        <v>5929</v>
      </c>
      <c r="B2684" t="s">
        <v>2958</v>
      </c>
      <c r="C2684">
        <v>0</v>
      </c>
      <c r="D2684">
        <v>1.58</v>
      </c>
      <c r="E2684">
        <v>0</v>
      </c>
      <c r="F2684">
        <v>0</v>
      </c>
      <c r="G2684">
        <v>0</v>
      </c>
      <c r="H2684">
        <v>0.03</v>
      </c>
      <c r="I2684">
        <v>0</v>
      </c>
      <c r="J2684">
        <v>2</v>
      </c>
      <c r="K2684">
        <v>0.03</v>
      </c>
      <c r="L2684">
        <v>-1</v>
      </c>
      <c r="M2684">
        <v>-1</v>
      </c>
      <c r="N2684">
        <v>0.67</v>
      </c>
      <c r="O2684">
        <v>3.58</v>
      </c>
      <c r="P2684">
        <v>0.03</v>
      </c>
      <c r="Q2684">
        <v>0.28000000000000003</v>
      </c>
      <c r="R2684">
        <v>0.05</v>
      </c>
      <c r="S2684">
        <v>0.32</v>
      </c>
      <c r="T2684">
        <v>0.23</v>
      </c>
      <c r="U2684">
        <v>0</v>
      </c>
      <c r="V2684">
        <v>0</v>
      </c>
      <c r="W2684">
        <v>20.67</v>
      </c>
      <c r="X2684">
        <v>0.6</v>
      </c>
      <c r="Y2684">
        <v>-1</v>
      </c>
      <c r="Z2684">
        <v>-1</v>
      </c>
      <c r="AA2684">
        <v>24.88</v>
      </c>
      <c r="AB2684">
        <v>0.03</v>
      </c>
      <c r="AC2684">
        <v>0.02</v>
      </c>
      <c r="AD2684">
        <v>0.03</v>
      </c>
      <c r="AE2684">
        <v>4.17</v>
      </c>
      <c r="AF2684">
        <v>-1</v>
      </c>
      <c r="AG2684">
        <v>-1</v>
      </c>
      <c r="AH2684">
        <v>-1</v>
      </c>
      <c r="AI2684">
        <v>0</v>
      </c>
      <c r="AJ2684">
        <v>0</v>
      </c>
      <c r="AK2684">
        <v>0.03</v>
      </c>
      <c r="AL2684">
        <v>0.03</v>
      </c>
      <c r="AM2684">
        <v>0.05</v>
      </c>
      <c r="AN2684">
        <v>0.05</v>
      </c>
      <c r="AO2684">
        <v>1.42</v>
      </c>
      <c r="AP2684">
        <v>1.42</v>
      </c>
      <c r="AQ2684">
        <v>22.67</v>
      </c>
      <c r="AR2684">
        <v>0.53</v>
      </c>
      <c r="AS2684">
        <v>0.68</v>
      </c>
      <c r="AT2684">
        <v>-1</v>
      </c>
      <c r="AU2684">
        <v>-1</v>
      </c>
      <c r="AV2684">
        <v>0.05</v>
      </c>
      <c r="AW2684">
        <v>29.88</v>
      </c>
      <c r="AX2684">
        <v>29.88</v>
      </c>
      <c r="AY2684">
        <v>0.17</v>
      </c>
      <c r="AZ2684">
        <v>0</v>
      </c>
      <c r="BA2684">
        <v>1417.943076028738</v>
      </c>
    </row>
    <row r="2685" spans="1:53" x14ac:dyDescent="0.25">
      <c r="A2685">
        <v>5930</v>
      </c>
      <c r="B2685" t="s">
        <v>2959</v>
      </c>
      <c r="C2685">
        <v>0</v>
      </c>
      <c r="D2685">
        <v>1.58</v>
      </c>
      <c r="E2685">
        <v>0</v>
      </c>
      <c r="F2685">
        <v>0</v>
      </c>
      <c r="G2685">
        <v>0</v>
      </c>
      <c r="H2685">
        <v>0.03</v>
      </c>
      <c r="I2685">
        <v>0</v>
      </c>
      <c r="J2685">
        <v>2</v>
      </c>
      <c r="K2685">
        <v>0.03</v>
      </c>
      <c r="L2685">
        <v>-1</v>
      </c>
      <c r="M2685">
        <v>-1</v>
      </c>
      <c r="N2685">
        <v>0.67</v>
      </c>
      <c r="O2685">
        <v>3.58</v>
      </c>
      <c r="P2685">
        <v>0.03</v>
      </c>
      <c r="Q2685">
        <v>0.28000000000000003</v>
      </c>
      <c r="R2685">
        <v>0.05</v>
      </c>
      <c r="S2685">
        <v>0.32</v>
      </c>
      <c r="T2685">
        <v>0.23</v>
      </c>
      <c r="U2685">
        <v>0</v>
      </c>
      <c r="V2685">
        <v>0</v>
      </c>
      <c r="W2685">
        <v>20.67</v>
      </c>
      <c r="X2685">
        <v>0.6</v>
      </c>
      <c r="Y2685">
        <v>-1</v>
      </c>
      <c r="Z2685">
        <v>-1</v>
      </c>
      <c r="AA2685">
        <v>24.88</v>
      </c>
      <c r="AB2685">
        <v>0.03</v>
      </c>
      <c r="AC2685">
        <v>0.02</v>
      </c>
      <c r="AD2685">
        <v>0.03</v>
      </c>
      <c r="AE2685">
        <v>4.17</v>
      </c>
      <c r="AF2685">
        <v>-1</v>
      </c>
      <c r="AG2685">
        <v>-1</v>
      </c>
      <c r="AH2685">
        <v>-1</v>
      </c>
      <c r="AI2685">
        <v>0</v>
      </c>
      <c r="AJ2685">
        <v>0</v>
      </c>
      <c r="AK2685">
        <v>0.03</v>
      </c>
      <c r="AL2685">
        <v>0.03</v>
      </c>
      <c r="AM2685">
        <v>0.05</v>
      </c>
      <c r="AN2685">
        <v>0.05</v>
      </c>
      <c r="AO2685">
        <v>1.42</v>
      </c>
      <c r="AP2685">
        <v>1.42</v>
      </c>
      <c r="AQ2685">
        <v>22.67</v>
      </c>
      <c r="AR2685">
        <v>0.53</v>
      </c>
      <c r="AS2685">
        <v>0.68</v>
      </c>
      <c r="AT2685">
        <v>-1</v>
      </c>
      <c r="AU2685">
        <v>-1</v>
      </c>
      <c r="AV2685">
        <v>0.05</v>
      </c>
      <c r="AW2685">
        <v>29.88</v>
      </c>
      <c r="AX2685">
        <v>29.88</v>
      </c>
      <c r="AY2685">
        <v>0.17</v>
      </c>
      <c r="AZ2685">
        <v>0</v>
      </c>
      <c r="BA2685">
        <v>1442.9631858592804</v>
      </c>
    </row>
    <row r="2686" spans="1:53" x14ac:dyDescent="0.25">
      <c r="A2686">
        <v>5932</v>
      </c>
      <c r="B2686" t="s">
        <v>2960</v>
      </c>
      <c r="C2686">
        <v>0</v>
      </c>
      <c r="D2686">
        <v>1.58</v>
      </c>
      <c r="E2686">
        <v>0</v>
      </c>
      <c r="F2686">
        <v>0</v>
      </c>
      <c r="G2686">
        <v>0</v>
      </c>
      <c r="H2686">
        <v>0.03</v>
      </c>
      <c r="I2686">
        <v>0</v>
      </c>
      <c r="J2686">
        <v>2</v>
      </c>
      <c r="K2686">
        <v>0.03</v>
      </c>
      <c r="L2686">
        <v>-1</v>
      </c>
      <c r="M2686">
        <v>-1</v>
      </c>
      <c r="N2686">
        <v>0.67</v>
      </c>
      <c r="O2686">
        <v>3.58</v>
      </c>
      <c r="P2686">
        <v>0.03</v>
      </c>
      <c r="Q2686">
        <v>0.28000000000000003</v>
      </c>
      <c r="R2686">
        <v>0.05</v>
      </c>
      <c r="S2686">
        <v>0.32</v>
      </c>
      <c r="T2686">
        <v>0.23</v>
      </c>
      <c r="U2686">
        <v>0</v>
      </c>
      <c r="V2686">
        <v>0</v>
      </c>
      <c r="W2686">
        <v>20.67</v>
      </c>
      <c r="X2686">
        <v>0.6</v>
      </c>
      <c r="Y2686">
        <v>-1</v>
      </c>
      <c r="Z2686">
        <v>-1</v>
      </c>
      <c r="AA2686">
        <v>24.88</v>
      </c>
      <c r="AB2686">
        <v>0.03</v>
      </c>
      <c r="AC2686">
        <v>0.02</v>
      </c>
      <c r="AD2686">
        <v>0.03</v>
      </c>
      <c r="AE2686">
        <v>4.17</v>
      </c>
      <c r="AF2686">
        <v>-1</v>
      </c>
      <c r="AG2686">
        <v>-1</v>
      </c>
      <c r="AH2686">
        <v>-1</v>
      </c>
      <c r="AI2686">
        <v>0</v>
      </c>
      <c r="AJ2686">
        <v>0</v>
      </c>
      <c r="AK2686">
        <v>0.03</v>
      </c>
      <c r="AL2686">
        <v>0.03</v>
      </c>
      <c r="AM2686">
        <v>0.05</v>
      </c>
      <c r="AN2686">
        <v>0.05</v>
      </c>
      <c r="AO2686">
        <v>1.42</v>
      </c>
      <c r="AP2686">
        <v>1.42</v>
      </c>
      <c r="AQ2686">
        <v>22.67</v>
      </c>
      <c r="AR2686">
        <v>0.53</v>
      </c>
      <c r="AS2686">
        <v>0.68</v>
      </c>
      <c r="AT2686">
        <v>-1</v>
      </c>
      <c r="AU2686">
        <v>-1</v>
      </c>
      <c r="AV2686">
        <v>0.05</v>
      </c>
      <c r="AW2686">
        <v>29.88</v>
      </c>
      <c r="AX2686">
        <v>29.88</v>
      </c>
      <c r="AY2686">
        <v>0.17</v>
      </c>
      <c r="AZ2686">
        <v>0</v>
      </c>
      <c r="BA2686">
        <v>1386.3488685082043</v>
      </c>
    </row>
    <row r="2687" spans="1:53" x14ac:dyDescent="0.25">
      <c r="A2687">
        <v>5933</v>
      </c>
      <c r="B2687" t="s">
        <v>2961</v>
      </c>
      <c r="C2687">
        <v>0</v>
      </c>
      <c r="D2687">
        <v>1.58</v>
      </c>
      <c r="E2687">
        <v>0</v>
      </c>
      <c r="F2687">
        <v>0</v>
      </c>
      <c r="G2687">
        <v>0</v>
      </c>
      <c r="H2687">
        <v>0.03</v>
      </c>
      <c r="I2687">
        <v>0</v>
      </c>
      <c r="J2687">
        <v>2</v>
      </c>
      <c r="K2687">
        <v>0.03</v>
      </c>
      <c r="L2687">
        <v>-1</v>
      </c>
      <c r="M2687">
        <v>-1</v>
      </c>
      <c r="N2687">
        <v>0.67</v>
      </c>
      <c r="O2687">
        <v>3.58</v>
      </c>
      <c r="P2687">
        <v>0.03</v>
      </c>
      <c r="Q2687">
        <v>0.28000000000000003</v>
      </c>
      <c r="R2687">
        <v>0.05</v>
      </c>
      <c r="S2687">
        <v>0.32</v>
      </c>
      <c r="T2687">
        <v>0.23</v>
      </c>
      <c r="U2687">
        <v>0</v>
      </c>
      <c r="V2687">
        <v>0</v>
      </c>
      <c r="W2687">
        <v>20.67</v>
      </c>
      <c r="X2687">
        <v>0.6</v>
      </c>
      <c r="Y2687">
        <v>-1</v>
      </c>
      <c r="Z2687">
        <v>-1</v>
      </c>
      <c r="AA2687">
        <v>24.88</v>
      </c>
      <c r="AB2687">
        <v>0.03</v>
      </c>
      <c r="AC2687">
        <v>0.02</v>
      </c>
      <c r="AD2687">
        <v>0.03</v>
      </c>
      <c r="AE2687">
        <v>4.17</v>
      </c>
      <c r="AF2687">
        <v>-1</v>
      </c>
      <c r="AG2687">
        <v>-1</v>
      </c>
      <c r="AH2687">
        <v>-1</v>
      </c>
      <c r="AI2687">
        <v>0</v>
      </c>
      <c r="AJ2687">
        <v>0</v>
      </c>
      <c r="AK2687">
        <v>0.03</v>
      </c>
      <c r="AL2687">
        <v>0.03</v>
      </c>
      <c r="AM2687">
        <v>0.05</v>
      </c>
      <c r="AN2687">
        <v>0.05</v>
      </c>
      <c r="AO2687">
        <v>1.42</v>
      </c>
      <c r="AP2687">
        <v>1.42</v>
      </c>
      <c r="AQ2687">
        <v>22.67</v>
      </c>
      <c r="AR2687">
        <v>0.53</v>
      </c>
      <c r="AS2687">
        <v>0.68</v>
      </c>
      <c r="AT2687">
        <v>-1</v>
      </c>
      <c r="AU2687">
        <v>-1</v>
      </c>
      <c r="AV2687">
        <v>0.05</v>
      </c>
      <c r="AW2687">
        <v>29.88</v>
      </c>
      <c r="AX2687">
        <v>29.88</v>
      </c>
      <c r="AY2687">
        <v>0.17</v>
      </c>
      <c r="AZ2687">
        <v>0</v>
      </c>
      <c r="BA2687">
        <v>1505.8383630194071</v>
      </c>
    </row>
    <row r="2688" spans="1:53" x14ac:dyDescent="0.25">
      <c r="A2688">
        <v>5934</v>
      </c>
      <c r="B2688" t="s">
        <v>2962</v>
      </c>
      <c r="C2688">
        <v>0</v>
      </c>
      <c r="D2688">
        <v>1.58</v>
      </c>
      <c r="E2688">
        <v>0</v>
      </c>
      <c r="F2688">
        <v>0</v>
      </c>
      <c r="G2688">
        <v>0</v>
      </c>
      <c r="H2688">
        <v>0.03</v>
      </c>
      <c r="I2688">
        <v>0</v>
      </c>
      <c r="J2688">
        <v>2</v>
      </c>
      <c r="K2688">
        <v>0.03</v>
      </c>
      <c r="L2688">
        <v>-1</v>
      </c>
      <c r="M2688">
        <v>-1</v>
      </c>
      <c r="N2688">
        <v>0.67</v>
      </c>
      <c r="O2688">
        <v>3.58</v>
      </c>
      <c r="P2688">
        <v>0.03</v>
      </c>
      <c r="Q2688">
        <v>0.28000000000000003</v>
      </c>
      <c r="R2688">
        <v>0.05</v>
      </c>
      <c r="S2688">
        <v>0.32</v>
      </c>
      <c r="T2688">
        <v>0.23</v>
      </c>
      <c r="U2688">
        <v>0</v>
      </c>
      <c r="V2688">
        <v>0</v>
      </c>
      <c r="W2688">
        <v>20.67</v>
      </c>
      <c r="X2688">
        <v>0.6</v>
      </c>
      <c r="Y2688">
        <v>-1</v>
      </c>
      <c r="Z2688">
        <v>-1</v>
      </c>
      <c r="AA2688">
        <v>24.88</v>
      </c>
      <c r="AB2688">
        <v>0.03</v>
      </c>
      <c r="AC2688">
        <v>0.02</v>
      </c>
      <c r="AD2688">
        <v>0.03</v>
      </c>
      <c r="AE2688">
        <v>4.17</v>
      </c>
      <c r="AF2688">
        <v>-1</v>
      </c>
      <c r="AG2688">
        <v>-1</v>
      </c>
      <c r="AH2688">
        <v>-1</v>
      </c>
      <c r="AI2688">
        <v>0</v>
      </c>
      <c r="AJ2688">
        <v>0</v>
      </c>
      <c r="AK2688">
        <v>0.03</v>
      </c>
      <c r="AL2688">
        <v>0.03</v>
      </c>
      <c r="AM2688">
        <v>0.05</v>
      </c>
      <c r="AN2688">
        <v>0.05</v>
      </c>
      <c r="AO2688">
        <v>1.42</v>
      </c>
      <c r="AP2688">
        <v>1.42</v>
      </c>
      <c r="AQ2688">
        <v>22.67</v>
      </c>
      <c r="AR2688">
        <v>0.53</v>
      </c>
      <c r="AS2688">
        <v>0.68</v>
      </c>
      <c r="AT2688">
        <v>-1</v>
      </c>
      <c r="AU2688">
        <v>-1</v>
      </c>
      <c r="AV2688">
        <v>0.05</v>
      </c>
      <c r="AW2688">
        <v>29.88</v>
      </c>
      <c r="AX2688">
        <v>29.88</v>
      </c>
      <c r="AY2688">
        <v>0.17</v>
      </c>
      <c r="AZ2688">
        <v>0</v>
      </c>
      <c r="BA2688">
        <v>1379.3003516479689</v>
      </c>
    </row>
    <row r="2689" spans="1:53" x14ac:dyDescent="0.25">
      <c r="A2689">
        <v>5935</v>
      </c>
      <c r="B2689" t="s">
        <v>2963</v>
      </c>
      <c r="C2689">
        <v>0</v>
      </c>
      <c r="D2689">
        <v>1.58</v>
      </c>
      <c r="E2689">
        <v>0</v>
      </c>
      <c r="F2689">
        <v>0</v>
      </c>
      <c r="G2689">
        <v>0</v>
      </c>
      <c r="H2689">
        <v>0.03</v>
      </c>
      <c r="I2689">
        <v>0</v>
      </c>
      <c r="J2689">
        <v>2</v>
      </c>
      <c r="K2689">
        <v>0.03</v>
      </c>
      <c r="L2689">
        <v>-1</v>
      </c>
      <c r="M2689">
        <v>-1</v>
      </c>
      <c r="N2689">
        <v>0.67</v>
      </c>
      <c r="O2689">
        <v>3.58</v>
      </c>
      <c r="P2689">
        <v>0.03</v>
      </c>
      <c r="Q2689">
        <v>0.28000000000000003</v>
      </c>
      <c r="R2689">
        <v>0.05</v>
      </c>
      <c r="S2689">
        <v>0.32</v>
      </c>
      <c r="T2689">
        <v>0.23</v>
      </c>
      <c r="U2689">
        <v>0</v>
      </c>
      <c r="V2689">
        <v>0</v>
      </c>
      <c r="W2689">
        <v>20.67</v>
      </c>
      <c r="X2689">
        <v>0.6</v>
      </c>
      <c r="Y2689">
        <v>-1</v>
      </c>
      <c r="Z2689">
        <v>-1</v>
      </c>
      <c r="AA2689">
        <v>24.88</v>
      </c>
      <c r="AB2689">
        <v>0.03</v>
      </c>
      <c r="AC2689">
        <v>0.02</v>
      </c>
      <c r="AD2689">
        <v>0.03</v>
      </c>
      <c r="AE2689">
        <v>4.17</v>
      </c>
      <c r="AF2689">
        <v>-1</v>
      </c>
      <c r="AG2689">
        <v>-1</v>
      </c>
      <c r="AH2689">
        <v>-1</v>
      </c>
      <c r="AI2689">
        <v>0</v>
      </c>
      <c r="AJ2689">
        <v>0</v>
      </c>
      <c r="AK2689">
        <v>0.03</v>
      </c>
      <c r="AL2689">
        <v>0.03</v>
      </c>
      <c r="AM2689">
        <v>0.05</v>
      </c>
      <c r="AN2689">
        <v>0.05</v>
      </c>
      <c r="AO2689">
        <v>1.42</v>
      </c>
      <c r="AP2689">
        <v>1.42</v>
      </c>
      <c r="AQ2689">
        <v>22.67</v>
      </c>
      <c r="AR2689">
        <v>0.53</v>
      </c>
      <c r="AS2689">
        <v>0.68</v>
      </c>
      <c r="AT2689">
        <v>-1</v>
      </c>
      <c r="AU2689">
        <v>-1</v>
      </c>
      <c r="AV2689">
        <v>0.05</v>
      </c>
      <c r="AW2689">
        <v>29.88</v>
      </c>
      <c r="AX2689">
        <v>29.88</v>
      </c>
      <c r="AY2689">
        <v>0.17</v>
      </c>
      <c r="AZ2689">
        <v>0</v>
      </c>
      <c r="BA2689">
        <v>1355.4352829352329</v>
      </c>
    </row>
    <row r="2690" spans="1:53" x14ac:dyDescent="0.25">
      <c r="A2690">
        <v>5937</v>
      </c>
      <c r="B2690" t="s">
        <v>2964</v>
      </c>
      <c r="C2690">
        <v>0</v>
      </c>
      <c r="D2690">
        <v>1.58</v>
      </c>
      <c r="E2690">
        <v>0</v>
      </c>
      <c r="F2690">
        <v>0</v>
      </c>
      <c r="G2690">
        <v>0</v>
      </c>
      <c r="H2690">
        <v>0.03</v>
      </c>
      <c r="I2690">
        <v>0</v>
      </c>
      <c r="J2690">
        <v>2</v>
      </c>
      <c r="K2690">
        <v>0.03</v>
      </c>
      <c r="L2690">
        <v>-1</v>
      </c>
      <c r="M2690">
        <v>-1</v>
      </c>
      <c r="N2690">
        <v>0.67</v>
      </c>
      <c r="O2690">
        <v>3.58</v>
      </c>
      <c r="P2690">
        <v>0.03</v>
      </c>
      <c r="Q2690">
        <v>0.28000000000000003</v>
      </c>
      <c r="R2690">
        <v>0.05</v>
      </c>
      <c r="S2690">
        <v>0.32</v>
      </c>
      <c r="T2690">
        <v>0.23</v>
      </c>
      <c r="U2690">
        <v>0</v>
      </c>
      <c r="V2690">
        <v>0</v>
      </c>
      <c r="W2690">
        <v>20.67</v>
      </c>
      <c r="X2690">
        <v>0.6</v>
      </c>
      <c r="Y2690">
        <v>-1</v>
      </c>
      <c r="Z2690">
        <v>-1</v>
      </c>
      <c r="AA2690">
        <v>24.88</v>
      </c>
      <c r="AB2690">
        <v>0.03</v>
      </c>
      <c r="AC2690">
        <v>0.02</v>
      </c>
      <c r="AD2690">
        <v>0.03</v>
      </c>
      <c r="AE2690">
        <v>4.17</v>
      </c>
      <c r="AF2690">
        <v>-1</v>
      </c>
      <c r="AG2690">
        <v>-1</v>
      </c>
      <c r="AH2690">
        <v>-1</v>
      </c>
      <c r="AI2690">
        <v>0</v>
      </c>
      <c r="AJ2690">
        <v>0</v>
      </c>
      <c r="AK2690">
        <v>0.03</v>
      </c>
      <c r="AL2690">
        <v>0.03</v>
      </c>
      <c r="AM2690">
        <v>0.05</v>
      </c>
      <c r="AN2690">
        <v>0.05</v>
      </c>
      <c r="AO2690">
        <v>1.42</v>
      </c>
      <c r="AP2690">
        <v>1.42</v>
      </c>
      <c r="AQ2690">
        <v>22.67</v>
      </c>
      <c r="AR2690">
        <v>0.53</v>
      </c>
      <c r="AS2690">
        <v>0.68</v>
      </c>
      <c r="AT2690">
        <v>-1</v>
      </c>
      <c r="AU2690">
        <v>-1</v>
      </c>
      <c r="AV2690">
        <v>0.05</v>
      </c>
      <c r="AW2690">
        <v>29.88</v>
      </c>
      <c r="AX2690">
        <v>29.88</v>
      </c>
      <c r="AY2690">
        <v>0.17</v>
      </c>
      <c r="AZ2690">
        <v>0</v>
      </c>
      <c r="BA2690">
        <v>1429.3581271382568</v>
      </c>
    </row>
    <row r="2691" spans="1:53" x14ac:dyDescent="0.25">
      <c r="A2691">
        <v>5938</v>
      </c>
      <c r="B2691" t="s">
        <v>2965</v>
      </c>
      <c r="C2691">
        <v>0</v>
      </c>
      <c r="D2691">
        <v>1.58</v>
      </c>
      <c r="E2691">
        <v>0</v>
      </c>
      <c r="F2691">
        <v>0</v>
      </c>
      <c r="G2691">
        <v>0</v>
      </c>
      <c r="H2691">
        <v>0.03</v>
      </c>
      <c r="I2691">
        <v>0</v>
      </c>
      <c r="J2691">
        <v>2</v>
      </c>
      <c r="K2691">
        <v>0.03</v>
      </c>
      <c r="L2691">
        <v>-1</v>
      </c>
      <c r="M2691">
        <v>-1</v>
      </c>
      <c r="N2691">
        <v>0.67</v>
      </c>
      <c r="O2691">
        <v>3.58</v>
      </c>
      <c r="P2691">
        <v>0.03</v>
      </c>
      <c r="Q2691">
        <v>0.28000000000000003</v>
      </c>
      <c r="R2691">
        <v>0.05</v>
      </c>
      <c r="S2691">
        <v>0.32</v>
      </c>
      <c r="T2691">
        <v>0.23</v>
      </c>
      <c r="U2691">
        <v>0</v>
      </c>
      <c r="V2691">
        <v>0</v>
      </c>
      <c r="W2691">
        <v>20.67</v>
      </c>
      <c r="X2691">
        <v>0.6</v>
      </c>
      <c r="Y2691">
        <v>-1</v>
      </c>
      <c r="Z2691">
        <v>-1</v>
      </c>
      <c r="AA2691">
        <v>24.88</v>
      </c>
      <c r="AB2691">
        <v>0.03</v>
      </c>
      <c r="AC2691">
        <v>0.02</v>
      </c>
      <c r="AD2691">
        <v>0.03</v>
      </c>
      <c r="AE2691">
        <v>4.17</v>
      </c>
      <c r="AF2691">
        <v>-1</v>
      </c>
      <c r="AG2691">
        <v>-1</v>
      </c>
      <c r="AH2691">
        <v>-1</v>
      </c>
      <c r="AI2691">
        <v>0</v>
      </c>
      <c r="AJ2691">
        <v>0</v>
      </c>
      <c r="AK2691">
        <v>0.03</v>
      </c>
      <c r="AL2691">
        <v>0.03</v>
      </c>
      <c r="AM2691">
        <v>0.05</v>
      </c>
      <c r="AN2691">
        <v>0.05</v>
      </c>
      <c r="AO2691">
        <v>1.42</v>
      </c>
      <c r="AP2691">
        <v>1.42</v>
      </c>
      <c r="AQ2691">
        <v>22.67</v>
      </c>
      <c r="AR2691">
        <v>0.53</v>
      </c>
      <c r="AS2691">
        <v>0.68</v>
      </c>
      <c r="AT2691">
        <v>-1</v>
      </c>
      <c r="AU2691">
        <v>-1</v>
      </c>
      <c r="AV2691">
        <v>0.05</v>
      </c>
      <c r="AW2691">
        <v>29.88</v>
      </c>
      <c r="AX2691">
        <v>29.88</v>
      </c>
      <c r="AY2691">
        <v>0.17</v>
      </c>
      <c r="AZ2691">
        <v>0</v>
      </c>
      <c r="BA2691">
        <v>1458.0748987427016</v>
      </c>
    </row>
    <row r="2692" spans="1:53" x14ac:dyDescent="0.25">
      <c r="A2692">
        <v>5940</v>
      </c>
      <c r="B2692" t="s">
        <v>2966</v>
      </c>
      <c r="C2692">
        <v>0</v>
      </c>
      <c r="D2692">
        <v>1.58</v>
      </c>
      <c r="E2692">
        <v>0</v>
      </c>
      <c r="F2692">
        <v>0</v>
      </c>
      <c r="G2692">
        <v>0</v>
      </c>
      <c r="H2692">
        <v>0.03</v>
      </c>
      <c r="I2692">
        <v>0</v>
      </c>
      <c r="J2692">
        <v>2</v>
      </c>
      <c r="K2692">
        <v>0.03</v>
      </c>
      <c r="L2692">
        <v>-1</v>
      </c>
      <c r="M2692">
        <v>-1</v>
      </c>
      <c r="N2692">
        <v>0.67</v>
      </c>
      <c r="O2692">
        <v>3.58</v>
      </c>
      <c r="P2692">
        <v>0.03</v>
      </c>
      <c r="Q2692">
        <v>0.28000000000000003</v>
      </c>
      <c r="R2692">
        <v>0.05</v>
      </c>
      <c r="S2692">
        <v>0.32</v>
      </c>
      <c r="T2692">
        <v>0.23</v>
      </c>
      <c r="U2692">
        <v>0</v>
      </c>
      <c r="V2692">
        <v>0</v>
      </c>
      <c r="W2692">
        <v>20.67</v>
      </c>
      <c r="X2692">
        <v>0.6</v>
      </c>
      <c r="Y2692">
        <v>-1</v>
      </c>
      <c r="Z2692">
        <v>-1</v>
      </c>
      <c r="AA2692">
        <v>24.88</v>
      </c>
      <c r="AB2692">
        <v>0.03</v>
      </c>
      <c r="AC2692">
        <v>0.02</v>
      </c>
      <c r="AD2692">
        <v>0.03</v>
      </c>
      <c r="AE2692">
        <v>4.17</v>
      </c>
      <c r="AF2692">
        <v>-1</v>
      </c>
      <c r="AG2692">
        <v>-1</v>
      </c>
      <c r="AH2692">
        <v>-1</v>
      </c>
      <c r="AI2692">
        <v>0</v>
      </c>
      <c r="AJ2692">
        <v>0</v>
      </c>
      <c r="AK2692">
        <v>0.03</v>
      </c>
      <c r="AL2692">
        <v>0.03</v>
      </c>
      <c r="AM2692">
        <v>0.05</v>
      </c>
      <c r="AN2692">
        <v>0.05</v>
      </c>
      <c r="AO2692">
        <v>1.42</v>
      </c>
      <c r="AP2692">
        <v>1.42</v>
      </c>
      <c r="AQ2692">
        <v>22.67</v>
      </c>
      <c r="AR2692">
        <v>0.53</v>
      </c>
      <c r="AS2692">
        <v>0.68</v>
      </c>
      <c r="AT2692">
        <v>-1</v>
      </c>
      <c r="AU2692">
        <v>-1</v>
      </c>
      <c r="AV2692">
        <v>0.05</v>
      </c>
      <c r="AW2692">
        <v>29.88</v>
      </c>
      <c r="AX2692">
        <v>29.88</v>
      </c>
      <c r="AY2692">
        <v>0.17</v>
      </c>
      <c r="AZ2692">
        <v>0</v>
      </c>
      <c r="BA2692">
        <v>1390.4903424323279</v>
      </c>
    </row>
    <row r="2693" spans="1:53" x14ac:dyDescent="0.25">
      <c r="A2693">
        <v>5941</v>
      </c>
      <c r="B2693" t="s">
        <v>2967</v>
      </c>
      <c r="C2693">
        <v>0</v>
      </c>
      <c r="D2693">
        <v>1.58</v>
      </c>
      <c r="E2693">
        <v>0</v>
      </c>
      <c r="F2693">
        <v>0</v>
      </c>
      <c r="G2693">
        <v>0</v>
      </c>
      <c r="H2693">
        <v>0.03</v>
      </c>
      <c r="I2693">
        <v>0</v>
      </c>
      <c r="J2693">
        <v>2</v>
      </c>
      <c r="K2693">
        <v>0.03</v>
      </c>
      <c r="L2693">
        <v>-1</v>
      </c>
      <c r="M2693">
        <v>-1</v>
      </c>
      <c r="N2693">
        <v>0.67</v>
      </c>
      <c r="O2693">
        <v>3.58</v>
      </c>
      <c r="P2693">
        <v>0.03</v>
      </c>
      <c r="Q2693">
        <v>0.28000000000000003</v>
      </c>
      <c r="R2693">
        <v>0.05</v>
      </c>
      <c r="S2693">
        <v>0.32</v>
      </c>
      <c r="T2693">
        <v>0.23</v>
      </c>
      <c r="U2693">
        <v>0</v>
      </c>
      <c r="V2693">
        <v>0</v>
      </c>
      <c r="W2693">
        <v>20.67</v>
      </c>
      <c r="X2693">
        <v>0.6</v>
      </c>
      <c r="Y2693">
        <v>-1</v>
      </c>
      <c r="Z2693">
        <v>-1</v>
      </c>
      <c r="AA2693">
        <v>24.88</v>
      </c>
      <c r="AB2693">
        <v>0.03</v>
      </c>
      <c r="AC2693">
        <v>0.02</v>
      </c>
      <c r="AD2693">
        <v>0.03</v>
      </c>
      <c r="AE2693">
        <v>4.17</v>
      </c>
      <c r="AF2693">
        <v>-1</v>
      </c>
      <c r="AG2693">
        <v>-1</v>
      </c>
      <c r="AH2693">
        <v>-1</v>
      </c>
      <c r="AI2693">
        <v>0</v>
      </c>
      <c r="AJ2693">
        <v>0</v>
      </c>
      <c r="AK2693">
        <v>0.03</v>
      </c>
      <c r="AL2693">
        <v>0.03</v>
      </c>
      <c r="AM2693">
        <v>0.05</v>
      </c>
      <c r="AN2693">
        <v>0.05</v>
      </c>
      <c r="AO2693">
        <v>1.42</v>
      </c>
      <c r="AP2693">
        <v>1.42</v>
      </c>
      <c r="AQ2693">
        <v>22.67</v>
      </c>
      <c r="AR2693">
        <v>0.53</v>
      </c>
      <c r="AS2693">
        <v>0.68</v>
      </c>
      <c r="AT2693">
        <v>-1</v>
      </c>
      <c r="AU2693">
        <v>-1</v>
      </c>
      <c r="AV2693">
        <v>0.05</v>
      </c>
      <c r="AW2693">
        <v>29.88</v>
      </c>
      <c r="AX2693">
        <v>29.88</v>
      </c>
      <c r="AY2693">
        <v>0.17</v>
      </c>
      <c r="AZ2693">
        <v>0</v>
      </c>
      <c r="BA2693">
        <v>1419.4096563553439</v>
      </c>
    </row>
    <row r="2694" spans="1:53" x14ac:dyDescent="0.25">
      <c r="A2694">
        <v>5942</v>
      </c>
      <c r="B2694" t="s">
        <v>721</v>
      </c>
      <c r="C2694">
        <v>0</v>
      </c>
      <c r="D2694">
        <v>1.58</v>
      </c>
      <c r="E2694">
        <v>0</v>
      </c>
      <c r="F2694">
        <v>0</v>
      </c>
      <c r="G2694">
        <v>0</v>
      </c>
      <c r="H2694">
        <v>0.03</v>
      </c>
      <c r="I2694">
        <v>0</v>
      </c>
      <c r="J2694">
        <v>2</v>
      </c>
      <c r="K2694">
        <v>0.03</v>
      </c>
      <c r="L2694">
        <v>-1</v>
      </c>
      <c r="M2694">
        <v>-1</v>
      </c>
      <c r="N2694">
        <v>0.67</v>
      </c>
      <c r="O2694">
        <v>3.58</v>
      </c>
      <c r="P2694">
        <v>0.03</v>
      </c>
      <c r="Q2694">
        <v>0.28000000000000003</v>
      </c>
      <c r="R2694">
        <v>0.05</v>
      </c>
      <c r="S2694">
        <v>0.32</v>
      </c>
      <c r="T2694">
        <v>0.23</v>
      </c>
      <c r="U2694">
        <v>0</v>
      </c>
      <c r="V2694">
        <v>0</v>
      </c>
      <c r="W2694">
        <v>20.67</v>
      </c>
      <c r="X2694">
        <v>0.6</v>
      </c>
      <c r="Y2694">
        <v>-1</v>
      </c>
      <c r="Z2694">
        <v>-1</v>
      </c>
      <c r="AA2694">
        <v>24.88</v>
      </c>
      <c r="AB2694">
        <v>0.03</v>
      </c>
      <c r="AC2694">
        <v>0.02</v>
      </c>
      <c r="AD2694">
        <v>0.03</v>
      </c>
      <c r="AE2694">
        <v>4.17</v>
      </c>
      <c r="AF2694">
        <v>-1</v>
      </c>
      <c r="AG2694">
        <v>-1</v>
      </c>
      <c r="AH2694">
        <v>-1</v>
      </c>
      <c r="AI2694">
        <v>0</v>
      </c>
      <c r="AJ2694">
        <v>0</v>
      </c>
      <c r="AK2694">
        <v>0.03</v>
      </c>
      <c r="AL2694">
        <v>0.03</v>
      </c>
      <c r="AM2694">
        <v>0.05</v>
      </c>
      <c r="AN2694">
        <v>0.05</v>
      </c>
      <c r="AO2694">
        <v>1.42</v>
      </c>
      <c r="AP2694">
        <v>1.42</v>
      </c>
      <c r="AQ2694">
        <v>22.67</v>
      </c>
      <c r="AR2694">
        <v>0.53</v>
      </c>
      <c r="AS2694">
        <v>0.68</v>
      </c>
      <c r="AT2694">
        <v>-1</v>
      </c>
      <c r="AU2694">
        <v>-1</v>
      </c>
      <c r="AV2694">
        <v>0.05</v>
      </c>
      <c r="AW2694">
        <v>29.88</v>
      </c>
      <c r="AX2694">
        <v>29.88</v>
      </c>
      <c r="AY2694">
        <v>0.17</v>
      </c>
      <c r="AZ2694">
        <v>0</v>
      </c>
      <c r="BA2694">
        <v>1505.2295529094349</v>
      </c>
    </row>
    <row r="2695" spans="1:53" x14ac:dyDescent="0.25">
      <c r="A2695">
        <v>5943</v>
      </c>
      <c r="B2695" t="s">
        <v>2968</v>
      </c>
      <c r="C2695">
        <v>0</v>
      </c>
      <c r="D2695">
        <v>1.58</v>
      </c>
      <c r="E2695">
        <v>0</v>
      </c>
      <c r="F2695">
        <v>0</v>
      </c>
      <c r="G2695">
        <v>0</v>
      </c>
      <c r="H2695">
        <v>0.03</v>
      </c>
      <c r="I2695">
        <v>0</v>
      </c>
      <c r="J2695">
        <v>2</v>
      </c>
      <c r="K2695">
        <v>0.03</v>
      </c>
      <c r="L2695">
        <v>-1</v>
      </c>
      <c r="M2695">
        <v>-1</v>
      </c>
      <c r="N2695">
        <v>0.67</v>
      </c>
      <c r="O2695">
        <v>3.58</v>
      </c>
      <c r="P2695">
        <v>0.03</v>
      </c>
      <c r="Q2695">
        <v>0.28000000000000003</v>
      </c>
      <c r="R2695">
        <v>0.05</v>
      </c>
      <c r="S2695">
        <v>0.32</v>
      </c>
      <c r="T2695">
        <v>0.23</v>
      </c>
      <c r="U2695">
        <v>0</v>
      </c>
      <c r="V2695">
        <v>0</v>
      </c>
      <c r="W2695">
        <v>20.67</v>
      </c>
      <c r="X2695">
        <v>0.6</v>
      </c>
      <c r="Y2695">
        <v>-1</v>
      </c>
      <c r="Z2695">
        <v>-1</v>
      </c>
      <c r="AA2695">
        <v>24.88</v>
      </c>
      <c r="AB2695">
        <v>0.03</v>
      </c>
      <c r="AC2695">
        <v>0.02</v>
      </c>
      <c r="AD2695">
        <v>0.03</v>
      </c>
      <c r="AE2695">
        <v>4.17</v>
      </c>
      <c r="AF2695">
        <v>-1</v>
      </c>
      <c r="AG2695">
        <v>-1</v>
      </c>
      <c r="AH2695">
        <v>-1</v>
      </c>
      <c r="AI2695">
        <v>0</v>
      </c>
      <c r="AJ2695">
        <v>0</v>
      </c>
      <c r="AK2695">
        <v>0.03</v>
      </c>
      <c r="AL2695">
        <v>0.03</v>
      </c>
      <c r="AM2695">
        <v>0.05</v>
      </c>
      <c r="AN2695">
        <v>0.05</v>
      </c>
      <c r="AO2695">
        <v>1.42</v>
      </c>
      <c r="AP2695">
        <v>1.42</v>
      </c>
      <c r="AQ2695">
        <v>22.67</v>
      </c>
      <c r="AR2695">
        <v>0.53</v>
      </c>
      <c r="AS2695">
        <v>0.68</v>
      </c>
      <c r="AT2695">
        <v>-1</v>
      </c>
      <c r="AU2695">
        <v>-1</v>
      </c>
      <c r="AV2695">
        <v>0.05</v>
      </c>
      <c r="AW2695">
        <v>29.88</v>
      </c>
      <c r="AX2695">
        <v>29.88</v>
      </c>
      <c r="AY2695">
        <v>0.17</v>
      </c>
      <c r="AZ2695">
        <v>0</v>
      </c>
      <c r="BA2695">
        <v>1352.2965855111004</v>
      </c>
    </row>
    <row r="2696" spans="1:53" x14ac:dyDescent="0.25">
      <c r="A2696">
        <v>5944</v>
      </c>
      <c r="B2696" t="s">
        <v>2969</v>
      </c>
      <c r="C2696">
        <v>0</v>
      </c>
      <c r="D2696">
        <v>1.58</v>
      </c>
      <c r="E2696">
        <v>0</v>
      </c>
      <c r="F2696">
        <v>0</v>
      </c>
      <c r="G2696">
        <v>0</v>
      </c>
      <c r="H2696">
        <v>0.03</v>
      </c>
      <c r="I2696">
        <v>0</v>
      </c>
      <c r="J2696">
        <v>2</v>
      </c>
      <c r="K2696">
        <v>0.03</v>
      </c>
      <c r="L2696">
        <v>-1</v>
      </c>
      <c r="M2696">
        <v>-1</v>
      </c>
      <c r="N2696">
        <v>0.67</v>
      </c>
      <c r="O2696">
        <v>3.58</v>
      </c>
      <c r="P2696">
        <v>0.03</v>
      </c>
      <c r="Q2696">
        <v>0.28000000000000003</v>
      </c>
      <c r="R2696">
        <v>0.05</v>
      </c>
      <c r="S2696">
        <v>0.32</v>
      </c>
      <c r="T2696">
        <v>0.23</v>
      </c>
      <c r="U2696">
        <v>0</v>
      </c>
      <c r="V2696">
        <v>0</v>
      </c>
      <c r="W2696">
        <v>20.67</v>
      </c>
      <c r="X2696">
        <v>0.6</v>
      </c>
      <c r="Y2696">
        <v>-1</v>
      </c>
      <c r="Z2696">
        <v>-1</v>
      </c>
      <c r="AA2696">
        <v>24.88</v>
      </c>
      <c r="AB2696">
        <v>0.03</v>
      </c>
      <c r="AC2696">
        <v>0.02</v>
      </c>
      <c r="AD2696">
        <v>0.03</v>
      </c>
      <c r="AE2696">
        <v>4.17</v>
      </c>
      <c r="AF2696">
        <v>-1</v>
      </c>
      <c r="AG2696">
        <v>-1</v>
      </c>
      <c r="AH2696">
        <v>-1</v>
      </c>
      <c r="AI2696">
        <v>0</v>
      </c>
      <c r="AJ2696">
        <v>0</v>
      </c>
      <c r="AK2696">
        <v>0.03</v>
      </c>
      <c r="AL2696">
        <v>0.03</v>
      </c>
      <c r="AM2696">
        <v>0.05</v>
      </c>
      <c r="AN2696">
        <v>0.05</v>
      </c>
      <c r="AO2696">
        <v>1.42</v>
      </c>
      <c r="AP2696">
        <v>1.42</v>
      </c>
      <c r="AQ2696">
        <v>22.67</v>
      </c>
      <c r="AR2696">
        <v>0.53</v>
      </c>
      <c r="AS2696">
        <v>0.68</v>
      </c>
      <c r="AT2696">
        <v>-1</v>
      </c>
      <c r="AU2696">
        <v>-1</v>
      </c>
      <c r="AV2696">
        <v>0.05</v>
      </c>
      <c r="AW2696">
        <v>29.88</v>
      </c>
      <c r="AX2696">
        <v>29.88</v>
      </c>
      <c r="AY2696">
        <v>0.17</v>
      </c>
      <c r="AZ2696">
        <v>0</v>
      </c>
      <c r="BA2696">
        <v>1451.7967435635087</v>
      </c>
    </row>
    <row r="2697" spans="1:53" x14ac:dyDescent="0.25">
      <c r="A2697">
        <v>5945</v>
      </c>
      <c r="B2697" t="s">
        <v>2970</v>
      </c>
      <c r="C2697">
        <v>0</v>
      </c>
      <c r="D2697">
        <v>1.58</v>
      </c>
      <c r="E2697">
        <v>0</v>
      </c>
      <c r="F2697">
        <v>0</v>
      </c>
      <c r="G2697">
        <v>0</v>
      </c>
      <c r="H2697">
        <v>0.03</v>
      </c>
      <c r="I2697">
        <v>0</v>
      </c>
      <c r="J2697">
        <v>2</v>
      </c>
      <c r="K2697">
        <v>0.03</v>
      </c>
      <c r="L2697">
        <v>-1</v>
      </c>
      <c r="M2697">
        <v>-1</v>
      </c>
      <c r="N2697">
        <v>0.67</v>
      </c>
      <c r="O2697">
        <v>3.58</v>
      </c>
      <c r="P2697">
        <v>0.03</v>
      </c>
      <c r="Q2697">
        <v>0.28000000000000003</v>
      </c>
      <c r="R2697">
        <v>0.05</v>
      </c>
      <c r="S2697">
        <v>0.32</v>
      </c>
      <c r="T2697">
        <v>0.23</v>
      </c>
      <c r="U2697">
        <v>0</v>
      </c>
      <c r="V2697">
        <v>0</v>
      </c>
      <c r="W2697">
        <v>20.67</v>
      </c>
      <c r="X2697">
        <v>0.6</v>
      </c>
      <c r="Y2697">
        <v>-1</v>
      </c>
      <c r="Z2697">
        <v>-1</v>
      </c>
      <c r="AA2697">
        <v>24.88</v>
      </c>
      <c r="AB2697">
        <v>0.03</v>
      </c>
      <c r="AC2697">
        <v>0.02</v>
      </c>
      <c r="AD2697">
        <v>0.03</v>
      </c>
      <c r="AE2697">
        <v>4.17</v>
      </c>
      <c r="AF2697">
        <v>-1</v>
      </c>
      <c r="AG2697">
        <v>-1</v>
      </c>
      <c r="AH2697">
        <v>-1</v>
      </c>
      <c r="AI2697">
        <v>0</v>
      </c>
      <c r="AJ2697">
        <v>0</v>
      </c>
      <c r="AK2697">
        <v>0.03</v>
      </c>
      <c r="AL2697">
        <v>0.03</v>
      </c>
      <c r="AM2697">
        <v>0.05</v>
      </c>
      <c r="AN2697">
        <v>0.05</v>
      </c>
      <c r="AO2697">
        <v>1.42</v>
      </c>
      <c r="AP2697">
        <v>1.42</v>
      </c>
      <c r="AQ2697">
        <v>22.67</v>
      </c>
      <c r="AR2697">
        <v>0.53</v>
      </c>
      <c r="AS2697">
        <v>0.68</v>
      </c>
      <c r="AT2697">
        <v>-1</v>
      </c>
      <c r="AU2697">
        <v>-1</v>
      </c>
      <c r="AV2697">
        <v>0.05</v>
      </c>
      <c r="AW2697">
        <v>29.88</v>
      </c>
      <c r="AX2697">
        <v>29.88</v>
      </c>
      <c r="AY2697">
        <v>0.17</v>
      </c>
      <c r="AZ2697">
        <v>0</v>
      </c>
      <c r="BA2697">
        <v>1372.6768759376541</v>
      </c>
    </row>
    <row r="2698" spans="1:53" x14ac:dyDescent="0.25">
      <c r="A2698">
        <v>5947</v>
      </c>
      <c r="B2698" t="s">
        <v>2971</v>
      </c>
      <c r="C2698">
        <v>0</v>
      </c>
      <c r="D2698">
        <v>1.58</v>
      </c>
      <c r="E2698">
        <v>0</v>
      </c>
      <c r="F2698">
        <v>0</v>
      </c>
      <c r="G2698">
        <v>0</v>
      </c>
      <c r="H2698">
        <v>0.03</v>
      </c>
      <c r="I2698">
        <v>0</v>
      </c>
      <c r="J2698">
        <v>2</v>
      </c>
      <c r="K2698">
        <v>0.03</v>
      </c>
      <c r="L2698">
        <v>-1</v>
      </c>
      <c r="M2698">
        <v>-1</v>
      </c>
      <c r="N2698">
        <v>0.67</v>
      </c>
      <c r="O2698">
        <v>3.58</v>
      </c>
      <c r="P2698">
        <v>0.03</v>
      </c>
      <c r="Q2698">
        <v>0.28000000000000003</v>
      </c>
      <c r="R2698">
        <v>0.05</v>
      </c>
      <c r="S2698">
        <v>0.32</v>
      </c>
      <c r="T2698">
        <v>0.23</v>
      </c>
      <c r="U2698">
        <v>0</v>
      </c>
      <c r="V2698">
        <v>0</v>
      </c>
      <c r="W2698">
        <v>20.67</v>
      </c>
      <c r="X2698">
        <v>0.6</v>
      </c>
      <c r="Y2698">
        <v>-1</v>
      </c>
      <c r="Z2698">
        <v>-1</v>
      </c>
      <c r="AA2698">
        <v>24.88</v>
      </c>
      <c r="AB2698">
        <v>0.03</v>
      </c>
      <c r="AC2698">
        <v>0.02</v>
      </c>
      <c r="AD2698">
        <v>0.03</v>
      </c>
      <c r="AE2698">
        <v>4.17</v>
      </c>
      <c r="AF2698">
        <v>-1</v>
      </c>
      <c r="AG2698">
        <v>-1</v>
      </c>
      <c r="AH2698">
        <v>-1</v>
      </c>
      <c r="AI2698">
        <v>0</v>
      </c>
      <c r="AJ2698">
        <v>0</v>
      </c>
      <c r="AK2698">
        <v>0.03</v>
      </c>
      <c r="AL2698">
        <v>0.03</v>
      </c>
      <c r="AM2698">
        <v>0.05</v>
      </c>
      <c r="AN2698">
        <v>0.05</v>
      </c>
      <c r="AO2698">
        <v>1.42</v>
      </c>
      <c r="AP2698">
        <v>1.42</v>
      </c>
      <c r="AQ2698">
        <v>22.67</v>
      </c>
      <c r="AR2698">
        <v>0.53</v>
      </c>
      <c r="AS2698">
        <v>0.68</v>
      </c>
      <c r="AT2698">
        <v>-1</v>
      </c>
      <c r="AU2698">
        <v>-1</v>
      </c>
      <c r="AV2698">
        <v>0.05</v>
      </c>
      <c r="AW2698">
        <v>29.88</v>
      </c>
      <c r="AX2698">
        <v>29.88</v>
      </c>
      <c r="AY2698">
        <v>0.17</v>
      </c>
      <c r="AZ2698">
        <v>0</v>
      </c>
      <c r="BA2698">
        <v>1423.410142680759</v>
      </c>
    </row>
    <row r="2699" spans="1:53" x14ac:dyDescent="0.25">
      <c r="A2699">
        <v>5948</v>
      </c>
      <c r="B2699" t="s">
        <v>2972</v>
      </c>
      <c r="C2699">
        <v>0</v>
      </c>
      <c r="D2699">
        <v>1.58</v>
      </c>
      <c r="E2699">
        <v>0</v>
      </c>
      <c r="F2699">
        <v>0</v>
      </c>
      <c r="G2699">
        <v>0</v>
      </c>
      <c r="H2699">
        <v>0.03</v>
      </c>
      <c r="I2699">
        <v>0</v>
      </c>
      <c r="J2699">
        <v>2</v>
      </c>
      <c r="K2699">
        <v>0.03</v>
      </c>
      <c r="L2699">
        <v>-1</v>
      </c>
      <c r="M2699">
        <v>-1</v>
      </c>
      <c r="N2699">
        <v>0.67</v>
      </c>
      <c r="O2699">
        <v>3.58</v>
      </c>
      <c r="P2699">
        <v>0.03</v>
      </c>
      <c r="Q2699">
        <v>0.28000000000000003</v>
      </c>
      <c r="R2699">
        <v>0.05</v>
      </c>
      <c r="S2699">
        <v>0.32</v>
      </c>
      <c r="T2699">
        <v>0.23</v>
      </c>
      <c r="U2699">
        <v>0</v>
      </c>
      <c r="V2699">
        <v>0</v>
      </c>
      <c r="W2699">
        <v>20.67</v>
      </c>
      <c r="X2699">
        <v>0.6</v>
      </c>
      <c r="Y2699">
        <v>-1</v>
      </c>
      <c r="Z2699">
        <v>-1</v>
      </c>
      <c r="AA2699">
        <v>24.88</v>
      </c>
      <c r="AB2699">
        <v>0.03</v>
      </c>
      <c r="AC2699">
        <v>0.02</v>
      </c>
      <c r="AD2699">
        <v>0.03</v>
      </c>
      <c r="AE2699">
        <v>4.17</v>
      </c>
      <c r="AF2699">
        <v>-1</v>
      </c>
      <c r="AG2699">
        <v>-1</v>
      </c>
      <c r="AH2699">
        <v>-1</v>
      </c>
      <c r="AI2699">
        <v>0</v>
      </c>
      <c r="AJ2699">
        <v>0</v>
      </c>
      <c r="AK2699">
        <v>0.03</v>
      </c>
      <c r="AL2699">
        <v>0.03</v>
      </c>
      <c r="AM2699">
        <v>0.05</v>
      </c>
      <c r="AN2699">
        <v>0.05</v>
      </c>
      <c r="AO2699">
        <v>1.42</v>
      </c>
      <c r="AP2699">
        <v>1.42</v>
      </c>
      <c r="AQ2699">
        <v>22.67</v>
      </c>
      <c r="AR2699">
        <v>0.53</v>
      </c>
      <c r="AS2699">
        <v>0.68</v>
      </c>
      <c r="AT2699">
        <v>-1</v>
      </c>
      <c r="AU2699">
        <v>-1</v>
      </c>
      <c r="AV2699">
        <v>0.05</v>
      </c>
      <c r="AW2699">
        <v>29.88</v>
      </c>
      <c r="AX2699">
        <v>29.88</v>
      </c>
      <c r="AY2699">
        <v>0.17</v>
      </c>
      <c r="AZ2699">
        <v>0</v>
      </c>
      <c r="BA2699">
        <v>1412.4007663522793</v>
      </c>
    </row>
    <row r="2700" spans="1:53" x14ac:dyDescent="0.25">
      <c r="A2700">
        <v>5949</v>
      </c>
      <c r="B2700" t="s">
        <v>2973</v>
      </c>
      <c r="C2700">
        <v>0</v>
      </c>
      <c r="D2700">
        <v>1.58</v>
      </c>
      <c r="E2700">
        <v>0</v>
      </c>
      <c r="F2700">
        <v>0</v>
      </c>
      <c r="G2700">
        <v>0</v>
      </c>
      <c r="H2700">
        <v>0.03</v>
      </c>
      <c r="I2700">
        <v>0</v>
      </c>
      <c r="J2700">
        <v>2</v>
      </c>
      <c r="K2700">
        <v>0.03</v>
      </c>
      <c r="L2700">
        <v>-1</v>
      </c>
      <c r="M2700">
        <v>-1</v>
      </c>
      <c r="N2700">
        <v>0.67</v>
      </c>
      <c r="O2700">
        <v>3.58</v>
      </c>
      <c r="P2700">
        <v>0.03</v>
      </c>
      <c r="Q2700">
        <v>0.28000000000000003</v>
      </c>
      <c r="R2700">
        <v>0.05</v>
      </c>
      <c r="S2700">
        <v>0.32</v>
      </c>
      <c r="T2700">
        <v>0.23</v>
      </c>
      <c r="U2700">
        <v>0</v>
      </c>
      <c r="V2700">
        <v>0</v>
      </c>
      <c r="W2700">
        <v>20.67</v>
      </c>
      <c r="X2700">
        <v>0.6</v>
      </c>
      <c r="Y2700">
        <v>-1</v>
      </c>
      <c r="Z2700">
        <v>-1</v>
      </c>
      <c r="AA2700">
        <v>24.88</v>
      </c>
      <c r="AB2700">
        <v>0.03</v>
      </c>
      <c r="AC2700">
        <v>0.02</v>
      </c>
      <c r="AD2700">
        <v>0.03</v>
      </c>
      <c r="AE2700">
        <v>4.17</v>
      </c>
      <c r="AF2700">
        <v>-1</v>
      </c>
      <c r="AG2700">
        <v>-1</v>
      </c>
      <c r="AH2700">
        <v>-1</v>
      </c>
      <c r="AI2700">
        <v>0</v>
      </c>
      <c r="AJ2700">
        <v>0</v>
      </c>
      <c r="AK2700">
        <v>0.03</v>
      </c>
      <c r="AL2700">
        <v>0.03</v>
      </c>
      <c r="AM2700">
        <v>0.05</v>
      </c>
      <c r="AN2700">
        <v>0.05</v>
      </c>
      <c r="AO2700">
        <v>1.42</v>
      </c>
      <c r="AP2700">
        <v>1.42</v>
      </c>
      <c r="AQ2700">
        <v>22.67</v>
      </c>
      <c r="AR2700">
        <v>0.53</v>
      </c>
      <c r="AS2700">
        <v>0.68</v>
      </c>
      <c r="AT2700">
        <v>-1</v>
      </c>
      <c r="AU2700">
        <v>-1</v>
      </c>
      <c r="AV2700">
        <v>0.05</v>
      </c>
      <c r="AW2700">
        <v>29.88</v>
      </c>
      <c r="AX2700">
        <v>29.88</v>
      </c>
      <c r="AY2700">
        <v>0.17</v>
      </c>
      <c r="AZ2700">
        <v>0</v>
      </c>
      <c r="BA2700">
        <v>1372.0252148989437</v>
      </c>
    </row>
    <row r="2701" spans="1:53" x14ac:dyDescent="0.25">
      <c r="A2701">
        <v>5950</v>
      </c>
      <c r="B2701" t="s">
        <v>1244</v>
      </c>
      <c r="C2701">
        <v>0</v>
      </c>
      <c r="D2701">
        <v>1.58</v>
      </c>
      <c r="E2701">
        <v>0</v>
      </c>
      <c r="F2701">
        <v>0</v>
      </c>
      <c r="G2701">
        <v>0</v>
      </c>
      <c r="H2701">
        <v>0.03</v>
      </c>
      <c r="I2701">
        <v>0</v>
      </c>
      <c r="J2701">
        <v>2</v>
      </c>
      <c r="K2701">
        <v>0.03</v>
      </c>
      <c r="L2701">
        <v>-1</v>
      </c>
      <c r="M2701">
        <v>-1</v>
      </c>
      <c r="N2701">
        <v>0.67</v>
      </c>
      <c r="O2701">
        <v>3.58</v>
      </c>
      <c r="P2701">
        <v>0.03</v>
      </c>
      <c r="Q2701">
        <v>0.28000000000000003</v>
      </c>
      <c r="R2701">
        <v>0.05</v>
      </c>
      <c r="S2701">
        <v>0.32</v>
      </c>
      <c r="T2701">
        <v>0.23</v>
      </c>
      <c r="U2701">
        <v>0</v>
      </c>
      <c r="V2701">
        <v>0</v>
      </c>
      <c r="W2701">
        <v>20.67</v>
      </c>
      <c r="X2701">
        <v>0.6</v>
      </c>
      <c r="Y2701">
        <v>-1</v>
      </c>
      <c r="Z2701">
        <v>-1</v>
      </c>
      <c r="AA2701">
        <v>24.88</v>
      </c>
      <c r="AB2701">
        <v>0.03</v>
      </c>
      <c r="AC2701">
        <v>0.02</v>
      </c>
      <c r="AD2701">
        <v>0.03</v>
      </c>
      <c r="AE2701">
        <v>4.17</v>
      </c>
      <c r="AF2701">
        <v>-1</v>
      </c>
      <c r="AG2701">
        <v>-1</v>
      </c>
      <c r="AH2701">
        <v>-1</v>
      </c>
      <c r="AI2701">
        <v>0</v>
      </c>
      <c r="AJ2701">
        <v>0</v>
      </c>
      <c r="AK2701">
        <v>0.03</v>
      </c>
      <c r="AL2701">
        <v>0.03</v>
      </c>
      <c r="AM2701">
        <v>0.05</v>
      </c>
      <c r="AN2701">
        <v>0.05</v>
      </c>
      <c r="AO2701">
        <v>1.42</v>
      </c>
      <c r="AP2701">
        <v>1.42</v>
      </c>
      <c r="AQ2701">
        <v>22.67</v>
      </c>
      <c r="AR2701">
        <v>0.53</v>
      </c>
      <c r="AS2701">
        <v>0.68</v>
      </c>
      <c r="AT2701">
        <v>-1</v>
      </c>
      <c r="AU2701">
        <v>-1</v>
      </c>
      <c r="AV2701">
        <v>0.05</v>
      </c>
      <c r="AW2701">
        <v>29.88</v>
      </c>
      <c r="AX2701">
        <v>29.88</v>
      </c>
      <c r="AY2701">
        <v>0.17</v>
      </c>
      <c r="AZ2701">
        <v>0</v>
      </c>
      <c r="BA2701">
        <v>1420.8976277311338</v>
      </c>
    </row>
    <row r="2702" spans="1:53" x14ac:dyDescent="0.25">
      <c r="A2702">
        <v>5951</v>
      </c>
      <c r="B2702" t="s">
        <v>2974</v>
      </c>
      <c r="C2702">
        <v>0</v>
      </c>
      <c r="D2702">
        <v>1.58</v>
      </c>
      <c r="E2702">
        <v>0</v>
      </c>
      <c r="F2702">
        <v>0</v>
      </c>
      <c r="G2702">
        <v>0</v>
      </c>
      <c r="H2702">
        <v>0.03</v>
      </c>
      <c r="I2702">
        <v>0</v>
      </c>
      <c r="J2702">
        <v>2</v>
      </c>
      <c r="K2702">
        <v>0.03</v>
      </c>
      <c r="L2702">
        <v>-1</v>
      </c>
      <c r="M2702">
        <v>-1</v>
      </c>
      <c r="N2702">
        <v>0.67</v>
      </c>
      <c r="O2702">
        <v>3.58</v>
      </c>
      <c r="P2702">
        <v>0.03</v>
      </c>
      <c r="Q2702">
        <v>0.28000000000000003</v>
      </c>
      <c r="R2702">
        <v>0.05</v>
      </c>
      <c r="S2702">
        <v>0.32</v>
      </c>
      <c r="T2702">
        <v>0.23</v>
      </c>
      <c r="U2702">
        <v>0</v>
      </c>
      <c r="V2702">
        <v>0</v>
      </c>
      <c r="W2702">
        <v>20.67</v>
      </c>
      <c r="X2702">
        <v>0.6</v>
      </c>
      <c r="Y2702">
        <v>-1</v>
      </c>
      <c r="Z2702">
        <v>-1</v>
      </c>
      <c r="AA2702">
        <v>24.88</v>
      </c>
      <c r="AB2702">
        <v>0.03</v>
      </c>
      <c r="AC2702">
        <v>0.02</v>
      </c>
      <c r="AD2702">
        <v>0.03</v>
      </c>
      <c r="AE2702">
        <v>4.17</v>
      </c>
      <c r="AF2702">
        <v>-1</v>
      </c>
      <c r="AG2702">
        <v>-1</v>
      </c>
      <c r="AH2702">
        <v>-1</v>
      </c>
      <c r="AI2702">
        <v>0</v>
      </c>
      <c r="AJ2702">
        <v>0</v>
      </c>
      <c r="AK2702">
        <v>0.03</v>
      </c>
      <c r="AL2702">
        <v>0.03</v>
      </c>
      <c r="AM2702">
        <v>0.05</v>
      </c>
      <c r="AN2702">
        <v>0.05</v>
      </c>
      <c r="AO2702">
        <v>1.42</v>
      </c>
      <c r="AP2702">
        <v>1.42</v>
      </c>
      <c r="AQ2702">
        <v>22.67</v>
      </c>
      <c r="AR2702">
        <v>0.53</v>
      </c>
      <c r="AS2702">
        <v>0.68</v>
      </c>
      <c r="AT2702">
        <v>-1</v>
      </c>
      <c r="AU2702">
        <v>-1</v>
      </c>
      <c r="AV2702">
        <v>0.05</v>
      </c>
      <c r="AW2702">
        <v>29.88</v>
      </c>
      <c r="AX2702">
        <v>29.88</v>
      </c>
      <c r="AY2702">
        <v>0.17</v>
      </c>
      <c r="AZ2702">
        <v>0</v>
      </c>
      <c r="BA2702">
        <v>1438.5452635769768</v>
      </c>
    </row>
    <row r="2703" spans="1:53" x14ac:dyDescent="0.25">
      <c r="A2703">
        <v>5952</v>
      </c>
      <c r="B2703" t="s">
        <v>2975</v>
      </c>
      <c r="C2703">
        <v>0</v>
      </c>
      <c r="D2703">
        <v>1.58</v>
      </c>
      <c r="E2703">
        <v>0</v>
      </c>
      <c r="F2703">
        <v>0</v>
      </c>
      <c r="G2703">
        <v>0</v>
      </c>
      <c r="H2703">
        <v>0.03</v>
      </c>
      <c r="I2703">
        <v>0</v>
      </c>
      <c r="J2703">
        <v>2</v>
      </c>
      <c r="K2703">
        <v>0.03</v>
      </c>
      <c r="L2703">
        <v>-1</v>
      </c>
      <c r="M2703">
        <v>-1</v>
      </c>
      <c r="N2703">
        <v>0.67</v>
      </c>
      <c r="O2703">
        <v>3.58</v>
      </c>
      <c r="P2703">
        <v>0.03</v>
      </c>
      <c r="Q2703">
        <v>0.28000000000000003</v>
      </c>
      <c r="R2703">
        <v>0.05</v>
      </c>
      <c r="S2703">
        <v>0.32</v>
      </c>
      <c r="T2703">
        <v>0.23</v>
      </c>
      <c r="U2703">
        <v>0</v>
      </c>
      <c r="V2703">
        <v>0</v>
      </c>
      <c r="W2703">
        <v>20.67</v>
      </c>
      <c r="X2703">
        <v>0.6</v>
      </c>
      <c r="Y2703">
        <v>-1</v>
      </c>
      <c r="Z2703">
        <v>-1</v>
      </c>
      <c r="AA2703">
        <v>24.88</v>
      </c>
      <c r="AB2703">
        <v>0.03</v>
      </c>
      <c r="AC2703">
        <v>0.02</v>
      </c>
      <c r="AD2703">
        <v>0.03</v>
      </c>
      <c r="AE2703">
        <v>4.17</v>
      </c>
      <c r="AF2703">
        <v>-1</v>
      </c>
      <c r="AG2703">
        <v>-1</v>
      </c>
      <c r="AH2703">
        <v>-1</v>
      </c>
      <c r="AI2703">
        <v>0</v>
      </c>
      <c r="AJ2703">
        <v>0</v>
      </c>
      <c r="AK2703">
        <v>0.03</v>
      </c>
      <c r="AL2703">
        <v>0.03</v>
      </c>
      <c r="AM2703">
        <v>0.05</v>
      </c>
      <c r="AN2703">
        <v>0.05</v>
      </c>
      <c r="AO2703">
        <v>1.42</v>
      </c>
      <c r="AP2703">
        <v>1.42</v>
      </c>
      <c r="AQ2703">
        <v>22.67</v>
      </c>
      <c r="AR2703">
        <v>0.53</v>
      </c>
      <c r="AS2703">
        <v>0.68</v>
      </c>
      <c r="AT2703">
        <v>-1</v>
      </c>
      <c r="AU2703">
        <v>-1</v>
      </c>
      <c r="AV2703">
        <v>0.05</v>
      </c>
      <c r="AW2703">
        <v>29.88</v>
      </c>
      <c r="AX2703">
        <v>29.88</v>
      </c>
      <c r="AY2703">
        <v>0.17</v>
      </c>
      <c r="AZ2703">
        <v>0</v>
      </c>
      <c r="BA2703">
        <v>1385.0464846908399</v>
      </c>
    </row>
    <row r="2704" spans="1:53" x14ac:dyDescent="0.25">
      <c r="A2704">
        <v>5953</v>
      </c>
      <c r="B2704" t="s">
        <v>2976</v>
      </c>
      <c r="C2704">
        <v>0</v>
      </c>
      <c r="D2704">
        <v>1.58</v>
      </c>
      <c r="E2704">
        <v>0</v>
      </c>
      <c r="F2704">
        <v>0</v>
      </c>
      <c r="G2704">
        <v>0</v>
      </c>
      <c r="H2704">
        <v>0.03</v>
      </c>
      <c r="I2704">
        <v>0</v>
      </c>
      <c r="J2704">
        <v>2</v>
      </c>
      <c r="K2704">
        <v>0.03</v>
      </c>
      <c r="L2704">
        <v>-1</v>
      </c>
      <c r="M2704">
        <v>-1</v>
      </c>
      <c r="N2704">
        <v>0.67</v>
      </c>
      <c r="O2704">
        <v>3.58</v>
      </c>
      <c r="P2704">
        <v>0.03</v>
      </c>
      <c r="Q2704">
        <v>0.28000000000000003</v>
      </c>
      <c r="R2704">
        <v>0.05</v>
      </c>
      <c r="S2704">
        <v>0.32</v>
      </c>
      <c r="T2704">
        <v>0.23</v>
      </c>
      <c r="U2704">
        <v>0</v>
      </c>
      <c r="V2704">
        <v>0</v>
      </c>
      <c r="W2704">
        <v>20.67</v>
      </c>
      <c r="X2704">
        <v>0.6</v>
      </c>
      <c r="Y2704">
        <v>-1</v>
      </c>
      <c r="Z2704">
        <v>-1</v>
      </c>
      <c r="AA2704">
        <v>24.88</v>
      </c>
      <c r="AB2704">
        <v>0.03</v>
      </c>
      <c r="AC2704">
        <v>0.02</v>
      </c>
      <c r="AD2704">
        <v>0.03</v>
      </c>
      <c r="AE2704">
        <v>4.17</v>
      </c>
      <c r="AF2704">
        <v>-1</v>
      </c>
      <c r="AG2704">
        <v>-1</v>
      </c>
      <c r="AH2704">
        <v>-1</v>
      </c>
      <c r="AI2704">
        <v>0</v>
      </c>
      <c r="AJ2704">
        <v>0</v>
      </c>
      <c r="AK2704">
        <v>0.03</v>
      </c>
      <c r="AL2704">
        <v>0.03</v>
      </c>
      <c r="AM2704">
        <v>0.05</v>
      </c>
      <c r="AN2704">
        <v>0.05</v>
      </c>
      <c r="AO2704">
        <v>1.42</v>
      </c>
      <c r="AP2704">
        <v>1.42</v>
      </c>
      <c r="AQ2704">
        <v>22.67</v>
      </c>
      <c r="AR2704">
        <v>0.53</v>
      </c>
      <c r="AS2704">
        <v>0.68</v>
      </c>
      <c r="AT2704">
        <v>-1</v>
      </c>
      <c r="AU2704">
        <v>-1</v>
      </c>
      <c r="AV2704">
        <v>0.05</v>
      </c>
      <c r="AW2704">
        <v>29.88</v>
      </c>
      <c r="AX2704">
        <v>29.88</v>
      </c>
      <c r="AY2704">
        <v>0.17</v>
      </c>
      <c r="AZ2704">
        <v>0</v>
      </c>
      <c r="BA2704">
        <v>1400.8837019003122</v>
      </c>
    </row>
    <row r="2705" spans="1:53" x14ac:dyDescent="0.25">
      <c r="A2705">
        <v>5954</v>
      </c>
      <c r="B2705" t="s">
        <v>2977</v>
      </c>
      <c r="C2705">
        <v>0</v>
      </c>
      <c r="D2705">
        <v>1.58</v>
      </c>
      <c r="E2705">
        <v>0</v>
      </c>
      <c r="F2705">
        <v>0</v>
      </c>
      <c r="G2705">
        <v>0</v>
      </c>
      <c r="H2705">
        <v>0.03</v>
      </c>
      <c r="I2705">
        <v>0</v>
      </c>
      <c r="J2705">
        <v>2</v>
      </c>
      <c r="K2705">
        <v>0.03</v>
      </c>
      <c r="L2705">
        <v>-1</v>
      </c>
      <c r="M2705">
        <v>-1</v>
      </c>
      <c r="N2705">
        <v>0.67</v>
      </c>
      <c r="O2705">
        <v>3.58</v>
      </c>
      <c r="P2705">
        <v>0.03</v>
      </c>
      <c r="Q2705">
        <v>0.28000000000000003</v>
      </c>
      <c r="R2705">
        <v>0.05</v>
      </c>
      <c r="S2705">
        <v>0.32</v>
      </c>
      <c r="T2705">
        <v>0.23</v>
      </c>
      <c r="U2705">
        <v>0</v>
      </c>
      <c r="V2705">
        <v>0</v>
      </c>
      <c r="W2705">
        <v>20.67</v>
      </c>
      <c r="X2705">
        <v>0.6</v>
      </c>
      <c r="Y2705">
        <v>-1</v>
      </c>
      <c r="Z2705">
        <v>-1</v>
      </c>
      <c r="AA2705">
        <v>24.88</v>
      </c>
      <c r="AB2705">
        <v>0.03</v>
      </c>
      <c r="AC2705">
        <v>0.02</v>
      </c>
      <c r="AD2705">
        <v>0.03</v>
      </c>
      <c r="AE2705">
        <v>4.17</v>
      </c>
      <c r="AF2705">
        <v>-1</v>
      </c>
      <c r="AG2705">
        <v>-1</v>
      </c>
      <c r="AH2705">
        <v>-1</v>
      </c>
      <c r="AI2705">
        <v>0</v>
      </c>
      <c r="AJ2705">
        <v>0</v>
      </c>
      <c r="AK2705">
        <v>0.03</v>
      </c>
      <c r="AL2705">
        <v>0.03</v>
      </c>
      <c r="AM2705">
        <v>0.05</v>
      </c>
      <c r="AN2705">
        <v>0.05</v>
      </c>
      <c r="AO2705">
        <v>1.42</v>
      </c>
      <c r="AP2705">
        <v>1.42</v>
      </c>
      <c r="AQ2705">
        <v>22.67</v>
      </c>
      <c r="AR2705">
        <v>0.53</v>
      </c>
      <c r="AS2705">
        <v>0.68</v>
      </c>
      <c r="AT2705">
        <v>-1</v>
      </c>
      <c r="AU2705">
        <v>-1</v>
      </c>
      <c r="AV2705">
        <v>0.05</v>
      </c>
      <c r="AW2705">
        <v>29.88</v>
      </c>
      <c r="AX2705">
        <v>29.88</v>
      </c>
      <c r="AY2705">
        <v>0.17</v>
      </c>
      <c r="AZ2705">
        <v>0</v>
      </c>
      <c r="BA2705">
        <v>1329.598814399654</v>
      </c>
    </row>
    <row r="2706" spans="1:53" x14ac:dyDescent="0.25">
      <c r="A2706">
        <v>5955</v>
      </c>
      <c r="B2706" t="s">
        <v>1179</v>
      </c>
      <c r="C2706">
        <v>0</v>
      </c>
      <c r="D2706">
        <v>1.58</v>
      </c>
      <c r="E2706">
        <v>0</v>
      </c>
      <c r="F2706">
        <v>0</v>
      </c>
      <c r="G2706">
        <v>0</v>
      </c>
      <c r="H2706">
        <v>0.03</v>
      </c>
      <c r="I2706">
        <v>0</v>
      </c>
      <c r="J2706">
        <v>2</v>
      </c>
      <c r="K2706">
        <v>0.03</v>
      </c>
      <c r="L2706">
        <v>-1</v>
      </c>
      <c r="M2706">
        <v>-1</v>
      </c>
      <c r="N2706">
        <v>0.67</v>
      </c>
      <c r="O2706">
        <v>3.58</v>
      </c>
      <c r="P2706">
        <v>0.03</v>
      </c>
      <c r="Q2706">
        <v>0.28000000000000003</v>
      </c>
      <c r="R2706">
        <v>0.05</v>
      </c>
      <c r="S2706">
        <v>0.32</v>
      </c>
      <c r="T2706">
        <v>0.23</v>
      </c>
      <c r="U2706">
        <v>0</v>
      </c>
      <c r="V2706">
        <v>0</v>
      </c>
      <c r="W2706">
        <v>20.67</v>
      </c>
      <c r="X2706">
        <v>0.6</v>
      </c>
      <c r="Y2706">
        <v>-1</v>
      </c>
      <c r="Z2706">
        <v>-1</v>
      </c>
      <c r="AA2706">
        <v>24.88</v>
      </c>
      <c r="AB2706">
        <v>0.03</v>
      </c>
      <c r="AC2706">
        <v>0.02</v>
      </c>
      <c r="AD2706">
        <v>0.03</v>
      </c>
      <c r="AE2706">
        <v>4.17</v>
      </c>
      <c r="AF2706">
        <v>-1</v>
      </c>
      <c r="AG2706">
        <v>-1</v>
      </c>
      <c r="AH2706">
        <v>-1</v>
      </c>
      <c r="AI2706">
        <v>0</v>
      </c>
      <c r="AJ2706">
        <v>0</v>
      </c>
      <c r="AK2706">
        <v>0.03</v>
      </c>
      <c r="AL2706">
        <v>0.03</v>
      </c>
      <c r="AM2706">
        <v>0.05</v>
      </c>
      <c r="AN2706">
        <v>0.05</v>
      </c>
      <c r="AO2706">
        <v>1.42</v>
      </c>
      <c r="AP2706">
        <v>1.42</v>
      </c>
      <c r="AQ2706">
        <v>22.67</v>
      </c>
      <c r="AR2706">
        <v>0.53</v>
      </c>
      <c r="AS2706">
        <v>0.68</v>
      </c>
      <c r="AT2706">
        <v>-1</v>
      </c>
      <c r="AU2706">
        <v>-1</v>
      </c>
      <c r="AV2706">
        <v>0.05</v>
      </c>
      <c r="AW2706">
        <v>29.88</v>
      </c>
      <c r="AX2706">
        <v>29.88</v>
      </c>
      <c r="AY2706">
        <v>0.17</v>
      </c>
      <c r="AZ2706">
        <v>0</v>
      </c>
      <c r="BA2706">
        <v>1394.3422217503257</v>
      </c>
    </row>
    <row r="2707" spans="1:53" x14ac:dyDescent="0.25">
      <c r="A2707">
        <v>5956</v>
      </c>
      <c r="B2707" t="s">
        <v>2108</v>
      </c>
      <c r="C2707">
        <v>0</v>
      </c>
      <c r="D2707">
        <v>1.58</v>
      </c>
      <c r="E2707">
        <v>0</v>
      </c>
      <c r="F2707">
        <v>0</v>
      </c>
      <c r="G2707">
        <v>0</v>
      </c>
      <c r="H2707">
        <v>0.03</v>
      </c>
      <c r="I2707">
        <v>0</v>
      </c>
      <c r="J2707">
        <v>2</v>
      </c>
      <c r="K2707">
        <v>0.03</v>
      </c>
      <c r="L2707">
        <v>-1</v>
      </c>
      <c r="M2707">
        <v>-1</v>
      </c>
      <c r="N2707">
        <v>0.67</v>
      </c>
      <c r="O2707">
        <v>3.58</v>
      </c>
      <c r="P2707">
        <v>0.03</v>
      </c>
      <c r="Q2707">
        <v>0.28000000000000003</v>
      </c>
      <c r="R2707">
        <v>0.05</v>
      </c>
      <c r="S2707">
        <v>0.32</v>
      </c>
      <c r="T2707">
        <v>0.23</v>
      </c>
      <c r="U2707">
        <v>0</v>
      </c>
      <c r="V2707">
        <v>0</v>
      </c>
      <c r="W2707">
        <v>20.67</v>
      </c>
      <c r="X2707">
        <v>0.6</v>
      </c>
      <c r="Y2707">
        <v>-1</v>
      </c>
      <c r="Z2707">
        <v>-1</v>
      </c>
      <c r="AA2707">
        <v>24.88</v>
      </c>
      <c r="AB2707">
        <v>0.03</v>
      </c>
      <c r="AC2707">
        <v>0.02</v>
      </c>
      <c r="AD2707">
        <v>0.03</v>
      </c>
      <c r="AE2707">
        <v>4.17</v>
      </c>
      <c r="AF2707">
        <v>-1</v>
      </c>
      <c r="AG2707">
        <v>-1</v>
      </c>
      <c r="AH2707">
        <v>-1</v>
      </c>
      <c r="AI2707">
        <v>0</v>
      </c>
      <c r="AJ2707">
        <v>0</v>
      </c>
      <c r="AK2707">
        <v>0.03</v>
      </c>
      <c r="AL2707">
        <v>0.03</v>
      </c>
      <c r="AM2707">
        <v>0.05</v>
      </c>
      <c r="AN2707">
        <v>0.05</v>
      </c>
      <c r="AO2707">
        <v>1.42</v>
      </c>
      <c r="AP2707">
        <v>1.42</v>
      </c>
      <c r="AQ2707">
        <v>22.67</v>
      </c>
      <c r="AR2707">
        <v>0.53</v>
      </c>
      <c r="AS2707">
        <v>0.68</v>
      </c>
      <c r="AT2707">
        <v>-1</v>
      </c>
      <c r="AU2707">
        <v>-1</v>
      </c>
      <c r="AV2707">
        <v>0.05</v>
      </c>
      <c r="AW2707">
        <v>29.88</v>
      </c>
      <c r="AX2707">
        <v>29.88</v>
      </c>
      <c r="AY2707">
        <v>0.17</v>
      </c>
      <c r="AZ2707">
        <v>0</v>
      </c>
      <c r="BA2707">
        <v>1380.676526807332</v>
      </c>
    </row>
    <row r="2708" spans="1:53" x14ac:dyDescent="0.25">
      <c r="A2708">
        <v>5957</v>
      </c>
      <c r="B2708" t="s">
        <v>2978</v>
      </c>
      <c r="C2708">
        <v>0</v>
      </c>
      <c r="D2708">
        <v>1.58</v>
      </c>
      <c r="E2708">
        <v>0</v>
      </c>
      <c r="F2708">
        <v>0</v>
      </c>
      <c r="G2708">
        <v>0</v>
      </c>
      <c r="H2708">
        <v>0.03</v>
      </c>
      <c r="I2708">
        <v>0</v>
      </c>
      <c r="J2708">
        <v>2</v>
      </c>
      <c r="K2708">
        <v>0.03</v>
      </c>
      <c r="L2708">
        <v>-1</v>
      </c>
      <c r="M2708">
        <v>-1</v>
      </c>
      <c r="N2708">
        <v>0.67</v>
      </c>
      <c r="O2708">
        <v>3.58</v>
      </c>
      <c r="P2708">
        <v>0.03</v>
      </c>
      <c r="Q2708">
        <v>0.28000000000000003</v>
      </c>
      <c r="R2708">
        <v>0.05</v>
      </c>
      <c r="S2708">
        <v>0.32</v>
      </c>
      <c r="T2708">
        <v>0.23</v>
      </c>
      <c r="U2708">
        <v>0</v>
      </c>
      <c r="V2708">
        <v>0</v>
      </c>
      <c r="W2708">
        <v>20.67</v>
      </c>
      <c r="X2708">
        <v>0.6</v>
      </c>
      <c r="Y2708">
        <v>-1</v>
      </c>
      <c r="Z2708">
        <v>-1</v>
      </c>
      <c r="AA2708">
        <v>24.88</v>
      </c>
      <c r="AB2708">
        <v>0.03</v>
      </c>
      <c r="AC2708">
        <v>0.02</v>
      </c>
      <c r="AD2708">
        <v>0.03</v>
      </c>
      <c r="AE2708">
        <v>4.17</v>
      </c>
      <c r="AF2708">
        <v>-1</v>
      </c>
      <c r="AG2708">
        <v>-1</v>
      </c>
      <c r="AH2708">
        <v>-1</v>
      </c>
      <c r="AI2708">
        <v>0</v>
      </c>
      <c r="AJ2708">
        <v>0</v>
      </c>
      <c r="AK2708">
        <v>0.03</v>
      </c>
      <c r="AL2708">
        <v>0.03</v>
      </c>
      <c r="AM2708">
        <v>0.05</v>
      </c>
      <c r="AN2708">
        <v>0.05</v>
      </c>
      <c r="AO2708">
        <v>1.42</v>
      </c>
      <c r="AP2708">
        <v>1.42</v>
      </c>
      <c r="AQ2708">
        <v>22.67</v>
      </c>
      <c r="AR2708">
        <v>0.53</v>
      </c>
      <c r="AS2708">
        <v>0.68</v>
      </c>
      <c r="AT2708">
        <v>-1</v>
      </c>
      <c r="AU2708">
        <v>-1</v>
      </c>
      <c r="AV2708">
        <v>0.05</v>
      </c>
      <c r="AW2708">
        <v>29.88</v>
      </c>
      <c r="AX2708">
        <v>29.88</v>
      </c>
      <c r="AY2708">
        <v>0.17</v>
      </c>
      <c r="AZ2708">
        <v>0</v>
      </c>
      <c r="BA2708">
        <v>1480.3223220783889</v>
      </c>
    </row>
    <row r="2709" spans="1:53" x14ac:dyDescent="0.25">
      <c r="A2709">
        <v>5959</v>
      </c>
      <c r="B2709" t="s">
        <v>2979</v>
      </c>
      <c r="C2709">
        <v>0</v>
      </c>
      <c r="D2709">
        <v>1.58</v>
      </c>
      <c r="E2709">
        <v>0</v>
      </c>
      <c r="F2709">
        <v>0</v>
      </c>
      <c r="G2709">
        <v>0</v>
      </c>
      <c r="H2709">
        <v>0.03</v>
      </c>
      <c r="I2709">
        <v>0</v>
      </c>
      <c r="J2709">
        <v>2</v>
      </c>
      <c r="K2709">
        <v>0.03</v>
      </c>
      <c r="L2709">
        <v>-1</v>
      </c>
      <c r="M2709">
        <v>-1</v>
      </c>
      <c r="N2709">
        <v>0.67</v>
      </c>
      <c r="O2709">
        <v>3.58</v>
      </c>
      <c r="P2709">
        <v>0.03</v>
      </c>
      <c r="Q2709">
        <v>0.28000000000000003</v>
      </c>
      <c r="R2709">
        <v>0.05</v>
      </c>
      <c r="S2709">
        <v>0.32</v>
      </c>
      <c r="T2709">
        <v>0.23</v>
      </c>
      <c r="U2709">
        <v>0</v>
      </c>
      <c r="V2709">
        <v>0</v>
      </c>
      <c r="W2709">
        <v>20.67</v>
      </c>
      <c r="X2709">
        <v>0.6</v>
      </c>
      <c r="Y2709">
        <v>-1</v>
      </c>
      <c r="Z2709">
        <v>-1</v>
      </c>
      <c r="AA2709">
        <v>24.88</v>
      </c>
      <c r="AB2709">
        <v>0.03</v>
      </c>
      <c r="AC2709">
        <v>0.02</v>
      </c>
      <c r="AD2709">
        <v>0.03</v>
      </c>
      <c r="AE2709">
        <v>4.17</v>
      </c>
      <c r="AF2709">
        <v>-1</v>
      </c>
      <c r="AG2709">
        <v>-1</v>
      </c>
      <c r="AH2709">
        <v>-1</v>
      </c>
      <c r="AI2709">
        <v>0</v>
      </c>
      <c r="AJ2709">
        <v>0</v>
      </c>
      <c r="AK2709">
        <v>0.03</v>
      </c>
      <c r="AL2709">
        <v>0.03</v>
      </c>
      <c r="AM2709">
        <v>0.05</v>
      </c>
      <c r="AN2709">
        <v>0.05</v>
      </c>
      <c r="AO2709">
        <v>1.42</v>
      </c>
      <c r="AP2709">
        <v>1.42</v>
      </c>
      <c r="AQ2709">
        <v>22.67</v>
      </c>
      <c r="AR2709">
        <v>0.53</v>
      </c>
      <c r="AS2709">
        <v>0.68</v>
      </c>
      <c r="AT2709">
        <v>-1</v>
      </c>
      <c r="AU2709">
        <v>-1</v>
      </c>
      <c r="AV2709">
        <v>0.05</v>
      </c>
      <c r="AW2709">
        <v>29.88</v>
      </c>
      <c r="AX2709">
        <v>29.88</v>
      </c>
      <c r="AY2709">
        <v>0.17</v>
      </c>
      <c r="AZ2709">
        <v>0</v>
      </c>
      <c r="BA2709">
        <v>1339.1089744740327</v>
      </c>
    </row>
    <row r="2710" spans="1:53" x14ac:dyDescent="0.25">
      <c r="A2710">
        <v>5960</v>
      </c>
      <c r="B2710" t="s">
        <v>2980</v>
      </c>
      <c r="C2710">
        <v>0</v>
      </c>
      <c r="D2710">
        <v>1.58</v>
      </c>
      <c r="E2710">
        <v>0</v>
      </c>
      <c r="F2710">
        <v>0</v>
      </c>
      <c r="G2710">
        <v>0</v>
      </c>
      <c r="H2710">
        <v>0.03</v>
      </c>
      <c r="I2710">
        <v>0</v>
      </c>
      <c r="J2710">
        <v>2</v>
      </c>
      <c r="K2710">
        <v>0.03</v>
      </c>
      <c r="L2710">
        <v>-1</v>
      </c>
      <c r="M2710">
        <v>-1</v>
      </c>
      <c r="N2710">
        <v>0.67</v>
      </c>
      <c r="O2710">
        <v>3.58</v>
      </c>
      <c r="P2710">
        <v>0.03</v>
      </c>
      <c r="Q2710">
        <v>0.28000000000000003</v>
      </c>
      <c r="R2710">
        <v>0.05</v>
      </c>
      <c r="S2710">
        <v>0.32</v>
      </c>
      <c r="T2710">
        <v>0.23</v>
      </c>
      <c r="U2710">
        <v>0</v>
      </c>
      <c r="V2710">
        <v>0</v>
      </c>
      <c r="W2710">
        <v>20.67</v>
      </c>
      <c r="X2710">
        <v>0.6</v>
      </c>
      <c r="Y2710">
        <v>-1</v>
      </c>
      <c r="Z2710">
        <v>-1</v>
      </c>
      <c r="AA2710">
        <v>24.88</v>
      </c>
      <c r="AB2710">
        <v>0.03</v>
      </c>
      <c r="AC2710">
        <v>0.02</v>
      </c>
      <c r="AD2710">
        <v>0.03</v>
      </c>
      <c r="AE2710">
        <v>4.17</v>
      </c>
      <c r="AF2710">
        <v>-1</v>
      </c>
      <c r="AG2710">
        <v>-1</v>
      </c>
      <c r="AH2710">
        <v>-1</v>
      </c>
      <c r="AI2710">
        <v>0</v>
      </c>
      <c r="AJ2710">
        <v>0</v>
      </c>
      <c r="AK2710">
        <v>0.03</v>
      </c>
      <c r="AL2710">
        <v>0.03</v>
      </c>
      <c r="AM2710">
        <v>0.05</v>
      </c>
      <c r="AN2710">
        <v>0.05</v>
      </c>
      <c r="AO2710">
        <v>1.42</v>
      </c>
      <c r="AP2710">
        <v>1.42</v>
      </c>
      <c r="AQ2710">
        <v>22.67</v>
      </c>
      <c r="AR2710">
        <v>0.53</v>
      </c>
      <c r="AS2710">
        <v>0.68</v>
      </c>
      <c r="AT2710">
        <v>-1</v>
      </c>
      <c r="AU2710">
        <v>-1</v>
      </c>
      <c r="AV2710">
        <v>0.05</v>
      </c>
      <c r="AW2710">
        <v>29.88</v>
      </c>
      <c r="AX2710">
        <v>29.88</v>
      </c>
      <c r="AY2710">
        <v>0.17</v>
      </c>
      <c r="AZ2710">
        <v>0</v>
      </c>
      <c r="BA2710">
        <v>1416.4498524842725</v>
      </c>
    </row>
    <row r="2711" spans="1:53" x14ac:dyDescent="0.25">
      <c r="A2711">
        <v>5962</v>
      </c>
      <c r="B2711" t="s">
        <v>2981</v>
      </c>
      <c r="C2711">
        <v>0</v>
      </c>
      <c r="D2711">
        <v>1.58</v>
      </c>
      <c r="E2711">
        <v>0</v>
      </c>
      <c r="F2711">
        <v>0</v>
      </c>
      <c r="G2711">
        <v>0</v>
      </c>
      <c r="H2711">
        <v>0.03</v>
      </c>
      <c r="I2711">
        <v>0</v>
      </c>
      <c r="J2711">
        <v>2</v>
      </c>
      <c r="K2711">
        <v>0.03</v>
      </c>
      <c r="L2711">
        <v>-1</v>
      </c>
      <c r="M2711">
        <v>-1</v>
      </c>
      <c r="N2711">
        <v>0.67</v>
      </c>
      <c r="O2711">
        <v>3.58</v>
      </c>
      <c r="P2711">
        <v>0.03</v>
      </c>
      <c r="Q2711">
        <v>0.28000000000000003</v>
      </c>
      <c r="R2711">
        <v>0.05</v>
      </c>
      <c r="S2711">
        <v>0.32</v>
      </c>
      <c r="T2711">
        <v>0.23</v>
      </c>
      <c r="U2711">
        <v>0</v>
      </c>
      <c r="V2711">
        <v>0</v>
      </c>
      <c r="W2711">
        <v>20.67</v>
      </c>
      <c r="X2711">
        <v>0.6</v>
      </c>
      <c r="Y2711">
        <v>-1</v>
      </c>
      <c r="Z2711">
        <v>-1</v>
      </c>
      <c r="AA2711">
        <v>24.88</v>
      </c>
      <c r="AB2711">
        <v>0.03</v>
      </c>
      <c r="AC2711">
        <v>0.02</v>
      </c>
      <c r="AD2711">
        <v>0.03</v>
      </c>
      <c r="AE2711">
        <v>4.17</v>
      </c>
      <c r="AF2711">
        <v>-1</v>
      </c>
      <c r="AG2711">
        <v>-1</v>
      </c>
      <c r="AH2711">
        <v>-1</v>
      </c>
      <c r="AI2711">
        <v>0</v>
      </c>
      <c r="AJ2711">
        <v>0</v>
      </c>
      <c r="AK2711">
        <v>0.03</v>
      </c>
      <c r="AL2711">
        <v>0.03</v>
      </c>
      <c r="AM2711">
        <v>0.05</v>
      </c>
      <c r="AN2711">
        <v>0.05</v>
      </c>
      <c r="AO2711">
        <v>1.42</v>
      </c>
      <c r="AP2711">
        <v>1.42</v>
      </c>
      <c r="AQ2711">
        <v>22.67</v>
      </c>
      <c r="AR2711">
        <v>0.53</v>
      </c>
      <c r="AS2711">
        <v>0.68</v>
      </c>
      <c r="AT2711">
        <v>-1</v>
      </c>
      <c r="AU2711">
        <v>-1</v>
      </c>
      <c r="AV2711">
        <v>0.05</v>
      </c>
      <c r="AW2711">
        <v>29.88</v>
      </c>
      <c r="AX2711">
        <v>29.88</v>
      </c>
      <c r="AY2711">
        <v>0.17</v>
      </c>
      <c r="AZ2711">
        <v>0</v>
      </c>
      <c r="BA2711">
        <v>1456.3294057529688</v>
      </c>
    </row>
    <row r="2712" spans="1:53" x14ac:dyDescent="0.25">
      <c r="A2712">
        <v>5963</v>
      </c>
      <c r="B2712" t="s">
        <v>2982</v>
      </c>
      <c r="C2712">
        <v>0</v>
      </c>
      <c r="D2712">
        <v>1.58</v>
      </c>
      <c r="E2712">
        <v>0</v>
      </c>
      <c r="F2712">
        <v>0</v>
      </c>
      <c r="G2712">
        <v>0</v>
      </c>
      <c r="H2712">
        <v>0.03</v>
      </c>
      <c r="I2712">
        <v>0</v>
      </c>
      <c r="J2712">
        <v>2</v>
      </c>
      <c r="K2712">
        <v>0.03</v>
      </c>
      <c r="L2712">
        <v>-1</v>
      </c>
      <c r="M2712">
        <v>-1</v>
      </c>
      <c r="N2712">
        <v>0.67</v>
      </c>
      <c r="O2712">
        <v>3.58</v>
      </c>
      <c r="P2712">
        <v>0.03</v>
      </c>
      <c r="Q2712">
        <v>0.28000000000000003</v>
      </c>
      <c r="R2712">
        <v>0.05</v>
      </c>
      <c r="S2712">
        <v>0.32</v>
      </c>
      <c r="T2712">
        <v>0.23</v>
      </c>
      <c r="U2712">
        <v>0</v>
      </c>
      <c r="V2712">
        <v>0</v>
      </c>
      <c r="W2712">
        <v>20.67</v>
      </c>
      <c r="X2712">
        <v>0.6</v>
      </c>
      <c r="Y2712">
        <v>-1</v>
      </c>
      <c r="Z2712">
        <v>-1</v>
      </c>
      <c r="AA2712">
        <v>24.88</v>
      </c>
      <c r="AB2712">
        <v>0.03</v>
      </c>
      <c r="AC2712">
        <v>0.02</v>
      </c>
      <c r="AD2712">
        <v>0.03</v>
      </c>
      <c r="AE2712">
        <v>4.17</v>
      </c>
      <c r="AF2712">
        <v>-1</v>
      </c>
      <c r="AG2712">
        <v>-1</v>
      </c>
      <c r="AH2712">
        <v>-1</v>
      </c>
      <c r="AI2712">
        <v>0</v>
      </c>
      <c r="AJ2712">
        <v>0</v>
      </c>
      <c r="AK2712">
        <v>0.03</v>
      </c>
      <c r="AL2712">
        <v>0.03</v>
      </c>
      <c r="AM2712">
        <v>0.05</v>
      </c>
      <c r="AN2712">
        <v>0.05</v>
      </c>
      <c r="AO2712">
        <v>1.42</v>
      </c>
      <c r="AP2712">
        <v>1.42</v>
      </c>
      <c r="AQ2712">
        <v>22.67</v>
      </c>
      <c r="AR2712">
        <v>0.53</v>
      </c>
      <c r="AS2712">
        <v>0.68</v>
      </c>
      <c r="AT2712">
        <v>-1</v>
      </c>
      <c r="AU2712">
        <v>-1</v>
      </c>
      <c r="AV2712">
        <v>0.05</v>
      </c>
      <c r="AW2712">
        <v>29.88</v>
      </c>
      <c r="AX2712">
        <v>29.88</v>
      </c>
      <c r="AY2712">
        <v>0.17</v>
      </c>
      <c r="AZ2712">
        <v>0</v>
      </c>
      <c r="BA2712">
        <v>1432.296525490638</v>
      </c>
    </row>
    <row r="2713" spans="1:53" x14ac:dyDescent="0.25">
      <c r="A2713">
        <v>5964</v>
      </c>
      <c r="B2713" t="s">
        <v>2983</v>
      </c>
      <c r="C2713">
        <v>0</v>
      </c>
      <c r="D2713">
        <v>1.58</v>
      </c>
      <c r="E2713">
        <v>0</v>
      </c>
      <c r="F2713">
        <v>0</v>
      </c>
      <c r="G2713">
        <v>0</v>
      </c>
      <c r="H2713">
        <v>0.03</v>
      </c>
      <c r="I2713">
        <v>0</v>
      </c>
      <c r="J2713">
        <v>2</v>
      </c>
      <c r="K2713">
        <v>0.03</v>
      </c>
      <c r="L2713">
        <v>-1</v>
      </c>
      <c r="M2713">
        <v>-1</v>
      </c>
      <c r="N2713">
        <v>0.67</v>
      </c>
      <c r="O2713">
        <v>3.58</v>
      </c>
      <c r="P2713">
        <v>0.03</v>
      </c>
      <c r="Q2713">
        <v>0.28000000000000003</v>
      </c>
      <c r="R2713">
        <v>0.05</v>
      </c>
      <c r="S2713">
        <v>0.32</v>
      </c>
      <c r="T2713">
        <v>0.23</v>
      </c>
      <c r="U2713">
        <v>0</v>
      </c>
      <c r="V2713">
        <v>0</v>
      </c>
      <c r="W2713">
        <v>20.67</v>
      </c>
      <c r="X2713">
        <v>0.6</v>
      </c>
      <c r="Y2713">
        <v>-1</v>
      </c>
      <c r="Z2713">
        <v>-1</v>
      </c>
      <c r="AA2713">
        <v>24.88</v>
      </c>
      <c r="AB2713">
        <v>0.03</v>
      </c>
      <c r="AC2713">
        <v>0.02</v>
      </c>
      <c r="AD2713">
        <v>0.03</v>
      </c>
      <c r="AE2713">
        <v>4.17</v>
      </c>
      <c r="AF2713">
        <v>-1</v>
      </c>
      <c r="AG2713">
        <v>-1</v>
      </c>
      <c r="AH2713">
        <v>-1</v>
      </c>
      <c r="AI2713">
        <v>0</v>
      </c>
      <c r="AJ2713">
        <v>0</v>
      </c>
      <c r="AK2713">
        <v>0.03</v>
      </c>
      <c r="AL2713">
        <v>0.03</v>
      </c>
      <c r="AM2713">
        <v>0.05</v>
      </c>
      <c r="AN2713">
        <v>0.05</v>
      </c>
      <c r="AO2713">
        <v>1.42</v>
      </c>
      <c r="AP2713">
        <v>1.42</v>
      </c>
      <c r="AQ2713">
        <v>22.67</v>
      </c>
      <c r="AR2713">
        <v>0.53</v>
      </c>
      <c r="AS2713">
        <v>0.68</v>
      </c>
      <c r="AT2713">
        <v>-1</v>
      </c>
      <c r="AU2713">
        <v>-1</v>
      </c>
      <c r="AV2713">
        <v>0.05</v>
      </c>
      <c r="AW2713">
        <v>29.88</v>
      </c>
      <c r="AX2713">
        <v>29.88</v>
      </c>
      <c r="AY2713">
        <v>0.17</v>
      </c>
      <c r="AZ2713">
        <v>0</v>
      </c>
      <c r="BA2713">
        <v>1398.4280157606468</v>
      </c>
    </row>
    <row r="2714" spans="1:53" x14ac:dyDescent="0.25">
      <c r="A2714">
        <v>5965</v>
      </c>
      <c r="B2714" t="s">
        <v>2984</v>
      </c>
      <c r="C2714">
        <v>0</v>
      </c>
      <c r="D2714">
        <v>1.58</v>
      </c>
      <c r="E2714">
        <v>0</v>
      </c>
      <c r="F2714">
        <v>0</v>
      </c>
      <c r="G2714">
        <v>0</v>
      </c>
      <c r="H2714">
        <v>0.03</v>
      </c>
      <c r="I2714">
        <v>0</v>
      </c>
      <c r="J2714">
        <v>2</v>
      </c>
      <c r="K2714">
        <v>0.03</v>
      </c>
      <c r="L2714">
        <v>-1</v>
      </c>
      <c r="M2714">
        <v>-1</v>
      </c>
      <c r="N2714">
        <v>0.67</v>
      </c>
      <c r="O2714">
        <v>3.58</v>
      </c>
      <c r="P2714">
        <v>0.03</v>
      </c>
      <c r="Q2714">
        <v>0.28000000000000003</v>
      </c>
      <c r="R2714">
        <v>0.05</v>
      </c>
      <c r="S2714">
        <v>0.32</v>
      </c>
      <c r="T2714">
        <v>0.23</v>
      </c>
      <c r="U2714">
        <v>0</v>
      </c>
      <c r="V2714">
        <v>0</v>
      </c>
      <c r="W2714">
        <v>20.67</v>
      </c>
      <c r="X2714">
        <v>0.6</v>
      </c>
      <c r="Y2714">
        <v>-1</v>
      </c>
      <c r="Z2714">
        <v>-1</v>
      </c>
      <c r="AA2714">
        <v>24.88</v>
      </c>
      <c r="AB2714">
        <v>0.03</v>
      </c>
      <c r="AC2714">
        <v>0.02</v>
      </c>
      <c r="AD2714">
        <v>0.03</v>
      </c>
      <c r="AE2714">
        <v>4.17</v>
      </c>
      <c r="AF2714">
        <v>-1</v>
      </c>
      <c r="AG2714">
        <v>-1</v>
      </c>
      <c r="AH2714">
        <v>-1</v>
      </c>
      <c r="AI2714">
        <v>0</v>
      </c>
      <c r="AJ2714">
        <v>0</v>
      </c>
      <c r="AK2714">
        <v>0.03</v>
      </c>
      <c r="AL2714">
        <v>0.03</v>
      </c>
      <c r="AM2714">
        <v>0.05</v>
      </c>
      <c r="AN2714">
        <v>0.05</v>
      </c>
      <c r="AO2714">
        <v>1.42</v>
      </c>
      <c r="AP2714">
        <v>1.42</v>
      </c>
      <c r="AQ2714">
        <v>22.67</v>
      </c>
      <c r="AR2714">
        <v>0.53</v>
      </c>
      <c r="AS2714">
        <v>0.68</v>
      </c>
      <c r="AT2714">
        <v>-1</v>
      </c>
      <c r="AU2714">
        <v>-1</v>
      </c>
      <c r="AV2714">
        <v>0.05</v>
      </c>
      <c r="AW2714">
        <v>29.88</v>
      </c>
      <c r="AX2714">
        <v>29.88</v>
      </c>
      <c r="AY2714">
        <v>0.17</v>
      </c>
      <c r="AZ2714">
        <v>0</v>
      </c>
      <c r="BA2714">
        <v>1360.2311786949981</v>
      </c>
    </row>
    <row r="2715" spans="1:53" x14ac:dyDescent="0.25">
      <c r="A2715">
        <v>5966</v>
      </c>
      <c r="B2715" t="s">
        <v>2985</v>
      </c>
      <c r="C2715">
        <v>0</v>
      </c>
      <c r="D2715">
        <v>1.58</v>
      </c>
      <c r="E2715">
        <v>0</v>
      </c>
      <c r="F2715">
        <v>0</v>
      </c>
      <c r="G2715">
        <v>0</v>
      </c>
      <c r="H2715">
        <v>0.03</v>
      </c>
      <c r="I2715">
        <v>0</v>
      </c>
      <c r="J2715">
        <v>2</v>
      </c>
      <c r="K2715">
        <v>0.03</v>
      </c>
      <c r="L2715">
        <v>-1</v>
      </c>
      <c r="M2715">
        <v>-1</v>
      </c>
      <c r="N2715">
        <v>0.67</v>
      </c>
      <c r="O2715">
        <v>3.58</v>
      </c>
      <c r="P2715">
        <v>0.03</v>
      </c>
      <c r="Q2715">
        <v>0.28000000000000003</v>
      </c>
      <c r="R2715">
        <v>0.05</v>
      </c>
      <c r="S2715">
        <v>0.32</v>
      </c>
      <c r="T2715">
        <v>0.23</v>
      </c>
      <c r="U2715">
        <v>0</v>
      </c>
      <c r="V2715">
        <v>0</v>
      </c>
      <c r="W2715">
        <v>20.67</v>
      </c>
      <c r="X2715">
        <v>0.6</v>
      </c>
      <c r="Y2715">
        <v>-1</v>
      </c>
      <c r="Z2715">
        <v>-1</v>
      </c>
      <c r="AA2715">
        <v>24.88</v>
      </c>
      <c r="AB2715">
        <v>0.03</v>
      </c>
      <c r="AC2715">
        <v>0.02</v>
      </c>
      <c r="AD2715">
        <v>0.03</v>
      </c>
      <c r="AE2715">
        <v>4.17</v>
      </c>
      <c r="AF2715">
        <v>-1</v>
      </c>
      <c r="AG2715">
        <v>-1</v>
      </c>
      <c r="AH2715">
        <v>-1</v>
      </c>
      <c r="AI2715">
        <v>0</v>
      </c>
      <c r="AJ2715">
        <v>0</v>
      </c>
      <c r="AK2715">
        <v>0.03</v>
      </c>
      <c r="AL2715">
        <v>0.03</v>
      </c>
      <c r="AM2715">
        <v>0.05</v>
      </c>
      <c r="AN2715">
        <v>0.05</v>
      </c>
      <c r="AO2715">
        <v>1.42</v>
      </c>
      <c r="AP2715">
        <v>1.42</v>
      </c>
      <c r="AQ2715">
        <v>22.67</v>
      </c>
      <c r="AR2715">
        <v>0.53</v>
      </c>
      <c r="AS2715">
        <v>0.68</v>
      </c>
      <c r="AT2715">
        <v>-1</v>
      </c>
      <c r="AU2715">
        <v>-1</v>
      </c>
      <c r="AV2715">
        <v>0.05</v>
      </c>
      <c r="AW2715">
        <v>29.88</v>
      </c>
      <c r="AX2715">
        <v>29.88</v>
      </c>
      <c r="AY2715">
        <v>0.17</v>
      </c>
      <c r="AZ2715">
        <v>0</v>
      </c>
      <c r="BA2715">
        <v>1375.3933727571052</v>
      </c>
    </row>
    <row r="2716" spans="1:53" x14ac:dyDescent="0.25">
      <c r="A2716">
        <v>5968</v>
      </c>
      <c r="B2716" t="s">
        <v>2986</v>
      </c>
      <c r="C2716">
        <v>0</v>
      </c>
      <c r="D2716">
        <v>1.58</v>
      </c>
      <c r="E2716">
        <v>0</v>
      </c>
      <c r="F2716">
        <v>0</v>
      </c>
      <c r="G2716">
        <v>0</v>
      </c>
      <c r="H2716">
        <v>0.03</v>
      </c>
      <c r="I2716">
        <v>0</v>
      </c>
      <c r="J2716">
        <v>2</v>
      </c>
      <c r="K2716">
        <v>0.03</v>
      </c>
      <c r="L2716">
        <v>-1</v>
      </c>
      <c r="M2716">
        <v>-1</v>
      </c>
      <c r="N2716">
        <v>0.67</v>
      </c>
      <c r="O2716">
        <v>3.58</v>
      </c>
      <c r="P2716">
        <v>0.03</v>
      </c>
      <c r="Q2716">
        <v>0.28000000000000003</v>
      </c>
      <c r="R2716">
        <v>0.05</v>
      </c>
      <c r="S2716">
        <v>0.32</v>
      </c>
      <c r="T2716">
        <v>0.23</v>
      </c>
      <c r="U2716">
        <v>0</v>
      </c>
      <c r="V2716">
        <v>0</v>
      </c>
      <c r="W2716">
        <v>20.67</v>
      </c>
      <c r="X2716">
        <v>0.6</v>
      </c>
      <c r="Y2716">
        <v>-1</v>
      </c>
      <c r="Z2716">
        <v>-1</v>
      </c>
      <c r="AA2716">
        <v>24.88</v>
      </c>
      <c r="AB2716">
        <v>0.03</v>
      </c>
      <c r="AC2716">
        <v>0.02</v>
      </c>
      <c r="AD2716">
        <v>0.03</v>
      </c>
      <c r="AE2716">
        <v>4.17</v>
      </c>
      <c r="AF2716">
        <v>-1</v>
      </c>
      <c r="AG2716">
        <v>-1</v>
      </c>
      <c r="AH2716">
        <v>-1</v>
      </c>
      <c r="AI2716">
        <v>0</v>
      </c>
      <c r="AJ2716">
        <v>0</v>
      </c>
      <c r="AK2716">
        <v>0.03</v>
      </c>
      <c r="AL2716">
        <v>0.03</v>
      </c>
      <c r="AM2716">
        <v>0.05</v>
      </c>
      <c r="AN2716">
        <v>0.05</v>
      </c>
      <c r="AO2716">
        <v>1.42</v>
      </c>
      <c r="AP2716">
        <v>1.42</v>
      </c>
      <c r="AQ2716">
        <v>22.67</v>
      </c>
      <c r="AR2716">
        <v>0.53</v>
      </c>
      <c r="AS2716">
        <v>0.68</v>
      </c>
      <c r="AT2716">
        <v>-1</v>
      </c>
      <c r="AU2716">
        <v>-1</v>
      </c>
      <c r="AV2716">
        <v>0.05</v>
      </c>
      <c r="AW2716">
        <v>29.88</v>
      </c>
      <c r="AX2716">
        <v>29.88</v>
      </c>
      <c r="AY2716">
        <v>0.17</v>
      </c>
      <c r="AZ2716">
        <v>0</v>
      </c>
      <c r="BA2716">
        <v>1318.8664411369577</v>
      </c>
    </row>
    <row r="2717" spans="1:53" x14ac:dyDescent="0.25">
      <c r="A2717">
        <v>5969</v>
      </c>
      <c r="B2717" t="s">
        <v>2987</v>
      </c>
      <c r="C2717">
        <v>0</v>
      </c>
      <c r="D2717">
        <v>1.58</v>
      </c>
      <c r="E2717">
        <v>0</v>
      </c>
      <c r="F2717">
        <v>0</v>
      </c>
      <c r="G2717">
        <v>0</v>
      </c>
      <c r="H2717">
        <v>0.03</v>
      </c>
      <c r="I2717">
        <v>0</v>
      </c>
      <c r="J2717">
        <v>2</v>
      </c>
      <c r="K2717">
        <v>0.03</v>
      </c>
      <c r="L2717">
        <v>-1</v>
      </c>
      <c r="M2717">
        <v>-1</v>
      </c>
      <c r="N2717">
        <v>0.67</v>
      </c>
      <c r="O2717">
        <v>3.58</v>
      </c>
      <c r="P2717">
        <v>0.03</v>
      </c>
      <c r="Q2717">
        <v>0.28000000000000003</v>
      </c>
      <c r="R2717">
        <v>0.05</v>
      </c>
      <c r="S2717">
        <v>0.32</v>
      </c>
      <c r="T2717">
        <v>0.23</v>
      </c>
      <c r="U2717">
        <v>0</v>
      </c>
      <c r="V2717">
        <v>0</v>
      </c>
      <c r="W2717">
        <v>20.67</v>
      </c>
      <c r="X2717">
        <v>0.6</v>
      </c>
      <c r="Y2717">
        <v>-1</v>
      </c>
      <c r="Z2717">
        <v>-1</v>
      </c>
      <c r="AA2717">
        <v>24.88</v>
      </c>
      <c r="AB2717">
        <v>0.03</v>
      </c>
      <c r="AC2717">
        <v>0.02</v>
      </c>
      <c r="AD2717">
        <v>0.03</v>
      </c>
      <c r="AE2717">
        <v>4.17</v>
      </c>
      <c r="AF2717">
        <v>-1</v>
      </c>
      <c r="AG2717">
        <v>-1</v>
      </c>
      <c r="AH2717">
        <v>-1</v>
      </c>
      <c r="AI2717">
        <v>0</v>
      </c>
      <c r="AJ2717">
        <v>0</v>
      </c>
      <c r="AK2717">
        <v>0.03</v>
      </c>
      <c r="AL2717">
        <v>0.03</v>
      </c>
      <c r="AM2717">
        <v>0.05</v>
      </c>
      <c r="AN2717">
        <v>0.05</v>
      </c>
      <c r="AO2717">
        <v>1.42</v>
      </c>
      <c r="AP2717">
        <v>1.42</v>
      </c>
      <c r="AQ2717">
        <v>22.67</v>
      </c>
      <c r="AR2717">
        <v>0.53</v>
      </c>
      <c r="AS2717">
        <v>0.68</v>
      </c>
      <c r="AT2717">
        <v>-1</v>
      </c>
      <c r="AU2717">
        <v>-1</v>
      </c>
      <c r="AV2717">
        <v>0.05</v>
      </c>
      <c r="AW2717">
        <v>29.88</v>
      </c>
      <c r="AX2717">
        <v>29.88</v>
      </c>
      <c r="AY2717">
        <v>0.17</v>
      </c>
      <c r="AZ2717">
        <v>0</v>
      </c>
      <c r="BA2717">
        <v>1370.3145044392209</v>
      </c>
    </row>
    <row r="2718" spans="1:53" x14ac:dyDescent="0.25">
      <c r="A2718">
        <v>5970</v>
      </c>
      <c r="B2718" t="s">
        <v>2988</v>
      </c>
      <c r="C2718">
        <v>0</v>
      </c>
      <c r="D2718">
        <v>1.58</v>
      </c>
      <c r="E2718">
        <v>0</v>
      </c>
      <c r="F2718">
        <v>0</v>
      </c>
      <c r="G2718">
        <v>0</v>
      </c>
      <c r="H2718">
        <v>0.03</v>
      </c>
      <c r="I2718">
        <v>0</v>
      </c>
      <c r="J2718">
        <v>2</v>
      </c>
      <c r="K2718">
        <v>0.03</v>
      </c>
      <c r="L2718">
        <v>-1</v>
      </c>
      <c r="M2718">
        <v>-1</v>
      </c>
      <c r="N2718">
        <v>0.67</v>
      </c>
      <c r="O2718">
        <v>3.58</v>
      </c>
      <c r="P2718">
        <v>0.03</v>
      </c>
      <c r="Q2718">
        <v>0.28000000000000003</v>
      </c>
      <c r="R2718">
        <v>0.05</v>
      </c>
      <c r="S2718">
        <v>0.32</v>
      </c>
      <c r="T2718">
        <v>0.23</v>
      </c>
      <c r="U2718">
        <v>0</v>
      </c>
      <c r="V2718">
        <v>0</v>
      </c>
      <c r="W2718">
        <v>20.67</v>
      </c>
      <c r="X2718">
        <v>0.6</v>
      </c>
      <c r="Y2718">
        <v>-1</v>
      </c>
      <c r="Z2718">
        <v>-1</v>
      </c>
      <c r="AA2718">
        <v>24.88</v>
      </c>
      <c r="AB2718">
        <v>0.03</v>
      </c>
      <c r="AC2718">
        <v>0.02</v>
      </c>
      <c r="AD2718">
        <v>0.03</v>
      </c>
      <c r="AE2718">
        <v>4.17</v>
      </c>
      <c r="AF2718">
        <v>-1</v>
      </c>
      <c r="AG2718">
        <v>-1</v>
      </c>
      <c r="AH2718">
        <v>-1</v>
      </c>
      <c r="AI2718">
        <v>0</v>
      </c>
      <c r="AJ2718">
        <v>0</v>
      </c>
      <c r="AK2718">
        <v>0.03</v>
      </c>
      <c r="AL2718">
        <v>0.03</v>
      </c>
      <c r="AM2718">
        <v>0.05</v>
      </c>
      <c r="AN2718">
        <v>0.05</v>
      </c>
      <c r="AO2718">
        <v>1.42</v>
      </c>
      <c r="AP2718">
        <v>1.42</v>
      </c>
      <c r="AQ2718">
        <v>22.67</v>
      </c>
      <c r="AR2718">
        <v>0.53</v>
      </c>
      <c r="AS2718">
        <v>0.68</v>
      </c>
      <c r="AT2718">
        <v>-1</v>
      </c>
      <c r="AU2718">
        <v>-1</v>
      </c>
      <c r="AV2718">
        <v>0.05</v>
      </c>
      <c r="AW2718">
        <v>29.88</v>
      </c>
      <c r="AX2718">
        <v>29.88</v>
      </c>
      <c r="AY2718">
        <v>0.17</v>
      </c>
      <c r="AZ2718">
        <v>0</v>
      </c>
      <c r="BA2718">
        <v>1460.6948186967882</v>
      </c>
    </row>
    <row r="2719" spans="1:53" x14ac:dyDescent="0.25">
      <c r="A2719">
        <v>5971</v>
      </c>
      <c r="B2719" t="s">
        <v>2989</v>
      </c>
      <c r="C2719">
        <v>0</v>
      </c>
      <c r="D2719">
        <v>1.58</v>
      </c>
      <c r="E2719">
        <v>0</v>
      </c>
      <c r="F2719">
        <v>0</v>
      </c>
      <c r="G2719">
        <v>0</v>
      </c>
      <c r="H2719">
        <v>0.03</v>
      </c>
      <c r="I2719">
        <v>0</v>
      </c>
      <c r="J2719">
        <v>2</v>
      </c>
      <c r="K2719">
        <v>0.03</v>
      </c>
      <c r="L2719">
        <v>-1</v>
      </c>
      <c r="M2719">
        <v>-1</v>
      </c>
      <c r="N2719">
        <v>0.67</v>
      </c>
      <c r="O2719">
        <v>3.58</v>
      </c>
      <c r="P2719">
        <v>0.03</v>
      </c>
      <c r="Q2719">
        <v>0.28000000000000003</v>
      </c>
      <c r="R2719">
        <v>0.05</v>
      </c>
      <c r="S2719">
        <v>0.32</v>
      </c>
      <c r="T2719">
        <v>0.23</v>
      </c>
      <c r="U2719">
        <v>0</v>
      </c>
      <c r="V2719">
        <v>0</v>
      </c>
      <c r="W2719">
        <v>20.67</v>
      </c>
      <c r="X2719">
        <v>0.6</v>
      </c>
      <c r="Y2719">
        <v>-1</v>
      </c>
      <c r="Z2719">
        <v>-1</v>
      </c>
      <c r="AA2719">
        <v>24.88</v>
      </c>
      <c r="AB2719">
        <v>0.03</v>
      </c>
      <c r="AC2719">
        <v>0.02</v>
      </c>
      <c r="AD2719">
        <v>0.03</v>
      </c>
      <c r="AE2719">
        <v>4.17</v>
      </c>
      <c r="AF2719">
        <v>-1</v>
      </c>
      <c r="AG2719">
        <v>-1</v>
      </c>
      <c r="AH2719">
        <v>-1</v>
      </c>
      <c r="AI2719">
        <v>0</v>
      </c>
      <c r="AJ2719">
        <v>0</v>
      </c>
      <c r="AK2719">
        <v>0.03</v>
      </c>
      <c r="AL2719">
        <v>0.03</v>
      </c>
      <c r="AM2719">
        <v>0.05</v>
      </c>
      <c r="AN2719">
        <v>0.05</v>
      </c>
      <c r="AO2719">
        <v>1.42</v>
      </c>
      <c r="AP2719">
        <v>1.42</v>
      </c>
      <c r="AQ2719">
        <v>22.67</v>
      </c>
      <c r="AR2719">
        <v>0.53</v>
      </c>
      <c r="AS2719">
        <v>0.68</v>
      </c>
      <c r="AT2719">
        <v>-1</v>
      </c>
      <c r="AU2719">
        <v>-1</v>
      </c>
      <c r="AV2719">
        <v>0.05</v>
      </c>
      <c r="AW2719">
        <v>29.88</v>
      </c>
      <c r="AX2719">
        <v>29.88</v>
      </c>
      <c r="AY2719">
        <v>0.17</v>
      </c>
      <c r="AZ2719">
        <v>0</v>
      </c>
      <c r="BA2719">
        <v>1383.5081238003008</v>
      </c>
    </row>
    <row r="2720" spans="1:53" x14ac:dyDescent="0.25">
      <c r="A2720">
        <v>5973</v>
      </c>
      <c r="B2720" t="s">
        <v>2990</v>
      </c>
      <c r="C2720">
        <v>0</v>
      </c>
      <c r="D2720">
        <v>1.58</v>
      </c>
      <c r="E2720">
        <v>0</v>
      </c>
      <c r="F2720">
        <v>0</v>
      </c>
      <c r="G2720">
        <v>0</v>
      </c>
      <c r="H2720">
        <v>0.03</v>
      </c>
      <c r="I2720">
        <v>0</v>
      </c>
      <c r="J2720">
        <v>2</v>
      </c>
      <c r="K2720">
        <v>0.03</v>
      </c>
      <c r="L2720">
        <v>-1</v>
      </c>
      <c r="M2720">
        <v>-1</v>
      </c>
      <c r="N2720">
        <v>0.67</v>
      </c>
      <c r="O2720">
        <v>3.58</v>
      </c>
      <c r="P2720">
        <v>0.03</v>
      </c>
      <c r="Q2720">
        <v>0.28000000000000003</v>
      </c>
      <c r="R2720">
        <v>0.05</v>
      </c>
      <c r="S2720">
        <v>0.32</v>
      </c>
      <c r="T2720">
        <v>0.23</v>
      </c>
      <c r="U2720">
        <v>0</v>
      </c>
      <c r="V2720">
        <v>0</v>
      </c>
      <c r="W2720">
        <v>20.67</v>
      </c>
      <c r="X2720">
        <v>0.6</v>
      </c>
      <c r="Y2720">
        <v>-1</v>
      </c>
      <c r="Z2720">
        <v>-1</v>
      </c>
      <c r="AA2720">
        <v>24.88</v>
      </c>
      <c r="AB2720">
        <v>0.03</v>
      </c>
      <c r="AC2720">
        <v>0.02</v>
      </c>
      <c r="AD2720">
        <v>0.03</v>
      </c>
      <c r="AE2720">
        <v>4.17</v>
      </c>
      <c r="AF2720">
        <v>-1</v>
      </c>
      <c r="AG2720">
        <v>-1</v>
      </c>
      <c r="AH2720">
        <v>-1</v>
      </c>
      <c r="AI2720">
        <v>0</v>
      </c>
      <c r="AJ2720">
        <v>0</v>
      </c>
      <c r="AK2720">
        <v>0.03</v>
      </c>
      <c r="AL2720">
        <v>0.03</v>
      </c>
      <c r="AM2720">
        <v>0.05</v>
      </c>
      <c r="AN2720">
        <v>0.05</v>
      </c>
      <c r="AO2720">
        <v>1.42</v>
      </c>
      <c r="AP2720">
        <v>1.42</v>
      </c>
      <c r="AQ2720">
        <v>22.67</v>
      </c>
      <c r="AR2720">
        <v>0.53</v>
      </c>
      <c r="AS2720">
        <v>0.68</v>
      </c>
      <c r="AT2720">
        <v>-1</v>
      </c>
      <c r="AU2720">
        <v>-1</v>
      </c>
      <c r="AV2720">
        <v>0.05</v>
      </c>
      <c r="AW2720">
        <v>29.88</v>
      </c>
      <c r="AX2720">
        <v>29.88</v>
      </c>
      <c r="AY2720">
        <v>0.17</v>
      </c>
      <c r="AZ2720">
        <v>0</v>
      </c>
      <c r="BA2720">
        <v>1374.7751301239332</v>
      </c>
    </row>
    <row r="2721" spans="1:53" x14ac:dyDescent="0.25">
      <c r="A2721">
        <v>5974</v>
      </c>
      <c r="B2721" t="s">
        <v>2991</v>
      </c>
      <c r="C2721">
        <v>0</v>
      </c>
      <c r="D2721">
        <v>1.58</v>
      </c>
      <c r="E2721">
        <v>0</v>
      </c>
      <c r="F2721">
        <v>0</v>
      </c>
      <c r="G2721">
        <v>0</v>
      </c>
      <c r="H2721">
        <v>0.03</v>
      </c>
      <c r="I2721">
        <v>0</v>
      </c>
      <c r="J2721">
        <v>2</v>
      </c>
      <c r="K2721">
        <v>0.03</v>
      </c>
      <c r="L2721">
        <v>-1</v>
      </c>
      <c r="M2721">
        <v>-1</v>
      </c>
      <c r="N2721">
        <v>0.67</v>
      </c>
      <c r="O2721">
        <v>3.58</v>
      </c>
      <c r="P2721">
        <v>0.03</v>
      </c>
      <c r="Q2721">
        <v>0.28000000000000003</v>
      </c>
      <c r="R2721">
        <v>0.05</v>
      </c>
      <c r="S2721">
        <v>0.32</v>
      </c>
      <c r="T2721">
        <v>0.23</v>
      </c>
      <c r="U2721">
        <v>0</v>
      </c>
      <c r="V2721">
        <v>0</v>
      </c>
      <c r="W2721">
        <v>20.67</v>
      </c>
      <c r="X2721">
        <v>0.6</v>
      </c>
      <c r="Y2721">
        <v>-1</v>
      </c>
      <c r="Z2721">
        <v>-1</v>
      </c>
      <c r="AA2721">
        <v>24.88</v>
      </c>
      <c r="AB2721">
        <v>0.03</v>
      </c>
      <c r="AC2721">
        <v>0.02</v>
      </c>
      <c r="AD2721">
        <v>0.03</v>
      </c>
      <c r="AE2721">
        <v>4.17</v>
      </c>
      <c r="AF2721">
        <v>-1</v>
      </c>
      <c r="AG2721">
        <v>-1</v>
      </c>
      <c r="AH2721">
        <v>-1</v>
      </c>
      <c r="AI2721">
        <v>0</v>
      </c>
      <c r="AJ2721">
        <v>0</v>
      </c>
      <c r="AK2721">
        <v>0.03</v>
      </c>
      <c r="AL2721">
        <v>0.03</v>
      </c>
      <c r="AM2721">
        <v>0.05</v>
      </c>
      <c r="AN2721">
        <v>0.05</v>
      </c>
      <c r="AO2721">
        <v>1.42</v>
      </c>
      <c r="AP2721">
        <v>1.42</v>
      </c>
      <c r="AQ2721">
        <v>22.67</v>
      </c>
      <c r="AR2721">
        <v>0.53</v>
      </c>
      <c r="AS2721">
        <v>0.68</v>
      </c>
      <c r="AT2721">
        <v>-1</v>
      </c>
      <c r="AU2721">
        <v>-1</v>
      </c>
      <c r="AV2721">
        <v>0.05</v>
      </c>
      <c r="AW2721">
        <v>29.88</v>
      </c>
      <c r="AX2721">
        <v>29.88</v>
      </c>
      <c r="AY2721">
        <v>0.17</v>
      </c>
      <c r="AZ2721">
        <v>0</v>
      </c>
      <c r="BA2721">
        <v>1407.6400768128822</v>
      </c>
    </row>
    <row r="2722" spans="1:53" x14ac:dyDescent="0.25">
      <c r="A2722">
        <v>5975</v>
      </c>
      <c r="B2722" t="s">
        <v>2992</v>
      </c>
      <c r="C2722">
        <v>0</v>
      </c>
      <c r="D2722">
        <v>1.58</v>
      </c>
      <c r="E2722">
        <v>0</v>
      </c>
      <c r="F2722">
        <v>0</v>
      </c>
      <c r="G2722">
        <v>0</v>
      </c>
      <c r="H2722">
        <v>0.03</v>
      </c>
      <c r="I2722">
        <v>0</v>
      </c>
      <c r="J2722">
        <v>2</v>
      </c>
      <c r="K2722">
        <v>0.03</v>
      </c>
      <c r="L2722">
        <v>-1</v>
      </c>
      <c r="M2722">
        <v>-1</v>
      </c>
      <c r="N2722">
        <v>0.67</v>
      </c>
      <c r="O2722">
        <v>3.58</v>
      </c>
      <c r="P2722">
        <v>0.03</v>
      </c>
      <c r="Q2722">
        <v>0.28000000000000003</v>
      </c>
      <c r="R2722">
        <v>0.05</v>
      </c>
      <c r="S2722">
        <v>0.32</v>
      </c>
      <c r="T2722">
        <v>0.23</v>
      </c>
      <c r="U2722">
        <v>0</v>
      </c>
      <c r="V2722">
        <v>0</v>
      </c>
      <c r="W2722">
        <v>20.67</v>
      </c>
      <c r="X2722">
        <v>0.6</v>
      </c>
      <c r="Y2722">
        <v>-1</v>
      </c>
      <c r="Z2722">
        <v>-1</v>
      </c>
      <c r="AA2722">
        <v>24.88</v>
      </c>
      <c r="AB2722">
        <v>0.03</v>
      </c>
      <c r="AC2722">
        <v>0.02</v>
      </c>
      <c r="AD2722">
        <v>0.03</v>
      </c>
      <c r="AE2722">
        <v>4.17</v>
      </c>
      <c r="AF2722">
        <v>-1</v>
      </c>
      <c r="AG2722">
        <v>-1</v>
      </c>
      <c r="AH2722">
        <v>-1</v>
      </c>
      <c r="AI2722">
        <v>0</v>
      </c>
      <c r="AJ2722">
        <v>0</v>
      </c>
      <c r="AK2722">
        <v>0.03</v>
      </c>
      <c r="AL2722">
        <v>0.03</v>
      </c>
      <c r="AM2722">
        <v>0.05</v>
      </c>
      <c r="AN2722">
        <v>0.05</v>
      </c>
      <c r="AO2722">
        <v>1.42</v>
      </c>
      <c r="AP2722">
        <v>1.42</v>
      </c>
      <c r="AQ2722">
        <v>22.67</v>
      </c>
      <c r="AR2722">
        <v>0.53</v>
      </c>
      <c r="AS2722">
        <v>0.68</v>
      </c>
      <c r="AT2722">
        <v>-1</v>
      </c>
      <c r="AU2722">
        <v>-1</v>
      </c>
      <c r="AV2722">
        <v>0.05</v>
      </c>
      <c r="AW2722">
        <v>29.88</v>
      </c>
      <c r="AX2722">
        <v>29.88</v>
      </c>
      <c r="AY2722">
        <v>0.17</v>
      </c>
      <c r="AZ2722">
        <v>0</v>
      </c>
      <c r="BA2722">
        <v>1371.3894213988547</v>
      </c>
    </row>
    <row r="2723" spans="1:53" x14ac:dyDescent="0.25">
      <c r="A2723">
        <v>5976</v>
      </c>
      <c r="B2723" t="s">
        <v>2993</v>
      </c>
      <c r="C2723">
        <v>0</v>
      </c>
      <c r="D2723">
        <v>1.58</v>
      </c>
      <c r="E2723">
        <v>0</v>
      </c>
      <c r="F2723">
        <v>0</v>
      </c>
      <c r="G2723">
        <v>0</v>
      </c>
      <c r="H2723">
        <v>0.03</v>
      </c>
      <c r="I2723">
        <v>0</v>
      </c>
      <c r="J2723">
        <v>2</v>
      </c>
      <c r="K2723">
        <v>0.03</v>
      </c>
      <c r="L2723">
        <v>-1</v>
      </c>
      <c r="M2723">
        <v>-1</v>
      </c>
      <c r="N2723">
        <v>0.67</v>
      </c>
      <c r="O2723">
        <v>3.58</v>
      </c>
      <c r="P2723">
        <v>0.03</v>
      </c>
      <c r="Q2723">
        <v>0.28000000000000003</v>
      </c>
      <c r="R2723">
        <v>0.05</v>
      </c>
      <c r="S2723">
        <v>0.32</v>
      </c>
      <c r="T2723">
        <v>0.23</v>
      </c>
      <c r="U2723">
        <v>0</v>
      </c>
      <c r="V2723">
        <v>0</v>
      </c>
      <c r="W2723">
        <v>20.67</v>
      </c>
      <c r="X2723">
        <v>0.6</v>
      </c>
      <c r="Y2723">
        <v>-1</v>
      </c>
      <c r="Z2723">
        <v>-1</v>
      </c>
      <c r="AA2723">
        <v>24.88</v>
      </c>
      <c r="AB2723">
        <v>0.03</v>
      </c>
      <c r="AC2723">
        <v>0.02</v>
      </c>
      <c r="AD2723">
        <v>0.03</v>
      </c>
      <c r="AE2723">
        <v>4.17</v>
      </c>
      <c r="AF2723">
        <v>-1</v>
      </c>
      <c r="AG2723">
        <v>-1</v>
      </c>
      <c r="AH2723">
        <v>-1</v>
      </c>
      <c r="AI2723">
        <v>0</v>
      </c>
      <c r="AJ2723">
        <v>0</v>
      </c>
      <c r="AK2723">
        <v>0.03</v>
      </c>
      <c r="AL2723">
        <v>0.03</v>
      </c>
      <c r="AM2723">
        <v>0.05</v>
      </c>
      <c r="AN2723">
        <v>0.05</v>
      </c>
      <c r="AO2723">
        <v>1.42</v>
      </c>
      <c r="AP2723">
        <v>1.42</v>
      </c>
      <c r="AQ2723">
        <v>22.67</v>
      </c>
      <c r="AR2723">
        <v>0.53</v>
      </c>
      <c r="AS2723">
        <v>0.68</v>
      </c>
      <c r="AT2723">
        <v>-1</v>
      </c>
      <c r="AU2723">
        <v>-1</v>
      </c>
      <c r="AV2723">
        <v>0.05</v>
      </c>
      <c r="AW2723">
        <v>29.88</v>
      </c>
      <c r="AX2723">
        <v>29.88</v>
      </c>
      <c r="AY2723">
        <v>0.17</v>
      </c>
      <c r="AZ2723">
        <v>0</v>
      </c>
      <c r="BA2723">
        <v>1466.8122682822209</v>
      </c>
    </row>
    <row r="2724" spans="1:53" x14ac:dyDescent="0.25">
      <c r="A2724">
        <v>5977</v>
      </c>
      <c r="B2724" t="s">
        <v>2994</v>
      </c>
      <c r="C2724">
        <v>0</v>
      </c>
      <c r="D2724">
        <v>1.58</v>
      </c>
      <c r="E2724">
        <v>0</v>
      </c>
      <c r="F2724">
        <v>0</v>
      </c>
      <c r="G2724">
        <v>0</v>
      </c>
      <c r="H2724">
        <v>0.03</v>
      </c>
      <c r="I2724">
        <v>0</v>
      </c>
      <c r="J2724">
        <v>2</v>
      </c>
      <c r="K2724">
        <v>0.03</v>
      </c>
      <c r="L2724">
        <v>-1</v>
      </c>
      <c r="M2724">
        <v>-1</v>
      </c>
      <c r="N2724">
        <v>0.67</v>
      </c>
      <c r="O2724">
        <v>3.58</v>
      </c>
      <c r="P2724">
        <v>0.03</v>
      </c>
      <c r="Q2724">
        <v>0.28000000000000003</v>
      </c>
      <c r="R2724">
        <v>0.05</v>
      </c>
      <c r="S2724">
        <v>0.32</v>
      </c>
      <c r="T2724">
        <v>0.23</v>
      </c>
      <c r="U2724">
        <v>0</v>
      </c>
      <c r="V2724">
        <v>0</v>
      </c>
      <c r="W2724">
        <v>20.67</v>
      </c>
      <c r="X2724">
        <v>0.6</v>
      </c>
      <c r="Y2724">
        <v>-1</v>
      </c>
      <c r="Z2724">
        <v>-1</v>
      </c>
      <c r="AA2724">
        <v>24.88</v>
      </c>
      <c r="AB2724">
        <v>0.03</v>
      </c>
      <c r="AC2724">
        <v>0.02</v>
      </c>
      <c r="AD2724">
        <v>0.03</v>
      </c>
      <c r="AE2724">
        <v>4.17</v>
      </c>
      <c r="AF2724">
        <v>-1</v>
      </c>
      <c r="AG2724">
        <v>-1</v>
      </c>
      <c r="AH2724">
        <v>-1</v>
      </c>
      <c r="AI2724">
        <v>0</v>
      </c>
      <c r="AJ2724">
        <v>0</v>
      </c>
      <c r="AK2724">
        <v>0.03</v>
      </c>
      <c r="AL2724">
        <v>0.03</v>
      </c>
      <c r="AM2724">
        <v>0.05</v>
      </c>
      <c r="AN2724">
        <v>0.05</v>
      </c>
      <c r="AO2724">
        <v>1.42</v>
      </c>
      <c r="AP2724">
        <v>1.42</v>
      </c>
      <c r="AQ2724">
        <v>22.67</v>
      </c>
      <c r="AR2724">
        <v>0.53</v>
      </c>
      <c r="AS2724">
        <v>0.68</v>
      </c>
      <c r="AT2724">
        <v>-1</v>
      </c>
      <c r="AU2724">
        <v>-1</v>
      </c>
      <c r="AV2724">
        <v>0.05</v>
      </c>
      <c r="AW2724">
        <v>29.88</v>
      </c>
      <c r="AX2724">
        <v>29.88</v>
      </c>
      <c r="AY2724">
        <v>0.17</v>
      </c>
      <c r="AZ2724">
        <v>0</v>
      </c>
      <c r="BA2724">
        <v>1401.3914026250309</v>
      </c>
    </row>
    <row r="2725" spans="1:53" x14ac:dyDescent="0.25">
      <c r="A2725">
        <v>5979</v>
      </c>
      <c r="B2725" t="s">
        <v>2995</v>
      </c>
      <c r="C2725">
        <v>0</v>
      </c>
      <c r="D2725">
        <v>1.58</v>
      </c>
      <c r="E2725">
        <v>0</v>
      </c>
      <c r="F2725">
        <v>0</v>
      </c>
      <c r="G2725">
        <v>0</v>
      </c>
      <c r="H2725">
        <v>0.03</v>
      </c>
      <c r="I2725">
        <v>0</v>
      </c>
      <c r="J2725">
        <v>2</v>
      </c>
      <c r="K2725">
        <v>0.03</v>
      </c>
      <c r="L2725">
        <v>-1</v>
      </c>
      <c r="M2725">
        <v>-1</v>
      </c>
      <c r="N2725">
        <v>0.67</v>
      </c>
      <c r="O2725">
        <v>3.58</v>
      </c>
      <c r="P2725">
        <v>0.03</v>
      </c>
      <c r="Q2725">
        <v>0.28000000000000003</v>
      </c>
      <c r="R2725">
        <v>0.05</v>
      </c>
      <c r="S2725">
        <v>0.32</v>
      </c>
      <c r="T2725">
        <v>0.23</v>
      </c>
      <c r="U2725">
        <v>0</v>
      </c>
      <c r="V2725">
        <v>0</v>
      </c>
      <c r="W2725">
        <v>20.67</v>
      </c>
      <c r="X2725">
        <v>0.6</v>
      </c>
      <c r="Y2725">
        <v>-1</v>
      </c>
      <c r="Z2725">
        <v>-1</v>
      </c>
      <c r="AA2725">
        <v>24.88</v>
      </c>
      <c r="AB2725">
        <v>0.03</v>
      </c>
      <c r="AC2725">
        <v>0.02</v>
      </c>
      <c r="AD2725">
        <v>0.03</v>
      </c>
      <c r="AE2725">
        <v>4.17</v>
      </c>
      <c r="AF2725">
        <v>-1</v>
      </c>
      <c r="AG2725">
        <v>-1</v>
      </c>
      <c r="AH2725">
        <v>-1</v>
      </c>
      <c r="AI2725">
        <v>0</v>
      </c>
      <c r="AJ2725">
        <v>0</v>
      </c>
      <c r="AK2725">
        <v>0.03</v>
      </c>
      <c r="AL2725">
        <v>0.03</v>
      </c>
      <c r="AM2725">
        <v>0.05</v>
      </c>
      <c r="AN2725">
        <v>0.05</v>
      </c>
      <c r="AO2725">
        <v>1.42</v>
      </c>
      <c r="AP2725">
        <v>1.42</v>
      </c>
      <c r="AQ2725">
        <v>22.67</v>
      </c>
      <c r="AR2725">
        <v>0.53</v>
      </c>
      <c r="AS2725">
        <v>0.68</v>
      </c>
      <c r="AT2725">
        <v>-1</v>
      </c>
      <c r="AU2725">
        <v>-1</v>
      </c>
      <c r="AV2725">
        <v>0.05</v>
      </c>
      <c r="AW2725">
        <v>29.88</v>
      </c>
      <c r="AX2725">
        <v>29.88</v>
      </c>
      <c r="AY2725">
        <v>0.17</v>
      </c>
      <c r="AZ2725">
        <v>0</v>
      </c>
      <c r="BA2725">
        <v>1389.8160054493276</v>
      </c>
    </row>
    <row r="2726" spans="1:53" x14ac:dyDescent="0.25">
      <c r="A2726">
        <v>5980</v>
      </c>
      <c r="B2726" t="s">
        <v>2996</v>
      </c>
      <c r="C2726">
        <v>0</v>
      </c>
      <c r="D2726">
        <v>1.58</v>
      </c>
      <c r="E2726">
        <v>0</v>
      </c>
      <c r="F2726">
        <v>0</v>
      </c>
      <c r="G2726">
        <v>0</v>
      </c>
      <c r="H2726">
        <v>0.03</v>
      </c>
      <c r="I2726">
        <v>0</v>
      </c>
      <c r="J2726">
        <v>2</v>
      </c>
      <c r="K2726">
        <v>0.03</v>
      </c>
      <c r="L2726">
        <v>-1</v>
      </c>
      <c r="M2726">
        <v>-1</v>
      </c>
      <c r="N2726">
        <v>0.67</v>
      </c>
      <c r="O2726">
        <v>3.58</v>
      </c>
      <c r="P2726">
        <v>0.03</v>
      </c>
      <c r="Q2726">
        <v>0.28000000000000003</v>
      </c>
      <c r="R2726">
        <v>0.05</v>
      </c>
      <c r="S2726">
        <v>0.32</v>
      </c>
      <c r="T2726">
        <v>0.23</v>
      </c>
      <c r="U2726">
        <v>0</v>
      </c>
      <c r="V2726">
        <v>0</v>
      </c>
      <c r="W2726">
        <v>20.67</v>
      </c>
      <c r="X2726">
        <v>0.6</v>
      </c>
      <c r="Y2726">
        <v>-1</v>
      </c>
      <c r="Z2726">
        <v>-1</v>
      </c>
      <c r="AA2726">
        <v>24.88</v>
      </c>
      <c r="AB2726">
        <v>0.03</v>
      </c>
      <c r="AC2726">
        <v>0.02</v>
      </c>
      <c r="AD2726">
        <v>0.03</v>
      </c>
      <c r="AE2726">
        <v>4.17</v>
      </c>
      <c r="AF2726">
        <v>-1</v>
      </c>
      <c r="AG2726">
        <v>-1</v>
      </c>
      <c r="AH2726">
        <v>-1</v>
      </c>
      <c r="AI2726">
        <v>0</v>
      </c>
      <c r="AJ2726">
        <v>0</v>
      </c>
      <c r="AK2726">
        <v>0.03</v>
      </c>
      <c r="AL2726">
        <v>0.03</v>
      </c>
      <c r="AM2726">
        <v>0.05</v>
      </c>
      <c r="AN2726">
        <v>0.05</v>
      </c>
      <c r="AO2726">
        <v>1.42</v>
      </c>
      <c r="AP2726">
        <v>1.42</v>
      </c>
      <c r="AQ2726">
        <v>22.67</v>
      </c>
      <c r="AR2726">
        <v>0.53</v>
      </c>
      <c r="AS2726">
        <v>0.68</v>
      </c>
      <c r="AT2726">
        <v>-1</v>
      </c>
      <c r="AU2726">
        <v>-1</v>
      </c>
      <c r="AV2726">
        <v>0.05</v>
      </c>
      <c r="AW2726">
        <v>29.88</v>
      </c>
      <c r="AX2726">
        <v>29.88</v>
      </c>
      <c r="AY2726">
        <v>0.17</v>
      </c>
      <c r="AZ2726">
        <v>0</v>
      </c>
      <c r="BA2726">
        <v>1513.4179920161291</v>
      </c>
    </row>
    <row r="2727" spans="1:53" x14ac:dyDescent="0.25">
      <c r="A2727">
        <v>5981</v>
      </c>
      <c r="B2727" t="s">
        <v>2997</v>
      </c>
      <c r="C2727">
        <v>0</v>
      </c>
      <c r="D2727">
        <v>1.58</v>
      </c>
      <c r="E2727">
        <v>0</v>
      </c>
      <c r="F2727">
        <v>0</v>
      </c>
      <c r="G2727">
        <v>0</v>
      </c>
      <c r="H2727">
        <v>0.03</v>
      </c>
      <c r="I2727">
        <v>0</v>
      </c>
      <c r="J2727">
        <v>2</v>
      </c>
      <c r="K2727">
        <v>0.03</v>
      </c>
      <c r="L2727">
        <v>-1</v>
      </c>
      <c r="M2727">
        <v>-1</v>
      </c>
      <c r="N2727">
        <v>0.67</v>
      </c>
      <c r="O2727">
        <v>3.58</v>
      </c>
      <c r="P2727">
        <v>0.03</v>
      </c>
      <c r="Q2727">
        <v>0.28000000000000003</v>
      </c>
      <c r="R2727">
        <v>0.05</v>
      </c>
      <c r="S2727">
        <v>0.32</v>
      </c>
      <c r="T2727">
        <v>0.23</v>
      </c>
      <c r="U2727">
        <v>0</v>
      </c>
      <c r="V2727">
        <v>0</v>
      </c>
      <c r="W2727">
        <v>20.67</v>
      </c>
      <c r="X2727">
        <v>0.6</v>
      </c>
      <c r="Y2727">
        <v>-1</v>
      </c>
      <c r="Z2727">
        <v>-1</v>
      </c>
      <c r="AA2727">
        <v>24.88</v>
      </c>
      <c r="AB2727">
        <v>0.03</v>
      </c>
      <c r="AC2727">
        <v>0.02</v>
      </c>
      <c r="AD2727">
        <v>0.03</v>
      </c>
      <c r="AE2727">
        <v>4.17</v>
      </c>
      <c r="AF2727">
        <v>-1</v>
      </c>
      <c r="AG2727">
        <v>-1</v>
      </c>
      <c r="AH2727">
        <v>-1</v>
      </c>
      <c r="AI2727">
        <v>0</v>
      </c>
      <c r="AJ2727">
        <v>0</v>
      </c>
      <c r="AK2727">
        <v>0.03</v>
      </c>
      <c r="AL2727">
        <v>0.03</v>
      </c>
      <c r="AM2727">
        <v>0.05</v>
      </c>
      <c r="AN2727">
        <v>0.05</v>
      </c>
      <c r="AO2727">
        <v>1.42</v>
      </c>
      <c r="AP2727">
        <v>1.42</v>
      </c>
      <c r="AQ2727">
        <v>22.67</v>
      </c>
      <c r="AR2727">
        <v>0.53</v>
      </c>
      <c r="AS2727">
        <v>0.68</v>
      </c>
      <c r="AT2727">
        <v>-1</v>
      </c>
      <c r="AU2727">
        <v>-1</v>
      </c>
      <c r="AV2727">
        <v>0.05</v>
      </c>
      <c r="AW2727">
        <v>29.88</v>
      </c>
      <c r="AX2727">
        <v>29.88</v>
      </c>
      <c r="AY2727">
        <v>0.17</v>
      </c>
      <c r="AZ2727">
        <v>0</v>
      </c>
      <c r="BA2727">
        <v>1398.5415136510642</v>
      </c>
    </row>
    <row r="2728" spans="1:53" x14ac:dyDescent="0.25">
      <c r="A2728">
        <v>5982</v>
      </c>
      <c r="B2728" t="s">
        <v>2998</v>
      </c>
      <c r="C2728">
        <v>0</v>
      </c>
      <c r="D2728">
        <v>1.58</v>
      </c>
      <c r="E2728">
        <v>0</v>
      </c>
      <c r="F2728">
        <v>0</v>
      </c>
      <c r="G2728">
        <v>0</v>
      </c>
      <c r="H2728">
        <v>0.03</v>
      </c>
      <c r="I2728">
        <v>0</v>
      </c>
      <c r="J2728">
        <v>2</v>
      </c>
      <c r="K2728">
        <v>0.03</v>
      </c>
      <c r="L2728">
        <v>-1</v>
      </c>
      <c r="M2728">
        <v>-1</v>
      </c>
      <c r="N2728">
        <v>0.67</v>
      </c>
      <c r="O2728">
        <v>3.58</v>
      </c>
      <c r="P2728">
        <v>0.03</v>
      </c>
      <c r="Q2728">
        <v>0.28000000000000003</v>
      </c>
      <c r="R2728">
        <v>0.05</v>
      </c>
      <c r="S2728">
        <v>0.32</v>
      </c>
      <c r="T2728">
        <v>0.23</v>
      </c>
      <c r="U2728">
        <v>0</v>
      </c>
      <c r="V2728">
        <v>0</v>
      </c>
      <c r="W2728">
        <v>20.67</v>
      </c>
      <c r="X2728">
        <v>0.6</v>
      </c>
      <c r="Y2728">
        <v>-1</v>
      </c>
      <c r="Z2728">
        <v>-1</v>
      </c>
      <c r="AA2728">
        <v>24.88</v>
      </c>
      <c r="AB2728">
        <v>0.03</v>
      </c>
      <c r="AC2728">
        <v>0.02</v>
      </c>
      <c r="AD2728">
        <v>0.03</v>
      </c>
      <c r="AE2728">
        <v>4.17</v>
      </c>
      <c r="AF2728">
        <v>-1</v>
      </c>
      <c r="AG2728">
        <v>-1</v>
      </c>
      <c r="AH2728">
        <v>-1</v>
      </c>
      <c r="AI2728">
        <v>0</v>
      </c>
      <c r="AJ2728">
        <v>0</v>
      </c>
      <c r="AK2728">
        <v>0.03</v>
      </c>
      <c r="AL2728">
        <v>0.03</v>
      </c>
      <c r="AM2728">
        <v>0.05</v>
      </c>
      <c r="AN2728">
        <v>0.05</v>
      </c>
      <c r="AO2728">
        <v>1.42</v>
      </c>
      <c r="AP2728">
        <v>1.42</v>
      </c>
      <c r="AQ2728">
        <v>22.67</v>
      </c>
      <c r="AR2728">
        <v>0.53</v>
      </c>
      <c r="AS2728">
        <v>0.68</v>
      </c>
      <c r="AT2728">
        <v>-1</v>
      </c>
      <c r="AU2728">
        <v>-1</v>
      </c>
      <c r="AV2728">
        <v>0.05</v>
      </c>
      <c r="AW2728">
        <v>29.88</v>
      </c>
      <c r="AX2728">
        <v>29.88</v>
      </c>
      <c r="AY2728">
        <v>0.17</v>
      </c>
      <c r="AZ2728">
        <v>0</v>
      </c>
      <c r="BA2728">
        <v>1371.654893326247</v>
      </c>
    </row>
    <row r="2729" spans="1:53" x14ac:dyDescent="0.25">
      <c r="A2729">
        <v>5983</v>
      </c>
      <c r="B2729" t="s">
        <v>2999</v>
      </c>
      <c r="C2729">
        <v>0</v>
      </c>
      <c r="D2729">
        <v>1.58</v>
      </c>
      <c r="E2729">
        <v>0</v>
      </c>
      <c r="F2729">
        <v>0</v>
      </c>
      <c r="G2729">
        <v>0</v>
      </c>
      <c r="H2729">
        <v>0.03</v>
      </c>
      <c r="I2729">
        <v>0</v>
      </c>
      <c r="J2729">
        <v>2</v>
      </c>
      <c r="K2729">
        <v>0.03</v>
      </c>
      <c r="L2729">
        <v>-1</v>
      </c>
      <c r="M2729">
        <v>-1</v>
      </c>
      <c r="N2729">
        <v>0.67</v>
      </c>
      <c r="O2729">
        <v>3.58</v>
      </c>
      <c r="P2729">
        <v>0.03</v>
      </c>
      <c r="Q2729">
        <v>0.28000000000000003</v>
      </c>
      <c r="R2729">
        <v>0.05</v>
      </c>
      <c r="S2729">
        <v>0.32</v>
      </c>
      <c r="T2729">
        <v>0.23</v>
      </c>
      <c r="U2729">
        <v>0</v>
      </c>
      <c r="V2729">
        <v>0</v>
      </c>
      <c r="W2729">
        <v>20.67</v>
      </c>
      <c r="X2729">
        <v>0.6</v>
      </c>
      <c r="Y2729">
        <v>-1</v>
      </c>
      <c r="Z2729">
        <v>-1</v>
      </c>
      <c r="AA2729">
        <v>24.88</v>
      </c>
      <c r="AB2729">
        <v>0.03</v>
      </c>
      <c r="AC2729">
        <v>0.02</v>
      </c>
      <c r="AD2729">
        <v>0.03</v>
      </c>
      <c r="AE2729">
        <v>4.17</v>
      </c>
      <c r="AF2729">
        <v>-1</v>
      </c>
      <c r="AG2729">
        <v>-1</v>
      </c>
      <c r="AH2729">
        <v>-1</v>
      </c>
      <c r="AI2729">
        <v>0</v>
      </c>
      <c r="AJ2729">
        <v>0</v>
      </c>
      <c r="AK2729">
        <v>0.03</v>
      </c>
      <c r="AL2729">
        <v>0.03</v>
      </c>
      <c r="AM2729">
        <v>0.05</v>
      </c>
      <c r="AN2729">
        <v>0.05</v>
      </c>
      <c r="AO2729">
        <v>1.42</v>
      </c>
      <c r="AP2729">
        <v>1.42</v>
      </c>
      <c r="AQ2729">
        <v>22.67</v>
      </c>
      <c r="AR2729">
        <v>0.53</v>
      </c>
      <c r="AS2729">
        <v>0.68</v>
      </c>
      <c r="AT2729">
        <v>-1</v>
      </c>
      <c r="AU2729">
        <v>-1</v>
      </c>
      <c r="AV2729">
        <v>0.05</v>
      </c>
      <c r="AW2729">
        <v>29.88</v>
      </c>
      <c r="AX2729">
        <v>29.88</v>
      </c>
      <c r="AY2729">
        <v>0.17</v>
      </c>
      <c r="AZ2729">
        <v>0</v>
      </c>
      <c r="BA2729">
        <v>1373.5714295279965</v>
      </c>
    </row>
    <row r="2730" spans="1:53" x14ac:dyDescent="0.25">
      <c r="A2730">
        <v>5984</v>
      </c>
      <c r="B2730" t="s">
        <v>3000</v>
      </c>
      <c r="C2730">
        <v>0</v>
      </c>
      <c r="D2730">
        <v>1.58</v>
      </c>
      <c r="E2730">
        <v>0</v>
      </c>
      <c r="F2730">
        <v>0</v>
      </c>
      <c r="G2730">
        <v>0</v>
      </c>
      <c r="H2730">
        <v>0.03</v>
      </c>
      <c r="I2730">
        <v>0</v>
      </c>
      <c r="J2730">
        <v>2</v>
      </c>
      <c r="K2730">
        <v>0.03</v>
      </c>
      <c r="L2730">
        <v>-1</v>
      </c>
      <c r="M2730">
        <v>-1</v>
      </c>
      <c r="N2730">
        <v>0.67</v>
      </c>
      <c r="O2730">
        <v>3.58</v>
      </c>
      <c r="P2730">
        <v>0.03</v>
      </c>
      <c r="Q2730">
        <v>0.28000000000000003</v>
      </c>
      <c r="R2730">
        <v>0.05</v>
      </c>
      <c r="S2730">
        <v>0.32</v>
      </c>
      <c r="T2730">
        <v>0.23</v>
      </c>
      <c r="U2730">
        <v>0</v>
      </c>
      <c r="V2730">
        <v>0</v>
      </c>
      <c r="W2730">
        <v>20.67</v>
      </c>
      <c r="X2730">
        <v>0.6</v>
      </c>
      <c r="Y2730">
        <v>-1</v>
      </c>
      <c r="Z2730">
        <v>-1</v>
      </c>
      <c r="AA2730">
        <v>24.88</v>
      </c>
      <c r="AB2730">
        <v>0.03</v>
      </c>
      <c r="AC2730">
        <v>0.02</v>
      </c>
      <c r="AD2730">
        <v>0.03</v>
      </c>
      <c r="AE2730">
        <v>4.17</v>
      </c>
      <c r="AF2730">
        <v>-1</v>
      </c>
      <c r="AG2730">
        <v>-1</v>
      </c>
      <c r="AH2730">
        <v>-1</v>
      </c>
      <c r="AI2730">
        <v>0</v>
      </c>
      <c r="AJ2730">
        <v>0</v>
      </c>
      <c r="AK2730">
        <v>0.03</v>
      </c>
      <c r="AL2730">
        <v>0.03</v>
      </c>
      <c r="AM2730">
        <v>0.05</v>
      </c>
      <c r="AN2730">
        <v>0.05</v>
      </c>
      <c r="AO2730">
        <v>1.42</v>
      </c>
      <c r="AP2730">
        <v>1.42</v>
      </c>
      <c r="AQ2730">
        <v>22.67</v>
      </c>
      <c r="AR2730">
        <v>0.53</v>
      </c>
      <c r="AS2730">
        <v>0.68</v>
      </c>
      <c r="AT2730">
        <v>-1</v>
      </c>
      <c r="AU2730">
        <v>-1</v>
      </c>
      <c r="AV2730">
        <v>0.05</v>
      </c>
      <c r="AW2730">
        <v>29.88</v>
      </c>
      <c r="AX2730">
        <v>29.88</v>
      </c>
      <c r="AY2730">
        <v>0.17</v>
      </c>
      <c r="AZ2730">
        <v>0</v>
      </c>
      <c r="BA2730">
        <v>1344.873981125636</v>
      </c>
    </row>
    <row r="2731" spans="1:53" x14ac:dyDescent="0.25">
      <c r="A2731">
        <v>5985</v>
      </c>
      <c r="B2731" t="s">
        <v>3001</v>
      </c>
      <c r="C2731">
        <v>0</v>
      </c>
      <c r="D2731">
        <v>1.58</v>
      </c>
      <c r="E2731">
        <v>0</v>
      </c>
      <c r="F2731">
        <v>0</v>
      </c>
      <c r="G2731">
        <v>0</v>
      </c>
      <c r="H2731">
        <v>0.03</v>
      </c>
      <c r="I2731">
        <v>0</v>
      </c>
      <c r="J2731">
        <v>2</v>
      </c>
      <c r="K2731">
        <v>0.03</v>
      </c>
      <c r="L2731">
        <v>-1</v>
      </c>
      <c r="M2731">
        <v>-1</v>
      </c>
      <c r="N2731">
        <v>0.67</v>
      </c>
      <c r="O2731">
        <v>3.58</v>
      </c>
      <c r="P2731">
        <v>0.03</v>
      </c>
      <c r="Q2731">
        <v>0.28000000000000003</v>
      </c>
      <c r="R2731">
        <v>0.05</v>
      </c>
      <c r="S2731">
        <v>0.32</v>
      </c>
      <c r="T2731">
        <v>0.23</v>
      </c>
      <c r="U2731">
        <v>0</v>
      </c>
      <c r="V2731">
        <v>0</v>
      </c>
      <c r="W2731">
        <v>20.67</v>
      </c>
      <c r="X2731">
        <v>0.6</v>
      </c>
      <c r="Y2731">
        <v>-1</v>
      </c>
      <c r="Z2731">
        <v>-1</v>
      </c>
      <c r="AA2731">
        <v>24.88</v>
      </c>
      <c r="AB2731">
        <v>0.03</v>
      </c>
      <c r="AC2731">
        <v>0.02</v>
      </c>
      <c r="AD2731">
        <v>0.03</v>
      </c>
      <c r="AE2731">
        <v>4.17</v>
      </c>
      <c r="AF2731">
        <v>-1</v>
      </c>
      <c r="AG2731">
        <v>-1</v>
      </c>
      <c r="AH2731">
        <v>-1</v>
      </c>
      <c r="AI2731">
        <v>0</v>
      </c>
      <c r="AJ2731">
        <v>0</v>
      </c>
      <c r="AK2731">
        <v>0.03</v>
      </c>
      <c r="AL2731">
        <v>0.03</v>
      </c>
      <c r="AM2731">
        <v>0.05</v>
      </c>
      <c r="AN2731">
        <v>0.05</v>
      </c>
      <c r="AO2731">
        <v>1.42</v>
      </c>
      <c r="AP2731">
        <v>1.42</v>
      </c>
      <c r="AQ2731">
        <v>22.67</v>
      </c>
      <c r="AR2731">
        <v>0.53</v>
      </c>
      <c r="AS2731">
        <v>0.68</v>
      </c>
      <c r="AT2731">
        <v>-1</v>
      </c>
      <c r="AU2731">
        <v>-1</v>
      </c>
      <c r="AV2731">
        <v>0.05</v>
      </c>
      <c r="AW2731">
        <v>29.88</v>
      </c>
      <c r="AX2731">
        <v>29.88</v>
      </c>
      <c r="AY2731">
        <v>0.17</v>
      </c>
      <c r="AZ2731">
        <v>0</v>
      </c>
      <c r="BA2731">
        <v>1442.0971571931659</v>
      </c>
    </row>
    <row r="2732" spans="1:53" x14ac:dyDescent="0.25">
      <c r="A2732">
        <v>5986</v>
      </c>
      <c r="B2732" t="s">
        <v>3002</v>
      </c>
      <c r="C2732">
        <v>0</v>
      </c>
      <c r="D2732">
        <v>1.58</v>
      </c>
      <c r="E2732">
        <v>0</v>
      </c>
      <c r="F2732">
        <v>0</v>
      </c>
      <c r="G2732">
        <v>0</v>
      </c>
      <c r="H2732">
        <v>0.03</v>
      </c>
      <c r="I2732">
        <v>0</v>
      </c>
      <c r="J2732">
        <v>2</v>
      </c>
      <c r="K2732">
        <v>0.03</v>
      </c>
      <c r="L2732">
        <v>-1</v>
      </c>
      <c r="M2732">
        <v>-1</v>
      </c>
      <c r="N2732">
        <v>0.67</v>
      </c>
      <c r="O2732">
        <v>3.58</v>
      </c>
      <c r="P2732">
        <v>0.03</v>
      </c>
      <c r="Q2732">
        <v>0.28000000000000003</v>
      </c>
      <c r="R2732">
        <v>0.05</v>
      </c>
      <c r="S2732">
        <v>0.32</v>
      </c>
      <c r="T2732">
        <v>0.23</v>
      </c>
      <c r="U2732">
        <v>0</v>
      </c>
      <c r="V2732">
        <v>0</v>
      </c>
      <c r="W2732">
        <v>20.67</v>
      </c>
      <c r="X2732">
        <v>0.6</v>
      </c>
      <c r="Y2732">
        <v>-1</v>
      </c>
      <c r="Z2732">
        <v>-1</v>
      </c>
      <c r="AA2732">
        <v>24.88</v>
      </c>
      <c r="AB2732">
        <v>0.03</v>
      </c>
      <c r="AC2732">
        <v>0.02</v>
      </c>
      <c r="AD2732">
        <v>0.03</v>
      </c>
      <c r="AE2732">
        <v>4.17</v>
      </c>
      <c r="AF2732">
        <v>-1</v>
      </c>
      <c r="AG2732">
        <v>-1</v>
      </c>
      <c r="AH2732">
        <v>-1</v>
      </c>
      <c r="AI2732">
        <v>0</v>
      </c>
      <c r="AJ2732">
        <v>0</v>
      </c>
      <c r="AK2732">
        <v>0.03</v>
      </c>
      <c r="AL2732">
        <v>0.03</v>
      </c>
      <c r="AM2732">
        <v>0.05</v>
      </c>
      <c r="AN2732">
        <v>0.05</v>
      </c>
      <c r="AO2732">
        <v>1.42</v>
      </c>
      <c r="AP2732">
        <v>1.42</v>
      </c>
      <c r="AQ2732">
        <v>22.67</v>
      </c>
      <c r="AR2732">
        <v>0.53</v>
      </c>
      <c r="AS2732">
        <v>0.68</v>
      </c>
      <c r="AT2732">
        <v>-1</v>
      </c>
      <c r="AU2732">
        <v>-1</v>
      </c>
      <c r="AV2732">
        <v>0.05</v>
      </c>
      <c r="AW2732">
        <v>29.88</v>
      </c>
      <c r="AX2732">
        <v>29.88</v>
      </c>
      <c r="AY2732">
        <v>0.17</v>
      </c>
      <c r="AZ2732">
        <v>0</v>
      </c>
      <c r="BA2732">
        <v>1466.1434286533429</v>
      </c>
    </row>
    <row r="2733" spans="1:53" x14ac:dyDescent="0.25">
      <c r="A2733">
        <v>5987</v>
      </c>
      <c r="B2733" t="s">
        <v>3003</v>
      </c>
      <c r="C2733">
        <v>0</v>
      </c>
      <c r="D2733">
        <v>1.58</v>
      </c>
      <c r="E2733">
        <v>0</v>
      </c>
      <c r="F2733">
        <v>0</v>
      </c>
      <c r="G2733">
        <v>0</v>
      </c>
      <c r="H2733">
        <v>0.03</v>
      </c>
      <c r="I2733">
        <v>0</v>
      </c>
      <c r="J2733">
        <v>2</v>
      </c>
      <c r="K2733">
        <v>0.03</v>
      </c>
      <c r="L2733">
        <v>-1</v>
      </c>
      <c r="M2733">
        <v>-1</v>
      </c>
      <c r="N2733">
        <v>0.67</v>
      </c>
      <c r="O2733">
        <v>3.58</v>
      </c>
      <c r="P2733">
        <v>0.03</v>
      </c>
      <c r="Q2733">
        <v>0.28000000000000003</v>
      </c>
      <c r="R2733">
        <v>0.05</v>
      </c>
      <c r="S2733">
        <v>0.32</v>
      </c>
      <c r="T2733">
        <v>0.23</v>
      </c>
      <c r="U2733">
        <v>0</v>
      </c>
      <c r="V2733">
        <v>0</v>
      </c>
      <c r="W2733">
        <v>20.67</v>
      </c>
      <c r="X2733">
        <v>0.6</v>
      </c>
      <c r="Y2733">
        <v>-1</v>
      </c>
      <c r="Z2733">
        <v>-1</v>
      </c>
      <c r="AA2733">
        <v>24.88</v>
      </c>
      <c r="AB2733">
        <v>0.03</v>
      </c>
      <c r="AC2733">
        <v>0.02</v>
      </c>
      <c r="AD2733">
        <v>0.03</v>
      </c>
      <c r="AE2733">
        <v>4.17</v>
      </c>
      <c r="AF2733">
        <v>-1</v>
      </c>
      <c r="AG2733">
        <v>-1</v>
      </c>
      <c r="AH2733">
        <v>-1</v>
      </c>
      <c r="AI2733">
        <v>0</v>
      </c>
      <c r="AJ2733">
        <v>0</v>
      </c>
      <c r="AK2733">
        <v>0.03</v>
      </c>
      <c r="AL2733">
        <v>0.03</v>
      </c>
      <c r="AM2733">
        <v>0.05</v>
      </c>
      <c r="AN2733">
        <v>0.05</v>
      </c>
      <c r="AO2733">
        <v>1.42</v>
      </c>
      <c r="AP2733">
        <v>1.42</v>
      </c>
      <c r="AQ2733">
        <v>22.67</v>
      </c>
      <c r="AR2733">
        <v>0.53</v>
      </c>
      <c r="AS2733">
        <v>0.68</v>
      </c>
      <c r="AT2733">
        <v>-1</v>
      </c>
      <c r="AU2733">
        <v>-1</v>
      </c>
      <c r="AV2733">
        <v>0.05</v>
      </c>
      <c r="AW2733">
        <v>29.88</v>
      </c>
      <c r="AX2733">
        <v>29.88</v>
      </c>
      <c r="AY2733">
        <v>0.17</v>
      </c>
      <c r="AZ2733">
        <v>0</v>
      </c>
      <c r="BA2733">
        <v>1434.4267965082752</v>
      </c>
    </row>
    <row r="2734" spans="1:53" x14ac:dyDescent="0.25">
      <c r="A2734">
        <v>5988</v>
      </c>
      <c r="B2734" t="s">
        <v>3004</v>
      </c>
      <c r="C2734">
        <v>0</v>
      </c>
      <c r="D2734">
        <v>1.58</v>
      </c>
      <c r="E2734">
        <v>0</v>
      </c>
      <c r="F2734">
        <v>0</v>
      </c>
      <c r="G2734">
        <v>0</v>
      </c>
      <c r="H2734">
        <v>0.03</v>
      </c>
      <c r="I2734">
        <v>0</v>
      </c>
      <c r="J2734">
        <v>2</v>
      </c>
      <c r="K2734">
        <v>0.03</v>
      </c>
      <c r="L2734">
        <v>-1</v>
      </c>
      <c r="M2734">
        <v>-1</v>
      </c>
      <c r="N2734">
        <v>0.67</v>
      </c>
      <c r="O2734">
        <v>3.58</v>
      </c>
      <c r="P2734">
        <v>0.03</v>
      </c>
      <c r="Q2734">
        <v>0.28000000000000003</v>
      </c>
      <c r="R2734">
        <v>0.05</v>
      </c>
      <c r="S2734">
        <v>0.32</v>
      </c>
      <c r="T2734">
        <v>0.23</v>
      </c>
      <c r="U2734">
        <v>0</v>
      </c>
      <c r="V2734">
        <v>0</v>
      </c>
      <c r="W2734">
        <v>20.67</v>
      </c>
      <c r="X2734">
        <v>0.6</v>
      </c>
      <c r="Y2734">
        <v>-1</v>
      </c>
      <c r="Z2734">
        <v>-1</v>
      </c>
      <c r="AA2734">
        <v>24.88</v>
      </c>
      <c r="AB2734">
        <v>0.03</v>
      </c>
      <c r="AC2734">
        <v>0.02</v>
      </c>
      <c r="AD2734">
        <v>0.03</v>
      </c>
      <c r="AE2734">
        <v>4.17</v>
      </c>
      <c r="AF2734">
        <v>-1</v>
      </c>
      <c r="AG2734">
        <v>-1</v>
      </c>
      <c r="AH2734">
        <v>-1</v>
      </c>
      <c r="AI2734">
        <v>0</v>
      </c>
      <c r="AJ2734">
        <v>0</v>
      </c>
      <c r="AK2734">
        <v>0.03</v>
      </c>
      <c r="AL2734">
        <v>0.03</v>
      </c>
      <c r="AM2734">
        <v>0.05</v>
      </c>
      <c r="AN2734">
        <v>0.05</v>
      </c>
      <c r="AO2734">
        <v>1.42</v>
      </c>
      <c r="AP2734">
        <v>1.42</v>
      </c>
      <c r="AQ2734">
        <v>22.67</v>
      </c>
      <c r="AR2734">
        <v>0.53</v>
      </c>
      <c r="AS2734">
        <v>0.68</v>
      </c>
      <c r="AT2734">
        <v>-1</v>
      </c>
      <c r="AU2734">
        <v>-1</v>
      </c>
      <c r="AV2734">
        <v>0.05</v>
      </c>
      <c r="AW2734">
        <v>29.88</v>
      </c>
      <c r="AX2734">
        <v>29.88</v>
      </c>
      <c r="AY2734">
        <v>0.17</v>
      </c>
      <c r="AZ2734">
        <v>0</v>
      </c>
      <c r="BA2734">
        <v>1387.2805796541759</v>
      </c>
    </row>
    <row r="2735" spans="1:53" x14ac:dyDescent="0.25">
      <c r="A2735">
        <v>5989</v>
      </c>
      <c r="B2735" t="s">
        <v>1454</v>
      </c>
      <c r="C2735">
        <v>0</v>
      </c>
      <c r="D2735">
        <v>1.58</v>
      </c>
      <c r="E2735">
        <v>0</v>
      </c>
      <c r="F2735">
        <v>0</v>
      </c>
      <c r="G2735">
        <v>0</v>
      </c>
      <c r="H2735">
        <v>0.03</v>
      </c>
      <c r="I2735">
        <v>0</v>
      </c>
      <c r="J2735">
        <v>2</v>
      </c>
      <c r="K2735">
        <v>0.03</v>
      </c>
      <c r="L2735">
        <v>-1</v>
      </c>
      <c r="M2735">
        <v>-1</v>
      </c>
      <c r="N2735">
        <v>0.67</v>
      </c>
      <c r="O2735">
        <v>3.58</v>
      </c>
      <c r="P2735">
        <v>0.03</v>
      </c>
      <c r="Q2735">
        <v>0.28000000000000003</v>
      </c>
      <c r="R2735">
        <v>0.05</v>
      </c>
      <c r="S2735">
        <v>0.32</v>
      </c>
      <c r="T2735">
        <v>0.23</v>
      </c>
      <c r="U2735">
        <v>0</v>
      </c>
      <c r="V2735">
        <v>0</v>
      </c>
      <c r="W2735">
        <v>20.67</v>
      </c>
      <c r="X2735">
        <v>0.6</v>
      </c>
      <c r="Y2735">
        <v>-1</v>
      </c>
      <c r="Z2735">
        <v>-1</v>
      </c>
      <c r="AA2735">
        <v>24.88</v>
      </c>
      <c r="AB2735">
        <v>0.03</v>
      </c>
      <c r="AC2735">
        <v>0.02</v>
      </c>
      <c r="AD2735">
        <v>0.03</v>
      </c>
      <c r="AE2735">
        <v>4.17</v>
      </c>
      <c r="AF2735">
        <v>-1</v>
      </c>
      <c r="AG2735">
        <v>-1</v>
      </c>
      <c r="AH2735">
        <v>-1</v>
      </c>
      <c r="AI2735">
        <v>0</v>
      </c>
      <c r="AJ2735">
        <v>0</v>
      </c>
      <c r="AK2735">
        <v>0.03</v>
      </c>
      <c r="AL2735">
        <v>0.03</v>
      </c>
      <c r="AM2735">
        <v>0.05</v>
      </c>
      <c r="AN2735">
        <v>0.05</v>
      </c>
      <c r="AO2735">
        <v>1.42</v>
      </c>
      <c r="AP2735">
        <v>1.42</v>
      </c>
      <c r="AQ2735">
        <v>22.67</v>
      </c>
      <c r="AR2735">
        <v>0.53</v>
      </c>
      <c r="AS2735">
        <v>0.68</v>
      </c>
      <c r="AT2735">
        <v>-1</v>
      </c>
      <c r="AU2735">
        <v>-1</v>
      </c>
      <c r="AV2735">
        <v>0.05</v>
      </c>
      <c r="AW2735">
        <v>29.88</v>
      </c>
      <c r="AX2735">
        <v>29.88</v>
      </c>
      <c r="AY2735">
        <v>0.17</v>
      </c>
      <c r="AZ2735">
        <v>0</v>
      </c>
      <c r="BA2735">
        <v>1364.6071615309697</v>
      </c>
    </row>
    <row r="2736" spans="1:53" x14ac:dyDescent="0.25">
      <c r="A2736">
        <v>5990</v>
      </c>
      <c r="B2736" t="s">
        <v>3005</v>
      </c>
      <c r="C2736">
        <v>0</v>
      </c>
      <c r="D2736">
        <v>1.58</v>
      </c>
      <c r="E2736">
        <v>0</v>
      </c>
      <c r="F2736">
        <v>0</v>
      </c>
      <c r="G2736">
        <v>0</v>
      </c>
      <c r="H2736">
        <v>0.03</v>
      </c>
      <c r="I2736">
        <v>0</v>
      </c>
      <c r="J2736">
        <v>2</v>
      </c>
      <c r="K2736">
        <v>0.03</v>
      </c>
      <c r="L2736">
        <v>-1</v>
      </c>
      <c r="M2736">
        <v>-1</v>
      </c>
      <c r="N2736">
        <v>0.67</v>
      </c>
      <c r="O2736">
        <v>3.58</v>
      </c>
      <c r="P2736">
        <v>0.03</v>
      </c>
      <c r="Q2736">
        <v>0.28000000000000003</v>
      </c>
      <c r="R2736">
        <v>0.05</v>
      </c>
      <c r="S2736">
        <v>0.32</v>
      </c>
      <c r="T2736">
        <v>0.23</v>
      </c>
      <c r="U2736">
        <v>0</v>
      </c>
      <c r="V2736">
        <v>0</v>
      </c>
      <c r="W2736">
        <v>20.67</v>
      </c>
      <c r="X2736">
        <v>0.6</v>
      </c>
      <c r="Y2736">
        <v>-1</v>
      </c>
      <c r="Z2736">
        <v>-1</v>
      </c>
      <c r="AA2736">
        <v>24.88</v>
      </c>
      <c r="AB2736">
        <v>0.03</v>
      </c>
      <c r="AC2736">
        <v>0.02</v>
      </c>
      <c r="AD2736">
        <v>0.03</v>
      </c>
      <c r="AE2736">
        <v>4.17</v>
      </c>
      <c r="AF2736">
        <v>-1</v>
      </c>
      <c r="AG2736">
        <v>-1</v>
      </c>
      <c r="AH2736">
        <v>-1</v>
      </c>
      <c r="AI2736">
        <v>0</v>
      </c>
      <c r="AJ2736">
        <v>0</v>
      </c>
      <c r="AK2736">
        <v>0.03</v>
      </c>
      <c r="AL2736">
        <v>0.03</v>
      </c>
      <c r="AM2736">
        <v>0.05</v>
      </c>
      <c r="AN2736">
        <v>0.05</v>
      </c>
      <c r="AO2736">
        <v>1.42</v>
      </c>
      <c r="AP2736">
        <v>1.42</v>
      </c>
      <c r="AQ2736">
        <v>22.67</v>
      </c>
      <c r="AR2736">
        <v>0.53</v>
      </c>
      <c r="AS2736">
        <v>0.68</v>
      </c>
      <c r="AT2736">
        <v>-1</v>
      </c>
      <c r="AU2736">
        <v>-1</v>
      </c>
      <c r="AV2736">
        <v>0.05</v>
      </c>
      <c r="AW2736">
        <v>29.88</v>
      </c>
      <c r="AX2736">
        <v>29.88</v>
      </c>
      <c r="AY2736">
        <v>0.17</v>
      </c>
      <c r="AZ2736">
        <v>0</v>
      </c>
      <c r="BA2736">
        <v>1421.0477326196155</v>
      </c>
    </row>
    <row r="2737" spans="1:53" x14ac:dyDescent="0.25">
      <c r="A2737">
        <v>5991</v>
      </c>
      <c r="B2737" t="s">
        <v>1852</v>
      </c>
      <c r="C2737">
        <v>0</v>
      </c>
      <c r="D2737">
        <v>1.58</v>
      </c>
      <c r="E2737">
        <v>0</v>
      </c>
      <c r="F2737">
        <v>0</v>
      </c>
      <c r="G2737">
        <v>0</v>
      </c>
      <c r="H2737">
        <v>0.03</v>
      </c>
      <c r="I2737">
        <v>0</v>
      </c>
      <c r="J2737">
        <v>2</v>
      </c>
      <c r="K2737">
        <v>0.03</v>
      </c>
      <c r="L2737">
        <v>-1</v>
      </c>
      <c r="M2737">
        <v>-1</v>
      </c>
      <c r="N2737">
        <v>0.67</v>
      </c>
      <c r="O2737">
        <v>3.58</v>
      </c>
      <c r="P2737">
        <v>0.03</v>
      </c>
      <c r="Q2737">
        <v>0.28000000000000003</v>
      </c>
      <c r="R2737">
        <v>0.05</v>
      </c>
      <c r="S2737">
        <v>0.32</v>
      </c>
      <c r="T2737">
        <v>0.23</v>
      </c>
      <c r="U2737">
        <v>0</v>
      </c>
      <c r="V2737">
        <v>0</v>
      </c>
      <c r="W2737">
        <v>20.67</v>
      </c>
      <c r="X2737">
        <v>0.6</v>
      </c>
      <c r="Y2737">
        <v>-1</v>
      </c>
      <c r="Z2737">
        <v>-1</v>
      </c>
      <c r="AA2737">
        <v>24.88</v>
      </c>
      <c r="AB2737">
        <v>0.03</v>
      </c>
      <c r="AC2737">
        <v>0.02</v>
      </c>
      <c r="AD2737">
        <v>0.03</v>
      </c>
      <c r="AE2737">
        <v>4.17</v>
      </c>
      <c r="AF2737">
        <v>-1</v>
      </c>
      <c r="AG2737">
        <v>-1</v>
      </c>
      <c r="AH2737">
        <v>-1</v>
      </c>
      <c r="AI2737">
        <v>0</v>
      </c>
      <c r="AJ2737">
        <v>0</v>
      </c>
      <c r="AK2737">
        <v>0.03</v>
      </c>
      <c r="AL2737">
        <v>0.03</v>
      </c>
      <c r="AM2737">
        <v>0.05</v>
      </c>
      <c r="AN2737">
        <v>0.05</v>
      </c>
      <c r="AO2737">
        <v>1.42</v>
      </c>
      <c r="AP2737">
        <v>1.42</v>
      </c>
      <c r="AQ2737">
        <v>22.67</v>
      </c>
      <c r="AR2737">
        <v>0.53</v>
      </c>
      <c r="AS2737">
        <v>0.68</v>
      </c>
      <c r="AT2737">
        <v>-1</v>
      </c>
      <c r="AU2737">
        <v>-1</v>
      </c>
      <c r="AV2737">
        <v>0.05</v>
      </c>
      <c r="AW2737">
        <v>29.88</v>
      </c>
      <c r="AX2737">
        <v>29.88</v>
      </c>
      <c r="AY2737">
        <v>0.17</v>
      </c>
      <c r="AZ2737">
        <v>0</v>
      </c>
      <c r="BA2737">
        <v>1387.50784442498</v>
      </c>
    </row>
    <row r="2738" spans="1:53" x14ac:dyDescent="0.25">
      <c r="A2738">
        <v>5992</v>
      </c>
      <c r="B2738" t="s">
        <v>973</v>
      </c>
      <c r="C2738">
        <v>0</v>
      </c>
      <c r="D2738">
        <v>1.58</v>
      </c>
      <c r="E2738">
        <v>0</v>
      </c>
      <c r="F2738">
        <v>0</v>
      </c>
      <c r="G2738">
        <v>0</v>
      </c>
      <c r="H2738">
        <v>0.03</v>
      </c>
      <c r="I2738">
        <v>0</v>
      </c>
      <c r="J2738">
        <v>2</v>
      </c>
      <c r="K2738">
        <v>0.03</v>
      </c>
      <c r="L2738">
        <v>-1</v>
      </c>
      <c r="M2738">
        <v>-1</v>
      </c>
      <c r="N2738">
        <v>0.67</v>
      </c>
      <c r="O2738">
        <v>3.58</v>
      </c>
      <c r="P2738">
        <v>0.03</v>
      </c>
      <c r="Q2738">
        <v>0.28000000000000003</v>
      </c>
      <c r="R2738">
        <v>0.05</v>
      </c>
      <c r="S2738">
        <v>0.32</v>
      </c>
      <c r="T2738">
        <v>0.23</v>
      </c>
      <c r="U2738">
        <v>0</v>
      </c>
      <c r="V2738">
        <v>0</v>
      </c>
      <c r="W2738">
        <v>20.67</v>
      </c>
      <c r="X2738">
        <v>0.6</v>
      </c>
      <c r="Y2738">
        <v>-1</v>
      </c>
      <c r="Z2738">
        <v>-1</v>
      </c>
      <c r="AA2738">
        <v>24.88</v>
      </c>
      <c r="AB2738">
        <v>0.03</v>
      </c>
      <c r="AC2738">
        <v>0.02</v>
      </c>
      <c r="AD2738">
        <v>0.03</v>
      </c>
      <c r="AE2738">
        <v>4.17</v>
      </c>
      <c r="AF2738">
        <v>-1</v>
      </c>
      <c r="AG2738">
        <v>-1</v>
      </c>
      <c r="AH2738">
        <v>-1</v>
      </c>
      <c r="AI2738">
        <v>0</v>
      </c>
      <c r="AJ2738">
        <v>0</v>
      </c>
      <c r="AK2738">
        <v>0.03</v>
      </c>
      <c r="AL2738">
        <v>0.03</v>
      </c>
      <c r="AM2738">
        <v>0.05</v>
      </c>
      <c r="AN2738">
        <v>0.05</v>
      </c>
      <c r="AO2738">
        <v>1.42</v>
      </c>
      <c r="AP2738">
        <v>1.42</v>
      </c>
      <c r="AQ2738">
        <v>22.67</v>
      </c>
      <c r="AR2738">
        <v>0.53</v>
      </c>
      <c r="AS2738">
        <v>0.68</v>
      </c>
      <c r="AT2738">
        <v>-1</v>
      </c>
      <c r="AU2738">
        <v>-1</v>
      </c>
      <c r="AV2738">
        <v>0.05</v>
      </c>
      <c r="AW2738">
        <v>29.88</v>
      </c>
      <c r="AX2738">
        <v>29.88</v>
      </c>
      <c r="AY2738">
        <v>0.17</v>
      </c>
      <c r="AZ2738">
        <v>0</v>
      </c>
      <c r="BA2738">
        <v>1358.9007762314445</v>
      </c>
    </row>
    <row r="2739" spans="1:53" x14ac:dyDescent="0.25">
      <c r="A2739">
        <v>5993</v>
      </c>
      <c r="B2739" t="s">
        <v>3006</v>
      </c>
      <c r="C2739">
        <v>0</v>
      </c>
      <c r="D2739">
        <v>1.58</v>
      </c>
      <c r="E2739">
        <v>0</v>
      </c>
      <c r="F2739">
        <v>0</v>
      </c>
      <c r="G2739">
        <v>0</v>
      </c>
      <c r="H2739">
        <v>0.03</v>
      </c>
      <c r="I2739">
        <v>0</v>
      </c>
      <c r="J2739">
        <v>2</v>
      </c>
      <c r="K2739">
        <v>0.03</v>
      </c>
      <c r="L2739">
        <v>-1</v>
      </c>
      <c r="M2739">
        <v>-1</v>
      </c>
      <c r="N2739">
        <v>0.67</v>
      </c>
      <c r="O2739">
        <v>3.58</v>
      </c>
      <c r="P2739">
        <v>0.03</v>
      </c>
      <c r="Q2739">
        <v>0.28000000000000003</v>
      </c>
      <c r="R2739">
        <v>0.05</v>
      </c>
      <c r="S2739">
        <v>0.32</v>
      </c>
      <c r="T2739">
        <v>0.23</v>
      </c>
      <c r="U2739">
        <v>0</v>
      </c>
      <c r="V2739">
        <v>0</v>
      </c>
      <c r="W2739">
        <v>20.67</v>
      </c>
      <c r="X2739">
        <v>0.6</v>
      </c>
      <c r="Y2739">
        <v>-1</v>
      </c>
      <c r="Z2739">
        <v>-1</v>
      </c>
      <c r="AA2739">
        <v>24.88</v>
      </c>
      <c r="AB2739">
        <v>0.03</v>
      </c>
      <c r="AC2739">
        <v>0.02</v>
      </c>
      <c r="AD2739">
        <v>0.03</v>
      </c>
      <c r="AE2739">
        <v>4.17</v>
      </c>
      <c r="AF2739">
        <v>-1</v>
      </c>
      <c r="AG2739">
        <v>-1</v>
      </c>
      <c r="AH2739">
        <v>-1</v>
      </c>
      <c r="AI2739">
        <v>0</v>
      </c>
      <c r="AJ2739">
        <v>0</v>
      </c>
      <c r="AK2739">
        <v>0.03</v>
      </c>
      <c r="AL2739">
        <v>0.03</v>
      </c>
      <c r="AM2739">
        <v>0.05</v>
      </c>
      <c r="AN2739">
        <v>0.05</v>
      </c>
      <c r="AO2739">
        <v>1.42</v>
      </c>
      <c r="AP2739">
        <v>1.42</v>
      </c>
      <c r="AQ2739">
        <v>22.67</v>
      </c>
      <c r="AR2739">
        <v>0.53</v>
      </c>
      <c r="AS2739">
        <v>0.68</v>
      </c>
      <c r="AT2739">
        <v>-1</v>
      </c>
      <c r="AU2739">
        <v>-1</v>
      </c>
      <c r="AV2739">
        <v>0.05</v>
      </c>
      <c r="AW2739">
        <v>29.88</v>
      </c>
      <c r="AX2739">
        <v>29.88</v>
      </c>
      <c r="AY2739">
        <v>0.17</v>
      </c>
      <c r="AZ2739">
        <v>0</v>
      </c>
      <c r="BA2739">
        <v>1430.4036388049456</v>
      </c>
    </row>
    <row r="2740" spans="1:53" x14ac:dyDescent="0.25">
      <c r="A2740">
        <v>5994</v>
      </c>
      <c r="B2740" t="s">
        <v>3007</v>
      </c>
      <c r="C2740">
        <v>0</v>
      </c>
      <c r="D2740">
        <v>1.58</v>
      </c>
      <c r="E2740">
        <v>0</v>
      </c>
      <c r="F2740">
        <v>0</v>
      </c>
      <c r="G2740">
        <v>0</v>
      </c>
      <c r="H2740">
        <v>0.03</v>
      </c>
      <c r="I2740">
        <v>0</v>
      </c>
      <c r="J2740">
        <v>2</v>
      </c>
      <c r="K2740">
        <v>0.03</v>
      </c>
      <c r="L2740">
        <v>-1</v>
      </c>
      <c r="M2740">
        <v>-1</v>
      </c>
      <c r="N2740">
        <v>0.67</v>
      </c>
      <c r="O2740">
        <v>3.58</v>
      </c>
      <c r="P2740">
        <v>0.03</v>
      </c>
      <c r="Q2740">
        <v>0.28000000000000003</v>
      </c>
      <c r="R2740">
        <v>0.05</v>
      </c>
      <c r="S2740">
        <v>0.32</v>
      </c>
      <c r="T2740">
        <v>0.23</v>
      </c>
      <c r="U2740">
        <v>0</v>
      </c>
      <c r="V2740">
        <v>0</v>
      </c>
      <c r="W2740">
        <v>20.67</v>
      </c>
      <c r="X2740">
        <v>0.6</v>
      </c>
      <c r="Y2740">
        <v>-1</v>
      </c>
      <c r="Z2740">
        <v>-1</v>
      </c>
      <c r="AA2740">
        <v>24.88</v>
      </c>
      <c r="AB2740">
        <v>0.03</v>
      </c>
      <c r="AC2740">
        <v>0.02</v>
      </c>
      <c r="AD2740">
        <v>0.03</v>
      </c>
      <c r="AE2740">
        <v>4.17</v>
      </c>
      <c r="AF2740">
        <v>-1</v>
      </c>
      <c r="AG2740">
        <v>-1</v>
      </c>
      <c r="AH2740">
        <v>-1</v>
      </c>
      <c r="AI2740">
        <v>0</v>
      </c>
      <c r="AJ2740">
        <v>0</v>
      </c>
      <c r="AK2740">
        <v>0.03</v>
      </c>
      <c r="AL2740">
        <v>0.03</v>
      </c>
      <c r="AM2740">
        <v>0.05</v>
      </c>
      <c r="AN2740">
        <v>0.05</v>
      </c>
      <c r="AO2740">
        <v>1.42</v>
      </c>
      <c r="AP2740">
        <v>1.42</v>
      </c>
      <c r="AQ2740">
        <v>22.67</v>
      </c>
      <c r="AR2740">
        <v>0.53</v>
      </c>
      <c r="AS2740">
        <v>0.68</v>
      </c>
      <c r="AT2740">
        <v>-1</v>
      </c>
      <c r="AU2740">
        <v>-1</v>
      </c>
      <c r="AV2740">
        <v>0.05</v>
      </c>
      <c r="AW2740">
        <v>29.88</v>
      </c>
      <c r="AX2740">
        <v>29.88</v>
      </c>
      <c r="AY2740">
        <v>0.17</v>
      </c>
      <c r="AZ2740">
        <v>0</v>
      </c>
      <c r="BA2740">
        <v>1353.8267031898417</v>
      </c>
    </row>
    <row r="2741" spans="1:53" x14ac:dyDescent="0.25">
      <c r="A2741">
        <v>5996</v>
      </c>
      <c r="B2741" t="s">
        <v>3008</v>
      </c>
      <c r="C2741">
        <v>0</v>
      </c>
      <c r="D2741">
        <v>1.58</v>
      </c>
      <c r="E2741">
        <v>0</v>
      </c>
      <c r="F2741">
        <v>0</v>
      </c>
      <c r="G2741">
        <v>0</v>
      </c>
      <c r="H2741">
        <v>0.03</v>
      </c>
      <c r="I2741">
        <v>0</v>
      </c>
      <c r="J2741">
        <v>2</v>
      </c>
      <c r="K2741">
        <v>0.03</v>
      </c>
      <c r="L2741">
        <v>-1</v>
      </c>
      <c r="M2741">
        <v>-1</v>
      </c>
      <c r="N2741">
        <v>0.67</v>
      </c>
      <c r="O2741">
        <v>3.58</v>
      </c>
      <c r="P2741">
        <v>0.03</v>
      </c>
      <c r="Q2741">
        <v>0.28000000000000003</v>
      </c>
      <c r="R2741">
        <v>0.05</v>
      </c>
      <c r="S2741">
        <v>0.32</v>
      </c>
      <c r="T2741">
        <v>0.23</v>
      </c>
      <c r="U2741">
        <v>0</v>
      </c>
      <c r="V2741">
        <v>0</v>
      </c>
      <c r="W2741">
        <v>20.67</v>
      </c>
      <c r="X2741">
        <v>0.6</v>
      </c>
      <c r="Y2741">
        <v>-1</v>
      </c>
      <c r="Z2741">
        <v>-1</v>
      </c>
      <c r="AA2741">
        <v>24.88</v>
      </c>
      <c r="AB2741">
        <v>0.03</v>
      </c>
      <c r="AC2741">
        <v>0.02</v>
      </c>
      <c r="AD2741">
        <v>0.03</v>
      </c>
      <c r="AE2741">
        <v>4.17</v>
      </c>
      <c r="AF2741">
        <v>-1</v>
      </c>
      <c r="AG2741">
        <v>-1</v>
      </c>
      <c r="AH2741">
        <v>-1</v>
      </c>
      <c r="AI2741">
        <v>0</v>
      </c>
      <c r="AJ2741">
        <v>0</v>
      </c>
      <c r="AK2741">
        <v>0.03</v>
      </c>
      <c r="AL2741">
        <v>0.03</v>
      </c>
      <c r="AM2741">
        <v>0.05</v>
      </c>
      <c r="AN2741">
        <v>0.05</v>
      </c>
      <c r="AO2741">
        <v>1.42</v>
      </c>
      <c r="AP2741">
        <v>1.42</v>
      </c>
      <c r="AQ2741">
        <v>22.67</v>
      </c>
      <c r="AR2741">
        <v>0.53</v>
      </c>
      <c r="AS2741">
        <v>0.68</v>
      </c>
      <c r="AT2741">
        <v>-1</v>
      </c>
      <c r="AU2741">
        <v>-1</v>
      </c>
      <c r="AV2741">
        <v>0.05</v>
      </c>
      <c r="AW2741">
        <v>29.88</v>
      </c>
      <c r="AX2741">
        <v>29.88</v>
      </c>
      <c r="AY2741">
        <v>0.17</v>
      </c>
      <c r="AZ2741">
        <v>0</v>
      </c>
      <c r="BA2741">
        <v>1453.342777534778</v>
      </c>
    </row>
    <row r="2742" spans="1:53" x14ac:dyDescent="0.25">
      <c r="A2742">
        <v>5997</v>
      </c>
      <c r="B2742" t="s">
        <v>3009</v>
      </c>
      <c r="C2742">
        <v>0</v>
      </c>
      <c r="D2742">
        <v>1.58</v>
      </c>
      <c r="E2742">
        <v>0</v>
      </c>
      <c r="F2742">
        <v>0</v>
      </c>
      <c r="G2742">
        <v>0</v>
      </c>
      <c r="H2742">
        <v>0.03</v>
      </c>
      <c r="I2742">
        <v>0</v>
      </c>
      <c r="J2742">
        <v>2</v>
      </c>
      <c r="K2742">
        <v>0.03</v>
      </c>
      <c r="L2742">
        <v>-1</v>
      </c>
      <c r="M2742">
        <v>-1</v>
      </c>
      <c r="N2742">
        <v>0.67</v>
      </c>
      <c r="O2742">
        <v>3.58</v>
      </c>
      <c r="P2742">
        <v>0.03</v>
      </c>
      <c r="Q2742">
        <v>0.28000000000000003</v>
      </c>
      <c r="R2742">
        <v>0.05</v>
      </c>
      <c r="S2742">
        <v>0.32</v>
      </c>
      <c r="T2742">
        <v>0.23</v>
      </c>
      <c r="U2742">
        <v>0</v>
      </c>
      <c r="V2742">
        <v>0</v>
      </c>
      <c r="W2742">
        <v>20.67</v>
      </c>
      <c r="X2742">
        <v>0.6</v>
      </c>
      <c r="Y2742">
        <v>-1</v>
      </c>
      <c r="Z2742">
        <v>-1</v>
      </c>
      <c r="AA2742">
        <v>24.88</v>
      </c>
      <c r="AB2742">
        <v>0.03</v>
      </c>
      <c r="AC2742">
        <v>0.02</v>
      </c>
      <c r="AD2742">
        <v>0.03</v>
      </c>
      <c r="AE2742">
        <v>4.17</v>
      </c>
      <c r="AF2742">
        <v>-1</v>
      </c>
      <c r="AG2742">
        <v>-1</v>
      </c>
      <c r="AH2742">
        <v>-1</v>
      </c>
      <c r="AI2742">
        <v>0</v>
      </c>
      <c r="AJ2742">
        <v>0</v>
      </c>
      <c r="AK2742">
        <v>0.03</v>
      </c>
      <c r="AL2742">
        <v>0.03</v>
      </c>
      <c r="AM2742">
        <v>0.05</v>
      </c>
      <c r="AN2742">
        <v>0.05</v>
      </c>
      <c r="AO2742">
        <v>1.42</v>
      </c>
      <c r="AP2742">
        <v>1.42</v>
      </c>
      <c r="AQ2742">
        <v>22.67</v>
      </c>
      <c r="AR2742">
        <v>0.53</v>
      </c>
      <c r="AS2742">
        <v>0.68</v>
      </c>
      <c r="AT2742">
        <v>-1</v>
      </c>
      <c r="AU2742">
        <v>-1</v>
      </c>
      <c r="AV2742">
        <v>0.05</v>
      </c>
      <c r="AW2742">
        <v>29.88</v>
      </c>
      <c r="AX2742">
        <v>29.88</v>
      </c>
      <c r="AY2742">
        <v>0.17</v>
      </c>
      <c r="AZ2742">
        <v>0</v>
      </c>
      <c r="BA2742">
        <v>1394.1227042947039</v>
      </c>
    </row>
    <row r="2743" spans="1:53" x14ac:dyDescent="0.25">
      <c r="A2743">
        <v>5998</v>
      </c>
      <c r="B2743" t="s">
        <v>3010</v>
      </c>
      <c r="C2743">
        <v>0</v>
      </c>
      <c r="D2743">
        <v>1.58</v>
      </c>
      <c r="E2743">
        <v>0</v>
      </c>
      <c r="F2743">
        <v>0</v>
      </c>
      <c r="G2743">
        <v>0</v>
      </c>
      <c r="H2743">
        <v>0.03</v>
      </c>
      <c r="I2743">
        <v>0</v>
      </c>
      <c r="J2743">
        <v>2</v>
      </c>
      <c r="K2743">
        <v>0.03</v>
      </c>
      <c r="L2743">
        <v>-1</v>
      </c>
      <c r="M2743">
        <v>-1</v>
      </c>
      <c r="N2743">
        <v>0.67</v>
      </c>
      <c r="O2743">
        <v>3.58</v>
      </c>
      <c r="P2743">
        <v>0.03</v>
      </c>
      <c r="Q2743">
        <v>0.28000000000000003</v>
      </c>
      <c r="R2743">
        <v>0.05</v>
      </c>
      <c r="S2743">
        <v>0.32</v>
      </c>
      <c r="T2743">
        <v>0.23</v>
      </c>
      <c r="U2743">
        <v>0</v>
      </c>
      <c r="V2743">
        <v>0</v>
      </c>
      <c r="W2743">
        <v>20.67</v>
      </c>
      <c r="X2743">
        <v>0.6</v>
      </c>
      <c r="Y2743">
        <v>-1</v>
      </c>
      <c r="Z2743">
        <v>-1</v>
      </c>
      <c r="AA2743">
        <v>24.88</v>
      </c>
      <c r="AB2743">
        <v>0.03</v>
      </c>
      <c r="AC2743">
        <v>0.02</v>
      </c>
      <c r="AD2743">
        <v>0.03</v>
      </c>
      <c r="AE2743">
        <v>4.17</v>
      </c>
      <c r="AF2743">
        <v>-1</v>
      </c>
      <c r="AG2743">
        <v>-1</v>
      </c>
      <c r="AH2743">
        <v>-1</v>
      </c>
      <c r="AI2743">
        <v>0</v>
      </c>
      <c r="AJ2743">
        <v>0</v>
      </c>
      <c r="AK2743">
        <v>0.03</v>
      </c>
      <c r="AL2743">
        <v>0.03</v>
      </c>
      <c r="AM2743">
        <v>0.05</v>
      </c>
      <c r="AN2743">
        <v>0.05</v>
      </c>
      <c r="AO2743">
        <v>1.42</v>
      </c>
      <c r="AP2743">
        <v>1.42</v>
      </c>
      <c r="AQ2743">
        <v>22.67</v>
      </c>
      <c r="AR2743">
        <v>0.53</v>
      </c>
      <c r="AS2743">
        <v>0.68</v>
      </c>
      <c r="AT2743">
        <v>-1</v>
      </c>
      <c r="AU2743">
        <v>-1</v>
      </c>
      <c r="AV2743">
        <v>0.05</v>
      </c>
      <c r="AW2743">
        <v>29.88</v>
      </c>
      <c r="AX2743">
        <v>29.88</v>
      </c>
      <c r="AY2743">
        <v>0.17</v>
      </c>
      <c r="AZ2743">
        <v>0</v>
      </c>
      <c r="BA2743">
        <v>1422.7268786886921</v>
      </c>
    </row>
    <row r="2744" spans="1:53" x14ac:dyDescent="0.25">
      <c r="A2744">
        <v>5999</v>
      </c>
      <c r="B2744" t="s">
        <v>3011</v>
      </c>
      <c r="C2744">
        <v>0</v>
      </c>
      <c r="D2744">
        <v>1.58</v>
      </c>
      <c r="E2744">
        <v>0</v>
      </c>
      <c r="F2744">
        <v>0</v>
      </c>
      <c r="G2744">
        <v>0</v>
      </c>
      <c r="H2744">
        <v>0.03</v>
      </c>
      <c r="I2744">
        <v>0</v>
      </c>
      <c r="J2744">
        <v>2</v>
      </c>
      <c r="K2744">
        <v>0.03</v>
      </c>
      <c r="L2744">
        <v>-1</v>
      </c>
      <c r="M2744">
        <v>-1</v>
      </c>
      <c r="N2744">
        <v>0.67</v>
      </c>
      <c r="O2744">
        <v>3.58</v>
      </c>
      <c r="P2744">
        <v>0.03</v>
      </c>
      <c r="Q2744">
        <v>0.28000000000000003</v>
      </c>
      <c r="R2744">
        <v>0.05</v>
      </c>
      <c r="S2744">
        <v>0.32</v>
      </c>
      <c r="T2744">
        <v>0.23</v>
      </c>
      <c r="U2744">
        <v>0</v>
      </c>
      <c r="V2744">
        <v>0</v>
      </c>
      <c r="W2744">
        <v>20.67</v>
      </c>
      <c r="X2744">
        <v>0.6</v>
      </c>
      <c r="Y2744">
        <v>-1</v>
      </c>
      <c r="Z2744">
        <v>-1</v>
      </c>
      <c r="AA2744">
        <v>24.88</v>
      </c>
      <c r="AB2744">
        <v>0.03</v>
      </c>
      <c r="AC2744">
        <v>0.02</v>
      </c>
      <c r="AD2744">
        <v>0.03</v>
      </c>
      <c r="AE2744">
        <v>4.17</v>
      </c>
      <c r="AF2744">
        <v>-1</v>
      </c>
      <c r="AG2744">
        <v>-1</v>
      </c>
      <c r="AH2744">
        <v>-1</v>
      </c>
      <c r="AI2744">
        <v>0</v>
      </c>
      <c r="AJ2744">
        <v>0</v>
      </c>
      <c r="AK2744">
        <v>0.03</v>
      </c>
      <c r="AL2744">
        <v>0.03</v>
      </c>
      <c r="AM2744">
        <v>0.05</v>
      </c>
      <c r="AN2744">
        <v>0.05</v>
      </c>
      <c r="AO2744">
        <v>1.42</v>
      </c>
      <c r="AP2744">
        <v>1.42</v>
      </c>
      <c r="AQ2744">
        <v>22.67</v>
      </c>
      <c r="AR2744">
        <v>0.53</v>
      </c>
      <c r="AS2744">
        <v>0.68</v>
      </c>
      <c r="AT2744">
        <v>-1</v>
      </c>
      <c r="AU2744">
        <v>-1</v>
      </c>
      <c r="AV2744">
        <v>0.05</v>
      </c>
      <c r="AW2744">
        <v>29.88</v>
      </c>
      <c r="AX2744">
        <v>29.88</v>
      </c>
      <c r="AY2744">
        <v>0.17</v>
      </c>
      <c r="AZ2744">
        <v>0</v>
      </c>
      <c r="BA2744">
        <v>1345.7727526241329</v>
      </c>
    </row>
    <row r="2745" spans="1:53" x14ac:dyDescent="0.25">
      <c r="A2745">
        <v>6000</v>
      </c>
      <c r="B2745" t="s">
        <v>3012</v>
      </c>
      <c r="C2745">
        <v>0</v>
      </c>
      <c r="D2745">
        <v>1.58</v>
      </c>
      <c r="E2745">
        <v>0</v>
      </c>
      <c r="F2745">
        <v>0</v>
      </c>
      <c r="G2745">
        <v>0</v>
      </c>
      <c r="H2745">
        <v>0.03</v>
      </c>
      <c r="I2745">
        <v>0</v>
      </c>
      <c r="J2745">
        <v>2</v>
      </c>
      <c r="K2745">
        <v>0.03</v>
      </c>
      <c r="L2745">
        <v>-1</v>
      </c>
      <c r="M2745">
        <v>-1</v>
      </c>
      <c r="N2745">
        <v>0.67</v>
      </c>
      <c r="O2745">
        <v>3.58</v>
      </c>
      <c r="P2745">
        <v>0.03</v>
      </c>
      <c r="Q2745">
        <v>0.28000000000000003</v>
      </c>
      <c r="R2745">
        <v>0.05</v>
      </c>
      <c r="S2745">
        <v>0.32</v>
      </c>
      <c r="T2745">
        <v>0.23</v>
      </c>
      <c r="U2745">
        <v>0</v>
      </c>
      <c r="V2745">
        <v>0</v>
      </c>
      <c r="W2745">
        <v>20.67</v>
      </c>
      <c r="X2745">
        <v>0.6</v>
      </c>
      <c r="Y2745">
        <v>-1</v>
      </c>
      <c r="Z2745">
        <v>-1</v>
      </c>
      <c r="AA2745">
        <v>24.88</v>
      </c>
      <c r="AB2745">
        <v>0.03</v>
      </c>
      <c r="AC2745">
        <v>0.02</v>
      </c>
      <c r="AD2745">
        <v>0.03</v>
      </c>
      <c r="AE2745">
        <v>4.17</v>
      </c>
      <c r="AF2745">
        <v>-1</v>
      </c>
      <c r="AG2745">
        <v>-1</v>
      </c>
      <c r="AH2745">
        <v>-1</v>
      </c>
      <c r="AI2745">
        <v>0</v>
      </c>
      <c r="AJ2745">
        <v>0</v>
      </c>
      <c r="AK2745">
        <v>0.03</v>
      </c>
      <c r="AL2745">
        <v>0.03</v>
      </c>
      <c r="AM2745">
        <v>0.05</v>
      </c>
      <c r="AN2745">
        <v>0.05</v>
      </c>
      <c r="AO2745">
        <v>1.42</v>
      </c>
      <c r="AP2745">
        <v>1.42</v>
      </c>
      <c r="AQ2745">
        <v>22.67</v>
      </c>
      <c r="AR2745">
        <v>0.53</v>
      </c>
      <c r="AS2745">
        <v>0.68</v>
      </c>
      <c r="AT2745">
        <v>-1</v>
      </c>
      <c r="AU2745">
        <v>-1</v>
      </c>
      <c r="AV2745">
        <v>0.05</v>
      </c>
      <c r="AW2745">
        <v>29.88</v>
      </c>
      <c r="AX2745">
        <v>29.88</v>
      </c>
      <c r="AY2745">
        <v>0.17</v>
      </c>
      <c r="AZ2745">
        <v>0</v>
      </c>
      <c r="BA2745">
        <v>1422.665971894869</v>
      </c>
    </row>
    <row r="2746" spans="1:53" x14ac:dyDescent="0.25">
      <c r="A2746">
        <v>6001</v>
      </c>
      <c r="B2746" t="s">
        <v>3013</v>
      </c>
      <c r="C2746">
        <v>0</v>
      </c>
      <c r="D2746">
        <v>1.58</v>
      </c>
      <c r="E2746">
        <v>0</v>
      </c>
      <c r="F2746">
        <v>0</v>
      </c>
      <c r="G2746">
        <v>0</v>
      </c>
      <c r="H2746">
        <v>0.03</v>
      </c>
      <c r="I2746">
        <v>0</v>
      </c>
      <c r="J2746">
        <v>2</v>
      </c>
      <c r="K2746">
        <v>0.03</v>
      </c>
      <c r="L2746">
        <v>-1</v>
      </c>
      <c r="M2746">
        <v>-1</v>
      </c>
      <c r="N2746">
        <v>0.67</v>
      </c>
      <c r="O2746">
        <v>3.58</v>
      </c>
      <c r="P2746">
        <v>0.03</v>
      </c>
      <c r="Q2746">
        <v>0.28000000000000003</v>
      </c>
      <c r="R2746">
        <v>0.05</v>
      </c>
      <c r="S2746">
        <v>0.32</v>
      </c>
      <c r="T2746">
        <v>0.23</v>
      </c>
      <c r="U2746">
        <v>0</v>
      </c>
      <c r="V2746">
        <v>0</v>
      </c>
      <c r="W2746">
        <v>20.67</v>
      </c>
      <c r="X2746">
        <v>0.6</v>
      </c>
      <c r="Y2746">
        <v>-1</v>
      </c>
      <c r="Z2746">
        <v>-1</v>
      </c>
      <c r="AA2746">
        <v>24.88</v>
      </c>
      <c r="AB2746">
        <v>0.03</v>
      </c>
      <c r="AC2746">
        <v>0.02</v>
      </c>
      <c r="AD2746">
        <v>0.03</v>
      </c>
      <c r="AE2746">
        <v>4.17</v>
      </c>
      <c r="AF2746">
        <v>-1</v>
      </c>
      <c r="AG2746">
        <v>-1</v>
      </c>
      <c r="AH2746">
        <v>-1</v>
      </c>
      <c r="AI2746">
        <v>0</v>
      </c>
      <c r="AJ2746">
        <v>0</v>
      </c>
      <c r="AK2746">
        <v>0.03</v>
      </c>
      <c r="AL2746">
        <v>0.03</v>
      </c>
      <c r="AM2746">
        <v>0.05</v>
      </c>
      <c r="AN2746">
        <v>0.05</v>
      </c>
      <c r="AO2746">
        <v>1.42</v>
      </c>
      <c r="AP2746">
        <v>1.42</v>
      </c>
      <c r="AQ2746">
        <v>22.67</v>
      </c>
      <c r="AR2746">
        <v>0.53</v>
      </c>
      <c r="AS2746">
        <v>0.68</v>
      </c>
      <c r="AT2746">
        <v>-1</v>
      </c>
      <c r="AU2746">
        <v>-1</v>
      </c>
      <c r="AV2746">
        <v>0.05</v>
      </c>
      <c r="AW2746">
        <v>29.88</v>
      </c>
      <c r="AX2746">
        <v>29.88</v>
      </c>
      <c r="AY2746">
        <v>0.17</v>
      </c>
      <c r="AZ2746">
        <v>0</v>
      </c>
      <c r="BA2746">
        <v>1346.899044338744</v>
      </c>
    </row>
    <row r="2747" spans="1:53" x14ac:dyDescent="0.25">
      <c r="A2747">
        <v>6002</v>
      </c>
      <c r="B2747" t="s">
        <v>3014</v>
      </c>
      <c r="C2747">
        <v>0</v>
      </c>
      <c r="D2747">
        <v>1.58</v>
      </c>
      <c r="E2747">
        <v>0</v>
      </c>
      <c r="F2747">
        <v>0</v>
      </c>
      <c r="G2747">
        <v>0</v>
      </c>
      <c r="H2747">
        <v>0.03</v>
      </c>
      <c r="I2747">
        <v>0</v>
      </c>
      <c r="J2747">
        <v>2</v>
      </c>
      <c r="K2747">
        <v>0.03</v>
      </c>
      <c r="L2747">
        <v>-1</v>
      </c>
      <c r="M2747">
        <v>-1</v>
      </c>
      <c r="N2747">
        <v>0.67</v>
      </c>
      <c r="O2747">
        <v>3.58</v>
      </c>
      <c r="P2747">
        <v>0.03</v>
      </c>
      <c r="Q2747">
        <v>0.28000000000000003</v>
      </c>
      <c r="R2747">
        <v>0.05</v>
      </c>
      <c r="S2747">
        <v>0.32</v>
      </c>
      <c r="T2747">
        <v>0.23</v>
      </c>
      <c r="U2747">
        <v>0</v>
      </c>
      <c r="V2747">
        <v>0</v>
      </c>
      <c r="W2747">
        <v>20.67</v>
      </c>
      <c r="X2747">
        <v>0.6</v>
      </c>
      <c r="Y2747">
        <v>-1</v>
      </c>
      <c r="Z2747">
        <v>-1</v>
      </c>
      <c r="AA2747">
        <v>24.88</v>
      </c>
      <c r="AB2747">
        <v>0.03</v>
      </c>
      <c r="AC2747">
        <v>0.02</v>
      </c>
      <c r="AD2747">
        <v>0.03</v>
      </c>
      <c r="AE2747">
        <v>4.17</v>
      </c>
      <c r="AF2747">
        <v>-1</v>
      </c>
      <c r="AG2747">
        <v>-1</v>
      </c>
      <c r="AH2747">
        <v>-1</v>
      </c>
      <c r="AI2747">
        <v>0</v>
      </c>
      <c r="AJ2747">
        <v>0</v>
      </c>
      <c r="AK2747">
        <v>0.03</v>
      </c>
      <c r="AL2747">
        <v>0.03</v>
      </c>
      <c r="AM2747">
        <v>0.05</v>
      </c>
      <c r="AN2747">
        <v>0.05</v>
      </c>
      <c r="AO2747">
        <v>1.42</v>
      </c>
      <c r="AP2747">
        <v>1.42</v>
      </c>
      <c r="AQ2747">
        <v>22.67</v>
      </c>
      <c r="AR2747">
        <v>0.53</v>
      </c>
      <c r="AS2747">
        <v>0.68</v>
      </c>
      <c r="AT2747">
        <v>-1</v>
      </c>
      <c r="AU2747">
        <v>-1</v>
      </c>
      <c r="AV2747">
        <v>0.05</v>
      </c>
      <c r="AW2747">
        <v>29.88</v>
      </c>
      <c r="AX2747">
        <v>29.88</v>
      </c>
      <c r="AY2747">
        <v>0.17</v>
      </c>
      <c r="AZ2747">
        <v>0</v>
      </c>
      <c r="BA2747">
        <v>1449.312654966478</v>
      </c>
    </row>
    <row r="2748" spans="1:53" x14ac:dyDescent="0.25">
      <c r="A2748">
        <v>6003</v>
      </c>
      <c r="B2748" t="s">
        <v>3015</v>
      </c>
      <c r="C2748">
        <v>0</v>
      </c>
      <c r="D2748">
        <v>1.58</v>
      </c>
      <c r="E2748">
        <v>0</v>
      </c>
      <c r="F2748">
        <v>0</v>
      </c>
      <c r="G2748">
        <v>0</v>
      </c>
      <c r="H2748">
        <v>0.03</v>
      </c>
      <c r="I2748">
        <v>0</v>
      </c>
      <c r="J2748">
        <v>2</v>
      </c>
      <c r="K2748">
        <v>0.03</v>
      </c>
      <c r="L2748">
        <v>-1</v>
      </c>
      <c r="M2748">
        <v>-1</v>
      </c>
      <c r="N2748">
        <v>0.67</v>
      </c>
      <c r="O2748">
        <v>3.58</v>
      </c>
      <c r="P2748">
        <v>0.03</v>
      </c>
      <c r="Q2748">
        <v>0.28000000000000003</v>
      </c>
      <c r="R2748">
        <v>0.05</v>
      </c>
      <c r="S2748">
        <v>0.32</v>
      </c>
      <c r="T2748">
        <v>0.23</v>
      </c>
      <c r="U2748">
        <v>0</v>
      </c>
      <c r="V2748">
        <v>0</v>
      </c>
      <c r="W2748">
        <v>20.67</v>
      </c>
      <c r="X2748">
        <v>0.6</v>
      </c>
      <c r="Y2748">
        <v>-1</v>
      </c>
      <c r="Z2748">
        <v>-1</v>
      </c>
      <c r="AA2748">
        <v>24.88</v>
      </c>
      <c r="AB2748">
        <v>0.03</v>
      </c>
      <c r="AC2748">
        <v>0.02</v>
      </c>
      <c r="AD2748">
        <v>0.03</v>
      </c>
      <c r="AE2748">
        <v>4.17</v>
      </c>
      <c r="AF2748">
        <v>-1</v>
      </c>
      <c r="AG2748">
        <v>-1</v>
      </c>
      <c r="AH2748">
        <v>-1</v>
      </c>
      <c r="AI2748">
        <v>0</v>
      </c>
      <c r="AJ2748">
        <v>0</v>
      </c>
      <c r="AK2748">
        <v>0.03</v>
      </c>
      <c r="AL2748">
        <v>0.03</v>
      </c>
      <c r="AM2748">
        <v>0.05</v>
      </c>
      <c r="AN2748">
        <v>0.05</v>
      </c>
      <c r="AO2748">
        <v>1.42</v>
      </c>
      <c r="AP2748">
        <v>1.42</v>
      </c>
      <c r="AQ2748">
        <v>22.67</v>
      </c>
      <c r="AR2748">
        <v>0.53</v>
      </c>
      <c r="AS2748">
        <v>0.68</v>
      </c>
      <c r="AT2748">
        <v>-1</v>
      </c>
      <c r="AU2748">
        <v>-1</v>
      </c>
      <c r="AV2748">
        <v>0.05</v>
      </c>
      <c r="AW2748">
        <v>29.88</v>
      </c>
      <c r="AX2748">
        <v>29.88</v>
      </c>
      <c r="AY2748">
        <v>0.17</v>
      </c>
      <c r="AZ2748">
        <v>0</v>
      </c>
      <c r="BA2748">
        <v>1445.5973712098762</v>
      </c>
    </row>
    <row r="2749" spans="1:53" x14ac:dyDescent="0.25">
      <c r="A2749">
        <v>6004</v>
      </c>
      <c r="B2749" t="s">
        <v>3016</v>
      </c>
      <c r="C2749">
        <v>0</v>
      </c>
      <c r="D2749">
        <v>1.58</v>
      </c>
      <c r="E2749">
        <v>0</v>
      </c>
      <c r="F2749">
        <v>0</v>
      </c>
      <c r="G2749">
        <v>0</v>
      </c>
      <c r="H2749">
        <v>0.03</v>
      </c>
      <c r="I2749">
        <v>0</v>
      </c>
      <c r="J2749">
        <v>2</v>
      </c>
      <c r="K2749">
        <v>0.03</v>
      </c>
      <c r="L2749">
        <v>-1</v>
      </c>
      <c r="M2749">
        <v>-1</v>
      </c>
      <c r="N2749">
        <v>0.67</v>
      </c>
      <c r="O2749">
        <v>3.58</v>
      </c>
      <c r="P2749">
        <v>0.03</v>
      </c>
      <c r="Q2749">
        <v>0.28000000000000003</v>
      </c>
      <c r="R2749">
        <v>0.05</v>
      </c>
      <c r="S2749">
        <v>0.32</v>
      </c>
      <c r="T2749">
        <v>0.23</v>
      </c>
      <c r="U2749">
        <v>0</v>
      </c>
      <c r="V2749">
        <v>0</v>
      </c>
      <c r="W2749">
        <v>20.67</v>
      </c>
      <c r="X2749">
        <v>0.6</v>
      </c>
      <c r="Y2749">
        <v>-1</v>
      </c>
      <c r="Z2749">
        <v>-1</v>
      </c>
      <c r="AA2749">
        <v>24.88</v>
      </c>
      <c r="AB2749">
        <v>0.03</v>
      </c>
      <c r="AC2749">
        <v>0.02</v>
      </c>
      <c r="AD2749">
        <v>0.03</v>
      </c>
      <c r="AE2749">
        <v>4.17</v>
      </c>
      <c r="AF2749">
        <v>-1</v>
      </c>
      <c r="AG2749">
        <v>-1</v>
      </c>
      <c r="AH2749">
        <v>-1</v>
      </c>
      <c r="AI2749">
        <v>0</v>
      </c>
      <c r="AJ2749">
        <v>0</v>
      </c>
      <c r="AK2749">
        <v>0.03</v>
      </c>
      <c r="AL2749">
        <v>0.03</v>
      </c>
      <c r="AM2749">
        <v>0.05</v>
      </c>
      <c r="AN2749">
        <v>0.05</v>
      </c>
      <c r="AO2749">
        <v>1.42</v>
      </c>
      <c r="AP2749">
        <v>1.42</v>
      </c>
      <c r="AQ2749">
        <v>22.67</v>
      </c>
      <c r="AR2749">
        <v>0.53</v>
      </c>
      <c r="AS2749">
        <v>0.68</v>
      </c>
      <c r="AT2749">
        <v>-1</v>
      </c>
      <c r="AU2749">
        <v>-1</v>
      </c>
      <c r="AV2749">
        <v>0.05</v>
      </c>
      <c r="AW2749">
        <v>29.88</v>
      </c>
      <c r="AX2749">
        <v>29.88</v>
      </c>
      <c r="AY2749">
        <v>0.17</v>
      </c>
      <c r="AZ2749">
        <v>0</v>
      </c>
      <c r="BA2749">
        <v>1399.1022703884814</v>
      </c>
    </row>
    <row r="2750" spans="1:53" x14ac:dyDescent="0.25">
      <c r="A2750">
        <v>6005</v>
      </c>
      <c r="B2750" t="s">
        <v>3017</v>
      </c>
      <c r="C2750">
        <v>0</v>
      </c>
      <c r="D2750">
        <v>1.58</v>
      </c>
      <c r="E2750">
        <v>0</v>
      </c>
      <c r="F2750">
        <v>0</v>
      </c>
      <c r="G2750">
        <v>0</v>
      </c>
      <c r="H2750">
        <v>0.03</v>
      </c>
      <c r="I2750">
        <v>0</v>
      </c>
      <c r="J2750">
        <v>2</v>
      </c>
      <c r="K2750">
        <v>0.03</v>
      </c>
      <c r="L2750">
        <v>-1</v>
      </c>
      <c r="M2750">
        <v>-1</v>
      </c>
      <c r="N2750">
        <v>0.67</v>
      </c>
      <c r="O2750">
        <v>3.58</v>
      </c>
      <c r="P2750">
        <v>0.03</v>
      </c>
      <c r="Q2750">
        <v>0.28000000000000003</v>
      </c>
      <c r="R2750">
        <v>0.05</v>
      </c>
      <c r="S2750">
        <v>0.32</v>
      </c>
      <c r="T2750">
        <v>0.23</v>
      </c>
      <c r="U2750">
        <v>0</v>
      </c>
      <c r="V2750">
        <v>0</v>
      </c>
      <c r="W2750">
        <v>20.67</v>
      </c>
      <c r="X2750">
        <v>0.6</v>
      </c>
      <c r="Y2750">
        <v>-1</v>
      </c>
      <c r="Z2750">
        <v>-1</v>
      </c>
      <c r="AA2750">
        <v>24.88</v>
      </c>
      <c r="AB2750">
        <v>0.03</v>
      </c>
      <c r="AC2750">
        <v>0.02</v>
      </c>
      <c r="AD2750">
        <v>0.03</v>
      </c>
      <c r="AE2750">
        <v>4.17</v>
      </c>
      <c r="AF2750">
        <v>-1</v>
      </c>
      <c r="AG2750">
        <v>-1</v>
      </c>
      <c r="AH2750">
        <v>-1</v>
      </c>
      <c r="AI2750">
        <v>0</v>
      </c>
      <c r="AJ2750">
        <v>0</v>
      </c>
      <c r="AK2750">
        <v>0.03</v>
      </c>
      <c r="AL2750">
        <v>0.03</v>
      </c>
      <c r="AM2750">
        <v>0.05</v>
      </c>
      <c r="AN2750">
        <v>0.05</v>
      </c>
      <c r="AO2750">
        <v>1.42</v>
      </c>
      <c r="AP2750">
        <v>1.42</v>
      </c>
      <c r="AQ2750">
        <v>22.67</v>
      </c>
      <c r="AR2750">
        <v>0.53</v>
      </c>
      <c r="AS2750">
        <v>0.68</v>
      </c>
      <c r="AT2750">
        <v>-1</v>
      </c>
      <c r="AU2750">
        <v>-1</v>
      </c>
      <c r="AV2750">
        <v>0.05</v>
      </c>
      <c r="AW2750">
        <v>29.88</v>
      </c>
      <c r="AX2750">
        <v>29.88</v>
      </c>
      <c r="AY2750">
        <v>0.17</v>
      </c>
      <c r="AZ2750">
        <v>0</v>
      </c>
      <c r="BA2750">
        <v>1370.4876913100554</v>
      </c>
    </row>
    <row r="2751" spans="1:53" x14ac:dyDescent="0.25">
      <c r="A2751">
        <v>6007</v>
      </c>
      <c r="B2751" t="s">
        <v>3018</v>
      </c>
      <c r="C2751">
        <v>0</v>
      </c>
      <c r="D2751">
        <v>1.58</v>
      </c>
      <c r="E2751">
        <v>0</v>
      </c>
      <c r="F2751">
        <v>0</v>
      </c>
      <c r="G2751">
        <v>0</v>
      </c>
      <c r="H2751">
        <v>0.03</v>
      </c>
      <c r="I2751">
        <v>0</v>
      </c>
      <c r="J2751">
        <v>2</v>
      </c>
      <c r="K2751">
        <v>0.03</v>
      </c>
      <c r="L2751">
        <v>-1</v>
      </c>
      <c r="M2751">
        <v>-1</v>
      </c>
      <c r="N2751">
        <v>0.67</v>
      </c>
      <c r="O2751">
        <v>3.58</v>
      </c>
      <c r="P2751">
        <v>0.03</v>
      </c>
      <c r="Q2751">
        <v>0.28000000000000003</v>
      </c>
      <c r="R2751">
        <v>0.05</v>
      </c>
      <c r="S2751">
        <v>0.32</v>
      </c>
      <c r="T2751">
        <v>0.23</v>
      </c>
      <c r="U2751">
        <v>0</v>
      </c>
      <c r="V2751">
        <v>0</v>
      </c>
      <c r="W2751">
        <v>20.67</v>
      </c>
      <c r="X2751">
        <v>0.6</v>
      </c>
      <c r="Y2751">
        <v>-1</v>
      </c>
      <c r="Z2751">
        <v>-1</v>
      </c>
      <c r="AA2751">
        <v>24.88</v>
      </c>
      <c r="AB2751">
        <v>0.03</v>
      </c>
      <c r="AC2751">
        <v>0.02</v>
      </c>
      <c r="AD2751">
        <v>0.03</v>
      </c>
      <c r="AE2751">
        <v>4.17</v>
      </c>
      <c r="AF2751">
        <v>-1</v>
      </c>
      <c r="AG2751">
        <v>-1</v>
      </c>
      <c r="AH2751">
        <v>-1</v>
      </c>
      <c r="AI2751">
        <v>0</v>
      </c>
      <c r="AJ2751">
        <v>0</v>
      </c>
      <c r="AK2751">
        <v>0.03</v>
      </c>
      <c r="AL2751">
        <v>0.03</v>
      </c>
      <c r="AM2751">
        <v>0.05</v>
      </c>
      <c r="AN2751">
        <v>0.05</v>
      </c>
      <c r="AO2751">
        <v>1.42</v>
      </c>
      <c r="AP2751">
        <v>1.42</v>
      </c>
      <c r="AQ2751">
        <v>22.67</v>
      </c>
      <c r="AR2751">
        <v>0.53</v>
      </c>
      <c r="AS2751">
        <v>0.68</v>
      </c>
      <c r="AT2751">
        <v>-1</v>
      </c>
      <c r="AU2751">
        <v>-1</v>
      </c>
      <c r="AV2751">
        <v>0.05</v>
      </c>
      <c r="AW2751">
        <v>29.88</v>
      </c>
      <c r="AX2751">
        <v>29.88</v>
      </c>
      <c r="AY2751">
        <v>0.17</v>
      </c>
      <c r="AZ2751">
        <v>0</v>
      </c>
      <c r="BA2751">
        <v>1360.8326702014226</v>
      </c>
    </row>
    <row r="2752" spans="1:53" x14ac:dyDescent="0.25">
      <c r="A2752">
        <v>6008</v>
      </c>
      <c r="B2752" t="s">
        <v>3019</v>
      </c>
      <c r="C2752">
        <v>0</v>
      </c>
      <c r="D2752">
        <v>1.58</v>
      </c>
      <c r="E2752">
        <v>0</v>
      </c>
      <c r="F2752">
        <v>0</v>
      </c>
      <c r="G2752">
        <v>0</v>
      </c>
      <c r="H2752">
        <v>0.03</v>
      </c>
      <c r="I2752">
        <v>0</v>
      </c>
      <c r="J2752">
        <v>2</v>
      </c>
      <c r="K2752">
        <v>0.03</v>
      </c>
      <c r="L2752">
        <v>-1</v>
      </c>
      <c r="M2752">
        <v>-1</v>
      </c>
      <c r="N2752">
        <v>0.67</v>
      </c>
      <c r="O2752">
        <v>3.58</v>
      </c>
      <c r="P2752">
        <v>0.03</v>
      </c>
      <c r="Q2752">
        <v>0.28000000000000003</v>
      </c>
      <c r="R2752">
        <v>0.05</v>
      </c>
      <c r="S2752">
        <v>0.32</v>
      </c>
      <c r="T2752">
        <v>0.23</v>
      </c>
      <c r="U2752">
        <v>0</v>
      </c>
      <c r="V2752">
        <v>0</v>
      </c>
      <c r="W2752">
        <v>20.67</v>
      </c>
      <c r="X2752">
        <v>0.6</v>
      </c>
      <c r="Y2752">
        <v>-1</v>
      </c>
      <c r="Z2752">
        <v>-1</v>
      </c>
      <c r="AA2752">
        <v>24.88</v>
      </c>
      <c r="AB2752">
        <v>0.03</v>
      </c>
      <c r="AC2752">
        <v>0.02</v>
      </c>
      <c r="AD2752">
        <v>0.03</v>
      </c>
      <c r="AE2752">
        <v>4.17</v>
      </c>
      <c r="AF2752">
        <v>-1</v>
      </c>
      <c r="AG2752">
        <v>-1</v>
      </c>
      <c r="AH2752">
        <v>-1</v>
      </c>
      <c r="AI2752">
        <v>0</v>
      </c>
      <c r="AJ2752">
        <v>0</v>
      </c>
      <c r="AK2752">
        <v>0.03</v>
      </c>
      <c r="AL2752">
        <v>0.03</v>
      </c>
      <c r="AM2752">
        <v>0.05</v>
      </c>
      <c r="AN2752">
        <v>0.05</v>
      </c>
      <c r="AO2752">
        <v>1.42</v>
      </c>
      <c r="AP2752">
        <v>1.42</v>
      </c>
      <c r="AQ2752">
        <v>22.67</v>
      </c>
      <c r="AR2752">
        <v>0.53</v>
      </c>
      <c r="AS2752">
        <v>0.68</v>
      </c>
      <c r="AT2752">
        <v>-1</v>
      </c>
      <c r="AU2752">
        <v>-1</v>
      </c>
      <c r="AV2752">
        <v>0.05</v>
      </c>
      <c r="AW2752">
        <v>29.88</v>
      </c>
      <c r="AX2752">
        <v>29.88</v>
      </c>
      <c r="AY2752">
        <v>0.17</v>
      </c>
      <c r="AZ2752">
        <v>0</v>
      </c>
      <c r="BA2752">
        <v>1359.5896082860777</v>
      </c>
    </row>
    <row r="2753" spans="1:53" x14ac:dyDescent="0.25">
      <c r="A2753">
        <v>6009</v>
      </c>
      <c r="B2753" t="s">
        <v>3020</v>
      </c>
      <c r="C2753">
        <v>0</v>
      </c>
      <c r="D2753">
        <v>1.58</v>
      </c>
      <c r="E2753">
        <v>0</v>
      </c>
      <c r="F2753">
        <v>0</v>
      </c>
      <c r="G2753">
        <v>0</v>
      </c>
      <c r="H2753">
        <v>0.03</v>
      </c>
      <c r="I2753">
        <v>0</v>
      </c>
      <c r="J2753">
        <v>2</v>
      </c>
      <c r="K2753">
        <v>0.03</v>
      </c>
      <c r="L2753">
        <v>-1</v>
      </c>
      <c r="M2753">
        <v>-1</v>
      </c>
      <c r="N2753">
        <v>0.67</v>
      </c>
      <c r="O2753">
        <v>3.58</v>
      </c>
      <c r="P2753">
        <v>0.03</v>
      </c>
      <c r="Q2753">
        <v>0.28000000000000003</v>
      </c>
      <c r="R2753">
        <v>0.05</v>
      </c>
      <c r="S2753">
        <v>0.32</v>
      </c>
      <c r="T2753">
        <v>0.23</v>
      </c>
      <c r="U2753">
        <v>0</v>
      </c>
      <c r="V2753">
        <v>0</v>
      </c>
      <c r="W2753">
        <v>20.67</v>
      </c>
      <c r="X2753">
        <v>0.6</v>
      </c>
      <c r="Y2753">
        <v>-1</v>
      </c>
      <c r="Z2753">
        <v>-1</v>
      </c>
      <c r="AA2753">
        <v>24.88</v>
      </c>
      <c r="AB2753">
        <v>0.03</v>
      </c>
      <c r="AC2753">
        <v>0.02</v>
      </c>
      <c r="AD2753">
        <v>0.03</v>
      </c>
      <c r="AE2753">
        <v>4.17</v>
      </c>
      <c r="AF2753">
        <v>-1</v>
      </c>
      <c r="AG2753">
        <v>-1</v>
      </c>
      <c r="AH2753">
        <v>-1</v>
      </c>
      <c r="AI2753">
        <v>0</v>
      </c>
      <c r="AJ2753">
        <v>0</v>
      </c>
      <c r="AK2753">
        <v>0.03</v>
      </c>
      <c r="AL2753">
        <v>0.03</v>
      </c>
      <c r="AM2753">
        <v>0.05</v>
      </c>
      <c r="AN2753">
        <v>0.05</v>
      </c>
      <c r="AO2753">
        <v>1.42</v>
      </c>
      <c r="AP2753">
        <v>1.42</v>
      </c>
      <c r="AQ2753">
        <v>22.67</v>
      </c>
      <c r="AR2753">
        <v>0.53</v>
      </c>
      <c r="AS2753">
        <v>0.68</v>
      </c>
      <c r="AT2753">
        <v>-1</v>
      </c>
      <c r="AU2753">
        <v>-1</v>
      </c>
      <c r="AV2753">
        <v>0.05</v>
      </c>
      <c r="AW2753">
        <v>29.88</v>
      </c>
      <c r="AX2753">
        <v>29.88</v>
      </c>
      <c r="AY2753">
        <v>0.17</v>
      </c>
      <c r="AZ2753">
        <v>0</v>
      </c>
      <c r="BA2753">
        <v>1400.6275119834218</v>
      </c>
    </row>
    <row r="2754" spans="1:53" x14ac:dyDescent="0.25">
      <c r="A2754">
        <v>6010</v>
      </c>
      <c r="B2754" t="s">
        <v>3021</v>
      </c>
      <c r="C2754">
        <v>0</v>
      </c>
      <c r="D2754">
        <v>1.58</v>
      </c>
      <c r="E2754">
        <v>0</v>
      </c>
      <c r="F2754">
        <v>0</v>
      </c>
      <c r="G2754">
        <v>0</v>
      </c>
      <c r="H2754">
        <v>0.03</v>
      </c>
      <c r="I2754">
        <v>0</v>
      </c>
      <c r="J2754">
        <v>2</v>
      </c>
      <c r="K2754">
        <v>0.03</v>
      </c>
      <c r="L2754">
        <v>-1</v>
      </c>
      <c r="M2754">
        <v>-1</v>
      </c>
      <c r="N2754">
        <v>0.67</v>
      </c>
      <c r="O2754">
        <v>3.58</v>
      </c>
      <c r="P2754">
        <v>0.03</v>
      </c>
      <c r="Q2754">
        <v>0.28000000000000003</v>
      </c>
      <c r="R2754">
        <v>0.05</v>
      </c>
      <c r="S2754">
        <v>0.32</v>
      </c>
      <c r="T2754">
        <v>0.23</v>
      </c>
      <c r="U2754">
        <v>0</v>
      </c>
      <c r="V2754">
        <v>0</v>
      </c>
      <c r="W2754">
        <v>20.67</v>
      </c>
      <c r="X2754">
        <v>0.6</v>
      </c>
      <c r="Y2754">
        <v>-1</v>
      </c>
      <c r="Z2754">
        <v>-1</v>
      </c>
      <c r="AA2754">
        <v>24.88</v>
      </c>
      <c r="AB2754">
        <v>0.03</v>
      </c>
      <c r="AC2754">
        <v>0.02</v>
      </c>
      <c r="AD2754">
        <v>0.03</v>
      </c>
      <c r="AE2754">
        <v>4.17</v>
      </c>
      <c r="AF2754">
        <v>-1</v>
      </c>
      <c r="AG2754">
        <v>-1</v>
      </c>
      <c r="AH2754">
        <v>-1</v>
      </c>
      <c r="AI2754">
        <v>0</v>
      </c>
      <c r="AJ2754">
        <v>0</v>
      </c>
      <c r="AK2754">
        <v>0.03</v>
      </c>
      <c r="AL2754">
        <v>0.03</v>
      </c>
      <c r="AM2754">
        <v>0.05</v>
      </c>
      <c r="AN2754">
        <v>0.05</v>
      </c>
      <c r="AO2754">
        <v>1.42</v>
      </c>
      <c r="AP2754">
        <v>1.42</v>
      </c>
      <c r="AQ2754">
        <v>22.67</v>
      </c>
      <c r="AR2754">
        <v>0.53</v>
      </c>
      <c r="AS2754">
        <v>0.68</v>
      </c>
      <c r="AT2754">
        <v>-1</v>
      </c>
      <c r="AU2754">
        <v>-1</v>
      </c>
      <c r="AV2754">
        <v>0.05</v>
      </c>
      <c r="AW2754">
        <v>29.88</v>
      </c>
      <c r="AX2754">
        <v>29.88</v>
      </c>
      <c r="AY2754">
        <v>0.17</v>
      </c>
      <c r="AZ2754">
        <v>0</v>
      </c>
      <c r="BA2754">
        <v>1402.4712924989781</v>
      </c>
    </row>
    <row r="2755" spans="1:53" x14ac:dyDescent="0.25">
      <c r="A2755">
        <v>6011</v>
      </c>
      <c r="B2755" t="s">
        <v>3022</v>
      </c>
      <c r="C2755">
        <v>0</v>
      </c>
      <c r="D2755">
        <v>1.58</v>
      </c>
      <c r="E2755">
        <v>0</v>
      </c>
      <c r="F2755">
        <v>0</v>
      </c>
      <c r="G2755">
        <v>0</v>
      </c>
      <c r="H2755">
        <v>0.03</v>
      </c>
      <c r="I2755">
        <v>0</v>
      </c>
      <c r="J2755">
        <v>2</v>
      </c>
      <c r="K2755">
        <v>0.03</v>
      </c>
      <c r="L2755">
        <v>-1</v>
      </c>
      <c r="M2755">
        <v>-1</v>
      </c>
      <c r="N2755">
        <v>0.67</v>
      </c>
      <c r="O2755">
        <v>3.58</v>
      </c>
      <c r="P2755">
        <v>0.03</v>
      </c>
      <c r="Q2755">
        <v>0.28000000000000003</v>
      </c>
      <c r="R2755">
        <v>0.05</v>
      </c>
      <c r="S2755">
        <v>0.32</v>
      </c>
      <c r="T2755">
        <v>0.23</v>
      </c>
      <c r="U2755">
        <v>0</v>
      </c>
      <c r="V2755">
        <v>0</v>
      </c>
      <c r="W2755">
        <v>20.67</v>
      </c>
      <c r="X2755">
        <v>0.6</v>
      </c>
      <c r="Y2755">
        <v>-1</v>
      </c>
      <c r="Z2755">
        <v>-1</v>
      </c>
      <c r="AA2755">
        <v>24.88</v>
      </c>
      <c r="AB2755">
        <v>0.03</v>
      </c>
      <c r="AC2755">
        <v>0.02</v>
      </c>
      <c r="AD2755">
        <v>0.03</v>
      </c>
      <c r="AE2755">
        <v>4.17</v>
      </c>
      <c r="AF2755">
        <v>-1</v>
      </c>
      <c r="AG2755">
        <v>-1</v>
      </c>
      <c r="AH2755">
        <v>-1</v>
      </c>
      <c r="AI2755">
        <v>0</v>
      </c>
      <c r="AJ2755">
        <v>0</v>
      </c>
      <c r="AK2755">
        <v>0.03</v>
      </c>
      <c r="AL2755">
        <v>0.03</v>
      </c>
      <c r="AM2755">
        <v>0.05</v>
      </c>
      <c r="AN2755">
        <v>0.05</v>
      </c>
      <c r="AO2755">
        <v>1.42</v>
      </c>
      <c r="AP2755">
        <v>1.42</v>
      </c>
      <c r="AQ2755">
        <v>22.67</v>
      </c>
      <c r="AR2755">
        <v>0.53</v>
      </c>
      <c r="AS2755">
        <v>0.68</v>
      </c>
      <c r="AT2755">
        <v>-1</v>
      </c>
      <c r="AU2755">
        <v>-1</v>
      </c>
      <c r="AV2755">
        <v>0.05</v>
      </c>
      <c r="AW2755">
        <v>29.88</v>
      </c>
      <c r="AX2755">
        <v>29.88</v>
      </c>
      <c r="AY2755">
        <v>0.17</v>
      </c>
      <c r="AZ2755">
        <v>0</v>
      </c>
      <c r="BA2755">
        <v>1371.9535909267158</v>
      </c>
    </row>
    <row r="2756" spans="1:53" x14ac:dyDescent="0.25">
      <c r="A2756">
        <v>6012</v>
      </c>
      <c r="B2756" t="s">
        <v>3023</v>
      </c>
      <c r="C2756">
        <v>0</v>
      </c>
      <c r="D2756">
        <v>1.58</v>
      </c>
      <c r="E2756">
        <v>0</v>
      </c>
      <c r="F2756">
        <v>0</v>
      </c>
      <c r="G2756">
        <v>0</v>
      </c>
      <c r="H2756">
        <v>0.03</v>
      </c>
      <c r="I2756">
        <v>0</v>
      </c>
      <c r="J2756">
        <v>2</v>
      </c>
      <c r="K2756">
        <v>0.03</v>
      </c>
      <c r="L2756">
        <v>-1</v>
      </c>
      <c r="M2756">
        <v>-1</v>
      </c>
      <c r="N2756">
        <v>0.67</v>
      </c>
      <c r="O2756">
        <v>3.58</v>
      </c>
      <c r="P2756">
        <v>0.03</v>
      </c>
      <c r="Q2756">
        <v>0.28000000000000003</v>
      </c>
      <c r="R2756">
        <v>0.05</v>
      </c>
      <c r="S2756">
        <v>0.32</v>
      </c>
      <c r="T2756">
        <v>0.23</v>
      </c>
      <c r="U2756">
        <v>0</v>
      </c>
      <c r="V2756">
        <v>0</v>
      </c>
      <c r="W2756">
        <v>20.67</v>
      </c>
      <c r="X2756">
        <v>0.6</v>
      </c>
      <c r="Y2756">
        <v>-1</v>
      </c>
      <c r="Z2756">
        <v>-1</v>
      </c>
      <c r="AA2756">
        <v>24.88</v>
      </c>
      <c r="AB2756">
        <v>0.03</v>
      </c>
      <c r="AC2756">
        <v>0.02</v>
      </c>
      <c r="AD2756">
        <v>0.03</v>
      </c>
      <c r="AE2756">
        <v>4.17</v>
      </c>
      <c r="AF2756">
        <v>-1</v>
      </c>
      <c r="AG2756">
        <v>-1</v>
      </c>
      <c r="AH2756">
        <v>-1</v>
      </c>
      <c r="AI2756">
        <v>0</v>
      </c>
      <c r="AJ2756">
        <v>0</v>
      </c>
      <c r="AK2756">
        <v>0.03</v>
      </c>
      <c r="AL2756">
        <v>0.03</v>
      </c>
      <c r="AM2756">
        <v>0.05</v>
      </c>
      <c r="AN2756">
        <v>0.05</v>
      </c>
      <c r="AO2756">
        <v>1.42</v>
      </c>
      <c r="AP2756">
        <v>1.42</v>
      </c>
      <c r="AQ2756">
        <v>22.67</v>
      </c>
      <c r="AR2756">
        <v>0.53</v>
      </c>
      <c r="AS2756">
        <v>0.68</v>
      </c>
      <c r="AT2756">
        <v>-1</v>
      </c>
      <c r="AU2756">
        <v>-1</v>
      </c>
      <c r="AV2756">
        <v>0.05</v>
      </c>
      <c r="AW2756">
        <v>29.88</v>
      </c>
      <c r="AX2756">
        <v>29.88</v>
      </c>
      <c r="AY2756">
        <v>0.17</v>
      </c>
      <c r="AZ2756">
        <v>0</v>
      </c>
      <c r="BA2756">
        <v>1404.8927421592916</v>
      </c>
    </row>
    <row r="2757" spans="1:53" x14ac:dyDescent="0.25">
      <c r="A2757">
        <v>6013</v>
      </c>
      <c r="B2757" t="s">
        <v>881</v>
      </c>
      <c r="C2757">
        <v>0</v>
      </c>
      <c r="D2757">
        <v>1.58</v>
      </c>
      <c r="E2757">
        <v>0</v>
      </c>
      <c r="F2757">
        <v>0</v>
      </c>
      <c r="G2757">
        <v>0</v>
      </c>
      <c r="H2757">
        <v>0.03</v>
      </c>
      <c r="I2757">
        <v>0</v>
      </c>
      <c r="J2757">
        <v>2</v>
      </c>
      <c r="K2757">
        <v>0.03</v>
      </c>
      <c r="L2757">
        <v>-1</v>
      </c>
      <c r="M2757">
        <v>-1</v>
      </c>
      <c r="N2757">
        <v>0.67</v>
      </c>
      <c r="O2757">
        <v>3.58</v>
      </c>
      <c r="P2757">
        <v>0.03</v>
      </c>
      <c r="Q2757">
        <v>0.28000000000000003</v>
      </c>
      <c r="R2757">
        <v>0.05</v>
      </c>
      <c r="S2757">
        <v>0.32</v>
      </c>
      <c r="T2757">
        <v>0.23</v>
      </c>
      <c r="U2757">
        <v>0</v>
      </c>
      <c r="V2757">
        <v>0</v>
      </c>
      <c r="W2757">
        <v>20.67</v>
      </c>
      <c r="X2757">
        <v>0.6</v>
      </c>
      <c r="Y2757">
        <v>-1</v>
      </c>
      <c r="Z2757">
        <v>-1</v>
      </c>
      <c r="AA2757">
        <v>24.88</v>
      </c>
      <c r="AB2757">
        <v>0.03</v>
      </c>
      <c r="AC2757">
        <v>0.02</v>
      </c>
      <c r="AD2757">
        <v>0.03</v>
      </c>
      <c r="AE2757">
        <v>4.17</v>
      </c>
      <c r="AF2757">
        <v>-1</v>
      </c>
      <c r="AG2757">
        <v>-1</v>
      </c>
      <c r="AH2757">
        <v>-1</v>
      </c>
      <c r="AI2757">
        <v>0</v>
      </c>
      <c r="AJ2757">
        <v>0</v>
      </c>
      <c r="AK2757">
        <v>0.03</v>
      </c>
      <c r="AL2757">
        <v>0.03</v>
      </c>
      <c r="AM2757">
        <v>0.05</v>
      </c>
      <c r="AN2757">
        <v>0.05</v>
      </c>
      <c r="AO2757">
        <v>1.42</v>
      </c>
      <c r="AP2757">
        <v>1.42</v>
      </c>
      <c r="AQ2757">
        <v>22.67</v>
      </c>
      <c r="AR2757">
        <v>0.53</v>
      </c>
      <c r="AS2757">
        <v>0.68</v>
      </c>
      <c r="AT2757">
        <v>-1</v>
      </c>
      <c r="AU2757">
        <v>-1</v>
      </c>
      <c r="AV2757">
        <v>0.05</v>
      </c>
      <c r="AW2757">
        <v>29.88</v>
      </c>
      <c r="AX2757">
        <v>29.88</v>
      </c>
      <c r="AY2757">
        <v>0.17</v>
      </c>
      <c r="AZ2757">
        <v>0</v>
      </c>
      <c r="BA2757">
        <v>1409.4871706734709</v>
      </c>
    </row>
    <row r="2758" spans="1:53" x14ac:dyDescent="0.25">
      <c r="A2758">
        <v>6016</v>
      </c>
      <c r="B2758" t="s">
        <v>1907</v>
      </c>
      <c r="C2758">
        <v>0</v>
      </c>
      <c r="D2758">
        <v>1.58</v>
      </c>
      <c r="E2758">
        <v>0</v>
      </c>
      <c r="F2758">
        <v>0</v>
      </c>
      <c r="G2758">
        <v>0</v>
      </c>
      <c r="H2758">
        <v>0.03</v>
      </c>
      <c r="I2758">
        <v>0</v>
      </c>
      <c r="J2758">
        <v>2</v>
      </c>
      <c r="K2758">
        <v>0.03</v>
      </c>
      <c r="L2758">
        <v>-1</v>
      </c>
      <c r="M2758">
        <v>-1</v>
      </c>
      <c r="N2758">
        <v>0.67</v>
      </c>
      <c r="O2758">
        <v>3.58</v>
      </c>
      <c r="P2758">
        <v>0.03</v>
      </c>
      <c r="Q2758">
        <v>0.28000000000000003</v>
      </c>
      <c r="R2758">
        <v>0.05</v>
      </c>
      <c r="S2758">
        <v>0.32</v>
      </c>
      <c r="T2758">
        <v>0.23</v>
      </c>
      <c r="U2758">
        <v>0</v>
      </c>
      <c r="V2758">
        <v>0</v>
      </c>
      <c r="W2758">
        <v>20.67</v>
      </c>
      <c r="X2758">
        <v>0.6</v>
      </c>
      <c r="Y2758">
        <v>-1</v>
      </c>
      <c r="Z2758">
        <v>-1</v>
      </c>
      <c r="AA2758">
        <v>24.88</v>
      </c>
      <c r="AB2758">
        <v>0.03</v>
      </c>
      <c r="AC2758">
        <v>0.02</v>
      </c>
      <c r="AD2758">
        <v>0.03</v>
      </c>
      <c r="AE2758">
        <v>4.17</v>
      </c>
      <c r="AF2758">
        <v>-1</v>
      </c>
      <c r="AG2758">
        <v>-1</v>
      </c>
      <c r="AH2758">
        <v>-1</v>
      </c>
      <c r="AI2758">
        <v>0</v>
      </c>
      <c r="AJ2758">
        <v>0</v>
      </c>
      <c r="AK2758">
        <v>0.03</v>
      </c>
      <c r="AL2758">
        <v>0.03</v>
      </c>
      <c r="AM2758">
        <v>0.05</v>
      </c>
      <c r="AN2758">
        <v>0.05</v>
      </c>
      <c r="AO2758">
        <v>1.42</v>
      </c>
      <c r="AP2758">
        <v>1.42</v>
      </c>
      <c r="AQ2758">
        <v>22.67</v>
      </c>
      <c r="AR2758">
        <v>0.53</v>
      </c>
      <c r="AS2758">
        <v>0.68</v>
      </c>
      <c r="AT2758">
        <v>-1</v>
      </c>
      <c r="AU2758">
        <v>-1</v>
      </c>
      <c r="AV2758">
        <v>0.05</v>
      </c>
      <c r="AW2758">
        <v>29.88</v>
      </c>
      <c r="AX2758">
        <v>29.88</v>
      </c>
      <c r="AY2758">
        <v>0.17</v>
      </c>
      <c r="AZ2758">
        <v>0</v>
      </c>
      <c r="BA2758">
        <v>1423.5039938492075</v>
      </c>
    </row>
    <row r="2759" spans="1:53" x14ac:dyDescent="0.25">
      <c r="A2759">
        <v>6017</v>
      </c>
      <c r="B2759" t="s">
        <v>3024</v>
      </c>
      <c r="C2759">
        <v>0</v>
      </c>
      <c r="D2759">
        <v>1.58</v>
      </c>
      <c r="E2759">
        <v>0</v>
      </c>
      <c r="F2759">
        <v>0</v>
      </c>
      <c r="G2759">
        <v>0</v>
      </c>
      <c r="H2759">
        <v>0.03</v>
      </c>
      <c r="I2759">
        <v>0</v>
      </c>
      <c r="J2759">
        <v>2</v>
      </c>
      <c r="K2759">
        <v>0.03</v>
      </c>
      <c r="L2759">
        <v>-1</v>
      </c>
      <c r="M2759">
        <v>-1</v>
      </c>
      <c r="N2759">
        <v>0.67</v>
      </c>
      <c r="O2759">
        <v>3.58</v>
      </c>
      <c r="P2759">
        <v>0.03</v>
      </c>
      <c r="Q2759">
        <v>0.28000000000000003</v>
      </c>
      <c r="R2759">
        <v>0.05</v>
      </c>
      <c r="S2759">
        <v>0.32</v>
      </c>
      <c r="T2759">
        <v>0.23</v>
      </c>
      <c r="U2759">
        <v>0</v>
      </c>
      <c r="V2759">
        <v>0</v>
      </c>
      <c r="W2759">
        <v>20.67</v>
      </c>
      <c r="X2759">
        <v>0.6</v>
      </c>
      <c r="Y2759">
        <v>-1</v>
      </c>
      <c r="Z2759">
        <v>-1</v>
      </c>
      <c r="AA2759">
        <v>24.88</v>
      </c>
      <c r="AB2759">
        <v>0.03</v>
      </c>
      <c r="AC2759">
        <v>0.02</v>
      </c>
      <c r="AD2759">
        <v>0.03</v>
      </c>
      <c r="AE2759">
        <v>4.17</v>
      </c>
      <c r="AF2759">
        <v>-1</v>
      </c>
      <c r="AG2759">
        <v>-1</v>
      </c>
      <c r="AH2759">
        <v>-1</v>
      </c>
      <c r="AI2759">
        <v>0</v>
      </c>
      <c r="AJ2759">
        <v>0</v>
      </c>
      <c r="AK2759">
        <v>0.03</v>
      </c>
      <c r="AL2759">
        <v>0.03</v>
      </c>
      <c r="AM2759">
        <v>0.05</v>
      </c>
      <c r="AN2759">
        <v>0.05</v>
      </c>
      <c r="AO2759">
        <v>1.42</v>
      </c>
      <c r="AP2759">
        <v>1.42</v>
      </c>
      <c r="AQ2759">
        <v>22.67</v>
      </c>
      <c r="AR2759">
        <v>0.53</v>
      </c>
      <c r="AS2759">
        <v>0.68</v>
      </c>
      <c r="AT2759">
        <v>-1</v>
      </c>
      <c r="AU2759">
        <v>-1</v>
      </c>
      <c r="AV2759">
        <v>0.05</v>
      </c>
      <c r="AW2759">
        <v>29.88</v>
      </c>
      <c r="AX2759">
        <v>29.88</v>
      </c>
      <c r="AY2759">
        <v>0.17</v>
      </c>
      <c r="AZ2759">
        <v>0</v>
      </c>
      <c r="BA2759">
        <v>1388.5745875785046</v>
      </c>
    </row>
    <row r="2760" spans="1:53" x14ac:dyDescent="0.25">
      <c r="A2760">
        <v>6019</v>
      </c>
      <c r="B2760" t="s">
        <v>3025</v>
      </c>
      <c r="C2760">
        <v>0</v>
      </c>
      <c r="D2760">
        <v>1.58</v>
      </c>
      <c r="E2760">
        <v>0</v>
      </c>
      <c r="F2760">
        <v>0</v>
      </c>
      <c r="G2760">
        <v>0</v>
      </c>
      <c r="H2760">
        <v>0.03</v>
      </c>
      <c r="I2760">
        <v>0</v>
      </c>
      <c r="J2760">
        <v>2</v>
      </c>
      <c r="K2760">
        <v>0.03</v>
      </c>
      <c r="L2760">
        <v>-1</v>
      </c>
      <c r="M2760">
        <v>-1</v>
      </c>
      <c r="N2760">
        <v>0.67</v>
      </c>
      <c r="O2760">
        <v>3.58</v>
      </c>
      <c r="P2760">
        <v>0.03</v>
      </c>
      <c r="Q2760">
        <v>0.28000000000000003</v>
      </c>
      <c r="R2760">
        <v>0.05</v>
      </c>
      <c r="S2760">
        <v>0.32</v>
      </c>
      <c r="T2760">
        <v>0.23</v>
      </c>
      <c r="U2760">
        <v>0</v>
      </c>
      <c r="V2760">
        <v>0</v>
      </c>
      <c r="W2760">
        <v>20.67</v>
      </c>
      <c r="X2760">
        <v>0.6</v>
      </c>
      <c r="Y2760">
        <v>-1</v>
      </c>
      <c r="Z2760">
        <v>-1</v>
      </c>
      <c r="AA2760">
        <v>24.88</v>
      </c>
      <c r="AB2760">
        <v>0.03</v>
      </c>
      <c r="AC2760">
        <v>0.02</v>
      </c>
      <c r="AD2760">
        <v>0.03</v>
      </c>
      <c r="AE2760">
        <v>4.17</v>
      </c>
      <c r="AF2760">
        <v>-1</v>
      </c>
      <c r="AG2760">
        <v>-1</v>
      </c>
      <c r="AH2760">
        <v>-1</v>
      </c>
      <c r="AI2760">
        <v>0</v>
      </c>
      <c r="AJ2760">
        <v>0</v>
      </c>
      <c r="AK2760">
        <v>0.03</v>
      </c>
      <c r="AL2760">
        <v>0.03</v>
      </c>
      <c r="AM2760">
        <v>0.05</v>
      </c>
      <c r="AN2760">
        <v>0.05</v>
      </c>
      <c r="AO2760">
        <v>1.42</v>
      </c>
      <c r="AP2760">
        <v>1.42</v>
      </c>
      <c r="AQ2760">
        <v>22.67</v>
      </c>
      <c r="AR2760">
        <v>0.53</v>
      </c>
      <c r="AS2760">
        <v>0.68</v>
      </c>
      <c r="AT2760">
        <v>-1</v>
      </c>
      <c r="AU2760">
        <v>-1</v>
      </c>
      <c r="AV2760">
        <v>0.05</v>
      </c>
      <c r="AW2760">
        <v>29.88</v>
      </c>
      <c r="AX2760">
        <v>29.88</v>
      </c>
      <c r="AY2760">
        <v>0.17</v>
      </c>
      <c r="AZ2760">
        <v>0</v>
      </c>
      <c r="BA2760">
        <v>1380.0108545796318</v>
      </c>
    </row>
    <row r="2761" spans="1:53" x14ac:dyDescent="0.25">
      <c r="A2761">
        <v>6020</v>
      </c>
      <c r="B2761" t="s">
        <v>3026</v>
      </c>
      <c r="C2761">
        <v>0</v>
      </c>
      <c r="D2761">
        <v>1.58</v>
      </c>
      <c r="E2761">
        <v>0</v>
      </c>
      <c r="F2761">
        <v>0</v>
      </c>
      <c r="G2761">
        <v>0</v>
      </c>
      <c r="H2761">
        <v>0.03</v>
      </c>
      <c r="I2761">
        <v>0</v>
      </c>
      <c r="J2761">
        <v>2</v>
      </c>
      <c r="K2761">
        <v>0.03</v>
      </c>
      <c r="L2761">
        <v>-1</v>
      </c>
      <c r="M2761">
        <v>-1</v>
      </c>
      <c r="N2761">
        <v>0.67</v>
      </c>
      <c r="O2761">
        <v>3.58</v>
      </c>
      <c r="P2761">
        <v>0.03</v>
      </c>
      <c r="Q2761">
        <v>0.28000000000000003</v>
      </c>
      <c r="R2761">
        <v>0.05</v>
      </c>
      <c r="S2761">
        <v>0.32</v>
      </c>
      <c r="T2761">
        <v>0.23</v>
      </c>
      <c r="U2761">
        <v>0</v>
      </c>
      <c r="V2761">
        <v>0</v>
      </c>
      <c r="W2761">
        <v>20.67</v>
      </c>
      <c r="X2761">
        <v>0.6</v>
      </c>
      <c r="Y2761">
        <v>-1</v>
      </c>
      <c r="Z2761">
        <v>-1</v>
      </c>
      <c r="AA2761">
        <v>24.88</v>
      </c>
      <c r="AB2761">
        <v>0.03</v>
      </c>
      <c r="AC2761">
        <v>0.02</v>
      </c>
      <c r="AD2761">
        <v>0.03</v>
      </c>
      <c r="AE2761">
        <v>4.17</v>
      </c>
      <c r="AF2761">
        <v>-1</v>
      </c>
      <c r="AG2761">
        <v>-1</v>
      </c>
      <c r="AH2761">
        <v>-1</v>
      </c>
      <c r="AI2761">
        <v>0</v>
      </c>
      <c r="AJ2761">
        <v>0</v>
      </c>
      <c r="AK2761">
        <v>0.03</v>
      </c>
      <c r="AL2761">
        <v>0.03</v>
      </c>
      <c r="AM2761">
        <v>0.05</v>
      </c>
      <c r="AN2761">
        <v>0.05</v>
      </c>
      <c r="AO2761">
        <v>1.42</v>
      </c>
      <c r="AP2761">
        <v>1.42</v>
      </c>
      <c r="AQ2761">
        <v>22.67</v>
      </c>
      <c r="AR2761">
        <v>0.53</v>
      </c>
      <c r="AS2761">
        <v>0.68</v>
      </c>
      <c r="AT2761">
        <v>-1</v>
      </c>
      <c r="AU2761">
        <v>-1</v>
      </c>
      <c r="AV2761">
        <v>0.05</v>
      </c>
      <c r="AW2761">
        <v>29.88</v>
      </c>
      <c r="AX2761">
        <v>29.88</v>
      </c>
      <c r="AY2761">
        <v>0.17</v>
      </c>
      <c r="AZ2761">
        <v>0</v>
      </c>
      <c r="BA2761">
        <v>1436.7521623572657</v>
      </c>
    </row>
    <row r="2762" spans="1:53" x14ac:dyDescent="0.25">
      <c r="A2762">
        <v>6021</v>
      </c>
      <c r="B2762" t="s">
        <v>3027</v>
      </c>
      <c r="C2762">
        <v>0</v>
      </c>
      <c r="D2762">
        <v>1.58</v>
      </c>
      <c r="E2762">
        <v>0</v>
      </c>
      <c r="F2762">
        <v>0</v>
      </c>
      <c r="G2762">
        <v>0</v>
      </c>
      <c r="H2762">
        <v>0.03</v>
      </c>
      <c r="I2762">
        <v>0</v>
      </c>
      <c r="J2762">
        <v>2</v>
      </c>
      <c r="K2762">
        <v>0.03</v>
      </c>
      <c r="L2762">
        <v>-1</v>
      </c>
      <c r="M2762">
        <v>-1</v>
      </c>
      <c r="N2762">
        <v>0.67</v>
      </c>
      <c r="O2762">
        <v>3.58</v>
      </c>
      <c r="P2762">
        <v>0.03</v>
      </c>
      <c r="Q2762">
        <v>0.28000000000000003</v>
      </c>
      <c r="R2762">
        <v>0.05</v>
      </c>
      <c r="S2762">
        <v>0.32</v>
      </c>
      <c r="T2762">
        <v>0.23</v>
      </c>
      <c r="U2762">
        <v>0</v>
      </c>
      <c r="V2762">
        <v>0</v>
      </c>
      <c r="W2762">
        <v>20.67</v>
      </c>
      <c r="X2762">
        <v>0.6</v>
      </c>
      <c r="Y2762">
        <v>-1</v>
      </c>
      <c r="Z2762">
        <v>-1</v>
      </c>
      <c r="AA2762">
        <v>24.88</v>
      </c>
      <c r="AB2762">
        <v>0.03</v>
      </c>
      <c r="AC2762">
        <v>0.02</v>
      </c>
      <c r="AD2762">
        <v>0.03</v>
      </c>
      <c r="AE2762">
        <v>4.17</v>
      </c>
      <c r="AF2762">
        <v>-1</v>
      </c>
      <c r="AG2762">
        <v>-1</v>
      </c>
      <c r="AH2762">
        <v>-1</v>
      </c>
      <c r="AI2762">
        <v>0</v>
      </c>
      <c r="AJ2762">
        <v>0</v>
      </c>
      <c r="AK2762">
        <v>0.03</v>
      </c>
      <c r="AL2762">
        <v>0.03</v>
      </c>
      <c r="AM2762">
        <v>0.05</v>
      </c>
      <c r="AN2762">
        <v>0.05</v>
      </c>
      <c r="AO2762">
        <v>1.42</v>
      </c>
      <c r="AP2762">
        <v>1.42</v>
      </c>
      <c r="AQ2762">
        <v>22.67</v>
      </c>
      <c r="AR2762">
        <v>0.53</v>
      </c>
      <c r="AS2762">
        <v>0.68</v>
      </c>
      <c r="AT2762">
        <v>-1</v>
      </c>
      <c r="AU2762">
        <v>-1</v>
      </c>
      <c r="AV2762">
        <v>0.05</v>
      </c>
      <c r="AW2762">
        <v>29.88</v>
      </c>
      <c r="AX2762">
        <v>29.88</v>
      </c>
      <c r="AY2762">
        <v>0.17</v>
      </c>
      <c r="AZ2762">
        <v>0</v>
      </c>
      <c r="BA2762">
        <v>1371.8150662142989</v>
      </c>
    </row>
    <row r="2763" spans="1:53" x14ac:dyDescent="0.25">
      <c r="A2763">
        <v>6022</v>
      </c>
      <c r="B2763" t="s">
        <v>3028</v>
      </c>
      <c r="C2763">
        <v>0</v>
      </c>
      <c r="D2763">
        <v>1.58</v>
      </c>
      <c r="E2763">
        <v>0</v>
      </c>
      <c r="F2763">
        <v>0</v>
      </c>
      <c r="G2763">
        <v>0</v>
      </c>
      <c r="H2763">
        <v>0.03</v>
      </c>
      <c r="I2763">
        <v>0</v>
      </c>
      <c r="J2763">
        <v>2</v>
      </c>
      <c r="K2763">
        <v>0.03</v>
      </c>
      <c r="L2763">
        <v>-1</v>
      </c>
      <c r="M2763">
        <v>-1</v>
      </c>
      <c r="N2763">
        <v>0.67</v>
      </c>
      <c r="O2763">
        <v>3.58</v>
      </c>
      <c r="P2763">
        <v>0.03</v>
      </c>
      <c r="Q2763">
        <v>0.28000000000000003</v>
      </c>
      <c r="R2763">
        <v>0.05</v>
      </c>
      <c r="S2763">
        <v>0.32</v>
      </c>
      <c r="T2763">
        <v>0.23</v>
      </c>
      <c r="U2763">
        <v>0</v>
      </c>
      <c r="V2763">
        <v>0</v>
      </c>
      <c r="W2763">
        <v>20.67</v>
      </c>
      <c r="X2763">
        <v>0.6</v>
      </c>
      <c r="Y2763">
        <v>-1</v>
      </c>
      <c r="Z2763">
        <v>-1</v>
      </c>
      <c r="AA2763">
        <v>24.88</v>
      </c>
      <c r="AB2763">
        <v>0.03</v>
      </c>
      <c r="AC2763">
        <v>0.02</v>
      </c>
      <c r="AD2763">
        <v>0.03</v>
      </c>
      <c r="AE2763">
        <v>4.17</v>
      </c>
      <c r="AF2763">
        <v>-1</v>
      </c>
      <c r="AG2763">
        <v>-1</v>
      </c>
      <c r="AH2763">
        <v>-1</v>
      </c>
      <c r="AI2763">
        <v>0</v>
      </c>
      <c r="AJ2763">
        <v>0</v>
      </c>
      <c r="AK2763">
        <v>0.03</v>
      </c>
      <c r="AL2763">
        <v>0.03</v>
      </c>
      <c r="AM2763">
        <v>0.05</v>
      </c>
      <c r="AN2763">
        <v>0.05</v>
      </c>
      <c r="AO2763">
        <v>1.42</v>
      </c>
      <c r="AP2763">
        <v>1.42</v>
      </c>
      <c r="AQ2763">
        <v>22.67</v>
      </c>
      <c r="AR2763">
        <v>0.53</v>
      </c>
      <c r="AS2763">
        <v>0.68</v>
      </c>
      <c r="AT2763">
        <v>-1</v>
      </c>
      <c r="AU2763">
        <v>-1</v>
      </c>
      <c r="AV2763">
        <v>0.05</v>
      </c>
      <c r="AW2763">
        <v>29.88</v>
      </c>
      <c r="AX2763">
        <v>29.88</v>
      </c>
      <c r="AY2763">
        <v>0.17</v>
      </c>
      <c r="AZ2763">
        <v>0</v>
      </c>
      <c r="BA2763">
        <v>1449.0495169472033</v>
      </c>
    </row>
    <row r="2764" spans="1:53" x14ac:dyDescent="0.25">
      <c r="A2764">
        <v>6023</v>
      </c>
      <c r="B2764" t="s">
        <v>3029</v>
      </c>
      <c r="C2764">
        <v>0</v>
      </c>
      <c r="D2764">
        <v>1.58</v>
      </c>
      <c r="E2764">
        <v>0</v>
      </c>
      <c r="F2764">
        <v>0</v>
      </c>
      <c r="G2764">
        <v>0</v>
      </c>
      <c r="H2764">
        <v>0.03</v>
      </c>
      <c r="I2764">
        <v>0</v>
      </c>
      <c r="J2764">
        <v>2</v>
      </c>
      <c r="K2764">
        <v>0.03</v>
      </c>
      <c r="L2764">
        <v>-1</v>
      </c>
      <c r="M2764">
        <v>-1</v>
      </c>
      <c r="N2764">
        <v>0.67</v>
      </c>
      <c r="O2764">
        <v>3.58</v>
      </c>
      <c r="P2764">
        <v>0.03</v>
      </c>
      <c r="Q2764">
        <v>0.28000000000000003</v>
      </c>
      <c r="R2764">
        <v>0.05</v>
      </c>
      <c r="S2764">
        <v>0.32</v>
      </c>
      <c r="T2764">
        <v>0.23</v>
      </c>
      <c r="U2764">
        <v>0</v>
      </c>
      <c r="V2764">
        <v>0</v>
      </c>
      <c r="W2764">
        <v>20.67</v>
      </c>
      <c r="X2764">
        <v>0.6</v>
      </c>
      <c r="Y2764">
        <v>-1</v>
      </c>
      <c r="Z2764">
        <v>-1</v>
      </c>
      <c r="AA2764">
        <v>24.88</v>
      </c>
      <c r="AB2764">
        <v>0.03</v>
      </c>
      <c r="AC2764">
        <v>0.02</v>
      </c>
      <c r="AD2764">
        <v>0.03</v>
      </c>
      <c r="AE2764">
        <v>4.17</v>
      </c>
      <c r="AF2764">
        <v>-1</v>
      </c>
      <c r="AG2764">
        <v>-1</v>
      </c>
      <c r="AH2764">
        <v>-1</v>
      </c>
      <c r="AI2764">
        <v>0</v>
      </c>
      <c r="AJ2764">
        <v>0</v>
      </c>
      <c r="AK2764">
        <v>0.03</v>
      </c>
      <c r="AL2764">
        <v>0.03</v>
      </c>
      <c r="AM2764">
        <v>0.05</v>
      </c>
      <c r="AN2764">
        <v>0.05</v>
      </c>
      <c r="AO2764">
        <v>1.42</v>
      </c>
      <c r="AP2764">
        <v>1.42</v>
      </c>
      <c r="AQ2764">
        <v>22.67</v>
      </c>
      <c r="AR2764">
        <v>0.53</v>
      </c>
      <c r="AS2764">
        <v>0.68</v>
      </c>
      <c r="AT2764">
        <v>-1</v>
      </c>
      <c r="AU2764">
        <v>-1</v>
      </c>
      <c r="AV2764">
        <v>0.05</v>
      </c>
      <c r="AW2764">
        <v>29.88</v>
      </c>
      <c r="AX2764">
        <v>29.88</v>
      </c>
      <c r="AY2764">
        <v>0.17</v>
      </c>
      <c r="AZ2764">
        <v>0</v>
      </c>
      <c r="BA2764">
        <v>1388.7937758574612</v>
      </c>
    </row>
    <row r="2765" spans="1:53" x14ac:dyDescent="0.25">
      <c r="A2765">
        <v>6024</v>
      </c>
      <c r="B2765" t="s">
        <v>3030</v>
      </c>
      <c r="C2765">
        <v>0</v>
      </c>
      <c r="D2765">
        <v>1.58</v>
      </c>
      <c r="E2765">
        <v>0</v>
      </c>
      <c r="F2765">
        <v>0</v>
      </c>
      <c r="G2765">
        <v>0</v>
      </c>
      <c r="H2765">
        <v>0.03</v>
      </c>
      <c r="I2765">
        <v>0</v>
      </c>
      <c r="J2765">
        <v>2</v>
      </c>
      <c r="K2765">
        <v>0.03</v>
      </c>
      <c r="L2765">
        <v>-1</v>
      </c>
      <c r="M2765">
        <v>-1</v>
      </c>
      <c r="N2765">
        <v>0.67</v>
      </c>
      <c r="O2765">
        <v>3.58</v>
      </c>
      <c r="P2765">
        <v>0.03</v>
      </c>
      <c r="Q2765">
        <v>0.28000000000000003</v>
      </c>
      <c r="R2765">
        <v>0.05</v>
      </c>
      <c r="S2765">
        <v>0.32</v>
      </c>
      <c r="T2765">
        <v>0.23</v>
      </c>
      <c r="U2765">
        <v>0</v>
      </c>
      <c r="V2765">
        <v>0</v>
      </c>
      <c r="W2765">
        <v>20.67</v>
      </c>
      <c r="X2765">
        <v>0.6</v>
      </c>
      <c r="Y2765">
        <v>-1</v>
      </c>
      <c r="Z2765">
        <v>-1</v>
      </c>
      <c r="AA2765">
        <v>24.88</v>
      </c>
      <c r="AB2765">
        <v>0.03</v>
      </c>
      <c r="AC2765">
        <v>0.02</v>
      </c>
      <c r="AD2765">
        <v>0.03</v>
      </c>
      <c r="AE2765">
        <v>4.17</v>
      </c>
      <c r="AF2765">
        <v>-1</v>
      </c>
      <c r="AG2765">
        <v>-1</v>
      </c>
      <c r="AH2765">
        <v>-1</v>
      </c>
      <c r="AI2765">
        <v>0</v>
      </c>
      <c r="AJ2765">
        <v>0</v>
      </c>
      <c r="AK2765">
        <v>0.03</v>
      </c>
      <c r="AL2765">
        <v>0.03</v>
      </c>
      <c r="AM2765">
        <v>0.05</v>
      </c>
      <c r="AN2765">
        <v>0.05</v>
      </c>
      <c r="AO2765">
        <v>1.42</v>
      </c>
      <c r="AP2765">
        <v>1.42</v>
      </c>
      <c r="AQ2765">
        <v>22.67</v>
      </c>
      <c r="AR2765">
        <v>0.53</v>
      </c>
      <c r="AS2765">
        <v>0.68</v>
      </c>
      <c r="AT2765">
        <v>-1</v>
      </c>
      <c r="AU2765">
        <v>-1</v>
      </c>
      <c r="AV2765">
        <v>0.05</v>
      </c>
      <c r="AW2765">
        <v>29.88</v>
      </c>
      <c r="AX2765">
        <v>29.88</v>
      </c>
      <c r="AY2765">
        <v>0.17</v>
      </c>
      <c r="AZ2765">
        <v>0</v>
      </c>
      <c r="BA2765">
        <v>1428.2486451446048</v>
      </c>
    </row>
    <row r="2766" spans="1:53" x14ac:dyDescent="0.25">
      <c r="A2766">
        <v>6025</v>
      </c>
      <c r="B2766" t="s">
        <v>3031</v>
      </c>
      <c r="C2766">
        <v>0</v>
      </c>
      <c r="D2766">
        <v>1.58</v>
      </c>
      <c r="E2766">
        <v>0</v>
      </c>
      <c r="F2766">
        <v>0</v>
      </c>
      <c r="G2766">
        <v>0</v>
      </c>
      <c r="H2766">
        <v>0.03</v>
      </c>
      <c r="I2766">
        <v>0</v>
      </c>
      <c r="J2766">
        <v>2</v>
      </c>
      <c r="K2766">
        <v>0.03</v>
      </c>
      <c r="L2766">
        <v>-1</v>
      </c>
      <c r="M2766">
        <v>-1</v>
      </c>
      <c r="N2766">
        <v>0.67</v>
      </c>
      <c r="O2766">
        <v>3.58</v>
      </c>
      <c r="P2766">
        <v>0.03</v>
      </c>
      <c r="Q2766">
        <v>0.28000000000000003</v>
      </c>
      <c r="R2766">
        <v>0.05</v>
      </c>
      <c r="S2766">
        <v>0.32</v>
      </c>
      <c r="T2766">
        <v>0.23</v>
      </c>
      <c r="U2766">
        <v>0</v>
      </c>
      <c r="V2766">
        <v>0</v>
      </c>
      <c r="W2766">
        <v>20.67</v>
      </c>
      <c r="X2766">
        <v>0.6</v>
      </c>
      <c r="Y2766">
        <v>-1</v>
      </c>
      <c r="Z2766">
        <v>-1</v>
      </c>
      <c r="AA2766">
        <v>24.88</v>
      </c>
      <c r="AB2766">
        <v>0.03</v>
      </c>
      <c r="AC2766">
        <v>0.02</v>
      </c>
      <c r="AD2766">
        <v>0.03</v>
      </c>
      <c r="AE2766">
        <v>4.17</v>
      </c>
      <c r="AF2766">
        <v>-1</v>
      </c>
      <c r="AG2766">
        <v>-1</v>
      </c>
      <c r="AH2766">
        <v>-1</v>
      </c>
      <c r="AI2766">
        <v>0</v>
      </c>
      <c r="AJ2766">
        <v>0</v>
      </c>
      <c r="AK2766">
        <v>0.03</v>
      </c>
      <c r="AL2766">
        <v>0.03</v>
      </c>
      <c r="AM2766">
        <v>0.05</v>
      </c>
      <c r="AN2766">
        <v>0.05</v>
      </c>
      <c r="AO2766">
        <v>1.42</v>
      </c>
      <c r="AP2766">
        <v>1.42</v>
      </c>
      <c r="AQ2766">
        <v>22.67</v>
      </c>
      <c r="AR2766">
        <v>0.53</v>
      </c>
      <c r="AS2766">
        <v>0.68</v>
      </c>
      <c r="AT2766">
        <v>-1</v>
      </c>
      <c r="AU2766">
        <v>-1</v>
      </c>
      <c r="AV2766">
        <v>0.05</v>
      </c>
      <c r="AW2766">
        <v>29.88</v>
      </c>
      <c r="AX2766">
        <v>29.88</v>
      </c>
      <c r="AY2766">
        <v>0.17</v>
      </c>
      <c r="AZ2766">
        <v>0</v>
      </c>
      <c r="BA2766">
        <v>1405.0170798909767</v>
      </c>
    </row>
    <row r="2767" spans="1:53" x14ac:dyDescent="0.25">
      <c r="A2767">
        <v>6026</v>
      </c>
      <c r="B2767" t="s">
        <v>3032</v>
      </c>
      <c r="C2767">
        <v>0</v>
      </c>
      <c r="D2767">
        <v>1.58</v>
      </c>
      <c r="E2767">
        <v>0</v>
      </c>
      <c r="F2767">
        <v>0</v>
      </c>
      <c r="G2767">
        <v>0</v>
      </c>
      <c r="H2767">
        <v>0.03</v>
      </c>
      <c r="I2767">
        <v>0</v>
      </c>
      <c r="J2767">
        <v>2</v>
      </c>
      <c r="K2767">
        <v>0.03</v>
      </c>
      <c r="L2767">
        <v>-1</v>
      </c>
      <c r="M2767">
        <v>-1</v>
      </c>
      <c r="N2767">
        <v>0.67</v>
      </c>
      <c r="O2767">
        <v>3.58</v>
      </c>
      <c r="P2767">
        <v>0.03</v>
      </c>
      <c r="Q2767">
        <v>0.28000000000000003</v>
      </c>
      <c r="R2767">
        <v>0.05</v>
      </c>
      <c r="S2767">
        <v>0.32</v>
      </c>
      <c r="T2767">
        <v>0.23</v>
      </c>
      <c r="U2767">
        <v>0</v>
      </c>
      <c r="V2767">
        <v>0</v>
      </c>
      <c r="W2767">
        <v>20.67</v>
      </c>
      <c r="X2767">
        <v>0.6</v>
      </c>
      <c r="Y2767">
        <v>-1</v>
      </c>
      <c r="Z2767">
        <v>-1</v>
      </c>
      <c r="AA2767">
        <v>24.88</v>
      </c>
      <c r="AB2767">
        <v>0.03</v>
      </c>
      <c r="AC2767">
        <v>0.02</v>
      </c>
      <c r="AD2767">
        <v>0.03</v>
      </c>
      <c r="AE2767">
        <v>4.17</v>
      </c>
      <c r="AF2767">
        <v>-1</v>
      </c>
      <c r="AG2767">
        <v>-1</v>
      </c>
      <c r="AH2767">
        <v>-1</v>
      </c>
      <c r="AI2767">
        <v>0</v>
      </c>
      <c r="AJ2767">
        <v>0</v>
      </c>
      <c r="AK2767">
        <v>0.03</v>
      </c>
      <c r="AL2767">
        <v>0.03</v>
      </c>
      <c r="AM2767">
        <v>0.05</v>
      </c>
      <c r="AN2767">
        <v>0.05</v>
      </c>
      <c r="AO2767">
        <v>1.42</v>
      </c>
      <c r="AP2767">
        <v>1.42</v>
      </c>
      <c r="AQ2767">
        <v>22.67</v>
      </c>
      <c r="AR2767">
        <v>0.53</v>
      </c>
      <c r="AS2767">
        <v>0.68</v>
      </c>
      <c r="AT2767">
        <v>-1</v>
      </c>
      <c r="AU2767">
        <v>-1</v>
      </c>
      <c r="AV2767">
        <v>0.05</v>
      </c>
      <c r="AW2767">
        <v>29.88</v>
      </c>
      <c r="AX2767">
        <v>29.88</v>
      </c>
      <c r="AY2767">
        <v>0.17</v>
      </c>
      <c r="AZ2767">
        <v>0</v>
      </c>
      <c r="BA2767">
        <v>1456.4628983985745</v>
      </c>
    </row>
    <row r="2768" spans="1:53" x14ac:dyDescent="0.25">
      <c r="A2768">
        <v>6027</v>
      </c>
      <c r="B2768" t="s">
        <v>3033</v>
      </c>
      <c r="C2768">
        <v>0</v>
      </c>
      <c r="D2768">
        <v>1.58</v>
      </c>
      <c r="E2768">
        <v>0</v>
      </c>
      <c r="F2768">
        <v>0</v>
      </c>
      <c r="G2768">
        <v>0</v>
      </c>
      <c r="H2768">
        <v>0.03</v>
      </c>
      <c r="I2768">
        <v>0</v>
      </c>
      <c r="J2768">
        <v>2</v>
      </c>
      <c r="K2768">
        <v>0.03</v>
      </c>
      <c r="L2768">
        <v>-1</v>
      </c>
      <c r="M2768">
        <v>-1</v>
      </c>
      <c r="N2768">
        <v>0.67</v>
      </c>
      <c r="O2768">
        <v>3.58</v>
      </c>
      <c r="P2768">
        <v>0.03</v>
      </c>
      <c r="Q2768">
        <v>0.28000000000000003</v>
      </c>
      <c r="R2768">
        <v>0.05</v>
      </c>
      <c r="S2768">
        <v>0.32</v>
      </c>
      <c r="T2768">
        <v>0.23</v>
      </c>
      <c r="U2768">
        <v>0</v>
      </c>
      <c r="V2768">
        <v>0</v>
      </c>
      <c r="W2768">
        <v>20.67</v>
      </c>
      <c r="X2768">
        <v>0.6</v>
      </c>
      <c r="Y2768">
        <v>-1</v>
      </c>
      <c r="Z2768">
        <v>-1</v>
      </c>
      <c r="AA2768">
        <v>24.88</v>
      </c>
      <c r="AB2768">
        <v>0.03</v>
      </c>
      <c r="AC2768">
        <v>0.02</v>
      </c>
      <c r="AD2768">
        <v>0.03</v>
      </c>
      <c r="AE2768">
        <v>4.17</v>
      </c>
      <c r="AF2768">
        <v>-1</v>
      </c>
      <c r="AG2768">
        <v>-1</v>
      </c>
      <c r="AH2768">
        <v>-1</v>
      </c>
      <c r="AI2768">
        <v>0</v>
      </c>
      <c r="AJ2768">
        <v>0</v>
      </c>
      <c r="AK2768">
        <v>0.03</v>
      </c>
      <c r="AL2768">
        <v>0.03</v>
      </c>
      <c r="AM2768">
        <v>0.05</v>
      </c>
      <c r="AN2768">
        <v>0.05</v>
      </c>
      <c r="AO2768">
        <v>1.42</v>
      </c>
      <c r="AP2768">
        <v>1.42</v>
      </c>
      <c r="AQ2768">
        <v>22.67</v>
      </c>
      <c r="AR2768">
        <v>0.53</v>
      </c>
      <c r="AS2768">
        <v>0.68</v>
      </c>
      <c r="AT2768">
        <v>-1</v>
      </c>
      <c r="AU2768">
        <v>-1</v>
      </c>
      <c r="AV2768">
        <v>0.05</v>
      </c>
      <c r="AW2768">
        <v>29.88</v>
      </c>
      <c r="AX2768">
        <v>29.88</v>
      </c>
      <c r="AY2768">
        <v>0.17</v>
      </c>
      <c r="AZ2768">
        <v>0</v>
      </c>
      <c r="BA2768">
        <v>1449.3302807999075</v>
      </c>
    </row>
    <row r="2769" spans="1:53" x14ac:dyDescent="0.25">
      <c r="A2769">
        <v>6028</v>
      </c>
      <c r="B2769" t="s">
        <v>3034</v>
      </c>
      <c r="C2769">
        <v>0</v>
      </c>
      <c r="D2769">
        <v>1.58</v>
      </c>
      <c r="E2769">
        <v>0</v>
      </c>
      <c r="F2769">
        <v>0</v>
      </c>
      <c r="G2769">
        <v>0</v>
      </c>
      <c r="H2769">
        <v>0.03</v>
      </c>
      <c r="I2769">
        <v>0</v>
      </c>
      <c r="J2769">
        <v>2</v>
      </c>
      <c r="K2769">
        <v>0.03</v>
      </c>
      <c r="L2769">
        <v>-1</v>
      </c>
      <c r="M2769">
        <v>-1</v>
      </c>
      <c r="N2769">
        <v>0.67</v>
      </c>
      <c r="O2769">
        <v>3.58</v>
      </c>
      <c r="P2769">
        <v>0.03</v>
      </c>
      <c r="Q2769">
        <v>0.28000000000000003</v>
      </c>
      <c r="R2769">
        <v>0.05</v>
      </c>
      <c r="S2769">
        <v>0.32</v>
      </c>
      <c r="T2769">
        <v>0.23</v>
      </c>
      <c r="U2769">
        <v>0</v>
      </c>
      <c r="V2769">
        <v>0</v>
      </c>
      <c r="W2769">
        <v>20.67</v>
      </c>
      <c r="X2769">
        <v>0.6</v>
      </c>
      <c r="Y2769">
        <v>-1</v>
      </c>
      <c r="Z2769">
        <v>-1</v>
      </c>
      <c r="AA2769">
        <v>24.88</v>
      </c>
      <c r="AB2769">
        <v>0.03</v>
      </c>
      <c r="AC2769">
        <v>0.02</v>
      </c>
      <c r="AD2769">
        <v>0.03</v>
      </c>
      <c r="AE2769">
        <v>4.17</v>
      </c>
      <c r="AF2769">
        <v>-1</v>
      </c>
      <c r="AG2769">
        <v>-1</v>
      </c>
      <c r="AH2769">
        <v>-1</v>
      </c>
      <c r="AI2769">
        <v>0</v>
      </c>
      <c r="AJ2769">
        <v>0</v>
      </c>
      <c r="AK2769">
        <v>0.03</v>
      </c>
      <c r="AL2769">
        <v>0.03</v>
      </c>
      <c r="AM2769">
        <v>0.05</v>
      </c>
      <c r="AN2769">
        <v>0.05</v>
      </c>
      <c r="AO2769">
        <v>1.42</v>
      </c>
      <c r="AP2769">
        <v>1.42</v>
      </c>
      <c r="AQ2769">
        <v>22.67</v>
      </c>
      <c r="AR2769">
        <v>0.53</v>
      </c>
      <c r="AS2769">
        <v>0.68</v>
      </c>
      <c r="AT2769">
        <v>-1</v>
      </c>
      <c r="AU2769">
        <v>-1</v>
      </c>
      <c r="AV2769">
        <v>0.05</v>
      </c>
      <c r="AW2769">
        <v>29.88</v>
      </c>
      <c r="AX2769">
        <v>29.88</v>
      </c>
      <c r="AY2769">
        <v>0.17</v>
      </c>
      <c r="AZ2769">
        <v>0</v>
      </c>
      <c r="BA2769">
        <v>1412.9544796797586</v>
      </c>
    </row>
    <row r="2770" spans="1:53" x14ac:dyDescent="0.25">
      <c r="A2770">
        <v>6029</v>
      </c>
      <c r="B2770" t="s">
        <v>3035</v>
      </c>
      <c r="C2770">
        <v>0</v>
      </c>
      <c r="D2770">
        <v>1.58</v>
      </c>
      <c r="E2770">
        <v>0</v>
      </c>
      <c r="F2770">
        <v>0</v>
      </c>
      <c r="G2770">
        <v>0</v>
      </c>
      <c r="H2770">
        <v>0.03</v>
      </c>
      <c r="I2770">
        <v>0</v>
      </c>
      <c r="J2770">
        <v>2</v>
      </c>
      <c r="K2770">
        <v>0.03</v>
      </c>
      <c r="L2770">
        <v>-1</v>
      </c>
      <c r="M2770">
        <v>-1</v>
      </c>
      <c r="N2770">
        <v>0.67</v>
      </c>
      <c r="O2770">
        <v>3.58</v>
      </c>
      <c r="P2770">
        <v>0.03</v>
      </c>
      <c r="Q2770">
        <v>0.28000000000000003</v>
      </c>
      <c r="R2770">
        <v>0.05</v>
      </c>
      <c r="S2770">
        <v>0.32</v>
      </c>
      <c r="T2770">
        <v>0.23</v>
      </c>
      <c r="U2770">
        <v>0</v>
      </c>
      <c r="V2770">
        <v>0</v>
      </c>
      <c r="W2770">
        <v>20.67</v>
      </c>
      <c r="X2770">
        <v>0.6</v>
      </c>
      <c r="Y2770">
        <v>-1</v>
      </c>
      <c r="Z2770">
        <v>-1</v>
      </c>
      <c r="AA2770">
        <v>24.88</v>
      </c>
      <c r="AB2770">
        <v>0.03</v>
      </c>
      <c r="AC2770">
        <v>0.02</v>
      </c>
      <c r="AD2770">
        <v>0.03</v>
      </c>
      <c r="AE2770">
        <v>4.17</v>
      </c>
      <c r="AF2770">
        <v>-1</v>
      </c>
      <c r="AG2770">
        <v>-1</v>
      </c>
      <c r="AH2770">
        <v>-1</v>
      </c>
      <c r="AI2770">
        <v>0</v>
      </c>
      <c r="AJ2770">
        <v>0</v>
      </c>
      <c r="AK2770">
        <v>0.03</v>
      </c>
      <c r="AL2770">
        <v>0.03</v>
      </c>
      <c r="AM2770">
        <v>0.05</v>
      </c>
      <c r="AN2770">
        <v>0.05</v>
      </c>
      <c r="AO2770">
        <v>1.42</v>
      </c>
      <c r="AP2770">
        <v>1.42</v>
      </c>
      <c r="AQ2770">
        <v>22.67</v>
      </c>
      <c r="AR2770">
        <v>0.53</v>
      </c>
      <c r="AS2770">
        <v>0.68</v>
      </c>
      <c r="AT2770">
        <v>-1</v>
      </c>
      <c r="AU2770">
        <v>-1</v>
      </c>
      <c r="AV2770">
        <v>0.05</v>
      </c>
      <c r="AW2770">
        <v>29.88</v>
      </c>
      <c r="AX2770">
        <v>29.88</v>
      </c>
      <c r="AY2770">
        <v>0.17</v>
      </c>
      <c r="AZ2770">
        <v>0</v>
      </c>
      <c r="BA2770">
        <v>1315.956328947982</v>
      </c>
    </row>
    <row r="2771" spans="1:53" x14ac:dyDescent="0.25">
      <c r="A2771">
        <v>6032</v>
      </c>
      <c r="B2771" t="s">
        <v>1245</v>
      </c>
      <c r="C2771">
        <v>0</v>
      </c>
      <c r="D2771">
        <v>1.58</v>
      </c>
      <c r="E2771">
        <v>0</v>
      </c>
      <c r="F2771">
        <v>0</v>
      </c>
      <c r="G2771">
        <v>0</v>
      </c>
      <c r="H2771">
        <v>0.03</v>
      </c>
      <c r="I2771">
        <v>0</v>
      </c>
      <c r="J2771">
        <v>2</v>
      </c>
      <c r="K2771">
        <v>0.03</v>
      </c>
      <c r="L2771">
        <v>-1</v>
      </c>
      <c r="M2771">
        <v>-1</v>
      </c>
      <c r="N2771">
        <v>0.67</v>
      </c>
      <c r="O2771">
        <v>3.58</v>
      </c>
      <c r="P2771">
        <v>0.03</v>
      </c>
      <c r="Q2771">
        <v>0.28000000000000003</v>
      </c>
      <c r="R2771">
        <v>0.05</v>
      </c>
      <c r="S2771">
        <v>0.32</v>
      </c>
      <c r="T2771">
        <v>0.23</v>
      </c>
      <c r="U2771">
        <v>0</v>
      </c>
      <c r="V2771">
        <v>0</v>
      </c>
      <c r="W2771">
        <v>20.67</v>
      </c>
      <c r="X2771">
        <v>0.6</v>
      </c>
      <c r="Y2771">
        <v>-1</v>
      </c>
      <c r="Z2771">
        <v>-1</v>
      </c>
      <c r="AA2771">
        <v>24.88</v>
      </c>
      <c r="AB2771">
        <v>0.03</v>
      </c>
      <c r="AC2771">
        <v>0.02</v>
      </c>
      <c r="AD2771">
        <v>0.03</v>
      </c>
      <c r="AE2771">
        <v>4.17</v>
      </c>
      <c r="AF2771">
        <v>-1</v>
      </c>
      <c r="AG2771">
        <v>-1</v>
      </c>
      <c r="AH2771">
        <v>-1</v>
      </c>
      <c r="AI2771">
        <v>0</v>
      </c>
      <c r="AJ2771">
        <v>0</v>
      </c>
      <c r="AK2771">
        <v>0.03</v>
      </c>
      <c r="AL2771">
        <v>0.03</v>
      </c>
      <c r="AM2771">
        <v>0.05</v>
      </c>
      <c r="AN2771">
        <v>0.05</v>
      </c>
      <c r="AO2771">
        <v>1.42</v>
      </c>
      <c r="AP2771">
        <v>1.42</v>
      </c>
      <c r="AQ2771">
        <v>22.67</v>
      </c>
      <c r="AR2771">
        <v>0.53</v>
      </c>
      <c r="AS2771">
        <v>0.68</v>
      </c>
      <c r="AT2771">
        <v>-1</v>
      </c>
      <c r="AU2771">
        <v>-1</v>
      </c>
      <c r="AV2771">
        <v>0.05</v>
      </c>
      <c r="AW2771">
        <v>29.88</v>
      </c>
      <c r="AX2771">
        <v>29.88</v>
      </c>
      <c r="AY2771">
        <v>0.17</v>
      </c>
      <c r="AZ2771">
        <v>0</v>
      </c>
      <c r="BA2771">
        <v>1446.0034411866613</v>
      </c>
    </row>
    <row r="2772" spans="1:53" x14ac:dyDescent="0.25">
      <c r="A2772">
        <v>6033</v>
      </c>
      <c r="B2772" t="s">
        <v>3036</v>
      </c>
      <c r="C2772">
        <v>0</v>
      </c>
      <c r="D2772">
        <v>1.58</v>
      </c>
      <c r="E2772">
        <v>0</v>
      </c>
      <c r="F2772">
        <v>0</v>
      </c>
      <c r="G2772">
        <v>0</v>
      </c>
      <c r="H2772">
        <v>0.03</v>
      </c>
      <c r="I2772">
        <v>0</v>
      </c>
      <c r="J2772">
        <v>2</v>
      </c>
      <c r="K2772">
        <v>0.03</v>
      </c>
      <c r="L2772">
        <v>-1</v>
      </c>
      <c r="M2772">
        <v>-1</v>
      </c>
      <c r="N2772">
        <v>0.67</v>
      </c>
      <c r="O2772">
        <v>3.58</v>
      </c>
      <c r="P2772">
        <v>0.03</v>
      </c>
      <c r="Q2772">
        <v>0.28000000000000003</v>
      </c>
      <c r="R2772">
        <v>0.05</v>
      </c>
      <c r="S2772">
        <v>0.32</v>
      </c>
      <c r="T2772">
        <v>0.23</v>
      </c>
      <c r="U2772">
        <v>0</v>
      </c>
      <c r="V2772">
        <v>0</v>
      </c>
      <c r="W2772">
        <v>20.67</v>
      </c>
      <c r="X2772">
        <v>0.6</v>
      </c>
      <c r="Y2772">
        <v>-1</v>
      </c>
      <c r="Z2772">
        <v>-1</v>
      </c>
      <c r="AA2772">
        <v>24.88</v>
      </c>
      <c r="AB2772">
        <v>0.03</v>
      </c>
      <c r="AC2772">
        <v>0.02</v>
      </c>
      <c r="AD2772">
        <v>0.03</v>
      </c>
      <c r="AE2772">
        <v>4.17</v>
      </c>
      <c r="AF2772">
        <v>-1</v>
      </c>
      <c r="AG2772">
        <v>-1</v>
      </c>
      <c r="AH2772">
        <v>-1</v>
      </c>
      <c r="AI2772">
        <v>0</v>
      </c>
      <c r="AJ2772">
        <v>0</v>
      </c>
      <c r="AK2772">
        <v>0.03</v>
      </c>
      <c r="AL2772">
        <v>0.03</v>
      </c>
      <c r="AM2772">
        <v>0.05</v>
      </c>
      <c r="AN2772">
        <v>0.05</v>
      </c>
      <c r="AO2772">
        <v>1.42</v>
      </c>
      <c r="AP2772">
        <v>1.42</v>
      </c>
      <c r="AQ2772">
        <v>22.67</v>
      </c>
      <c r="AR2772">
        <v>0.53</v>
      </c>
      <c r="AS2772">
        <v>0.68</v>
      </c>
      <c r="AT2772">
        <v>-1</v>
      </c>
      <c r="AU2772">
        <v>-1</v>
      </c>
      <c r="AV2772">
        <v>0.05</v>
      </c>
      <c r="AW2772">
        <v>29.88</v>
      </c>
      <c r="AX2772">
        <v>29.88</v>
      </c>
      <c r="AY2772">
        <v>0.17</v>
      </c>
      <c r="AZ2772">
        <v>0</v>
      </c>
      <c r="BA2772">
        <v>1383.1560927959249</v>
      </c>
    </row>
    <row r="2773" spans="1:53" x14ac:dyDescent="0.25">
      <c r="A2773">
        <v>6034</v>
      </c>
      <c r="B2773" t="s">
        <v>3037</v>
      </c>
      <c r="C2773">
        <v>0</v>
      </c>
      <c r="D2773">
        <v>1.58</v>
      </c>
      <c r="E2773">
        <v>0</v>
      </c>
      <c r="F2773">
        <v>0</v>
      </c>
      <c r="G2773">
        <v>0</v>
      </c>
      <c r="H2773">
        <v>0.03</v>
      </c>
      <c r="I2773">
        <v>0</v>
      </c>
      <c r="J2773">
        <v>2</v>
      </c>
      <c r="K2773">
        <v>0.03</v>
      </c>
      <c r="L2773">
        <v>-1</v>
      </c>
      <c r="M2773">
        <v>-1</v>
      </c>
      <c r="N2773">
        <v>0.67</v>
      </c>
      <c r="O2773">
        <v>3.58</v>
      </c>
      <c r="P2773">
        <v>0.03</v>
      </c>
      <c r="Q2773">
        <v>0.28000000000000003</v>
      </c>
      <c r="R2773">
        <v>0.05</v>
      </c>
      <c r="S2773">
        <v>0.32</v>
      </c>
      <c r="T2773">
        <v>0.23</v>
      </c>
      <c r="U2773">
        <v>0</v>
      </c>
      <c r="V2773">
        <v>0</v>
      </c>
      <c r="W2773">
        <v>20.67</v>
      </c>
      <c r="X2773">
        <v>0.6</v>
      </c>
      <c r="Y2773">
        <v>-1</v>
      </c>
      <c r="Z2773">
        <v>-1</v>
      </c>
      <c r="AA2773">
        <v>24.88</v>
      </c>
      <c r="AB2773">
        <v>0.03</v>
      </c>
      <c r="AC2773">
        <v>0.02</v>
      </c>
      <c r="AD2773">
        <v>0.03</v>
      </c>
      <c r="AE2773">
        <v>4.17</v>
      </c>
      <c r="AF2773">
        <v>-1</v>
      </c>
      <c r="AG2773">
        <v>-1</v>
      </c>
      <c r="AH2773">
        <v>-1</v>
      </c>
      <c r="AI2773">
        <v>0</v>
      </c>
      <c r="AJ2773">
        <v>0</v>
      </c>
      <c r="AK2773">
        <v>0.03</v>
      </c>
      <c r="AL2773">
        <v>0.03</v>
      </c>
      <c r="AM2773">
        <v>0.05</v>
      </c>
      <c r="AN2773">
        <v>0.05</v>
      </c>
      <c r="AO2773">
        <v>1.42</v>
      </c>
      <c r="AP2773">
        <v>1.42</v>
      </c>
      <c r="AQ2773">
        <v>22.67</v>
      </c>
      <c r="AR2773">
        <v>0.53</v>
      </c>
      <c r="AS2773">
        <v>0.68</v>
      </c>
      <c r="AT2773">
        <v>-1</v>
      </c>
      <c r="AU2773">
        <v>-1</v>
      </c>
      <c r="AV2773">
        <v>0.05</v>
      </c>
      <c r="AW2773">
        <v>29.88</v>
      </c>
      <c r="AX2773">
        <v>29.88</v>
      </c>
      <c r="AY2773">
        <v>0.17</v>
      </c>
      <c r="AZ2773">
        <v>0</v>
      </c>
      <c r="BA2773">
        <v>1384.7039707335466</v>
      </c>
    </row>
    <row r="2774" spans="1:53" x14ac:dyDescent="0.25">
      <c r="A2774">
        <v>6035</v>
      </c>
      <c r="B2774" t="s">
        <v>3038</v>
      </c>
      <c r="C2774">
        <v>0</v>
      </c>
      <c r="D2774">
        <v>1.58</v>
      </c>
      <c r="E2774">
        <v>0</v>
      </c>
      <c r="F2774">
        <v>0</v>
      </c>
      <c r="G2774">
        <v>0</v>
      </c>
      <c r="H2774">
        <v>0.03</v>
      </c>
      <c r="I2774">
        <v>0</v>
      </c>
      <c r="J2774">
        <v>2</v>
      </c>
      <c r="K2774">
        <v>0.03</v>
      </c>
      <c r="L2774">
        <v>-1</v>
      </c>
      <c r="M2774">
        <v>-1</v>
      </c>
      <c r="N2774">
        <v>0.67</v>
      </c>
      <c r="O2774">
        <v>3.58</v>
      </c>
      <c r="P2774">
        <v>0.03</v>
      </c>
      <c r="Q2774">
        <v>0.28000000000000003</v>
      </c>
      <c r="R2774">
        <v>0.05</v>
      </c>
      <c r="S2774">
        <v>0.32</v>
      </c>
      <c r="T2774">
        <v>0.23</v>
      </c>
      <c r="U2774">
        <v>0</v>
      </c>
      <c r="V2774">
        <v>0</v>
      </c>
      <c r="W2774">
        <v>20.67</v>
      </c>
      <c r="X2774">
        <v>0.6</v>
      </c>
      <c r="Y2774">
        <v>-1</v>
      </c>
      <c r="Z2774">
        <v>-1</v>
      </c>
      <c r="AA2774">
        <v>24.88</v>
      </c>
      <c r="AB2774">
        <v>0.03</v>
      </c>
      <c r="AC2774">
        <v>0.02</v>
      </c>
      <c r="AD2774">
        <v>0.03</v>
      </c>
      <c r="AE2774">
        <v>4.17</v>
      </c>
      <c r="AF2774">
        <v>-1</v>
      </c>
      <c r="AG2774">
        <v>-1</v>
      </c>
      <c r="AH2774">
        <v>-1</v>
      </c>
      <c r="AI2774">
        <v>0</v>
      </c>
      <c r="AJ2774">
        <v>0</v>
      </c>
      <c r="AK2774">
        <v>0.03</v>
      </c>
      <c r="AL2774">
        <v>0.03</v>
      </c>
      <c r="AM2774">
        <v>0.05</v>
      </c>
      <c r="AN2774">
        <v>0.05</v>
      </c>
      <c r="AO2774">
        <v>1.42</v>
      </c>
      <c r="AP2774">
        <v>1.42</v>
      </c>
      <c r="AQ2774">
        <v>22.67</v>
      </c>
      <c r="AR2774">
        <v>0.53</v>
      </c>
      <c r="AS2774">
        <v>0.68</v>
      </c>
      <c r="AT2774">
        <v>-1</v>
      </c>
      <c r="AU2774">
        <v>-1</v>
      </c>
      <c r="AV2774">
        <v>0.05</v>
      </c>
      <c r="AW2774">
        <v>29.88</v>
      </c>
      <c r="AX2774">
        <v>29.88</v>
      </c>
      <c r="AY2774">
        <v>0.17</v>
      </c>
      <c r="AZ2774">
        <v>0</v>
      </c>
      <c r="BA2774">
        <v>1470.4787087373466</v>
      </c>
    </row>
    <row r="2775" spans="1:53" x14ac:dyDescent="0.25">
      <c r="A2775">
        <v>6036</v>
      </c>
      <c r="B2775" t="s">
        <v>3039</v>
      </c>
      <c r="C2775">
        <v>0</v>
      </c>
      <c r="D2775">
        <v>1.58</v>
      </c>
      <c r="E2775">
        <v>0</v>
      </c>
      <c r="F2775">
        <v>0</v>
      </c>
      <c r="G2775">
        <v>0</v>
      </c>
      <c r="H2775">
        <v>0.03</v>
      </c>
      <c r="I2775">
        <v>0</v>
      </c>
      <c r="J2775">
        <v>2</v>
      </c>
      <c r="K2775">
        <v>0.03</v>
      </c>
      <c r="L2775">
        <v>-1</v>
      </c>
      <c r="M2775">
        <v>-1</v>
      </c>
      <c r="N2775">
        <v>0.67</v>
      </c>
      <c r="O2775">
        <v>3.58</v>
      </c>
      <c r="P2775">
        <v>0.03</v>
      </c>
      <c r="Q2775">
        <v>0.28000000000000003</v>
      </c>
      <c r="R2775">
        <v>0.05</v>
      </c>
      <c r="S2775">
        <v>0.32</v>
      </c>
      <c r="T2775">
        <v>0.23</v>
      </c>
      <c r="U2775">
        <v>0</v>
      </c>
      <c r="V2775">
        <v>0</v>
      </c>
      <c r="W2775">
        <v>20.67</v>
      </c>
      <c r="X2775">
        <v>0.6</v>
      </c>
      <c r="Y2775">
        <v>-1</v>
      </c>
      <c r="Z2775">
        <v>-1</v>
      </c>
      <c r="AA2775">
        <v>24.88</v>
      </c>
      <c r="AB2775">
        <v>0.03</v>
      </c>
      <c r="AC2775">
        <v>0.02</v>
      </c>
      <c r="AD2775">
        <v>0.03</v>
      </c>
      <c r="AE2775">
        <v>4.17</v>
      </c>
      <c r="AF2775">
        <v>-1</v>
      </c>
      <c r="AG2775">
        <v>-1</v>
      </c>
      <c r="AH2775">
        <v>-1</v>
      </c>
      <c r="AI2775">
        <v>0</v>
      </c>
      <c r="AJ2775">
        <v>0</v>
      </c>
      <c r="AK2775">
        <v>0.03</v>
      </c>
      <c r="AL2775">
        <v>0.03</v>
      </c>
      <c r="AM2775">
        <v>0.05</v>
      </c>
      <c r="AN2775">
        <v>0.05</v>
      </c>
      <c r="AO2775">
        <v>1.42</v>
      </c>
      <c r="AP2775">
        <v>1.42</v>
      </c>
      <c r="AQ2775">
        <v>22.67</v>
      </c>
      <c r="AR2775">
        <v>0.53</v>
      </c>
      <c r="AS2775">
        <v>0.68</v>
      </c>
      <c r="AT2775">
        <v>-1</v>
      </c>
      <c r="AU2775">
        <v>-1</v>
      </c>
      <c r="AV2775">
        <v>0.05</v>
      </c>
      <c r="AW2775">
        <v>29.88</v>
      </c>
      <c r="AX2775">
        <v>29.88</v>
      </c>
      <c r="AY2775">
        <v>0.17</v>
      </c>
      <c r="AZ2775">
        <v>0</v>
      </c>
      <c r="BA2775">
        <v>1406.4698707993682</v>
      </c>
    </row>
    <row r="2776" spans="1:53" x14ac:dyDescent="0.25">
      <c r="A2776">
        <v>6038</v>
      </c>
      <c r="B2776" t="s">
        <v>3040</v>
      </c>
      <c r="C2776">
        <v>0</v>
      </c>
      <c r="D2776">
        <v>1.58</v>
      </c>
      <c r="E2776">
        <v>0</v>
      </c>
      <c r="F2776">
        <v>0</v>
      </c>
      <c r="G2776">
        <v>0</v>
      </c>
      <c r="H2776">
        <v>0.03</v>
      </c>
      <c r="I2776">
        <v>0</v>
      </c>
      <c r="J2776">
        <v>2</v>
      </c>
      <c r="K2776">
        <v>0.03</v>
      </c>
      <c r="L2776">
        <v>-1</v>
      </c>
      <c r="M2776">
        <v>-1</v>
      </c>
      <c r="N2776">
        <v>0.67</v>
      </c>
      <c r="O2776">
        <v>3.58</v>
      </c>
      <c r="P2776">
        <v>0.03</v>
      </c>
      <c r="Q2776">
        <v>0.28000000000000003</v>
      </c>
      <c r="R2776">
        <v>0.05</v>
      </c>
      <c r="S2776">
        <v>0.32</v>
      </c>
      <c r="T2776">
        <v>0.23</v>
      </c>
      <c r="U2776">
        <v>0</v>
      </c>
      <c r="V2776">
        <v>0</v>
      </c>
      <c r="W2776">
        <v>20.67</v>
      </c>
      <c r="X2776">
        <v>0.6</v>
      </c>
      <c r="Y2776">
        <v>-1</v>
      </c>
      <c r="Z2776">
        <v>-1</v>
      </c>
      <c r="AA2776">
        <v>24.88</v>
      </c>
      <c r="AB2776">
        <v>0.03</v>
      </c>
      <c r="AC2776">
        <v>0.02</v>
      </c>
      <c r="AD2776">
        <v>0.03</v>
      </c>
      <c r="AE2776">
        <v>4.17</v>
      </c>
      <c r="AF2776">
        <v>-1</v>
      </c>
      <c r="AG2776">
        <v>-1</v>
      </c>
      <c r="AH2776">
        <v>-1</v>
      </c>
      <c r="AI2776">
        <v>0</v>
      </c>
      <c r="AJ2776">
        <v>0</v>
      </c>
      <c r="AK2776">
        <v>0.03</v>
      </c>
      <c r="AL2776">
        <v>0.03</v>
      </c>
      <c r="AM2776">
        <v>0.05</v>
      </c>
      <c r="AN2776">
        <v>0.05</v>
      </c>
      <c r="AO2776">
        <v>1.42</v>
      </c>
      <c r="AP2776">
        <v>1.42</v>
      </c>
      <c r="AQ2776">
        <v>22.67</v>
      </c>
      <c r="AR2776">
        <v>0.53</v>
      </c>
      <c r="AS2776">
        <v>0.68</v>
      </c>
      <c r="AT2776">
        <v>-1</v>
      </c>
      <c r="AU2776">
        <v>-1</v>
      </c>
      <c r="AV2776">
        <v>0.05</v>
      </c>
      <c r="AW2776">
        <v>29.88</v>
      </c>
      <c r="AX2776">
        <v>29.88</v>
      </c>
      <c r="AY2776">
        <v>0.17</v>
      </c>
      <c r="AZ2776">
        <v>0</v>
      </c>
      <c r="BA2776">
        <v>1406.1388505247126</v>
      </c>
    </row>
    <row r="2777" spans="1:53" x14ac:dyDescent="0.25">
      <c r="A2777">
        <v>6039</v>
      </c>
      <c r="B2777" t="s">
        <v>3041</v>
      </c>
      <c r="C2777">
        <v>0</v>
      </c>
      <c r="D2777">
        <v>1.58</v>
      </c>
      <c r="E2777">
        <v>0</v>
      </c>
      <c r="F2777">
        <v>0</v>
      </c>
      <c r="G2777">
        <v>0</v>
      </c>
      <c r="H2777">
        <v>0.03</v>
      </c>
      <c r="I2777">
        <v>0</v>
      </c>
      <c r="J2777">
        <v>2</v>
      </c>
      <c r="K2777">
        <v>0.03</v>
      </c>
      <c r="L2777">
        <v>-1</v>
      </c>
      <c r="M2777">
        <v>-1</v>
      </c>
      <c r="N2777">
        <v>0.67</v>
      </c>
      <c r="O2777">
        <v>3.58</v>
      </c>
      <c r="P2777">
        <v>0.03</v>
      </c>
      <c r="Q2777">
        <v>0.28000000000000003</v>
      </c>
      <c r="R2777">
        <v>0.05</v>
      </c>
      <c r="S2777">
        <v>0.32</v>
      </c>
      <c r="T2777">
        <v>0.23</v>
      </c>
      <c r="U2777">
        <v>0</v>
      </c>
      <c r="V2777">
        <v>0</v>
      </c>
      <c r="W2777">
        <v>20.67</v>
      </c>
      <c r="X2777">
        <v>0.6</v>
      </c>
      <c r="Y2777">
        <v>-1</v>
      </c>
      <c r="Z2777">
        <v>-1</v>
      </c>
      <c r="AA2777">
        <v>24.88</v>
      </c>
      <c r="AB2777">
        <v>0.03</v>
      </c>
      <c r="AC2777">
        <v>0.02</v>
      </c>
      <c r="AD2777">
        <v>0.03</v>
      </c>
      <c r="AE2777">
        <v>4.17</v>
      </c>
      <c r="AF2777">
        <v>-1</v>
      </c>
      <c r="AG2777">
        <v>-1</v>
      </c>
      <c r="AH2777">
        <v>-1</v>
      </c>
      <c r="AI2777">
        <v>0</v>
      </c>
      <c r="AJ2777">
        <v>0</v>
      </c>
      <c r="AK2777">
        <v>0.03</v>
      </c>
      <c r="AL2777">
        <v>0.03</v>
      </c>
      <c r="AM2777">
        <v>0.05</v>
      </c>
      <c r="AN2777">
        <v>0.05</v>
      </c>
      <c r="AO2777">
        <v>1.42</v>
      </c>
      <c r="AP2777">
        <v>1.42</v>
      </c>
      <c r="AQ2777">
        <v>22.67</v>
      </c>
      <c r="AR2777">
        <v>0.53</v>
      </c>
      <c r="AS2777">
        <v>0.68</v>
      </c>
      <c r="AT2777">
        <v>-1</v>
      </c>
      <c r="AU2777">
        <v>-1</v>
      </c>
      <c r="AV2777">
        <v>0.05</v>
      </c>
      <c r="AW2777">
        <v>29.88</v>
      </c>
      <c r="AX2777">
        <v>29.88</v>
      </c>
      <c r="AY2777">
        <v>0.17</v>
      </c>
      <c r="AZ2777">
        <v>0</v>
      </c>
      <c r="BA2777">
        <v>1428.2860305048041</v>
      </c>
    </row>
    <row r="2778" spans="1:53" x14ac:dyDescent="0.25">
      <c r="A2778">
        <v>6041</v>
      </c>
      <c r="B2778" t="s">
        <v>698</v>
      </c>
      <c r="C2778">
        <v>0</v>
      </c>
      <c r="D2778">
        <v>1.58</v>
      </c>
      <c r="E2778">
        <v>0</v>
      </c>
      <c r="F2778">
        <v>0</v>
      </c>
      <c r="G2778">
        <v>0</v>
      </c>
      <c r="H2778">
        <v>0.03</v>
      </c>
      <c r="I2778">
        <v>0</v>
      </c>
      <c r="J2778">
        <v>2</v>
      </c>
      <c r="K2778">
        <v>0.03</v>
      </c>
      <c r="L2778">
        <v>-1</v>
      </c>
      <c r="M2778">
        <v>-1</v>
      </c>
      <c r="N2778">
        <v>0.67</v>
      </c>
      <c r="O2778">
        <v>3.58</v>
      </c>
      <c r="P2778">
        <v>0.03</v>
      </c>
      <c r="Q2778">
        <v>0.28000000000000003</v>
      </c>
      <c r="R2778">
        <v>0.05</v>
      </c>
      <c r="S2778">
        <v>0.32</v>
      </c>
      <c r="T2778">
        <v>0.23</v>
      </c>
      <c r="U2778">
        <v>0</v>
      </c>
      <c r="V2778">
        <v>0</v>
      </c>
      <c r="W2778">
        <v>20.67</v>
      </c>
      <c r="X2778">
        <v>0.6</v>
      </c>
      <c r="Y2778">
        <v>-1</v>
      </c>
      <c r="Z2778">
        <v>-1</v>
      </c>
      <c r="AA2778">
        <v>24.88</v>
      </c>
      <c r="AB2778">
        <v>0.03</v>
      </c>
      <c r="AC2778">
        <v>0.02</v>
      </c>
      <c r="AD2778">
        <v>0.03</v>
      </c>
      <c r="AE2778">
        <v>4.17</v>
      </c>
      <c r="AF2778">
        <v>-1</v>
      </c>
      <c r="AG2778">
        <v>-1</v>
      </c>
      <c r="AH2778">
        <v>-1</v>
      </c>
      <c r="AI2778">
        <v>0</v>
      </c>
      <c r="AJ2778">
        <v>0</v>
      </c>
      <c r="AK2778">
        <v>0.03</v>
      </c>
      <c r="AL2778">
        <v>0.03</v>
      </c>
      <c r="AM2778">
        <v>0.05</v>
      </c>
      <c r="AN2778">
        <v>0.05</v>
      </c>
      <c r="AO2778">
        <v>1.42</v>
      </c>
      <c r="AP2778">
        <v>1.42</v>
      </c>
      <c r="AQ2778">
        <v>22.67</v>
      </c>
      <c r="AR2778">
        <v>0.53</v>
      </c>
      <c r="AS2778">
        <v>0.68</v>
      </c>
      <c r="AT2778">
        <v>-1</v>
      </c>
      <c r="AU2778">
        <v>-1</v>
      </c>
      <c r="AV2778">
        <v>0.05</v>
      </c>
      <c r="AW2778">
        <v>29.88</v>
      </c>
      <c r="AX2778">
        <v>29.88</v>
      </c>
      <c r="AY2778">
        <v>0.17</v>
      </c>
      <c r="AZ2778">
        <v>0</v>
      </c>
      <c r="BA2778">
        <v>1399.516593740354</v>
      </c>
    </row>
    <row r="2779" spans="1:53" x14ac:dyDescent="0.25">
      <c r="A2779">
        <v>6043</v>
      </c>
      <c r="B2779" t="s">
        <v>3042</v>
      </c>
      <c r="C2779">
        <v>0</v>
      </c>
      <c r="D2779">
        <v>1.58</v>
      </c>
      <c r="E2779">
        <v>0</v>
      </c>
      <c r="F2779">
        <v>0</v>
      </c>
      <c r="G2779">
        <v>0</v>
      </c>
      <c r="H2779">
        <v>0.03</v>
      </c>
      <c r="I2779">
        <v>0</v>
      </c>
      <c r="J2779">
        <v>2</v>
      </c>
      <c r="K2779">
        <v>0.03</v>
      </c>
      <c r="L2779">
        <v>-1</v>
      </c>
      <c r="M2779">
        <v>-1</v>
      </c>
      <c r="N2779">
        <v>0.67</v>
      </c>
      <c r="O2779">
        <v>3.58</v>
      </c>
      <c r="P2779">
        <v>0.03</v>
      </c>
      <c r="Q2779">
        <v>0.28000000000000003</v>
      </c>
      <c r="R2779">
        <v>0.05</v>
      </c>
      <c r="S2779">
        <v>0.32</v>
      </c>
      <c r="T2779">
        <v>0.23</v>
      </c>
      <c r="U2779">
        <v>0</v>
      </c>
      <c r="V2779">
        <v>0</v>
      </c>
      <c r="W2779">
        <v>20.67</v>
      </c>
      <c r="X2779">
        <v>0.6</v>
      </c>
      <c r="Y2779">
        <v>-1</v>
      </c>
      <c r="Z2779">
        <v>-1</v>
      </c>
      <c r="AA2779">
        <v>24.88</v>
      </c>
      <c r="AB2779">
        <v>0.03</v>
      </c>
      <c r="AC2779">
        <v>0.02</v>
      </c>
      <c r="AD2779">
        <v>0.03</v>
      </c>
      <c r="AE2779">
        <v>4.17</v>
      </c>
      <c r="AF2779">
        <v>-1</v>
      </c>
      <c r="AG2779">
        <v>-1</v>
      </c>
      <c r="AH2779">
        <v>-1</v>
      </c>
      <c r="AI2779">
        <v>0</v>
      </c>
      <c r="AJ2779">
        <v>0</v>
      </c>
      <c r="AK2779">
        <v>0.03</v>
      </c>
      <c r="AL2779">
        <v>0.03</v>
      </c>
      <c r="AM2779">
        <v>0.05</v>
      </c>
      <c r="AN2779">
        <v>0.05</v>
      </c>
      <c r="AO2779">
        <v>1.42</v>
      </c>
      <c r="AP2779">
        <v>1.42</v>
      </c>
      <c r="AQ2779">
        <v>22.67</v>
      </c>
      <c r="AR2779">
        <v>0.53</v>
      </c>
      <c r="AS2779">
        <v>0.68</v>
      </c>
      <c r="AT2779">
        <v>-1</v>
      </c>
      <c r="AU2779">
        <v>-1</v>
      </c>
      <c r="AV2779">
        <v>0.05</v>
      </c>
      <c r="AW2779">
        <v>29.88</v>
      </c>
      <c r="AX2779">
        <v>29.88</v>
      </c>
      <c r="AY2779">
        <v>0.17</v>
      </c>
      <c r="AZ2779">
        <v>0</v>
      </c>
      <c r="BA2779">
        <v>1436.8057328425314</v>
      </c>
    </row>
    <row r="2780" spans="1:53" x14ac:dyDescent="0.25">
      <c r="A2780">
        <v>6044</v>
      </c>
      <c r="B2780" t="s">
        <v>716</v>
      </c>
      <c r="C2780">
        <v>0</v>
      </c>
      <c r="D2780">
        <v>1.58</v>
      </c>
      <c r="E2780">
        <v>0</v>
      </c>
      <c r="F2780">
        <v>0</v>
      </c>
      <c r="G2780">
        <v>0</v>
      </c>
      <c r="H2780">
        <v>0.03</v>
      </c>
      <c r="I2780">
        <v>0</v>
      </c>
      <c r="J2780">
        <v>2</v>
      </c>
      <c r="K2780">
        <v>0.03</v>
      </c>
      <c r="L2780">
        <v>-1</v>
      </c>
      <c r="M2780">
        <v>-1</v>
      </c>
      <c r="N2780">
        <v>0.67</v>
      </c>
      <c r="O2780">
        <v>3.58</v>
      </c>
      <c r="P2780">
        <v>0.03</v>
      </c>
      <c r="Q2780">
        <v>0.28000000000000003</v>
      </c>
      <c r="R2780">
        <v>0.05</v>
      </c>
      <c r="S2780">
        <v>0.32</v>
      </c>
      <c r="T2780">
        <v>0.23</v>
      </c>
      <c r="U2780">
        <v>0</v>
      </c>
      <c r="V2780">
        <v>0</v>
      </c>
      <c r="W2780">
        <v>20.67</v>
      </c>
      <c r="X2780">
        <v>0.6</v>
      </c>
      <c r="Y2780">
        <v>-1</v>
      </c>
      <c r="Z2780">
        <v>-1</v>
      </c>
      <c r="AA2780">
        <v>24.88</v>
      </c>
      <c r="AB2780">
        <v>0.03</v>
      </c>
      <c r="AC2780">
        <v>0.02</v>
      </c>
      <c r="AD2780">
        <v>0.03</v>
      </c>
      <c r="AE2780">
        <v>4.17</v>
      </c>
      <c r="AF2780">
        <v>-1</v>
      </c>
      <c r="AG2780">
        <v>-1</v>
      </c>
      <c r="AH2780">
        <v>-1</v>
      </c>
      <c r="AI2780">
        <v>0</v>
      </c>
      <c r="AJ2780">
        <v>0</v>
      </c>
      <c r="AK2780">
        <v>0.03</v>
      </c>
      <c r="AL2780">
        <v>0.03</v>
      </c>
      <c r="AM2780">
        <v>0.05</v>
      </c>
      <c r="AN2780">
        <v>0.05</v>
      </c>
      <c r="AO2780">
        <v>1.42</v>
      </c>
      <c r="AP2780">
        <v>1.42</v>
      </c>
      <c r="AQ2780">
        <v>22.67</v>
      </c>
      <c r="AR2780">
        <v>0.53</v>
      </c>
      <c r="AS2780">
        <v>0.68</v>
      </c>
      <c r="AT2780">
        <v>-1</v>
      </c>
      <c r="AU2780">
        <v>-1</v>
      </c>
      <c r="AV2780">
        <v>0.05</v>
      </c>
      <c r="AW2780">
        <v>29.88</v>
      </c>
      <c r="AX2780">
        <v>29.88</v>
      </c>
      <c r="AY2780">
        <v>0.17</v>
      </c>
      <c r="AZ2780">
        <v>0</v>
      </c>
      <c r="BA2780">
        <v>1403.8531213316196</v>
      </c>
    </row>
    <row r="2781" spans="1:53" x14ac:dyDescent="0.25">
      <c r="A2781">
        <v>6046</v>
      </c>
      <c r="B2781" t="s">
        <v>3043</v>
      </c>
      <c r="C2781">
        <v>0</v>
      </c>
      <c r="D2781">
        <v>1.58</v>
      </c>
      <c r="E2781">
        <v>0</v>
      </c>
      <c r="F2781">
        <v>0</v>
      </c>
      <c r="G2781">
        <v>0</v>
      </c>
      <c r="H2781">
        <v>0.03</v>
      </c>
      <c r="I2781">
        <v>0</v>
      </c>
      <c r="J2781">
        <v>2</v>
      </c>
      <c r="K2781">
        <v>0.03</v>
      </c>
      <c r="L2781">
        <v>-1</v>
      </c>
      <c r="M2781">
        <v>-1</v>
      </c>
      <c r="N2781">
        <v>0.67</v>
      </c>
      <c r="O2781">
        <v>3.58</v>
      </c>
      <c r="P2781">
        <v>0.03</v>
      </c>
      <c r="Q2781">
        <v>0.28000000000000003</v>
      </c>
      <c r="R2781">
        <v>0.05</v>
      </c>
      <c r="S2781">
        <v>0.32</v>
      </c>
      <c r="T2781">
        <v>0.23</v>
      </c>
      <c r="U2781">
        <v>0</v>
      </c>
      <c r="V2781">
        <v>0</v>
      </c>
      <c r="W2781">
        <v>20.67</v>
      </c>
      <c r="X2781">
        <v>0.6</v>
      </c>
      <c r="Y2781">
        <v>-1</v>
      </c>
      <c r="Z2781">
        <v>-1</v>
      </c>
      <c r="AA2781">
        <v>24.88</v>
      </c>
      <c r="AB2781">
        <v>0.03</v>
      </c>
      <c r="AC2781">
        <v>0.02</v>
      </c>
      <c r="AD2781">
        <v>0.03</v>
      </c>
      <c r="AE2781">
        <v>4.17</v>
      </c>
      <c r="AF2781">
        <v>-1</v>
      </c>
      <c r="AG2781">
        <v>-1</v>
      </c>
      <c r="AH2781">
        <v>-1</v>
      </c>
      <c r="AI2781">
        <v>0</v>
      </c>
      <c r="AJ2781">
        <v>0</v>
      </c>
      <c r="AK2781">
        <v>0.03</v>
      </c>
      <c r="AL2781">
        <v>0.03</v>
      </c>
      <c r="AM2781">
        <v>0.05</v>
      </c>
      <c r="AN2781">
        <v>0.05</v>
      </c>
      <c r="AO2781">
        <v>1.42</v>
      </c>
      <c r="AP2781">
        <v>1.42</v>
      </c>
      <c r="AQ2781">
        <v>22.67</v>
      </c>
      <c r="AR2781">
        <v>0.53</v>
      </c>
      <c r="AS2781">
        <v>0.68</v>
      </c>
      <c r="AT2781">
        <v>-1</v>
      </c>
      <c r="AU2781">
        <v>-1</v>
      </c>
      <c r="AV2781">
        <v>0.05</v>
      </c>
      <c r="AW2781">
        <v>29.88</v>
      </c>
      <c r="AX2781">
        <v>29.88</v>
      </c>
      <c r="AY2781">
        <v>0.17</v>
      </c>
      <c r="AZ2781">
        <v>0</v>
      </c>
      <c r="BA2781">
        <v>1367.596740214874</v>
      </c>
    </row>
    <row r="2782" spans="1:53" x14ac:dyDescent="0.25">
      <c r="A2782">
        <v>6047</v>
      </c>
      <c r="B2782" t="s">
        <v>3044</v>
      </c>
      <c r="C2782">
        <v>0</v>
      </c>
      <c r="D2782">
        <v>1.58</v>
      </c>
      <c r="E2782">
        <v>0</v>
      </c>
      <c r="F2782">
        <v>0</v>
      </c>
      <c r="G2782">
        <v>0</v>
      </c>
      <c r="H2782">
        <v>0.03</v>
      </c>
      <c r="I2782">
        <v>0</v>
      </c>
      <c r="J2782">
        <v>2</v>
      </c>
      <c r="K2782">
        <v>0.03</v>
      </c>
      <c r="L2782">
        <v>-1</v>
      </c>
      <c r="M2782">
        <v>-1</v>
      </c>
      <c r="N2782">
        <v>0.67</v>
      </c>
      <c r="O2782">
        <v>3.58</v>
      </c>
      <c r="P2782">
        <v>0.03</v>
      </c>
      <c r="Q2782">
        <v>0.28000000000000003</v>
      </c>
      <c r="R2782">
        <v>0.05</v>
      </c>
      <c r="S2782">
        <v>0.32</v>
      </c>
      <c r="T2782">
        <v>0.23</v>
      </c>
      <c r="U2782">
        <v>0</v>
      </c>
      <c r="V2782">
        <v>0</v>
      </c>
      <c r="W2782">
        <v>20.67</v>
      </c>
      <c r="X2782">
        <v>0.6</v>
      </c>
      <c r="Y2782">
        <v>-1</v>
      </c>
      <c r="Z2782">
        <v>-1</v>
      </c>
      <c r="AA2782">
        <v>24.88</v>
      </c>
      <c r="AB2782">
        <v>0.03</v>
      </c>
      <c r="AC2782">
        <v>0.02</v>
      </c>
      <c r="AD2782">
        <v>0.03</v>
      </c>
      <c r="AE2782">
        <v>4.17</v>
      </c>
      <c r="AF2782">
        <v>-1</v>
      </c>
      <c r="AG2782">
        <v>-1</v>
      </c>
      <c r="AH2782">
        <v>-1</v>
      </c>
      <c r="AI2782">
        <v>0</v>
      </c>
      <c r="AJ2782">
        <v>0</v>
      </c>
      <c r="AK2782">
        <v>0.03</v>
      </c>
      <c r="AL2782">
        <v>0.03</v>
      </c>
      <c r="AM2782">
        <v>0.05</v>
      </c>
      <c r="AN2782">
        <v>0.05</v>
      </c>
      <c r="AO2782">
        <v>1.42</v>
      </c>
      <c r="AP2782">
        <v>1.42</v>
      </c>
      <c r="AQ2782">
        <v>22.67</v>
      </c>
      <c r="AR2782">
        <v>0.53</v>
      </c>
      <c r="AS2782">
        <v>0.68</v>
      </c>
      <c r="AT2782">
        <v>-1</v>
      </c>
      <c r="AU2782">
        <v>-1</v>
      </c>
      <c r="AV2782">
        <v>0.05</v>
      </c>
      <c r="AW2782">
        <v>29.88</v>
      </c>
      <c r="AX2782">
        <v>29.88</v>
      </c>
      <c r="AY2782">
        <v>0.17</v>
      </c>
      <c r="AZ2782">
        <v>0</v>
      </c>
      <c r="BA2782">
        <v>1384.6370205320011</v>
      </c>
    </row>
    <row r="2783" spans="1:53" x14ac:dyDescent="0.25">
      <c r="A2783">
        <v>6048</v>
      </c>
      <c r="B2783" t="s">
        <v>3045</v>
      </c>
      <c r="C2783">
        <v>0</v>
      </c>
      <c r="D2783">
        <v>1.58</v>
      </c>
      <c r="E2783">
        <v>0</v>
      </c>
      <c r="F2783">
        <v>0</v>
      </c>
      <c r="G2783">
        <v>0</v>
      </c>
      <c r="H2783">
        <v>0.03</v>
      </c>
      <c r="I2783">
        <v>0</v>
      </c>
      <c r="J2783">
        <v>2</v>
      </c>
      <c r="K2783">
        <v>0.03</v>
      </c>
      <c r="L2783">
        <v>-1</v>
      </c>
      <c r="M2783">
        <v>-1</v>
      </c>
      <c r="N2783">
        <v>0.67</v>
      </c>
      <c r="O2783">
        <v>3.58</v>
      </c>
      <c r="P2783">
        <v>0.03</v>
      </c>
      <c r="Q2783">
        <v>0.28000000000000003</v>
      </c>
      <c r="R2783">
        <v>0.05</v>
      </c>
      <c r="S2783">
        <v>0.32</v>
      </c>
      <c r="T2783">
        <v>0.23</v>
      </c>
      <c r="U2783">
        <v>0</v>
      </c>
      <c r="V2783">
        <v>0</v>
      </c>
      <c r="W2783">
        <v>20.67</v>
      </c>
      <c r="X2783">
        <v>0.6</v>
      </c>
      <c r="Y2783">
        <v>-1</v>
      </c>
      <c r="Z2783">
        <v>-1</v>
      </c>
      <c r="AA2783">
        <v>24.88</v>
      </c>
      <c r="AB2783">
        <v>0.03</v>
      </c>
      <c r="AC2783">
        <v>0.02</v>
      </c>
      <c r="AD2783">
        <v>0.03</v>
      </c>
      <c r="AE2783">
        <v>4.17</v>
      </c>
      <c r="AF2783">
        <v>-1</v>
      </c>
      <c r="AG2783">
        <v>-1</v>
      </c>
      <c r="AH2783">
        <v>-1</v>
      </c>
      <c r="AI2783">
        <v>0</v>
      </c>
      <c r="AJ2783">
        <v>0</v>
      </c>
      <c r="AK2783">
        <v>0.03</v>
      </c>
      <c r="AL2783">
        <v>0.03</v>
      </c>
      <c r="AM2783">
        <v>0.05</v>
      </c>
      <c r="AN2783">
        <v>0.05</v>
      </c>
      <c r="AO2783">
        <v>1.42</v>
      </c>
      <c r="AP2783">
        <v>1.42</v>
      </c>
      <c r="AQ2783">
        <v>22.67</v>
      </c>
      <c r="AR2783">
        <v>0.53</v>
      </c>
      <c r="AS2783">
        <v>0.68</v>
      </c>
      <c r="AT2783">
        <v>-1</v>
      </c>
      <c r="AU2783">
        <v>-1</v>
      </c>
      <c r="AV2783">
        <v>0.05</v>
      </c>
      <c r="AW2783">
        <v>29.88</v>
      </c>
      <c r="AX2783">
        <v>29.88</v>
      </c>
      <c r="AY2783">
        <v>0.17</v>
      </c>
      <c r="AZ2783">
        <v>0</v>
      </c>
      <c r="BA2783">
        <v>1335.0336870695128</v>
      </c>
    </row>
    <row r="2784" spans="1:53" x14ac:dyDescent="0.25">
      <c r="A2784">
        <v>6049</v>
      </c>
      <c r="B2784" t="s">
        <v>3046</v>
      </c>
      <c r="C2784">
        <v>0</v>
      </c>
      <c r="D2784">
        <v>1.58</v>
      </c>
      <c r="E2784">
        <v>0</v>
      </c>
      <c r="F2784">
        <v>0</v>
      </c>
      <c r="G2784">
        <v>0</v>
      </c>
      <c r="H2784">
        <v>0.03</v>
      </c>
      <c r="I2784">
        <v>0</v>
      </c>
      <c r="J2784">
        <v>2</v>
      </c>
      <c r="K2784">
        <v>0.03</v>
      </c>
      <c r="L2784">
        <v>-1</v>
      </c>
      <c r="M2784">
        <v>-1</v>
      </c>
      <c r="N2784">
        <v>0.67</v>
      </c>
      <c r="O2784">
        <v>3.58</v>
      </c>
      <c r="P2784">
        <v>0.03</v>
      </c>
      <c r="Q2784">
        <v>0.28000000000000003</v>
      </c>
      <c r="R2784">
        <v>0.05</v>
      </c>
      <c r="S2784">
        <v>0.32</v>
      </c>
      <c r="T2784">
        <v>0.23</v>
      </c>
      <c r="U2784">
        <v>0</v>
      </c>
      <c r="V2784">
        <v>0</v>
      </c>
      <c r="W2784">
        <v>20.67</v>
      </c>
      <c r="X2784">
        <v>0.6</v>
      </c>
      <c r="Y2784">
        <v>-1</v>
      </c>
      <c r="Z2784">
        <v>-1</v>
      </c>
      <c r="AA2784">
        <v>24.88</v>
      </c>
      <c r="AB2784">
        <v>0.03</v>
      </c>
      <c r="AC2784">
        <v>0.02</v>
      </c>
      <c r="AD2784">
        <v>0.03</v>
      </c>
      <c r="AE2784">
        <v>4.17</v>
      </c>
      <c r="AF2784">
        <v>-1</v>
      </c>
      <c r="AG2784">
        <v>-1</v>
      </c>
      <c r="AH2784">
        <v>-1</v>
      </c>
      <c r="AI2784">
        <v>0</v>
      </c>
      <c r="AJ2784">
        <v>0</v>
      </c>
      <c r="AK2784">
        <v>0.03</v>
      </c>
      <c r="AL2784">
        <v>0.03</v>
      </c>
      <c r="AM2784">
        <v>0.05</v>
      </c>
      <c r="AN2784">
        <v>0.05</v>
      </c>
      <c r="AO2784">
        <v>1.42</v>
      </c>
      <c r="AP2784">
        <v>1.42</v>
      </c>
      <c r="AQ2784">
        <v>22.67</v>
      </c>
      <c r="AR2784">
        <v>0.53</v>
      </c>
      <c r="AS2784">
        <v>0.68</v>
      </c>
      <c r="AT2784">
        <v>-1</v>
      </c>
      <c r="AU2784">
        <v>-1</v>
      </c>
      <c r="AV2784">
        <v>0.05</v>
      </c>
      <c r="AW2784">
        <v>29.88</v>
      </c>
      <c r="AX2784">
        <v>29.88</v>
      </c>
      <c r="AY2784">
        <v>0.17</v>
      </c>
      <c r="AZ2784">
        <v>0</v>
      </c>
      <c r="BA2784">
        <v>1390.4893218622028</v>
      </c>
    </row>
    <row r="2785" spans="1:53" x14ac:dyDescent="0.25">
      <c r="A2785">
        <v>6050</v>
      </c>
      <c r="B2785" t="s">
        <v>3047</v>
      </c>
      <c r="C2785">
        <v>0</v>
      </c>
      <c r="D2785">
        <v>1.58</v>
      </c>
      <c r="E2785">
        <v>0</v>
      </c>
      <c r="F2785">
        <v>0</v>
      </c>
      <c r="G2785">
        <v>0</v>
      </c>
      <c r="H2785">
        <v>0.03</v>
      </c>
      <c r="I2785">
        <v>0</v>
      </c>
      <c r="J2785">
        <v>2</v>
      </c>
      <c r="K2785">
        <v>0.03</v>
      </c>
      <c r="L2785">
        <v>-1</v>
      </c>
      <c r="M2785">
        <v>-1</v>
      </c>
      <c r="N2785">
        <v>0.67</v>
      </c>
      <c r="O2785">
        <v>3.58</v>
      </c>
      <c r="P2785">
        <v>0.03</v>
      </c>
      <c r="Q2785">
        <v>0.28000000000000003</v>
      </c>
      <c r="R2785">
        <v>0.05</v>
      </c>
      <c r="S2785">
        <v>0.32</v>
      </c>
      <c r="T2785">
        <v>0.23</v>
      </c>
      <c r="U2785">
        <v>0</v>
      </c>
      <c r="V2785">
        <v>0</v>
      </c>
      <c r="W2785">
        <v>20.67</v>
      </c>
      <c r="X2785">
        <v>0.6</v>
      </c>
      <c r="Y2785">
        <v>-1</v>
      </c>
      <c r="Z2785">
        <v>-1</v>
      </c>
      <c r="AA2785">
        <v>24.88</v>
      </c>
      <c r="AB2785">
        <v>0.03</v>
      </c>
      <c r="AC2785">
        <v>0.02</v>
      </c>
      <c r="AD2785">
        <v>0.03</v>
      </c>
      <c r="AE2785">
        <v>4.17</v>
      </c>
      <c r="AF2785">
        <v>-1</v>
      </c>
      <c r="AG2785">
        <v>-1</v>
      </c>
      <c r="AH2785">
        <v>-1</v>
      </c>
      <c r="AI2785">
        <v>0</v>
      </c>
      <c r="AJ2785">
        <v>0</v>
      </c>
      <c r="AK2785">
        <v>0.03</v>
      </c>
      <c r="AL2785">
        <v>0.03</v>
      </c>
      <c r="AM2785">
        <v>0.05</v>
      </c>
      <c r="AN2785">
        <v>0.05</v>
      </c>
      <c r="AO2785">
        <v>1.42</v>
      </c>
      <c r="AP2785">
        <v>1.42</v>
      </c>
      <c r="AQ2785">
        <v>22.67</v>
      </c>
      <c r="AR2785">
        <v>0.53</v>
      </c>
      <c r="AS2785">
        <v>0.68</v>
      </c>
      <c r="AT2785">
        <v>-1</v>
      </c>
      <c r="AU2785">
        <v>-1</v>
      </c>
      <c r="AV2785">
        <v>0.05</v>
      </c>
      <c r="AW2785">
        <v>29.88</v>
      </c>
      <c r="AX2785">
        <v>29.88</v>
      </c>
      <c r="AY2785">
        <v>0.17</v>
      </c>
      <c r="AZ2785">
        <v>0</v>
      </c>
      <c r="BA2785">
        <v>1416.9627070815632</v>
      </c>
    </row>
    <row r="2786" spans="1:53" x14ac:dyDescent="0.25">
      <c r="A2786">
        <v>6052</v>
      </c>
      <c r="B2786" t="s">
        <v>3048</v>
      </c>
      <c r="C2786">
        <v>0</v>
      </c>
      <c r="D2786">
        <v>1.58</v>
      </c>
      <c r="E2786">
        <v>0</v>
      </c>
      <c r="F2786">
        <v>0</v>
      </c>
      <c r="G2786">
        <v>0</v>
      </c>
      <c r="H2786">
        <v>0.03</v>
      </c>
      <c r="I2786">
        <v>0</v>
      </c>
      <c r="J2786">
        <v>2</v>
      </c>
      <c r="K2786">
        <v>0.03</v>
      </c>
      <c r="L2786">
        <v>-1</v>
      </c>
      <c r="M2786">
        <v>-1</v>
      </c>
      <c r="N2786">
        <v>0.67</v>
      </c>
      <c r="O2786">
        <v>3.58</v>
      </c>
      <c r="P2786">
        <v>0.03</v>
      </c>
      <c r="Q2786">
        <v>0.28000000000000003</v>
      </c>
      <c r="R2786">
        <v>0.05</v>
      </c>
      <c r="S2786">
        <v>0.32</v>
      </c>
      <c r="T2786">
        <v>0.23</v>
      </c>
      <c r="U2786">
        <v>0</v>
      </c>
      <c r="V2786">
        <v>0</v>
      </c>
      <c r="W2786">
        <v>20.67</v>
      </c>
      <c r="X2786">
        <v>0.6</v>
      </c>
      <c r="Y2786">
        <v>-1</v>
      </c>
      <c r="Z2786">
        <v>-1</v>
      </c>
      <c r="AA2786">
        <v>24.88</v>
      </c>
      <c r="AB2786">
        <v>0.03</v>
      </c>
      <c r="AC2786">
        <v>0.02</v>
      </c>
      <c r="AD2786">
        <v>0.03</v>
      </c>
      <c r="AE2786">
        <v>4.17</v>
      </c>
      <c r="AF2786">
        <v>-1</v>
      </c>
      <c r="AG2786">
        <v>-1</v>
      </c>
      <c r="AH2786">
        <v>-1</v>
      </c>
      <c r="AI2786">
        <v>0</v>
      </c>
      <c r="AJ2786">
        <v>0</v>
      </c>
      <c r="AK2786">
        <v>0.03</v>
      </c>
      <c r="AL2786">
        <v>0.03</v>
      </c>
      <c r="AM2786">
        <v>0.05</v>
      </c>
      <c r="AN2786">
        <v>0.05</v>
      </c>
      <c r="AO2786">
        <v>1.42</v>
      </c>
      <c r="AP2786">
        <v>1.42</v>
      </c>
      <c r="AQ2786">
        <v>22.67</v>
      </c>
      <c r="AR2786">
        <v>0.53</v>
      </c>
      <c r="AS2786">
        <v>0.68</v>
      </c>
      <c r="AT2786">
        <v>-1</v>
      </c>
      <c r="AU2786">
        <v>-1</v>
      </c>
      <c r="AV2786">
        <v>0.05</v>
      </c>
      <c r="AW2786">
        <v>29.88</v>
      </c>
      <c r="AX2786">
        <v>29.88</v>
      </c>
      <c r="AY2786">
        <v>0.17</v>
      </c>
      <c r="AZ2786">
        <v>0</v>
      </c>
      <c r="BA2786">
        <v>1396.955607450991</v>
      </c>
    </row>
    <row r="2787" spans="1:53" x14ac:dyDescent="0.25">
      <c r="A2787">
        <v>6053</v>
      </c>
      <c r="B2787" t="s">
        <v>3049</v>
      </c>
      <c r="C2787">
        <v>0</v>
      </c>
      <c r="D2787">
        <v>1.58</v>
      </c>
      <c r="E2787">
        <v>0</v>
      </c>
      <c r="F2787">
        <v>0</v>
      </c>
      <c r="G2787">
        <v>0</v>
      </c>
      <c r="H2787">
        <v>0.03</v>
      </c>
      <c r="I2787">
        <v>0</v>
      </c>
      <c r="J2787">
        <v>2</v>
      </c>
      <c r="K2787">
        <v>0.03</v>
      </c>
      <c r="L2787">
        <v>-1</v>
      </c>
      <c r="M2787">
        <v>-1</v>
      </c>
      <c r="N2787">
        <v>0.67</v>
      </c>
      <c r="O2787">
        <v>3.58</v>
      </c>
      <c r="P2787">
        <v>0.03</v>
      </c>
      <c r="Q2787">
        <v>0.28000000000000003</v>
      </c>
      <c r="R2787">
        <v>0.05</v>
      </c>
      <c r="S2787">
        <v>0.32</v>
      </c>
      <c r="T2787">
        <v>0.23</v>
      </c>
      <c r="U2787">
        <v>0</v>
      </c>
      <c r="V2787">
        <v>0</v>
      </c>
      <c r="W2787">
        <v>20.67</v>
      </c>
      <c r="X2787">
        <v>0.6</v>
      </c>
      <c r="Y2787">
        <v>-1</v>
      </c>
      <c r="Z2787">
        <v>-1</v>
      </c>
      <c r="AA2787">
        <v>24.88</v>
      </c>
      <c r="AB2787">
        <v>0.03</v>
      </c>
      <c r="AC2787">
        <v>0.02</v>
      </c>
      <c r="AD2787">
        <v>0.03</v>
      </c>
      <c r="AE2787">
        <v>4.17</v>
      </c>
      <c r="AF2787">
        <v>-1</v>
      </c>
      <c r="AG2787">
        <v>-1</v>
      </c>
      <c r="AH2787">
        <v>-1</v>
      </c>
      <c r="AI2787">
        <v>0</v>
      </c>
      <c r="AJ2787">
        <v>0</v>
      </c>
      <c r="AK2787">
        <v>0.03</v>
      </c>
      <c r="AL2787">
        <v>0.03</v>
      </c>
      <c r="AM2787">
        <v>0.05</v>
      </c>
      <c r="AN2787">
        <v>0.05</v>
      </c>
      <c r="AO2787">
        <v>1.42</v>
      </c>
      <c r="AP2787">
        <v>1.42</v>
      </c>
      <c r="AQ2787">
        <v>22.67</v>
      </c>
      <c r="AR2787">
        <v>0.53</v>
      </c>
      <c r="AS2787">
        <v>0.68</v>
      </c>
      <c r="AT2787">
        <v>-1</v>
      </c>
      <c r="AU2787">
        <v>-1</v>
      </c>
      <c r="AV2787">
        <v>0.05</v>
      </c>
      <c r="AW2787">
        <v>29.88</v>
      </c>
      <c r="AX2787">
        <v>29.88</v>
      </c>
      <c r="AY2787">
        <v>0.17</v>
      </c>
      <c r="AZ2787">
        <v>0</v>
      </c>
      <c r="BA2787">
        <v>1403.1295481200345</v>
      </c>
    </row>
    <row r="2788" spans="1:53" x14ac:dyDescent="0.25">
      <c r="A2788">
        <v>6054</v>
      </c>
      <c r="B2788" t="s">
        <v>3050</v>
      </c>
      <c r="C2788">
        <v>0</v>
      </c>
      <c r="D2788">
        <v>1.58</v>
      </c>
      <c r="E2788">
        <v>0</v>
      </c>
      <c r="F2788">
        <v>0</v>
      </c>
      <c r="G2788">
        <v>0</v>
      </c>
      <c r="H2788">
        <v>0.03</v>
      </c>
      <c r="I2788">
        <v>0</v>
      </c>
      <c r="J2788">
        <v>2</v>
      </c>
      <c r="K2788">
        <v>0.03</v>
      </c>
      <c r="L2788">
        <v>-1</v>
      </c>
      <c r="M2788">
        <v>-1</v>
      </c>
      <c r="N2788">
        <v>0.67</v>
      </c>
      <c r="O2788">
        <v>3.58</v>
      </c>
      <c r="P2788">
        <v>0.03</v>
      </c>
      <c r="Q2788">
        <v>0.28000000000000003</v>
      </c>
      <c r="R2788">
        <v>0.05</v>
      </c>
      <c r="S2788">
        <v>0.32</v>
      </c>
      <c r="T2788">
        <v>0.23</v>
      </c>
      <c r="U2788">
        <v>0</v>
      </c>
      <c r="V2788">
        <v>0</v>
      </c>
      <c r="W2788">
        <v>20.67</v>
      </c>
      <c r="X2788">
        <v>0.6</v>
      </c>
      <c r="Y2788">
        <v>-1</v>
      </c>
      <c r="Z2788">
        <v>-1</v>
      </c>
      <c r="AA2788">
        <v>24.88</v>
      </c>
      <c r="AB2788">
        <v>0.03</v>
      </c>
      <c r="AC2788">
        <v>0.02</v>
      </c>
      <c r="AD2788">
        <v>0.03</v>
      </c>
      <c r="AE2788">
        <v>4.17</v>
      </c>
      <c r="AF2788">
        <v>-1</v>
      </c>
      <c r="AG2788">
        <v>-1</v>
      </c>
      <c r="AH2788">
        <v>-1</v>
      </c>
      <c r="AI2788">
        <v>0</v>
      </c>
      <c r="AJ2788">
        <v>0</v>
      </c>
      <c r="AK2788">
        <v>0.03</v>
      </c>
      <c r="AL2788">
        <v>0.03</v>
      </c>
      <c r="AM2788">
        <v>0.05</v>
      </c>
      <c r="AN2788">
        <v>0.05</v>
      </c>
      <c r="AO2788">
        <v>1.42</v>
      </c>
      <c r="AP2788">
        <v>1.42</v>
      </c>
      <c r="AQ2788">
        <v>22.67</v>
      </c>
      <c r="AR2788">
        <v>0.53</v>
      </c>
      <c r="AS2788">
        <v>0.68</v>
      </c>
      <c r="AT2788">
        <v>-1</v>
      </c>
      <c r="AU2788">
        <v>-1</v>
      </c>
      <c r="AV2788">
        <v>0.05</v>
      </c>
      <c r="AW2788">
        <v>29.88</v>
      </c>
      <c r="AX2788">
        <v>29.88</v>
      </c>
      <c r="AY2788">
        <v>0.17</v>
      </c>
      <c r="AZ2788">
        <v>0</v>
      </c>
      <c r="BA2788">
        <v>1411.001235776713</v>
      </c>
    </row>
    <row r="2789" spans="1:53" x14ac:dyDescent="0.25">
      <c r="A2789">
        <v>6055</v>
      </c>
      <c r="B2789" t="s">
        <v>3051</v>
      </c>
      <c r="C2789">
        <v>0</v>
      </c>
      <c r="D2789">
        <v>1.58</v>
      </c>
      <c r="E2789">
        <v>0</v>
      </c>
      <c r="F2789">
        <v>0</v>
      </c>
      <c r="G2789">
        <v>0</v>
      </c>
      <c r="H2789">
        <v>0.03</v>
      </c>
      <c r="I2789">
        <v>0</v>
      </c>
      <c r="J2789">
        <v>2</v>
      </c>
      <c r="K2789">
        <v>0.03</v>
      </c>
      <c r="L2789">
        <v>-1</v>
      </c>
      <c r="M2789">
        <v>-1</v>
      </c>
      <c r="N2789">
        <v>0.67</v>
      </c>
      <c r="O2789">
        <v>3.58</v>
      </c>
      <c r="P2789">
        <v>0.03</v>
      </c>
      <c r="Q2789">
        <v>0.28000000000000003</v>
      </c>
      <c r="R2789">
        <v>0.05</v>
      </c>
      <c r="S2789">
        <v>0.32</v>
      </c>
      <c r="T2789">
        <v>0.23</v>
      </c>
      <c r="U2789">
        <v>0</v>
      </c>
      <c r="V2789">
        <v>0</v>
      </c>
      <c r="W2789">
        <v>20.67</v>
      </c>
      <c r="X2789">
        <v>0.6</v>
      </c>
      <c r="Y2789">
        <v>-1</v>
      </c>
      <c r="Z2789">
        <v>-1</v>
      </c>
      <c r="AA2789">
        <v>24.88</v>
      </c>
      <c r="AB2789">
        <v>0.03</v>
      </c>
      <c r="AC2789">
        <v>0.02</v>
      </c>
      <c r="AD2789">
        <v>0.03</v>
      </c>
      <c r="AE2789">
        <v>4.17</v>
      </c>
      <c r="AF2789">
        <v>-1</v>
      </c>
      <c r="AG2789">
        <v>-1</v>
      </c>
      <c r="AH2789">
        <v>-1</v>
      </c>
      <c r="AI2789">
        <v>0</v>
      </c>
      <c r="AJ2789">
        <v>0</v>
      </c>
      <c r="AK2789">
        <v>0.03</v>
      </c>
      <c r="AL2789">
        <v>0.03</v>
      </c>
      <c r="AM2789">
        <v>0.05</v>
      </c>
      <c r="AN2789">
        <v>0.05</v>
      </c>
      <c r="AO2789">
        <v>1.42</v>
      </c>
      <c r="AP2789">
        <v>1.42</v>
      </c>
      <c r="AQ2789">
        <v>22.67</v>
      </c>
      <c r="AR2789">
        <v>0.53</v>
      </c>
      <c r="AS2789">
        <v>0.68</v>
      </c>
      <c r="AT2789">
        <v>-1</v>
      </c>
      <c r="AU2789">
        <v>-1</v>
      </c>
      <c r="AV2789">
        <v>0.05</v>
      </c>
      <c r="AW2789">
        <v>29.88</v>
      </c>
      <c r="AX2789">
        <v>29.88</v>
      </c>
      <c r="AY2789">
        <v>0.17</v>
      </c>
      <c r="AZ2789">
        <v>0</v>
      </c>
      <c r="BA2789">
        <v>1389.2157197751585</v>
      </c>
    </row>
    <row r="2790" spans="1:53" x14ac:dyDescent="0.25">
      <c r="A2790">
        <v>6056</v>
      </c>
      <c r="B2790" t="s">
        <v>3052</v>
      </c>
      <c r="C2790">
        <v>0</v>
      </c>
      <c r="D2790">
        <v>1.58</v>
      </c>
      <c r="E2790">
        <v>0</v>
      </c>
      <c r="F2790">
        <v>0</v>
      </c>
      <c r="G2790">
        <v>0</v>
      </c>
      <c r="H2790">
        <v>0.03</v>
      </c>
      <c r="I2790">
        <v>0</v>
      </c>
      <c r="J2790">
        <v>2</v>
      </c>
      <c r="K2790">
        <v>0.03</v>
      </c>
      <c r="L2790">
        <v>-1</v>
      </c>
      <c r="M2790">
        <v>-1</v>
      </c>
      <c r="N2790">
        <v>0.67</v>
      </c>
      <c r="O2790">
        <v>3.58</v>
      </c>
      <c r="P2790">
        <v>0.03</v>
      </c>
      <c r="Q2790">
        <v>0.28000000000000003</v>
      </c>
      <c r="R2790">
        <v>0.05</v>
      </c>
      <c r="S2790">
        <v>0.32</v>
      </c>
      <c r="T2790">
        <v>0.23</v>
      </c>
      <c r="U2790">
        <v>0</v>
      </c>
      <c r="V2790">
        <v>0</v>
      </c>
      <c r="W2790">
        <v>20.67</v>
      </c>
      <c r="X2790">
        <v>0.6</v>
      </c>
      <c r="Y2790">
        <v>-1</v>
      </c>
      <c r="Z2790">
        <v>-1</v>
      </c>
      <c r="AA2790">
        <v>24.88</v>
      </c>
      <c r="AB2790">
        <v>0.03</v>
      </c>
      <c r="AC2790">
        <v>0.02</v>
      </c>
      <c r="AD2790">
        <v>0.03</v>
      </c>
      <c r="AE2790">
        <v>4.17</v>
      </c>
      <c r="AF2790">
        <v>-1</v>
      </c>
      <c r="AG2790">
        <v>-1</v>
      </c>
      <c r="AH2790">
        <v>-1</v>
      </c>
      <c r="AI2790">
        <v>0</v>
      </c>
      <c r="AJ2790">
        <v>0</v>
      </c>
      <c r="AK2790">
        <v>0.03</v>
      </c>
      <c r="AL2790">
        <v>0.03</v>
      </c>
      <c r="AM2790">
        <v>0.05</v>
      </c>
      <c r="AN2790">
        <v>0.05</v>
      </c>
      <c r="AO2790">
        <v>1.42</v>
      </c>
      <c r="AP2790">
        <v>1.42</v>
      </c>
      <c r="AQ2790">
        <v>22.67</v>
      </c>
      <c r="AR2790">
        <v>0.53</v>
      </c>
      <c r="AS2790">
        <v>0.68</v>
      </c>
      <c r="AT2790">
        <v>-1</v>
      </c>
      <c r="AU2790">
        <v>-1</v>
      </c>
      <c r="AV2790">
        <v>0.05</v>
      </c>
      <c r="AW2790">
        <v>29.88</v>
      </c>
      <c r="AX2790">
        <v>29.88</v>
      </c>
      <c r="AY2790">
        <v>0.17</v>
      </c>
      <c r="AZ2790">
        <v>0</v>
      </c>
      <c r="BA2790">
        <v>1415.0292435416009</v>
      </c>
    </row>
    <row r="2791" spans="1:53" x14ac:dyDescent="0.25">
      <c r="A2791">
        <v>6057</v>
      </c>
      <c r="B2791" t="s">
        <v>3053</v>
      </c>
      <c r="C2791">
        <v>0</v>
      </c>
      <c r="D2791">
        <v>1.58</v>
      </c>
      <c r="E2791">
        <v>0</v>
      </c>
      <c r="F2791">
        <v>0</v>
      </c>
      <c r="G2791">
        <v>0</v>
      </c>
      <c r="H2791">
        <v>0.03</v>
      </c>
      <c r="I2791">
        <v>0</v>
      </c>
      <c r="J2791">
        <v>2</v>
      </c>
      <c r="K2791">
        <v>0.03</v>
      </c>
      <c r="L2791">
        <v>-1</v>
      </c>
      <c r="M2791">
        <v>-1</v>
      </c>
      <c r="N2791">
        <v>0.67</v>
      </c>
      <c r="O2791">
        <v>3.58</v>
      </c>
      <c r="P2791">
        <v>0.03</v>
      </c>
      <c r="Q2791">
        <v>0.28000000000000003</v>
      </c>
      <c r="R2791">
        <v>0.05</v>
      </c>
      <c r="S2791">
        <v>0.32</v>
      </c>
      <c r="T2791">
        <v>0.23</v>
      </c>
      <c r="U2791">
        <v>0</v>
      </c>
      <c r="V2791">
        <v>0</v>
      </c>
      <c r="W2791">
        <v>20.67</v>
      </c>
      <c r="X2791">
        <v>0.6</v>
      </c>
      <c r="Y2791">
        <v>-1</v>
      </c>
      <c r="Z2791">
        <v>-1</v>
      </c>
      <c r="AA2791">
        <v>24.88</v>
      </c>
      <c r="AB2791">
        <v>0.03</v>
      </c>
      <c r="AC2791">
        <v>0.02</v>
      </c>
      <c r="AD2791">
        <v>0.03</v>
      </c>
      <c r="AE2791">
        <v>4.17</v>
      </c>
      <c r="AF2791">
        <v>-1</v>
      </c>
      <c r="AG2791">
        <v>-1</v>
      </c>
      <c r="AH2791">
        <v>-1</v>
      </c>
      <c r="AI2791">
        <v>0</v>
      </c>
      <c r="AJ2791">
        <v>0</v>
      </c>
      <c r="AK2791">
        <v>0.03</v>
      </c>
      <c r="AL2791">
        <v>0.03</v>
      </c>
      <c r="AM2791">
        <v>0.05</v>
      </c>
      <c r="AN2791">
        <v>0.05</v>
      </c>
      <c r="AO2791">
        <v>1.42</v>
      </c>
      <c r="AP2791">
        <v>1.42</v>
      </c>
      <c r="AQ2791">
        <v>22.67</v>
      </c>
      <c r="AR2791">
        <v>0.53</v>
      </c>
      <c r="AS2791">
        <v>0.68</v>
      </c>
      <c r="AT2791">
        <v>-1</v>
      </c>
      <c r="AU2791">
        <v>-1</v>
      </c>
      <c r="AV2791">
        <v>0.05</v>
      </c>
      <c r="AW2791">
        <v>29.88</v>
      </c>
      <c r="AX2791">
        <v>29.88</v>
      </c>
      <c r="AY2791">
        <v>0.17</v>
      </c>
      <c r="AZ2791">
        <v>0</v>
      </c>
      <c r="BA2791">
        <v>1415.8353506409696</v>
      </c>
    </row>
    <row r="2792" spans="1:53" x14ac:dyDescent="0.25">
      <c r="A2792">
        <v>6058</v>
      </c>
      <c r="B2792" t="s">
        <v>3054</v>
      </c>
      <c r="C2792">
        <v>0</v>
      </c>
      <c r="D2792">
        <v>1.58</v>
      </c>
      <c r="E2792">
        <v>0</v>
      </c>
      <c r="F2792">
        <v>0</v>
      </c>
      <c r="G2792">
        <v>0</v>
      </c>
      <c r="H2792">
        <v>0.03</v>
      </c>
      <c r="I2792">
        <v>0</v>
      </c>
      <c r="J2792">
        <v>2</v>
      </c>
      <c r="K2792">
        <v>0.03</v>
      </c>
      <c r="L2792">
        <v>-1</v>
      </c>
      <c r="M2792">
        <v>-1</v>
      </c>
      <c r="N2792">
        <v>0.67</v>
      </c>
      <c r="O2792">
        <v>3.58</v>
      </c>
      <c r="P2792">
        <v>0.03</v>
      </c>
      <c r="Q2792">
        <v>0.28000000000000003</v>
      </c>
      <c r="R2792">
        <v>0.05</v>
      </c>
      <c r="S2792">
        <v>0.32</v>
      </c>
      <c r="T2792">
        <v>0.23</v>
      </c>
      <c r="U2792">
        <v>0</v>
      </c>
      <c r="V2792">
        <v>0</v>
      </c>
      <c r="W2792">
        <v>20.67</v>
      </c>
      <c r="X2792">
        <v>0.6</v>
      </c>
      <c r="Y2792">
        <v>-1</v>
      </c>
      <c r="Z2792">
        <v>-1</v>
      </c>
      <c r="AA2792">
        <v>24.88</v>
      </c>
      <c r="AB2792">
        <v>0.03</v>
      </c>
      <c r="AC2792">
        <v>0.02</v>
      </c>
      <c r="AD2792">
        <v>0.03</v>
      </c>
      <c r="AE2792">
        <v>4.17</v>
      </c>
      <c r="AF2792">
        <v>-1</v>
      </c>
      <c r="AG2792">
        <v>-1</v>
      </c>
      <c r="AH2792">
        <v>-1</v>
      </c>
      <c r="AI2792">
        <v>0</v>
      </c>
      <c r="AJ2792">
        <v>0</v>
      </c>
      <c r="AK2792">
        <v>0.03</v>
      </c>
      <c r="AL2792">
        <v>0.03</v>
      </c>
      <c r="AM2792">
        <v>0.05</v>
      </c>
      <c r="AN2792">
        <v>0.05</v>
      </c>
      <c r="AO2792">
        <v>1.42</v>
      </c>
      <c r="AP2792">
        <v>1.42</v>
      </c>
      <c r="AQ2792">
        <v>22.67</v>
      </c>
      <c r="AR2792">
        <v>0.53</v>
      </c>
      <c r="AS2792">
        <v>0.68</v>
      </c>
      <c r="AT2792">
        <v>-1</v>
      </c>
      <c r="AU2792">
        <v>-1</v>
      </c>
      <c r="AV2792">
        <v>0.05</v>
      </c>
      <c r="AW2792">
        <v>29.88</v>
      </c>
      <c r="AX2792">
        <v>29.88</v>
      </c>
      <c r="AY2792">
        <v>0.17</v>
      </c>
      <c r="AZ2792">
        <v>0</v>
      </c>
      <c r="BA2792">
        <v>1378.5066845342221</v>
      </c>
    </row>
    <row r="2793" spans="1:53" x14ac:dyDescent="0.25">
      <c r="A2793">
        <v>6059</v>
      </c>
      <c r="B2793" t="s">
        <v>3055</v>
      </c>
      <c r="C2793">
        <v>0</v>
      </c>
      <c r="D2793">
        <v>1.58</v>
      </c>
      <c r="E2793">
        <v>0</v>
      </c>
      <c r="F2793">
        <v>0</v>
      </c>
      <c r="G2793">
        <v>0</v>
      </c>
      <c r="H2793">
        <v>0.03</v>
      </c>
      <c r="I2793">
        <v>0</v>
      </c>
      <c r="J2793">
        <v>2</v>
      </c>
      <c r="K2793">
        <v>0.03</v>
      </c>
      <c r="L2793">
        <v>-1</v>
      </c>
      <c r="M2793">
        <v>-1</v>
      </c>
      <c r="N2793">
        <v>0.67</v>
      </c>
      <c r="O2793">
        <v>3.58</v>
      </c>
      <c r="P2793">
        <v>0.03</v>
      </c>
      <c r="Q2793">
        <v>0.28000000000000003</v>
      </c>
      <c r="R2793">
        <v>0.05</v>
      </c>
      <c r="S2793">
        <v>0.32</v>
      </c>
      <c r="T2793">
        <v>0.23</v>
      </c>
      <c r="U2793">
        <v>0</v>
      </c>
      <c r="V2793">
        <v>0</v>
      </c>
      <c r="W2793">
        <v>20.67</v>
      </c>
      <c r="X2793">
        <v>0.6</v>
      </c>
      <c r="Y2793">
        <v>-1</v>
      </c>
      <c r="Z2793">
        <v>-1</v>
      </c>
      <c r="AA2793">
        <v>24.88</v>
      </c>
      <c r="AB2793">
        <v>0.03</v>
      </c>
      <c r="AC2793">
        <v>0.02</v>
      </c>
      <c r="AD2793">
        <v>0.03</v>
      </c>
      <c r="AE2793">
        <v>4.17</v>
      </c>
      <c r="AF2793">
        <v>-1</v>
      </c>
      <c r="AG2793">
        <v>-1</v>
      </c>
      <c r="AH2793">
        <v>-1</v>
      </c>
      <c r="AI2793">
        <v>0</v>
      </c>
      <c r="AJ2793">
        <v>0</v>
      </c>
      <c r="AK2793">
        <v>0.03</v>
      </c>
      <c r="AL2793">
        <v>0.03</v>
      </c>
      <c r="AM2793">
        <v>0.05</v>
      </c>
      <c r="AN2793">
        <v>0.05</v>
      </c>
      <c r="AO2793">
        <v>1.42</v>
      </c>
      <c r="AP2793">
        <v>1.42</v>
      </c>
      <c r="AQ2793">
        <v>22.67</v>
      </c>
      <c r="AR2793">
        <v>0.53</v>
      </c>
      <c r="AS2793">
        <v>0.68</v>
      </c>
      <c r="AT2793">
        <v>-1</v>
      </c>
      <c r="AU2793">
        <v>-1</v>
      </c>
      <c r="AV2793">
        <v>0.05</v>
      </c>
      <c r="AW2793">
        <v>29.88</v>
      </c>
      <c r="AX2793">
        <v>29.88</v>
      </c>
      <c r="AY2793">
        <v>0.17</v>
      </c>
      <c r="AZ2793">
        <v>0</v>
      </c>
      <c r="BA2793">
        <v>1466.6349566344927</v>
      </c>
    </row>
    <row r="2794" spans="1:53" x14ac:dyDescent="0.25">
      <c r="A2794">
        <v>6060</v>
      </c>
      <c r="B2794" t="s">
        <v>3056</v>
      </c>
      <c r="C2794">
        <v>0</v>
      </c>
      <c r="D2794">
        <v>1.58</v>
      </c>
      <c r="E2794">
        <v>0</v>
      </c>
      <c r="F2794">
        <v>0</v>
      </c>
      <c r="G2794">
        <v>0</v>
      </c>
      <c r="H2794">
        <v>0.03</v>
      </c>
      <c r="I2794">
        <v>0</v>
      </c>
      <c r="J2794">
        <v>2</v>
      </c>
      <c r="K2794">
        <v>0.03</v>
      </c>
      <c r="L2794">
        <v>-1</v>
      </c>
      <c r="M2794">
        <v>-1</v>
      </c>
      <c r="N2794">
        <v>0.67</v>
      </c>
      <c r="O2794">
        <v>3.58</v>
      </c>
      <c r="P2794">
        <v>0.03</v>
      </c>
      <c r="Q2794">
        <v>0.28000000000000003</v>
      </c>
      <c r="R2794">
        <v>0.05</v>
      </c>
      <c r="S2794">
        <v>0.32</v>
      </c>
      <c r="T2794">
        <v>0.23</v>
      </c>
      <c r="U2794">
        <v>0</v>
      </c>
      <c r="V2794">
        <v>0</v>
      </c>
      <c r="W2794">
        <v>20.67</v>
      </c>
      <c r="X2794">
        <v>0.6</v>
      </c>
      <c r="Y2794">
        <v>-1</v>
      </c>
      <c r="Z2794">
        <v>-1</v>
      </c>
      <c r="AA2794">
        <v>24.88</v>
      </c>
      <c r="AB2794">
        <v>0.03</v>
      </c>
      <c r="AC2794">
        <v>0.02</v>
      </c>
      <c r="AD2794">
        <v>0.03</v>
      </c>
      <c r="AE2794">
        <v>4.17</v>
      </c>
      <c r="AF2794">
        <v>-1</v>
      </c>
      <c r="AG2794">
        <v>-1</v>
      </c>
      <c r="AH2794">
        <v>-1</v>
      </c>
      <c r="AI2794">
        <v>0</v>
      </c>
      <c r="AJ2794">
        <v>0</v>
      </c>
      <c r="AK2794">
        <v>0.03</v>
      </c>
      <c r="AL2794">
        <v>0.03</v>
      </c>
      <c r="AM2794">
        <v>0.05</v>
      </c>
      <c r="AN2794">
        <v>0.05</v>
      </c>
      <c r="AO2794">
        <v>1.42</v>
      </c>
      <c r="AP2794">
        <v>1.42</v>
      </c>
      <c r="AQ2794">
        <v>22.67</v>
      </c>
      <c r="AR2794">
        <v>0.53</v>
      </c>
      <c r="AS2794">
        <v>0.68</v>
      </c>
      <c r="AT2794">
        <v>-1</v>
      </c>
      <c r="AU2794">
        <v>-1</v>
      </c>
      <c r="AV2794">
        <v>0.05</v>
      </c>
      <c r="AW2794">
        <v>29.88</v>
      </c>
      <c r="AX2794">
        <v>29.88</v>
      </c>
      <c r="AY2794">
        <v>0.17</v>
      </c>
      <c r="AZ2794">
        <v>0</v>
      </c>
      <c r="BA2794">
        <v>1457.0248201614008</v>
      </c>
    </row>
    <row r="2795" spans="1:53" x14ac:dyDescent="0.25">
      <c r="A2795">
        <v>6061</v>
      </c>
      <c r="B2795" t="s">
        <v>3057</v>
      </c>
      <c r="C2795">
        <v>0</v>
      </c>
      <c r="D2795">
        <v>1.58</v>
      </c>
      <c r="E2795">
        <v>0</v>
      </c>
      <c r="F2795">
        <v>0</v>
      </c>
      <c r="G2795">
        <v>0</v>
      </c>
      <c r="H2795">
        <v>0.03</v>
      </c>
      <c r="I2795">
        <v>0</v>
      </c>
      <c r="J2795">
        <v>2</v>
      </c>
      <c r="K2795">
        <v>0.03</v>
      </c>
      <c r="L2795">
        <v>-1</v>
      </c>
      <c r="M2795">
        <v>-1</v>
      </c>
      <c r="N2795">
        <v>0.67</v>
      </c>
      <c r="O2795">
        <v>3.58</v>
      </c>
      <c r="P2795">
        <v>0.03</v>
      </c>
      <c r="Q2795">
        <v>0.28000000000000003</v>
      </c>
      <c r="R2795">
        <v>0.05</v>
      </c>
      <c r="S2795">
        <v>0.32</v>
      </c>
      <c r="T2795">
        <v>0.23</v>
      </c>
      <c r="U2795">
        <v>0</v>
      </c>
      <c r="V2795">
        <v>0</v>
      </c>
      <c r="W2795">
        <v>20.67</v>
      </c>
      <c r="X2795">
        <v>0.6</v>
      </c>
      <c r="Y2795">
        <v>-1</v>
      </c>
      <c r="Z2795">
        <v>-1</v>
      </c>
      <c r="AA2795">
        <v>24.88</v>
      </c>
      <c r="AB2795">
        <v>0.03</v>
      </c>
      <c r="AC2795">
        <v>0.02</v>
      </c>
      <c r="AD2795">
        <v>0.03</v>
      </c>
      <c r="AE2795">
        <v>4.17</v>
      </c>
      <c r="AF2795">
        <v>-1</v>
      </c>
      <c r="AG2795">
        <v>-1</v>
      </c>
      <c r="AH2795">
        <v>-1</v>
      </c>
      <c r="AI2795">
        <v>0</v>
      </c>
      <c r="AJ2795">
        <v>0</v>
      </c>
      <c r="AK2795">
        <v>0.03</v>
      </c>
      <c r="AL2795">
        <v>0.03</v>
      </c>
      <c r="AM2795">
        <v>0.05</v>
      </c>
      <c r="AN2795">
        <v>0.05</v>
      </c>
      <c r="AO2795">
        <v>1.42</v>
      </c>
      <c r="AP2795">
        <v>1.42</v>
      </c>
      <c r="AQ2795">
        <v>22.67</v>
      </c>
      <c r="AR2795">
        <v>0.53</v>
      </c>
      <c r="AS2795">
        <v>0.68</v>
      </c>
      <c r="AT2795">
        <v>-1</v>
      </c>
      <c r="AU2795">
        <v>-1</v>
      </c>
      <c r="AV2795">
        <v>0.05</v>
      </c>
      <c r="AW2795">
        <v>29.88</v>
      </c>
      <c r="AX2795">
        <v>29.88</v>
      </c>
      <c r="AY2795">
        <v>0.17</v>
      </c>
      <c r="AZ2795">
        <v>0</v>
      </c>
      <c r="BA2795">
        <v>1356.8802701570471</v>
      </c>
    </row>
    <row r="2796" spans="1:53" x14ac:dyDescent="0.25">
      <c r="A2796">
        <v>6062</v>
      </c>
      <c r="B2796" t="s">
        <v>3058</v>
      </c>
      <c r="C2796">
        <v>0</v>
      </c>
      <c r="D2796">
        <v>1.58</v>
      </c>
      <c r="E2796">
        <v>0</v>
      </c>
      <c r="F2796">
        <v>0</v>
      </c>
      <c r="G2796">
        <v>0</v>
      </c>
      <c r="H2796">
        <v>0.03</v>
      </c>
      <c r="I2796">
        <v>0</v>
      </c>
      <c r="J2796">
        <v>2</v>
      </c>
      <c r="K2796">
        <v>0.03</v>
      </c>
      <c r="L2796">
        <v>-1</v>
      </c>
      <c r="M2796">
        <v>-1</v>
      </c>
      <c r="N2796">
        <v>0.67</v>
      </c>
      <c r="O2796">
        <v>3.58</v>
      </c>
      <c r="P2796">
        <v>0.03</v>
      </c>
      <c r="Q2796">
        <v>0.28000000000000003</v>
      </c>
      <c r="R2796">
        <v>0.05</v>
      </c>
      <c r="S2796">
        <v>0.32</v>
      </c>
      <c r="T2796">
        <v>0.23</v>
      </c>
      <c r="U2796">
        <v>0</v>
      </c>
      <c r="V2796">
        <v>0</v>
      </c>
      <c r="W2796">
        <v>20.67</v>
      </c>
      <c r="X2796">
        <v>0.6</v>
      </c>
      <c r="Y2796">
        <v>-1</v>
      </c>
      <c r="Z2796">
        <v>-1</v>
      </c>
      <c r="AA2796">
        <v>24.88</v>
      </c>
      <c r="AB2796">
        <v>0.03</v>
      </c>
      <c r="AC2796">
        <v>0.02</v>
      </c>
      <c r="AD2796">
        <v>0.03</v>
      </c>
      <c r="AE2796">
        <v>4.17</v>
      </c>
      <c r="AF2796">
        <v>-1</v>
      </c>
      <c r="AG2796">
        <v>-1</v>
      </c>
      <c r="AH2796">
        <v>-1</v>
      </c>
      <c r="AI2796">
        <v>0</v>
      </c>
      <c r="AJ2796">
        <v>0</v>
      </c>
      <c r="AK2796">
        <v>0.03</v>
      </c>
      <c r="AL2796">
        <v>0.03</v>
      </c>
      <c r="AM2796">
        <v>0.05</v>
      </c>
      <c r="AN2796">
        <v>0.05</v>
      </c>
      <c r="AO2796">
        <v>1.42</v>
      </c>
      <c r="AP2796">
        <v>1.42</v>
      </c>
      <c r="AQ2796">
        <v>22.67</v>
      </c>
      <c r="AR2796">
        <v>0.53</v>
      </c>
      <c r="AS2796">
        <v>0.68</v>
      </c>
      <c r="AT2796">
        <v>-1</v>
      </c>
      <c r="AU2796">
        <v>-1</v>
      </c>
      <c r="AV2796">
        <v>0.05</v>
      </c>
      <c r="AW2796">
        <v>29.88</v>
      </c>
      <c r="AX2796">
        <v>29.88</v>
      </c>
      <c r="AY2796">
        <v>0.17</v>
      </c>
      <c r="AZ2796">
        <v>0</v>
      </c>
      <c r="BA2796">
        <v>1430.8918785788076</v>
      </c>
    </row>
    <row r="2797" spans="1:53" x14ac:dyDescent="0.25">
      <c r="A2797">
        <v>6063</v>
      </c>
      <c r="B2797" t="s">
        <v>3059</v>
      </c>
      <c r="C2797">
        <v>0</v>
      </c>
      <c r="D2797">
        <v>1.58</v>
      </c>
      <c r="E2797">
        <v>0</v>
      </c>
      <c r="F2797">
        <v>0</v>
      </c>
      <c r="G2797">
        <v>0</v>
      </c>
      <c r="H2797">
        <v>0.03</v>
      </c>
      <c r="I2797">
        <v>0</v>
      </c>
      <c r="J2797">
        <v>2</v>
      </c>
      <c r="K2797">
        <v>0.03</v>
      </c>
      <c r="L2797">
        <v>-1</v>
      </c>
      <c r="M2797">
        <v>-1</v>
      </c>
      <c r="N2797">
        <v>0.67</v>
      </c>
      <c r="O2797">
        <v>3.58</v>
      </c>
      <c r="P2797">
        <v>0.03</v>
      </c>
      <c r="Q2797">
        <v>0.28000000000000003</v>
      </c>
      <c r="R2797">
        <v>0.05</v>
      </c>
      <c r="S2797">
        <v>0.32</v>
      </c>
      <c r="T2797">
        <v>0.23</v>
      </c>
      <c r="U2797">
        <v>0</v>
      </c>
      <c r="V2797">
        <v>0</v>
      </c>
      <c r="W2797">
        <v>20.67</v>
      </c>
      <c r="X2797">
        <v>0.6</v>
      </c>
      <c r="Y2797">
        <v>-1</v>
      </c>
      <c r="Z2797">
        <v>-1</v>
      </c>
      <c r="AA2797">
        <v>24.88</v>
      </c>
      <c r="AB2797">
        <v>0.03</v>
      </c>
      <c r="AC2797">
        <v>0.02</v>
      </c>
      <c r="AD2797">
        <v>0.03</v>
      </c>
      <c r="AE2797">
        <v>4.17</v>
      </c>
      <c r="AF2797">
        <v>-1</v>
      </c>
      <c r="AG2797">
        <v>-1</v>
      </c>
      <c r="AH2797">
        <v>-1</v>
      </c>
      <c r="AI2797">
        <v>0</v>
      </c>
      <c r="AJ2797">
        <v>0</v>
      </c>
      <c r="AK2797">
        <v>0.03</v>
      </c>
      <c r="AL2797">
        <v>0.03</v>
      </c>
      <c r="AM2797">
        <v>0.05</v>
      </c>
      <c r="AN2797">
        <v>0.05</v>
      </c>
      <c r="AO2797">
        <v>1.42</v>
      </c>
      <c r="AP2797">
        <v>1.42</v>
      </c>
      <c r="AQ2797">
        <v>22.67</v>
      </c>
      <c r="AR2797">
        <v>0.53</v>
      </c>
      <c r="AS2797">
        <v>0.68</v>
      </c>
      <c r="AT2797">
        <v>-1</v>
      </c>
      <c r="AU2797">
        <v>-1</v>
      </c>
      <c r="AV2797">
        <v>0.05</v>
      </c>
      <c r="AW2797">
        <v>29.88</v>
      </c>
      <c r="AX2797">
        <v>29.88</v>
      </c>
      <c r="AY2797">
        <v>0.17</v>
      </c>
      <c r="AZ2797">
        <v>0</v>
      </c>
      <c r="BA2797">
        <v>1370.6330809338344</v>
      </c>
    </row>
    <row r="2798" spans="1:53" x14ac:dyDescent="0.25">
      <c r="A2798">
        <v>6064</v>
      </c>
      <c r="B2798" t="s">
        <v>3060</v>
      </c>
      <c r="C2798">
        <v>0</v>
      </c>
      <c r="D2798">
        <v>1.58</v>
      </c>
      <c r="E2798">
        <v>0</v>
      </c>
      <c r="F2798">
        <v>0</v>
      </c>
      <c r="G2798">
        <v>0</v>
      </c>
      <c r="H2798">
        <v>0.03</v>
      </c>
      <c r="I2798">
        <v>0</v>
      </c>
      <c r="J2798">
        <v>2</v>
      </c>
      <c r="K2798">
        <v>0.03</v>
      </c>
      <c r="L2798">
        <v>-1</v>
      </c>
      <c r="M2798">
        <v>-1</v>
      </c>
      <c r="N2798">
        <v>0.67</v>
      </c>
      <c r="O2798">
        <v>3.58</v>
      </c>
      <c r="P2798">
        <v>0.03</v>
      </c>
      <c r="Q2798">
        <v>0.28000000000000003</v>
      </c>
      <c r="R2798">
        <v>0.05</v>
      </c>
      <c r="S2798">
        <v>0.32</v>
      </c>
      <c r="T2798">
        <v>0.23</v>
      </c>
      <c r="U2798">
        <v>0</v>
      </c>
      <c r="V2798">
        <v>0</v>
      </c>
      <c r="W2798">
        <v>20.67</v>
      </c>
      <c r="X2798">
        <v>0.6</v>
      </c>
      <c r="Y2798">
        <v>-1</v>
      </c>
      <c r="Z2798">
        <v>-1</v>
      </c>
      <c r="AA2798">
        <v>24.88</v>
      </c>
      <c r="AB2798">
        <v>0.03</v>
      </c>
      <c r="AC2798">
        <v>0.02</v>
      </c>
      <c r="AD2798">
        <v>0.03</v>
      </c>
      <c r="AE2798">
        <v>4.17</v>
      </c>
      <c r="AF2798">
        <v>-1</v>
      </c>
      <c r="AG2798">
        <v>-1</v>
      </c>
      <c r="AH2798">
        <v>-1</v>
      </c>
      <c r="AI2798">
        <v>0</v>
      </c>
      <c r="AJ2798">
        <v>0</v>
      </c>
      <c r="AK2798">
        <v>0.03</v>
      </c>
      <c r="AL2798">
        <v>0.03</v>
      </c>
      <c r="AM2798">
        <v>0.05</v>
      </c>
      <c r="AN2798">
        <v>0.05</v>
      </c>
      <c r="AO2798">
        <v>1.42</v>
      </c>
      <c r="AP2798">
        <v>1.42</v>
      </c>
      <c r="AQ2798">
        <v>22.67</v>
      </c>
      <c r="AR2798">
        <v>0.53</v>
      </c>
      <c r="AS2798">
        <v>0.68</v>
      </c>
      <c r="AT2798">
        <v>-1</v>
      </c>
      <c r="AU2798">
        <v>-1</v>
      </c>
      <c r="AV2798">
        <v>0.05</v>
      </c>
      <c r="AW2798">
        <v>29.88</v>
      </c>
      <c r="AX2798">
        <v>29.88</v>
      </c>
      <c r="AY2798">
        <v>0.17</v>
      </c>
      <c r="AZ2798">
        <v>0</v>
      </c>
      <c r="BA2798">
        <v>1393.8079058901508</v>
      </c>
    </row>
    <row r="2799" spans="1:53" x14ac:dyDescent="0.25">
      <c r="A2799">
        <v>6065</v>
      </c>
      <c r="B2799" t="s">
        <v>3061</v>
      </c>
      <c r="C2799">
        <v>0</v>
      </c>
      <c r="D2799">
        <v>1.58</v>
      </c>
      <c r="E2799">
        <v>0</v>
      </c>
      <c r="F2799">
        <v>0</v>
      </c>
      <c r="G2799">
        <v>0</v>
      </c>
      <c r="H2799">
        <v>0.03</v>
      </c>
      <c r="I2799">
        <v>0</v>
      </c>
      <c r="J2799">
        <v>2</v>
      </c>
      <c r="K2799">
        <v>0.03</v>
      </c>
      <c r="L2799">
        <v>-1</v>
      </c>
      <c r="M2799">
        <v>-1</v>
      </c>
      <c r="N2799">
        <v>0.67</v>
      </c>
      <c r="O2799">
        <v>3.58</v>
      </c>
      <c r="P2799">
        <v>0.03</v>
      </c>
      <c r="Q2799">
        <v>0.28000000000000003</v>
      </c>
      <c r="R2799">
        <v>0.05</v>
      </c>
      <c r="S2799">
        <v>0.32</v>
      </c>
      <c r="T2799">
        <v>0.23</v>
      </c>
      <c r="U2799">
        <v>0</v>
      </c>
      <c r="V2799">
        <v>0</v>
      </c>
      <c r="W2799">
        <v>20.67</v>
      </c>
      <c r="X2799">
        <v>0.6</v>
      </c>
      <c r="Y2799">
        <v>-1</v>
      </c>
      <c r="Z2799">
        <v>-1</v>
      </c>
      <c r="AA2799">
        <v>24.88</v>
      </c>
      <c r="AB2799">
        <v>0.03</v>
      </c>
      <c r="AC2799">
        <v>0.02</v>
      </c>
      <c r="AD2799">
        <v>0.03</v>
      </c>
      <c r="AE2799">
        <v>4.17</v>
      </c>
      <c r="AF2799">
        <v>-1</v>
      </c>
      <c r="AG2799">
        <v>-1</v>
      </c>
      <c r="AH2799">
        <v>-1</v>
      </c>
      <c r="AI2799">
        <v>0</v>
      </c>
      <c r="AJ2799">
        <v>0</v>
      </c>
      <c r="AK2799">
        <v>0.03</v>
      </c>
      <c r="AL2799">
        <v>0.03</v>
      </c>
      <c r="AM2799">
        <v>0.05</v>
      </c>
      <c r="AN2799">
        <v>0.05</v>
      </c>
      <c r="AO2799">
        <v>1.42</v>
      </c>
      <c r="AP2799">
        <v>1.42</v>
      </c>
      <c r="AQ2799">
        <v>22.67</v>
      </c>
      <c r="AR2799">
        <v>0.53</v>
      </c>
      <c r="AS2799">
        <v>0.68</v>
      </c>
      <c r="AT2799">
        <v>-1</v>
      </c>
      <c r="AU2799">
        <v>-1</v>
      </c>
      <c r="AV2799">
        <v>0.05</v>
      </c>
      <c r="AW2799">
        <v>29.88</v>
      </c>
      <c r="AX2799">
        <v>29.88</v>
      </c>
      <c r="AY2799">
        <v>0.17</v>
      </c>
      <c r="AZ2799">
        <v>0</v>
      </c>
      <c r="BA2799">
        <v>1411.0674193056059</v>
      </c>
    </row>
    <row r="2800" spans="1:53" x14ac:dyDescent="0.25">
      <c r="A2800">
        <v>6066</v>
      </c>
      <c r="B2800" t="s">
        <v>3062</v>
      </c>
      <c r="C2800">
        <v>0</v>
      </c>
      <c r="D2800">
        <v>1.58</v>
      </c>
      <c r="E2800">
        <v>0</v>
      </c>
      <c r="F2800">
        <v>0</v>
      </c>
      <c r="G2800">
        <v>0</v>
      </c>
      <c r="H2800">
        <v>0.03</v>
      </c>
      <c r="I2800">
        <v>0</v>
      </c>
      <c r="J2800">
        <v>2</v>
      </c>
      <c r="K2800">
        <v>0.03</v>
      </c>
      <c r="L2800">
        <v>-1</v>
      </c>
      <c r="M2800">
        <v>-1</v>
      </c>
      <c r="N2800">
        <v>0.67</v>
      </c>
      <c r="O2800">
        <v>3.58</v>
      </c>
      <c r="P2800">
        <v>0.03</v>
      </c>
      <c r="Q2800">
        <v>0.28000000000000003</v>
      </c>
      <c r="R2800">
        <v>0.05</v>
      </c>
      <c r="S2800">
        <v>0.32</v>
      </c>
      <c r="T2800">
        <v>0.23</v>
      </c>
      <c r="U2800">
        <v>0</v>
      </c>
      <c r="V2800">
        <v>0</v>
      </c>
      <c r="W2800">
        <v>20.67</v>
      </c>
      <c r="X2800">
        <v>0.6</v>
      </c>
      <c r="Y2800">
        <v>-1</v>
      </c>
      <c r="Z2800">
        <v>-1</v>
      </c>
      <c r="AA2800">
        <v>24.88</v>
      </c>
      <c r="AB2800">
        <v>0.03</v>
      </c>
      <c r="AC2800">
        <v>0.02</v>
      </c>
      <c r="AD2800">
        <v>0.03</v>
      </c>
      <c r="AE2800">
        <v>4.17</v>
      </c>
      <c r="AF2800">
        <v>-1</v>
      </c>
      <c r="AG2800">
        <v>-1</v>
      </c>
      <c r="AH2800">
        <v>-1</v>
      </c>
      <c r="AI2800">
        <v>0</v>
      </c>
      <c r="AJ2800">
        <v>0</v>
      </c>
      <c r="AK2800">
        <v>0.03</v>
      </c>
      <c r="AL2800">
        <v>0.03</v>
      </c>
      <c r="AM2800">
        <v>0.05</v>
      </c>
      <c r="AN2800">
        <v>0.05</v>
      </c>
      <c r="AO2800">
        <v>1.42</v>
      </c>
      <c r="AP2800">
        <v>1.42</v>
      </c>
      <c r="AQ2800">
        <v>22.67</v>
      </c>
      <c r="AR2800">
        <v>0.53</v>
      </c>
      <c r="AS2800">
        <v>0.68</v>
      </c>
      <c r="AT2800">
        <v>-1</v>
      </c>
      <c r="AU2800">
        <v>-1</v>
      </c>
      <c r="AV2800">
        <v>0.05</v>
      </c>
      <c r="AW2800">
        <v>29.88</v>
      </c>
      <c r="AX2800">
        <v>29.88</v>
      </c>
      <c r="AY2800">
        <v>0.17</v>
      </c>
      <c r="AZ2800">
        <v>0</v>
      </c>
      <c r="BA2800">
        <v>1435.5352030330064</v>
      </c>
    </row>
    <row r="2801" spans="1:53" x14ac:dyDescent="0.25">
      <c r="A2801">
        <v>6067</v>
      </c>
      <c r="B2801" t="s">
        <v>3063</v>
      </c>
      <c r="C2801">
        <v>0</v>
      </c>
      <c r="D2801">
        <v>1.58</v>
      </c>
      <c r="E2801">
        <v>0</v>
      </c>
      <c r="F2801">
        <v>0</v>
      </c>
      <c r="G2801">
        <v>0</v>
      </c>
      <c r="H2801">
        <v>0.03</v>
      </c>
      <c r="I2801">
        <v>0</v>
      </c>
      <c r="J2801">
        <v>2</v>
      </c>
      <c r="K2801">
        <v>0.03</v>
      </c>
      <c r="L2801">
        <v>-1</v>
      </c>
      <c r="M2801">
        <v>-1</v>
      </c>
      <c r="N2801">
        <v>0.67</v>
      </c>
      <c r="O2801">
        <v>3.58</v>
      </c>
      <c r="P2801">
        <v>0.03</v>
      </c>
      <c r="Q2801">
        <v>0.28000000000000003</v>
      </c>
      <c r="R2801">
        <v>0.05</v>
      </c>
      <c r="S2801">
        <v>0.32</v>
      </c>
      <c r="T2801">
        <v>0.23</v>
      </c>
      <c r="U2801">
        <v>0</v>
      </c>
      <c r="V2801">
        <v>0</v>
      </c>
      <c r="W2801">
        <v>20.67</v>
      </c>
      <c r="X2801">
        <v>0.6</v>
      </c>
      <c r="Y2801">
        <v>-1</v>
      </c>
      <c r="Z2801">
        <v>-1</v>
      </c>
      <c r="AA2801">
        <v>24.88</v>
      </c>
      <c r="AB2801">
        <v>0.03</v>
      </c>
      <c r="AC2801">
        <v>0.02</v>
      </c>
      <c r="AD2801">
        <v>0.03</v>
      </c>
      <c r="AE2801">
        <v>4.17</v>
      </c>
      <c r="AF2801">
        <v>-1</v>
      </c>
      <c r="AG2801">
        <v>-1</v>
      </c>
      <c r="AH2801">
        <v>-1</v>
      </c>
      <c r="AI2801">
        <v>0</v>
      </c>
      <c r="AJ2801">
        <v>0</v>
      </c>
      <c r="AK2801">
        <v>0.03</v>
      </c>
      <c r="AL2801">
        <v>0.03</v>
      </c>
      <c r="AM2801">
        <v>0.05</v>
      </c>
      <c r="AN2801">
        <v>0.05</v>
      </c>
      <c r="AO2801">
        <v>1.42</v>
      </c>
      <c r="AP2801">
        <v>1.42</v>
      </c>
      <c r="AQ2801">
        <v>22.67</v>
      </c>
      <c r="AR2801">
        <v>0.53</v>
      </c>
      <c r="AS2801">
        <v>0.68</v>
      </c>
      <c r="AT2801">
        <v>-1</v>
      </c>
      <c r="AU2801">
        <v>-1</v>
      </c>
      <c r="AV2801">
        <v>0.05</v>
      </c>
      <c r="AW2801">
        <v>29.88</v>
      </c>
      <c r="AX2801">
        <v>29.88</v>
      </c>
      <c r="AY2801">
        <v>0.17</v>
      </c>
      <c r="AZ2801">
        <v>0</v>
      </c>
      <c r="BA2801">
        <v>1466.829799815438</v>
      </c>
    </row>
    <row r="2802" spans="1:53" x14ac:dyDescent="0.25">
      <c r="A2802">
        <v>6068</v>
      </c>
      <c r="B2802" t="s">
        <v>3064</v>
      </c>
      <c r="C2802">
        <v>0</v>
      </c>
      <c r="D2802">
        <v>1.58</v>
      </c>
      <c r="E2802">
        <v>0</v>
      </c>
      <c r="F2802">
        <v>0</v>
      </c>
      <c r="G2802">
        <v>0</v>
      </c>
      <c r="H2802">
        <v>0.03</v>
      </c>
      <c r="I2802">
        <v>0</v>
      </c>
      <c r="J2802">
        <v>2</v>
      </c>
      <c r="K2802">
        <v>0.03</v>
      </c>
      <c r="L2802">
        <v>-1</v>
      </c>
      <c r="M2802">
        <v>-1</v>
      </c>
      <c r="N2802">
        <v>0.67</v>
      </c>
      <c r="O2802">
        <v>3.58</v>
      </c>
      <c r="P2802">
        <v>0.03</v>
      </c>
      <c r="Q2802">
        <v>0.28000000000000003</v>
      </c>
      <c r="R2802">
        <v>0.05</v>
      </c>
      <c r="S2802">
        <v>0.32</v>
      </c>
      <c r="T2802">
        <v>0.23</v>
      </c>
      <c r="U2802">
        <v>0</v>
      </c>
      <c r="V2802">
        <v>0</v>
      </c>
      <c r="W2802">
        <v>20.67</v>
      </c>
      <c r="X2802">
        <v>0.6</v>
      </c>
      <c r="Y2802">
        <v>-1</v>
      </c>
      <c r="Z2802">
        <v>-1</v>
      </c>
      <c r="AA2802">
        <v>24.88</v>
      </c>
      <c r="AB2802">
        <v>0.03</v>
      </c>
      <c r="AC2802">
        <v>0.02</v>
      </c>
      <c r="AD2802">
        <v>0.03</v>
      </c>
      <c r="AE2802">
        <v>4.17</v>
      </c>
      <c r="AF2802">
        <v>-1</v>
      </c>
      <c r="AG2802">
        <v>-1</v>
      </c>
      <c r="AH2802">
        <v>-1</v>
      </c>
      <c r="AI2802">
        <v>0</v>
      </c>
      <c r="AJ2802">
        <v>0</v>
      </c>
      <c r="AK2802">
        <v>0.03</v>
      </c>
      <c r="AL2802">
        <v>0.03</v>
      </c>
      <c r="AM2802">
        <v>0.05</v>
      </c>
      <c r="AN2802">
        <v>0.05</v>
      </c>
      <c r="AO2802">
        <v>1.42</v>
      </c>
      <c r="AP2802">
        <v>1.42</v>
      </c>
      <c r="AQ2802">
        <v>22.67</v>
      </c>
      <c r="AR2802">
        <v>0.53</v>
      </c>
      <c r="AS2802">
        <v>0.68</v>
      </c>
      <c r="AT2802">
        <v>-1</v>
      </c>
      <c r="AU2802">
        <v>-1</v>
      </c>
      <c r="AV2802">
        <v>0.05</v>
      </c>
      <c r="AW2802">
        <v>29.88</v>
      </c>
      <c r="AX2802">
        <v>29.88</v>
      </c>
      <c r="AY2802">
        <v>0.17</v>
      </c>
      <c r="AZ2802">
        <v>0</v>
      </c>
      <c r="BA2802">
        <v>1386.9111810681295</v>
      </c>
    </row>
    <row r="2803" spans="1:53" x14ac:dyDescent="0.25">
      <c r="A2803">
        <v>6069</v>
      </c>
      <c r="B2803" t="s">
        <v>3065</v>
      </c>
      <c r="C2803">
        <v>0</v>
      </c>
      <c r="D2803">
        <v>1.58</v>
      </c>
      <c r="E2803">
        <v>0</v>
      </c>
      <c r="F2803">
        <v>0</v>
      </c>
      <c r="G2803">
        <v>0</v>
      </c>
      <c r="H2803">
        <v>0.03</v>
      </c>
      <c r="I2803">
        <v>0</v>
      </c>
      <c r="J2803">
        <v>2</v>
      </c>
      <c r="K2803">
        <v>0.03</v>
      </c>
      <c r="L2803">
        <v>-1</v>
      </c>
      <c r="M2803">
        <v>-1</v>
      </c>
      <c r="N2803">
        <v>0.67</v>
      </c>
      <c r="O2803">
        <v>3.58</v>
      </c>
      <c r="P2803">
        <v>0.03</v>
      </c>
      <c r="Q2803">
        <v>0.28000000000000003</v>
      </c>
      <c r="R2803">
        <v>0.05</v>
      </c>
      <c r="S2803">
        <v>0.32</v>
      </c>
      <c r="T2803">
        <v>0.23</v>
      </c>
      <c r="U2803">
        <v>0</v>
      </c>
      <c r="V2803">
        <v>0</v>
      </c>
      <c r="W2803">
        <v>20.67</v>
      </c>
      <c r="X2803">
        <v>0.6</v>
      </c>
      <c r="Y2803">
        <v>-1</v>
      </c>
      <c r="Z2803">
        <v>-1</v>
      </c>
      <c r="AA2803">
        <v>24.88</v>
      </c>
      <c r="AB2803">
        <v>0.03</v>
      </c>
      <c r="AC2803">
        <v>0.02</v>
      </c>
      <c r="AD2803">
        <v>0.03</v>
      </c>
      <c r="AE2803">
        <v>4.17</v>
      </c>
      <c r="AF2803">
        <v>-1</v>
      </c>
      <c r="AG2803">
        <v>-1</v>
      </c>
      <c r="AH2803">
        <v>-1</v>
      </c>
      <c r="AI2803">
        <v>0</v>
      </c>
      <c r="AJ2803">
        <v>0</v>
      </c>
      <c r="AK2803">
        <v>0.03</v>
      </c>
      <c r="AL2803">
        <v>0.03</v>
      </c>
      <c r="AM2803">
        <v>0.05</v>
      </c>
      <c r="AN2803">
        <v>0.05</v>
      </c>
      <c r="AO2803">
        <v>1.42</v>
      </c>
      <c r="AP2803">
        <v>1.42</v>
      </c>
      <c r="AQ2803">
        <v>22.67</v>
      </c>
      <c r="AR2803">
        <v>0.53</v>
      </c>
      <c r="AS2803">
        <v>0.68</v>
      </c>
      <c r="AT2803">
        <v>-1</v>
      </c>
      <c r="AU2803">
        <v>-1</v>
      </c>
      <c r="AV2803">
        <v>0.05</v>
      </c>
      <c r="AW2803">
        <v>29.88</v>
      </c>
      <c r="AX2803">
        <v>29.88</v>
      </c>
      <c r="AY2803">
        <v>0.17</v>
      </c>
      <c r="AZ2803">
        <v>0</v>
      </c>
      <c r="BA2803">
        <v>1383.1922369054898</v>
      </c>
    </row>
    <row r="2804" spans="1:53" x14ac:dyDescent="0.25">
      <c r="A2804">
        <v>6070</v>
      </c>
      <c r="B2804" t="s">
        <v>3066</v>
      </c>
      <c r="C2804">
        <v>0</v>
      </c>
      <c r="D2804">
        <v>1.58</v>
      </c>
      <c r="E2804">
        <v>0</v>
      </c>
      <c r="F2804">
        <v>0</v>
      </c>
      <c r="G2804">
        <v>0</v>
      </c>
      <c r="H2804">
        <v>0.03</v>
      </c>
      <c r="I2804">
        <v>0</v>
      </c>
      <c r="J2804">
        <v>2</v>
      </c>
      <c r="K2804">
        <v>0.03</v>
      </c>
      <c r="L2804">
        <v>-1</v>
      </c>
      <c r="M2804">
        <v>-1</v>
      </c>
      <c r="N2804">
        <v>0.67</v>
      </c>
      <c r="O2804">
        <v>3.58</v>
      </c>
      <c r="P2804">
        <v>0.03</v>
      </c>
      <c r="Q2804">
        <v>0.28000000000000003</v>
      </c>
      <c r="R2804">
        <v>0.05</v>
      </c>
      <c r="S2804">
        <v>0.32</v>
      </c>
      <c r="T2804">
        <v>0.23</v>
      </c>
      <c r="U2804">
        <v>0</v>
      </c>
      <c r="V2804">
        <v>0</v>
      </c>
      <c r="W2804">
        <v>20.67</v>
      </c>
      <c r="X2804">
        <v>0.6</v>
      </c>
      <c r="Y2804">
        <v>-1</v>
      </c>
      <c r="Z2804">
        <v>-1</v>
      </c>
      <c r="AA2804">
        <v>24.88</v>
      </c>
      <c r="AB2804">
        <v>0.03</v>
      </c>
      <c r="AC2804">
        <v>0.02</v>
      </c>
      <c r="AD2804">
        <v>0.03</v>
      </c>
      <c r="AE2804">
        <v>4.17</v>
      </c>
      <c r="AF2804">
        <v>-1</v>
      </c>
      <c r="AG2804">
        <v>-1</v>
      </c>
      <c r="AH2804">
        <v>-1</v>
      </c>
      <c r="AI2804">
        <v>0</v>
      </c>
      <c r="AJ2804">
        <v>0</v>
      </c>
      <c r="AK2804">
        <v>0.03</v>
      </c>
      <c r="AL2804">
        <v>0.03</v>
      </c>
      <c r="AM2804">
        <v>0.05</v>
      </c>
      <c r="AN2804">
        <v>0.05</v>
      </c>
      <c r="AO2804">
        <v>1.42</v>
      </c>
      <c r="AP2804">
        <v>1.42</v>
      </c>
      <c r="AQ2804">
        <v>22.67</v>
      </c>
      <c r="AR2804">
        <v>0.53</v>
      </c>
      <c r="AS2804">
        <v>0.68</v>
      </c>
      <c r="AT2804">
        <v>-1</v>
      </c>
      <c r="AU2804">
        <v>-1</v>
      </c>
      <c r="AV2804">
        <v>0.05</v>
      </c>
      <c r="AW2804">
        <v>29.88</v>
      </c>
      <c r="AX2804">
        <v>29.88</v>
      </c>
      <c r="AY2804">
        <v>0.17</v>
      </c>
      <c r="AZ2804">
        <v>0</v>
      </c>
      <c r="BA2804">
        <v>1375.714005442507</v>
      </c>
    </row>
    <row r="2805" spans="1:53" x14ac:dyDescent="0.25">
      <c r="A2805">
        <v>6071</v>
      </c>
      <c r="B2805" t="s">
        <v>3067</v>
      </c>
      <c r="C2805">
        <v>0</v>
      </c>
      <c r="D2805">
        <v>1.58</v>
      </c>
      <c r="E2805">
        <v>0</v>
      </c>
      <c r="F2805">
        <v>0</v>
      </c>
      <c r="G2805">
        <v>0</v>
      </c>
      <c r="H2805">
        <v>0.03</v>
      </c>
      <c r="I2805">
        <v>0</v>
      </c>
      <c r="J2805">
        <v>2</v>
      </c>
      <c r="K2805">
        <v>0.03</v>
      </c>
      <c r="L2805">
        <v>-1</v>
      </c>
      <c r="M2805">
        <v>-1</v>
      </c>
      <c r="N2805">
        <v>0.67</v>
      </c>
      <c r="O2805">
        <v>3.58</v>
      </c>
      <c r="P2805">
        <v>0.03</v>
      </c>
      <c r="Q2805">
        <v>0.28000000000000003</v>
      </c>
      <c r="R2805">
        <v>0.05</v>
      </c>
      <c r="S2805">
        <v>0.32</v>
      </c>
      <c r="T2805">
        <v>0.23</v>
      </c>
      <c r="U2805">
        <v>0</v>
      </c>
      <c r="V2805">
        <v>0</v>
      </c>
      <c r="W2805">
        <v>20.67</v>
      </c>
      <c r="X2805">
        <v>0.6</v>
      </c>
      <c r="Y2805">
        <v>-1</v>
      </c>
      <c r="Z2805">
        <v>-1</v>
      </c>
      <c r="AA2805">
        <v>24.88</v>
      </c>
      <c r="AB2805">
        <v>0.03</v>
      </c>
      <c r="AC2805">
        <v>0.02</v>
      </c>
      <c r="AD2805">
        <v>0.03</v>
      </c>
      <c r="AE2805">
        <v>4.17</v>
      </c>
      <c r="AF2805">
        <v>-1</v>
      </c>
      <c r="AG2805">
        <v>-1</v>
      </c>
      <c r="AH2805">
        <v>-1</v>
      </c>
      <c r="AI2805">
        <v>0</v>
      </c>
      <c r="AJ2805">
        <v>0</v>
      </c>
      <c r="AK2805">
        <v>0.03</v>
      </c>
      <c r="AL2805">
        <v>0.03</v>
      </c>
      <c r="AM2805">
        <v>0.05</v>
      </c>
      <c r="AN2805">
        <v>0.05</v>
      </c>
      <c r="AO2805">
        <v>1.42</v>
      </c>
      <c r="AP2805">
        <v>1.42</v>
      </c>
      <c r="AQ2805">
        <v>22.67</v>
      </c>
      <c r="AR2805">
        <v>0.53</v>
      </c>
      <c r="AS2805">
        <v>0.68</v>
      </c>
      <c r="AT2805">
        <v>-1</v>
      </c>
      <c r="AU2805">
        <v>-1</v>
      </c>
      <c r="AV2805">
        <v>0.05</v>
      </c>
      <c r="AW2805">
        <v>29.88</v>
      </c>
      <c r="AX2805">
        <v>29.88</v>
      </c>
      <c r="AY2805">
        <v>0.17</v>
      </c>
      <c r="AZ2805">
        <v>0</v>
      </c>
      <c r="BA2805">
        <v>1410.7773968239003</v>
      </c>
    </row>
    <row r="2806" spans="1:53" x14ac:dyDescent="0.25">
      <c r="A2806">
        <v>6072</v>
      </c>
      <c r="B2806" t="s">
        <v>3068</v>
      </c>
      <c r="C2806">
        <v>0</v>
      </c>
      <c r="D2806">
        <v>1.58</v>
      </c>
      <c r="E2806">
        <v>0</v>
      </c>
      <c r="F2806">
        <v>0</v>
      </c>
      <c r="G2806">
        <v>0</v>
      </c>
      <c r="H2806">
        <v>0.03</v>
      </c>
      <c r="I2806">
        <v>0</v>
      </c>
      <c r="J2806">
        <v>2</v>
      </c>
      <c r="K2806">
        <v>0.03</v>
      </c>
      <c r="L2806">
        <v>-1</v>
      </c>
      <c r="M2806">
        <v>-1</v>
      </c>
      <c r="N2806">
        <v>0.67</v>
      </c>
      <c r="O2806">
        <v>3.58</v>
      </c>
      <c r="P2806">
        <v>0.03</v>
      </c>
      <c r="Q2806">
        <v>0.28000000000000003</v>
      </c>
      <c r="R2806">
        <v>0.05</v>
      </c>
      <c r="S2806">
        <v>0.32</v>
      </c>
      <c r="T2806">
        <v>0.23</v>
      </c>
      <c r="U2806">
        <v>0</v>
      </c>
      <c r="V2806">
        <v>0</v>
      </c>
      <c r="W2806">
        <v>20.67</v>
      </c>
      <c r="X2806">
        <v>0.6</v>
      </c>
      <c r="Y2806">
        <v>-1</v>
      </c>
      <c r="Z2806">
        <v>-1</v>
      </c>
      <c r="AA2806">
        <v>24.88</v>
      </c>
      <c r="AB2806">
        <v>0.03</v>
      </c>
      <c r="AC2806">
        <v>0.02</v>
      </c>
      <c r="AD2806">
        <v>0.03</v>
      </c>
      <c r="AE2806">
        <v>4.17</v>
      </c>
      <c r="AF2806">
        <v>-1</v>
      </c>
      <c r="AG2806">
        <v>-1</v>
      </c>
      <c r="AH2806">
        <v>-1</v>
      </c>
      <c r="AI2806">
        <v>0</v>
      </c>
      <c r="AJ2806">
        <v>0</v>
      </c>
      <c r="AK2806">
        <v>0.03</v>
      </c>
      <c r="AL2806">
        <v>0.03</v>
      </c>
      <c r="AM2806">
        <v>0.05</v>
      </c>
      <c r="AN2806">
        <v>0.05</v>
      </c>
      <c r="AO2806">
        <v>1.42</v>
      </c>
      <c r="AP2806">
        <v>1.42</v>
      </c>
      <c r="AQ2806">
        <v>22.67</v>
      </c>
      <c r="AR2806">
        <v>0.53</v>
      </c>
      <c r="AS2806">
        <v>0.68</v>
      </c>
      <c r="AT2806">
        <v>-1</v>
      </c>
      <c r="AU2806">
        <v>-1</v>
      </c>
      <c r="AV2806">
        <v>0.05</v>
      </c>
      <c r="AW2806">
        <v>29.88</v>
      </c>
      <c r="AX2806">
        <v>29.88</v>
      </c>
      <c r="AY2806">
        <v>0.17</v>
      </c>
      <c r="AZ2806">
        <v>0</v>
      </c>
      <c r="BA2806">
        <v>1399.0468703349461</v>
      </c>
    </row>
    <row r="2807" spans="1:53" x14ac:dyDescent="0.25">
      <c r="A2807">
        <v>6073</v>
      </c>
      <c r="B2807" t="s">
        <v>3069</v>
      </c>
      <c r="C2807">
        <v>0</v>
      </c>
      <c r="D2807">
        <v>1.58</v>
      </c>
      <c r="E2807">
        <v>0</v>
      </c>
      <c r="F2807">
        <v>0</v>
      </c>
      <c r="G2807">
        <v>0</v>
      </c>
      <c r="H2807">
        <v>0.03</v>
      </c>
      <c r="I2807">
        <v>0</v>
      </c>
      <c r="J2807">
        <v>2</v>
      </c>
      <c r="K2807">
        <v>0.03</v>
      </c>
      <c r="L2807">
        <v>-1</v>
      </c>
      <c r="M2807">
        <v>-1</v>
      </c>
      <c r="N2807">
        <v>0.67</v>
      </c>
      <c r="O2807">
        <v>3.58</v>
      </c>
      <c r="P2807">
        <v>0.03</v>
      </c>
      <c r="Q2807">
        <v>0.28000000000000003</v>
      </c>
      <c r="R2807">
        <v>0.05</v>
      </c>
      <c r="S2807">
        <v>0.32</v>
      </c>
      <c r="T2807">
        <v>0.23</v>
      </c>
      <c r="U2807">
        <v>0</v>
      </c>
      <c r="V2807">
        <v>0</v>
      </c>
      <c r="W2807">
        <v>20.67</v>
      </c>
      <c r="X2807">
        <v>0.6</v>
      </c>
      <c r="Y2807">
        <v>-1</v>
      </c>
      <c r="Z2807">
        <v>-1</v>
      </c>
      <c r="AA2807">
        <v>24.88</v>
      </c>
      <c r="AB2807">
        <v>0.03</v>
      </c>
      <c r="AC2807">
        <v>0.02</v>
      </c>
      <c r="AD2807">
        <v>0.03</v>
      </c>
      <c r="AE2807">
        <v>4.17</v>
      </c>
      <c r="AF2807">
        <v>-1</v>
      </c>
      <c r="AG2807">
        <v>-1</v>
      </c>
      <c r="AH2807">
        <v>-1</v>
      </c>
      <c r="AI2807">
        <v>0</v>
      </c>
      <c r="AJ2807">
        <v>0</v>
      </c>
      <c r="AK2807">
        <v>0.03</v>
      </c>
      <c r="AL2807">
        <v>0.03</v>
      </c>
      <c r="AM2807">
        <v>0.05</v>
      </c>
      <c r="AN2807">
        <v>0.05</v>
      </c>
      <c r="AO2807">
        <v>1.42</v>
      </c>
      <c r="AP2807">
        <v>1.42</v>
      </c>
      <c r="AQ2807">
        <v>22.67</v>
      </c>
      <c r="AR2807">
        <v>0.53</v>
      </c>
      <c r="AS2807">
        <v>0.68</v>
      </c>
      <c r="AT2807">
        <v>-1</v>
      </c>
      <c r="AU2807">
        <v>-1</v>
      </c>
      <c r="AV2807">
        <v>0.05</v>
      </c>
      <c r="AW2807">
        <v>29.88</v>
      </c>
      <c r="AX2807">
        <v>29.88</v>
      </c>
      <c r="AY2807">
        <v>0.17</v>
      </c>
      <c r="AZ2807">
        <v>0</v>
      </c>
      <c r="BA2807">
        <v>1392.5407740358064</v>
      </c>
    </row>
    <row r="2808" spans="1:53" x14ac:dyDescent="0.25">
      <c r="A2808">
        <v>6074</v>
      </c>
      <c r="B2808" t="s">
        <v>3070</v>
      </c>
      <c r="C2808">
        <v>0</v>
      </c>
      <c r="D2808">
        <v>1.58</v>
      </c>
      <c r="E2808">
        <v>0</v>
      </c>
      <c r="F2808">
        <v>0</v>
      </c>
      <c r="G2808">
        <v>0</v>
      </c>
      <c r="H2808">
        <v>0.03</v>
      </c>
      <c r="I2808">
        <v>0</v>
      </c>
      <c r="J2808">
        <v>2</v>
      </c>
      <c r="K2808">
        <v>0.03</v>
      </c>
      <c r="L2808">
        <v>-1</v>
      </c>
      <c r="M2808">
        <v>-1</v>
      </c>
      <c r="N2808">
        <v>0.67</v>
      </c>
      <c r="O2808">
        <v>3.58</v>
      </c>
      <c r="P2808">
        <v>0.03</v>
      </c>
      <c r="Q2808">
        <v>0.28000000000000003</v>
      </c>
      <c r="R2808">
        <v>0.05</v>
      </c>
      <c r="S2808">
        <v>0.32</v>
      </c>
      <c r="T2808">
        <v>0.23</v>
      </c>
      <c r="U2808">
        <v>0</v>
      </c>
      <c r="V2808">
        <v>0</v>
      </c>
      <c r="W2808">
        <v>20.67</v>
      </c>
      <c r="X2808">
        <v>0.6</v>
      </c>
      <c r="Y2808">
        <v>-1</v>
      </c>
      <c r="Z2808">
        <v>-1</v>
      </c>
      <c r="AA2808">
        <v>24.88</v>
      </c>
      <c r="AB2808">
        <v>0.03</v>
      </c>
      <c r="AC2808">
        <v>0.02</v>
      </c>
      <c r="AD2808">
        <v>0.03</v>
      </c>
      <c r="AE2808">
        <v>4.17</v>
      </c>
      <c r="AF2808">
        <v>-1</v>
      </c>
      <c r="AG2808">
        <v>-1</v>
      </c>
      <c r="AH2808">
        <v>-1</v>
      </c>
      <c r="AI2808">
        <v>0</v>
      </c>
      <c r="AJ2808">
        <v>0</v>
      </c>
      <c r="AK2808">
        <v>0.03</v>
      </c>
      <c r="AL2808">
        <v>0.03</v>
      </c>
      <c r="AM2808">
        <v>0.05</v>
      </c>
      <c r="AN2808">
        <v>0.05</v>
      </c>
      <c r="AO2808">
        <v>1.42</v>
      </c>
      <c r="AP2808">
        <v>1.42</v>
      </c>
      <c r="AQ2808">
        <v>22.67</v>
      </c>
      <c r="AR2808">
        <v>0.53</v>
      </c>
      <c r="AS2808">
        <v>0.68</v>
      </c>
      <c r="AT2808">
        <v>-1</v>
      </c>
      <c r="AU2808">
        <v>-1</v>
      </c>
      <c r="AV2808">
        <v>0.05</v>
      </c>
      <c r="AW2808">
        <v>29.88</v>
      </c>
      <c r="AX2808">
        <v>29.88</v>
      </c>
      <c r="AY2808">
        <v>0.17</v>
      </c>
      <c r="AZ2808">
        <v>0</v>
      </c>
      <c r="BA2808">
        <v>1368.525890005732</v>
      </c>
    </row>
    <row r="2809" spans="1:53" x14ac:dyDescent="0.25">
      <c r="A2809">
        <v>6075</v>
      </c>
      <c r="B2809" t="s">
        <v>3071</v>
      </c>
      <c r="C2809">
        <v>0</v>
      </c>
      <c r="D2809">
        <v>1.58</v>
      </c>
      <c r="E2809">
        <v>0</v>
      </c>
      <c r="F2809">
        <v>0</v>
      </c>
      <c r="G2809">
        <v>0</v>
      </c>
      <c r="H2809">
        <v>0.03</v>
      </c>
      <c r="I2809">
        <v>0</v>
      </c>
      <c r="J2809">
        <v>2</v>
      </c>
      <c r="K2809">
        <v>0.03</v>
      </c>
      <c r="L2809">
        <v>-1</v>
      </c>
      <c r="M2809">
        <v>-1</v>
      </c>
      <c r="N2809">
        <v>0.67</v>
      </c>
      <c r="O2809">
        <v>3.58</v>
      </c>
      <c r="P2809">
        <v>0.03</v>
      </c>
      <c r="Q2809">
        <v>0.28000000000000003</v>
      </c>
      <c r="R2809">
        <v>0.05</v>
      </c>
      <c r="S2809">
        <v>0.32</v>
      </c>
      <c r="T2809">
        <v>0.23</v>
      </c>
      <c r="U2809">
        <v>0</v>
      </c>
      <c r="V2809">
        <v>0</v>
      </c>
      <c r="W2809">
        <v>20.67</v>
      </c>
      <c r="X2809">
        <v>0.6</v>
      </c>
      <c r="Y2809">
        <v>-1</v>
      </c>
      <c r="Z2809">
        <v>-1</v>
      </c>
      <c r="AA2809">
        <v>24.88</v>
      </c>
      <c r="AB2809">
        <v>0.03</v>
      </c>
      <c r="AC2809">
        <v>0.02</v>
      </c>
      <c r="AD2809">
        <v>0.03</v>
      </c>
      <c r="AE2809">
        <v>4.17</v>
      </c>
      <c r="AF2809">
        <v>-1</v>
      </c>
      <c r="AG2809">
        <v>-1</v>
      </c>
      <c r="AH2809">
        <v>-1</v>
      </c>
      <c r="AI2809">
        <v>0</v>
      </c>
      <c r="AJ2809">
        <v>0</v>
      </c>
      <c r="AK2809">
        <v>0.03</v>
      </c>
      <c r="AL2809">
        <v>0.03</v>
      </c>
      <c r="AM2809">
        <v>0.05</v>
      </c>
      <c r="AN2809">
        <v>0.05</v>
      </c>
      <c r="AO2809">
        <v>1.42</v>
      </c>
      <c r="AP2809">
        <v>1.42</v>
      </c>
      <c r="AQ2809">
        <v>22.67</v>
      </c>
      <c r="AR2809">
        <v>0.53</v>
      </c>
      <c r="AS2809">
        <v>0.68</v>
      </c>
      <c r="AT2809">
        <v>-1</v>
      </c>
      <c r="AU2809">
        <v>-1</v>
      </c>
      <c r="AV2809">
        <v>0.05</v>
      </c>
      <c r="AW2809">
        <v>29.88</v>
      </c>
      <c r="AX2809">
        <v>29.88</v>
      </c>
      <c r="AY2809">
        <v>0.17</v>
      </c>
      <c r="AZ2809">
        <v>0</v>
      </c>
      <c r="BA2809">
        <v>1456.2074940800819</v>
      </c>
    </row>
    <row r="2810" spans="1:53" x14ac:dyDescent="0.25">
      <c r="A2810">
        <v>6076</v>
      </c>
      <c r="B2810" t="s">
        <v>1859</v>
      </c>
      <c r="C2810">
        <v>0</v>
      </c>
      <c r="D2810">
        <v>1.58</v>
      </c>
      <c r="E2810">
        <v>0</v>
      </c>
      <c r="F2810">
        <v>0</v>
      </c>
      <c r="G2810">
        <v>0</v>
      </c>
      <c r="H2810">
        <v>0.03</v>
      </c>
      <c r="I2810">
        <v>0</v>
      </c>
      <c r="J2810">
        <v>2</v>
      </c>
      <c r="K2810">
        <v>0.03</v>
      </c>
      <c r="L2810">
        <v>-1</v>
      </c>
      <c r="M2810">
        <v>-1</v>
      </c>
      <c r="N2810">
        <v>0.67</v>
      </c>
      <c r="O2810">
        <v>3.58</v>
      </c>
      <c r="P2810">
        <v>0.03</v>
      </c>
      <c r="Q2810">
        <v>0.28000000000000003</v>
      </c>
      <c r="R2810">
        <v>0.05</v>
      </c>
      <c r="S2810">
        <v>0.32</v>
      </c>
      <c r="T2810">
        <v>0.23</v>
      </c>
      <c r="U2810">
        <v>0</v>
      </c>
      <c r="V2810">
        <v>0</v>
      </c>
      <c r="W2810">
        <v>20.67</v>
      </c>
      <c r="X2810">
        <v>0.6</v>
      </c>
      <c r="Y2810">
        <v>-1</v>
      </c>
      <c r="Z2810">
        <v>-1</v>
      </c>
      <c r="AA2810">
        <v>24.88</v>
      </c>
      <c r="AB2810">
        <v>0.03</v>
      </c>
      <c r="AC2810">
        <v>0.02</v>
      </c>
      <c r="AD2810">
        <v>0.03</v>
      </c>
      <c r="AE2810">
        <v>4.17</v>
      </c>
      <c r="AF2810">
        <v>-1</v>
      </c>
      <c r="AG2810">
        <v>-1</v>
      </c>
      <c r="AH2810">
        <v>-1</v>
      </c>
      <c r="AI2810">
        <v>0</v>
      </c>
      <c r="AJ2810">
        <v>0</v>
      </c>
      <c r="AK2810">
        <v>0.03</v>
      </c>
      <c r="AL2810">
        <v>0.03</v>
      </c>
      <c r="AM2810">
        <v>0.05</v>
      </c>
      <c r="AN2810">
        <v>0.05</v>
      </c>
      <c r="AO2810">
        <v>1.42</v>
      </c>
      <c r="AP2810">
        <v>1.42</v>
      </c>
      <c r="AQ2810">
        <v>22.67</v>
      </c>
      <c r="AR2810">
        <v>0.53</v>
      </c>
      <c r="AS2810">
        <v>0.68</v>
      </c>
      <c r="AT2810">
        <v>-1</v>
      </c>
      <c r="AU2810">
        <v>-1</v>
      </c>
      <c r="AV2810">
        <v>0.05</v>
      </c>
      <c r="AW2810">
        <v>29.88</v>
      </c>
      <c r="AX2810">
        <v>29.88</v>
      </c>
      <c r="AY2810">
        <v>0.17</v>
      </c>
      <c r="AZ2810">
        <v>0</v>
      </c>
      <c r="BA2810">
        <v>1359.6966654292555</v>
      </c>
    </row>
    <row r="2811" spans="1:53" x14ac:dyDescent="0.25">
      <c r="A2811">
        <v>6077</v>
      </c>
      <c r="B2811" t="s">
        <v>3072</v>
      </c>
      <c r="C2811">
        <v>0</v>
      </c>
      <c r="D2811">
        <v>1.58</v>
      </c>
      <c r="E2811">
        <v>0</v>
      </c>
      <c r="F2811">
        <v>0</v>
      </c>
      <c r="G2811">
        <v>0</v>
      </c>
      <c r="H2811">
        <v>0.03</v>
      </c>
      <c r="I2811">
        <v>0</v>
      </c>
      <c r="J2811">
        <v>2</v>
      </c>
      <c r="K2811">
        <v>0.03</v>
      </c>
      <c r="L2811">
        <v>-1</v>
      </c>
      <c r="M2811">
        <v>-1</v>
      </c>
      <c r="N2811">
        <v>0.67</v>
      </c>
      <c r="O2811">
        <v>3.58</v>
      </c>
      <c r="P2811">
        <v>0.03</v>
      </c>
      <c r="Q2811">
        <v>0.28000000000000003</v>
      </c>
      <c r="R2811">
        <v>0.05</v>
      </c>
      <c r="S2811">
        <v>0.32</v>
      </c>
      <c r="T2811">
        <v>0.23</v>
      </c>
      <c r="U2811">
        <v>0</v>
      </c>
      <c r="V2811">
        <v>0</v>
      </c>
      <c r="W2811">
        <v>20.67</v>
      </c>
      <c r="X2811">
        <v>0.6</v>
      </c>
      <c r="Y2811">
        <v>-1</v>
      </c>
      <c r="Z2811">
        <v>-1</v>
      </c>
      <c r="AA2811">
        <v>24.88</v>
      </c>
      <c r="AB2811">
        <v>0.03</v>
      </c>
      <c r="AC2811">
        <v>0.02</v>
      </c>
      <c r="AD2811">
        <v>0.03</v>
      </c>
      <c r="AE2811">
        <v>4.17</v>
      </c>
      <c r="AF2811">
        <v>-1</v>
      </c>
      <c r="AG2811">
        <v>-1</v>
      </c>
      <c r="AH2811">
        <v>-1</v>
      </c>
      <c r="AI2811">
        <v>0</v>
      </c>
      <c r="AJ2811">
        <v>0</v>
      </c>
      <c r="AK2811">
        <v>0.03</v>
      </c>
      <c r="AL2811">
        <v>0.03</v>
      </c>
      <c r="AM2811">
        <v>0.05</v>
      </c>
      <c r="AN2811">
        <v>0.05</v>
      </c>
      <c r="AO2811">
        <v>1.42</v>
      </c>
      <c r="AP2811">
        <v>1.42</v>
      </c>
      <c r="AQ2811">
        <v>22.67</v>
      </c>
      <c r="AR2811">
        <v>0.53</v>
      </c>
      <c r="AS2811">
        <v>0.68</v>
      </c>
      <c r="AT2811">
        <v>-1</v>
      </c>
      <c r="AU2811">
        <v>-1</v>
      </c>
      <c r="AV2811">
        <v>0.05</v>
      </c>
      <c r="AW2811">
        <v>29.88</v>
      </c>
      <c r="AX2811">
        <v>29.88</v>
      </c>
      <c r="AY2811">
        <v>0.17</v>
      </c>
      <c r="AZ2811">
        <v>0</v>
      </c>
      <c r="BA2811">
        <v>1333.3781686391483</v>
      </c>
    </row>
    <row r="2812" spans="1:53" x14ac:dyDescent="0.25">
      <c r="A2812">
        <v>6078</v>
      </c>
      <c r="B2812" t="s">
        <v>1325</v>
      </c>
      <c r="C2812">
        <v>0</v>
      </c>
      <c r="D2812">
        <v>1.58</v>
      </c>
      <c r="E2812">
        <v>0</v>
      </c>
      <c r="F2812">
        <v>0</v>
      </c>
      <c r="G2812">
        <v>0</v>
      </c>
      <c r="H2812">
        <v>0.03</v>
      </c>
      <c r="I2812">
        <v>0</v>
      </c>
      <c r="J2812">
        <v>2</v>
      </c>
      <c r="K2812">
        <v>0.03</v>
      </c>
      <c r="L2812">
        <v>-1</v>
      </c>
      <c r="M2812">
        <v>-1</v>
      </c>
      <c r="N2812">
        <v>0.67</v>
      </c>
      <c r="O2812">
        <v>3.58</v>
      </c>
      <c r="P2812">
        <v>0.03</v>
      </c>
      <c r="Q2812">
        <v>0.28000000000000003</v>
      </c>
      <c r="R2812">
        <v>0.05</v>
      </c>
      <c r="S2812">
        <v>0.32</v>
      </c>
      <c r="T2812">
        <v>0.23</v>
      </c>
      <c r="U2812">
        <v>0</v>
      </c>
      <c r="V2812">
        <v>0</v>
      </c>
      <c r="W2812">
        <v>20.67</v>
      </c>
      <c r="X2812">
        <v>0.6</v>
      </c>
      <c r="Y2812">
        <v>-1</v>
      </c>
      <c r="Z2812">
        <v>-1</v>
      </c>
      <c r="AA2812">
        <v>24.88</v>
      </c>
      <c r="AB2812">
        <v>0.03</v>
      </c>
      <c r="AC2812">
        <v>0.02</v>
      </c>
      <c r="AD2812">
        <v>0.03</v>
      </c>
      <c r="AE2812">
        <v>4.17</v>
      </c>
      <c r="AF2812">
        <v>-1</v>
      </c>
      <c r="AG2812">
        <v>-1</v>
      </c>
      <c r="AH2812">
        <v>-1</v>
      </c>
      <c r="AI2812">
        <v>0</v>
      </c>
      <c r="AJ2812">
        <v>0</v>
      </c>
      <c r="AK2812">
        <v>0.03</v>
      </c>
      <c r="AL2812">
        <v>0.03</v>
      </c>
      <c r="AM2812">
        <v>0.05</v>
      </c>
      <c r="AN2812">
        <v>0.05</v>
      </c>
      <c r="AO2812">
        <v>1.42</v>
      </c>
      <c r="AP2812">
        <v>1.42</v>
      </c>
      <c r="AQ2812">
        <v>22.67</v>
      </c>
      <c r="AR2812">
        <v>0.53</v>
      </c>
      <c r="AS2812">
        <v>0.68</v>
      </c>
      <c r="AT2812">
        <v>-1</v>
      </c>
      <c r="AU2812">
        <v>-1</v>
      </c>
      <c r="AV2812">
        <v>0.05</v>
      </c>
      <c r="AW2812">
        <v>29.88</v>
      </c>
      <c r="AX2812">
        <v>29.88</v>
      </c>
      <c r="AY2812">
        <v>0.17</v>
      </c>
      <c r="AZ2812">
        <v>0</v>
      </c>
      <c r="BA2812">
        <v>1382.3877585175883</v>
      </c>
    </row>
    <row r="2813" spans="1:53" x14ac:dyDescent="0.25">
      <c r="A2813">
        <v>6079</v>
      </c>
      <c r="B2813" t="s">
        <v>1917</v>
      </c>
      <c r="C2813">
        <v>0</v>
      </c>
      <c r="D2813">
        <v>1.58</v>
      </c>
      <c r="E2813">
        <v>0</v>
      </c>
      <c r="F2813">
        <v>0</v>
      </c>
      <c r="G2813">
        <v>0</v>
      </c>
      <c r="H2813">
        <v>0.03</v>
      </c>
      <c r="I2813">
        <v>0</v>
      </c>
      <c r="J2813">
        <v>2</v>
      </c>
      <c r="K2813">
        <v>0.03</v>
      </c>
      <c r="L2813">
        <v>-1</v>
      </c>
      <c r="M2813">
        <v>-1</v>
      </c>
      <c r="N2813">
        <v>0.67</v>
      </c>
      <c r="O2813">
        <v>3.58</v>
      </c>
      <c r="P2813">
        <v>0.03</v>
      </c>
      <c r="Q2813">
        <v>0.28000000000000003</v>
      </c>
      <c r="R2813">
        <v>0.05</v>
      </c>
      <c r="S2813">
        <v>0.32</v>
      </c>
      <c r="T2813">
        <v>0.23</v>
      </c>
      <c r="U2813">
        <v>0</v>
      </c>
      <c r="V2813">
        <v>0</v>
      </c>
      <c r="W2813">
        <v>20.67</v>
      </c>
      <c r="X2813">
        <v>0.6</v>
      </c>
      <c r="Y2813">
        <v>-1</v>
      </c>
      <c r="Z2813">
        <v>-1</v>
      </c>
      <c r="AA2813">
        <v>24.88</v>
      </c>
      <c r="AB2813">
        <v>0.03</v>
      </c>
      <c r="AC2813">
        <v>0.02</v>
      </c>
      <c r="AD2813">
        <v>0.03</v>
      </c>
      <c r="AE2813">
        <v>4.17</v>
      </c>
      <c r="AF2813">
        <v>-1</v>
      </c>
      <c r="AG2813">
        <v>-1</v>
      </c>
      <c r="AH2813">
        <v>-1</v>
      </c>
      <c r="AI2813">
        <v>0</v>
      </c>
      <c r="AJ2813">
        <v>0</v>
      </c>
      <c r="AK2813">
        <v>0.03</v>
      </c>
      <c r="AL2813">
        <v>0.03</v>
      </c>
      <c r="AM2813">
        <v>0.05</v>
      </c>
      <c r="AN2813">
        <v>0.05</v>
      </c>
      <c r="AO2813">
        <v>1.42</v>
      </c>
      <c r="AP2813">
        <v>1.42</v>
      </c>
      <c r="AQ2813">
        <v>22.67</v>
      </c>
      <c r="AR2813">
        <v>0.53</v>
      </c>
      <c r="AS2813">
        <v>0.68</v>
      </c>
      <c r="AT2813">
        <v>-1</v>
      </c>
      <c r="AU2813">
        <v>-1</v>
      </c>
      <c r="AV2813">
        <v>0.05</v>
      </c>
      <c r="AW2813">
        <v>29.88</v>
      </c>
      <c r="AX2813">
        <v>29.88</v>
      </c>
      <c r="AY2813">
        <v>0.17</v>
      </c>
      <c r="AZ2813">
        <v>0</v>
      </c>
      <c r="BA2813">
        <v>1377.7265603997528</v>
      </c>
    </row>
    <row r="2814" spans="1:53" x14ac:dyDescent="0.25">
      <c r="A2814">
        <v>6081</v>
      </c>
      <c r="B2814" t="s">
        <v>3073</v>
      </c>
      <c r="C2814">
        <v>0</v>
      </c>
      <c r="D2814">
        <v>1.58</v>
      </c>
      <c r="E2814">
        <v>0</v>
      </c>
      <c r="F2814">
        <v>0</v>
      </c>
      <c r="G2814">
        <v>0</v>
      </c>
      <c r="H2814">
        <v>0.03</v>
      </c>
      <c r="I2814">
        <v>0</v>
      </c>
      <c r="J2814">
        <v>2</v>
      </c>
      <c r="K2814">
        <v>0.03</v>
      </c>
      <c r="L2814">
        <v>-1</v>
      </c>
      <c r="M2814">
        <v>-1</v>
      </c>
      <c r="N2814">
        <v>0.67</v>
      </c>
      <c r="O2814">
        <v>3.58</v>
      </c>
      <c r="P2814">
        <v>0.03</v>
      </c>
      <c r="Q2814">
        <v>0.28000000000000003</v>
      </c>
      <c r="R2814">
        <v>0.05</v>
      </c>
      <c r="S2814">
        <v>0.32</v>
      </c>
      <c r="T2814">
        <v>0.23</v>
      </c>
      <c r="U2814">
        <v>0</v>
      </c>
      <c r="V2814">
        <v>0</v>
      </c>
      <c r="W2814">
        <v>20.67</v>
      </c>
      <c r="X2814">
        <v>0.6</v>
      </c>
      <c r="Y2814">
        <v>-1</v>
      </c>
      <c r="Z2814">
        <v>-1</v>
      </c>
      <c r="AA2814">
        <v>24.88</v>
      </c>
      <c r="AB2814">
        <v>0.03</v>
      </c>
      <c r="AC2814">
        <v>0.02</v>
      </c>
      <c r="AD2814">
        <v>0.03</v>
      </c>
      <c r="AE2814">
        <v>4.17</v>
      </c>
      <c r="AF2814">
        <v>-1</v>
      </c>
      <c r="AG2814">
        <v>-1</v>
      </c>
      <c r="AH2814">
        <v>-1</v>
      </c>
      <c r="AI2814">
        <v>0</v>
      </c>
      <c r="AJ2814">
        <v>0</v>
      </c>
      <c r="AK2814">
        <v>0.03</v>
      </c>
      <c r="AL2814">
        <v>0.03</v>
      </c>
      <c r="AM2814">
        <v>0.05</v>
      </c>
      <c r="AN2814">
        <v>0.05</v>
      </c>
      <c r="AO2814">
        <v>1.42</v>
      </c>
      <c r="AP2814">
        <v>1.42</v>
      </c>
      <c r="AQ2814">
        <v>22.67</v>
      </c>
      <c r="AR2814">
        <v>0.53</v>
      </c>
      <c r="AS2814">
        <v>0.68</v>
      </c>
      <c r="AT2814">
        <v>-1</v>
      </c>
      <c r="AU2814">
        <v>-1</v>
      </c>
      <c r="AV2814">
        <v>0.05</v>
      </c>
      <c r="AW2814">
        <v>29.88</v>
      </c>
      <c r="AX2814">
        <v>29.88</v>
      </c>
      <c r="AY2814">
        <v>0.17</v>
      </c>
      <c r="AZ2814">
        <v>0</v>
      </c>
      <c r="BA2814">
        <v>1400.1286451625233</v>
      </c>
    </row>
    <row r="2815" spans="1:53" x14ac:dyDescent="0.25">
      <c r="A2815">
        <v>6083</v>
      </c>
      <c r="B2815" t="s">
        <v>3074</v>
      </c>
      <c r="C2815">
        <v>0</v>
      </c>
      <c r="D2815">
        <v>1.58</v>
      </c>
      <c r="E2815">
        <v>0</v>
      </c>
      <c r="F2815">
        <v>0</v>
      </c>
      <c r="G2815">
        <v>0</v>
      </c>
      <c r="H2815">
        <v>0.03</v>
      </c>
      <c r="I2815">
        <v>0</v>
      </c>
      <c r="J2815">
        <v>2</v>
      </c>
      <c r="K2815">
        <v>0.03</v>
      </c>
      <c r="L2815">
        <v>-1</v>
      </c>
      <c r="M2815">
        <v>-1</v>
      </c>
      <c r="N2815">
        <v>0.67</v>
      </c>
      <c r="O2815">
        <v>3.58</v>
      </c>
      <c r="P2815">
        <v>0.03</v>
      </c>
      <c r="Q2815">
        <v>0.28000000000000003</v>
      </c>
      <c r="R2815">
        <v>0.05</v>
      </c>
      <c r="S2815">
        <v>0.32</v>
      </c>
      <c r="T2815">
        <v>0.23</v>
      </c>
      <c r="U2815">
        <v>0</v>
      </c>
      <c r="V2815">
        <v>0</v>
      </c>
      <c r="W2815">
        <v>20.67</v>
      </c>
      <c r="X2815">
        <v>0.6</v>
      </c>
      <c r="Y2815">
        <v>-1</v>
      </c>
      <c r="Z2815">
        <v>-1</v>
      </c>
      <c r="AA2815">
        <v>24.88</v>
      </c>
      <c r="AB2815">
        <v>0.03</v>
      </c>
      <c r="AC2815">
        <v>0.02</v>
      </c>
      <c r="AD2815">
        <v>0.03</v>
      </c>
      <c r="AE2815">
        <v>4.17</v>
      </c>
      <c r="AF2815">
        <v>-1</v>
      </c>
      <c r="AG2815">
        <v>-1</v>
      </c>
      <c r="AH2815">
        <v>-1</v>
      </c>
      <c r="AI2815">
        <v>0</v>
      </c>
      <c r="AJ2815">
        <v>0</v>
      </c>
      <c r="AK2815">
        <v>0.03</v>
      </c>
      <c r="AL2815">
        <v>0.03</v>
      </c>
      <c r="AM2815">
        <v>0.05</v>
      </c>
      <c r="AN2815">
        <v>0.05</v>
      </c>
      <c r="AO2815">
        <v>1.42</v>
      </c>
      <c r="AP2815">
        <v>1.42</v>
      </c>
      <c r="AQ2815">
        <v>22.67</v>
      </c>
      <c r="AR2815">
        <v>0.53</v>
      </c>
      <c r="AS2815">
        <v>0.68</v>
      </c>
      <c r="AT2815">
        <v>-1</v>
      </c>
      <c r="AU2815">
        <v>-1</v>
      </c>
      <c r="AV2815">
        <v>0.05</v>
      </c>
      <c r="AW2815">
        <v>29.88</v>
      </c>
      <c r="AX2815">
        <v>29.88</v>
      </c>
      <c r="AY2815">
        <v>0.17</v>
      </c>
      <c r="AZ2815">
        <v>0</v>
      </c>
      <c r="BA2815">
        <v>1389.4405256182238</v>
      </c>
    </row>
    <row r="2816" spans="1:53" x14ac:dyDescent="0.25">
      <c r="A2816">
        <v>6084</v>
      </c>
      <c r="B2816" t="s">
        <v>3075</v>
      </c>
      <c r="C2816">
        <v>0</v>
      </c>
      <c r="D2816">
        <v>1.58</v>
      </c>
      <c r="E2816">
        <v>0</v>
      </c>
      <c r="F2816">
        <v>0</v>
      </c>
      <c r="G2816">
        <v>0</v>
      </c>
      <c r="H2816">
        <v>0.03</v>
      </c>
      <c r="I2816">
        <v>0</v>
      </c>
      <c r="J2816">
        <v>2</v>
      </c>
      <c r="K2816">
        <v>0.03</v>
      </c>
      <c r="L2816">
        <v>-1</v>
      </c>
      <c r="M2816">
        <v>-1</v>
      </c>
      <c r="N2816">
        <v>0.67</v>
      </c>
      <c r="O2816">
        <v>3.58</v>
      </c>
      <c r="P2816">
        <v>0.03</v>
      </c>
      <c r="Q2816">
        <v>0.28000000000000003</v>
      </c>
      <c r="R2816">
        <v>0.05</v>
      </c>
      <c r="S2816">
        <v>0.32</v>
      </c>
      <c r="T2816">
        <v>0.23</v>
      </c>
      <c r="U2816">
        <v>0</v>
      </c>
      <c r="V2816">
        <v>0</v>
      </c>
      <c r="W2816">
        <v>20.67</v>
      </c>
      <c r="X2816">
        <v>0.6</v>
      </c>
      <c r="Y2816">
        <v>-1</v>
      </c>
      <c r="Z2816">
        <v>-1</v>
      </c>
      <c r="AA2816">
        <v>24.88</v>
      </c>
      <c r="AB2816">
        <v>0.03</v>
      </c>
      <c r="AC2816">
        <v>0.02</v>
      </c>
      <c r="AD2816">
        <v>0.03</v>
      </c>
      <c r="AE2816">
        <v>4.17</v>
      </c>
      <c r="AF2816">
        <v>-1</v>
      </c>
      <c r="AG2816">
        <v>-1</v>
      </c>
      <c r="AH2816">
        <v>-1</v>
      </c>
      <c r="AI2816">
        <v>0</v>
      </c>
      <c r="AJ2816">
        <v>0</v>
      </c>
      <c r="AK2816">
        <v>0.03</v>
      </c>
      <c r="AL2816">
        <v>0.03</v>
      </c>
      <c r="AM2816">
        <v>0.05</v>
      </c>
      <c r="AN2816">
        <v>0.05</v>
      </c>
      <c r="AO2816">
        <v>1.42</v>
      </c>
      <c r="AP2816">
        <v>1.42</v>
      </c>
      <c r="AQ2816">
        <v>22.67</v>
      </c>
      <c r="AR2816">
        <v>0.53</v>
      </c>
      <c r="AS2816">
        <v>0.68</v>
      </c>
      <c r="AT2816">
        <v>-1</v>
      </c>
      <c r="AU2816">
        <v>-1</v>
      </c>
      <c r="AV2816">
        <v>0.05</v>
      </c>
      <c r="AW2816">
        <v>29.88</v>
      </c>
      <c r="AX2816">
        <v>29.88</v>
      </c>
      <c r="AY2816">
        <v>0.17</v>
      </c>
      <c r="AZ2816">
        <v>0</v>
      </c>
      <c r="BA2816">
        <v>1357.5946868654078</v>
      </c>
    </row>
    <row r="2817" spans="1:53" x14ac:dyDescent="0.25">
      <c r="A2817">
        <v>6085</v>
      </c>
      <c r="B2817" t="s">
        <v>2524</v>
      </c>
      <c r="C2817">
        <v>0</v>
      </c>
      <c r="D2817">
        <v>1.58</v>
      </c>
      <c r="E2817">
        <v>0</v>
      </c>
      <c r="F2817">
        <v>0</v>
      </c>
      <c r="G2817">
        <v>0</v>
      </c>
      <c r="H2817">
        <v>0.03</v>
      </c>
      <c r="I2817">
        <v>0</v>
      </c>
      <c r="J2817">
        <v>2</v>
      </c>
      <c r="K2817">
        <v>0.03</v>
      </c>
      <c r="L2817">
        <v>-1</v>
      </c>
      <c r="M2817">
        <v>-1</v>
      </c>
      <c r="N2817">
        <v>0.67</v>
      </c>
      <c r="O2817">
        <v>3.58</v>
      </c>
      <c r="P2817">
        <v>0.03</v>
      </c>
      <c r="Q2817">
        <v>0.28000000000000003</v>
      </c>
      <c r="R2817">
        <v>0.05</v>
      </c>
      <c r="S2817">
        <v>0.32</v>
      </c>
      <c r="T2817">
        <v>0.23</v>
      </c>
      <c r="U2817">
        <v>0</v>
      </c>
      <c r="V2817">
        <v>0</v>
      </c>
      <c r="W2817">
        <v>20.67</v>
      </c>
      <c r="X2817">
        <v>0.6</v>
      </c>
      <c r="Y2817">
        <v>-1</v>
      </c>
      <c r="Z2817">
        <v>-1</v>
      </c>
      <c r="AA2817">
        <v>24.88</v>
      </c>
      <c r="AB2817">
        <v>0.03</v>
      </c>
      <c r="AC2817">
        <v>0.02</v>
      </c>
      <c r="AD2817">
        <v>0.03</v>
      </c>
      <c r="AE2817">
        <v>4.17</v>
      </c>
      <c r="AF2817">
        <v>-1</v>
      </c>
      <c r="AG2817">
        <v>-1</v>
      </c>
      <c r="AH2817">
        <v>-1</v>
      </c>
      <c r="AI2817">
        <v>0</v>
      </c>
      <c r="AJ2817">
        <v>0</v>
      </c>
      <c r="AK2817">
        <v>0.03</v>
      </c>
      <c r="AL2817">
        <v>0.03</v>
      </c>
      <c r="AM2817">
        <v>0.05</v>
      </c>
      <c r="AN2817">
        <v>0.05</v>
      </c>
      <c r="AO2817">
        <v>1.42</v>
      </c>
      <c r="AP2817">
        <v>1.42</v>
      </c>
      <c r="AQ2817">
        <v>22.67</v>
      </c>
      <c r="AR2817">
        <v>0.53</v>
      </c>
      <c r="AS2817">
        <v>0.68</v>
      </c>
      <c r="AT2817">
        <v>-1</v>
      </c>
      <c r="AU2817">
        <v>-1</v>
      </c>
      <c r="AV2817">
        <v>0.05</v>
      </c>
      <c r="AW2817">
        <v>29.88</v>
      </c>
      <c r="AX2817">
        <v>29.88</v>
      </c>
      <c r="AY2817">
        <v>0.17</v>
      </c>
      <c r="AZ2817">
        <v>0</v>
      </c>
      <c r="BA2817">
        <v>1397.8029442311858</v>
      </c>
    </row>
    <row r="2818" spans="1:53" x14ac:dyDescent="0.25">
      <c r="A2818">
        <v>6086</v>
      </c>
      <c r="B2818" t="s">
        <v>3076</v>
      </c>
      <c r="C2818">
        <v>0</v>
      </c>
      <c r="D2818">
        <v>1.58</v>
      </c>
      <c r="E2818">
        <v>0</v>
      </c>
      <c r="F2818">
        <v>0</v>
      </c>
      <c r="G2818">
        <v>0</v>
      </c>
      <c r="H2818">
        <v>0.03</v>
      </c>
      <c r="I2818">
        <v>0</v>
      </c>
      <c r="J2818">
        <v>2</v>
      </c>
      <c r="K2818">
        <v>0.03</v>
      </c>
      <c r="L2818">
        <v>-1</v>
      </c>
      <c r="M2818">
        <v>-1</v>
      </c>
      <c r="N2818">
        <v>0.67</v>
      </c>
      <c r="O2818">
        <v>3.58</v>
      </c>
      <c r="P2818">
        <v>0.03</v>
      </c>
      <c r="Q2818">
        <v>0.28000000000000003</v>
      </c>
      <c r="R2818">
        <v>0.05</v>
      </c>
      <c r="S2818">
        <v>0.32</v>
      </c>
      <c r="T2818">
        <v>0.23</v>
      </c>
      <c r="U2818">
        <v>0</v>
      </c>
      <c r="V2818">
        <v>0</v>
      </c>
      <c r="W2818">
        <v>20.67</v>
      </c>
      <c r="X2818">
        <v>0.6</v>
      </c>
      <c r="Y2818">
        <v>-1</v>
      </c>
      <c r="Z2818">
        <v>-1</v>
      </c>
      <c r="AA2818">
        <v>24.88</v>
      </c>
      <c r="AB2818">
        <v>0.03</v>
      </c>
      <c r="AC2818">
        <v>0.02</v>
      </c>
      <c r="AD2818">
        <v>0.03</v>
      </c>
      <c r="AE2818">
        <v>4.17</v>
      </c>
      <c r="AF2818">
        <v>-1</v>
      </c>
      <c r="AG2818">
        <v>-1</v>
      </c>
      <c r="AH2818">
        <v>-1</v>
      </c>
      <c r="AI2818">
        <v>0</v>
      </c>
      <c r="AJ2818">
        <v>0</v>
      </c>
      <c r="AK2818">
        <v>0.03</v>
      </c>
      <c r="AL2818">
        <v>0.03</v>
      </c>
      <c r="AM2818">
        <v>0.05</v>
      </c>
      <c r="AN2818">
        <v>0.05</v>
      </c>
      <c r="AO2818">
        <v>1.42</v>
      </c>
      <c r="AP2818">
        <v>1.42</v>
      </c>
      <c r="AQ2818">
        <v>22.67</v>
      </c>
      <c r="AR2818">
        <v>0.53</v>
      </c>
      <c r="AS2818">
        <v>0.68</v>
      </c>
      <c r="AT2818">
        <v>-1</v>
      </c>
      <c r="AU2818">
        <v>-1</v>
      </c>
      <c r="AV2818">
        <v>0.05</v>
      </c>
      <c r="AW2818">
        <v>29.88</v>
      </c>
      <c r="AX2818">
        <v>29.88</v>
      </c>
      <c r="AY2818">
        <v>0.17</v>
      </c>
      <c r="AZ2818">
        <v>0</v>
      </c>
      <c r="BA2818">
        <v>1503.4969211111782</v>
      </c>
    </row>
    <row r="2819" spans="1:53" x14ac:dyDescent="0.25">
      <c r="A2819">
        <v>6087</v>
      </c>
      <c r="B2819" t="s">
        <v>3077</v>
      </c>
      <c r="C2819">
        <v>0</v>
      </c>
      <c r="D2819">
        <v>1.58</v>
      </c>
      <c r="E2819">
        <v>0</v>
      </c>
      <c r="F2819">
        <v>0</v>
      </c>
      <c r="G2819">
        <v>0</v>
      </c>
      <c r="H2819">
        <v>0.03</v>
      </c>
      <c r="I2819">
        <v>0</v>
      </c>
      <c r="J2819">
        <v>2</v>
      </c>
      <c r="K2819">
        <v>0.03</v>
      </c>
      <c r="L2819">
        <v>-1</v>
      </c>
      <c r="M2819">
        <v>-1</v>
      </c>
      <c r="N2819">
        <v>0.67</v>
      </c>
      <c r="O2819">
        <v>3.58</v>
      </c>
      <c r="P2819">
        <v>0.03</v>
      </c>
      <c r="Q2819">
        <v>0.28000000000000003</v>
      </c>
      <c r="R2819">
        <v>0.05</v>
      </c>
      <c r="S2819">
        <v>0.32</v>
      </c>
      <c r="T2819">
        <v>0.23</v>
      </c>
      <c r="U2819">
        <v>0</v>
      </c>
      <c r="V2819">
        <v>0</v>
      </c>
      <c r="W2819">
        <v>20.67</v>
      </c>
      <c r="X2819">
        <v>0.6</v>
      </c>
      <c r="Y2819">
        <v>-1</v>
      </c>
      <c r="Z2819">
        <v>-1</v>
      </c>
      <c r="AA2819">
        <v>24.88</v>
      </c>
      <c r="AB2819">
        <v>0.03</v>
      </c>
      <c r="AC2819">
        <v>0.02</v>
      </c>
      <c r="AD2819">
        <v>0.03</v>
      </c>
      <c r="AE2819">
        <v>4.17</v>
      </c>
      <c r="AF2819">
        <v>-1</v>
      </c>
      <c r="AG2819">
        <v>-1</v>
      </c>
      <c r="AH2819">
        <v>-1</v>
      </c>
      <c r="AI2819">
        <v>0</v>
      </c>
      <c r="AJ2819">
        <v>0</v>
      </c>
      <c r="AK2819">
        <v>0.03</v>
      </c>
      <c r="AL2819">
        <v>0.03</v>
      </c>
      <c r="AM2819">
        <v>0.05</v>
      </c>
      <c r="AN2819">
        <v>0.05</v>
      </c>
      <c r="AO2819">
        <v>1.42</v>
      </c>
      <c r="AP2819">
        <v>1.42</v>
      </c>
      <c r="AQ2819">
        <v>22.67</v>
      </c>
      <c r="AR2819">
        <v>0.53</v>
      </c>
      <c r="AS2819">
        <v>0.68</v>
      </c>
      <c r="AT2819">
        <v>-1</v>
      </c>
      <c r="AU2819">
        <v>-1</v>
      </c>
      <c r="AV2819">
        <v>0.05</v>
      </c>
      <c r="AW2819">
        <v>29.88</v>
      </c>
      <c r="AX2819">
        <v>29.88</v>
      </c>
      <c r="AY2819">
        <v>0.17</v>
      </c>
      <c r="AZ2819">
        <v>0</v>
      </c>
      <c r="BA2819">
        <v>1350.6506913149315</v>
      </c>
    </row>
    <row r="2820" spans="1:53" x14ac:dyDescent="0.25">
      <c r="A2820">
        <v>6088</v>
      </c>
      <c r="B2820" t="s">
        <v>3078</v>
      </c>
      <c r="C2820">
        <v>0</v>
      </c>
      <c r="D2820">
        <v>1.58</v>
      </c>
      <c r="E2820">
        <v>0</v>
      </c>
      <c r="F2820">
        <v>0</v>
      </c>
      <c r="G2820">
        <v>0</v>
      </c>
      <c r="H2820">
        <v>0.03</v>
      </c>
      <c r="I2820">
        <v>0</v>
      </c>
      <c r="J2820">
        <v>2</v>
      </c>
      <c r="K2820">
        <v>0.03</v>
      </c>
      <c r="L2820">
        <v>-1</v>
      </c>
      <c r="M2820">
        <v>-1</v>
      </c>
      <c r="N2820">
        <v>0.67</v>
      </c>
      <c r="O2820">
        <v>3.58</v>
      </c>
      <c r="P2820">
        <v>0.03</v>
      </c>
      <c r="Q2820">
        <v>0.28000000000000003</v>
      </c>
      <c r="R2820">
        <v>0.05</v>
      </c>
      <c r="S2820">
        <v>0.32</v>
      </c>
      <c r="T2820">
        <v>0.23</v>
      </c>
      <c r="U2820">
        <v>0</v>
      </c>
      <c r="V2820">
        <v>0</v>
      </c>
      <c r="W2820">
        <v>20.67</v>
      </c>
      <c r="X2820">
        <v>0.6</v>
      </c>
      <c r="Y2820">
        <v>-1</v>
      </c>
      <c r="Z2820">
        <v>-1</v>
      </c>
      <c r="AA2820">
        <v>24.88</v>
      </c>
      <c r="AB2820">
        <v>0.03</v>
      </c>
      <c r="AC2820">
        <v>0.02</v>
      </c>
      <c r="AD2820">
        <v>0.03</v>
      </c>
      <c r="AE2820">
        <v>4.17</v>
      </c>
      <c r="AF2820">
        <v>-1</v>
      </c>
      <c r="AG2820">
        <v>-1</v>
      </c>
      <c r="AH2820">
        <v>-1</v>
      </c>
      <c r="AI2820">
        <v>0</v>
      </c>
      <c r="AJ2820">
        <v>0</v>
      </c>
      <c r="AK2820">
        <v>0.03</v>
      </c>
      <c r="AL2820">
        <v>0.03</v>
      </c>
      <c r="AM2820">
        <v>0.05</v>
      </c>
      <c r="AN2820">
        <v>0.05</v>
      </c>
      <c r="AO2820">
        <v>1.42</v>
      </c>
      <c r="AP2820">
        <v>1.42</v>
      </c>
      <c r="AQ2820">
        <v>22.67</v>
      </c>
      <c r="AR2820">
        <v>0.53</v>
      </c>
      <c r="AS2820">
        <v>0.68</v>
      </c>
      <c r="AT2820">
        <v>-1</v>
      </c>
      <c r="AU2820">
        <v>-1</v>
      </c>
      <c r="AV2820">
        <v>0.05</v>
      </c>
      <c r="AW2820">
        <v>29.88</v>
      </c>
      <c r="AX2820">
        <v>29.88</v>
      </c>
      <c r="AY2820">
        <v>0.17</v>
      </c>
      <c r="AZ2820">
        <v>0</v>
      </c>
      <c r="BA2820">
        <v>1397.4190619397145</v>
      </c>
    </row>
    <row r="2821" spans="1:53" x14ac:dyDescent="0.25">
      <c r="A2821">
        <v>6089</v>
      </c>
      <c r="B2821" t="s">
        <v>3079</v>
      </c>
      <c r="C2821">
        <v>0</v>
      </c>
      <c r="D2821">
        <v>1.58</v>
      </c>
      <c r="E2821">
        <v>0</v>
      </c>
      <c r="F2821">
        <v>0</v>
      </c>
      <c r="G2821">
        <v>0</v>
      </c>
      <c r="H2821">
        <v>0.03</v>
      </c>
      <c r="I2821">
        <v>0</v>
      </c>
      <c r="J2821">
        <v>2</v>
      </c>
      <c r="K2821">
        <v>0.03</v>
      </c>
      <c r="L2821">
        <v>-1</v>
      </c>
      <c r="M2821">
        <v>-1</v>
      </c>
      <c r="N2821">
        <v>0.67</v>
      </c>
      <c r="O2821">
        <v>3.58</v>
      </c>
      <c r="P2821">
        <v>0.03</v>
      </c>
      <c r="Q2821">
        <v>0.28000000000000003</v>
      </c>
      <c r="R2821">
        <v>0.05</v>
      </c>
      <c r="S2821">
        <v>0.32</v>
      </c>
      <c r="T2821">
        <v>0.23</v>
      </c>
      <c r="U2821">
        <v>0</v>
      </c>
      <c r="V2821">
        <v>0</v>
      </c>
      <c r="W2821">
        <v>20.67</v>
      </c>
      <c r="X2821">
        <v>0.6</v>
      </c>
      <c r="Y2821">
        <v>-1</v>
      </c>
      <c r="Z2821">
        <v>-1</v>
      </c>
      <c r="AA2821">
        <v>24.88</v>
      </c>
      <c r="AB2821">
        <v>0.03</v>
      </c>
      <c r="AC2821">
        <v>0.02</v>
      </c>
      <c r="AD2821">
        <v>0.03</v>
      </c>
      <c r="AE2821">
        <v>4.17</v>
      </c>
      <c r="AF2821">
        <v>-1</v>
      </c>
      <c r="AG2821">
        <v>-1</v>
      </c>
      <c r="AH2821">
        <v>-1</v>
      </c>
      <c r="AI2821">
        <v>0</v>
      </c>
      <c r="AJ2821">
        <v>0</v>
      </c>
      <c r="AK2821">
        <v>0.03</v>
      </c>
      <c r="AL2821">
        <v>0.03</v>
      </c>
      <c r="AM2821">
        <v>0.05</v>
      </c>
      <c r="AN2821">
        <v>0.05</v>
      </c>
      <c r="AO2821">
        <v>1.42</v>
      </c>
      <c r="AP2821">
        <v>1.42</v>
      </c>
      <c r="AQ2821">
        <v>22.67</v>
      </c>
      <c r="AR2821">
        <v>0.53</v>
      </c>
      <c r="AS2821">
        <v>0.68</v>
      </c>
      <c r="AT2821">
        <v>-1</v>
      </c>
      <c r="AU2821">
        <v>-1</v>
      </c>
      <c r="AV2821">
        <v>0.05</v>
      </c>
      <c r="AW2821">
        <v>29.88</v>
      </c>
      <c r="AX2821">
        <v>29.88</v>
      </c>
      <c r="AY2821">
        <v>0.17</v>
      </c>
      <c r="AZ2821">
        <v>0</v>
      </c>
      <c r="BA2821">
        <v>1412.4941043036392</v>
      </c>
    </row>
    <row r="2822" spans="1:53" x14ac:dyDescent="0.25">
      <c r="A2822">
        <v>6090</v>
      </c>
      <c r="B2822" t="s">
        <v>3080</v>
      </c>
      <c r="C2822">
        <v>0</v>
      </c>
      <c r="D2822">
        <v>1.58</v>
      </c>
      <c r="E2822">
        <v>0</v>
      </c>
      <c r="F2822">
        <v>0</v>
      </c>
      <c r="G2822">
        <v>0</v>
      </c>
      <c r="H2822">
        <v>0.03</v>
      </c>
      <c r="I2822">
        <v>0</v>
      </c>
      <c r="J2822">
        <v>2</v>
      </c>
      <c r="K2822">
        <v>0.03</v>
      </c>
      <c r="L2822">
        <v>-1</v>
      </c>
      <c r="M2822">
        <v>-1</v>
      </c>
      <c r="N2822">
        <v>0.67</v>
      </c>
      <c r="O2822">
        <v>3.58</v>
      </c>
      <c r="P2822">
        <v>0.03</v>
      </c>
      <c r="Q2822">
        <v>0.28000000000000003</v>
      </c>
      <c r="R2822">
        <v>0.05</v>
      </c>
      <c r="S2822">
        <v>0.32</v>
      </c>
      <c r="T2822">
        <v>0.23</v>
      </c>
      <c r="U2822">
        <v>0</v>
      </c>
      <c r="V2822">
        <v>0</v>
      </c>
      <c r="W2822">
        <v>20.67</v>
      </c>
      <c r="X2822">
        <v>0.6</v>
      </c>
      <c r="Y2822">
        <v>-1</v>
      </c>
      <c r="Z2822">
        <v>-1</v>
      </c>
      <c r="AA2822">
        <v>24.88</v>
      </c>
      <c r="AB2822">
        <v>0.03</v>
      </c>
      <c r="AC2822">
        <v>0.02</v>
      </c>
      <c r="AD2822">
        <v>0.03</v>
      </c>
      <c r="AE2822">
        <v>4.17</v>
      </c>
      <c r="AF2822">
        <v>-1</v>
      </c>
      <c r="AG2822">
        <v>-1</v>
      </c>
      <c r="AH2822">
        <v>-1</v>
      </c>
      <c r="AI2822">
        <v>0</v>
      </c>
      <c r="AJ2822">
        <v>0</v>
      </c>
      <c r="AK2822">
        <v>0.03</v>
      </c>
      <c r="AL2822">
        <v>0.03</v>
      </c>
      <c r="AM2822">
        <v>0.05</v>
      </c>
      <c r="AN2822">
        <v>0.05</v>
      </c>
      <c r="AO2822">
        <v>1.42</v>
      </c>
      <c r="AP2822">
        <v>1.42</v>
      </c>
      <c r="AQ2822">
        <v>22.67</v>
      </c>
      <c r="AR2822">
        <v>0.53</v>
      </c>
      <c r="AS2822">
        <v>0.68</v>
      </c>
      <c r="AT2822">
        <v>-1</v>
      </c>
      <c r="AU2822">
        <v>-1</v>
      </c>
      <c r="AV2822">
        <v>0.05</v>
      </c>
      <c r="AW2822">
        <v>29.88</v>
      </c>
      <c r="AX2822">
        <v>29.88</v>
      </c>
      <c r="AY2822">
        <v>0.17</v>
      </c>
      <c r="AZ2822">
        <v>0</v>
      </c>
      <c r="BA2822">
        <v>1449.0640477145969</v>
      </c>
    </row>
    <row r="2823" spans="1:53" x14ac:dyDescent="0.25">
      <c r="A2823">
        <v>6091</v>
      </c>
      <c r="B2823" t="s">
        <v>3081</v>
      </c>
      <c r="C2823">
        <v>0</v>
      </c>
      <c r="D2823">
        <v>1.58</v>
      </c>
      <c r="E2823">
        <v>0</v>
      </c>
      <c r="F2823">
        <v>0</v>
      </c>
      <c r="G2823">
        <v>0</v>
      </c>
      <c r="H2823">
        <v>0.03</v>
      </c>
      <c r="I2823">
        <v>0</v>
      </c>
      <c r="J2823">
        <v>2</v>
      </c>
      <c r="K2823">
        <v>0.03</v>
      </c>
      <c r="L2823">
        <v>-1</v>
      </c>
      <c r="M2823">
        <v>-1</v>
      </c>
      <c r="N2823">
        <v>0.67</v>
      </c>
      <c r="O2823">
        <v>3.58</v>
      </c>
      <c r="P2823">
        <v>0.03</v>
      </c>
      <c r="Q2823">
        <v>0.28000000000000003</v>
      </c>
      <c r="R2823">
        <v>0.05</v>
      </c>
      <c r="S2823">
        <v>0.32</v>
      </c>
      <c r="T2823">
        <v>0.23</v>
      </c>
      <c r="U2823">
        <v>0</v>
      </c>
      <c r="V2823">
        <v>0</v>
      </c>
      <c r="W2823">
        <v>20.67</v>
      </c>
      <c r="X2823">
        <v>0.6</v>
      </c>
      <c r="Y2823">
        <v>-1</v>
      </c>
      <c r="Z2823">
        <v>-1</v>
      </c>
      <c r="AA2823">
        <v>24.88</v>
      </c>
      <c r="AB2823">
        <v>0.03</v>
      </c>
      <c r="AC2823">
        <v>0.02</v>
      </c>
      <c r="AD2823">
        <v>0.03</v>
      </c>
      <c r="AE2823">
        <v>4.17</v>
      </c>
      <c r="AF2823">
        <v>-1</v>
      </c>
      <c r="AG2823">
        <v>-1</v>
      </c>
      <c r="AH2823">
        <v>-1</v>
      </c>
      <c r="AI2823">
        <v>0</v>
      </c>
      <c r="AJ2823">
        <v>0</v>
      </c>
      <c r="AK2823">
        <v>0.03</v>
      </c>
      <c r="AL2823">
        <v>0.03</v>
      </c>
      <c r="AM2823">
        <v>0.05</v>
      </c>
      <c r="AN2823">
        <v>0.05</v>
      </c>
      <c r="AO2823">
        <v>1.42</v>
      </c>
      <c r="AP2823">
        <v>1.42</v>
      </c>
      <c r="AQ2823">
        <v>22.67</v>
      </c>
      <c r="AR2823">
        <v>0.53</v>
      </c>
      <c r="AS2823">
        <v>0.68</v>
      </c>
      <c r="AT2823">
        <v>-1</v>
      </c>
      <c r="AU2823">
        <v>-1</v>
      </c>
      <c r="AV2823">
        <v>0.05</v>
      </c>
      <c r="AW2823">
        <v>29.88</v>
      </c>
      <c r="AX2823">
        <v>29.88</v>
      </c>
      <c r="AY2823">
        <v>0.17</v>
      </c>
      <c r="AZ2823">
        <v>0</v>
      </c>
      <c r="BA2823">
        <v>1300.4323165174269</v>
      </c>
    </row>
    <row r="2824" spans="1:53" x14ac:dyDescent="0.25">
      <c r="A2824">
        <v>6092</v>
      </c>
      <c r="B2824" t="s">
        <v>3082</v>
      </c>
      <c r="C2824">
        <v>0</v>
      </c>
      <c r="D2824">
        <v>1.58</v>
      </c>
      <c r="E2824">
        <v>0</v>
      </c>
      <c r="F2824">
        <v>0</v>
      </c>
      <c r="G2824">
        <v>0</v>
      </c>
      <c r="H2824">
        <v>0.03</v>
      </c>
      <c r="I2824">
        <v>0</v>
      </c>
      <c r="J2824">
        <v>2</v>
      </c>
      <c r="K2824">
        <v>0.03</v>
      </c>
      <c r="L2824">
        <v>-1</v>
      </c>
      <c r="M2824">
        <v>-1</v>
      </c>
      <c r="N2824">
        <v>0.67</v>
      </c>
      <c r="O2824">
        <v>3.58</v>
      </c>
      <c r="P2824">
        <v>0.03</v>
      </c>
      <c r="Q2824">
        <v>0.28000000000000003</v>
      </c>
      <c r="R2824">
        <v>0.05</v>
      </c>
      <c r="S2824">
        <v>0.32</v>
      </c>
      <c r="T2824">
        <v>0.23</v>
      </c>
      <c r="U2824">
        <v>0</v>
      </c>
      <c r="V2824">
        <v>0</v>
      </c>
      <c r="W2824">
        <v>20.67</v>
      </c>
      <c r="X2824">
        <v>0.6</v>
      </c>
      <c r="Y2824">
        <v>-1</v>
      </c>
      <c r="Z2824">
        <v>-1</v>
      </c>
      <c r="AA2824">
        <v>24.88</v>
      </c>
      <c r="AB2824">
        <v>0.03</v>
      </c>
      <c r="AC2824">
        <v>0.02</v>
      </c>
      <c r="AD2824">
        <v>0.03</v>
      </c>
      <c r="AE2824">
        <v>4.17</v>
      </c>
      <c r="AF2824">
        <v>-1</v>
      </c>
      <c r="AG2824">
        <v>-1</v>
      </c>
      <c r="AH2824">
        <v>-1</v>
      </c>
      <c r="AI2824">
        <v>0</v>
      </c>
      <c r="AJ2824">
        <v>0</v>
      </c>
      <c r="AK2824">
        <v>0.03</v>
      </c>
      <c r="AL2824">
        <v>0.03</v>
      </c>
      <c r="AM2824">
        <v>0.05</v>
      </c>
      <c r="AN2824">
        <v>0.05</v>
      </c>
      <c r="AO2824">
        <v>1.42</v>
      </c>
      <c r="AP2824">
        <v>1.42</v>
      </c>
      <c r="AQ2824">
        <v>22.67</v>
      </c>
      <c r="AR2824">
        <v>0.53</v>
      </c>
      <c r="AS2824">
        <v>0.68</v>
      </c>
      <c r="AT2824">
        <v>-1</v>
      </c>
      <c r="AU2824">
        <v>-1</v>
      </c>
      <c r="AV2824">
        <v>0.05</v>
      </c>
      <c r="AW2824">
        <v>29.88</v>
      </c>
      <c r="AX2824">
        <v>29.88</v>
      </c>
      <c r="AY2824">
        <v>0.17</v>
      </c>
      <c r="AZ2824">
        <v>0</v>
      </c>
      <c r="BA2824">
        <v>1409.2141927847319</v>
      </c>
    </row>
    <row r="2825" spans="1:53" x14ac:dyDescent="0.25">
      <c r="A2825">
        <v>6093</v>
      </c>
      <c r="B2825" t="s">
        <v>3083</v>
      </c>
      <c r="C2825">
        <v>0</v>
      </c>
      <c r="D2825">
        <v>1.58</v>
      </c>
      <c r="E2825">
        <v>0</v>
      </c>
      <c r="F2825">
        <v>0</v>
      </c>
      <c r="G2825">
        <v>0</v>
      </c>
      <c r="H2825">
        <v>0.03</v>
      </c>
      <c r="I2825">
        <v>0</v>
      </c>
      <c r="J2825">
        <v>2</v>
      </c>
      <c r="K2825">
        <v>0.03</v>
      </c>
      <c r="L2825">
        <v>-1</v>
      </c>
      <c r="M2825">
        <v>-1</v>
      </c>
      <c r="N2825">
        <v>0.67</v>
      </c>
      <c r="O2825">
        <v>3.58</v>
      </c>
      <c r="P2825">
        <v>0.03</v>
      </c>
      <c r="Q2825">
        <v>0.28000000000000003</v>
      </c>
      <c r="R2825">
        <v>0.05</v>
      </c>
      <c r="S2825">
        <v>0.32</v>
      </c>
      <c r="T2825">
        <v>0.23</v>
      </c>
      <c r="U2825">
        <v>0</v>
      </c>
      <c r="V2825">
        <v>0</v>
      </c>
      <c r="W2825">
        <v>20.67</v>
      </c>
      <c r="X2825">
        <v>0.6</v>
      </c>
      <c r="Y2825">
        <v>-1</v>
      </c>
      <c r="Z2825">
        <v>-1</v>
      </c>
      <c r="AA2825">
        <v>24.88</v>
      </c>
      <c r="AB2825">
        <v>0.03</v>
      </c>
      <c r="AC2825">
        <v>0.02</v>
      </c>
      <c r="AD2825">
        <v>0.03</v>
      </c>
      <c r="AE2825">
        <v>4.17</v>
      </c>
      <c r="AF2825">
        <v>-1</v>
      </c>
      <c r="AG2825">
        <v>-1</v>
      </c>
      <c r="AH2825">
        <v>-1</v>
      </c>
      <c r="AI2825">
        <v>0</v>
      </c>
      <c r="AJ2825">
        <v>0</v>
      </c>
      <c r="AK2825">
        <v>0.03</v>
      </c>
      <c r="AL2825">
        <v>0.03</v>
      </c>
      <c r="AM2825">
        <v>0.05</v>
      </c>
      <c r="AN2825">
        <v>0.05</v>
      </c>
      <c r="AO2825">
        <v>1.42</v>
      </c>
      <c r="AP2825">
        <v>1.42</v>
      </c>
      <c r="AQ2825">
        <v>22.67</v>
      </c>
      <c r="AR2825">
        <v>0.53</v>
      </c>
      <c r="AS2825">
        <v>0.68</v>
      </c>
      <c r="AT2825">
        <v>-1</v>
      </c>
      <c r="AU2825">
        <v>-1</v>
      </c>
      <c r="AV2825">
        <v>0.05</v>
      </c>
      <c r="AW2825">
        <v>29.88</v>
      </c>
      <c r="AX2825">
        <v>29.88</v>
      </c>
      <c r="AY2825">
        <v>0.17</v>
      </c>
      <c r="AZ2825">
        <v>0</v>
      </c>
      <c r="BA2825">
        <v>1440.7377605878687</v>
      </c>
    </row>
    <row r="2826" spans="1:53" x14ac:dyDescent="0.25">
      <c r="A2826">
        <v>6094</v>
      </c>
      <c r="B2826" t="s">
        <v>3084</v>
      </c>
      <c r="C2826">
        <v>0</v>
      </c>
      <c r="D2826">
        <v>1.58</v>
      </c>
      <c r="E2826">
        <v>0</v>
      </c>
      <c r="F2826">
        <v>0</v>
      </c>
      <c r="G2826">
        <v>0</v>
      </c>
      <c r="H2826">
        <v>0.03</v>
      </c>
      <c r="I2826">
        <v>0</v>
      </c>
      <c r="J2826">
        <v>2</v>
      </c>
      <c r="K2826">
        <v>0.03</v>
      </c>
      <c r="L2826">
        <v>-1</v>
      </c>
      <c r="M2826">
        <v>-1</v>
      </c>
      <c r="N2826">
        <v>0.67</v>
      </c>
      <c r="O2826">
        <v>3.58</v>
      </c>
      <c r="P2826">
        <v>0.03</v>
      </c>
      <c r="Q2826">
        <v>0.28000000000000003</v>
      </c>
      <c r="R2826">
        <v>0.05</v>
      </c>
      <c r="S2826">
        <v>0.32</v>
      </c>
      <c r="T2826">
        <v>0.23</v>
      </c>
      <c r="U2826">
        <v>0</v>
      </c>
      <c r="V2826">
        <v>0</v>
      </c>
      <c r="W2826">
        <v>20.67</v>
      </c>
      <c r="X2826">
        <v>0.6</v>
      </c>
      <c r="Y2826">
        <v>-1</v>
      </c>
      <c r="Z2826">
        <v>-1</v>
      </c>
      <c r="AA2826">
        <v>24.88</v>
      </c>
      <c r="AB2826">
        <v>0.03</v>
      </c>
      <c r="AC2826">
        <v>0.02</v>
      </c>
      <c r="AD2826">
        <v>0.03</v>
      </c>
      <c r="AE2826">
        <v>4.17</v>
      </c>
      <c r="AF2826">
        <v>-1</v>
      </c>
      <c r="AG2826">
        <v>-1</v>
      </c>
      <c r="AH2826">
        <v>-1</v>
      </c>
      <c r="AI2826">
        <v>0</v>
      </c>
      <c r="AJ2826">
        <v>0</v>
      </c>
      <c r="AK2826">
        <v>0.03</v>
      </c>
      <c r="AL2826">
        <v>0.03</v>
      </c>
      <c r="AM2826">
        <v>0.05</v>
      </c>
      <c r="AN2826">
        <v>0.05</v>
      </c>
      <c r="AO2826">
        <v>1.42</v>
      </c>
      <c r="AP2826">
        <v>1.42</v>
      </c>
      <c r="AQ2826">
        <v>22.67</v>
      </c>
      <c r="AR2826">
        <v>0.53</v>
      </c>
      <c r="AS2826">
        <v>0.68</v>
      </c>
      <c r="AT2826">
        <v>-1</v>
      </c>
      <c r="AU2826">
        <v>-1</v>
      </c>
      <c r="AV2826">
        <v>0.05</v>
      </c>
      <c r="AW2826">
        <v>29.88</v>
      </c>
      <c r="AX2826">
        <v>29.88</v>
      </c>
      <c r="AY2826">
        <v>0.17</v>
      </c>
      <c r="AZ2826">
        <v>0</v>
      </c>
      <c r="BA2826">
        <v>1425.2556888992897</v>
      </c>
    </row>
    <row r="2827" spans="1:53" x14ac:dyDescent="0.25">
      <c r="A2827">
        <v>6096</v>
      </c>
      <c r="B2827" t="s">
        <v>3085</v>
      </c>
      <c r="C2827">
        <v>0</v>
      </c>
      <c r="D2827">
        <v>1.58</v>
      </c>
      <c r="E2827">
        <v>0</v>
      </c>
      <c r="F2827">
        <v>0</v>
      </c>
      <c r="G2827">
        <v>0</v>
      </c>
      <c r="H2827">
        <v>0.03</v>
      </c>
      <c r="I2827">
        <v>0</v>
      </c>
      <c r="J2827">
        <v>2</v>
      </c>
      <c r="K2827">
        <v>0.03</v>
      </c>
      <c r="L2827">
        <v>-1</v>
      </c>
      <c r="M2827">
        <v>-1</v>
      </c>
      <c r="N2827">
        <v>0.67</v>
      </c>
      <c r="O2827">
        <v>3.58</v>
      </c>
      <c r="P2827">
        <v>0.03</v>
      </c>
      <c r="Q2827">
        <v>0.28000000000000003</v>
      </c>
      <c r="R2827">
        <v>0.05</v>
      </c>
      <c r="S2827">
        <v>0.32</v>
      </c>
      <c r="T2827">
        <v>0.23</v>
      </c>
      <c r="U2827">
        <v>0</v>
      </c>
      <c r="V2827">
        <v>0</v>
      </c>
      <c r="W2827">
        <v>20.67</v>
      </c>
      <c r="X2827">
        <v>0.6</v>
      </c>
      <c r="Y2827">
        <v>-1</v>
      </c>
      <c r="Z2827">
        <v>-1</v>
      </c>
      <c r="AA2827">
        <v>24.88</v>
      </c>
      <c r="AB2827">
        <v>0.03</v>
      </c>
      <c r="AC2827">
        <v>0.02</v>
      </c>
      <c r="AD2827">
        <v>0.03</v>
      </c>
      <c r="AE2827">
        <v>4.17</v>
      </c>
      <c r="AF2827">
        <v>-1</v>
      </c>
      <c r="AG2827">
        <v>-1</v>
      </c>
      <c r="AH2827">
        <v>-1</v>
      </c>
      <c r="AI2827">
        <v>0</v>
      </c>
      <c r="AJ2827">
        <v>0</v>
      </c>
      <c r="AK2827">
        <v>0.03</v>
      </c>
      <c r="AL2827">
        <v>0.03</v>
      </c>
      <c r="AM2827">
        <v>0.05</v>
      </c>
      <c r="AN2827">
        <v>0.05</v>
      </c>
      <c r="AO2827">
        <v>1.42</v>
      </c>
      <c r="AP2827">
        <v>1.42</v>
      </c>
      <c r="AQ2827">
        <v>22.67</v>
      </c>
      <c r="AR2827">
        <v>0.53</v>
      </c>
      <c r="AS2827">
        <v>0.68</v>
      </c>
      <c r="AT2827">
        <v>-1</v>
      </c>
      <c r="AU2827">
        <v>-1</v>
      </c>
      <c r="AV2827">
        <v>0.05</v>
      </c>
      <c r="AW2827">
        <v>29.88</v>
      </c>
      <c r="AX2827">
        <v>29.88</v>
      </c>
      <c r="AY2827">
        <v>0.17</v>
      </c>
      <c r="AZ2827">
        <v>0</v>
      </c>
      <c r="BA2827">
        <v>1307.4123945032768</v>
      </c>
    </row>
    <row r="2828" spans="1:53" x14ac:dyDescent="0.25">
      <c r="A2828">
        <v>6097</v>
      </c>
      <c r="B2828" t="s">
        <v>3086</v>
      </c>
      <c r="C2828">
        <v>0</v>
      </c>
      <c r="D2828">
        <v>1.58</v>
      </c>
      <c r="E2828">
        <v>0</v>
      </c>
      <c r="F2828">
        <v>0</v>
      </c>
      <c r="G2828">
        <v>0</v>
      </c>
      <c r="H2828">
        <v>0.03</v>
      </c>
      <c r="I2828">
        <v>0</v>
      </c>
      <c r="J2828">
        <v>2</v>
      </c>
      <c r="K2828">
        <v>0.03</v>
      </c>
      <c r="L2828">
        <v>-1</v>
      </c>
      <c r="M2828">
        <v>-1</v>
      </c>
      <c r="N2828">
        <v>0.67</v>
      </c>
      <c r="O2828">
        <v>3.58</v>
      </c>
      <c r="P2828">
        <v>0.03</v>
      </c>
      <c r="Q2828">
        <v>0.28000000000000003</v>
      </c>
      <c r="R2828">
        <v>0.05</v>
      </c>
      <c r="S2828">
        <v>0.32</v>
      </c>
      <c r="T2828">
        <v>0.23</v>
      </c>
      <c r="U2828">
        <v>0</v>
      </c>
      <c r="V2828">
        <v>0</v>
      </c>
      <c r="W2828">
        <v>20.67</v>
      </c>
      <c r="X2828">
        <v>0.6</v>
      </c>
      <c r="Y2828">
        <v>-1</v>
      </c>
      <c r="Z2828">
        <v>-1</v>
      </c>
      <c r="AA2828">
        <v>24.88</v>
      </c>
      <c r="AB2828">
        <v>0.03</v>
      </c>
      <c r="AC2828">
        <v>0.02</v>
      </c>
      <c r="AD2828">
        <v>0.03</v>
      </c>
      <c r="AE2828">
        <v>4.17</v>
      </c>
      <c r="AF2828">
        <v>-1</v>
      </c>
      <c r="AG2828">
        <v>-1</v>
      </c>
      <c r="AH2828">
        <v>-1</v>
      </c>
      <c r="AI2828">
        <v>0</v>
      </c>
      <c r="AJ2828">
        <v>0</v>
      </c>
      <c r="AK2828">
        <v>0.03</v>
      </c>
      <c r="AL2828">
        <v>0.03</v>
      </c>
      <c r="AM2828">
        <v>0.05</v>
      </c>
      <c r="AN2828">
        <v>0.05</v>
      </c>
      <c r="AO2828">
        <v>1.42</v>
      </c>
      <c r="AP2828">
        <v>1.42</v>
      </c>
      <c r="AQ2828">
        <v>22.67</v>
      </c>
      <c r="AR2828">
        <v>0.53</v>
      </c>
      <c r="AS2828">
        <v>0.68</v>
      </c>
      <c r="AT2828">
        <v>-1</v>
      </c>
      <c r="AU2828">
        <v>-1</v>
      </c>
      <c r="AV2828">
        <v>0.05</v>
      </c>
      <c r="AW2828">
        <v>29.88</v>
      </c>
      <c r="AX2828">
        <v>29.88</v>
      </c>
      <c r="AY2828">
        <v>0.17</v>
      </c>
      <c r="AZ2828">
        <v>0</v>
      </c>
      <c r="BA2828">
        <v>1466.6506333166456</v>
      </c>
    </row>
    <row r="2829" spans="1:53" x14ac:dyDescent="0.25">
      <c r="A2829">
        <v>6098</v>
      </c>
      <c r="B2829" t="s">
        <v>3087</v>
      </c>
      <c r="C2829">
        <v>0</v>
      </c>
      <c r="D2829">
        <v>1.58</v>
      </c>
      <c r="E2829">
        <v>0</v>
      </c>
      <c r="F2829">
        <v>0</v>
      </c>
      <c r="G2829">
        <v>0</v>
      </c>
      <c r="H2829">
        <v>0.03</v>
      </c>
      <c r="I2829">
        <v>0</v>
      </c>
      <c r="J2829">
        <v>2</v>
      </c>
      <c r="K2829">
        <v>0.03</v>
      </c>
      <c r="L2829">
        <v>-1</v>
      </c>
      <c r="M2829">
        <v>-1</v>
      </c>
      <c r="N2829">
        <v>0.67</v>
      </c>
      <c r="O2829">
        <v>3.58</v>
      </c>
      <c r="P2829">
        <v>0.03</v>
      </c>
      <c r="Q2829">
        <v>0.28000000000000003</v>
      </c>
      <c r="R2829">
        <v>0.05</v>
      </c>
      <c r="S2829">
        <v>0.32</v>
      </c>
      <c r="T2829">
        <v>0.23</v>
      </c>
      <c r="U2829">
        <v>0</v>
      </c>
      <c r="V2829">
        <v>0</v>
      </c>
      <c r="W2829">
        <v>20.67</v>
      </c>
      <c r="X2829">
        <v>0.6</v>
      </c>
      <c r="Y2829">
        <v>-1</v>
      </c>
      <c r="Z2829">
        <v>-1</v>
      </c>
      <c r="AA2829">
        <v>24.88</v>
      </c>
      <c r="AB2829">
        <v>0.03</v>
      </c>
      <c r="AC2829">
        <v>0.02</v>
      </c>
      <c r="AD2829">
        <v>0.03</v>
      </c>
      <c r="AE2829">
        <v>4.17</v>
      </c>
      <c r="AF2829">
        <v>-1</v>
      </c>
      <c r="AG2829">
        <v>-1</v>
      </c>
      <c r="AH2829">
        <v>-1</v>
      </c>
      <c r="AI2829">
        <v>0</v>
      </c>
      <c r="AJ2829">
        <v>0</v>
      </c>
      <c r="AK2829">
        <v>0.03</v>
      </c>
      <c r="AL2829">
        <v>0.03</v>
      </c>
      <c r="AM2829">
        <v>0.05</v>
      </c>
      <c r="AN2829">
        <v>0.05</v>
      </c>
      <c r="AO2829">
        <v>1.42</v>
      </c>
      <c r="AP2829">
        <v>1.42</v>
      </c>
      <c r="AQ2829">
        <v>22.67</v>
      </c>
      <c r="AR2829">
        <v>0.53</v>
      </c>
      <c r="AS2829">
        <v>0.68</v>
      </c>
      <c r="AT2829">
        <v>-1</v>
      </c>
      <c r="AU2829">
        <v>-1</v>
      </c>
      <c r="AV2829">
        <v>0.05</v>
      </c>
      <c r="AW2829">
        <v>29.88</v>
      </c>
      <c r="AX2829">
        <v>29.88</v>
      </c>
      <c r="AY2829">
        <v>0.17</v>
      </c>
      <c r="AZ2829">
        <v>0</v>
      </c>
      <c r="BA2829">
        <v>1515.1270123292707</v>
      </c>
    </row>
    <row r="2830" spans="1:53" x14ac:dyDescent="0.25">
      <c r="A2830">
        <v>6099</v>
      </c>
      <c r="B2830" t="s">
        <v>2483</v>
      </c>
      <c r="C2830">
        <v>0</v>
      </c>
      <c r="D2830">
        <v>1.58</v>
      </c>
      <c r="E2830">
        <v>0</v>
      </c>
      <c r="F2830">
        <v>0</v>
      </c>
      <c r="G2830">
        <v>0</v>
      </c>
      <c r="H2830">
        <v>0.03</v>
      </c>
      <c r="I2830">
        <v>0</v>
      </c>
      <c r="J2830">
        <v>2</v>
      </c>
      <c r="K2830">
        <v>0.03</v>
      </c>
      <c r="L2830">
        <v>-1</v>
      </c>
      <c r="M2830">
        <v>-1</v>
      </c>
      <c r="N2830">
        <v>0.67</v>
      </c>
      <c r="O2830">
        <v>3.58</v>
      </c>
      <c r="P2830">
        <v>0.03</v>
      </c>
      <c r="Q2830">
        <v>0.28000000000000003</v>
      </c>
      <c r="R2830">
        <v>0.05</v>
      </c>
      <c r="S2830">
        <v>0.32</v>
      </c>
      <c r="T2830">
        <v>0.23</v>
      </c>
      <c r="U2830">
        <v>0</v>
      </c>
      <c r="V2830">
        <v>0</v>
      </c>
      <c r="W2830">
        <v>20.67</v>
      </c>
      <c r="X2830">
        <v>0.6</v>
      </c>
      <c r="Y2830">
        <v>-1</v>
      </c>
      <c r="Z2830">
        <v>-1</v>
      </c>
      <c r="AA2830">
        <v>24.88</v>
      </c>
      <c r="AB2830">
        <v>0.03</v>
      </c>
      <c r="AC2830">
        <v>0.02</v>
      </c>
      <c r="AD2830">
        <v>0.03</v>
      </c>
      <c r="AE2830">
        <v>4.17</v>
      </c>
      <c r="AF2830">
        <v>-1</v>
      </c>
      <c r="AG2830">
        <v>-1</v>
      </c>
      <c r="AH2830">
        <v>-1</v>
      </c>
      <c r="AI2830">
        <v>0</v>
      </c>
      <c r="AJ2830">
        <v>0</v>
      </c>
      <c r="AK2830">
        <v>0.03</v>
      </c>
      <c r="AL2830">
        <v>0.03</v>
      </c>
      <c r="AM2830">
        <v>0.05</v>
      </c>
      <c r="AN2830">
        <v>0.05</v>
      </c>
      <c r="AO2830">
        <v>1.42</v>
      </c>
      <c r="AP2830">
        <v>1.42</v>
      </c>
      <c r="AQ2830">
        <v>22.67</v>
      </c>
      <c r="AR2830">
        <v>0.53</v>
      </c>
      <c r="AS2830">
        <v>0.68</v>
      </c>
      <c r="AT2830">
        <v>-1</v>
      </c>
      <c r="AU2830">
        <v>-1</v>
      </c>
      <c r="AV2830">
        <v>0.05</v>
      </c>
      <c r="AW2830">
        <v>29.88</v>
      </c>
      <c r="AX2830">
        <v>29.88</v>
      </c>
      <c r="AY2830">
        <v>0.17</v>
      </c>
      <c r="AZ2830">
        <v>0</v>
      </c>
      <c r="BA2830">
        <v>1321.419131256142</v>
      </c>
    </row>
    <row r="2831" spans="1:53" x14ac:dyDescent="0.25">
      <c r="A2831">
        <v>6100</v>
      </c>
      <c r="B2831" t="s">
        <v>3088</v>
      </c>
      <c r="C2831">
        <v>0</v>
      </c>
      <c r="D2831">
        <v>1.58</v>
      </c>
      <c r="E2831">
        <v>0</v>
      </c>
      <c r="F2831">
        <v>0</v>
      </c>
      <c r="G2831">
        <v>0</v>
      </c>
      <c r="H2831">
        <v>0.03</v>
      </c>
      <c r="I2831">
        <v>0</v>
      </c>
      <c r="J2831">
        <v>2</v>
      </c>
      <c r="K2831">
        <v>0.03</v>
      </c>
      <c r="L2831">
        <v>-1</v>
      </c>
      <c r="M2831">
        <v>-1</v>
      </c>
      <c r="N2831">
        <v>0.67</v>
      </c>
      <c r="O2831">
        <v>3.58</v>
      </c>
      <c r="P2831">
        <v>0.03</v>
      </c>
      <c r="Q2831">
        <v>0.28000000000000003</v>
      </c>
      <c r="R2831">
        <v>0.05</v>
      </c>
      <c r="S2831">
        <v>0.32</v>
      </c>
      <c r="T2831">
        <v>0.23</v>
      </c>
      <c r="U2831">
        <v>0</v>
      </c>
      <c r="V2831">
        <v>0</v>
      </c>
      <c r="W2831">
        <v>20.67</v>
      </c>
      <c r="X2831">
        <v>0.6</v>
      </c>
      <c r="Y2831">
        <v>-1</v>
      </c>
      <c r="Z2831">
        <v>-1</v>
      </c>
      <c r="AA2831">
        <v>24.88</v>
      </c>
      <c r="AB2831">
        <v>0.03</v>
      </c>
      <c r="AC2831">
        <v>0.02</v>
      </c>
      <c r="AD2831">
        <v>0.03</v>
      </c>
      <c r="AE2831">
        <v>4.17</v>
      </c>
      <c r="AF2831">
        <v>-1</v>
      </c>
      <c r="AG2831">
        <v>-1</v>
      </c>
      <c r="AH2831">
        <v>-1</v>
      </c>
      <c r="AI2831">
        <v>0</v>
      </c>
      <c r="AJ2831">
        <v>0</v>
      </c>
      <c r="AK2831">
        <v>0.03</v>
      </c>
      <c r="AL2831">
        <v>0.03</v>
      </c>
      <c r="AM2831">
        <v>0.05</v>
      </c>
      <c r="AN2831">
        <v>0.05</v>
      </c>
      <c r="AO2831">
        <v>1.42</v>
      </c>
      <c r="AP2831">
        <v>1.42</v>
      </c>
      <c r="AQ2831">
        <v>22.67</v>
      </c>
      <c r="AR2831">
        <v>0.53</v>
      </c>
      <c r="AS2831">
        <v>0.68</v>
      </c>
      <c r="AT2831">
        <v>-1</v>
      </c>
      <c r="AU2831">
        <v>-1</v>
      </c>
      <c r="AV2831">
        <v>0.05</v>
      </c>
      <c r="AW2831">
        <v>29.88</v>
      </c>
      <c r="AX2831">
        <v>29.88</v>
      </c>
      <c r="AY2831">
        <v>0.17</v>
      </c>
      <c r="AZ2831">
        <v>0</v>
      </c>
      <c r="BA2831">
        <v>1364.2782553414504</v>
      </c>
    </row>
    <row r="2832" spans="1:53" x14ac:dyDescent="0.25">
      <c r="A2832">
        <v>6101</v>
      </c>
      <c r="B2832" t="s">
        <v>3089</v>
      </c>
      <c r="C2832">
        <v>0</v>
      </c>
      <c r="D2832">
        <v>1.58</v>
      </c>
      <c r="E2832">
        <v>0</v>
      </c>
      <c r="F2832">
        <v>0</v>
      </c>
      <c r="G2832">
        <v>0</v>
      </c>
      <c r="H2832">
        <v>0.03</v>
      </c>
      <c r="I2832">
        <v>0</v>
      </c>
      <c r="J2832">
        <v>2</v>
      </c>
      <c r="K2832">
        <v>0.03</v>
      </c>
      <c r="L2832">
        <v>-1</v>
      </c>
      <c r="M2832">
        <v>-1</v>
      </c>
      <c r="N2832">
        <v>0.67</v>
      </c>
      <c r="O2832">
        <v>3.58</v>
      </c>
      <c r="P2832">
        <v>0.03</v>
      </c>
      <c r="Q2832">
        <v>0.28000000000000003</v>
      </c>
      <c r="R2832">
        <v>0.05</v>
      </c>
      <c r="S2832">
        <v>0.32</v>
      </c>
      <c r="T2832">
        <v>0.23</v>
      </c>
      <c r="U2832">
        <v>0</v>
      </c>
      <c r="V2832">
        <v>0</v>
      </c>
      <c r="W2832">
        <v>20.67</v>
      </c>
      <c r="X2832">
        <v>0.6</v>
      </c>
      <c r="Y2832">
        <v>-1</v>
      </c>
      <c r="Z2832">
        <v>-1</v>
      </c>
      <c r="AA2832">
        <v>24.88</v>
      </c>
      <c r="AB2832">
        <v>0.03</v>
      </c>
      <c r="AC2832">
        <v>0.02</v>
      </c>
      <c r="AD2832">
        <v>0.03</v>
      </c>
      <c r="AE2832">
        <v>4.17</v>
      </c>
      <c r="AF2832">
        <v>-1</v>
      </c>
      <c r="AG2832">
        <v>-1</v>
      </c>
      <c r="AH2832">
        <v>-1</v>
      </c>
      <c r="AI2832">
        <v>0</v>
      </c>
      <c r="AJ2832">
        <v>0</v>
      </c>
      <c r="AK2832">
        <v>0.03</v>
      </c>
      <c r="AL2832">
        <v>0.03</v>
      </c>
      <c r="AM2832">
        <v>0.05</v>
      </c>
      <c r="AN2832">
        <v>0.05</v>
      </c>
      <c r="AO2832">
        <v>1.42</v>
      </c>
      <c r="AP2832">
        <v>1.42</v>
      </c>
      <c r="AQ2832">
        <v>22.67</v>
      </c>
      <c r="AR2832">
        <v>0.53</v>
      </c>
      <c r="AS2832">
        <v>0.68</v>
      </c>
      <c r="AT2832">
        <v>-1</v>
      </c>
      <c r="AU2832">
        <v>-1</v>
      </c>
      <c r="AV2832">
        <v>0.05</v>
      </c>
      <c r="AW2832">
        <v>29.88</v>
      </c>
      <c r="AX2832">
        <v>29.88</v>
      </c>
      <c r="AY2832">
        <v>0.17</v>
      </c>
      <c r="AZ2832">
        <v>0</v>
      </c>
      <c r="BA2832">
        <v>1400.575126636953</v>
      </c>
    </row>
    <row r="2833" spans="1:53" x14ac:dyDescent="0.25">
      <c r="A2833">
        <v>6102</v>
      </c>
      <c r="B2833" t="s">
        <v>1859</v>
      </c>
      <c r="C2833">
        <v>0</v>
      </c>
      <c r="D2833">
        <v>1.58</v>
      </c>
      <c r="E2833">
        <v>0</v>
      </c>
      <c r="F2833">
        <v>0</v>
      </c>
      <c r="G2833">
        <v>0</v>
      </c>
      <c r="H2833">
        <v>0.03</v>
      </c>
      <c r="I2833">
        <v>0</v>
      </c>
      <c r="J2833">
        <v>2</v>
      </c>
      <c r="K2833">
        <v>0.03</v>
      </c>
      <c r="L2833">
        <v>-1</v>
      </c>
      <c r="M2833">
        <v>-1</v>
      </c>
      <c r="N2833">
        <v>0.67</v>
      </c>
      <c r="O2833">
        <v>3.58</v>
      </c>
      <c r="P2833">
        <v>0.03</v>
      </c>
      <c r="Q2833">
        <v>0.28000000000000003</v>
      </c>
      <c r="R2833">
        <v>0.05</v>
      </c>
      <c r="S2833">
        <v>0.32</v>
      </c>
      <c r="T2833">
        <v>0.23</v>
      </c>
      <c r="U2833">
        <v>0</v>
      </c>
      <c r="V2833">
        <v>0</v>
      </c>
      <c r="W2833">
        <v>20.67</v>
      </c>
      <c r="X2833">
        <v>0.6</v>
      </c>
      <c r="Y2833">
        <v>-1</v>
      </c>
      <c r="Z2833">
        <v>-1</v>
      </c>
      <c r="AA2833">
        <v>24.88</v>
      </c>
      <c r="AB2833">
        <v>0.03</v>
      </c>
      <c r="AC2833">
        <v>0.02</v>
      </c>
      <c r="AD2833">
        <v>0.03</v>
      </c>
      <c r="AE2833">
        <v>4.17</v>
      </c>
      <c r="AF2833">
        <v>-1</v>
      </c>
      <c r="AG2833">
        <v>-1</v>
      </c>
      <c r="AH2833">
        <v>-1</v>
      </c>
      <c r="AI2833">
        <v>0</v>
      </c>
      <c r="AJ2833">
        <v>0</v>
      </c>
      <c r="AK2833">
        <v>0.03</v>
      </c>
      <c r="AL2833">
        <v>0.03</v>
      </c>
      <c r="AM2833">
        <v>0.05</v>
      </c>
      <c r="AN2833">
        <v>0.05</v>
      </c>
      <c r="AO2833">
        <v>1.42</v>
      </c>
      <c r="AP2833">
        <v>1.42</v>
      </c>
      <c r="AQ2833">
        <v>22.67</v>
      </c>
      <c r="AR2833">
        <v>0.53</v>
      </c>
      <c r="AS2833">
        <v>0.68</v>
      </c>
      <c r="AT2833">
        <v>-1</v>
      </c>
      <c r="AU2833">
        <v>-1</v>
      </c>
      <c r="AV2833">
        <v>0.05</v>
      </c>
      <c r="AW2833">
        <v>29.88</v>
      </c>
      <c r="AX2833">
        <v>29.88</v>
      </c>
      <c r="AY2833">
        <v>0.17</v>
      </c>
      <c r="AZ2833">
        <v>0</v>
      </c>
      <c r="BA2833">
        <v>1386.4053509148919</v>
      </c>
    </row>
    <row r="2834" spans="1:53" x14ac:dyDescent="0.25">
      <c r="A2834">
        <v>6103</v>
      </c>
      <c r="B2834" t="s">
        <v>3090</v>
      </c>
      <c r="C2834">
        <v>0</v>
      </c>
      <c r="D2834">
        <v>1.58</v>
      </c>
      <c r="E2834">
        <v>0</v>
      </c>
      <c r="F2834">
        <v>0</v>
      </c>
      <c r="G2834">
        <v>0</v>
      </c>
      <c r="H2834">
        <v>0.03</v>
      </c>
      <c r="I2834">
        <v>0</v>
      </c>
      <c r="J2834">
        <v>2</v>
      </c>
      <c r="K2834">
        <v>0.03</v>
      </c>
      <c r="L2834">
        <v>-1</v>
      </c>
      <c r="M2834">
        <v>-1</v>
      </c>
      <c r="N2834">
        <v>0.67</v>
      </c>
      <c r="O2834">
        <v>3.58</v>
      </c>
      <c r="P2834">
        <v>0.03</v>
      </c>
      <c r="Q2834">
        <v>0.28000000000000003</v>
      </c>
      <c r="R2834">
        <v>0.05</v>
      </c>
      <c r="S2834">
        <v>0.32</v>
      </c>
      <c r="T2834">
        <v>0.23</v>
      </c>
      <c r="U2834">
        <v>0</v>
      </c>
      <c r="V2834">
        <v>0</v>
      </c>
      <c r="W2834">
        <v>20.67</v>
      </c>
      <c r="X2834">
        <v>0.6</v>
      </c>
      <c r="Y2834">
        <v>-1</v>
      </c>
      <c r="Z2834">
        <v>-1</v>
      </c>
      <c r="AA2834">
        <v>24.88</v>
      </c>
      <c r="AB2834">
        <v>0.03</v>
      </c>
      <c r="AC2834">
        <v>0.02</v>
      </c>
      <c r="AD2834">
        <v>0.03</v>
      </c>
      <c r="AE2834">
        <v>4.17</v>
      </c>
      <c r="AF2834">
        <v>-1</v>
      </c>
      <c r="AG2834">
        <v>-1</v>
      </c>
      <c r="AH2834">
        <v>-1</v>
      </c>
      <c r="AI2834">
        <v>0</v>
      </c>
      <c r="AJ2834">
        <v>0</v>
      </c>
      <c r="AK2834">
        <v>0.03</v>
      </c>
      <c r="AL2834">
        <v>0.03</v>
      </c>
      <c r="AM2834">
        <v>0.05</v>
      </c>
      <c r="AN2834">
        <v>0.05</v>
      </c>
      <c r="AO2834">
        <v>1.42</v>
      </c>
      <c r="AP2834">
        <v>1.42</v>
      </c>
      <c r="AQ2834">
        <v>22.67</v>
      </c>
      <c r="AR2834">
        <v>0.53</v>
      </c>
      <c r="AS2834">
        <v>0.68</v>
      </c>
      <c r="AT2834">
        <v>-1</v>
      </c>
      <c r="AU2834">
        <v>-1</v>
      </c>
      <c r="AV2834">
        <v>0.05</v>
      </c>
      <c r="AW2834">
        <v>29.88</v>
      </c>
      <c r="AX2834">
        <v>29.88</v>
      </c>
      <c r="AY2834">
        <v>0.17</v>
      </c>
      <c r="AZ2834">
        <v>0</v>
      </c>
      <c r="BA2834">
        <v>1393.1805613240756</v>
      </c>
    </row>
    <row r="2835" spans="1:53" x14ac:dyDescent="0.25">
      <c r="A2835">
        <v>6104</v>
      </c>
      <c r="B2835" t="s">
        <v>3091</v>
      </c>
      <c r="C2835">
        <v>0</v>
      </c>
      <c r="D2835">
        <v>1.58</v>
      </c>
      <c r="E2835">
        <v>0</v>
      </c>
      <c r="F2835">
        <v>0</v>
      </c>
      <c r="G2835">
        <v>0</v>
      </c>
      <c r="H2835">
        <v>0.03</v>
      </c>
      <c r="I2835">
        <v>0</v>
      </c>
      <c r="J2835">
        <v>2</v>
      </c>
      <c r="K2835">
        <v>0.03</v>
      </c>
      <c r="L2835">
        <v>-1</v>
      </c>
      <c r="M2835">
        <v>-1</v>
      </c>
      <c r="N2835">
        <v>0.67</v>
      </c>
      <c r="O2835">
        <v>3.58</v>
      </c>
      <c r="P2835">
        <v>0.03</v>
      </c>
      <c r="Q2835">
        <v>0.28000000000000003</v>
      </c>
      <c r="R2835">
        <v>0.05</v>
      </c>
      <c r="S2835">
        <v>0.32</v>
      </c>
      <c r="T2835">
        <v>0.23</v>
      </c>
      <c r="U2835">
        <v>0</v>
      </c>
      <c r="V2835">
        <v>0</v>
      </c>
      <c r="W2835">
        <v>20.67</v>
      </c>
      <c r="X2835">
        <v>0.6</v>
      </c>
      <c r="Y2835">
        <v>-1</v>
      </c>
      <c r="Z2835">
        <v>-1</v>
      </c>
      <c r="AA2835">
        <v>24.88</v>
      </c>
      <c r="AB2835">
        <v>0.03</v>
      </c>
      <c r="AC2835">
        <v>0.02</v>
      </c>
      <c r="AD2835">
        <v>0.03</v>
      </c>
      <c r="AE2835">
        <v>4.17</v>
      </c>
      <c r="AF2835">
        <v>-1</v>
      </c>
      <c r="AG2835">
        <v>-1</v>
      </c>
      <c r="AH2835">
        <v>-1</v>
      </c>
      <c r="AI2835">
        <v>0</v>
      </c>
      <c r="AJ2835">
        <v>0</v>
      </c>
      <c r="AK2835">
        <v>0.03</v>
      </c>
      <c r="AL2835">
        <v>0.03</v>
      </c>
      <c r="AM2835">
        <v>0.05</v>
      </c>
      <c r="AN2835">
        <v>0.05</v>
      </c>
      <c r="AO2835">
        <v>1.42</v>
      </c>
      <c r="AP2835">
        <v>1.42</v>
      </c>
      <c r="AQ2835">
        <v>22.67</v>
      </c>
      <c r="AR2835">
        <v>0.53</v>
      </c>
      <c r="AS2835">
        <v>0.68</v>
      </c>
      <c r="AT2835">
        <v>-1</v>
      </c>
      <c r="AU2835">
        <v>-1</v>
      </c>
      <c r="AV2835">
        <v>0.05</v>
      </c>
      <c r="AW2835">
        <v>29.88</v>
      </c>
      <c r="AX2835">
        <v>29.88</v>
      </c>
      <c r="AY2835">
        <v>0.17</v>
      </c>
      <c r="AZ2835">
        <v>0</v>
      </c>
      <c r="BA2835">
        <v>1400.4542322748969</v>
      </c>
    </row>
    <row r="2836" spans="1:53" x14ac:dyDescent="0.25">
      <c r="A2836">
        <v>6105</v>
      </c>
      <c r="B2836" t="s">
        <v>3092</v>
      </c>
      <c r="C2836">
        <v>0</v>
      </c>
      <c r="D2836">
        <v>1.58</v>
      </c>
      <c r="E2836">
        <v>0</v>
      </c>
      <c r="F2836">
        <v>0</v>
      </c>
      <c r="G2836">
        <v>0</v>
      </c>
      <c r="H2836">
        <v>0.03</v>
      </c>
      <c r="I2836">
        <v>0</v>
      </c>
      <c r="J2836">
        <v>2</v>
      </c>
      <c r="K2836">
        <v>0.03</v>
      </c>
      <c r="L2836">
        <v>-1</v>
      </c>
      <c r="M2836">
        <v>-1</v>
      </c>
      <c r="N2836">
        <v>0.67</v>
      </c>
      <c r="O2836">
        <v>3.58</v>
      </c>
      <c r="P2836">
        <v>0.03</v>
      </c>
      <c r="Q2836">
        <v>0.28000000000000003</v>
      </c>
      <c r="R2836">
        <v>0.05</v>
      </c>
      <c r="S2836">
        <v>0.32</v>
      </c>
      <c r="T2836">
        <v>0.23</v>
      </c>
      <c r="U2836">
        <v>0</v>
      </c>
      <c r="V2836">
        <v>0</v>
      </c>
      <c r="W2836">
        <v>20.67</v>
      </c>
      <c r="X2836">
        <v>0.6</v>
      </c>
      <c r="Y2836">
        <v>-1</v>
      </c>
      <c r="Z2836">
        <v>-1</v>
      </c>
      <c r="AA2836">
        <v>24.88</v>
      </c>
      <c r="AB2836">
        <v>0.03</v>
      </c>
      <c r="AC2836">
        <v>0.02</v>
      </c>
      <c r="AD2836">
        <v>0.03</v>
      </c>
      <c r="AE2836">
        <v>4.17</v>
      </c>
      <c r="AF2836">
        <v>-1</v>
      </c>
      <c r="AG2836">
        <v>-1</v>
      </c>
      <c r="AH2836">
        <v>-1</v>
      </c>
      <c r="AI2836">
        <v>0</v>
      </c>
      <c r="AJ2836">
        <v>0</v>
      </c>
      <c r="AK2836">
        <v>0.03</v>
      </c>
      <c r="AL2836">
        <v>0.03</v>
      </c>
      <c r="AM2836">
        <v>0.05</v>
      </c>
      <c r="AN2836">
        <v>0.05</v>
      </c>
      <c r="AO2836">
        <v>1.42</v>
      </c>
      <c r="AP2836">
        <v>1.42</v>
      </c>
      <c r="AQ2836">
        <v>22.67</v>
      </c>
      <c r="AR2836">
        <v>0.53</v>
      </c>
      <c r="AS2836">
        <v>0.68</v>
      </c>
      <c r="AT2836">
        <v>-1</v>
      </c>
      <c r="AU2836">
        <v>-1</v>
      </c>
      <c r="AV2836">
        <v>0.05</v>
      </c>
      <c r="AW2836">
        <v>29.88</v>
      </c>
      <c r="AX2836">
        <v>29.88</v>
      </c>
      <c r="AY2836">
        <v>0.17</v>
      </c>
      <c r="AZ2836">
        <v>0</v>
      </c>
      <c r="BA2836">
        <v>1362.4902345152632</v>
      </c>
    </row>
    <row r="2837" spans="1:53" x14ac:dyDescent="0.25">
      <c r="A2837">
        <v>6106</v>
      </c>
      <c r="B2837" t="s">
        <v>3093</v>
      </c>
      <c r="C2837">
        <v>0</v>
      </c>
      <c r="D2837">
        <v>1.58</v>
      </c>
      <c r="E2837">
        <v>0</v>
      </c>
      <c r="F2837">
        <v>0</v>
      </c>
      <c r="G2837">
        <v>0</v>
      </c>
      <c r="H2837">
        <v>0.03</v>
      </c>
      <c r="I2837">
        <v>0</v>
      </c>
      <c r="J2837">
        <v>2</v>
      </c>
      <c r="K2837">
        <v>0.03</v>
      </c>
      <c r="L2837">
        <v>-1</v>
      </c>
      <c r="M2837">
        <v>-1</v>
      </c>
      <c r="N2837">
        <v>0.67</v>
      </c>
      <c r="O2837">
        <v>3.58</v>
      </c>
      <c r="P2837">
        <v>0.03</v>
      </c>
      <c r="Q2837">
        <v>0.28000000000000003</v>
      </c>
      <c r="R2837">
        <v>0.05</v>
      </c>
      <c r="S2837">
        <v>0.32</v>
      </c>
      <c r="T2837">
        <v>0.23</v>
      </c>
      <c r="U2837">
        <v>0</v>
      </c>
      <c r="V2837">
        <v>0</v>
      </c>
      <c r="W2837">
        <v>20.67</v>
      </c>
      <c r="X2837">
        <v>0.6</v>
      </c>
      <c r="Y2837">
        <v>-1</v>
      </c>
      <c r="Z2837">
        <v>-1</v>
      </c>
      <c r="AA2837">
        <v>24.88</v>
      </c>
      <c r="AB2837">
        <v>0.03</v>
      </c>
      <c r="AC2837">
        <v>0.02</v>
      </c>
      <c r="AD2837">
        <v>0.03</v>
      </c>
      <c r="AE2837">
        <v>4.17</v>
      </c>
      <c r="AF2837">
        <v>-1</v>
      </c>
      <c r="AG2837">
        <v>-1</v>
      </c>
      <c r="AH2837">
        <v>-1</v>
      </c>
      <c r="AI2837">
        <v>0</v>
      </c>
      <c r="AJ2837">
        <v>0</v>
      </c>
      <c r="AK2837">
        <v>0.03</v>
      </c>
      <c r="AL2837">
        <v>0.03</v>
      </c>
      <c r="AM2837">
        <v>0.05</v>
      </c>
      <c r="AN2837">
        <v>0.05</v>
      </c>
      <c r="AO2837">
        <v>1.42</v>
      </c>
      <c r="AP2837">
        <v>1.42</v>
      </c>
      <c r="AQ2837">
        <v>22.67</v>
      </c>
      <c r="AR2837">
        <v>0.53</v>
      </c>
      <c r="AS2837">
        <v>0.68</v>
      </c>
      <c r="AT2837">
        <v>-1</v>
      </c>
      <c r="AU2837">
        <v>-1</v>
      </c>
      <c r="AV2837">
        <v>0.05</v>
      </c>
      <c r="AW2837">
        <v>29.88</v>
      </c>
      <c r="AX2837">
        <v>29.88</v>
      </c>
      <c r="AY2837">
        <v>0.17</v>
      </c>
      <c r="AZ2837">
        <v>0</v>
      </c>
      <c r="BA2837">
        <v>1426.6432381268098</v>
      </c>
    </row>
    <row r="2838" spans="1:53" x14ac:dyDescent="0.25">
      <c r="A2838">
        <v>6107</v>
      </c>
      <c r="B2838" t="s">
        <v>3094</v>
      </c>
      <c r="C2838">
        <v>0</v>
      </c>
      <c r="D2838">
        <v>1.58</v>
      </c>
      <c r="E2838">
        <v>0</v>
      </c>
      <c r="F2838">
        <v>0</v>
      </c>
      <c r="G2838">
        <v>0</v>
      </c>
      <c r="H2838">
        <v>0.03</v>
      </c>
      <c r="I2838">
        <v>0</v>
      </c>
      <c r="J2838">
        <v>2</v>
      </c>
      <c r="K2838">
        <v>0.03</v>
      </c>
      <c r="L2838">
        <v>-1</v>
      </c>
      <c r="M2838">
        <v>-1</v>
      </c>
      <c r="N2838">
        <v>0.67</v>
      </c>
      <c r="O2838">
        <v>3.58</v>
      </c>
      <c r="P2838">
        <v>0.03</v>
      </c>
      <c r="Q2838">
        <v>0.28000000000000003</v>
      </c>
      <c r="R2838">
        <v>0.05</v>
      </c>
      <c r="S2838">
        <v>0.32</v>
      </c>
      <c r="T2838">
        <v>0.23</v>
      </c>
      <c r="U2838">
        <v>0</v>
      </c>
      <c r="V2838">
        <v>0</v>
      </c>
      <c r="W2838">
        <v>20.67</v>
      </c>
      <c r="X2838">
        <v>0.6</v>
      </c>
      <c r="Y2838">
        <v>-1</v>
      </c>
      <c r="Z2838">
        <v>-1</v>
      </c>
      <c r="AA2838">
        <v>24.88</v>
      </c>
      <c r="AB2838">
        <v>0.03</v>
      </c>
      <c r="AC2838">
        <v>0.02</v>
      </c>
      <c r="AD2838">
        <v>0.03</v>
      </c>
      <c r="AE2838">
        <v>4.17</v>
      </c>
      <c r="AF2838">
        <v>-1</v>
      </c>
      <c r="AG2838">
        <v>-1</v>
      </c>
      <c r="AH2838">
        <v>-1</v>
      </c>
      <c r="AI2838">
        <v>0</v>
      </c>
      <c r="AJ2838">
        <v>0</v>
      </c>
      <c r="AK2838">
        <v>0.03</v>
      </c>
      <c r="AL2838">
        <v>0.03</v>
      </c>
      <c r="AM2838">
        <v>0.05</v>
      </c>
      <c r="AN2838">
        <v>0.05</v>
      </c>
      <c r="AO2838">
        <v>1.42</v>
      </c>
      <c r="AP2838">
        <v>1.42</v>
      </c>
      <c r="AQ2838">
        <v>22.67</v>
      </c>
      <c r="AR2838">
        <v>0.53</v>
      </c>
      <c r="AS2838">
        <v>0.68</v>
      </c>
      <c r="AT2838">
        <v>-1</v>
      </c>
      <c r="AU2838">
        <v>-1</v>
      </c>
      <c r="AV2838">
        <v>0.05</v>
      </c>
      <c r="AW2838">
        <v>29.88</v>
      </c>
      <c r="AX2838">
        <v>29.88</v>
      </c>
      <c r="AY2838">
        <v>0.17</v>
      </c>
      <c r="AZ2838">
        <v>0</v>
      </c>
      <c r="BA2838">
        <v>1378.5746078460777</v>
      </c>
    </row>
    <row r="2839" spans="1:53" x14ac:dyDescent="0.25">
      <c r="A2839">
        <v>6108</v>
      </c>
      <c r="B2839" t="s">
        <v>3095</v>
      </c>
      <c r="C2839">
        <v>0</v>
      </c>
      <c r="D2839">
        <v>1.58</v>
      </c>
      <c r="E2839">
        <v>0</v>
      </c>
      <c r="F2839">
        <v>0</v>
      </c>
      <c r="G2839">
        <v>0</v>
      </c>
      <c r="H2839">
        <v>0.03</v>
      </c>
      <c r="I2839">
        <v>0</v>
      </c>
      <c r="J2839">
        <v>2</v>
      </c>
      <c r="K2839">
        <v>0.03</v>
      </c>
      <c r="L2839">
        <v>-1</v>
      </c>
      <c r="M2839">
        <v>-1</v>
      </c>
      <c r="N2839">
        <v>0.67</v>
      </c>
      <c r="O2839">
        <v>3.58</v>
      </c>
      <c r="P2839">
        <v>0.03</v>
      </c>
      <c r="Q2839">
        <v>0.28000000000000003</v>
      </c>
      <c r="R2839">
        <v>0.05</v>
      </c>
      <c r="S2839">
        <v>0.32</v>
      </c>
      <c r="T2839">
        <v>0.23</v>
      </c>
      <c r="U2839">
        <v>0</v>
      </c>
      <c r="V2839">
        <v>0</v>
      </c>
      <c r="W2839">
        <v>20.67</v>
      </c>
      <c r="X2839">
        <v>0.6</v>
      </c>
      <c r="Y2839">
        <v>-1</v>
      </c>
      <c r="Z2839">
        <v>-1</v>
      </c>
      <c r="AA2839">
        <v>24.88</v>
      </c>
      <c r="AB2839">
        <v>0.03</v>
      </c>
      <c r="AC2839">
        <v>0.02</v>
      </c>
      <c r="AD2839">
        <v>0.03</v>
      </c>
      <c r="AE2839">
        <v>4.17</v>
      </c>
      <c r="AF2839">
        <v>-1</v>
      </c>
      <c r="AG2839">
        <v>-1</v>
      </c>
      <c r="AH2839">
        <v>-1</v>
      </c>
      <c r="AI2839">
        <v>0</v>
      </c>
      <c r="AJ2839">
        <v>0</v>
      </c>
      <c r="AK2839">
        <v>0.03</v>
      </c>
      <c r="AL2839">
        <v>0.03</v>
      </c>
      <c r="AM2839">
        <v>0.05</v>
      </c>
      <c r="AN2839">
        <v>0.05</v>
      </c>
      <c r="AO2839">
        <v>1.42</v>
      </c>
      <c r="AP2839">
        <v>1.42</v>
      </c>
      <c r="AQ2839">
        <v>22.67</v>
      </c>
      <c r="AR2839">
        <v>0.53</v>
      </c>
      <c r="AS2839">
        <v>0.68</v>
      </c>
      <c r="AT2839">
        <v>-1</v>
      </c>
      <c r="AU2839">
        <v>-1</v>
      </c>
      <c r="AV2839">
        <v>0.05</v>
      </c>
      <c r="AW2839">
        <v>29.88</v>
      </c>
      <c r="AX2839">
        <v>29.88</v>
      </c>
      <c r="AY2839">
        <v>0.17</v>
      </c>
      <c r="AZ2839">
        <v>0</v>
      </c>
      <c r="BA2839">
        <v>1394.0649877276844</v>
      </c>
    </row>
    <row r="2840" spans="1:53" x14ac:dyDescent="0.25">
      <c r="A2840">
        <v>6110</v>
      </c>
      <c r="B2840" t="s">
        <v>3096</v>
      </c>
      <c r="C2840">
        <v>0</v>
      </c>
      <c r="D2840">
        <v>1.58</v>
      </c>
      <c r="E2840">
        <v>0</v>
      </c>
      <c r="F2840">
        <v>0</v>
      </c>
      <c r="G2840">
        <v>0</v>
      </c>
      <c r="H2840">
        <v>0.03</v>
      </c>
      <c r="I2840">
        <v>0</v>
      </c>
      <c r="J2840">
        <v>2</v>
      </c>
      <c r="K2840">
        <v>0.03</v>
      </c>
      <c r="L2840">
        <v>-1</v>
      </c>
      <c r="M2840">
        <v>-1</v>
      </c>
      <c r="N2840">
        <v>0.67</v>
      </c>
      <c r="O2840">
        <v>3.58</v>
      </c>
      <c r="P2840">
        <v>0.03</v>
      </c>
      <c r="Q2840">
        <v>0.28000000000000003</v>
      </c>
      <c r="R2840">
        <v>0.05</v>
      </c>
      <c r="S2840">
        <v>0.32</v>
      </c>
      <c r="T2840">
        <v>0.23</v>
      </c>
      <c r="U2840">
        <v>0</v>
      </c>
      <c r="V2840">
        <v>0</v>
      </c>
      <c r="W2840">
        <v>20.67</v>
      </c>
      <c r="X2840">
        <v>0.6</v>
      </c>
      <c r="Y2840">
        <v>-1</v>
      </c>
      <c r="Z2840">
        <v>-1</v>
      </c>
      <c r="AA2840">
        <v>24.88</v>
      </c>
      <c r="AB2840">
        <v>0.03</v>
      </c>
      <c r="AC2840">
        <v>0.02</v>
      </c>
      <c r="AD2840">
        <v>0.03</v>
      </c>
      <c r="AE2840">
        <v>4.17</v>
      </c>
      <c r="AF2840">
        <v>-1</v>
      </c>
      <c r="AG2840">
        <v>-1</v>
      </c>
      <c r="AH2840">
        <v>-1</v>
      </c>
      <c r="AI2840">
        <v>0</v>
      </c>
      <c r="AJ2840">
        <v>0</v>
      </c>
      <c r="AK2840">
        <v>0.03</v>
      </c>
      <c r="AL2840">
        <v>0.03</v>
      </c>
      <c r="AM2840">
        <v>0.05</v>
      </c>
      <c r="AN2840">
        <v>0.05</v>
      </c>
      <c r="AO2840">
        <v>1.42</v>
      </c>
      <c r="AP2840">
        <v>1.42</v>
      </c>
      <c r="AQ2840">
        <v>22.67</v>
      </c>
      <c r="AR2840">
        <v>0.53</v>
      </c>
      <c r="AS2840">
        <v>0.68</v>
      </c>
      <c r="AT2840">
        <v>-1</v>
      </c>
      <c r="AU2840">
        <v>-1</v>
      </c>
      <c r="AV2840">
        <v>0.05</v>
      </c>
      <c r="AW2840">
        <v>29.88</v>
      </c>
      <c r="AX2840">
        <v>29.88</v>
      </c>
      <c r="AY2840">
        <v>0.17</v>
      </c>
      <c r="AZ2840">
        <v>0</v>
      </c>
      <c r="BA2840">
        <v>1387.5748798196953</v>
      </c>
    </row>
    <row r="2841" spans="1:53" x14ac:dyDescent="0.25">
      <c r="A2841">
        <v>6111</v>
      </c>
      <c r="B2841" t="s">
        <v>3097</v>
      </c>
      <c r="C2841">
        <v>0</v>
      </c>
      <c r="D2841">
        <v>1.58</v>
      </c>
      <c r="E2841">
        <v>0</v>
      </c>
      <c r="F2841">
        <v>0</v>
      </c>
      <c r="G2841">
        <v>0</v>
      </c>
      <c r="H2841">
        <v>0.03</v>
      </c>
      <c r="I2841">
        <v>0</v>
      </c>
      <c r="J2841">
        <v>2</v>
      </c>
      <c r="K2841">
        <v>0.03</v>
      </c>
      <c r="L2841">
        <v>-1</v>
      </c>
      <c r="M2841">
        <v>-1</v>
      </c>
      <c r="N2841">
        <v>0.67</v>
      </c>
      <c r="O2841">
        <v>3.58</v>
      </c>
      <c r="P2841">
        <v>0.03</v>
      </c>
      <c r="Q2841">
        <v>0.28000000000000003</v>
      </c>
      <c r="R2841">
        <v>0.05</v>
      </c>
      <c r="S2841">
        <v>0.32</v>
      </c>
      <c r="T2841">
        <v>0.23</v>
      </c>
      <c r="U2841">
        <v>0</v>
      </c>
      <c r="V2841">
        <v>0</v>
      </c>
      <c r="W2841">
        <v>20.67</v>
      </c>
      <c r="X2841">
        <v>0.6</v>
      </c>
      <c r="Y2841">
        <v>-1</v>
      </c>
      <c r="Z2841">
        <v>-1</v>
      </c>
      <c r="AA2841">
        <v>24.88</v>
      </c>
      <c r="AB2841">
        <v>0.03</v>
      </c>
      <c r="AC2841">
        <v>0.02</v>
      </c>
      <c r="AD2841">
        <v>0.03</v>
      </c>
      <c r="AE2841">
        <v>4.17</v>
      </c>
      <c r="AF2841">
        <v>-1</v>
      </c>
      <c r="AG2841">
        <v>-1</v>
      </c>
      <c r="AH2841">
        <v>-1</v>
      </c>
      <c r="AI2841">
        <v>0</v>
      </c>
      <c r="AJ2841">
        <v>0</v>
      </c>
      <c r="AK2841">
        <v>0.03</v>
      </c>
      <c r="AL2841">
        <v>0.03</v>
      </c>
      <c r="AM2841">
        <v>0.05</v>
      </c>
      <c r="AN2841">
        <v>0.05</v>
      </c>
      <c r="AO2841">
        <v>1.42</v>
      </c>
      <c r="AP2841">
        <v>1.42</v>
      </c>
      <c r="AQ2841">
        <v>22.67</v>
      </c>
      <c r="AR2841">
        <v>0.53</v>
      </c>
      <c r="AS2841">
        <v>0.68</v>
      </c>
      <c r="AT2841">
        <v>-1</v>
      </c>
      <c r="AU2841">
        <v>-1</v>
      </c>
      <c r="AV2841">
        <v>0.05</v>
      </c>
      <c r="AW2841">
        <v>29.88</v>
      </c>
      <c r="AX2841">
        <v>29.88</v>
      </c>
      <c r="AY2841">
        <v>0.17</v>
      </c>
      <c r="AZ2841">
        <v>0</v>
      </c>
      <c r="BA2841">
        <v>1365.4619106725499</v>
      </c>
    </row>
    <row r="2842" spans="1:53" x14ac:dyDescent="0.25">
      <c r="A2842">
        <v>6112</v>
      </c>
      <c r="B2842" t="s">
        <v>3098</v>
      </c>
      <c r="C2842">
        <v>0</v>
      </c>
      <c r="D2842">
        <v>1.58</v>
      </c>
      <c r="E2842">
        <v>0</v>
      </c>
      <c r="F2842">
        <v>0</v>
      </c>
      <c r="G2842">
        <v>0</v>
      </c>
      <c r="H2842">
        <v>0.03</v>
      </c>
      <c r="I2842">
        <v>0</v>
      </c>
      <c r="J2842">
        <v>2</v>
      </c>
      <c r="K2842">
        <v>0.03</v>
      </c>
      <c r="L2842">
        <v>-1</v>
      </c>
      <c r="M2842">
        <v>-1</v>
      </c>
      <c r="N2842">
        <v>0.67</v>
      </c>
      <c r="O2842">
        <v>3.58</v>
      </c>
      <c r="P2842">
        <v>0.03</v>
      </c>
      <c r="Q2842">
        <v>0.28000000000000003</v>
      </c>
      <c r="R2842">
        <v>0.05</v>
      </c>
      <c r="S2842">
        <v>0.32</v>
      </c>
      <c r="T2842">
        <v>0.23</v>
      </c>
      <c r="U2842">
        <v>0</v>
      </c>
      <c r="V2842">
        <v>0</v>
      </c>
      <c r="W2842">
        <v>20.67</v>
      </c>
      <c r="X2842">
        <v>0.6</v>
      </c>
      <c r="Y2842">
        <v>-1</v>
      </c>
      <c r="Z2842">
        <v>-1</v>
      </c>
      <c r="AA2842">
        <v>24.88</v>
      </c>
      <c r="AB2842">
        <v>0.03</v>
      </c>
      <c r="AC2842">
        <v>0.02</v>
      </c>
      <c r="AD2842">
        <v>0.03</v>
      </c>
      <c r="AE2842">
        <v>4.17</v>
      </c>
      <c r="AF2842">
        <v>-1</v>
      </c>
      <c r="AG2842">
        <v>-1</v>
      </c>
      <c r="AH2842">
        <v>-1</v>
      </c>
      <c r="AI2842">
        <v>0</v>
      </c>
      <c r="AJ2842">
        <v>0</v>
      </c>
      <c r="AK2842">
        <v>0.03</v>
      </c>
      <c r="AL2842">
        <v>0.03</v>
      </c>
      <c r="AM2842">
        <v>0.05</v>
      </c>
      <c r="AN2842">
        <v>0.05</v>
      </c>
      <c r="AO2842">
        <v>1.42</v>
      </c>
      <c r="AP2842">
        <v>1.42</v>
      </c>
      <c r="AQ2842">
        <v>22.67</v>
      </c>
      <c r="AR2842">
        <v>0.53</v>
      </c>
      <c r="AS2842">
        <v>0.68</v>
      </c>
      <c r="AT2842">
        <v>-1</v>
      </c>
      <c r="AU2842">
        <v>-1</v>
      </c>
      <c r="AV2842">
        <v>0.05</v>
      </c>
      <c r="AW2842">
        <v>29.88</v>
      </c>
      <c r="AX2842">
        <v>29.88</v>
      </c>
      <c r="AY2842">
        <v>0.17</v>
      </c>
      <c r="AZ2842">
        <v>0</v>
      </c>
      <c r="BA2842">
        <v>1373.2320178477353</v>
      </c>
    </row>
    <row r="2843" spans="1:53" x14ac:dyDescent="0.25">
      <c r="A2843">
        <v>6113</v>
      </c>
      <c r="B2843" t="s">
        <v>3099</v>
      </c>
      <c r="C2843">
        <v>0</v>
      </c>
      <c r="D2843">
        <v>1.58</v>
      </c>
      <c r="E2843">
        <v>0</v>
      </c>
      <c r="F2843">
        <v>0</v>
      </c>
      <c r="G2843">
        <v>0</v>
      </c>
      <c r="H2843">
        <v>0.03</v>
      </c>
      <c r="I2843">
        <v>0</v>
      </c>
      <c r="J2843">
        <v>2</v>
      </c>
      <c r="K2843">
        <v>0.03</v>
      </c>
      <c r="L2843">
        <v>-1</v>
      </c>
      <c r="M2843">
        <v>-1</v>
      </c>
      <c r="N2843">
        <v>0.67</v>
      </c>
      <c r="O2843">
        <v>3.58</v>
      </c>
      <c r="P2843">
        <v>0.03</v>
      </c>
      <c r="Q2843">
        <v>0.28000000000000003</v>
      </c>
      <c r="R2843">
        <v>0.05</v>
      </c>
      <c r="S2843">
        <v>0.32</v>
      </c>
      <c r="T2843">
        <v>0.23</v>
      </c>
      <c r="U2843">
        <v>0</v>
      </c>
      <c r="V2843">
        <v>0</v>
      </c>
      <c r="W2843">
        <v>20.67</v>
      </c>
      <c r="X2843">
        <v>0.6</v>
      </c>
      <c r="Y2843">
        <v>-1</v>
      </c>
      <c r="Z2843">
        <v>-1</v>
      </c>
      <c r="AA2843">
        <v>24.88</v>
      </c>
      <c r="AB2843">
        <v>0.03</v>
      </c>
      <c r="AC2843">
        <v>0.02</v>
      </c>
      <c r="AD2843">
        <v>0.03</v>
      </c>
      <c r="AE2843">
        <v>4.17</v>
      </c>
      <c r="AF2843">
        <v>-1</v>
      </c>
      <c r="AG2843">
        <v>-1</v>
      </c>
      <c r="AH2843">
        <v>-1</v>
      </c>
      <c r="AI2843">
        <v>0</v>
      </c>
      <c r="AJ2843">
        <v>0</v>
      </c>
      <c r="AK2843">
        <v>0.03</v>
      </c>
      <c r="AL2843">
        <v>0.03</v>
      </c>
      <c r="AM2843">
        <v>0.05</v>
      </c>
      <c r="AN2843">
        <v>0.05</v>
      </c>
      <c r="AO2843">
        <v>1.42</v>
      </c>
      <c r="AP2843">
        <v>1.42</v>
      </c>
      <c r="AQ2843">
        <v>22.67</v>
      </c>
      <c r="AR2843">
        <v>0.53</v>
      </c>
      <c r="AS2843">
        <v>0.68</v>
      </c>
      <c r="AT2843">
        <v>-1</v>
      </c>
      <c r="AU2843">
        <v>-1</v>
      </c>
      <c r="AV2843">
        <v>0.05</v>
      </c>
      <c r="AW2843">
        <v>29.88</v>
      </c>
      <c r="AX2843">
        <v>29.88</v>
      </c>
      <c r="AY2843">
        <v>0.17</v>
      </c>
      <c r="AZ2843">
        <v>0</v>
      </c>
      <c r="BA2843">
        <v>1407.1059328667241</v>
      </c>
    </row>
    <row r="2844" spans="1:53" x14ac:dyDescent="0.25">
      <c r="A2844">
        <v>6114</v>
      </c>
      <c r="B2844" t="s">
        <v>3100</v>
      </c>
      <c r="C2844">
        <v>0</v>
      </c>
      <c r="D2844">
        <v>1.58</v>
      </c>
      <c r="E2844">
        <v>0</v>
      </c>
      <c r="F2844">
        <v>0</v>
      </c>
      <c r="G2844">
        <v>0</v>
      </c>
      <c r="H2844">
        <v>0.03</v>
      </c>
      <c r="I2844">
        <v>0</v>
      </c>
      <c r="J2844">
        <v>2</v>
      </c>
      <c r="K2844">
        <v>0.03</v>
      </c>
      <c r="L2844">
        <v>-1</v>
      </c>
      <c r="M2844">
        <v>-1</v>
      </c>
      <c r="N2844">
        <v>0.67</v>
      </c>
      <c r="O2844">
        <v>3.58</v>
      </c>
      <c r="P2844">
        <v>0.03</v>
      </c>
      <c r="Q2844">
        <v>0.28000000000000003</v>
      </c>
      <c r="R2844">
        <v>0.05</v>
      </c>
      <c r="S2844">
        <v>0.32</v>
      </c>
      <c r="T2844">
        <v>0.23</v>
      </c>
      <c r="U2844">
        <v>0</v>
      </c>
      <c r="V2844">
        <v>0</v>
      </c>
      <c r="W2844">
        <v>20.67</v>
      </c>
      <c r="X2844">
        <v>0.6</v>
      </c>
      <c r="Y2844">
        <v>-1</v>
      </c>
      <c r="Z2844">
        <v>-1</v>
      </c>
      <c r="AA2844">
        <v>24.88</v>
      </c>
      <c r="AB2844">
        <v>0.03</v>
      </c>
      <c r="AC2844">
        <v>0.02</v>
      </c>
      <c r="AD2844">
        <v>0.03</v>
      </c>
      <c r="AE2844">
        <v>4.17</v>
      </c>
      <c r="AF2844">
        <v>-1</v>
      </c>
      <c r="AG2844">
        <v>-1</v>
      </c>
      <c r="AH2844">
        <v>-1</v>
      </c>
      <c r="AI2844">
        <v>0</v>
      </c>
      <c r="AJ2844">
        <v>0</v>
      </c>
      <c r="AK2844">
        <v>0.03</v>
      </c>
      <c r="AL2844">
        <v>0.03</v>
      </c>
      <c r="AM2844">
        <v>0.05</v>
      </c>
      <c r="AN2844">
        <v>0.05</v>
      </c>
      <c r="AO2844">
        <v>1.42</v>
      </c>
      <c r="AP2844">
        <v>1.42</v>
      </c>
      <c r="AQ2844">
        <v>22.67</v>
      </c>
      <c r="AR2844">
        <v>0.53</v>
      </c>
      <c r="AS2844">
        <v>0.68</v>
      </c>
      <c r="AT2844">
        <v>-1</v>
      </c>
      <c r="AU2844">
        <v>-1</v>
      </c>
      <c r="AV2844">
        <v>0.05</v>
      </c>
      <c r="AW2844">
        <v>29.88</v>
      </c>
      <c r="AX2844">
        <v>29.88</v>
      </c>
      <c r="AY2844">
        <v>0.17</v>
      </c>
      <c r="AZ2844">
        <v>0</v>
      </c>
      <c r="BA2844">
        <v>1435.7403932981547</v>
      </c>
    </row>
    <row r="2845" spans="1:53" x14ac:dyDescent="0.25">
      <c r="A2845">
        <v>6116</v>
      </c>
      <c r="B2845" t="s">
        <v>698</v>
      </c>
      <c r="C2845">
        <v>0</v>
      </c>
      <c r="D2845">
        <v>1.58</v>
      </c>
      <c r="E2845">
        <v>0</v>
      </c>
      <c r="F2845">
        <v>0</v>
      </c>
      <c r="G2845">
        <v>0</v>
      </c>
      <c r="H2845">
        <v>0.03</v>
      </c>
      <c r="I2845">
        <v>0</v>
      </c>
      <c r="J2845">
        <v>2</v>
      </c>
      <c r="K2845">
        <v>0.03</v>
      </c>
      <c r="L2845">
        <v>-1</v>
      </c>
      <c r="M2845">
        <v>-1</v>
      </c>
      <c r="N2845">
        <v>0.67</v>
      </c>
      <c r="O2845">
        <v>3.58</v>
      </c>
      <c r="P2845">
        <v>0.03</v>
      </c>
      <c r="Q2845">
        <v>0.28000000000000003</v>
      </c>
      <c r="R2845">
        <v>0.05</v>
      </c>
      <c r="S2845">
        <v>0.32</v>
      </c>
      <c r="T2845">
        <v>0.23</v>
      </c>
      <c r="U2845">
        <v>0</v>
      </c>
      <c r="V2845">
        <v>0</v>
      </c>
      <c r="W2845">
        <v>20.67</v>
      </c>
      <c r="X2845">
        <v>0.6</v>
      </c>
      <c r="Y2845">
        <v>-1</v>
      </c>
      <c r="Z2845">
        <v>-1</v>
      </c>
      <c r="AA2845">
        <v>24.88</v>
      </c>
      <c r="AB2845">
        <v>0.03</v>
      </c>
      <c r="AC2845">
        <v>0.02</v>
      </c>
      <c r="AD2845">
        <v>0.03</v>
      </c>
      <c r="AE2845">
        <v>4.17</v>
      </c>
      <c r="AF2845">
        <v>-1</v>
      </c>
      <c r="AG2845">
        <v>-1</v>
      </c>
      <c r="AH2845">
        <v>-1</v>
      </c>
      <c r="AI2845">
        <v>0</v>
      </c>
      <c r="AJ2845">
        <v>0</v>
      </c>
      <c r="AK2845">
        <v>0.03</v>
      </c>
      <c r="AL2845">
        <v>0.03</v>
      </c>
      <c r="AM2845">
        <v>0.05</v>
      </c>
      <c r="AN2845">
        <v>0.05</v>
      </c>
      <c r="AO2845">
        <v>1.42</v>
      </c>
      <c r="AP2845">
        <v>1.42</v>
      </c>
      <c r="AQ2845">
        <v>22.67</v>
      </c>
      <c r="AR2845">
        <v>0.53</v>
      </c>
      <c r="AS2845">
        <v>0.68</v>
      </c>
      <c r="AT2845">
        <v>-1</v>
      </c>
      <c r="AU2845">
        <v>-1</v>
      </c>
      <c r="AV2845">
        <v>0.05</v>
      </c>
      <c r="AW2845">
        <v>29.88</v>
      </c>
      <c r="AX2845">
        <v>29.88</v>
      </c>
      <c r="AY2845">
        <v>0.17</v>
      </c>
      <c r="AZ2845">
        <v>0</v>
      </c>
      <c r="BA2845">
        <v>1418.5114659517151</v>
      </c>
    </row>
    <row r="2846" spans="1:53" x14ac:dyDescent="0.25">
      <c r="A2846">
        <v>6117</v>
      </c>
      <c r="B2846" t="s">
        <v>3101</v>
      </c>
      <c r="C2846">
        <v>0</v>
      </c>
      <c r="D2846">
        <v>1.58</v>
      </c>
      <c r="E2846">
        <v>0</v>
      </c>
      <c r="F2846">
        <v>0</v>
      </c>
      <c r="G2846">
        <v>0</v>
      </c>
      <c r="H2846">
        <v>0.03</v>
      </c>
      <c r="I2846">
        <v>0</v>
      </c>
      <c r="J2846">
        <v>2</v>
      </c>
      <c r="K2846">
        <v>0.03</v>
      </c>
      <c r="L2846">
        <v>-1</v>
      </c>
      <c r="M2846">
        <v>-1</v>
      </c>
      <c r="N2846">
        <v>0.67</v>
      </c>
      <c r="O2846">
        <v>3.58</v>
      </c>
      <c r="P2846">
        <v>0.03</v>
      </c>
      <c r="Q2846">
        <v>0.28000000000000003</v>
      </c>
      <c r="R2846">
        <v>0.05</v>
      </c>
      <c r="S2846">
        <v>0.32</v>
      </c>
      <c r="T2846">
        <v>0.23</v>
      </c>
      <c r="U2846">
        <v>0</v>
      </c>
      <c r="V2846">
        <v>0</v>
      </c>
      <c r="W2846">
        <v>20.67</v>
      </c>
      <c r="X2846">
        <v>0.6</v>
      </c>
      <c r="Y2846">
        <v>-1</v>
      </c>
      <c r="Z2846">
        <v>-1</v>
      </c>
      <c r="AA2846">
        <v>24.88</v>
      </c>
      <c r="AB2846">
        <v>0.03</v>
      </c>
      <c r="AC2846">
        <v>0.02</v>
      </c>
      <c r="AD2846">
        <v>0.03</v>
      </c>
      <c r="AE2846">
        <v>4.17</v>
      </c>
      <c r="AF2846">
        <v>-1</v>
      </c>
      <c r="AG2846">
        <v>-1</v>
      </c>
      <c r="AH2846">
        <v>-1</v>
      </c>
      <c r="AI2846">
        <v>0</v>
      </c>
      <c r="AJ2846">
        <v>0</v>
      </c>
      <c r="AK2846">
        <v>0.03</v>
      </c>
      <c r="AL2846">
        <v>0.03</v>
      </c>
      <c r="AM2846">
        <v>0.05</v>
      </c>
      <c r="AN2846">
        <v>0.05</v>
      </c>
      <c r="AO2846">
        <v>1.42</v>
      </c>
      <c r="AP2846">
        <v>1.42</v>
      </c>
      <c r="AQ2846">
        <v>22.67</v>
      </c>
      <c r="AR2846">
        <v>0.53</v>
      </c>
      <c r="AS2846">
        <v>0.68</v>
      </c>
      <c r="AT2846">
        <v>-1</v>
      </c>
      <c r="AU2846">
        <v>-1</v>
      </c>
      <c r="AV2846">
        <v>0.05</v>
      </c>
      <c r="AW2846">
        <v>29.88</v>
      </c>
      <c r="AX2846">
        <v>29.88</v>
      </c>
      <c r="AY2846">
        <v>0.17</v>
      </c>
      <c r="AZ2846">
        <v>0</v>
      </c>
      <c r="BA2846">
        <v>1441.7933492197458</v>
      </c>
    </row>
    <row r="2847" spans="1:53" x14ac:dyDescent="0.25">
      <c r="A2847">
        <v>6118</v>
      </c>
      <c r="B2847" t="s">
        <v>3102</v>
      </c>
      <c r="C2847">
        <v>0</v>
      </c>
      <c r="D2847">
        <v>1.58</v>
      </c>
      <c r="E2847">
        <v>0</v>
      </c>
      <c r="F2847">
        <v>0</v>
      </c>
      <c r="G2847">
        <v>0</v>
      </c>
      <c r="H2847">
        <v>0.03</v>
      </c>
      <c r="I2847">
        <v>0</v>
      </c>
      <c r="J2847">
        <v>2</v>
      </c>
      <c r="K2847">
        <v>0.03</v>
      </c>
      <c r="L2847">
        <v>-1</v>
      </c>
      <c r="M2847">
        <v>-1</v>
      </c>
      <c r="N2847">
        <v>0.67</v>
      </c>
      <c r="O2847">
        <v>3.58</v>
      </c>
      <c r="P2847">
        <v>0.03</v>
      </c>
      <c r="Q2847">
        <v>0.28000000000000003</v>
      </c>
      <c r="R2847">
        <v>0.05</v>
      </c>
      <c r="S2847">
        <v>0.32</v>
      </c>
      <c r="T2847">
        <v>0.23</v>
      </c>
      <c r="U2847">
        <v>0</v>
      </c>
      <c r="V2847">
        <v>0</v>
      </c>
      <c r="W2847">
        <v>20.67</v>
      </c>
      <c r="X2847">
        <v>0.6</v>
      </c>
      <c r="Y2847">
        <v>-1</v>
      </c>
      <c r="Z2847">
        <v>-1</v>
      </c>
      <c r="AA2847">
        <v>24.88</v>
      </c>
      <c r="AB2847">
        <v>0.03</v>
      </c>
      <c r="AC2847">
        <v>0.02</v>
      </c>
      <c r="AD2847">
        <v>0.03</v>
      </c>
      <c r="AE2847">
        <v>4.17</v>
      </c>
      <c r="AF2847">
        <v>-1</v>
      </c>
      <c r="AG2847">
        <v>-1</v>
      </c>
      <c r="AH2847">
        <v>-1</v>
      </c>
      <c r="AI2847">
        <v>0</v>
      </c>
      <c r="AJ2847">
        <v>0</v>
      </c>
      <c r="AK2847">
        <v>0.03</v>
      </c>
      <c r="AL2847">
        <v>0.03</v>
      </c>
      <c r="AM2847">
        <v>0.05</v>
      </c>
      <c r="AN2847">
        <v>0.05</v>
      </c>
      <c r="AO2847">
        <v>1.42</v>
      </c>
      <c r="AP2847">
        <v>1.42</v>
      </c>
      <c r="AQ2847">
        <v>22.67</v>
      </c>
      <c r="AR2847">
        <v>0.53</v>
      </c>
      <c r="AS2847">
        <v>0.68</v>
      </c>
      <c r="AT2847">
        <v>-1</v>
      </c>
      <c r="AU2847">
        <v>-1</v>
      </c>
      <c r="AV2847">
        <v>0.05</v>
      </c>
      <c r="AW2847">
        <v>29.88</v>
      </c>
      <c r="AX2847">
        <v>29.88</v>
      </c>
      <c r="AY2847">
        <v>0.17</v>
      </c>
      <c r="AZ2847">
        <v>0</v>
      </c>
      <c r="BA2847">
        <v>1390.4252821299992</v>
      </c>
    </row>
    <row r="2848" spans="1:53" x14ac:dyDescent="0.25">
      <c r="A2848">
        <v>6119</v>
      </c>
      <c r="B2848" t="s">
        <v>3103</v>
      </c>
      <c r="C2848">
        <v>0</v>
      </c>
      <c r="D2848">
        <v>1.58</v>
      </c>
      <c r="E2848">
        <v>0</v>
      </c>
      <c r="F2848">
        <v>0</v>
      </c>
      <c r="G2848">
        <v>0</v>
      </c>
      <c r="H2848">
        <v>0.03</v>
      </c>
      <c r="I2848">
        <v>0</v>
      </c>
      <c r="J2848">
        <v>2</v>
      </c>
      <c r="K2848">
        <v>0.03</v>
      </c>
      <c r="L2848">
        <v>-1</v>
      </c>
      <c r="M2848">
        <v>-1</v>
      </c>
      <c r="N2848">
        <v>0.67</v>
      </c>
      <c r="O2848">
        <v>3.58</v>
      </c>
      <c r="P2848">
        <v>0.03</v>
      </c>
      <c r="Q2848">
        <v>0.28000000000000003</v>
      </c>
      <c r="R2848">
        <v>0.05</v>
      </c>
      <c r="S2848">
        <v>0.32</v>
      </c>
      <c r="T2848">
        <v>0.23</v>
      </c>
      <c r="U2848">
        <v>0</v>
      </c>
      <c r="V2848">
        <v>0</v>
      </c>
      <c r="W2848">
        <v>20.67</v>
      </c>
      <c r="X2848">
        <v>0.6</v>
      </c>
      <c r="Y2848">
        <v>-1</v>
      </c>
      <c r="Z2848">
        <v>-1</v>
      </c>
      <c r="AA2848">
        <v>24.88</v>
      </c>
      <c r="AB2848">
        <v>0.03</v>
      </c>
      <c r="AC2848">
        <v>0.02</v>
      </c>
      <c r="AD2848">
        <v>0.03</v>
      </c>
      <c r="AE2848">
        <v>4.17</v>
      </c>
      <c r="AF2848">
        <v>-1</v>
      </c>
      <c r="AG2848">
        <v>-1</v>
      </c>
      <c r="AH2848">
        <v>-1</v>
      </c>
      <c r="AI2848">
        <v>0</v>
      </c>
      <c r="AJ2848">
        <v>0</v>
      </c>
      <c r="AK2848">
        <v>0.03</v>
      </c>
      <c r="AL2848">
        <v>0.03</v>
      </c>
      <c r="AM2848">
        <v>0.05</v>
      </c>
      <c r="AN2848">
        <v>0.05</v>
      </c>
      <c r="AO2848">
        <v>1.42</v>
      </c>
      <c r="AP2848">
        <v>1.42</v>
      </c>
      <c r="AQ2848">
        <v>22.67</v>
      </c>
      <c r="AR2848">
        <v>0.53</v>
      </c>
      <c r="AS2848">
        <v>0.68</v>
      </c>
      <c r="AT2848">
        <v>-1</v>
      </c>
      <c r="AU2848">
        <v>-1</v>
      </c>
      <c r="AV2848">
        <v>0.05</v>
      </c>
      <c r="AW2848">
        <v>29.88</v>
      </c>
      <c r="AX2848">
        <v>29.88</v>
      </c>
      <c r="AY2848">
        <v>0.17</v>
      </c>
      <c r="AZ2848">
        <v>0</v>
      </c>
      <c r="BA2848">
        <v>1367.6042725909615</v>
      </c>
    </row>
    <row r="2849" spans="1:53" x14ac:dyDescent="0.25">
      <c r="A2849">
        <v>6120</v>
      </c>
      <c r="B2849" t="s">
        <v>3098</v>
      </c>
      <c r="C2849">
        <v>0</v>
      </c>
      <c r="D2849">
        <v>1.58</v>
      </c>
      <c r="E2849">
        <v>0</v>
      </c>
      <c r="F2849">
        <v>0</v>
      </c>
      <c r="G2849">
        <v>0</v>
      </c>
      <c r="H2849">
        <v>0.03</v>
      </c>
      <c r="I2849">
        <v>0</v>
      </c>
      <c r="J2849">
        <v>2</v>
      </c>
      <c r="K2849">
        <v>0.03</v>
      </c>
      <c r="L2849">
        <v>-1</v>
      </c>
      <c r="M2849">
        <v>-1</v>
      </c>
      <c r="N2849">
        <v>0.67</v>
      </c>
      <c r="O2849">
        <v>3.58</v>
      </c>
      <c r="P2849">
        <v>0.03</v>
      </c>
      <c r="Q2849">
        <v>0.28000000000000003</v>
      </c>
      <c r="R2849">
        <v>0.05</v>
      </c>
      <c r="S2849">
        <v>0.32</v>
      </c>
      <c r="T2849">
        <v>0.23</v>
      </c>
      <c r="U2849">
        <v>0</v>
      </c>
      <c r="V2849">
        <v>0</v>
      </c>
      <c r="W2849">
        <v>20.67</v>
      </c>
      <c r="X2849">
        <v>0.6</v>
      </c>
      <c r="Y2849">
        <v>-1</v>
      </c>
      <c r="Z2849">
        <v>-1</v>
      </c>
      <c r="AA2849">
        <v>24.88</v>
      </c>
      <c r="AB2849">
        <v>0.03</v>
      </c>
      <c r="AC2849">
        <v>0.02</v>
      </c>
      <c r="AD2849">
        <v>0.03</v>
      </c>
      <c r="AE2849">
        <v>4.17</v>
      </c>
      <c r="AF2849">
        <v>-1</v>
      </c>
      <c r="AG2849">
        <v>-1</v>
      </c>
      <c r="AH2849">
        <v>-1</v>
      </c>
      <c r="AI2849">
        <v>0</v>
      </c>
      <c r="AJ2849">
        <v>0</v>
      </c>
      <c r="AK2849">
        <v>0.03</v>
      </c>
      <c r="AL2849">
        <v>0.03</v>
      </c>
      <c r="AM2849">
        <v>0.05</v>
      </c>
      <c r="AN2849">
        <v>0.05</v>
      </c>
      <c r="AO2849">
        <v>1.42</v>
      </c>
      <c r="AP2849">
        <v>1.42</v>
      </c>
      <c r="AQ2849">
        <v>22.67</v>
      </c>
      <c r="AR2849">
        <v>0.53</v>
      </c>
      <c r="AS2849">
        <v>0.68</v>
      </c>
      <c r="AT2849">
        <v>-1</v>
      </c>
      <c r="AU2849">
        <v>-1</v>
      </c>
      <c r="AV2849">
        <v>0.05</v>
      </c>
      <c r="AW2849">
        <v>29.88</v>
      </c>
      <c r="AX2849">
        <v>29.88</v>
      </c>
      <c r="AY2849">
        <v>0.17</v>
      </c>
      <c r="AZ2849">
        <v>0</v>
      </c>
      <c r="BA2849">
        <v>1446.8922596253049</v>
      </c>
    </row>
    <row r="2850" spans="1:53" x14ac:dyDescent="0.25">
      <c r="A2850">
        <v>6121</v>
      </c>
      <c r="B2850" t="s">
        <v>2040</v>
      </c>
      <c r="C2850">
        <v>0</v>
      </c>
      <c r="D2850">
        <v>1.58</v>
      </c>
      <c r="E2850">
        <v>0</v>
      </c>
      <c r="F2850">
        <v>0</v>
      </c>
      <c r="G2850">
        <v>0</v>
      </c>
      <c r="H2850">
        <v>0.03</v>
      </c>
      <c r="I2850">
        <v>0</v>
      </c>
      <c r="J2850">
        <v>2</v>
      </c>
      <c r="K2850">
        <v>0.03</v>
      </c>
      <c r="L2850">
        <v>-1</v>
      </c>
      <c r="M2850">
        <v>-1</v>
      </c>
      <c r="N2850">
        <v>0.67</v>
      </c>
      <c r="O2850">
        <v>3.58</v>
      </c>
      <c r="P2850">
        <v>0.03</v>
      </c>
      <c r="Q2850">
        <v>0.28000000000000003</v>
      </c>
      <c r="R2850">
        <v>0.05</v>
      </c>
      <c r="S2850">
        <v>0.32</v>
      </c>
      <c r="T2850">
        <v>0.23</v>
      </c>
      <c r="U2850">
        <v>0</v>
      </c>
      <c r="V2850">
        <v>0</v>
      </c>
      <c r="W2850">
        <v>20.67</v>
      </c>
      <c r="X2850">
        <v>0.6</v>
      </c>
      <c r="Y2850">
        <v>-1</v>
      </c>
      <c r="Z2850">
        <v>-1</v>
      </c>
      <c r="AA2850">
        <v>24.88</v>
      </c>
      <c r="AB2850">
        <v>0.03</v>
      </c>
      <c r="AC2850">
        <v>0.02</v>
      </c>
      <c r="AD2850">
        <v>0.03</v>
      </c>
      <c r="AE2850">
        <v>4.17</v>
      </c>
      <c r="AF2850">
        <v>-1</v>
      </c>
      <c r="AG2850">
        <v>-1</v>
      </c>
      <c r="AH2850">
        <v>-1</v>
      </c>
      <c r="AI2850">
        <v>0</v>
      </c>
      <c r="AJ2850">
        <v>0</v>
      </c>
      <c r="AK2850">
        <v>0.03</v>
      </c>
      <c r="AL2850">
        <v>0.03</v>
      </c>
      <c r="AM2850">
        <v>0.05</v>
      </c>
      <c r="AN2850">
        <v>0.05</v>
      </c>
      <c r="AO2850">
        <v>1.42</v>
      </c>
      <c r="AP2850">
        <v>1.42</v>
      </c>
      <c r="AQ2850">
        <v>22.67</v>
      </c>
      <c r="AR2850">
        <v>0.53</v>
      </c>
      <c r="AS2850">
        <v>0.68</v>
      </c>
      <c r="AT2850">
        <v>-1</v>
      </c>
      <c r="AU2850">
        <v>-1</v>
      </c>
      <c r="AV2850">
        <v>0.05</v>
      </c>
      <c r="AW2850">
        <v>29.88</v>
      </c>
      <c r="AX2850">
        <v>29.88</v>
      </c>
      <c r="AY2850">
        <v>0.17</v>
      </c>
      <c r="AZ2850">
        <v>0</v>
      </c>
      <c r="BA2850">
        <v>1429.7256746012242</v>
      </c>
    </row>
    <row r="2851" spans="1:53" x14ac:dyDescent="0.25">
      <c r="A2851">
        <v>6122</v>
      </c>
      <c r="B2851" t="s">
        <v>3104</v>
      </c>
      <c r="C2851">
        <v>0</v>
      </c>
      <c r="D2851">
        <v>1.58</v>
      </c>
      <c r="E2851">
        <v>0</v>
      </c>
      <c r="F2851">
        <v>0</v>
      </c>
      <c r="G2851">
        <v>0</v>
      </c>
      <c r="H2851">
        <v>0.03</v>
      </c>
      <c r="I2851">
        <v>0</v>
      </c>
      <c r="J2851">
        <v>2</v>
      </c>
      <c r="K2851">
        <v>0.03</v>
      </c>
      <c r="L2851">
        <v>-1</v>
      </c>
      <c r="M2851">
        <v>-1</v>
      </c>
      <c r="N2851">
        <v>0.67</v>
      </c>
      <c r="O2851">
        <v>3.58</v>
      </c>
      <c r="P2851">
        <v>0.03</v>
      </c>
      <c r="Q2851">
        <v>0.28000000000000003</v>
      </c>
      <c r="R2851">
        <v>0.05</v>
      </c>
      <c r="S2851">
        <v>0.32</v>
      </c>
      <c r="T2851">
        <v>0.23</v>
      </c>
      <c r="U2851">
        <v>0</v>
      </c>
      <c r="V2851">
        <v>0</v>
      </c>
      <c r="W2851">
        <v>20.67</v>
      </c>
      <c r="X2851">
        <v>0.6</v>
      </c>
      <c r="Y2851">
        <v>-1</v>
      </c>
      <c r="Z2851">
        <v>-1</v>
      </c>
      <c r="AA2851">
        <v>24.88</v>
      </c>
      <c r="AB2851">
        <v>0.03</v>
      </c>
      <c r="AC2851">
        <v>0.02</v>
      </c>
      <c r="AD2851">
        <v>0.03</v>
      </c>
      <c r="AE2851">
        <v>4.17</v>
      </c>
      <c r="AF2851">
        <v>-1</v>
      </c>
      <c r="AG2851">
        <v>-1</v>
      </c>
      <c r="AH2851">
        <v>-1</v>
      </c>
      <c r="AI2851">
        <v>0</v>
      </c>
      <c r="AJ2851">
        <v>0</v>
      </c>
      <c r="AK2851">
        <v>0.03</v>
      </c>
      <c r="AL2851">
        <v>0.03</v>
      </c>
      <c r="AM2851">
        <v>0.05</v>
      </c>
      <c r="AN2851">
        <v>0.05</v>
      </c>
      <c r="AO2851">
        <v>1.42</v>
      </c>
      <c r="AP2851">
        <v>1.42</v>
      </c>
      <c r="AQ2851">
        <v>22.67</v>
      </c>
      <c r="AR2851">
        <v>0.53</v>
      </c>
      <c r="AS2851">
        <v>0.68</v>
      </c>
      <c r="AT2851">
        <v>-1</v>
      </c>
      <c r="AU2851">
        <v>-1</v>
      </c>
      <c r="AV2851">
        <v>0.05</v>
      </c>
      <c r="AW2851">
        <v>29.88</v>
      </c>
      <c r="AX2851">
        <v>29.88</v>
      </c>
      <c r="AY2851">
        <v>0.17</v>
      </c>
      <c r="AZ2851">
        <v>0</v>
      </c>
      <c r="BA2851">
        <v>1381.2626329281431</v>
      </c>
    </row>
    <row r="2852" spans="1:53" x14ac:dyDescent="0.25">
      <c r="A2852">
        <v>6126</v>
      </c>
      <c r="B2852" t="s">
        <v>3105</v>
      </c>
      <c r="C2852">
        <v>0</v>
      </c>
      <c r="D2852">
        <v>1.58</v>
      </c>
      <c r="E2852">
        <v>0</v>
      </c>
      <c r="F2852">
        <v>0</v>
      </c>
      <c r="G2852">
        <v>0</v>
      </c>
      <c r="H2852">
        <v>0.03</v>
      </c>
      <c r="I2852">
        <v>0</v>
      </c>
      <c r="J2852">
        <v>2</v>
      </c>
      <c r="K2852">
        <v>0.03</v>
      </c>
      <c r="L2852">
        <v>-1</v>
      </c>
      <c r="M2852">
        <v>-1</v>
      </c>
      <c r="N2852">
        <v>0.67</v>
      </c>
      <c r="O2852">
        <v>3.58</v>
      </c>
      <c r="P2852">
        <v>0.03</v>
      </c>
      <c r="Q2852">
        <v>0.28000000000000003</v>
      </c>
      <c r="R2852">
        <v>0.05</v>
      </c>
      <c r="S2852">
        <v>0.32</v>
      </c>
      <c r="T2852">
        <v>0.23</v>
      </c>
      <c r="U2852">
        <v>0</v>
      </c>
      <c r="V2852">
        <v>0</v>
      </c>
      <c r="W2852">
        <v>20.67</v>
      </c>
      <c r="X2852">
        <v>0.6</v>
      </c>
      <c r="Y2852">
        <v>-1</v>
      </c>
      <c r="Z2852">
        <v>-1</v>
      </c>
      <c r="AA2852">
        <v>24.88</v>
      </c>
      <c r="AB2852">
        <v>0.03</v>
      </c>
      <c r="AC2852">
        <v>0.02</v>
      </c>
      <c r="AD2852">
        <v>0.03</v>
      </c>
      <c r="AE2852">
        <v>4.17</v>
      </c>
      <c r="AF2852">
        <v>-1</v>
      </c>
      <c r="AG2852">
        <v>-1</v>
      </c>
      <c r="AH2852">
        <v>-1</v>
      </c>
      <c r="AI2852">
        <v>0</v>
      </c>
      <c r="AJ2852">
        <v>0</v>
      </c>
      <c r="AK2852">
        <v>0.03</v>
      </c>
      <c r="AL2852">
        <v>0.03</v>
      </c>
      <c r="AM2852">
        <v>0.05</v>
      </c>
      <c r="AN2852">
        <v>0.05</v>
      </c>
      <c r="AO2852">
        <v>1.42</v>
      </c>
      <c r="AP2852">
        <v>1.42</v>
      </c>
      <c r="AQ2852">
        <v>22.67</v>
      </c>
      <c r="AR2852">
        <v>0.53</v>
      </c>
      <c r="AS2852">
        <v>0.68</v>
      </c>
      <c r="AT2852">
        <v>-1</v>
      </c>
      <c r="AU2852">
        <v>-1</v>
      </c>
      <c r="AV2852">
        <v>0.05</v>
      </c>
      <c r="AW2852">
        <v>29.88</v>
      </c>
      <c r="AX2852">
        <v>29.88</v>
      </c>
      <c r="AY2852">
        <v>0.17</v>
      </c>
      <c r="AZ2852">
        <v>0</v>
      </c>
      <c r="BA2852">
        <v>1359.1483003808571</v>
      </c>
    </row>
    <row r="2853" spans="1:53" x14ac:dyDescent="0.25">
      <c r="A2853">
        <v>6127</v>
      </c>
      <c r="B2853" t="s">
        <v>3106</v>
      </c>
      <c r="C2853">
        <v>0</v>
      </c>
      <c r="D2853">
        <v>1.58</v>
      </c>
      <c r="E2853">
        <v>0</v>
      </c>
      <c r="F2853">
        <v>0</v>
      </c>
      <c r="G2853">
        <v>0</v>
      </c>
      <c r="H2853">
        <v>0.03</v>
      </c>
      <c r="I2853">
        <v>0</v>
      </c>
      <c r="J2853">
        <v>2</v>
      </c>
      <c r="K2853">
        <v>0.03</v>
      </c>
      <c r="L2853">
        <v>-1</v>
      </c>
      <c r="M2853">
        <v>-1</v>
      </c>
      <c r="N2853">
        <v>0.67</v>
      </c>
      <c r="O2853">
        <v>3.58</v>
      </c>
      <c r="P2853">
        <v>0.03</v>
      </c>
      <c r="Q2853">
        <v>0.28000000000000003</v>
      </c>
      <c r="R2853">
        <v>0.05</v>
      </c>
      <c r="S2853">
        <v>0.32</v>
      </c>
      <c r="T2853">
        <v>0.23</v>
      </c>
      <c r="U2853">
        <v>0</v>
      </c>
      <c r="V2853">
        <v>0</v>
      </c>
      <c r="W2853">
        <v>20.67</v>
      </c>
      <c r="X2853">
        <v>0.6</v>
      </c>
      <c r="Y2853">
        <v>-1</v>
      </c>
      <c r="Z2853">
        <v>-1</v>
      </c>
      <c r="AA2853">
        <v>24.88</v>
      </c>
      <c r="AB2853">
        <v>0.03</v>
      </c>
      <c r="AC2853">
        <v>0.02</v>
      </c>
      <c r="AD2853">
        <v>0.03</v>
      </c>
      <c r="AE2853">
        <v>4.17</v>
      </c>
      <c r="AF2853">
        <v>-1</v>
      </c>
      <c r="AG2853">
        <v>-1</v>
      </c>
      <c r="AH2853">
        <v>-1</v>
      </c>
      <c r="AI2853">
        <v>0</v>
      </c>
      <c r="AJ2853">
        <v>0</v>
      </c>
      <c r="AK2853">
        <v>0.03</v>
      </c>
      <c r="AL2853">
        <v>0.03</v>
      </c>
      <c r="AM2853">
        <v>0.05</v>
      </c>
      <c r="AN2853">
        <v>0.05</v>
      </c>
      <c r="AO2853">
        <v>1.42</v>
      </c>
      <c r="AP2853">
        <v>1.42</v>
      </c>
      <c r="AQ2853">
        <v>22.67</v>
      </c>
      <c r="AR2853">
        <v>0.53</v>
      </c>
      <c r="AS2853">
        <v>0.68</v>
      </c>
      <c r="AT2853">
        <v>-1</v>
      </c>
      <c r="AU2853">
        <v>-1</v>
      </c>
      <c r="AV2853">
        <v>0.05</v>
      </c>
      <c r="AW2853">
        <v>29.88</v>
      </c>
      <c r="AX2853">
        <v>29.88</v>
      </c>
      <c r="AY2853">
        <v>0.17</v>
      </c>
      <c r="AZ2853">
        <v>0</v>
      </c>
      <c r="BA2853">
        <v>1396.4506977966555</v>
      </c>
    </row>
    <row r="2854" spans="1:53" x14ac:dyDescent="0.25">
      <c r="A2854">
        <v>6128</v>
      </c>
      <c r="B2854" t="s">
        <v>3107</v>
      </c>
      <c r="C2854">
        <v>0</v>
      </c>
      <c r="D2854">
        <v>1.58</v>
      </c>
      <c r="E2854">
        <v>0</v>
      </c>
      <c r="F2854">
        <v>0</v>
      </c>
      <c r="G2854">
        <v>0</v>
      </c>
      <c r="H2854">
        <v>0.03</v>
      </c>
      <c r="I2854">
        <v>0</v>
      </c>
      <c r="J2854">
        <v>2</v>
      </c>
      <c r="K2854">
        <v>0.03</v>
      </c>
      <c r="L2854">
        <v>-1</v>
      </c>
      <c r="M2854">
        <v>-1</v>
      </c>
      <c r="N2854">
        <v>0.67</v>
      </c>
      <c r="O2854">
        <v>3.58</v>
      </c>
      <c r="P2854">
        <v>0.03</v>
      </c>
      <c r="Q2854">
        <v>0.28000000000000003</v>
      </c>
      <c r="R2854">
        <v>0.05</v>
      </c>
      <c r="S2854">
        <v>0.32</v>
      </c>
      <c r="T2854">
        <v>0.23</v>
      </c>
      <c r="U2854">
        <v>0</v>
      </c>
      <c r="V2854">
        <v>0</v>
      </c>
      <c r="W2854">
        <v>20.67</v>
      </c>
      <c r="X2854">
        <v>0.6</v>
      </c>
      <c r="Y2854">
        <v>-1</v>
      </c>
      <c r="Z2854">
        <v>-1</v>
      </c>
      <c r="AA2854">
        <v>24.88</v>
      </c>
      <c r="AB2854">
        <v>0.03</v>
      </c>
      <c r="AC2854">
        <v>0.02</v>
      </c>
      <c r="AD2854">
        <v>0.03</v>
      </c>
      <c r="AE2854">
        <v>4.17</v>
      </c>
      <c r="AF2854">
        <v>-1</v>
      </c>
      <c r="AG2854">
        <v>-1</v>
      </c>
      <c r="AH2854">
        <v>-1</v>
      </c>
      <c r="AI2854">
        <v>0</v>
      </c>
      <c r="AJ2854">
        <v>0</v>
      </c>
      <c r="AK2854">
        <v>0.03</v>
      </c>
      <c r="AL2854">
        <v>0.03</v>
      </c>
      <c r="AM2854">
        <v>0.05</v>
      </c>
      <c r="AN2854">
        <v>0.05</v>
      </c>
      <c r="AO2854">
        <v>1.42</v>
      </c>
      <c r="AP2854">
        <v>1.42</v>
      </c>
      <c r="AQ2854">
        <v>22.67</v>
      </c>
      <c r="AR2854">
        <v>0.53</v>
      </c>
      <c r="AS2854">
        <v>0.68</v>
      </c>
      <c r="AT2854">
        <v>-1</v>
      </c>
      <c r="AU2854">
        <v>-1</v>
      </c>
      <c r="AV2854">
        <v>0.05</v>
      </c>
      <c r="AW2854">
        <v>29.88</v>
      </c>
      <c r="AX2854">
        <v>29.88</v>
      </c>
      <c r="AY2854">
        <v>0.17</v>
      </c>
      <c r="AZ2854">
        <v>0</v>
      </c>
      <c r="BA2854">
        <v>1407.5280439170842</v>
      </c>
    </row>
    <row r="2855" spans="1:53" x14ac:dyDescent="0.25">
      <c r="A2855">
        <v>6129</v>
      </c>
      <c r="B2855" t="s">
        <v>3108</v>
      </c>
      <c r="C2855">
        <v>0</v>
      </c>
      <c r="D2855">
        <v>1.58</v>
      </c>
      <c r="E2855">
        <v>0</v>
      </c>
      <c r="F2855">
        <v>0</v>
      </c>
      <c r="G2855">
        <v>0</v>
      </c>
      <c r="H2855">
        <v>0.03</v>
      </c>
      <c r="I2855">
        <v>0</v>
      </c>
      <c r="J2855">
        <v>2</v>
      </c>
      <c r="K2855">
        <v>0.03</v>
      </c>
      <c r="L2855">
        <v>-1</v>
      </c>
      <c r="M2855">
        <v>-1</v>
      </c>
      <c r="N2855">
        <v>0.67</v>
      </c>
      <c r="O2855">
        <v>3.58</v>
      </c>
      <c r="P2855">
        <v>0.03</v>
      </c>
      <c r="Q2855">
        <v>0.28000000000000003</v>
      </c>
      <c r="R2855">
        <v>0.05</v>
      </c>
      <c r="S2855">
        <v>0.32</v>
      </c>
      <c r="T2855">
        <v>0.23</v>
      </c>
      <c r="U2855">
        <v>0</v>
      </c>
      <c r="V2855">
        <v>0</v>
      </c>
      <c r="W2855">
        <v>20.67</v>
      </c>
      <c r="X2855">
        <v>0.6</v>
      </c>
      <c r="Y2855">
        <v>-1</v>
      </c>
      <c r="Z2855">
        <v>-1</v>
      </c>
      <c r="AA2855">
        <v>24.88</v>
      </c>
      <c r="AB2855">
        <v>0.03</v>
      </c>
      <c r="AC2855">
        <v>0.02</v>
      </c>
      <c r="AD2855">
        <v>0.03</v>
      </c>
      <c r="AE2855">
        <v>4.17</v>
      </c>
      <c r="AF2855">
        <v>-1</v>
      </c>
      <c r="AG2855">
        <v>-1</v>
      </c>
      <c r="AH2855">
        <v>-1</v>
      </c>
      <c r="AI2855">
        <v>0</v>
      </c>
      <c r="AJ2855">
        <v>0</v>
      </c>
      <c r="AK2855">
        <v>0.03</v>
      </c>
      <c r="AL2855">
        <v>0.03</v>
      </c>
      <c r="AM2855">
        <v>0.05</v>
      </c>
      <c r="AN2855">
        <v>0.05</v>
      </c>
      <c r="AO2855">
        <v>1.42</v>
      </c>
      <c r="AP2855">
        <v>1.42</v>
      </c>
      <c r="AQ2855">
        <v>22.67</v>
      </c>
      <c r="AR2855">
        <v>0.53</v>
      </c>
      <c r="AS2855">
        <v>0.68</v>
      </c>
      <c r="AT2855">
        <v>-1</v>
      </c>
      <c r="AU2855">
        <v>-1</v>
      </c>
      <c r="AV2855">
        <v>0.05</v>
      </c>
      <c r="AW2855">
        <v>29.88</v>
      </c>
      <c r="AX2855">
        <v>29.88</v>
      </c>
      <c r="AY2855">
        <v>0.17</v>
      </c>
      <c r="AZ2855">
        <v>0</v>
      </c>
      <c r="BA2855">
        <v>1370.5789176325559</v>
      </c>
    </row>
    <row r="2856" spans="1:53" x14ac:dyDescent="0.25">
      <c r="A2856">
        <v>6130</v>
      </c>
      <c r="B2856" t="s">
        <v>3109</v>
      </c>
      <c r="C2856">
        <v>0</v>
      </c>
      <c r="D2856">
        <v>1.58</v>
      </c>
      <c r="E2856">
        <v>0</v>
      </c>
      <c r="F2856">
        <v>0</v>
      </c>
      <c r="G2856">
        <v>0</v>
      </c>
      <c r="H2856">
        <v>0.03</v>
      </c>
      <c r="I2856">
        <v>0</v>
      </c>
      <c r="J2856">
        <v>2</v>
      </c>
      <c r="K2856">
        <v>0.03</v>
      </c>
      <c r="L2856">
        <v>-1</v>
      </c>
      <c r="M2856">
        <v>-1</v>
      </c>
      <c r="N2856">
        <v>0.67</v>
      </c>
      <c r="O2856">
        <v>3.58</v>
      </c>
      <c r="P2856">
        <v>0.03</v>
      </c>
      <c r="Q2856">
        <v>0.28000000000000003</v>
      </c>
      <c r="R2856">
        <v>0.05</v>
      </c>
      <c r="S2856">
        <v>0.32</v>
      </c>
      <c r="T2856">
        <v>0.23</v>
      </c>
      <c r="U2856">
        <v>0</v>
      </c>
      <c r="V2856">
        <v>0</v>
      </c>
      <c r="W2856">
        <v>20.67</v>
      </c>
      <c r="X2856">
        <v>0.6</v>
      </c>
      <c r="Y2856">
        <v>-1</v>
      </c>
      <c r="Z2856">
        <v>-1</v>
      </c>
      <c r="AA2856">
        <v>24.88</v>
      </c>
      <c r="AB2856">
        <v>0.03</v>
      </c>
      <c r="AC2856">
        <v>0.02</v>
      </c>
      <c r="AD2856">
        <v>0.03</v>
      </c>
      <c r="AE2856">
        <v>4.17</v>
      </c>
      <c r="AF2856">
        <v>-1</v>
      </c>
      <c r="AG2856">
        <v>-1</v>
      </c>
      <c r="AH2856">
        <v>-1</v>
      </c>
      <c r="AI2856">
        <v>0</v>
      </c>
      <c r="AJ2856">
        <v>0</v>
      </c>
      <c r="AK2856">
        <v>0.03</v>
      </c>
      <c r="AL2856">
        <v>0.03</v>
      </c>
      <c r="AM2856">
        <v>0.05</v>
      </c>
      <c r="AN2856">
        <v>0.05</v>
      </c>
      <c r="AO2856">
        <v>1.42</v>
      </c>
      <c r="AP2856">
        <v>1.42</v>
      </c>
      <c r="AQ2856">
        <v>22.67</v>
      </c>
      <c r="AR2856">
        <v>0.53</v>
      </c>
      <c r="AS2856">
        <v>0.68</v>
      </c>
      <c r="AT2856">
        <v>-1</v>
      </c>
      <c r="AU2856">
        <v>-1</v>
      </c>
      <c r="AV2856">
        <v>0.05</v>
      </c>
      <c r="AW2856">
        <v>29.88</v>
      </c>
      <c r="AX2856">
        <v>29.88</v>
      </c>
      <c r="AY2856">
        <v>0.17</v>
      </c>
      <c r="AZ2856">
        <v>0</v>
      </c>
      <c r="BA2856">
        <v>1391.2962805798511</v>
      </c>
    </row>
    <row r="2857" spans="1:53" x14ac:dyDescent="0.25">
      <c r="A2857">
        <v>6131</v>
      </c>
      <c r="B2857" t="s">
        <v>3110</v>
      </c>
      <c r="C2857">
        <v>0</v>
      </c>
      <c r="D2857">
        <v>1.58</v>
      </c>
      <c r="E2857">
        <v>0</v>
      </c>
      <c r="F2857">
        <v>0</v>
      </c>
      <c r="G2857">
        <v>0</v>
      </c>
      <c r="H2857">
        <v>0.03</v>
      </c>
      <c r="I2857">
        <v>0</v>
      </c>
      <c r="J2857">
        <v>2</v>
      </c>
      <c r="K2857">
        <v>0.03</v>
      </c>
      <c r="L2857">
        <v>-1</v>
      </c>
      <c r="M2857">
        <v>-1</v>
      </c>
      <c r="N2857">
        <v>0.67</v>
      </c>
      <c r="O2857">
        <v>3.58</v>
      </c>
      <c r="P2857">
        <v>0.03</v>
      </c>
      <c r="Q2857">
        <v>0.28000000000000003</v>
      </c>
      <c r="R2857">
        <v>0.05</v>
      </c>
      <c r="S2857">
        <v>0.32</v>
      </c>
      <c r="T2857">
        <v>0.23</v>
      </c>
      <c r="U2857">
        <v>0</v>
      </c>
      <c r="V2857">
        <v>0</v>
      </c>
      <c r="W2857">
        <v>20.67</v>
      </c>
      <c r="X2857">
        <v>0.6</v>
      </c>
      <c r="Y2857">
        <v>-1</v>
      </c>
      <c r="Z2857">
        <v>-1</v>
      </c>
      <c r="AA2857">
        <v>24.88</v>
      </c>
      <c r="AB2857">
        <v>0.03</v>
      </c>
      <c r="AC2857">
        <v>0.02</v>
      </c>
      <c r="AD2857">
        <v>0.03</v>
      </c>
      <c r="AE2857">
        <v>4.17</v>
      </c>
      <c r="AF2857">
        <v>-1</v>
      </c>
      <c r="AG2857">
        <v>-1</v>
      </c>
      <c r="AH2857">
        <v>-1</v>
      </c>
      <c r="AI2857">
        <v>0</v>
      </c>
      <c r="AJ2857">
        <v>0</v>
      </c>
      <c r="AK2857">
        <v>0.03</v>
      </c>
      <c r="AL2857">
        <v>0.03</v>
      </c>
      <c r="AM2857">
        <v>0.05</v>
      </c>
      <c r="AN2857">
        <v>0.05</v>
      </c>
      <c r="AO2857">
        <v>1.42</v>
      </c>
      <c r="AP2857">
        <v>1.42</v>
      </c>
      <c r="AQ2857">
        <v>22.67</v>
      </c>
      <c r="AR2857">
        <v>0.53</v>
      </c>
      <c r="AS2857">
        <v>0.68</v>
      </c>
      <c r="AT2857">
        <v>-1</v>
      </c>
      <c r="AU2857">
        <v>-1</v>
      </c>
      <c r="AV2857">
        <v>0.05</v>
      </c>
      <c r="AW2857">
        <v>29.88</v>
      </c>
      <c r="AX2857">
        <v>29.88</v>
      </c>
      <c r="AY2857">
        <v>0.17</v>
      </c>
      <c r="AZ2857">
        <v>0</v>
      </c>
      <c r="BA2857">
        <v>1385.0215447151545</v>
      </c>
    </row>
    <row r="2858" spans="1:53" x14ac:dyDescent="0.25">
      <c r="A2858">
        <v>6132</v>
      </c>
      <c r="B2858" t="s">
        <v>3111</v>
      </c>
      <c r="C2858">
        <v>0</v>
      </c>
      <c r="D2858">
        <v>1.58</v>
      </c>
      <c r="E2858">
        <v>0</v>
      </c>
      <c r="F2858">
        <v>0</v>
      </c>
      <c r="G2858">
        <v>0</v>
      </c>
      <c r="H2858">
        <v>0.03</v>
      </c>
      <c r="I2858">
        <v>0</v>
      </c>
      <c r="J2858">
        <v>2</v>
      </c>
      <c r="K2858">
        <v>0.03</v>
      </c>
      <c r="L2858">
        <v>-1</v>
      </c>
      <c r="M2858">
        <v>-1</v>
      </c>
      <c r="N2858">
        <v>0.67</v>
      </c>
      <c r="O2858">
        <v>3.58</v>
      </c>
      <c r="P2858">
        <v>0.03</v>
      </c>
      <c r="Q2858">
        <v>0.28000000000000003</v>
      </c>
      <c r="R2858">
        <v>0.05</v>
      </c>
      <c r="S2858">
        <v>0.32</v>
      </c>
      <c r="T2858">
        <v>0.23</v>
      </c>
      <c r="U2858">
        <v>0</v>
      </c>
      <c r="V2858">
        <v>0</v>
      </c>
      <c r="W2858">
        <v>20.67</v>
      </c>
      <c r="X2858">
        <v>0.6</v>
      </c>
      <c r="Y2858">
        <v>-1</v>
      </c>
      <c r="Z2858">
        <v>-1</v>
      </c>
      <c r="AA2858">
        <v>24.88</v>
      </c>
      <c r="AB2858">
        <v>0.03</v>
      </c>
      <c r="AC2858">
        <v>0.02</v>
      </c>
      <c r="AD2858">
        <v>0.03</v>
      </c>
      <c r="AE2858">
        <v>4.17</v>
      </c>
      <c r="AF2858">
        <v>-1</v>
      </c>
      <c r="AG2858">
        <v>-1</v>
      </c>
      <c r="AH2858">
        <v>-1</v>
      </c>
      <c r="AI2858">
        <v>0</v>
      </c>
      <c r="AJ2858">
        <v>0</v>
      </c>
      <c r="AK2858">
        <v>0.03</v>
      </c>
      <c r="AL2858">
        <v>0.03</v>
      </c>
      <c r="AM2858">
        <v>0.05</v>
      </c>
      <c r="AN2858">
        <v>0.05</v>
      </c>
      <c r="AO2858">
        <v>1.42</v>
      </c>
      <c r="AP2858">
        <v>1.42</v>
      </c>
      <c r="AQ2858">
        <v>22.67</v>
      </c>
      <c r="AR2858">
        <v>0.53</v>
      </c>
      <c r="AS2858">
        <v>0.68</v>
      </c>
      <c r="AT2858">
        <v>-1</v>
      </c>
      <c r="AU2858">
        <v>-1</v>
      </c>
      <c r="AV2858">
        <v>0.05</v>
      </c>
      <c r="AW2858">
        <v>29.88</v>
      </c>
      <c r="AX2858">
        <v>29.88</v>
      </c>
      <c r="AY2858">
        <v>0.17</v>
      </c>
      <c r="AZ2858">
        <v>0</v>
      </c>
      <c r="BA2858">
        <v>1383.9741435393537</v>
      </c>
    </row>
    <row r="2859" spans="1:53" x14ac:dyDescent="0.25">
      <c r="A2859">
        <v>6133</v>
      </c>
      <c r="B2859" t="s">
        <v>3112</v>
      </c>
      <c r="C2859">
        <v>0</v>
      </c>
      <c r="D2859">
        <v>1.58</v>
      </c>
      <c r="E2859">
        <v>0</v>
      </c>
      <c r="F2859">
        <v>0</v>
      </c>
      <c r="G2859">
        <v>0</v>
      </c>
      <c r="H2859">
        <v>0.03</v>
      </c>
      <c r="I2859">
        <v>0</v>
      </c>
      <c r="J2859">
        <v>2</v>
      </c>
      <c r="K2859">
        <v>0.03</v>
      </c>
      <c r="L2859">
        <v>-1</v>
      </c>
      <c r="M2859">
        <v>-1</v>
      </c>
      <c r="N2859">
        <v>0.67</v>
      </c>
      <c r="O2859">
        <v>3.58</v>
      </c>
      <c r="P2859">
        <v>0.03</v>
      </c>
      <c r="Q2859">
        <v>0.28000000000000003</v>
      </c>
      <c r="R2859">
        <v>0.05</v>
      </c>
      <c r="S2859">
        <v>0.32</v>
      </c>
      <c r="T2859">
        <v>0.23</v>
      </c>
      <c r="U2859">
        <v>0</v>
      </c>
      <c r="V2859">
        <v>0</v>
      </c>
      <c r="W2859">
        <v>20.67</v>
      </c>
      <c r="X2859">
        <v>0.6</v>
      </c>
      <c r="Y2859">
        <v>-1</v>
      </c>
      <c r="Z2859">
        <v>-1</v>
      </c>
      <c r="AA2859">
        <v>24.88</v>
      </c>
      <c r="AB2859">
        <v>0.03</v>
      </c>
      <c r="AC2859">
        <v>0.02</v>
      </c>
      <c r="AD2859">
        <v>0.03</v>
      </c>
      <c r="AE2859">
        <v>4.17</v>
      </c>
      <c r="AF2859">
        <v>-1</v>
      </c>
      <c r="AG2859">
        <v>-1</v>
      </c>
      <c r="AH2859">
        <v>-1</v>
      </c>
      <c r="AI2859">
        <v>0</v>
      </c>
      <c r="AJ2859">
        <v>0</v>
      </c>
      <c r="AK2859">
        <v>0.03</v>
      </c>
      <c r="AL2859">
        <v>0.03</v>
      </c>
      <c r="AM2859">
        <v>0.05</v>
      </c>
      <c r="AN2859">
        <v>0.05</v>
      </c>
      <c r="AO2859">
        <v>1.42</v>
      </c>
      <c r="AP2859">
        <v>1.42</v>
      </c>
      <c r="AQ2859">
        <v>22.67</v>
      </c>
      <c r="AR2859">
        <v>0.53</v>
      </c>
      <c r="AS2859">
        <v>0.68</v>
      </c>
      <c r="AT2859">
        <v>-1</v>
      </c>
      <c r="AU2859">
        <v>-1</v>
      </c>
      <c r="AV2859">
        <v>0.05</v>
      </c>
      <c r="AW2859">
        <v>29.88</v>
      </c>
      <c r="AX2859">
        <v>29.88</v>
      </c>
      <c r="AY2859">
        <v>0.17</v>
      </c>
      <c r="AZ2859">
        <v>0</v>
      </c>
      <c r="BA2859">
        <v>1429.0429137471256</v>
      </c>
    </row>
    <row r="2860" spans="1:53" x14ac:dyDescent="0.25">
      <c r="A2860">
        <v>6135</v>
      </c>
      <c r="B2860" t="s">
        <v>3113</v>
      </c>
      <c r="C2860">
        <v>0</v>
      </c>
      <c r="D2860">
        <v>1.58</v>
      </c>
      <c r="E2860">
        <v>0</v>
      </c>
      <c r="F2860">
        <v>0</v>
      </c>
      <c r="G2860">
        <v>0</v>
      </c>
      <c r="H2860">
        <v>0.03</v>
      </c>
      <c r="I2860">
        <v>0</v>
      </c>
      <c r="J2860">
        <v>2</v>
      </c>
      <c r="K2860">
        <v>0.03</v>
      </c>
      <c r="L2860">
        <v>-1</v>
      </c>
      <c r="M2860">
        <v>-1</v>
      </c>
      <c r="N2860">
        <v>0.67</v>
      </c>
      <c r="O2860">
        <v>3.58</v>
      </c>
      <c r="P2860">
        <v>0.03</v>
      </c>
      <c r="Q2860">
        <v>0.28000000000000003</v>
      </c>
      <c r="R2860">
        <v>0.05</v>
      </c>
      <c r="S2860">
        <v>0.32</v>
      </c>
      <c r="T2860">
        <v>0.23</v>
      </c>
      <c r="U2860">
        <v>0</v>
      </c>
      <c r="V2860">
        <v>0</v>
      </c>
      <c r="W2860">
        <v>20.67</v>
      </c>
      <c r="X2860">
        <v>0.6</v>
      </c>
      <c r="Y2860">
        <v>-1</v>
      </c>
      <c r="Z2860">
        <v>-1</v>
      </c>
      <c r="AA2860">
        <v>24.88</v>
      </c>
      <c r="AB2860">
        <v>0.03</v>
      </c>
      <c r="AC2860">
        <v>0.02</v>
      </c>
      <c r="AD2860">
        <v>0.03</v>
      </c>
      <c r="AE2860">
        <v>4.17</v>
      </c>
      <c r="AF2860">
        <v>-1</v>
      </c>
      <c r="AG2860">
        <v>-1</v>
      </c>
      <c r="AH2860">
        <v>-1</v>
      </c>
      <c r="AI2860">
        <v>0</v>
      </c>
      <c r="AJ2860">
        <v>0</v>
      </c>
      <c r="AK2860">
        <v>0.03</v>
      </c>
      <c r="AL2860">
        <v>0.03</v>
      </c>
      <c r="AM2860">
        <v>0.05</v>
      </c>
      <c r="AN2860">
        <v>0.05</v>
      </c>
      <c r="AO2860">
        <v>1.42</v>
      </c>
      <c r="AP2860">
        <v>1.42</v>
      </c>
      <c r="AQ2860">
        <v>22.67</v>
      </c>
      <c r="AR2860">
        <v>0.53</v>
      </c>
      <c r="AS2860">
        <v>0.68</v>
      </c>
      <c r="AT2860">
        <v>-1</v>
      </c>
      <c r="AU2860">
        <v>-1</v>
      </c>
      <c r="AV2860">
        <v>0.05</v>
      </c>
      <c r="AW2860">
        <v>29.88</v>
      </c>
      <c r="AX2860">
        <v>29.88</v>
      </c>
      <c r="AY2860">
        <v>0.17</v>
      </c>
      <c r="AZ2860">
        <v>0</v>
      </c>
      <c r="BA2860">
        <v>1333.0624205588706</v>
      </c>
    </row>
    <row r="2861" spans="1:53" x14ac:dyDescent="0.25">
      <c r="A2861">
        <v>6136</v>
      </c>
      <c r="B2861" t="s">
        <v>1604</v>
      </c>
      <c r="C2861">
        <v>0</v>
      </c>
      <c r="D2861">
        <v>1.58</v>
      </c>
      <c r="E2861">
        <v>0</v>
      </c>
      <c r="F2861">
        <v>0</v>
      </c>
      <c r="G2861">
        <v>0</v>
      </c>
      <c r="H2861">
        <v>0.03</v>
      </c>
      <c r="I2861">
        <v>0</v>
      </c>
      <c r="J2861">
        <v>2</v>
      </c>
      <c r="K2861">
        <v>0.03</v>
      </c>
      <c r="L2861">
        <v>-1</v>
      </c>
      <c r="M2861">
        <v>-1</v>
      </c>
      <c r="N2861">
        <v>0.67</v>
      </c>
      <c r="O2861">
        <v>3.58</v>
      </c>
      <c r="P2861">
        <v>0.03</v>
      </c>
      <c r="Q2861">
        <v>0.28000000000000003</v>
      </c>
      <c r="R2861">
        <v>0.05</v>
      </c>
      <c r="S2861">
        <v>0.32</v>
      </c>
      <c r="T2861">
        <v>0.23</v>
      </c>
      <c r="U2861">
        <v>0</v>
      </c>
      <c r="V2861">
        <v>0</v>
      </c>
      <c r="W2861">
        <v>20.67</v>
      </c>
      <c r="X2861">
        <v>0.6</v>
      </c>
      <c r="Y2861">
        <v>-1</v>
      </c>
      <c r="Z2861">
        <v>-1</v>
      </c>
      <c r="AA2861">
        <v>24.88</v>
      </c>
      <c r="AB2861">
        <v>0.03</v>
      </c>
      <c r="AC2861">
        <v>0.02</v>
      </c>
      <c r="AD2861">
        <v>0.03</v>
      </c>
      <c r="AE2861">
        <v>4.17</v>
      </c>
      <c r="AF2861">
        <v>-1</v>
      </c>
      <c r="AG2861">
        <v>-1</v>
      </c>
      <c r="AH2861">
        <v>-1</v>
      </c>
      <c r="AI2861">
        <v>0</v>
      </c>
      <c r="AJ2861">
        <v>0</v>
      </c>
      <c r="AK2861">
        <v>0.03</v>
      </c>
      <c r="AL2861">
        <v>0.03</v>
      </c>
      <c r="AM2861">
        <v>0.05</v>
      </c>
      <c r="AN2861">
        <v>0.05</v>
      </c>
      <c r="AO2861">
        <v>1.42</v>
      </c>
      <c r="AP2861">
        <v>1.42</v>
      </c>
      <c r="AQ2861">
        <v>22.67</v>
      </c>
      <c r="AR2861">
        <v>0.53</v>
      </c>
      <c r="AS2861">
        <v>0.68</v>
      </c>
      <c r="AT2861">
        <v>-1</v>
      </c>
      <c r="AU2861">
        <v>-1</v>
      </c>
      <c r="AV2861">
        <v>0.05</v>
      </c>
      <c r="AW2861">
        <v>29.88</v>
      </c>
      <c r="AX2861">
        <v>29.88</v>
      </c>
      <c r="AY2861">
        <v>0.17</v>
      </c>
      <c r="AZ2861">
        <v>0</v>
      </c>
      <c r="BA2861">
        <v>1337.8693828820692</v>
      </c>
    </row>
    <row r="2862" spans="1:53" x14ac:dyDescent="0.25">
      <c r="A2862">
        <v>6138</v>
      </c>
      <c r="B2862" t="s">
        <v>2025</v>
      </c>
      <c r="C2862">
        <v>0</v>
      </c>
      <c r="D2862">
        <v>1.58</v>
      </c>
      <c r="E2862">
        <v>0</v>
      </c>
      <c r="F2862">
        <v>0</v>
      </c>
      <c r="G2862">
        <v>0</v>
      </c>
      <c r="H2862">
        <v>0.03</v>
      </c>
      <c r="I2862">
        <v>0</v>
      </c>
      <c r="J2862">
        <v>2</v>
      </c>
      <c r="K2862">
        <v>0.03</v>
      </c>
      <c r="L2862">
        <v>-1</v>
      </c>
      <c r="M2862">
        <v>-1</v>
      </c>
      <c r="N2862">
        <v>0.67</v>
      </c>
      <c r="O2862">
        <v>3.58</v>
      </c>
      <c r="P2862">
        <v>0.03</v>
      </c>
      <c r="Q2862">
        <v>0.28000000000000003</v>
      </c>
      <c r="R2862">
        <v>0.05</v>
      </c>
      <c r="S2862">
        <v>0.32</v>
      </c>
      <c r="T2862">
        <v>0.23</v>
      </c>
      <c r="U2862">
        <v>0</v>
      </c>
      <c r="V2862">
        <v>0</v>
      </c>
      <c r="W2862">
        <v>20.67</v>
      </c>
      <c r="X2862">
        <v>0.6</v>
      </c>
      <c r="Y2862">
        <v>-1</v>
      </c>
      <c r="Z2862">
        <v>-1</v>
      </c>
      <c r="AA2862">
        <v>24.88</v>
      </c>
      <c r="AB2862">
        <v>0.03</v>
      </c>
      <c r="AC2862">
        <v>0.02</v>
      </c>
      <c r="AD2862">
        <v>0.03</v>
      </c>
      <c r="AE2862">
        <v>4.17</v>
      </c>
      <c r="AF2862">
        <v>-1</v>
      </c>
      <c r="AG2862">
        <v>-1</v>
      </c>
      <c r="AH2862">
        <v>-1</v>
      </c>
      <c r="AI2862">
        <v>0</v>
      </c>
      <c r="AJ2862">
        <v>0</v>
      </c>
      <c r="AK2862">
        <v>0.03</v>
      </c>
      <c r="AL2862">
        <v>0.03</v>
      </c>
      <c r="AM2862">
        <v>0.05</v>
      </c>
      <c r="AN2862">
        <v>0.05</v>
      </c>
      <c r="AO2862">
        <v>1.42</v>
      </c>
      <c r="AP2862">
        <v>1.42</v>
      </c>
      <c r="AQ2862">
        <v>22.67</v>
      </c>
      <c r="AR2862">
        <v>0.53</v>
      </c>
      <c r="AS2862">
        <v>0.68</v>
      </c>
      <c r="AT2862">
        <v>-1</v>
      </c>
      <c r="AU2862">
        <v>-1</v>
      </c>
      <c r="AV2862">
        <v>0.05</v>
      </c>
      <c r="AW2862">
        <v>29.88</v>
      </c>
      <c r="AX2862">
        <v>29.88</v>
      </c>
      <c r="AY2862">
        <v>0.17</v>
      </c>
      <c r="AZ2862">
        <v>0</v>
      </c>
      <c r="BA2862">
        <v>1394.4193821170563</v>
      </c>
    </row>
    <row r="2863" spans="1:53" x14ac:dyDescent="0.25">
      <c r="A2863">
        <v>6139</v>
      </c>
      <c r="B2863" t="s">
        <v>3114</v>
      </c>
      <c r="C2863">
        <v>0</v>
      </c>
      <c r="D2863">
        <v>1.58</v>
      </c>
      <c r="E2863">
        <v>0</v>
      </c>
      <c r="F2863">
        <v>0</v>
      </c>
      <c r="G2863">
        <v>0</v>
      </c>
      <c r="H2863">
        <v>0.03</v>
      </c>
      <c r="I2863">
        <v>0</v>
      </c>
      <c r="J2863">
        <v>2</v>
      </c>
      <c r="K2863">
        <v>0.03</v>
      </c>
      <c r="L2863">
        <v>-1</v>
      </c>
      <c r="M2863">
        <v>-1</v>
      </c>
      <c r="N2863">
        <v>0.67</v>
      </c>
      <c r="O2863">
        <v>3.58</v>
      </c>
      <c r="P2863">
        <v>0.03</v>
      </c>
      <c r="Q2863">
        <v>0.28000000000000003</v>
      </c>
      <c r="R2863">
        <v>0.05</v>
      </c>
      <c r="S2863">
        <v>0.32</v>
      </c>
      <c r="T2863">
        <v>0.23</v>
      </c>
      <c r="U2863">
        <v>0</v>
      </c>
      <c r="V2863">
        <v>0</v>
      </c>
      <c r="W2863">
        <v>20.67</v>
      </c>
      <c r="X2863">
        <v>0.6</v>
      </c>
      <c r="Y2863">
        <v>-1</v>
      </c>
      <c r="Z2863">
        <v>-1</v>
      </c>
      <c r="AA2863">
        <v>24.88</v>
      </c>
      <c r="AB2863">
        <v>0.03</v>
      </c>
      <c r="AC2863">
        <v>0.02</v>
      </c>
      <c r="AD2863">
        <v>0.03</v>
      </c>
      <c r="AE2863">
        <v>4.17</v>
      </c>
      <c r="AF2863">
        <v>-1</v>
      </c>
      <c r="AG2863">
        <v>-1</v>
      </c>
      <c r="AH2863">
        <v>-1</v>
      </c>
      <c r="AI2863">
        <v>0</v>
      </c>
      <c r="AJ2863">
        <v>0</v>
      </c>
      <c r="AK2863">
        <v>0.03</v>
      </c>
      <c r="AL2863">
        <v>0.03</v>
      </c>
      <c r="AM2863">
        <v>0.05</v>
      </c>
      <c r="AN2863">
        <v>0.05</v>
      </c>
      <c r="AO2863">
        <v>1.42</v>
      </c>
      <c r="AP2863">
        <v>1.42</v>
      </c>
      <c r="AQ2863">
        <v>22.67</v>
      </c>
      <c r="AR2863">
        <v>0.53</v>
      </c>
      <c r="AS2863">
        <v>0.68</v>
      </c>
      <c r="AT2863">
        <v>-1</v>
      </c>
      <c r="AU2863">
        <v>-1</v>
      </c>
      <c r="AV2863">
        <v>0.05</v>
      </c>
      <c r="AW2863">
        <v>29.88</v>
      </c>
      <c r="AX2863">
        <v>29.88</v>
      </c>
      <c r="AY2863">
        <v>0.17</v>
      </c>
      <c r="AZ2863">
        <v>0</v>
      </c>
      <c r="BA2863">
        <v>1361.1072959050139</v>
      </c>
    </row>
    <row r="2864" spans="1:53" x14ac:dyDescent="0.25">
      <c r="A2864">
        <v>6140</v>
      </c>
      <c r="B2864" t="s">
        <v>3115</v>
      </c>
      <c r="C2864">
        <v>0</v>
      </c>
      <c r="D2864">
        <v>1.58</v>
      </c>
      <c r="E2864">
        <v>0</v>
      </c>
      <c r="F2864">
        <v>0</v>
      </c>
      <c r="G2864">
        <v>0</v>
      </c>
      <c r="H2864">
        <v>0.03</v>
      </c>
      <c r="I2864">
        <v>0</v>
      </c>
      <c r="J2864">
        <v>2</v>
      </c>
      <c r="K2864">
        <v>0.03</v>
      </c>
      <c r="L2864">
        <v>-1</v>
      </c>
      <c r="M2864">
        <v>-1</v>
      </c>
      <c r="N2864">
        <v>0.67</v>
      </c>
      <c r="O2864">
        <v>3.58</v>
      </c>
      <c r="P2864">
        <v>0.03</v>
      </c>
      <c r="Q2864">
        <v>0.28000000000000003</v>
      </c>
      <c r="R2864">
        <v>0.05</v>
      </c>
      <c r="S2864">
        <v>0.32</v>
      </c>
      <c r="T2864">
        <v>0.23</v>
      </c>
      <c r="U2864">
        <v>0</v>
      </c>
      <c r="V2864">
        <v>0</v>
      </c>
      <c r="W2864">
        <v>20.67</v>
      </c>
      <c r="X2864">
        <v>0.6</v>
      </c>
      <c r="Y2864">
        <v>-1</v>
      </c>
      <c r="Z2864">
        <v>-1</v>
      </c>
      <c r="AA2864">
        <v>24.88</v>
      </c>
      <c r="AB2864">
        <v>0.03</v>
      </c>
      <c r="AC2864">
        <v>0.02</v>
      </c>
      <c r="AD2864">
        <v>0.03</v>
      </c>
      <c r="AE2864">
        <v>4.17</v>
      </c>
      <c r="AF2864">
        <v>-1</v>
      </c>
      <c r="AG2864">
        <v>-1</v>
      </c>
      <c r="AH2864">
        <v>-1</v>
      </c>
      <c r="AI2864">
        <v>0</v>
      </c>
      <c r="AJ2864">
        <v>0</v>
      </c>
      <c r="AK2864">
        <v>0.03</v>
      </c>
      <c r="AL2864">
        <v>0.03</v>
      </c>
      <c r="AM2864">
        <v>0.05</v>
      </c>
      <c r="AN2864">
        <v>0.05</v>
      </c>
      <c r="AO2864">
        <v>1.42</v>
      </c>
      <c r="AP2864">
        <v>1.42</v>
      </c>
      <c r="AQ2864">
        <v>22.67</v>
      </c>
      <c r="AR2864">
        <v>0.53</v>
      </c>
      <c r="AS2864">
        <v>0.68</v>
      </c>
      <c r="AT2864">
        <v>-1</v>
      </c>
      <c r="AU2864">
        <v>-1</v>
      </c>
      <c r="AV2864">
        <v>0.05</v>
      </c>
      <c r="AW2864">
        <v>29.88</v>
      </c>
      <c r="AX2864">
        <v>29.88</v>
      </c>
      <c r="AY2864">
        <v>0.17</v>
      </c>
      <c r="AZ2864">
        <v>0</v>
      </c>
      <c r="BA2864">
        <v>1372.4312021595365</v>
      </c>
    </row>
    <row r="2865" spans="1:53" x14ac:dyDescent="0.25">
      <c r="A2865">
        <v>6141</v>
      </c>
      <c r="B2865" t="s">
        <v>3116</v>
      </c>
      <c r="C2865">
        <v>0</v>
      </c>
      <c r="D2865">
        <v>1.58</v>
      </c>
      <c r="E2865">
        <v>0</v>
      </c>
      <c r="F2865">
        <v>0</v>
      </c>
      <c r="G2865">
        <v>0</v>
      </c>
      <c r="H2865">
        <v>0.03</v>
      </c>
      <c r="I2865">
        <v>0</v>
      </c>
      <c r="J2865">
        <v>2</v>
      </c>
      <c r="K2865">
        <v>0.03</v>
      </c>
      <c r="L2865">
        <v>-1</v>
      </c>
      <c r="M2865">
        <v>-1</v>
      </c>
      <c r="N2865">
        <v>0.67</v>
      </c>
      <c r="O2865">
        <v>3.58</v>
      </c>
      <c r="P2865">
        <v>0.03</v>
      </c>
      <c r="Q2865">
        <v>0.28000000000000003</v>
      </c>
      <c r="R2865">
        <v>0.05</v>
      </c>
      <c r="S2865">
        <v>0.32</v>
      </c>
      <c r="T2865">
        <v>0.23</v>
      </c>
      <c r="U2865">
        <v>0</v>
      </c>
      <c r="V2865">
        <v>0</v>
      </c>
      <c r="W2865">
        <v>20.67</v>
      </c>
      <c r="X2865">
        <v>0.6</v>
      </c>
      <c r="Y2865">
        <v>-1</v>
      </c>
      <c r="Z2865">
        <v>-1</v>
      </c>
      <c r="AA2865">
        <v>24.88</v>
      </c>
      <c r="AB2865">
        <v>0.03</v>
      </c>
      <c r="AC2865">
        <v>0.02</v>
      </c>
      <c r="AD2865">
        <v>0.03</v>
      </c>
      <c r="AE2865">
        <v>4.17</v>
      </c>
      <c r="AF2865">
        <v>-1</v>
      </c>
      <c r="AG2865">
        <v>-1</v>
      </c>
      <c r="AH2865">
        <v>-1</v>
      </c>
      <c r="AI2865">
        <v>0</v>
      </c>
      <c r="AJ2865">
        <v>0</v>
      </c>
      <c r="AK2865">
        <v>0.03</v>
      </c>
      <c r="AL2865">
        <v>0.03</v>
      </c>
      <c r="AM2865">
        <v>0.05</v>
      </c>
      <c r="AN2865">
        <v>0.05</v>
      </c>
      <c r="AO2865">
        <v>1.42</v>
      </c>
      <c r="AP2865">
        <v>1.42</v>
      </c>
      <c r="AQ2865">
        <v>22.67</v>
      </c>
      <c r="AR2865">
        <v>0.53</v>
      </c>
      <c r="AS2865">
        <v>0.68</v>
      </c>
      <c r="AT2865">
        <v>-1</v>
      </c>
      <c r="AU2865">
        <v>-1</v>
      </c>
      <c r="AV2865">
        <v>0.05</v>
      </c>
      <c r="AW2865">
        <v>29.88</v>
      </c>
      <c r="AX2865">
        <v>29.88</v>
      </c>
      <c r="AY2865">
        <v>0.17</v>
      </c>
      <c r="AZ2865">
        <v>0</v>
      </c>
      <c r="BA2865">
        <v>1384.769727996066</v>
      </c>
    </row>
    <row r="2866" spans="1:53" x14ac:dyDescent="0.25">
      <c r="A2866">
        <v>6144</v>
      </c>
      <c r="B2866" t="s">
        <v>3117</v>
      </c>
      <c r="C2866">
        <v>0</v>
      </c>
      <c r="D2866">
        <v>1.58</v>
      </c>
      <c r="E2866">
        <v>0</v>
      </c>
      <c r="F2866">
        <v>0</v>
      </c>
      <c r="G2866">
        <v>0</v>
      </c>
      <c r="H2866">
        <v>0.03</v>
      </c>
      <c r="I2866">
        <v>0</v>
      </c>
      <c r="J2866">
        <v>2</v>
      </c>
      <c r="K2866">
        <v>0.03</v>
      </c>
      <c r="L2866">
        <v>-1</v>
      </c>
      <c r="M2866">
        <v>-1</v>
      </c>
      <c r="N2866">
        <v>0.67</v>
      </c>
      <c r="O2866">
        <v>3.58</v>
      </c>
      <c r="P2866">
        <v>0.03</v>
      </c>
      <c r="Q2866">
        <v>0.28000000000000003</v>
      </c>
      <c r="R2866">
        <v>0.05</v>
      </c>
      <c r="S2866">
        <v>0.32</v>
      </c>
      <c r="T2866">
        <v>0.23</v>
      </c>
      <c r="U2866">
        <v>0</v>
      </c>
      <c r="V2866">
        <v>0</v>
      </c>
      <c r="W2866">
        <v>20.67</v>
      </c>
      <c r="X2866">
        <v>0.6</v>
      </c>
      <c r="Y2866">
        <v>-1</v>
      </c>
      <c r="Z2866">
        <v>-1</v>
      </c>
      <c r="AA2866">
        <v>24.88</v>
      </c>
      <c r="AB2866">
        <v>0.03</v>
      </c>
      <c r="AC2866">
        <v>0.02</v>
      </c>
      <c r="AD2866">
        <v>0.03</v>
      </c>
      <c r="AE2866">
        <v>4.17</v>
      </c>
      <c r="AF2866">
        <v>-1</v>
      </c>
      <c r="AG2866">
        <v>-1</v>
      </c>
      <c r="AH2866">
        <v>-1</v>
      </c>
      <c r="AI2866">
        <v>0</v>
      </c>
      <c r="AJ2866">
        <v>0</v>
      </c>
      <c r="AK2866">
        <v>0.03</v>
      </c>
      <c r="AL2866">
        <v>0.03</v>
      </c>
      <c r="AM2866">
        <v>0.05</v>
      </c>
      <c r="AN2866">
        <v>0.05</v>
      </c>
      <c r="AO2866">
        <v>1.42</v>
      </c>
      <c r="AP2866">
        <v>1.42</v>
      </c>
      <c r="AQ2866">
        <v>22.67</v>
      </c>
      <c r="AR2866">
        <v>0.53</v>
      </c>
      <c r="AS2866">
        <v>0.68</v>
      </c>
      <c r="AT2866">
        <v>-1</v>
      </c>
      <c r="AU2866">
        <v>-1</v>
      </c>
      <c r="AV2866">
        <v>0.05</v>
      </c>
      <c r="AW2866">
        <v>29.88</v>
      </c>
      <c r="AX2866">
        <v>29.88</v>
      </c>
      <c r="AY2866">
        <v>0.17</v>
      </c>
      <c r="AZ2866">
        <v>0</v>
      </c>
      <c r="BA2866">
        <v>1467.0360464602668</v>
      </c>
    </row>
    <row r="2867" spans="1:53" x14ac:dyDescent="0.25">
      <c r="A2867">
        <v>6145</v>
      </c>
      <c r="B2867" t="s">
        <v>3118</v>
      </c>
      <c r="C2867">
        <v>0</v>
      </c>
      <c r="D2867">
        <v>1.58</v>
      </c>
      <c r="E2867">
        <v>0</v>
      </c>
      <c r="F2867">
        <v>0</v>
      </c>
      <c r="G2867">
        <v>0</v>
      </c>
      <c r="H2867">
        <v>0.03</v>
      </c>
      <c r="I2867">
        <v>0</v>
      </c>
      <c r="J2867">
        <v>2</v>
      </c>
      <c r="K2867">
        <v>0.03</v>
      </c>
      <c r="L2867">
        <v>-1</v>
      </c>
      <c r="M2867">
        <v>-1</v>
      </c>
      <c r="N2867">
        <v>0.67</v>
      </c>
      <c r="O2867">
        <v>3.58</v>
      </c>
      <c r="P2867">
        <v>0.03</v>
      </c>
      <c r="Q2867">
        <v>0.28000000000000003</v>
      </c>
      <c r="R2867">
        <v>0.05</v>
      </c>
      <c r="S2867">
        <v>0.32</v>
      </c>
      <c r="T2867">
        <v>0.23</v>
      </c>
      <c r="U2867">
        <v>0</v>
      </c>
      <c r="V2867">
        <v>0</v>
      </c>
      <c r="W2867">
        <v>20.67</v>
      </c>
      <c r="X2867">
        <v>0.6</v>
      </c>
      <c r="Y2867">
        <v>-1</v>
      </c>
      <c r="Z2867">
        <v>-1</v>
      </c>
      <c r="AA2867">
        <v>24.88</v>
      </c>
      <c r="AB2867">
        <v>0.03</v>
      </c>
      <c r="AC2867">
        <v>0.02</v>
      </c>
      <c r="AD2867">
        <v>0.03</v>
      </c>
      <c r="AE2867">
        <v>4.17</v>
      </c>
      <c r="AF2867">
        <v>-1</v>
      </c>
      <c r="AG2867">
        <v>-1</v>
      </c>
      <c r="AH2867">
        <v>-1</v>
      </c>
      <c r="AI2867">
        <v>0</v>
      </c>
      <c r="AJ2867">
        <v>0</v>
      </c>
      <c r="AK2867">
        <v>0.03</v>
      </c>
      <c r="AL2867">
        <v>0.03</v>
      </c>
      <c r="AM2867">
        <v>0.05</v>
      </c>
      <c r="AN2867">
        <v>0.05</v>
      </c>
      <c r="AO2867">
        <v>1.42</v>
      </c>
      <c r="AP2867">
        <v>1.42</v>
      </c>
      <c r="AQ2867">
        <v>22.67</v>
      </c>
      <c r="AR2867">
        <v>0.53</v>
      </c>
      <c r="AS2867">
        <v>0.68</v>
      </c>
      <c r="AT2867">
        <v>-1</v>
      </c>
      <c r="AU2867">
        <v>-1</v>
      </c>
      <c r="AV2867">
        <v>0.05</v>
      </c>
      <c r="AW2867">
        <v>29.88</v>
      </c>
      <c r="AX2867">
        <v>29.88</v>
      </c>
      <c r="AY2867">
        <v>0.17</v>
      </c>
      <c r="AZ2867">
        <v>0</v>
      </c>
      <c r="BA2867">
        <v>1388.0039829287612</v>
      </c>
    </row>
    <row r="2868" spans="1:53" x14ac:dyDescent="0.25">
      <c r="A2868">
        <v>6146</v>
      </c>
      <c r="B2868" t="s">
        <v>3119</v>
      </c>
      <c r="C2868">
        <v>0</v>
      </c>
      <c r="D2868">
        <v>1.58</v>
      </c>
      <c r="E2868">
        <v>0</v>
      </c>
      <c r="F2868">
        <v>0</v>
      </c>
      <c r="G2868">
        <v>0</v>
      </c>
      <c r="H2868">
        <v>0.03</v>
      </c>
      <c r="I2868">
        <v>0</v>
      </c>
      <c r="J2868">
        <v>2</v>
      </c>
      <c r="K2868">
        <v>0.03</v>
      </c>
      <c r="L2868">
        <v>-1</v>
      </c>
      <c r="M2868">
        <v>-1</v>
      </c>
      <c r="N2868">
        <v>0.67</v>
      </c>
      <c r="O2868">
        <v>3.58</v>
      </c>
      <c r="P2868">
        <v>0.03</v>
      </c>
      <c r="Q2868">
        <v>0.28000000000000003</v>
      </c>
      <c r="R2868">
        <v>0.05</v>
      </c>
      <c r="S2868">
        <v>0.32</v>
      </c>
      <c r="T2868">
        <v>0.23</v>
      </c>
      <c r="U2868">
        <v>0</v>
      </c>
      <c r="V2868">
        <v>0</v>
      </c>
      <c r="W2868">
        <v>20.67</v>
      </c>
      <c r="X2868">
        <v>0.6</v>
      </c>
      <c r="Y2868">
        <v>-1</v>
      </c>
      <c r="Z2868">
        <v>-1</v>
      </c>
      <c r="AA2868">
        <v>24.88</v>
      </c>
      <c r="AB2868">
        <v>0.03</v>
      </c>
      <c r="AC2868">
        <v>0.02</v>
      </c>
      <c r="AD2868">
        <v>0.03</v>
      </c>
      <c r="AE2868">
        <v>4.17</v>
      </c>
      <c r="AF2868">
        <v>-1</v>
      </c>
      <c r="AG2868">
        <v>-1</v>
      </c>
      <c r="AH2868">
        <v>-1</v>
      </c>
      <c r="AI2868">
        <v>0</v>
      </c>
      <c r="AJ2868">
        <v>0</v>
      </c>
      <c r="AK2868">
        <v>0.03</v>
      </c>
      <c r="AL2868">
        <v>0.03</v>
      </c>
      <c r="AM2868">
        <v>0.05</v>
      </c>
      <c r="AN2868">
        <v>0.05</v>
      </c>
      <c r="AO2868">
        <v>1.42</v>
      </c>
      <c r="AP2868">
        <v>1.42</v>
      </c>
      <c r="AQ2868">
        <v>22.67</v>
      </c>
      <c r="AR2868">
        <v>0.53</v>
      </c>
      <c r="AS2868">
        <v>0.68</v>
      </c>
      <c r="AT2868">
        <v>-1</v>
      </c>
      <c r="AU2868">
        <v>-1</v>
      </c>
      <c r="AV2868">
        <v>0.05</v>
      </c>
      <c r="AW2868">
        <v>29.88</v>
      </c>
      <c r="AX2868">
        <v>29.88</v>
      </c>
      <c r="AY2868">
        <v>0.17</v>
      </c>
      <c r="AZ2868">
        <v>0</v>
      </c>
      <c r="BA2868">
        <v>1399.5239096273992</v>
      </c>
    </row>
    <row r="2869" spans="1:53" x14ac:dyDescent="0.25">
      <c r="A2869">
        <v>6147</v>
      </c>
      <c r="B2869" t="s">
        <v>3120</v>
      </c>
      <c r="C2869">
        <v>0</v>
      </c>
      <c r="D2869">
        <v>1.58</v>
      </c>
      <c r="E2869">
        <v>0</v>
      </c>
      <c r="F2869">
        <v>0</v>
      </c>
      <c r="G2869">
        <v>0</v>
      </c>
      <c r="H2869">
        <v>0.03</v>
      </c>
      <c r="I2869">
        <v>0</v>
      </c>
      <c r="J2869">
        <v>2</v>
      </c>
      <c r="K2869">
        <v>0.03</v>
      </c>
      <c r="L2869">
        <v>-1</v>
      </c>
      <c r="M2869">
        <v>-1</v>
      </c>
      <c r="N2869">
        <v>0.67</v>
      </c>
      <c r="O2869">
        <v>3.58</v>
      </c>
      <c r="P2869">
        <v>0.03</v>
      </c>
      <c r="Q2869">
        <v>0.28000000000000003</v>
      </c>
      <c r="R2869">
        <v>0.05</v>
      </c>
      <c r="S2869">
        <v>0.32</v>
      </c>
      <c r="T2869">
        <v>0.23</v>
      </c>
      <c r="U2869">
        <v>0</v>
      </c>
      <c r="V2869">
        <v>0</v>
      </c>
      <c r="W2869">
        <v>20.67</v>
      </c>
      <c r="X2869">
        <v>0.6</v>
      </c>
      <c r="Y2869">
        <v>-1</v>
      </c>
      <c r="Z2869">
        <v>-1</v>
      </c>
      <c r="AA2869">
        <v>24.88</v>
      </c>
      <c r="AB2869">
        <v>0.03</v>
      </c>
      <c r="AC2869">
        <v>0.02</v>
      </c>
      <c r="AD2869">
        <v>0.03</v>
      </c>
      <c r="AE2869">
        <v>4.17</v>
      </c>
      <c r="AF2869">
        <v>-1</v>
      </c>
      <c r="AG2869">
        <v>-1</v>
      </c>
      <c r="AH2869">
        <v>-1</v>
      </c>
      <c r="AI2869">
        <v>0</v>
      </c>
      <c r="AJ2869">
        <v>0</v>
      </c>
      <c r="AK2869">
        <v>0.03</v>
      </c>
      <c r="AL2869">
        <v>0.03</v>
      </c>
      <c r="AM2869">
        <v>0.05</v>
      </c>
      <c r="AN2869">
        <v>0.05</v>
      </c>
      <c r="AO2869">
        <v>1.42</v>
      </c>
      <c r="AP2869">
        <v>1.42</v>
      </c>
      <c r="AQ2869">
        <v>22.67</v>
      </c>
      <c r="AR2869">
        <v>0.53</v>
      </c>
      <c r="AS2869">
        <v>0.68</v>
      </c>
      <c r="AT2869">
        <v>-1</v>
      </c>
      <c r="AU2869">
        <v>-1</v>
      </c>
      <c r="AV2869">
        <v>0.05</v>
      </c>
      <c r="AW2869">
        <v>29.88</v>
      </c>
      <c r="AX2869">
        <v>29.88</v>
      </c>
      <c r="AY2869">
        <v>0.17</v>
      </c>
      <c r="AZ2869">
        <v>0</v>
      </c>
      <c r="BA2869">
        <v>1377.0387632082982</v>
      </c>
    </row>
    <row r="2870" spans="1:53" x14ac:dyDescent="0.25">
      <c r="A2870">
        <v>6149</v>
      </c>
      <c r="B2870" t="s">
        <v>3121</v>
      </c>
      <c r="C2870">
        <v>0</v>
      </c>
      <c r="D2870">
        <v>1.58</v>
      </c>
      <c r="E2870">
        <v>0</v>
      </c>
      <c r="F2870">
        <v>0</v>
      </c>
      <c r="G2870">
        <v>0</v>
      </c>
      <c r="H2870">
        <v>0.03</v>
      </c>
      <c r="I2870">
        <v>0</v>
      </c>
      <c r="J2870">
        <v>2</v>
      </c>
      <c r="K2870">
        <v>0.03</v>
      </c>
      <c r="L2870">
        <v>-1</v>
      </c>
      <c r="M2870">
        <v>-1</v>
      </c>
      <c r="N2870">
        <v>0.67</v>
      </c>
      <c r="O2870">
        <v>3.58</v>
      </c>
      <c r="P2870">
        <v>0.03</v>
      </c>
      <c r="Q2870">
        <v>0.28000000000000003</v>
      </c>
      <c r="R2870">
        <v>0.05</v>
      </c>
      <c r="S2870">
        <v>0.32</v>
      </c>
      <c r="T2870">
        <v>0.23</v>
      </c>
      <c r="U2870">
        <v>0</v>
      </c>
      <c r="V2870">
        <v>0</v>
      </c>
      <c r="W2870">
        <v>20.67</v>
      </c>
      <c r="X2870">
        <v>0.6</v>
      </c>
      <c r="Y2870">
        <v>-1</v>
      </c>
      <c r="Z2870">
        <v>-1</v>
      </c>
      <c r="AA2870">
        <v>24.88</v>
      </c>
      <c r="AB2870">
        <v>0.03</v>
      </c>
      <c r="AC2870">
        <v>0.02</v>
      </c>
      <c r="AD2870">
        <v>0.03</v>
      </c>
      <c r="AE2870">
        <v>4.17</v>
      </c>
      <c r="AF2870">
        <v>-1</v>
      </c>
      <c r="AG2870">
        <v>-1</v>
      </c>
      <c r="AH2870">
        <v>-1</v>
      </c>
      <c r="AI2870">
        <v>0</v>
      </c>
      <c r="AJ2870">
        <v>0</v>
      </c>
      <c r="AK2870">
        <v>0.03</v>
      </c>
      <c r="AL2870">
        <v>0.03</v>
      </c>
      <c r="AM2870">
        <v>0.05</v>
      </c>
      <c r="AN2870">
        <v>0.05</v>
      </c>
      <c r="AO2870">
        <v>1.42</v>
      </c>
      <c r="AP2870">
        <v>1.42</v>
      </c>
      <c r="AQ2870">
        <v>22.67</v>
      </c>
      <c r="AR2870">
        <v>0.53</v>
      </c>
      <c r="AS2870">
        <v>0.68</v>
      </c>
      <c r="AT2870">
        <v>-1</v>
      </c>
      <c r="AU2870">
        <v>-1</v>
      </c>
      <c r="AV2870">
        <v>0.05</v>
      </c>
      <c r="AW2870">
        <v>29.88</v>
      </c>
      <c r="AX2870">
        <v>29.88</v>
      </c>
      <c r="AY2870">
        <v>0.17</v>
      </c>
      <c r="AZ2870">
        <v>0</v>
      </c>
      <c r="BA2870">
        <v>1400.27894844093</v>
      </c>
    </row>
    <row r="2871" spans="1:53" x14ac:dyDescent="0.25">
      <c r="A2871">
        <v>6150</v>
      </c>
      <c r="B2871" t="s">
        <v>3122</v>
      </c>
      <c r="C2871">
        <v>0</v>
      </c>
      <c r="D2871">
        <v>1.58</v>
      </c>
      <c r="E2871">
        <v>0</v>
      </c>
      <c r="F2871">
        <v>0</v>
      </c>
      <c r="G2871">
        <v>0</v>
      </c>
      <c r="H2871">
        <v>0.03</v>
      </c>
      <c r="I2871">
        <v>0</v>
      </c>
      <c r="J2871">
        <v>2</v>
      </c>
      <c r="K2871">
        <v>0.03</v>
      </c>
      <c r="L2871">
        <v>-1</v>
      </c>
      <c r="M2871">
        <v>-1</v>
      </c>
      <c r="N2871">
        <v>0.67</v>
      </c>
      <c r="O2871">
        <v>3.58</v>
      </c>
      <c r="P2871">
        <v>0.03</v>
      </c>
      <c r="Q2871">
        <v>0.28000000000000003</v>
      </c>
      <c r="R2871">
        <v>0.05</v>
      </c>
      <c r="S2871">
        <v>0.32</v>
      </c>
      <c r="T2871">
        <v>0.23</v>
      </c>
      <c r="U2871">
        <v>0</v>
      </c>
      <c r="V2871">
        <v>0</v>
      </c>
      <c r="W2871">
        <v>20.67</v>
      </c>
      <c r="X2871">
        <v>0.6</v>
      </c>
      <c r="Y2871">
        <v>-1</v>
      </c>
      <c r="Z2871">
        <v>-1</v>
      </c>
      <c r="AA2871">
        <v>24.88</v>
      </c>
      <c r="AB2871">
        <v>0.03</v>
      </c>
      <c r="AC2871">
        <v>0.02</v>
      </c>
      <c r="AD2871">
        <v>0.03</v>
      </c>
      <c r="AE2871">
        <v>4.17</v>
      </c>
      <c r="AF2871">
        <v>-1</v>
      </c>
      <c r="AG2871">
        <v>-1</v>
      </c>
      <c r="AH2871">
        <v>-1</v>
      </c>
      <c r="AI2871">
        <v>0</v>
      </c>
      <c r="AJ2871">
        <v>0</v>
      </c>
      <c r="AK2871">
        <v>0.03</v>
      </c>
      <c r="AL2871">
        <v>0.03</v>
      </c>
      <c r="AM2871">
        <v>0.05</v>
      </c>
      <c r="AN2871">
        <v>0.05</v>
      </c>
      <c r="AO2871">
        <v>1.42</v>
      </c>
      <c r="AP2871">
        <v>1.42</v>
      </c>
      <c r="AQ2871">
        <v>22.67</v>
      </c>
      <c r="AR2871">
        <v>0.53</v>
      </c>
      <c r="AS2871">
        <v>0.68</v>
      </c>
      <c r="AT2871">
        <v>-1</v>
      </c>
      <c r="AU2871">
        <v>-1</v>
      </c>
      <c r="AV2871">
        <v>0.05</v>
      </c>
      <c r="AW2871">
        <v>29.88</v>
      </c>
      <c r="AX2871">
        <v>29.88</v>
      </c>
      <c r="AY2871">
        <v>0.17</v>
      </c>
      <c r="AZ2871">
        <v>0</v>
      </c>
      <c r="BA2871">
        <v>1385.1984138997327</v>
      </c>
    </row>
    <row r="2872" spans="1:53" x14ac:dyDescent="0.25">
      <c r="A2872">
        <v>6152</v>
      </c>
      <c r="B2872" t="s">
        <v>3123</v>
      </c>
      <c r="C2872">
        <v>0</v>
      </c>
      <c r="D2872">
        <v>1.58</v>
      </c>
      <c r="E2872">
        <v>0</v>
      </c>
      <c r="F2872">
        <v>0</v>
      </c>
      <c r="G2872">
        <v>0</v>
      </c>
      <c r="H2872">
        <v>0.03</v>
      </c>
      <c r="I2872">
        <v>0</v>
      </c>
      <c r="J2872">
        <v>2</v>
      </c>
      <c r="K2872">
        <v>0.03</v>
      </c>
      <c r="L2872">
        <v>-1</v>
      </c>
      <c r="M2872">
        <v>-1</v>
      </c>
      <c r="N2872">
        <v>0.67</v>
      </c>
      <c r="O2872">
        <v>3.58</v>
      </c>
      <c r="P2872">
        <v>0.03</v>
      </c>
      <c r="Q2872">
        <v>0.28000000000000003</v>
      </c>
      <c r="R2872">
        <v>0.05</v>
      </c>
      <c r="S2872">
        <v>0.32</v>
      </c>
      <c r="T2872">
        <v>0.23</v>
      </c>
      <c r="U2872">
        <v>0</v>
      </c>
      <c r="V2872">
        <v>0</v>
      </c>
      <c r="W2872">
        <v>20.67</v>
      </c>
      <c r="X2872">
        <v>0.6</v>
      </c>
      <c r="Y2872">
        <v>-1</v>
      </c>
      <c r="Z2872">
        <v>-1</v>
      </c>
      <c r="AA2872">
        <v>24.88</v>
      </c>
      <c r="AB2872">
        <v>0.03</v>
      </c>
      <c r="AC2872">
        <v>0.02</v>
      </c>
      <c r="AD2872">
        <v>0.03</v>
      </c>
      <c r="AE2872">
        <v>4.17</v>
      </c>
      <c r="AF2872">
        <v>-1</v>
      </c>
      <c r="AG2872">
        <v>-1</v>
      </c>
      <c r="AH2872">
        <v>-1</v>
      </c>
      <c r="AI2872">
        <v>0</v>
      </c>
      <c r="AJ2872">
        <v>0</v>
      </c>
      <c r="AK2872">
        <v>0.03</v>
      </c>
      <c r="AL2872">
        <v>0.03</v>
      </c>
      <c r="AM2872">
        <v>0.05</v>
      </c>
      <c r="AN2872">
        <v>0.05</v>
      </c>
      <c r="AO2872">
        <v>1.42</v>
      </c>
      <c r="AP2872">
        <v>1.42</v>
      </c>
      <c r="AQ2872">
        <v>22.67</v>
      </c>
      <c r="AR2872">
        <v>0.53</v>
      </c>
      <c r="AS2872">
        <v>0.68</v>
      </c>
      <c r="AT2872">
        <v>-1</v>
      </c>
      <c r="AU2872">
        <v>-1</v>
      </c>
      <c r="AV2872">
        <v>0.05</v>
      </c>
      <c r="AW2872">
        <v>29.88</v>
      </c>
      <c r="AX2872">
        <v>29.88</v>
      </c>
      <c r="AY2872">
        <v>0.17</v>
      </c>
      <c r="AZ2872">
        <v>0</v>
      </c>
      <c r="BA2872">
        <v>1392.0622347431547</v>
      </c>
    </row>
    <row r="2873" spans="1:53" x14ac:dyDescent="0.25">
      <c r="A2873">
        <v>6153</v>
      </c>
      <c r="B2873" t="s">
        <v>3124</v>
      </c>
      <c r="C2873">
        <v>0</v>
      </c>
      <c r="D2873">
        <v>1.58</v>
      </c>
      <c r="E2873">
        <v>0</v>
      </c>
      <c r="F2873">
        <v>0</v>
      </c>
      <c r="G2873">
        <v>0</v>
      </c>
      <c r="H2873">
        <v>0.03</v>
      </c>
      <c r="I2873">
        <v>0</v>
      </c>
      <c r="J2873">
        <v>2</v>
      </c>
      <c r="K2873">
        <v>0.03</v>
      </c>
      <c r="L2873">
        <v>-1</v>
      </c>
      <c r="M2873">
        <v>-1</v>
      </c>
      <c r="N2873">
        <v>0.67</v>
      </c>
      <c r="O2873">
        <v>3.58</v>
      </c>
      <c r="P2873">
        <v>0.03</v>
      </c>
      <c r="Q2873">
        <v>0.28000000000000003</v>
      </c>
      <c r="R2873">
        <v>0.05</v>
      </c>
      <c r="S2873">
        <v>0.32</v>
      </c>
      <c r="T2873">
        <v>0.23</v>
      </c>
      <c r="U2873">
        <v>0</v>
      </c>
      <c r="V2873">
        <v>0</v>
      </c>
      <c r="W2873">
        <v>20.67</v>
      </c>
      <c r="X2873">
        <v>0.6</v>
      </c>
      <c r="Y2873">
        <v>-1</v>
      </c>
      <c r="Z2873">
        <v>-1</v>
      </c>
      <c r="AA2873">
        <v>24.88</v>
      </c>
      <c r="AB2873">
        <v>0.03</v>
      </c>
      <c r="AC2873">
        <v>0.02</v>
      </c>
      <c r="AD2873">
        <v>0.03</v>
      </c>
      <c r="AE2873">
        <v>4.17</v>
      </c>
      <c r="AF2873">
        <v>-1</v>
      </c>
      <c r="AG2873">
        <v>-1</v>
      </c>
      <c r="AH2873">
        <v>-1</v>
      </c>
      <c r="AI2873">
        <v>0</v>
      </c>
      <c r="AJ2873">
        <v>0</v>
      </c>
      <c r="AK2873">
        <v>0.03</v>
      </c>
      <c r="AL2873">
        <v>0.03</v>
      </c>
      <c r="AM2873">
        <v>0.05</v>
      </c>
      <c r="AN2873">
        <v>0.05</v>
      </c>
      <c r="AO2873">
        <v>1.42</v>
      </c>
      <c r="AP2873">
        <v>1.42</v>
      </c>
      <c r="AQ2873">
        <v>22.67</v>
      </c>
      <c r="AR2873">
        <v>0.53</v>
      </c>
      <c r="AS2873">
        <v>0.68</v>
      </c>
      <c r="AT2873">
        <v>-1</v>
      </c>
      <c r="AU2873">
        <v>-1</v>
      </c>
      <c r="AV2873">
        <v>0.05</v>
      </c>
      <c r="AW2873">
        <v>29.88</v>
      </c>
      <c r="AX2873">
        <v>29.88</v>
      </c>
      <c r="AY2873">
        <v>0.17</v>
      </c>
      <c r="AZ2873">
        <v>0</v>
      </c>
      <c r="BA2873">
        <v>1489.5680847688652</v>
      </c>
    </row>
    <row r="2874" spans="1:53" x14ac:dyDescent="0.25">
      <c r="A2874">
        <v>6155</v>
      </c>
      <c r="B2874" t="s">
        <v>3125</v>
      </c>
      <c r="C2874">
        <v>0</v>
      </c>
      <c r="D2874">
        <v>1.58</v>
      </c>
      <c r="E2874">
        <v>0</v>
      </c>
      <c r="F2874">
        <v>0</v>
      </c>
      <c r="G2874">
        <v>0</v>
      </c>
      <c r="H2874">
        <v>0.03</v>
      </c>
      <c r="I2874">
        <v>0</v>
      </c>
      <c r="J2874">
        <v>2</v>
      </c>
      <c r="K2874">
        <v>0.03</v>
      </c>
      <c r="L2874">
        <v>-1</v>
      </c>
      <c r="M2874">
        <v>-1</v>
      </c>
      <c r="N2874">
        <v>0.67</v>
      </c>
      <c r="O2874">
        <v>3.58</v>
      </c>
      <c r="P2874">
        <v>0.03</v>
      </c>
      <c r="Q2874">
        <v>0.28000000000000003</v>
      </c>
      <c r="R2874">
        <v>0.05</v>
      </c>
      <c r="S2874">
        <v>0.32</v>
      </c>
      <c r="T2874">
        <v>0.23</v>
      </c>
      <c r="U2874">
        <v>0</v>
      </c>
      <c r="V2874">
        <v>0</v>
      </c>
      <c r="W2874">
        <v>20.67</v>
      </c>
      <c r="X2874">
        <v>0.6</v>
      </c>
      <c r="Y2874">
        <v>-1</v>
      </c>
      <c r="Z2874">
        <v>-1</v>
      </c>
      <c r="AA2874">
        <v>24.88</v>
      </c>
      <c r="AB2874">
        <v>0.03</v>
      </c>
      <c r="AC2874">
        <v>0.02</v>
      </c>
      <c r="AD2874">
        <v>0.03</v>
      </c>
      <c r="AE2874">
        <v>4.17</v>
      </c>
      <c r="AF2874">
        <v>-1</v>
      </c>
      <c r="AG2874">
        <v>-1</v>
      </c>
      <c r="AH2874">
        <v>-1</v>
      </c>
      <c r="AI2874">
        <v>0</v>
      </c>
      <c r="AJ2874">
        <v>0</v>
      </c>
      <c r="AK2874">
        <v>0.03</v>
      </c>
      <c r="AL2874">
        <v>0.03</v>
      </c>
      <c r="AM2874">
        <v>0.05</v>
      </c>
      <c r="AN2874">
        <v>0.05</v>
      </c>
      <c r="AO2874">
        <v>1.42</v>
      </c>
      <c r="AP2874">
        <v>1.42</v>
      </c>
      <c r="AQ2874">
        <v>22.67</v>
      </c>
      <c r="AR2874">
        <v>0.53</v>
      </c>
      <c r="AS2874">
        <v>0.68</v>
      </c>
      <c r="AT2874">
        <v>-1</v>
      </c>
      <c r="AU2874">
        <v>-1</v>
      </c>
      <c r="AV2874">
        <v>0.05</v>
      </c>
      <c r="AW2874">
        <v>29.88</v>
      </c>
      <c r="AX2874">
        <v>29.88</v>
      </c>
      <c r="AY2874">
        <v>0.17</v>
      </c>
      <c r="AZ2874">
        <v>0</v>
      </c>
      <c r="BA2874">
        <v>1395.4924598210935</v>
      </c>
    </row>
    <row r="2875" spans="1:53" x14ac:dyDescent="0.25">
      <c r="A2875">
        <v>6156</v>
      </c>
      <c r="B2875" t="s">
        <v>3126</v>
      </c>
      <c r="C2875">
        <v>0</v>
      </c>
      <c r="D2875">
        <v>1.58</v>
      </c>
      <c r="E2875">
        <v>0</v>
      </c>
      <c r="F2875">
        <v>0</v>
      </c>
      <c r="G2875">
        <v>0</v>
      </c>
      <c r="H2875">
        <v>0.03</v>
      </c>
      <c r="I2875">
        <v>0</v>
      </c>
      <c r="J2875">
        <v>2</v>
      </c>
      <c r="K2875">
        <v>0.03</v>
      </c>
      <c r="L2875">
        <v>-1</v>
      </c>
      <c r="M2875">
        <v>-1</v>
      </c>
      <c r="N2875">
        <v>0.67</v>
      </c>
      <c r="O2875">
        <v>3.58</v>
      </c>
      <c r="P2875">
        <v>0.03</v>
      </c>
      <c r="Q2875">
        <v>0.28000000000000003</v>
      </c>
      <c r="R2875">
        <v>0.05</v>
      </c>
      <c r="S2875">
        <v>0.32</v>
      </c>
      <c r="T2875">
        <v>0.23</v>
      </c>
      <c r="U2875">
        <v>0</v>
      </c>
      <c r="V2875">
        <v>0</v>
      </c>
      <c r="W2875">
        <v>20.67</v>
      </c>
      <c r="X2875">
        <v>0.6</v>
      </c>
      <c r="Y2875">
        <v>-1</v>
      </c>
      <c r="Z2875">
        <v>-1</v>
      </c>
      <c r="AA2875">
        <v>24.88</v>
      </c>
      <c r="AB2875">
        <v>0.03</v>
      </c>
      <c r="AC2875">
        <v>0.02</v>
      </c>
      <c r="AD2875">
        <v>0.03</v>
      </c>
      <c r="AE2875">
        <v>4.17</v>
      </c>
      <c r="AF2875">
        <v>-1</v>
      </c>
      <c r="AG2875">
        <v>-1</v>
      </c>
      <c r="AH2875">
        <v>-1</v>
      </c>
      <c r="AI2875">
        <v>0</v>
      </c>
      <c r="AJ2875">
        <v>0</v>
      </c>
      <c r="AK2875">
        <v>0.03</v>
      </c>
      <c r="AL2875">
        <v>0.03</v>
      </c>
      <c r="AM2875">
        <v>0.05</v>
      </c>
      <c r="AN2875">
        <v>0.05</v>
      </c>
      <c r="AO2875">
        <v>1.42</v>
      </c>
      <c r="AP2875">
        <v>1.42</v>
      </c>
      <c r="AQ2875">
        <v>22.67</v>
      </c>
      <c r="AR2875">
        <v>0.53</v>
      </c>
      <c r="AS2875">
        <v>0.68</v>
      </c>
      <c r="AT2875">
        <v>-1</v>
      </c>
      <c r="AU2875">
        <v>-1</v>
      </c>
      <c r="AV2875">
        <v>0.05</v>
      </c>
      <c r="AW2875">
        <v>29.88</v>
      </c>
      <c r="AX2875">
        <v>29.88</v>
      </c>
      <c r="AY2875">
        <v>0.17</v>
      </c>
      <c r="AZ2875">
        <v>0</v>
      </c>
      <c r="BA2875">
        <v>1337.7106983156141</v>
      </c>
    </row>
    <row r="2876" spans="1:53" x14ac:dyDescent="0.25">
      <c r="A2876">
        <v>6157</v>
      </c>
      <c r="B2876" t="s">
        <v>3127</v>
      </c>
      <c r="C2876">
        <v>0</v>
      </c>
      <c r="D2876">
        <v>1.58</v>
      </c>
      <c r="E2876">
        <v>0</v>
      </c>
      <c r="F2876">
        <v>0</v>
      </c>
      <c r="G2876">
        <v>0</v>
      </c>
      <c r="H2876">
        <v>0.03</v>
      </c>
      <c r="I2876">
        <v>0</v>
      </c>
      <c r="J2876">
        <v>2</v>
      </c>
      <c r="K2876">
        <v>0.03</v>
      </c>
      <c r="L2876">
        <v>-1</v>
      </c>
      <c r="M2876">
        <v>-1</v>
      </c>
      <c r="N2876">
        <v>0.67</v>
      </c>
      <c r="O2876">
        <v>3.58</v>
      </c>
      <c r="P2876">
        <v>0.03</v>
      </c>
      <c r="Q2876">
        <v>0.28000000000000003</v>
      </c>
      <c r="R2876">
        <v>0.05</v>
      </c>
      <c r="S2876">
        <v>0.32</v>
      </c>
      <c r="T2876">
        <v>0.23</v>
      </c>
      <c r="U2876">
        <v>0</v>
      </c>
      <c r="V2876">
        <v>0</v>
      </c>
      <c r="W2876">
        <v>20.67</v>
      </c>
      <c r="X2876">
        <v>0.6</v>
      </c>
      <c r="Y2876">
        <v>-1</v>
      </c>
      <c r="Z2876">
        <v>-1</v>
      </c>
      <c r="AA2876">
        <v>24.88</v>
      </c>
      <c r="AB2876">
        <v>0.03</v>
      </c>
      <c r="AC2876">
        <v>0.02</v>
      </c>
      <c r="AD2876">
        <v>0.03</v>
      </c>
      <c r="AE2876">
        <v>4.17</v>
      </c>
      <c r="AF2876">
        <v>-1</v>
      </c>
      <c r="AG2876">
        <v>-1</v>
      </c>
      <c r="AH2876">
        <v>-1</v>
      </c>
      <c r="AI2876">
        <v>0</v>
      </c>
      <c r="AJ2876">
        <v>0</v>
      </c>
      <c r="AK2876">
        <v>0.03</v>
      </c>
      <c r="AL2876">
        <v>0.03</v>
      </c>
      <c r="AM2876">
        <v>0.05</v>
      </c>
      <c r="AN2876">
        <v>0.05</v>
      </c>
      <c r="AO2876">
        <v>1.42</v>
      </c>
      <c r="AP2876">
        <v>1.42</v>
      </c>
      <c r="AQ2876">
        <v>22.67</v>
      </c>
      <c r="AR2876">
        <v>0.53</v>
      </c>
      <c r="AS2876">
        <v>0.68</v>
      </c>
      <c r="AT2876">
        <v>-1</v>
      </c>
      <c r="AU2876">
        <v>-1</v>
      </c>
      <c r="AV2876">
        <v>0.05</v>
      </c>
      <c r="AW2876">
        <v>29.88</v>
      </c>
      <c r="AX2876">
        <v>29.88</v>
      </c>
      <c r="AY2876">
        <v>0.17</v>
      </c>
      <c r="AZ2876">
        <v>0</v>
      </c>
      <c r="BA2876">
        <v>1353.6558198244186</v>
      </c>
    </row>
    <row r="2877" spans="1:53" x14ac:dyDescent="0.25">
      <c r="A2877">
        <v>6160</v>
      </c>
      <c r="B2877" t="s">
        <v>3128</v>
      </c>
      <c r="C2877">
        <v>0</v>
      </c>
      <c r="D2877">
        <v>1.58</v>
      </c>
      <c r="E2877">
        <v>0</v>
      </c>
      <c r="F2877">
        <v>0</v>
      </c>
      <c r="G2877">
        <v>0</v>
      </c>
      <c r="H2877">
        <v>0.03</v>
      </c>
      <c r="I2877">
        <v>0</v>
      </c>
      <c r="J2877">
        <v>2</v>
      </c>
      <c r="K2877">
        <v>0.03</v>
      </c>
      <c r="L2877">
        <v>-1</v>
      </c>
      <c r="M2877">
        <v>-1</v>
      </c>
      <c r="N2877">
        <v>0.67</v>
      </c>
      <c r="O2877">
        <v>3.58</v>
      </c>
      <c r="P2877">
        <v>0.03</v>
      </c>
      <c r="Q2877">
        <v>0.28000000000000003</v>
      </c>
      <c r="R2877">
        <v>0.05</v>
      </c>
      <c r="S2877">
        <v>0.32</v>
      </c>
      <c r="T2877">
        <v>0.23</v>
      </c>
      <c r="U2877">
        <v>0</v>
      </c>
      <c r="V2877">
        <v>0</v>
      </c>
      <c r="W2877">
        <v>20.67</v>
      </c>
      <c r="X2877">
        <v>0.6</v>
      </c>
      <c r="Y2877">
        <v>-1</v>
      </c>
      <c r="Z2877">
        <v>-1</v>
      </c>
      <c r="AA2877">
        <v>24.88</v>
      </c>
      <c r="AB2877">
        <v>0.03</v>
      </c>
      <c r="AC2877">
        <v>0.02</v>
      </c>
      <c r="AD2877">
        <v>0.03</v>
      </c>
      <c r="AE2877">
        <v>4.17</v>
      </c>
      <c r="AF2877">
        <v>-1</v>
      </c>
      <c r="AG2877">
        <v>-1</v>
      </c>
      <c r="AH2877">
        <v>-1</v>
      </c>
      <c r="AI2877">
        <v>0</v>
      </c>
      <c r="AJ2877">
        <v>0</v>
      </c>
      <c r="AK2877">
        <v>0.03</v>
      </c>
      <c r="AL2877">
        <v>0.03</v>
      </c>
      <c r="AM2877">
        <v>0.05</v>
      </c>
      <c r="AN2877">
        <v>0.05</v>
      </c>
      <c r="AO2877">
        <v>1.42</v>
      </c>
      <c r="AP2877">
        <v>1.42</v>
      </c>
      <c r="AQ2877">
        <v>22.67</v>
      </c>
      <c r="AR2877">
        <v>0.53</v>
      </c>
      <c r="AS2877">
        <v>0.68</v>
      </c>
      <c r="AT2877">
        <v>-1</v>
      </c>
      <c r="AU2877">
        <v>-1</v>
      </c>
      <c r="AV2877">
        <v>0.05</v>
      </c>
      <c r="AW2877">
        <v>29.88</v>
      </c>
      <c r="AX2877">
        <v>29.88</v>
      </c>
      <c r="AY2877">
        <v>0.17</v>
      </c>
      <c r="AZ2877">
        <v>0</v>
      </c>
      <c r="BA2877">
        <v>1382.3495627383295</v>
      </c>
    </row>
    <row r="2878" spans="1:53" x14ac:dyDescent="0.25">
      <c r="A2878">
        <v>6161</v>
      </c>
      <c r="B2878" t="s">
        <v>3129</v>
      </c>
      <c r="C2878">
        <v>0</v>
      </c>
      <c r="D2878">
        <v>1.58</v>
      </c>
      <c r="E2878">
        <v>0</v>
      </c>
      <c r="F2878">
        <v>0</v>
      </c>
      <c r="G2878">
        <v>0</v>
      </c>
      <c r="H2878">
        <v>0.03</v>
      </c>
      <c r="I2878">
        <v>0</v>
      </c>
      <c r="J2878">
        <v>2</v>
      </c>
      <c r="K2878">
        <v>0.03</v>
      </c>
      <c r="L2878">
        <v>-1</v>
      </c>
      <c r="M2878">
        <v>-1</v>
      </c>
      <c r="N2878">
        <v>0.67</v>
      </c>
      <c r="O2878">
        <v>3.58</v>
      </c>
      <c r="P2878">
        <v>0.03</v>
      </c>
      <c r="Q2878">
        <v>0.28000000000000003</v>
      </c>
      <c r="R2878">
        <v>0.05</v>
      </c>
      <c r="S2878">
        <v>0.32</v>
      </c>
      <c r="T2878">
        <v>0.23</v>
      </c>
      <c r="U2878">
        <v>0</v>
      </c>
      <c r="V2878">
        <v>0</v>
      </c>
      <c r="W2878">
        <v>20.67</v>
      </c>
      <c r="X2878">
        <v>0.6</v>
      </c>
      <c r="Y2878">
        <v>-1</v>
      </c>
      <c r="Z2878">
        <v>-1</v>
      </c>
      <c r="AA2878">
        <v>24.88</v>
      </c>
      <c r="AB2878">
        <v>0.03</v>
      </c>
      <c r="AC2878">
        <v>0.02</v>
      </c>
      <c r="AD2878">
        <v>0.03</v>
      </c>
      <c r="AE2878">
        <v>4.17</v>
      </c>
      <c r="AF2878">
        <v>-1</v>
      </c>
      <c r="AG2878">
        <v>-1</v>
      </c>
      <c r="AH2878">
        <v>-1</v>
      </c>
      <c r="AI2878">
        <v>0</v>
      </c>
      <c r="AJ2878">
        <v>0</v>
      </c>
      <c r="AK2878">
        <v>0.03</v>
      </c>
      <c r="AL2878">
        <v>0.03</v>
      </c>
      <c r="AM2878">
        <v>0.05</v>
      </c>
      <c r="AN2878">
        <v>0.05</v>
      </c>
      <c r="AO2878">
        <v>1.42</v>
      </c>
      <c r="AP2878">
        <v>1.42</v>
      </c>
      <c r="AQ2878">
        <v>22.67</v>
      </c>
      <c r="AR2878">
        <v>0.53</v>
      </c>
      <c r="AS2878">
        <v>0.68</v>
      </c>
      <c r="AT2878">
        <v>-1</v>
      </c>
      <c r="AU2878">
        <v>-1</v>
      </c>
      <c r="AV2878">
        <v>0.05</v>
      </c>
      <c r="AW2878">
        <v>29.88</v>
      </c>
      <c r="AX2878">
        <v>29.88</v>
      </c>
      <c r="AY2878">
        <v>0.17</v>
      </c>
      <c r="AZ2878">
        <v>0</v>
      </c>
      <c r="BA2878">
        <v>1418.3993572324555</v>
      </c>
    </row>
    <row r="2879" spans="1:53" x14ac:dyDescent="0.25">
      <c r="A2879">
        <v>6162</v>
      </c>
      <c r="B2879" t="s">
        <v>3130</v>
      </c>
      <c r="C2879">
        <v>0</v>
      </c>
      <c r="D2879">
        <v>1.58</v>
      </c>
      <c r="E2879">
        <v>0</v>
      </c>
      <c r="F2879">
        <v>0</v>
      </c>
      <c r="G2879">
        <v>0</v>
      </c>
      <c r="H2879">
        <v>0.03</v>
      </c>
      <c r="I2879">
        <v>0</v>
      </c>
      <c r="J2879">
        <v>2</v>
      </c>
      <c r="K2879">
        <v>0.03</v>
      </c>
      <c r="L2879">
        <v>-1</v>
      </c>
      <c r="M2879">
        <v>-1</v>
      </c>
      <c r="N2879">
        <v>0.67</v>
      </c>
      <c r="O2879">
        <v>3.58</v>
      </c>
      <c r="P2879">
        <v>0.03</v>
      </c>
      <c r="Q2879">
        <v>0.28000000000000003</v>
      </c>
      <c r="R2879">
        <v>0.05</v>
      </c>
      <c r="S2879">
        <v>0.32</v>
      </c>
      <c r="T2879">
        <v>0.23</v>
      </c>
      <c r="U2879">
        <v>0</v>
      </c>
      <c r="V2879">
        <v>0</v>
      </c>
      <c r="W2879">
        <v>20.67</v>
      </c>
      <c r="X2879">
        <v>0.6</v>
      </c>
      <c r="Y2879">
        <v>-1</v>
      </c>
      <c r="Z2879">
        <v>-1</v>
      </c>
      <c r="AA2879">
        <v>24.88</v>
      </c>
      <c r="AB2879">
        <v>0.03</v>
      </c>
      <c r="AC2879">
        <v>0.02</v>
      </c>
      <c r="AD2879">
        <v>0.03</v>
      </c>
      <c r="AE2879">
        <v>4.17</v>
      </c>
      <c r="AF2879">
        <v>-1</v>
      </c>
      <c r="AG2879">
        <v>-1</v>
      </c>
      <c r="AH2879">
        <v>-1</v>
      </c>
      <c r="AI2879">
        <v>0</v>
      </c>
      <c r="AJ2879">
        <v>0</v>
      </c>
      <c r="AK2879">
        <v>0.03</v>
      </c>
      <c r="AL2879">
        <v>0.03</v>
      </c>
      <c r="AM2879">
        <v>0.05</v>
      </c>
      <c r="AN2879">
        <v>0.05</v>
      </c>
      <c r="AO2879">
        <v>1.42</v>
      </c>
      <c r="AP2879">
        <v>1.42</v>
      </c>
      <c r="AQ2879">
        <v>22.67</v>
      </c>
      <c r="AR2879">
        <v>0.53</v>
      </c>
      <c r="AS2879">
        <v>0.68</v>
      </c>
      <c r="AT2879">
        <v>-1</v>
      </c>
      <c r="AU2879">
        <v>-1</v>
      </c>
      <c r="AV2879">
        <v>0.05</v>
      </c>
      <c r="AW2879">
        <v>29.88</v>
      </c>
      <c r="AX2879">
        <v>29.88</v>
      </c>
      <c r="AY2879">
        <v>0.17</v>
      </c>
      <c r="AZ2879">
        <v>0</v>
      </c>
      <c r="BA2879">
        <v>1357.1589276968523</v>
      </c>
    </row>
    <row r="2880" spans="1:53" x14ac:dyDescent="0.25">
      <c r="A2880">
        <v>6164</v>
      </c>
      <c r="B2880" t="s">
        <v>3131</v>
      </c>
      <c r="C2880">
        <v>0</v>
      </c>
      <c r="D2880">
        <v>1.58</v>
      </c>
      <c r="E2880">
        <v>0</v>
      </c>
      <c r="F2880">
        <v>0</v>
      </c>
      <c r="G2880">
        <v>0</v>
      </c>
      <c r="H2880">
        <v>0.03</v>
      </c>
      <c r="I2880">
        <v>0</v>
      </c>
      <c r="J2880">
        <v>2</v>
      </c>
      <c r="K2880">
        <v>0.03</v>
      </c>
      <c r="L2880">
        <v>-1</v>
      </c>
      <c r="M2880">
        <v>-1</v>
      </c>
      <c r="N2880">
        <v>0.67</v>
      </c>
      <c r="O2880">
        <v>3.58</v>
      </c>
      <c r="P2880">
        <v>0.03</v>
      </c>
      <c r="Q2880">
        <v>0.28000000000000003</v>
      </c>
      <c r="R2880">
        <v>0.05</v>
      </c>
      <c r="S2880">
        <v>0.32</v>
      </c>
      <c r="T2880">
        <v>0.23</v>
      </c>
      <c r="U2880">
        <v>0</v>
      </c>
      <c r="V2880">
        <v>0</v>
      </c>
      <c r="W2880">
        <v>20.67</v>
      </c>
      <c r="X2880">
        <v>0.6</v>
      </c>
      <c r="Y2880">
        <v>-1</v>
      </c>
      <c r="Z2880">
        <v>-1</v>
      </c>
      <c r="AA2880">
        <v>24.88</v>
      </c>
      <c r="AB2880">
        <v>0.03</v>
      </c>
      <c r="AC2880">
        <v>0.02</v>
      </c>
      <c r="AD2880">
        <v>0.03</v>
      </c>
      <c r="AE2880">
        <v>4.17</v>
      </c>
      <c r="AF2880">
        <v>-1</v>
      </c>
      <c r="AG2880">
        <v>-1</v>
      </c>
      <c r="AH2880">
        <v>-1</v>
      </c>
      <c r="AI2880">
        <v>0</v>
      </c>
      <c r="AJ2880">
        <v>0</v>
      </c>
      <c r="AK2880">
        <v>0.03</v>
      </c>
      <c r="AL2880">
        <v>0.03</v>
      </c>
      <c r="AM2880">
        <v>0.05</v>
      </c>
      <c r="AN2880">
        <v>0.05</v>
      </c>
      <c r="AO2880">
        <v>1.42</v>
      </c>
      <c r="AP2880">
        <v>1.42</v>
      </c>
      <c r="AQ2880">
        <v>22.67</v>
      </c>
      <c r="AR2880">
        <v>0.53</v>
      </c>
      <c r="AS2880">
        <v>0.68</v>
      </c>
      <c r="AT2880">
        <v>-1</v>
      </c>
      <c r="AU2880">
        <v>-1</v>
      </c>
      <c r="AV2880">
        <v>0.05</v>
      </c>
      <c r="AW2880">
        <v>29.88</v>
      </c>
      <c r="AX2880">
        <v>29.88</v>
      </c>
      <c r="AY2880">
        <v>0.17</v>
      </c>
      <c r="AZ2880">
        <v>0</v>
      </c>
      <c r="BA2880">
        <v>1409.6037313989546</v>
      </c>
    </row>
    <row r="2881" spans="1:53" x14ac:dyDescent="0.25">
      <c r="A2881">
        <v>6166</v>
      </c>
      <c r="B2881" t="s">
        <v>3132</v>
      </c>
      <c r="C2881">
        <v>0</v>
      </c>
      <c r="D2881">
        <v>1.58</v>
      </c>
      <c r="E2881">
        <v>0</v>
      </c>
      <c r="F2881">
        <v>0</v>
      </c>
      <c r="G2881">
        <v>0</v>
      </c>
      <c r="H2881">
        <v>0.03</v>
      </c>
      <c r="I2881">
        <v>0</v>
      </c>
      <c r="J2881">
        <v>2</v>
      </c>
      <c r="K2881">
        <v>0.03</v>
      </c>
      <c r="L2881">
        <v>-1</v>
      </c>
      <c r="M2881">
        <v>-1</v>
      </c>
      <c r="N2881">
        <v>0.67</v>
      </c>
      <c r="O2881">
        <v>3.58</v>
      </c>
      <c r="P2881">
        <v>0.03</v>
      </c>
      <c r="Q2881">
        <v>0.28000000000000003</v>
      </c>
      <c r="R2881">
        <v>0.05</v>
      </c>
      <c r="S2881">
        <v>0.32</v>
      </c>
      <c r="T2881">
        <v>0.23</v>
      </c>
      <c r="U2881">
        <v>0</v>
      </c>
      <c r="V2881">
        <v>0</v>
      </c>
      <c r="W2881">
        <v>20.67</v>
      </c>
      <c r="X2881">
        <v>0.6</v>
      </c>
      <c r="Y2881">
        <v>-1</v>
      </c>
      <c r="Z2881">
        <v>-1</v>
      </c>
      <c r="AA2881">
        <v>24.88</v>
      </c>
      <c r="AB2881">
        <v>0.03</v>
      </c>
      <c r="AC2881">
        <v>0.02</v>
      </c>
      <c r="AD2881">
        <v>0.03</v>
      </c>
      <c r="AE2881">
        <v>4.17</v>
      </c>
      <c r="AF2881">
        <v>-1</v>
      </c>
      <c r="AG2881">
        <v>-1</v>
      </c>
      <c r="AH2881">
        <v>-1</v>
      </c>
      <c r="AI2881">
        <v>0</v>
      </c>
      <c r="AJ2881">
        <v>0</v>
      </c>
      <c r="AK2881">
        <v>0.03</v>
      </c>
      <c r="AL2881">
        <v>0.03</v>
      </c>
      <c r="AM2881">
        <v>0.05</v>
      </c>
      <c r="AN2881">
        <v>0.05</v>
      </c>
      <c r="AO2881">
        <v>1.42</v>
      </c>
      <c r="AP2881">
        <v>1.42</v>
      </c>
      <c r="AQ2881">
        <v>22.67</v>
      </c>
      <c r="AR2881">
        <v>0.53</v>
      </c>
      <c r="AS2881">
        <v>0.68</v>
      </c>
      <c r="AT2881">
        <v>-1</v>
      </c>
      <c r="AU2881">
        <v>-1</v>
      </c>
      <c r="AV2881">
        <v>0.05</v>
      </c>
      <c r="AW2881">
        <v>29.88</v>
      </c>
      <c r="AX2881">
        <v>29.88</v>
      </c>
      <c r="AY2881">
        <v>0.17</v>
      </c>
      <c r="AZ2881">
        <v>0</v>
      </c>
      <c r="BA2881">
        <v>1511.955349197588</v>
      </c>
    </row>
    <row r="2882" spans="1:53" x14ac:dyDescent="0.25">
      <c r="A2882">
        <v>6167</v>
      </c>
      <c r="B2882" t="s">
        <v>3133</v>
      </c>
      <c r="C2882">
        <v>0</v>
      </c>
      <c r="D2882">
        <v>1.58</v>
      </c>
      <c r="E2882">
        <v>0</v>
      </c>
      <c r="F2882">
        <v>0</v>
      </c>
      <c r="G2882">
        <v>0</v>
      </c>
      <c r="H2882">
        <v>0.03</v>
      </c>
      <c r="I2882">
        <v>0</v>
      </c>
      <c r="J2882">
        <v>2</v>
      </c>
      <c r="K2882">
        <v>0.03</v>
      </c>
      <c r="L2882">
        <v>-1</v>
      </c>
      <c r="M2882">
        <v>-1</v>
      </c>
      <c r="N2882">
        <v>0.67</v>
      </c>
      <c r="O2882">
        <v>3.58</v>
      </c>
      <c r="P2882">
        <v>0.03</v>
      </c>
      <c r="Q2882">
        <v>0.28000000000000003</v>
      </c>
      <c r="R2882">
        <v>0.05</v>
      </c>
      <c r="S2882">
        <v>0.32</v>
      </c>
      <c r="T2882">
        <v>0.23</v>
      </c>
      <c r="U2882">
        <v>0</v>
      </c>
      <c r="V2882">
        <v>0</v>
      </c>
      <c r="W2882">
        <v>20.67</v>
      </c>
      <c r="X2882">
        <v>0.6</v>
      </c>
      <c r="Y2882">
        <v>-1</v>
      </c>
      <c r="Z2882">
        <v>-1</v>
      </c>
      <c r="AA2882">
        <v>24.88</v>
      </c>
      <c r="AB2882">
        <v>0.03</v>
      </c>
      <c r="AC2882">
        <v>0.02</v>
      </c>
      <c r="AD2882">
        <v>0.03</v>
      </c>
      <c r="AE2882">
        <v>4.17</v>
      </c>
      <c r="AF2882">
        <v>-1</v>
      </c>
      <c r="AG2882">
        <v>-1</v>
      </c>
      <c r="AH2882">
        <v>-1</v>
      </c>
      <c r="AI2882">
        <v>0</v>
      </c>
      <c r="AJ2882">
        <v>0</v>
      </c>
      <c r="AK2882">
        <v>0.03</v>
      </c>
      <c r="AL2882">
        <v>0.03</v>
      </c>
      <c r="AM2882">
        <v>0.05</v>
      </c>
      <c r="AN2882">
        <v>0.05</v>
      </c>
      <c r="AO2882">
        <v>1.42</v>
      </c>
      <c r="AP2882">
        <v>1.42</v>
      </c>
      <c r="AQ2882">
        <v>22.67</v>
      </c>
      <c r="AR2882">
        <v>0.53</v>
      </c>
      <c r="AS2882">
        <v>0.68</v>
      </c>
      <c r="AT2882">
        <v>-1</v>
      </c>
      <c r="AU2882">
        <v>-1</v>
      </c>
      <c r="AV2882">
        <v>0.05</v>
      </c>
      <c r="AW2882">
        <v>29.88</v>
      </c>
      <c r="AX2882">
        <v>29.88</v>
      </c>
      <c r="AY2882">
        <v>0.17</v>
      </c>
      <c r="AZ2882">
        <v>0</v>
      </c>
      <c r="BA2882">
        <v>1435.720041599375</v>
      </c>
    </row>
    <row r="2883" spans="1:53" x14ac:dyDescent="0.25">
      <c r="A2883">
        <v>6168</v>
      </c>
      <c r="B2883" t="s">
        <v>3134</v>
      </c>
      <c r="C2883">
        <v>0</v>
      </c>
      <c r="D2883">
        <v>1.58</v>
      </c>
      <c r="E2883">
        <v>0</v>
      </c>
      <c r="F2883">
        <v>0</v>
      </c>
      <c r="G2883">
        <v>0</v>
      </c>
      <c r="H2883">
        <v>0.03</v>
      </c>
      <c r="I2883">
        <v>0</v>
      </c>
      <c r="J2883">
        <v>2</v>
      </c>
      <c r="K2883">
        <v>0.03</v>
      </c>
      <c r="L2883">
        <v>-1</v>
      </c>
      <c r="M2883">
        <v>-1</v>
      </c>
      <c r="N2883">
        <v>0.67</v>
      </c>
      <c r="O2883">
        <v>3.58</v>
      </c>
      <c r="P2883">
        <v>0.03</v>
      </c>
      <c r="Q2883">
        <v>0.28000000000000003</v>
      </c>
      <c r="R2883">
        <v>0.05</v>
      </c>
      <c r="S2883">
        <v>0.32</v>
      </c>
      <c r="T2883">
        <v>0.23</v>
      </c>
      <c r="U2883">
        <v>0</v>
      </c>
      <c r="V2883">
        <v>0</v>
      </c>
      <c r="W2883">
        <v>20.67</v>
      </c>
      <c r="X2883">
        <v>0.6</v>
      </c>
      <c r="Y2883">
        <v>-1</v>
      </c>
      <c r="Z2883">
        <v>-1</v>
      </c>
      <c r="AA2883">
        <v>24.88</v>
      </c>
      <c r="AB2883">
        <v>0.03</v>
      </c>
      <c r="AC2883">
        <v>0.02</v>
      </c>
      <c r="AD2883">
        <v>0.03</v>
      </c>
      <c r="AE2883">
        <v>4.17</v>
      </c>
      <c r="AF2883">
        <v>-1</v>
      </c>
      <c r="AG2883">
        <v>-1</v>
      </c>
      <c r="AH2883">
        <v>-1</v>
      </c>
      <c r="AI2883">
        <v>0</v>
      </c>
      <c r="AJ2883">
        <v>0</v>
      </c>
      <c r="AK2883">
        <v>0.03</v>
      </c>
      <c r="AL2883">
        <v>0.03</v>
      </c>
      <c r="AM2883">
        <v>0.05</v>
      </c>
      <c r="AN2883">
        <v>0.05</v>
      </c>
      <c r="AO2883">
        <v>1.42</v>
      </c>
      <c r="AP2883">
        <v>1.42</v>
      </c>
      <c r="AQ2883">
        <v>22.67</v>
      </c>
      <c r="AR2883">
        <v>0.53</v>
      </c>
      <c r="AS2883">
        <v>0.68</v>
      </c>
      <c r="AT2883">
        <v>-1</v>
      </c>
      <c r="AU2883">
        <v>-1</v>
      </c>
      <c r="AV2883">
        <v>0.05</v>
      </c>
      <c r="AW2883">
        <v>29.88</v>
      </c>
      <c r="AX2883">
        <v>29.88</v>
      </c>
      <c r="AY2883">
        <v>0.17</v>
      </c>
      <c r="AZ2883">
        <v>0</v>
      </c>
      <c r="BA2883">
        <v>1387.768575856252</v>
      </c>
    </row>
    <row r="2884" spans="1:53" x14ac:dyDescent="0.25">
      <c r="A2884">
        <v>6169</v>
      </c>
      <c r="B2884" t="s">
        <v>3135</v>
      </c>
      <c r="C2884">
        <v>0</v>
      </c>
      <c r="D2884">
        <v>1.58</v>
      </c>
      <c r="E2884">
        <v>0</v>
      </c>
      <c r="F2884">
        <v>0</v>
      </c>
      <c r="G2884">
        <v>0</v>
      </c>
      <c r="H2884">
        <v>0.03</v>
      </c>
      <c r="I2884">
        <v>0</v>
      </c>
      <c r="J2884">
        <v>2</v>
      </c>
      <c r="K2884">
        <v>0.03</v>
      </c>
      <c r="L2884">
        <v>-1</v>
      </c>
      <c r="M2884">
        <v>-1</v>
      </c>
      <c r="N2884">
        <v>0.67</v>
      </c>
      <c r="O2884">
        <v>3.58</v>
      </c>
      <c r="P2884">
        <v>0.03</v>
      </c>
      <c r="Q2884">
        <v>0.28000000000000003</v>
      </c>
      <c r="R2884">
        <v>0.05</v>
      </c>
      <c r="S2884">
        <v>0.32</v>
      </c>
      <c r="T2884">
        <v>0.23</v>
      </c>
      <c r="U2884">
        <v>0</v>
      </c>
      <c r="V2884">
        <v>0</v>
      </c>
      <c r="W2884">
        <v>20.67</v>
      </c>
      <c r="X2884">
        <v>0.6</v>
      </c>
      <c r="Y2884">
        <v>-1</v>
      </c>
      <c r="Z2884">
        <v>-1</v>
      </c>
      <c r="AA2884">
        <v>24.88</v>
      </c>
      <c r="AB2884">
        <v>0.03</v>
      </c>
      <c r="AC2884">
        <v>0.02</v>
      </c>
      <c r="AD2884">
        <v>0.03</v>
      </c>
      <c r="AE2884">
        <v>4.17</v>
      </c>
      <c r="AF2884">
        <v>-1</v>
      </c>
      <c r="AG2884">
        <v>-1</v>
      </c>
      <c r="AH2884">
        <v>-1</v>
      </c>
      <c r="AI2884">
        <v>0</v>
      </c>
      <c r="AJ2884">
        <v>0</v>
      </c>
      <c r="AK2884">
        <v>0.03</v>
      </c>
      <c r="AL2884">
        <v>0.03</v>
      </c>
      <c r="AM2884">
        <v>0.05</v>
      </c>
      <c r="AN2884">
        <v>0.05</v>
      </c>
      <c r="AO2884">
        <v>1.42</v>
      </c>
      <c r="AP2884">
        <v>1.42</v>
      </c>
      <c r="AQ2884">
        <v>22.67</v>
      </c>
      <c r="AR2884">
        <v>0.53</v>
      </c>
      <c r="AS2884">
        <v>0.68</v>
      </c>
      <c r="AT2884">
        <v>-1</v>
      </c>
      <c r="AU2884">
        <v>-1</v>
      </c>
      <c r="AV2884">
        <v>0.05</v>
      </c>
      <c r="AW2884">
        <v>29.88</v>
      </c>
      <c r="AX2884">
        <v>29.88</v>
      </c>
      <c r="AY2884">
        <v>0.17</v>
      </c>
      <c r="AZ2884">
        <v>0</v>
      </c>
      <c r="BA2884">
        <v>1393.711992861975</v>
      </c>
    </row>
    <row r="2885" spans="1:53" x14ac:dyDescent="0.25">
      <c r="A2885">
        <v>6170</v>
      </c>
      <c r="B2885" t="s">
        <v>3136</v>
      </c>
      <c r="C2885">
        <v>0</v>
      </c>
      <c r="D2885">
        <v>1.58</v>
      </c>
      <c r="E2885">
        <v>0</v>
      </c>
      <c r="F2885">
        <v>0</v>
      </c>
      <c r="G2885">
        <v>0</v>
      </c>
      <c r="H2885">
        <v>0.03</v>
      </c>
      <c r="I2885">
        <v>0</v>
      </c>
      <c r="J2885">
        <v>2</v>
      </c>
      <c r="K2885">
        <v>0.03</v>
      </c>
      <c r="L2885">
        <v>-1</v>
      </c>
      <c r="M2885">
        <v>-1</v>
      </c>
      <c r="N2885">
        <v>0.67</v>
      </c>
      <c r="O2885">
        <v>3.58</v>
      </c>
      <c r="P2885">
        <v>0.03</v>
      </c>
      <c r="Q2885">
        <v>0.28000000000000003</v>
      </c>
      <c r="R2885">
        <v>0.05</v>
      </c>
      <c r="S2885">
        <v>0.32</v>
      </c>
      <c r="T2885">
        <v>0.23</v>
      </c>
      <c r="U2885">
        <v>0</v>
      </c>
      <c r="V2885">
        <v>0</v>
      </c>
      <c r="W2885">
        <v>20.67</v>
      </c>
      <c r="X2885">
        <v>0.6</v>
      </c>
      <c r="Y2885">
        <v>-1</v>
      </c>
      <c r="Z2885">
        <v>-1</v>
      </c>
      <c r="AA2885">
        <v>24.88</v>
      </c>
      <c r="AB2885">
        <v>0.03</v>
      </c>
      <c r="AC2885">
        <v>0.02</v>
      </c>
      <c r="AD2885">
        <v>0.03</v>
      </c>
      <c r="AE2885">
        <v>4.17</v>
      </c>
      <c r="AF2885">
        <v>-1</v>
      </c>
      <c r="AG2885">
        <v>-1</v>
      </c>
      <c r="AH2885">
        <v>-1</v>
      </c>
      <c r="AI2885">
        <v>0</v>
      </c>
      <c r="AJ2885">
        <v>0</v>
      </c>
      <c r="AK2885">
        <v>0.03</v>
      </c>
      <c r="AL2885">
        <v>0.03</v>
      </c>
      <c r="AM2885">
        <v>0.05</v>
      </c>
      <c r="AN2885">
        <v>0.05</v>
      </c>
      <c r="AO2885">
        <v>1.42</v>
      </c>
      <c r="AP2885">
        <v>1.42</v>
      </c>
      <c r="AQ2885">
        <v>22.67</v>
      </c>
      <c r="AR2885">
        <v>0.53</v>
      </c>
      <c r="AS2885">
        <v>0.68</v>
      </c>
      <c r="AT2885">
        <v>-1</v>
      </c>
      <c r="AU2885">
        <v>-1</v>
      </c>
      <c r="AV2885">
        <v>0.05</v>
      </c>
      <c r="AW2885">
        <v>29.88</v>
      </c>
      <c r="AX2885">
        <v>29.88</v>
      </c>
      <c r="AY2885">
        <v>0.17</v>
      </c>
      <c r="AZ2885">
        <v>0</v>
      </c>
      <c r="BA2885">
        <v>1426.4015793880294</v>
      </c>
    </row>
    <row r="2886" spans="1:53" x14ac:dyDescent="0.25">
      <c r="A2886">
        <v>6171</v>
      </c>
      <c r="B2886" t="s">
        <v>3137</v>
      </c>
      <c r="C2886">
        <v>0</v>
      </c>
      <c r="D2886">
        <v>1.58</v>
      </c>
      <c r="E2886">
        <v>0</v>
      </c>
      <c r="F2886">
        <v>0</v>
      </c>
      <c r="G2886">
        <v>0</v>
      </c>
      <c r="H2886">
        <v>0.03</v>
      </c>
      <c r="I2886">
        <v>0</v>
      </c>
      <c r="J2886">
        <v>2</v>
      </c>
      <c r="K2886">
        <v>0.03</v>
      </c>
      <c r="L2886">
        <v>-1</v>
      </c>
      <c r="M2886">
        <v>-1</v>
      </c>
      <c r="N2886">
        <v>0.67</v>
      </c>
      <c r="O2886">
        <v>3.58</v>
      </c>
      <c r="P2886">
        <v>0.03</v>
      </c>
      <c r="Q2886">
        <v>0.28000000000000003</v>
      </c>
      <c r="R2886">
        <v>0.05</v>
      </c>
      <c r="S2886">
        <v>0.32</v>
      </c>
      <c r="T2886">
        <v>0.23</v>
      </c>
      <c r="U2886">
        <v>0</v>
      </c>
      <c r="V2886">
        <v>0</v>
      </c>
      <c r="W2886">
        <v>20.67</v>
      </c>
      <c r="X2886">
        <v>0.6</v>
      </c>
      <c r="Y2886">
        <v>-1</v>
      </c>
      <c r="Z2886">
        <v>-1</v>
      </c>
      <c r="AA2886">
        <v>24.88</v>
      </c>
      <c r="AB2886">
        <v>0.03</v>
      </c>
      <c r="AC2886">
        <v>0.02</v>
      </c>
      <c r="AD2886">
        <v>0.03</v>
      </c>
      <c r="AE2886">
        <v>4.17</v>
      </c>
      <c r="AF2886">
        <v>-1</v>
      </c>
      <c r="AG2886">
        <v>-1</v>
      </c>
      <c r="AH2886">
        <v>-1</v>
      </c>
      <c r="AI2886">
        <v>0</v>
      </c>
      <c r="AJ2886">
        <v>0</v>
      </c>
      <c r="AK2886">
        <v>0.03</v>
      </c>
      <c r="AL2886">
        <v>0.03</v>
      </c>
      <c r="AM2886">
        <v>0.05</v>
      </c>
      <c r="AN2886">
        <v>0.05</v>
      </c>
      <c r="AO2886">
        <v>1.42</v>
      </c>
      <c r="AP2886">
        <v>1.42</v>
      </c>
      <c r="AQ2886">
        <v>22.67</v>
      </c>
      <c r="AR2886">
        <v>0.53</v>
      </c>
      <c r="AS2886">
        <v>0.68</v>
      </c>
      <c r="AT2886">
        <v>-1</v>
      </c>
      <c r="AU2886">
        <v>-1</v>
      </c>
      <c r="AV2886">
        <v>0.05</v>
      </c>
      <c r="AW2886">
        <v>29.88</v>
      </c>
      <c r="AX2886">
        <v>29.88</v>
      </c>
      <c r="AY2886">
        <v>0.17</v>
      </c>
      <c r="AZ2886">
        <v>0</v>
      </c>
      <c r="BA2886">
        <v>1442.5175397853357</v>
      </c>
    </row>
    <row r="2887" spans="1:53" x14ac:dyDescent="0.25">
      <c r="A2887">
        <v>6172</v>
      </c>
      <c r="B2887" t="s">
        <v>3138</v>
      </c>
      <c r="C2887">
        <v>0</v>
      </c>
      <c r="D2887">
        <v>1.58</v>
      </c>
      <c r="E2887">
        <v>0</v>
      </c>
      <c r="F2887">
        <v>0</v>
      </c>
      <c r="G2887">
        <v>0</v>
      </c>
      <c r="H2887">
        <v>0.03</v>
      </c>
      <c r="I2887">
        <v>0</v>
      </c>
      <c r="J2887">
        <v>2</v>
      </c>
      <c r="K2887">
        <v>0.03</v>
      </c>
      <c r="L2887">
        <v>-1</v>
      </c>
      <c r="M2887">
        <v>-1</v>
      </c>
      <c r="N2887">
        <v>0.67</v>
      </c>
      <c r="O2887">
        <v>3.58</v>
      </c>
      <c r="P2887">
        <v>0.03</v>
      </c>
      <c r="Q2887">
        <v>0.28000000000000003</v>
      </c>
      <c r="R2887">
        <v>0.05</v>
      </c>
      <c r="S2887">
        <v>0.32</v>
      </c>
      <c r="T2887">
        <v>0.23</v>
      </c>
      <c r="U2887">
        <v>0</v>
      </c>
      <c r="V2887">
        <v>0</v>
      </c>
      <c r="W2887">
        <v>20.67</v>
      </c>
      <c r="X2887">
        <v>0.6</v>
      </c>
      <c r="Y2887">
        <v>-1</v>
      </c>
      <c r="Z2887">
        <v>-1</v>
      </c>
      <c r="AA2887">
        <v>24.88</v>
      </c>
      <c r="AB2887">
        <v>0.03</v>
      </c>
      <c r="AC2887">
        <v>0.02</v>
      </c>
      <c r="AD2887">
        <v>0.03</v>
      </c>
      <c r="AE2887">
        <v>4.17</v>
      </c>
      <c r="AF2887">
        <v>-1</v>
      </c>
      <c r="AG2887">
        <v>-1</v>
      </c>
      <c r="AH2887">
        <v>-1</v>
      </c>
      <c r="AI2887">
        <v>0</v>
      </c>
      <c r="AJ2887">
        <v>0</v>
      </c>
      <c r="AK2887">
        <v>0.03</v>
      </c>
      <c r="AL2887">
        <v>0.03</v>
      </c>
      <c r="AM2887">
        <v>0.05</v>
      </c>
      <c r="AN2887">
        <v>0.05</v>
      </c>
      <c r="AO2887">
        <v>1.42</v>
      </c>
      <c r="AP2887">
        <v>1.42</v>
      </c>
      <c r="AQ2887">
        <v>22.67</v>
      </c>
      <c r="AR2887">
        <v>0.53</v>
      </c>
      <c r="AS2887">
        <v>0.68</v>
      </c>
      <c r="AT2887">
        <v>-1</v>
      </c>
      <c r="AU2887">
        <v>-1</v>
      </c>
      <c r="AV2887">
        <v>0.05</v>
      </c>
      <c r="AW2887">
        <v>29.88</v>
      </c>
      <c r="AX2887">
        <v>29.88</v>
      </c>
      <c r="AY2887">
        <v>0.17</v>
      </c>
      <c r="AZ2887">
        <v>0</v>
      </c>
      <c r="BA2887">
        <v>1405.1118617401253</v>
      </c>
    </row>
    <row r="2888" spans="1:53" x14ac:dyDescent="0.25">
      <c r="A2888">
        <v>6173</v>
      </c>
      <c r="B2888" t="s">
        <v>3139</v>
      </c>
      <c r="C2888">
        <v>0</v>
      </c>
      <c r="D2888">
        <v>1.58</v>
      </c>
      <c r="E2888">
        <v>0</v>
      </c>
      <c r="F2888">
        <v>0</v>
      </c>
      <c r="G2888">
        <v>0</v>
      </c>
      <c r="H2888">
        <v>0.03</v>
      </c>
      <c r="I2888">
        <v>0</v>
      </c>
      <c r="J2888">
        <v>2</v>
      </c>
      <c r="K2888">
        <v>0.03</v>
      </c>
      <c r="L2888">
        <v>-1</v>
      </c>
      <c r="M2888">
        <v>-1</v>
      </c>
      <c r="N2888">
        <v>0.67</v>
      </c>
      <c r="O2888">
        <v>3.58</v>
      </c>
      <c r="P2888">
        <v>0.03</v>
      </c>
      <c r="Q2888">
        <v>0.28000000000000003</v>
      </c>
      <c r="R2888">
        <v>0.05</v>
      </c>
      <c r="S2888">
        <v>0.32</v>
      </c>
      <c r="T2888">
        <v>0.23</v>
      </c>
      <c r="U2888">
        <v>0</v>
      </c>
      <c r="V2888">
        <v>0</v>
      </c>
      <c r="W2888">
        <v>20.67</v>
      </c>
      <c r="X2888">
        <v>0.6</v>
      </c>
      <c r="Y2888">
        <v>-1</v>
      </c>
      <c r="Z2888">
        <v>-1</v>
      </c>
      <c r="AA2888">
        <v>24.88</v>
      </c>
      <c r="AB2888">
        <v>0.03</v>
      </c>
      <c r="AC2888">
        <v>0.02</v>
      </c>
      <c r="AD2888">
        <v>0.03</v>
      </c>
      <c r="AE2888">
        <v>4.17</v>
      </c>
      <c r="AF2888">
        <v>-1</v>
      </c>
      <c r="AG2888">
        <v>-1</v>
      </c>
      <c r="AH2888">
        <v>-1</v>
      </c>
      <c r="AI2888">
        <v>0</v>
      </c>
      <c r="AJ2888">
        <v>0</v>
      </c>
      <c r="AK2888">
        <v>0.03</v>
      </c>
      <c r="AL2888">
        <v>0.03</v>
      </c>
      <c r="AM2888">
        <v>0.05</v>
      </c>
      <c r="AN2888">
        <v>0.05</v>
      </c>
      <c r="AO2888">
        <v>1.42</v>
      </c>
      <c r="AP2888">
        <v>1.42</v>
      </c>
      <c r="AQ2888">
        <v>22.67</v>
      </c>
      <c r="AR2888">
        <v>0.53</v>
      </c>
      <c r="AS2888">
        <v>0.68</v>
      </c>
      <c r="AT2888">
        <v>-1</v>
      </c>
      <c r="AU2888">
        <v>-1</v>
      </c>
      <c r="AV2888">
        <v>0.05</v>
      </c>
      <c r="AW2888">
        <v>29.88</v>
      </c>
      <c r="AX2888">
        <v>29.88</v>
      </c>
      <c r="AY2888">
        <v>0.17</v>
      </c>
      <c r="AZ2888">
        <v>0</v>
      </c>
      <c r="BA2888">
        <v>1395.1041481523084</v>
      </c>
    </row>
    <row r="2889" spans="1:53" x14ac:dyDescent="0.25">
      <c r="A2889">
        <v>6174</v>
      </c>
      <c r="B2889" t="s">
        <v>3140</v>
      </c>
      <c r="C2889">
        <v>0</v>
      </c>
      <c r="D2889">
        <v>1.58</v>
      </c>
      <c r="E2889">
        <v>0</v>
      </c>
      <c r="F2889">
        <v>0</v>
      </c>
      <c r="G2889">
        <v>0</v>
      </c>
      <c r="H2889">
        <v>0.03</v>
      </c>
      <c r="I2889">
        <v>0</v>
      </c>
      <c r="J2889">
        <v>2</v>
      </c>
      <c r="K2889">
        <v>0.03</v>
      </c>
      <c r="L2889">
        <v>-1</v>
      </c>
      <c r="M2889">
        <v>-1</v>
      </c>
      <c r="N2889">
        <v>0.67</v>
      </c>
      <c r="O2889">
        <v>3.58</v>
      </c>
      <c r="P2889">
        <v>0.03</v>
      </c>
      <c r="Q2889">
        <v>0.28000000000000003</v>
      </c>
      <c r="R2889">
        <v>0.05</v>
      </c>
      <c r="S2889">
        <v>0.32</v>
      </c>
      <c r="T2889">
        <v>0.23</v>
      </c>
      <c r="U2889">
        <v>0</v>
      </c>
      <c r="V2889">
        <v>0</v>
      </c>
      <c r="W2889">
        <v>20.67</v>
      </c>
      <c r="X2889">
        <v>0.6</v>
      </c>
      <c r="Y2889">
        <v>-1</v>
      </c>
      <c r="Z2889">
        <v>-1</v>
      </c>
      <c r="AA2889">
        <v>24.88</v>
      </c>
      <c r="AB2889">
        <v>0.03</v>
      </c>
      <c r="AC2889">
        <v>0.02</v>
      </c>
      <c r="AD2889">
        <v>0.03</v>
      </c>
      <c r="AE2889">
        <v>4.17</v>
      </c>
      <c r="AF2889">
        <v>-1</v>
      </c>
      <c r="AG2889">
        <v>-1</v>
      </c>
      <c r="AH2889">
        <v>-1</v>
      </c>
      <c r="AI2889">
        <v>0</v>
      </c>
      <c r="AJ2889">
        <v>0</v>
      </c>
      <c r="AK2889">
        <v>0.03</v>
      </c>
      <c r="AL2889">
        <v>0.03</v>
      </c>
      <c r="AM2889">
        <v>0.05</v>
      </c>
      <c r="AN2889">
        <v>0.05</v>
      </c>
      <c r="AO2889">
        <v>1.42</v>
      </c>
      <c r="AP2889">
        <v>1.42</v>
      </c>
      <c r="AQ2889">
        <v>22.67</v>
      </c>
      <c r="AR2889">
        <v>0.53</v>
      </c>
      <c r="AS2889">
        <v>0.68</v>
      </c>
      <c r="AT2889">
        <v>-1</v>
      </c>
      <c r="AU2889">
        <v>-1</v>
      </c>
      <c r="AV2889">
        <v>0.05</v>
      </c>
      <c r="AW2889">
        <v>29.88</v>
      </c>
      <c r="AX2889">
        <v>29.88</v>
      </c>
      <c r="AY2889">
        <v>0.17</v>
      </c>
      <c r="AZ2889">
        <v>0</v>
      </c>
      <c r="BA2889">
        <v>1393.9170554552193</v>
      </c>
    </row>
    <row r="2890" spans="1:53" x14ac:dyDescent="0.25">
      <c r="A2890">
        <v>6175</v>
      </c>
      <c r="B2890" t="s">
        <v>3141</v>
      </c>
      <c r="C2890">
        <v>0</v>
      </c>
      <c r="D2890">
        <v>1.58</v>
      </c>
      <c r="E2890">
        <v>0</v>
      </c>
      <c r="F2890">
        <v>0</v>
      </c>
      <c r="G2890">
        <v>0</v>
      </c>
      <c r="H2890">
        <v>0.03</v>
      </c>
      <c r="I2890">
        <v>0</v>
      </c>
      <c r="J2890">
        <v>2</v>
      </c>
      <c r="K2890">
        <v>0.03</v>
      </c>
      <c r="L2890">
        <v>-1</v>
      </c>
      <c r="M2890">
        <v>-1</v>
      </c>
      <c r="N2890">
        <v>0.67</v>
      </c>
      <c r="O2890">
        <v>3.58</v>
      </c>
      <c r="P2890">
        <v>0.03</v>
      </c>
      <c r="Q2890">
        <v>0.28000000000000003</v>
      </c>
      <c r="R2890">
        <v>0.05</v>
      </c>
      <c r="S2890">
        <v>0.32</v>
      </c>
      <c r="T2890">
        <v>0.23</v>
      </c>
      <c r="U2890">
        <v>0</v>
      </c>
      <c r="V2890">
        <v>0</v>
      </c>
      <c r="W2890">
        <v>20.67</v>
      </c>
      <c r="X2890">
        <v>0.6</v>
      </c>
      <c r="Y2890">
        <v>-1</v>
      </c>
      <c r="Z2890">
        <v>-1</v>
      </c>
      <c r="AA2890">
        <v>24.88</v>
      </c>
      <c r="AB2890">
        <v>0.03</v>
      </c>
      <c r="AC2890">
        <v>0.02</v>
      </c>
      <c r="AD2890">
        <v>0.03</v>
      </c>
      <c r="AE2890">
        <v>4.17</v>
      </c>
      <c r="AF2890">
        <v>-1</v>
      </c>
      <c r="AG2890">
        <v>-1</v>
      </c>
      <c r="AH2890">
        <v>-1</v>
      </c>
      <c r="AI2890">
        <v>0</v>
      </c>
      <c r="AJ2890">
        <v>0</v>
      </c>
      <c r="AK2890">
        <v>0.03</v>
      </c>
      <c r="AL2890">
        <v>0.03</v>
      </c>
      <c r="AM2890">
        <v>0.05</v>
      </c>
      <c r="AN2890">
        <v>0.05</v>
      </c>
      <c r="AO2890">
        <v>1.42</v>
      </c>
      <c r="AP2890">
        <v>1.42</v>
      </c>
      <c r="AQ2890">
        <v>22.67</v>
      </c>
      <c r="AR2890">
        <v>0.53</v>
      </c>
      <c r="AS2890">
        <v>0.68</v>
      </c>
      <c r="AT2890">
        <v>-1</v>
      </c>
      <c r="AU2890">
        <v>-1</v>
      </c>
      <c r="AV2890">
        <v>0.05</v>
      </c>
      <c r="AW2890">
        <v>29.88</v>
      </c>
      <c r="AX2890">
        <v>29.88</v>
      </c>
      <c r="AY2890">
        <v>0.17</v>
      </c>
      <c r="AZ2890">
        <v>0</v>
      </c>
      <c r="BA2890">
        <v>1469.8302042770724</v>
      </c>
    </row>
    <row r="2891" spans="1:53" x14ac:dyDescent="0.25">
      <c r="A2891">
        <v>6176</v>
      </c>
      <c r="B2891" t="s">
        <v>3142</v>
      </c>
      <c r="C2891">
        <v>0</v>
      </c>
      <c r="D2891">
        <v>1.58</v>
      </c>
      <c r="E2891">
        <v>0</v>
      </c>
      <c r="F2891">
        <v>0</v>
      </c>
      <c r="G2891">
        <v>0</v>
      </c>
      <c r="H2891">
        <v>0.03</v>
      </c>
      <c r="I2891">
        <v>0</v>
      </c>
      <c r="J2891">
        <v>2</v>
      </c>
      <c r="K2891">
        <v>0.03</v>
      </c>
      <c r="L2891">
        <v>-1</v>
      </c>
      <c r="M2891">
        <v>-1</v>
      </c>
      <c r="N2891">
        <v>0.67</v>
      </c>
      <c r="O2891">
        <v>3.58</v>
      </c>
      <c r="P2891">
        <v>0.03</v>
      </c>
      <c r="Q2891">
        <v>0.28000000000000003</v>
      </c>
      <c r="R2891">
        <v>0.05</v>
      </c>
      <c r="S2891">
        <v>0.32</v>
      </c>
      <c r="T2891">
        <v>0.23</v>
      </c>
      <c r="U2891">
        <v>0</v>
      </c>
      <c r="V2891">
        <v>0</v>
      </c>
      <c r="W2891">
        <v>20.67</v>
      </c>
      <c r="X2891">
        <v>0.6</v>
      </c>
      <c r="Y2891">
        <v>-1</v>
      </c>
      <c r="Z2891">
        <v>-1</v>
      </c>
      <c r="AA2891">
        <v>24.88</v>
      </c>
      <c r="AB2891">
        <v>0.03</v>
      </c>
      <c r="AC2891">
        <v>0.02</v>
      </c>
      <c r="AD2891">
        <v>0.03</v>
      </c>
      <c r="AE2891">
        <v>4.17</v>
      </c>
      <c r="AF2891">
        <v>-1</v>
      </c>
      <c r="AG2891">
        <v>-1</v>
      </c>
      <c r="AH2891">
        <v>-1</v>
      </c>
      <c r="AI2891">
        <v>0</v>
      </c>
      <c r="AJ2891">
        <v>0</v>
      </c>
      <c r="AK2891">
        <v>0.03</v>
      </c>
      <c r="AL2891">
        <v>0.03</v>
      </c>
      <c r="AM2891">
        <v>0.05</v>
      </c>
      <c r="AN2891">
        <v>0.05</v>
      </c>
      <c r="AO2891">
        <v>1.42</v>
      </c>
      <c r="AP2891">
        <v>1.42</v>
      </c>
      <c r="AQ2891">
        <v>22.67</v>
      </c>
      <c r="AR2891">
        <v>0.53</v>
      </c>
      <c r="AS2891">
        <v>0.68</v>
      </c>
      <c r="AT2891">
        <v>-1</v>
      </c>
      <c r="AU2891">
        <v>-1</v>
      </c>
      <c r="AV2891">
        <v>0.05</v>
      </c>
      <c r="AW2891">
        <v>29.88</v>
      </c>
      <c r="AX2891">
        <v>29.88</v>
      </c>
      <c r="AY2891">
        <v>0.17</v>
      </c>
      <c r="AZ2891">
        <v>0</v>
      </c>
      <c r="BA2891">
        <v>1337.5405618378927</v>
      </c>
    </row>
    <row r="2892" spans="1:53" x14ac:dyDescent="0.25">
      <c r="A2892">
        <v>6177</v>
      </c>
      <c r="B2892" t="s">
        <v>3143</v>
      </c>
      <c r="C2892">
        <v>0</v>
      </c>
      <c r="D2892">
        <v>1.58</v>
      </c>
      <c r="E2892">
        <v>0</v>
      </c>
      <c r="F2892">
        <v>0</v>
      </c>
      <c r="G2892">
        <v>0</v>
      </c>
      <c r="H2892">
        <v>0.03</v>
      </c>
      <c r="I2892">
        <v>0</v>
      </c>
      <c r="J2892">
        <v>2</v>
      </c>
      <c r="K2892">
        <v>0.03</v>
      </c>
      <c r="L2892">
        <v>-1</v>
      </c>
      <c r="M2892">
        <v>-1</v>
      </c>
      <c r="N2892">
        <v>0.67</v>
      </c>
      <c r="O2892">
        <v>3.58</v>
      </c>
      <c r="P2892">
        <v>0.03</v>
      </c>
      <c r="Q2892">
        <v>0.28000000000000003</v>
      </c>
      <c r="R2892">
        <v>0.05</v>
      </c>
      <c r="S2892">
        <v>0.32</v>
      </c>
      <c r="T2892">
        <v>0.23</v>
      </c>
      <c r="U2892">
        <v>0</v>
      </c>
      <c r="V2892">
        <v>0</v>
      </c>
      <c r="W2892">
        <v>20.67</v>
      </c>
      <c r="X2892">
        <v>0.6</v>
      </c>
      <c r="Y2892">
        <v>-1</v>
      </c>
      <c r="Z2892">
        <v>-1</v>
      </c>
      <c r="AA2892">
        <v>24.88</v>
      </c>
      <c r="AB2892">
        <v>0.03</v>
      </c>
      <c r="AC2892">
        <v>0.02</v>
      </c>
      <c r="AD2892">
        <v>0.03</v>
      </c>
      <c r="AE2892">
        <v>4.17</v>
      </c>
      <c r="AF2892">
        <v>-1</v>
      </c>
      <c r="AG2892">
        <v>-1</v>
      </c>
      <c r="AH2892">
        <v>-1</v>
      </c>
      <c r="AI2892">
        <v>0</v>
      </c>
      <c r="AJ2892">
        <v>0</v>
      </c>
      <c r="AK2892">
        <v>0.03</v>
      </c>
      <c r="AL2892">
        <v>0.03</v>
      </c>
      <c r="AM2892">
        <v>0.05</v>
      </c>
      <c r="AN2892">
        <v>0.05</v>
      </c>
      <c r="AO2892">
        <v>1.42</v>
      </c>
      <c r="AP2892">
        <v>1.42</v>
      </c>
      <c r="AQ2892">
        <v>22.67</v>
      </c>
      <c r="AR2892">
        <v>0.53</v>
      </c>
      <c r="AS2892">
        <v>0.68</v>
      </c>
      <c r="AT2892">
        <v>-1</v>
      </c>
      <c r="AU2892">
        <v>-1</v>
      </c>
      <c r="AV2892">
        <v>0.05</v>
      </c>
      <c r="AW2892">
        <v>29.88</v>
      </c>
      <c r="AX2892">
        <v>29.88</v>
      </c>
      <c r="AY2892">
        <v>0.17</v>
      </c>
      <c r="AZ2892">
        <v>0</v>
      </c>
      <c r="BA2892">
        <v>1408.8137968743267</v>
      </c>
    </row>
    <row r="2893" spans="1:53" x14ac:dyDescent="0.25">
      <c r="A2893">
        <v>6178</v>
      </c>
      <c r="B2893" t="s">
        <v>1009</v>
      </c>
      <c r="C2893">
        <v>0</v>
      </c>
      <c r="D2893">
        <v>1.58</v>
      </c>
      <c r="E2893">
        <v>0</v>
      </c>
      <c r="F2893">
        <v>0</v>
      </c>
      <c r="G2893">
        <v>0</v>
      </c>
      <c r="H2893">
        <v>0.03</v>
      </c>
      <c r="I2893">
        <v>0</v>
      </c>
      <c r="J2893">
        <v>2</v>
      </c>
      <c r="K2893">
        <v>0.03</v>
      </c>
      <c r="L2893">
        <v>-1</v>
      </c>
      <c r="M2893">
        <v>-1</v>
      </c>
      <c r="N2893">
        <v>0.67</v>
      </c>
      <c r="O2893">
        <v>3.58</v>
      </c>
      <c r="P2893">
        <v>0.03</v>
      </c>
      <c r="Q2893">
        <v>0.28000000000000003</v>
      </c>
      <c r="R2893">
        <v>0.05</v>
      </c>
      <c r="S2893">
        <v>0.32</v>
      </c>
      <c r="T2893">
        <v>0.23</v>
      </c>
      <c r="U2893">
        <v>0</v>
      </c>
      <c r="V2893">
        <v>0</v>
      </c>
      <c r="W2893">
        <v>20.67</v>
      </c>
      <c r="X2893">
        <v>0.6</v>
      </c>
      <c r="Y2893">
        <v>-1</v>
      </c>
      <c r="Z2893">
        <v>-1</v>
      </c>
      <c r="AA2893">
        <v>24.88</v>
      </c>
      <c r="AB2893">
        <v>0.03</v>
      </c>
      <c r="AC2893">
        <v>0.02</v>
      </c>
      <c r="AD2893">
        <v>0.03</v>
      </c>
      <c r="AE2893">
        <v>4.17</v>
      </c>
      <c r="AF2893">
        <v>-1</v>
      </c>
      <c r="AG2893">
        <v>-1</v>
      </c>
      <c r="AH2893">
        <v>-1</v>
      </c>
      <c r="AI2893">
        <v>0</v>
      </c>
      <c r="AJ2893">
        <v>0</v>
      </c>
      <c r="AK2893">
        <v>0.03</v>
      </c>
      <c r="AL2893">
        <v>0.03</v>
      </c>
      <c r="AM2893">
        <v>0.05</v>
      </c>
      <c r="AN2893">
        <v>0.05</v>
      </c>
      <c r="AO2893">
        <v>1.42</v>
      </c>
      <c r="AP2893">
        <v>1.42</v>
      </c>
      <c r="AQ2893">
        <v>22.67</v>
      </c>
      <c r="AR2893">
        <v>0.53</v>
      </c>
      <c r="AS2893">
        <v>0.68</v>
      </c>
      <c r="AT2893">
        <v>-1</v>
      </c>
      <c r="AU2893">
        <v>-1</v>
      </c>
      <c r="AV2893">
        <v>0.05</v>
      </c>
      <c r="AW2893">
        <v>29.88</v>
      </c>
      <c r="AX2893">
        <v>29.88</v>
      </c>
      <c r="AY2893">
        <v>0.17</v>
      </c>
      <c r="AZ2893">
        <v>0</v>
      </c>
      <c r="BA2893">
        <v>1422.4342624310111</v>
      </c>
    </row>
    <row r="2894" spans="1:53" x14ac:dyDescent="0.25">
      <c r="A2894">
        <v>6179</v>
      </c>
      <c r="B2894" t="s">
        <v>3144</v>
      </c>
      <c r="C2894">
        <v>0</v>
      </c>
      <c r="D2894">
        <v>1.58</v>
      </c>
      <c r="E2894">
        <v>0</v>
      </c>
      <c r="F2894">
        <v>0</v>
      </c>
      <c r="G2894">
        <v>0</v>
      </c>
      <c r="H2894">
        <v>0.03</v>
      </c>
      <c r="I2894">
        <v>0</v>
      </c>
      <c r="J2894">
        <v>2</v>
      </c>
      <c r="K2894">
        <v>0.03</v>
      </c>
      <c r="L2894">
        <v>-1</v>
      </c>
      <c r="M2894">
        <v>-1</v>
      </c>
      <c r="N2894">
        <v>0.67</v>
      </c>
      <c r="O2894">
        <v>3.58</v>
      </c>
      <c r="P2894">
        <v>0.03</v>
      </c>
      <c r="Q2894">
        <v>0.28000000000000003</v>
      </c>
      <c r="R2894">
        <v>0.05</v>
      </c>
      <c r="S2894">
        <v>0.32</v>
      </c>
      <c r="T2894">
        <v>0.23</v>
      </c>
      <c r="U2894">
        <v>0</v>
      </c>
      <c r="V2894">
        <v>0</v>
      </c>
      <c r="W2894">
        <v>20.67</v>
      </c>
      <c r="X2894">
        <v>0.6</v>
      </c>
      <c r="Y2894">
        <v>-1</v>
      </c>
      <c r="Z2894">
        <v>-1</v>
      </c>
      <c r="AA2894">
        <v>24.88</v>
      </c>
      <c r="AB2894">
        <v>0.03</v>
      </c>
      <c r="AC2894">
        <v>0.02</v>
      </c>
      <c r="AD2894">
        <v>0.03</v>
      </c>
      <c r="AE2894">
        <v>4.17</v>
      </c>
      <c r="AF2894">
        <v>-1</v>
      </c>
      <c r="AG2894">
        <v>-1</v>
      </c>
      <c r="AH2894">
        <v>-1</v>
      </c>
      <c r="AI2894">
        <v>0</v>
      </c>
      <c r="AJ2894">
        <v>0</v>
      </c>
      <c r="AK2894">
        <v>0.03</v>
      </c>
      <c r="AL2894">
        <v>0.03</v>
      </c>
      <c r="AM2894">
        <v>0.05</v>
      </c>
      <c r="AN2894">
        <v>0.05</v>
      </c>
      <c r="AO2894">
        <v>1.42</v>
      </c>
      <c r="AP2894">
        <v>1.42</v>
      </c>
      <c r="AQ2894">
        <v>22.67</v>
      </c>
      <c r="AR2894">
        <v>0.53</v>
      </c>
      <c r="AS2894">
        <v>0.68</v>
      </c>
      <c r="AT2894">
        <v>-1</v>
      </c>
      <c r="AU2894">
        <v>-1</v>
      </c>
      <c r="AV2894">
        <v>0.05</v>
      </c>
      <c r="AW2894">
        <v>29.88</v>
      </c>
      <c r="AX2894">
        <v>29.88</v>
      </c>
      <c r="AY2894">
        <v>0.17</v>
      </c>
      <c r="AZ2894">
        <v>0</v>
      </c>
      <c r="BA2894">
        <v>1376.7818738072731</v>
      </c>
    </row>
    <row r="2895" spans="1:53" x14ac:dyDescent="0.25">
      <c r="A2895">
        <v>6180</v>
      </c>
      <c r="B2895" t="s">
        <v>3145</v>
      </c>
      <c r="C2895">
        <v>0</v>
      </c>
      <c r="D2895">
        <v>1.58</v>
      </c>
      <c r="E2895">
        <v>0</v>
      </c>
      <c r="F2895">
        <v>0</v>
      </c>
      <c r="G2895">
        <v>0</v>
      </c>
      <c r="H2895">
        <v>0.03</v>
      </c>
      <c r="I2895">
        <v>0</v>
      </c>
      <c r="J2895">
        <v>2</v>
      </c>
      <c r="K2895">
        <v>0.03</v>
      </c>
      <c r="L2895">
        <v>-1</v>
      </c>
      <c r="M2895">
        <v>-1</v>
      </c>
      <c r="N2895">
        <v>0.67</v>
      </c>
      <c r="O2895">
        <v>3.58</v>
      </c>
      <c r="P2895">
        <v>0.03</v>
      </c>
      <c r="Q2895">
        <v>0.28000000000000003</v>
      </c>
      <c r="R2895">
        <v>0.05</v>
      </c>
      <c r="S2895">
        <v>0.32</v>
      </c>
      <c r="T2895">
        <v>0.23</v>
      </c>
      <c r="U2895">
        <v>0</v>
      </c>
      <c r="V2895">
        <v>0</v>
      </c>
      <c r="W2895">
        <v>20.67</v>
      </c>
      <c r="X2895">
        <v>0.6</v>
      </c>
      <c r="Y2895">
        <v>-1</v>
      </c>
      <c r="Z2895">
        <v>-1</v>
      </c>
      <c r="AA2895">
        <v>24.88</v>
      </c>
      <c r="AB2895">
        <v>0.03</v>
      </c>
      <c r="AC2895">
        <v>0.02</v>
      </c>
      <c r="AD2895">
        <v>0.03</v>
      </c>
      <c r="AE2895">
        <v>4.17</v>
      </c>
      <c r="AF2895">
        <v>-1</v>
      </c>
      <c r="AG2895">
        <v>-1</v>
      </c>
      <c r="AH2895">
        <v>-1</v>
      </c>
      <c r="AI2895">
        <v>0</v>
      </c>
      <c r="AJ2895">
        <v>0</v>
      </c>
      <c r="AK2895">
        <v>0.03</v>
      </c>
      <c r="AL2895">
        <v>0.03</v>
      </c>
      <c r="AM2895">
        <v>0.05</v>
      </c>
      <c r="AN2895">
        <v>0.05</v>
      </c>
      <c r="AO2895">
        <v>1.42</v>
      </c>
      <c r="AP2895">
        <v>1.42</v>
      </c>
      <c r="AQ2895">
        <v>22.67</v>
      </c>
      <c r="AR2895">
        <v>0.53</v>
      </c>
      <c r="AS2895">
        <v>0.68</v>
      </c>
      <c r="AT2895">
        <v>-1</v>
      </c>
      <c r="AU2895">
        <v>-1</v>
      </c>
      <c r="AV2895">
        <v>0.05</v>
      </c>
      <c r="AW2895">
        <v>29.88</v>
      </c>
      <c r="AX2895">
        <v>29.88</v>
      </c>
      <c r="AY2895">
        <v>0.17</v>
      </c>
      <c r="AZ2895">
        <v>0</v>
      </c>
      <c r="BA2895">
        <v>1337.4843052598503</v>
      </c>
    </row>
    <row r="2896" spans="1:53" x14ac:dyDescent="0.25">
      <c r="A2896">
        <v>6181</v>
      </c>
      <c r="B2896" t="s">
        <v>3146</v>
      </c>
      <c r="C2896">
        <v>0</v>
      </c>
      <c r="D2896">
        <v>1.58</v>
      </c>
      <c r="E2896">
        <v>0</v>
      </c>
      <c r="F2896">
        <v>0</v>
      </c>
      <c r="G2896">
        <v>0</v>
      </c>
      <c r="H2896">
        <v>0.03</v>
      </c>
      <c r="I2896">
        <v>0</v>
      </c>
      <c r="J2896">
        <v>2</v>
      </c>
      <c r="K2896">
        <v>0.03</v>
      </c>
      <c r="L2896">
        <v>-1</v>
      </c>
      <c r="M2896">
        <v>-1</v>
      </c>
      <c r="N2896">
        <v>0.67</v>
      </c>
      <c r="O2896">
        <v>3.58</v>
      </c>
      <c r="P2896">
        <v>0.03</v>
      </c>
      <c r="Q2896">
        <v>0.28000000000000003</v>
      </c>
      <c r="R2896">
        <v>0.05</v>
      </c>
      <c r="S2896">
        <v>0.32</v>
      </c>
      <c r="T2896">
        <v>0.23</v>
      </c>
      <c r="U2896">
        <v>0</v>
      </c>
      <c r="V2896">
        <v>0</v>
      </c>
      <c r="W2896">
        <v>20.67</v>
      </c>
      <c r="X2896">
        <v>0.6</v>
      </c>
      <c r="Y2896">
        <v>-1</v>
      </c>
      <c r="Z2896">
        <v>-1</v>
      </c>
      <c r="AA2896">
        <v>24.88</v>
      </c>
      <c r="AB2896">
        <v>0.03</v>
      </c>
      <c r="AC2896">
        <v>0.02</v>
      </c>
      <c r="AD2896">
        <v>0.03</v>
      </c>
      <c r="AE2896">
        <v>4.17</v>
      </c>
      <c r="AF2896">
        <v>-1</v>
      </c>
      <c r="AG2896">
        <v>-1</v>
      </c>
      <c r="AH2896">
        <v>-1</v>
      </c>
      <c r="AI2896">
        <v>0</v>
      </c>
      <c r="AJ2896">
        <v>0</v>
      </c>
      <c r="AK2896">
        <v>0.03</v>
      </c>
      <c r="AL2896">
        <v>0.03</v>
      </c>
      <c r="AM2896">
        <v>0.05</v>
      </c>
      <c r="AN2896">
        <v>0.05</v>
      </c>
      <c r="AO2896">
        <v>1.42</v>
      </c>
      <c r="AP2896">
        <v>1.42</v>
      </c>
      <c r="AQ2896">
        <v>22.67</v>
      </c>
      <c r="AR2896">
        <v>0.53</v>
      </c>
      <c r="AS2896">
        <v>0.68</v>
      </c>
      <c r="AT2896">
        <v>-1</v>
      </c>
      <c r="AU2896">
        <v>-1</v>
      </c>
      <c r="AV2896">
        <v>0.05</v>
      </c>
      <c r="AW2896">
        <v>29.88</v>
      </c>
      <c r="AX2896">
        <v>29.88</v>
      </c>
      <c r="AY2896">
        <v>0.17</v>
      </c>
      <c r="AZ2896">
        <v>0</v>
      </c>
      <c r="BA2896">
        <v>1378.9066220528657</v>
      </c>
    </row>
    <row r="2897" spans="1:53" x14ac:dyDescent="0.25">
      <c r="A2897">
        <v>6183</v>
      </c>
      <c r="B2897" t="s">
        <v>3147</v>
      </c>
      <c r="C2897">
        <v>0</v>
      </c>
      <c r="D2897">
        <v>1.58</v>
      </c>
      <c r="E2897">
        <v>0</v>
      </c>
      <c r="F2897">
        <v>0</v>
      </c>
      <c r="G2897">
        <v>0</v>
      </c>
      <c r="H2897">
        <v>0.03</v>
      </c>
      <c r="I2897">
        <v>0</v>
      </c>
      <c r="J2897">
        <v>2</v>
      </c>
      <c r="K2897">
        <v>0.03</v>
      </c>
      <c r="L2897">
        <v>-1</v>
      </c>
      <c r="M2897">
        <v>-1</v>
      </c>
      <c r="N2897">
        <v>0.67</v>
      </c>
      <c r="O2897">
        <v>3.58</v>
      </c>
      <c r="P2897">
        <v>0.03</v>
      </c>
      <c r="Q2897">
        <v>0.28000000000000003</v>
      </c>
      <c r="R2897">
        <v>0.05</v>
      </c>
      <c r="S2897">
        <v>0.32</v>
      </c>
      <c r="T2897">
        <v>0.23</v>
      </c>
      <c r="U2897">
        <v>0</v>
      </c>
      <c r="V2897">
        <v>0</v>
      </c>
      <c r="W2897">
        <v>20.67</v>
      </c>
      <c r="X2897">
        <v>0.6</v>
      </c>
      <c r="Y2897">
        <v>-1</v>
      </c>
      <c r="Z2897">
        <v>-1</v>
      </c>
      <c r="AA2897">
        <v>24.88</v>
      </c>
      <c r="AB2897">
        <v>0.03</v>
      </c>
      <c r="AC2897">
        <v>0.02</v>
      </c>
      <c r="AD2897">
        <v>0.03</v>
      </c>
      <c r="AE2897">
        <v>4.17</v>
      </c>
      <c r="AF2897">
        <v>-1</v>
      </c>
      <c r="AG2897">
        <v>-1</v>
      </c>
      <c r="AH2897">
        <v>-1</v>
      </c>
      <c r="AI2897">
        <v>0</v>
      </c>
      <c r="AJ2897">
        <v>0</v>
      </c>
      <c r="AK2897">
        <v>0.03</v>
      </c>
      <c r="AL2897">
        <v>0.03</v>
      </c>
      <c r="AM2897">
        <v>0.05</v>
      </c>
      <c r="AN2897">
        <v>0.05</v>
      </c>
      <c r="AO2897">
        <v>1.42</v>
      </c>
      <c r="AP2897">
        <v>1.42</v>
      </c>
      <c r="AQ2897">
        <v>22.67</v>
      </c>
      <c r="AR2897">
        <v>0.53</v>
      </c>
      <c r="AS2897">
        <v>0.68</v>
      </c>
      <c r="AT2897">
        <v>-1</v>
      </c>
      <c r="AU2897">
        <v>-1</v>
      </c>
      <c r="AV2897">
        <v>0.05</v>
      </c>
      <c r="AW2897">
        <v>29.88</v>
      </c>
      <c r="AX2897">
        <v>29.88</v>
      </c>
      <c r="AY2897">
        <v>0.17</v>
      </c>
      <c r="AZ2897">
        <v>0</v>
      </c>
      <c r="BA2897">
        <v>1400.9548762658812</v>
      </c>
    </row>
    <row r="2898" spans="1:53" x14ac:dyDescent="0.25">
      <c r="A2898">
        <v>6184</v>
      </c>
      <c r="B2898" t="s">
        <v>3148</v>
      </c>
      <c r="C2898">
        <v>0</v>
      </c>
      <c r="D2898">
        <v>1.58</v>
      </c>
      <c r="E2898">
        <v>0</v>
      </c>
      <c r="F2898">
        <v>0</v>
      </c>
      <c r="G2898">
        <v>0</v>
      </c>
      <c r="H2898">
        <v>0.03</v>
      </c>
      <c r="I2898">
        <v>0</v>
      </c>
      <c r="J2898">
        <v>2</v>
      </c>
      <c r="K2898">
        <v>0.03</v>
      </c>
      <c r="L2898">
        <v>-1</v>
      </c>
      <c r="M2898">
        <v>-1</v>
      </c>
      <c r="N2898">
        <v>0.67</v>
      </c>
      <c r="O2898">
        <v>3.58</v>
      </c>
      <c r="P2898">
        <v>0.03</v>
      </c>
      <c r="Q2898">
        <v>0.28000000000000003</v>
      </c>
      <c r="R2898">
        <v>0.05</v>
      </c>
      <c r="S2898">
        <v>0.32</v>
      </c>
      <c r="T2898">
        <v>0.23</v>
      </c>
      <c r="U2898">
        <v>0</v>
      </c>
      <c r="V2898">
        <v>0</v>
      </c>
      <c r="W2898">
        <v>20.67</v>
      </c>
      <c r="X2898">
        <v>0.6</v>
      </c>
      <c r="Y2898">
        <v>-1</v>
      </c>
      <c r="Z2898">
        <v>-1</v>
      </c>
      <c r="AA2898">
        <v>24.88</v>
      </c>
      <c r="AB2898">
        <v>0.03</v>
      </c>
      <c r="AC2898">
        <v>0.02</v>
      </c>
      <c r="AD2898">
        <v>0.03</v>
      </c>
      <c r="AE2898">
        <v>4.17</v>
      </c>
      <c r="AF2898">
        <v>-1</v>
      </c>
      <c r="AG2898">
        <v>-1</v>
      </c>
      <c r="AH2898">
        <v>-1</v>
      </c>
      <c r="AI2898">
        <v>0</v>
      </c>
      <c r="AJ2898">
        <v>0</v>
      </c>
      <c r="AK2898">
        <v>0.03</v>
      </c>
      <c r="AL2898">
        <v>0.03</v>
      </c>
      <c r="AM2898">
        <v>0.05</v>
      </c>
      <c r="AN2898">
        <v>0.05</v>
      </c>
      <c r="AO2898">
        <v>1.42</v>
      </c>
      <c r="AP2898">
        <v>1.42</v>
      </c>
      <c r="AQ2898">
        <v>22.67</v>
      </c>
      <c r="AR2898">
        <v>0.53</v>
      </c>
      <c r="AS2898">
        <v>0.68</v>
      </c>
      <c r="AT2898">
        <v>-1</v>
      </c>
      <c r="AU2898">
        <v>-1</v>
      </c>
      <c r="AV2898">
        <v>0.05</v>
      </c>
      <c r="AW2898">
        <v>29.88</v>
      </c>
      <c r="AX2898">
        <v>29.88</v>
      </c>
      <c r="AY2898">
        <v>0.17</v>
      </c>
      <c r="AZ2898">
        <v>0</v>
      </c>
      <c r="BA2898">
        <v>1423.2373950024016</v>
      </c>
    </row>
    <row r="2899" spans="1:53" x14ac:dyDescent="0.25">
      <c r="A2899">
        <v>6185</v>
      </c>
      <c r="B2899" t="s">
        <v>3149</v>
      </c>
      <c r="C2899">
        <v>0</v>
      </c>
      <c r="D2899">
        <v>1.58</v>
      </c>
      <c r="E2899">
        <v>0</v>
      </c>
      <c r="F2899">
        <v>0</v>
      </c>
      <c r="G2899">
        <v>0</v>
      </c>
      <c r="H2899">
        <v>0.03</v>
      </c>
      <c r="I2899">
        <v>0</v>
      </c>
      <c r="J2899">
        <v>2</v>
      </c>
      <c r="K2899">
        <v>0.03</v>
      </c>
      <c r="L2899">
        <v>-1</v>
      </c>
      <c r="M2899">
        <v>-1</v>
      </c>
      <c r="N2899">
        <v>0.67</v>
      </c>
      <c r="O2899">
        <v>3.58</v>
      </c>
      <c r="P2899">
        <v>0.03</v>
      </c>
      <c r="Q2899">
        <v>0.28000000000000003</v>
      </c>
      <c r="R2899">
        <v>0.05</v>
      </c>
      <c r="S2899">
        <v>0.32</v>
      </c>
      <c r="T2899">
        <v>0.23</v>
      </c>
      <c r="U2899">
        <v>0</v>
      </c>
      <c r="V2899">
        <v>0</v>
      </c>
      <c r="W2899">
        <v>20.67</v>
      </c>
      <c r="X2899">
        <v>0.6</v>
      </c>
      <c r="Y2899">
        <v>-1</v>
      </c>
      <c r="Z2899">
        <v>-1</v>
      </c>
      <c r="AA2899">
        <v>24.88</v>
      </c>
      <c r="AB2899">
        <v>0.03</v>
      </c>
      <c r="AC2899">
        <v>0.02</v>
      </c>
      <c r="AD2899">
        <v>0.03</v>
      </c>
      <c r="AE2899">
        <v>4.17</v>
      </c>
      <c r="AF2899">
        <v>-1</v>
      </c>
      <c r="AG2899">
        <v>-1</v>
      </c>
      <c r="AH2899">
        <v>-1</v>
      </c>
      <c r="AI2899">
        <v>0</v>
      </c>
      <c r="AJ2899">
        <v>0</v>
      </c>
      <c r="AK2899">
        <v>0.03</v>
      </c>
      <c r="AL2899">
        <v>0.03</v>
      </c>
      <c r="AM2899">
        <v>0.05</v>
      </c>
      <c r="AN2899">
        <v>0.05</v>
      </c>
      <c r="AO2899">
        <v>1.42</v>
      </c>
      <c r="AP2899">
        <v>1.42</v>
      </c>
      <c r="AQ2899">
        <v>22.67</v>
      </c>
      <c r="AR2899">
        <v>0.53</v>
      </c>
      <c r="AS2899">
        <v>0.68</v>
      </c>
      <c r="AT2899">
        <v>-1</v>
      </c>
      <c r="AU2899">
        <v>-1</v>
      </c>
      <c r="AV2899">
        <v>0.05</v>
      </c>
      <c r="AW2899">
        <v>29.88</v>
      </c>
      <c r="AX2899">
        <v>29.88</v>
      </c>
      <c r="AY2899">
        <v>0.17</v>
      </c>
      <c r="AZ2899">
        <v>0</v>
      </c>
      <c r="BA2899">
        <v>1383.4750340408093</v>
      </c>
    </row>
    <row r="2900" spans="1:53" x14ac:dyDescent="0.25">
      <c r="A2900">
        <v>6186</v>
      </c>
      <c r="B2900" t="s">
        <v>3150</v>
      </c>
      <c r="C2900">
        <v>0</v>
      </c>
      <c r="D2900">
        <v>1.58</v>
      </c>
      <c r="E2900">
        <v>0</v>
      </c>
      <c r="F2900">
        <v>0</v>
      </c>
      <c r="G2900">
        <v>0</v>
      </c>
      <c r="H2900">
        <v>0.03</v>
      </c>
      <c r="I2900">
        <v>0</v>
      </c>
      <c r="J2900">
        <v>2</v>
      </c>
      <c r="K2900">
        <v>0.03</v>
      </c>
      <c r="L2900">
        <v>-1</v>
      </c>
      <c r="M2900">
        <v>-1</v>
      </c>
      <c r="N2900">
        <v>0.67</v>
      </c>
      <c r="O2900">
        <v>3.58</v>
      </c>
      <c r="P2900">
        <v>0.03</v>
      </c>
      <c r="Q2900">
        <v>0.28000000000000003</v>
      </c>
      <c r="R2900">
        <v>0.05</v>
      </c>
      <c r="S2900">
        <v>0.32</v>
      </c>
      <c r="T2900">
        <v>0.23</v>
      </c>
      <c r="U2900">
        <v>0</v>
      </c>
      <c r="V2900">
        <v>0</v>
      </c>
      <c r="W2900">
        <v>20.67</v>
      </c>
      <c r="X2900">
        <v>0.6</v>
      </c>
      <c r="Y2900">
        <v>-1</v>
      </c>
      <c r="Z2900">
        <v>-1</v>
      </c>
      <c r="AA2900">
        <v>24.88</v>
      </c>
      <c r="AB2900">
        <v>0.03</v>
      </c>
      <c r="AC2900">
        <v>0.02</v>
      </c>
      <c r="AD2900">
        <v>0.03</v>
      </c>
      <c r="AE2900">
        <v>4.17</v>
      </c>
      <c r="AF2900">
        <v>-1</v>
      </c>
      <c r="AG2900">
        <v>-1</v>
      </c>
      <c r="AH2900">
        <v>-1</v>
      </c>
      <c r="AI2900">
        <v>0</v>
      </c>
      <c r="AJ2900">
        <v>0</v>
      </c>
      <c r="AK2900">
        <v>0.03</v>
      </c>
      <c r="AL2900">
        <v>0.03</v>
      </c>
      <c r="AM2900">
        <v>0.05</v>
      </c>
      <c r="AN2900">
        <v>0.05</v>
      </c>
      <c r="AO2900">
        <v>1.42</v>
      </c>
      <c r="AP2900">
        <v>1.42</v>
      </c>
      <c r="AQ2900">
        <v>22.67</v>
      </c>
      <c r="AR2900">
        <v>0.53</v>
      </c>
      <c r="AS2900">
        <v>0.68</v>
      </c>
      <c r="AT2900">
        <v>-1</v>
      </c>
      <c r="AU2900">
        <v>-1</v>
      </c>
      <c r="AV2900">
        <v>0.05</v>
      </c>
      <c r="AW2900">
        <v>29.88</v>
      </c>
      <c r="AX2900">
        <v>29.88</v>
      </c>
      <c r="AY2900">
        <v>0.17</v>
      </c>
      <c r="AZ2900">
        <v>0</v>
      </c>
      <c r="BA2900">
        <v>1360.5243126077935</v>
      </c>
    </row>
    <row r="2901" spans="1:53" x14ac:dyDescent="0.25">
      <c r="A2901">
        <v>6187</v>
      </c>
      <c r="B2901" t="s">
        <v>3151</v>
      </c>
      <c r="C2901">
        <v>0</v>
      </c>
      <c r="D2901">
        <v>1.58</v>
      </c>
      <c r="E2901">
        <v>0</v>
      </c>
      <c r="F2901">
        <v>0</v>
      </c>
      <c r="G2901">
        <v>0</v>
      </c>
      <c r="H2901">
        <v>0.03</v>
      </c>
      <c r="I2901">
        <v>0</v>
      </c>
      <c r="J2901">
        <v>2</v>
      </c>
      <c r="K2901">
        <v>0.03</v>
      </c>
      <c r="L2901">
        <v>-1</v>
      </c>
      <c r="M2901">
        <v>-1</v>
      </c>
      <c r="N2901">
        <v>0.67</v>
      </c>
      <c r="O2901">
        <v>3.58</v>
      </c>
      <c r="P2901">
        <v>0.03</v>
      </c>
      <c r="Q2901">
        <v>0.28000000000000003</v>
      </c>
      <c r="R2901">
        <v>0.05</v>
      </c>
      <c r="S2901">
        <v>0.32</v>
      </c>
      <c r="T2901">
        <v>0.23</v>
      </c>
      <c r="U2901">
        <v>0</v>
      </c>
      <c r="V2901">
        <v>0</v>
      </c>
      <c r="W2901">
        <v>20.67</v>
      </c>
      <c r="X2901">
        <v>0.6</v>
      </c>
      <c r="Y2901">
        <v>-1</v>
      </c>
      <c r="Z2901">
        <v>-1</v>
      </c>
      <c r="AA2901">
        <v>24.88</v>
      </c>
      <c r="AB2901">
        <v>0.03</v>
      </c>
      <c r="AC2901">
        <v>0.02</v>
      </c>
      <c r="AD2901">
        <v>0.03</v>
      </c>
      <c r="AE2901">
        <v>4.17</v>
      </c>
      <c r="AF2901">
        <v>-1</v>
      </c>
      <c r="AG2901">
        <v>-1</v>
      </c>
      <c r="AH2901">
        <v>-1</v>
      </c>
      <c r="AI2901">
        <v>0</v>
      </c>
      <c r="AJ2901">
        <v>0</v>
      </c>
      <c r="AK2901">
        <v>0.03</v>
      </c>
      <c r="AL2901">
        <v>0.03</v>
      </c>
      <c r="AM2901">
        <v>0.05</v>
      </c>
      <c r="AN2901">
        <v>0.05</v>
      </c>
      <c r="AO2901">
        <v>1.42</v>
      </c>
      <c r="AP2901">
        <v>1.42</v>
      </c>
      <c r="AQ2901">
        <v>22.67</v>
      </c>
      <c r="AR2901">
        <v>0.53</v>
      </c>
      <c r="AS2901">
        <v>0.68</v>
      </c>
      <c r="AT2901">
        <v>-1</v>
      </c>
      <c r="AU2901">
        <v>-1</v>
      </c>
      <c r="AV2901">
        <v>0.05</v>
      </c>
      <c r="AW2901">
        <v>29.88</v>
      </c>
      <c r="AX2901">
        <v>29.88</v>
      </c>
      <c r="AY2901">
        <v>0.17</v>
      </c>
      <c r="AZ2901">
        <v>0</v>
      </c>
      <c r="BA2901">
        <v>1396.6332481078139</v>
      </c>
    </row>
    <row r="2902" spans="1:53" x14ac:dyDescent="0.25">
      <c r="A2902">
        <v>6188</v>
      </c>
      <c r="B2902" t="s">
        <v>3152</v>
      </c>
      <c r="C2902">
        <v>0</v>
      </c>
      <c r="D2902">
        <v>1.58</v>
      </c>
      <c r="E2902">
        <v>0</v>
      </c>
      <c r="F2902">
        <v>0</v>
      </c>
      <c r="G2902">
        <v>0</v>
      </c>
      <c r="H2902">
        <v>0.03</v>
      </c>
      <c r="I2902">
        <v>0</v>
      </c>
      <c r="J2902">
        <v>2</v>
      </c>
      <c r="K2902">
        <v>0.03</v>
      </c>
      <c r="L2902">
        <v>-1</v>
      </c>
      <c r="M2902">
        <v>-1</v>
      </c>
      <c r="N2902">
        <v>0.67</v>
      </c>
      <c r="O2902">
        <v>3.58</v>
      </c>
      <c r="P2902">
        <v>0.03</v>
      </c>
      <c r="Q2902">
        <v>0.28000000000000003</v>
      </c>
      <c r="R2902">
        <v>0.05</v>
      </c>
      <c r="S2902">
        <v>0.32</v>
      </c>
      <c r="T2902">
        <v>0.23</v>
      </c>
      <c r="U2902">
        <v>0</v>
      </c>
      <c r="V2902">
        <v>0</v>
      </c>
      <c r="W2902">
        <v>20.67</v>
      </c>
      <c r="X2902">
        <v>0.6</v>
      </c>
      <c r="Y2902">
        <v>-1</v>
      </c>
      <c r="Z2902">
        <v>-1</v>
      </c>
      <c r="AA2902">
        <v>24.88</v>
      </c>
      <c r="AB2902">
        <v>0.03</v>
      </c>
      <c r="AC2902">
        <v>0.02</v>
      </c>
      <c r="AD2902">
        <v>0.03</v>
      </c>
      <c r="AE2902">
        <v>4.17</v>
      </c>
      <c r="AF2902">
        <v>-1</v>
      </c>
      <c r="AG2902">
        <v>-1</v>
      </c>
      <c r="AH2902">
        <v>-1</v>
      </c>
      <c r="AI2902">
        <v>0</v>
      </c>
      <c r="AJ2902">
        <v>0</v>
      </c>
      <c r="AK2902">
        <v>0.03</v>
      </c>
      <c r="AL2902">
        <v>0.03</v>
      </c>
      <c r="AM2902">
        <v>0.05</v>
      </c>
      <c r="AN2902">
        <v>0.05</v>
      </c>
      <c r="AO2902">
        <v>1.42</v>
      </c>
      <c r="AP2902">
        <v>1.42</v>
      </c>
      <c r="AQ2902">
        <v>22.67</v>
      </c>
      <c r="AR2902">
        <v>0.53</v>
      </c>
      <c r="AS2902">
        <v>0.68</v>
      </c>
      <c r="AT2902">
        <v>-1</v>
      </c>
      <c r="AU2902">
        <v>-1</v>
      </c>
      <c r="AV2902">
        <v>0.05</v>
      </c>
      <c r="AW2902">
        <v>29.88</v>
      </c>
      <c r="AX2902">
        <v>29.88</v>
      </c>
      <c r="AY2902">
        <v>0.17</v>
      </c>
      <c r="AZ2902">
        <v>0</v>
      </c>
      <c r="BA2902">
        <v>1384.4013647794068</v>
      </c>
    </row>
    <row r="2903" spans="1:53" x14ac:dyDescent="0.25">
      <c r="A2903">
        <v>6189</v>
      </c>
      <c r="B2903" t="s">
        <v>3153</v>
      </c>
      <c r="C2903">
        <v>0</v>
      </c>
      <c r="D2903">
        <v>1.58</v>
      </c>
      <c r="E2903">
        <v>0</v>
      </c>
      <c r="F2903">
        <v>0</v>
      </c>
      <c r="G2903">
        <v>0</v>
      </c>
      <c r="H2903">
        <v>0.03</v>
      </c>
      <c r="I2903">
        <v>0</v>
      </c>
      <c r="J2903">
        <v>2</v>
      </c>
      <c r="K2903">
        <v>0.03</v>
      </c>
      <c r="L2903">
        <v>-1</v>
      </c>
      <c r="M2903">
        <v>-1</v>
      </c>
      <c r="N2903">
        <v>0.67</v>
      </c>
      <c r="O2903">
        <v>3.58</v>
      </c>
      <c r="P2903">
        <v>0.03</v>
      </c>
      <c r="Q2903">
        <v>0.28000000000000003</v>
      </c>
      <c r="R2903">
        <v>0.05</v>
      </c>
      <c r="S2903">
        <v>0.32</v>
      </c>
      <c r="T2903">
        <v>0.23</v>
      </c>
      <c r="U2903">
        <v>0</v>
      </c>
      <c r="V2903">
        <v>0</v>
      </c>
      <c r="W2903">
        <v>20.67</v>
      </c>
      <c r="X2903">
        <v>0.6</v>
      </c>
      <c r="Y2903">
        <v>-1</v>
      </c>
      <c r="Z2903">
        <v>-1</v>
      </c>
      <c r="AA2903">
        <v>24.88</v>
      </c>
      <c r="AB2903">
        <v>0.03</v>
      </c>
      <c r="AC2903">
        <v>0.02</v>
      </c>
      <c r="AD2903">
        <v>0.03</v>
      </c>
      <c r="AE2903">
        <v>4.17</v>
      </c>
      <c r="AF2903">
        <v>-1</v>
      </c>
      <c r="AG2903">
        <v>-1</v>
      </c>
      <c r="AH2903">
        <v>-1</v>
      </c>
      <c r="AI2903">
        <v>0</v>
      </c>
      <c r="AJ2903">
        <v>0</v>
      </c>
      <c r="AK2903">
        <v>0.03</v>
      </c>
      <c r="AL2903">
        <v>0.03</v>
      </c>
      <c r="AM2903">
        <v>0.05</v>
      </c>
      <c r="AN2903">
        <v>0.05</v>
      </c>
      <c r="AO2903">
        <v>1.42</v>
      </c>
      <c r="AP2903">
        <v>1.42</v>
      </c>
      <c r="AQ2903">
        <v>22.67</v>
      </c>
      <c r="AR2903">
        <v>0.53</v>
      </c>
      <c r="AS2903">
        <v>0.68</v>
      </c>
      <c r="AT2903">
        <v>-1</v>
      </c>
      <c r="AU2903">
        <v>-1</v>
      </c>
      <c r="AV2903">
        <v>0.05</v>
      </c>
      <c r="AW2903">
        <v>29.88</v>
      </c>
      <c r="AX2903">
        <v>29.88</v>
      </c>
      <c r="AY2903">
        <v>0.17</v>
      </c>
      <c r="AZ2903">
        <v>0</v>
      </c>
      <c r="BA2903">
        <v>1454.2194738605519</v>
      </c>
    </row>
    <row r="2904" spans="1:53" x14ac:dyDescent="0.25">
      <c r="A2904">
        <v>6190</v>
      </c>
      <c r="B2904" t="s">
        <v>3154</v>
      </c>
      <c r="C2904">
        <v>0</v>
      </c>
      <c r="D2904">
        <v>1.58</v>
      </c>
      <c r="E2904">
        <v>0</v>
      </c>
      <c r="F2904">
        <v>0</v>
      </c>
      <c r="G2904">
        <v>0</v>
      </c>
      <c r="H2904">
        <v>0.03</v>
      </c>
      <c r="I2904">
        <v>0</v>
      </c>
      <c r="J2904">
        <v>2</v>
      </c>
      <c r="K2904">
        <v>0.03</v>
      </c>
      <c r="L2904">
        <v>-1</v>
      </c>
      <c r="M2904">
        <v>-1</v>
      </c>
      <c r="N2904">
        <v>0.67</v>
      </c>
      <c r="O2904">
        <v>3.58</v>
      </c>
      <c r="P2904">
        <v>0.03</v>
      </c>
      <c r="Q2904">
        <v>0.28000000000000003</v>
      </c>
      <c r="R2904">
        <v>0.05</v>
      </c>
      <c r="S2904">
        <v>0.32</v>
      </c>
      <c r="T2904">
        <v>0.23</v>
      </c>
      <c r="U2904">
        <v>0</v>
      </c>
      <c r="V2904">
        <v>0</v>
      </c>
      <c r="W2904">
        <v>20.67</v>
      </c>
      <c r="X2904">
        <v>0.6</v>
      </c>
      <c r="Y2904">
        <v>-1</v>
      </c>
      <c r="Z2904">
        <v>-1</v>
      </c>
      <c r="AA2904">
        <v>24.88</v>
      </c>
      <c r="AB2904">
        <v>0.03</v>
      </c>
      <c r="AC2904">
        <v>0.02</v>
      </c>
      <c r="AD2904">
        <v>0.03</v>
      </c>
      <c r="AE2904">
        <v>4.17</v>
      </c>
      <c r="AF2904">
        <v>-1</v>
      </c>
      <c r="AG2904">
        <v>-1</v>
      </c>
      <c r="AH2904">
        <v>-1</v>
      </c>
      <c r="AI2904">
        <v>0</v>
      </c>
      <c r="AJ2904">
        <v>0</v>
      </c>
      <c r="AK2904">
        <v>0.03</v>
      </c>
      <c r="AL2904">
        <v>0.03</v>
      </c>
      <c r="AM2904">
        <v>0.05</v>
      </c>
      <c r="AN2904">
        <v>0.05</v>
      </c>
      <c r="AO2904">
        <v>1.42</v>
      </c>
      <c r="AP2904">
        <v>1.42</v>
      </c>
      <c r="AQ2904">
        <v>22.67</v>
      </c>
      <c r="AR2904">
        <v>0.53</v>
      </c>
      <c r="AS2904">
        <v>0.68</v>
      </c>
      <c r="AT2904">
        <v>-1</v>
      </c>
      <c r="AU2904">
        <v>-1</v>
      </c>
      <c r="AV2904">
        <v>0.05</v>
      </c>
      <c r="AW2904">
        <v>29.88</v>
      </c>
      <c r="AX2904">
        <v>29.88</v>
      </c>
      <c r="AY2904">
        <v>0.17</v>
      </c>
      <c r="AZ2904">
        <v>0</v>
      </c>
      <c r="BA2904">
        <v>1427.3003415981298</v>
      </c>
    </row>
    <row r="2905" spans="1:53" x14ac:dyDescent="0.25">
      <c r="A2905">
        <v>6191</v>
      </c>
      <c r="B2905" t="s">
        <v>3155</v>
      </c>
      <c r="C2905">
        <v>0</v>
      </c>
      <c r="D2905">
        <v>1.58</v>
      </c>
      <c r="E2905">
        <v>0</v>
      </c>
      <c r="F2905">
        <v>0</v>
      </c>
      <c r="G2905">
        <v>0</v>
      </c>
      <c r="H2905">
        <v>0.03</v>
      </c>
      <c r="I2905">
        <v>0</v>
      </c>
      <c r="J2905">
        <v>2</v>
      </c>
      <c r="K2905">
        <v>0.03</v>
      </c>
      <c r="L2905">
        <v>-1</v>
      </c>
      <c r="M2905">
        <v>-1</v>
      </c>
      <c r="N2905">
        <v>0.67</v>
      </c>
      <c r="O2905">
        <v>3.58</v>
      </c>
      <c r="P2905">
        <v>0.03</v>
      </c>
      <c r="Q2905">
        <v>0.28000000000000003</v>
      </c>
      <c r="R2905">
        <v>0.05</v>
      </c>
      <c r="S2905">
        <v>0.32</v>
      </c>
      <c r="T2905">
        <v>0.23</v>
      </c>
      <c r="U2905">
        <v>0</v>
      </c>
      <c r="V2905">
        <v>0</v>
      </c>
      <c r="W2905">
        <v>20.67</v>
      </c>
      <c r="X2905">
        <v>0.6</v>
      </c>
      <c r="Y2905">
        <v>-1</v>
      </c>
      <c r="Z2905">
        <v>-1</v>
      </c>
      <c r="AA2905">
        <v>24.88</v>
      </c>
      <c r="AB2905">
        <v>0.03</v>
      </c>
      <c r="AC2905">
        <v>0.02</v>
      </c>
      <c r="AD2905">
        <v>0.03</v>
      </c>
      <c r="AE2905">
        <v>4.17</v>
      </c>
      <c r="AF2905">
        <v>-1</v>
      </c>
      <c r="AG2905">
        <v>-1</v>
      </c>
      <c r="AH2905">
        <v>-1</v>
      </c>
      <c r="AI2905">
        <v>0</v>
      </c>
      <c r="AJ2905">
        <v>0</v>
      </c>
      <c r="AK2905">
        <v>0.03</v>
      </c>
      <c r="AL2905">
        <v>0.03</v>
      </c>
      <c r="AM2905">
        <v>0.05</v>
      </c>
      <c r="AN2905">
        <v>0.05</v>
      </c>
      <c r="AO2905">
        <v>1.42</v>
      </c>
      <c r="AP2905">
        <v>1.42</v>
      </c>
      <c r="AQ2905">
        <v>22.67</v>
      </c>
      <c r="AR2905">
        <v>0.53</v>
      </c>
      <c r="AS2905">
        <v>0.68</v>
      </c>
      <c r="AT2905">
        <v>-1</v>
      </c>
      <c r="AU2905">
        <v>-1</v>
      </c>
      <c r="AV2905">
        <v>0.05</v>
      </c>
      <c r="AW2905">
        <v>29.88</v>
      </c>
      <c r="AX2905">
        <v>29.88</v>
      </c>
      <c r="AY2905">
        <v>0.17</v>
      </c>
      <c r="AZ2905">
        <v>0</v>
      </c>
      <c r="BA2905">
        <v>1313.2657119007749</v>
      </c>
    </row>
    <row r="2906" spans="1:53" x14ac:dyDescent="0.25">
      <c r="A2906">
        <v>6193</v>
      </c>
      <c r="B2906" t="s">
        <v>3156</v>
      </c>
      <c r="C2906">
        <v>0</v>
      </c>
      <c r="D2906">
        <v>1.58</v>
      </c>
      <c r="E2906">
        <v>0</v>
      </c>
      <c r="F2906">
        <v>0</v>
      </c>
      <c r="G2906">
        <v>0</v>
      </c>
      <c r="H2906">
        <v>0.03</v>
      </c>
      <c r="I2906">
        <v>0</v>
      </c>
      <c r="J2906">
        <v>2</v>
      </c>
      <c r="K2906">
        <v>0.03</v>
      </c>
      <c r="L2906">
        <v>-1</v>
      </c>
      <c r="M2906">
        <v>-1</v>
      </c>
      <c r="N2906">
        <v>0.67</v>
      </c>
      <c r="O2906">
        <v>3.58</v>
      </c>
      <c r="P2906">
        <v>0.03</v>
      </c>
      <c r="Q2906">
        <v>0.28000000000000003</v>
      </c>
      <c r="R2906">
        <v>0.05</v>
      </c>
      <c r="S2906">
        <v>0.32</v>
      </c>
      <c r="T2906">
        <v>0.23</v>
      </c>
      <c r="U2906">
        <v>0</v>
      </c>
      <c r="V2906">
        <v>0</v>
      </c>
      <c r="W2906">
        <v>20.67</v>
      </c>
      <c r="X2906">
        <v>0.6</v>
      </c>
      <c r="Y2906">
        <v>-1</v>
      </c>
      <c r="Z2906">
        <v>-1</v>
      </c>
      <c r="AA2906">
        <v>24.88</v>
      </c>
      <c r="AB2906">
        <v>0.03</v>
      </c>
      <c r="AC2906">
        <v>0.02</v>
      </c>
      <c r="AD2906">
        <v>0.03</v>
      </c>
      <c r="AE2906">
        <v>4.17</v>
      </c>
      <c r="AF2906">
        <v>-1</v>
      </c>
      <c r="AG2906">
        <v>-1</v>
      </c>
      <c r="AH2906">
        <v>-1</v>
      </c>
      <c r="AI2906">
        <v>0</v>
      </c>
      <c r="AJ2906">
        <v>0</v>
      </c>
      <c r="AK2906">
        <v>0.03</v>
      </c>
      <c r="AL2906">
        <v>0.03</v>
      </c>
      <c r="AM2906">
        <v>0.05</v>
      </c>
      <c r="AN2906">
        <v>0.05</v>
      </c>
      <c r="AO2906">
        <v>1.42</v>
      </c>
      <c r="AP2906">
        <v>1.42</v>
      </c>
      <c r="AQ2906">
        <v>22.67</v>
      </c>
      <c r="AR2906">
        <v>0.53</v>
      </c>
      <c r="AS2906">
        <v>0.68</v>
      </c>
      <c r="AT2906">
        <v>-1</v>
      </c>
      <c r="AU2906">
        <v>-1</v>
      </c>
      <c r="AV2906">
        <v>0.05</v>
      </c>
      <c r="AW2906">
        <v>29.88</v>
      </c>
      <c r="AX2906">
        <v>29.88</v>
      </c>
      <c r="AY2906">
        <v>0.17</v>
      </c>
      <c r="AZ2906">
        <v>0</v>
      </c>
      <c r="BA2906">
        <v>1534.2524078237275</v>
      </c>
    </row>
    <row r="2907" spans="1:53" x14ac:dyDescent="0.25">
      <c r="A2907">
        <v>6194</v>
      </c>
      <c r="B2907" t="s">
        <v>3157</v>
      </c>
      <c r="C2907">
        <v>0</v>
      </c>
      <c r="D2907">
        <v>1.58</v>
      </c>
      <c r="E2907">
        <v>0</v>
      </c>
      <c r="F2907">
        <v>0</v>
      </c>
      <c r="G2907">
        <v>0</v>
      </c>
      <c r="H2907">
        <v>0.03</v>
      </c>
      <c r="I2907">
        <v>0</v>
      </c>
      <c r="J2907">
        <v>2</v>
      </c>
      <c r="K2907">
        <v>0.03</v>
      </c>
      <c r="L2907">
        <v>-1</v>
      </c>
      <c r="M2907">
        <v>-1</v>
      </c>
      <c r="N2907">
        <v>0.67</v>
      </c>
      <c r="O2907">
        <v>3.58</v>
      </c>
      <c r="P2907">
        <v>0.03</v>
      </c>
      <c r="Q2907">
        <v>0.28000000000000003</v>
      </c>
      <c r="R2907">
        <v>0.05</v>
      </c>
      <c r="S2907">
        <v>0.32</v>
      </c>
      <c r="T2907">
        <v>0.23</v>
      </c>
      <c r="U2907">
        <v>0</v>
      </c>
      <c r="V2907">
        <v>0</v>
      </c>
      <c r="W2907">
        <v>20.67</v>
      </c>
      <c r="X2907">
        <v>0.6</v>
      </c>
      <c r="Y2907">
        <v>-1</v>
      </c>
      <c r="Z2907">
        <v>-1</v>
      </c>
      <c r="AA2907">
        <v>24.88</v>
      </c>
      <c r="AB2907">
        <v>0.03</v>
      </c>
      <c r="AC2907">
        <v>0.02</v>
      </c>
      <c r="AD2907">
        <v>0.03</v>
      </c>
      <c r="AE2907">
        <v>4.17</v>
      </c>
      <c r="AF2907">
        <v>-1</v>
      </c>
      <c r="AG2907">
        <v>-1</v>
      </c>
      <c r="AH2907">
        <v>-1</v>
      </c>
      <c r="AI2907">
        <v>0</v>
      </c>
      <c r="AJ2907">
        <v>0</v>
      </c>
      <c r="AK2907">
        <v>0.03</v>
      </c>
      <c r="AL2907">
        <v>0.03</v>
      </c>
      <c r="AM2907">
        <v>0.05</v>
      </c>
      <c r="AN2907">
        <v>0.05</v>
      </c>
      <c r="AO2907">
        <v>1.42</v>
      </c>
      <c r="AP2907">
        <v>1.42</v>
      </c>
      <c r="AQ2907">
        <v>22.67</v>
      </c>
      <c r="AR2907">
        <v>0.53</v>
      </c>
      <c r="AS2907">
        <v>0.68</v>
      </c>
      <c r="AT2907">
        <v>-1</v>
      </c>
      <c r="AU2907">
        <v>-1</v>
      </c>
      <c r="AV2907">
        <v>0.05</v>
      </c>
      <c r="AW2907">
        <v>29.88</v>
      </c>
      <c r="AX2907">
        <v>29.88</v>
      </c>
      <c r="AY2907">
        <v>0.17</v>
      </c>
      <c r="AZ2907">
        <v>0</v>
      </c>
      <c r="BA2907">
        <v>1413.292031029112</v>
      </c>
    </row>
    <row r="2908" spans="1:53" x14ac:dyDescent="0.25">
      <c r="A2908">
        <v>6195</v>
      </c>
      <c r="B2908" t="s">
        <v>3158</v>
      </c>
      <c r="C2908">
        <v>0</v>
      </c>
      <c r="D2908">
        <v>1.58</v>
      </c>
      <c r="E2908">
        <v>0</v>
      </c>
      <c r="F2908">
        <v>0</v>
      </c>
      <c r="G2908">
        <v>0</v>
      </c>
      <c r="H2908">
        <v>0.03</v>
      </c>
      <c r="I2908">
        <v>0</v>
      </c>
      <c r="J2908">
        <v>2</v>
      </c>
      <c r="K2908">
        <v>0.03</v>
      </c>
      <c r="L2908">
        <v>-1</v>
      </c>
      <c r="M2908">
        <v>-1</v>
      </c>
      <c r="N2908">
        <v>0.67</v>
      </c>
      <c r="O2908">
        <v>3.58</v>
      </c>
      <c r="P2908">
        <v>0.03</v>
      </c>
      <c r="Q2908">
        <v>0.28000000000000003</v>
      </c>
      <c r="R2908">
        <v>0.05</v>
      </c>
      <c r="S2908">
        <v>0.32</v>
      </c>
      <c r="T2908">
        <v>0.23</v>
      </c>
      <c r="U2908">
        <v>0</v>
      </c>
      <c r="V2908">
        <v>0</v>
      </c>
      <c r="W2908">
        <v>20.67</v>
      </c>
      <c r="X2908">
        <v>0.6</v>
      </c>
      <c r="Y2908">
        <v>-1</v>
      </c>
      <c r="Z2908">
        <v>-1</v>
      </c>
      <c r="AA2908">
        <v>24.88</v>
      </c>
      <c r="AB2908">
        <v>0.03</v>
      </c>
      <c r="AC2908">
        <v>0.02</v>
      </c>
      <c r="AD2908">
        <v>0.03</v>
      </c>
      <c r="AE2908">
        <v>4.17</v>
      </c>
      <c r="AF2908">
        <v>-1</v>
      </c>
      <c r="AG2908">
        <v>-1</v>
      </c>
      <c r="AH2908">
        <v>-1</v>
      </c>
      <c r="AI2908">
        <v>0</v>
      </c>
      <c r="AJ2908">
        <v>0</v>
      </c>
      <c r="AK2908">
        <v>0.03</v>
      </c>
      <c r="AL2908">
        <v>0.03</v>
      </c>
      <c r="AM2908">
        <v>0.05</v>
      </c>
      <c r="AN2908">
        <v>0.05</v>
      </c>
      <c r="AO2908">
        <v>1.42</v>
      </c>
      <c r="AP2908">
        <v>1.42</v>
      </c>
      <c r="AQ2908">
        <v>22.67</v>
      </c>
      <c r="AR2908">
        <v>0.53</v>
      </c>
      <c r="AS2908">
        <v>0.68</v>
      </c>
      <c r="AT2908">
        <v>-1</v>
      </c>
      <c r="AU2908">
        <v>-1</v>
      </c>
      <c r="AV2908">
        <v>0.05</v>
      </c>
      <c r="AW2908">
        <v>29.88</v>
      </c>
      <c r="AX2908">
        <v>29.88</v>
      </c>
      <c r="AY2908">
        <v>0.17</v>
      </c>
      <c r="AZ2908">
        <v>0</v>
      </c>
      <c r="BA2908">
        <v>1376.5049118490106</v>
      </c>
    </row>
    <row r="2909" spans="1:53" x14ac:dyDescent="0.25">
      <c r="A2909">
        <v>6199</v>
      </c>
      <c r="B2909" t="s">
        <v>3159</v>
      </c>
      <c r="C2909">
        <v>0</v>
      </c>
      <c r="D2909">
        <v>1.58</v>
      </c>
      <c r="E2909">
        <v>0</v>
      </c>
      <c r="F2909">
        <v>0</v>
      </c>
      <c r="G2909">
        <v>0</v>
      </c>
      <c r="H2909">
        <v>0.03</v>
      </c>
      <c r="I2909">
        <v>0</v>
      </c>
      <c r="J2909">
        <v>2</v>
      </c>
      <c r="K2909">
        <v>0.03</v>
      </c>
      <c r="L2909">
        <v>-1</v>
      </c>
      <c r="M2909">
        <v>-1</v>
      </c>
      <c r="N2909">
        <v>0.67</v>
      </c>
      <c r="O2909">
        <v>3.58</v>
      </c>
      <c r="P2909">
        <v>0.03</v>
      </c>
      <c r="Q2909">
        <v>0.28000000000000003</v>
      </c>
      <c r="R2909">
        <v>0.05</v>
      </c>
      <c r="S2909">
        <v>0.32</v>
      </c>
      <c r="T2909">
        <v>0.23</v>
      </c>
      <c r="U2909">
        <v>0</v>
      </c>
      <c r="V2909">
        <v>0</v>
      </c>
      <c r="W2909">
        <v>20.67</v>
      </c>
      <c r="X2909">
        <v>0.6</v>
      </c>
      <c r="Y2909">
        <v>-1</v>
      </c>
      <c r="Z2909">
        <v>-1</v>
      </c>
      <c r="AA2909">
        <v>24.88</v>
      </c>
      <c r="AB2909">
        <v>0.03</v>
      </c>
      <c r="AC2909">
        <v>0.02</v>
      </c>
      <c r="AD2909">
        <v>0.03</v>
      </c>
      <c r="AE2909">
        <v>4.17</v>
      </c>
      <c r="AF2909">
        <v>-1</v>
      </c>
      <c r="AG2909">
        <v>-1</v>
      </c>
      <c r="AH2909">
        <v>-1</v>
      </c>
      <c r="AI2909">
        <v>0</v>
      </c>
      <c r="AJ2909">
        <v>0</v>
      </c>
      <c r="AK2909">
        <v>0.03</v>
      </c>
      <c r="AL2909">
        <v>0.03</v>
      </c>
      <c r="AM2909">
        <v>0.05</v>
      </c>
      <c r="AN2909">
        <v>0.05</v>
      </c>
      <c r="AO2909">
        <v>1.42</v>
      </c>
      <c r="AP2909">
        <v>1.42</v>
      </c>
      <c r="AQ2909">
        <v>22.67</v>
      </c>
      <c r="AR2909">
        <v>0.53</v>
      </c>
      <c r="AS2909">
        <v>0.68</v>
      </c>
      <c r="AT2909">
        <v>-1</v>
      </c>
      <c r="AU2909">
        <v>-1</v>
      </c>
      <c r="AV2909">
        <v>0.05</v>
      </c>
      <c r="AW2909">
        <v>29.88</v>
      </c>
      <c r="AX2909">
        <v>29.88</v>
      </c>
      <c r="AY2909">
        <v>0.17</v>
      </c>
      <c r="AZ2909">
        <v>0</v>
      </c>
      <c r="BA2909">
        <v>1413.2989637296805</v>
      </c>
    </row>
    <row r="2910" spans="1:53" x14ac:dyDescent="0.25">
      <c r="A2910">
        <v>6200</v>
      </c>
      <c r="B2910" t="s">
        <v>3160</v>
      </c>
      <c r="C2910">
        <v>0</v>
      </c>
      <c r="D2910">
        <v>1.58</v>
      </c>
      <c r="E2910">
        <v>0</v>
      </c>
      <c r="F2910">
        <v>0</v>
      </c>
      <c r="G2910">
        <v>0</v>
      </c>
      <c r="H2910">
        <v>0.03</v>
      </c>
      <c r="I2910">
        <v>0</v>
      </c>
      <c r="J2910">
        <v>2</v>
      </c>
      <c r="K2910">
        <v>0.03</v>
      </c>
      <c r="L2910">
        <v>-1</v>
      </c>
      <c r="M2910">
        <v>-1</v>
      </c>
      <c r="N2910">
        <v>0.67</v>
      </c>
      <c r="O2910">
        <v>3.58</v>
      </c>
      <c r="P2910">
        <v>0.03</v>
      </c>
      <c r="Q2910">
        <v>0.28000000000000003</v>
      </c>
      <c r="R2910">
        <v>0.05</v>
      </c>
      <c r="S2910">
        <v>0.32</v>
      </c>
      <c r="T2910">
        <v>0.23</v>
      </c>
      <c r="U2910">
        <v>0</v>
      </c>
      <c r="V2910">
        <v>0</v>
      </c>
      <c r="W2910">
        <v>20.67</v>
      </c>
      <c r="X2910">
        <v>0.6</v>
      </c>
      <c r="Y2910">
        <v>-1</v>
      </c>
      <c r="Z2910">
        <v>-1</v>
      </c>
      <c r="AA2910">
        <v>24.88</v>
      </c>
      <c r="AB2910">
        <v>0.03</v>
      </c>
      <c r="AC2910">
        <v>0.02</v>
      </c>
      <c r="AD2910">
        <v>0.03</v>
      </c>
      <c r="AE2910">
        <v>4.17</v>
      </c>
      <c r="AF2910">
        <v>-1</v>
      </c>
      <c r="AG2910">
        <v>-1</v>
      </c>
      <c r="AH2910">
        <v>-1</v>
      </c>
      <c r="AI2910">
        <v>0</v>
      </c>
      <c r="AJ2910">
        <v>0</v>
      </c>
      <c r="AK2910">
        <v>0.03</v>
      </c>
      <c r="AL2910">
        <v>0.03</v>
      </c>
      <c r="AM2910">
        <v>0.05</v>
      </c>
      <c r="AN2910">
        <v>0.05</v>
      </c>
      <c r="AO2910">
        <v>1.42</v>
      </c>
      <c r="AP2910">
        <v>1.42</v>
      </c>
      <c r="AQ2910">
        <v>22.67</v>
      </c>
      <c r="AR2910">
        <v>0.53</v>
      </c>
      <c r="AS2910">
        <v>0.68</v>
      </c>
      <c r="AT2910">
        <v>-1</v>
      </c>
      <c r="AU2910">
        <v>-1</v>
      </c>
      <c r="AV2910">
        <v>0.05</v>
      </c>
      <c r="AW2910">
        <v>29.88</v>
      </c>
      <c r="AX2910">
        <v>29.88</v>
      </c>
      <c r="AY2910">
        <v>0.17</v>
      </c>
      <c r="AZ2910">
        <v>0</v>
      </c>
      <c r="BA2910">
        <v>1391.6979412215719</v>
      </c>
    </row>
    <row r="2911" spans="1:53" x14ac:dyDescent="0.25">
      <c r="A2911">
        <v>6201</v>
      </c>
      <c r="B2911" t="s">
        <v>2175</v>
      </c>
      <c r="C2911">
        <v>0</v>
      </c>
      <c r="D2911">
        <v>1.58</v>
      </c>
      <c r="E2911">
        <v>0</v>
      </c>
      <c r="F2911">
        <v>0</v>
      </c>
      <c r="G2911">
        <v>0</v>
      </c>
      <c r="H2911">
        <v>0.03</v>
      </c>
      <c r="I2911">
        <v>0</v>
      </c>
      <c r="J2911">
        <v>2</v>
      </c>
      <c r="K2911">
        <v>0.03</v>
      </c>
      <c r="L2911">
        <v>-1</v>
      </c>
      <c r="M2911">
        <v>-1</v>
      </c>
      <c r="N2911">
        <v>0.67</v>
      </c>
      <c r="O2911">
        <v>3.58</v>
      </c>
      <c r="P2911">
        <v>0.03</v>
      </c>
      <c r="Q2911">
        <v>0.28000000000000003</v>
      </c>
      <c r="R2911">
        <v>0.05</v>
      </c>
      <c r="S2911">
        <v>0.32</v>
      </c>
      <c r="T2911">
        <v>0.23</v>
      </c>
      <c r="U2911">
        <v>0</v>
      </c>
      <c r="V2911">
        <v>0</v>
      </c>
      <c r="W2911">
        <v>20.67</v>
      </c>
      <c r="X2911">
        <v>0.6</v>
      </c>
      <c r="Y2911">
        <v>-1</v>
      </c>
      <c r="Z2911">
        <v>-1</v>
      </c>
      <c r="AA2911">
        <v>24.88</v>
      </c>
      <c r="AB2911">
        <v>0.03</v>
      </c>
      <c r="AC2911">
        <v>0.02</v>
      </c>
      <c r="AD2911">
        <v>0.03</v>
      </c>
      <c r="AE2911">
        <v>4.17</v>
      </c>
      <c r="AF2911">
        <v>-1</v>
      </c>
      <c r="AG2911">
        <v>-1</v>
      </c>
      <c r="AH2911">
        <v>-1</v>
      </c>
      <c r="AI2911">
        <v>0</v>
      </c>
      <c r="AJ2911">
        <v>0</v>
      </c>
      <c r="AK2911">
        <v>0.03</v>
      </c>
      <c r="AL2911">
        <v>0.03</v>
      </c>
      <c r="AM2911">
        <v>0.05</v>
      </c>
      <c r="AN2911">
        <v>0.05</v>
      </c>
      <c r="AO2911">
        <v>1.42</v>
      </c>
      <c r="AP2911">
        <v>1.42</v>
      </c>
      <c r="AQ2911">
        <v>22.67</v>
      </c>
      <c r="AR2911">
        <v>0.53</v>
      </c>
      <c r="AS2911">
        <v>0.68</v>
      </c>
      <c r="AT2911">
        <v>-1</v>
      </c>
      <c r="AU2911">
        <v>-1</v>
      </c>
      <c r="AV2911">
        <v>0.05</v>
      </c>
      <c r="AW2911">
        <v>29.88</v>
      </c>
      <c r="AX2911">
        <v>29.88</v>
      </c>
      <c r="AY2911">
        <v>0.17</v>
      </c>
      <c r="AZ2911">
        <v>0</v>
      </c>
      <c r="BA2911">
        <v>1427.1302479541919</v>
      </c>
    </row>
    <row r="2912" spans="1:53" x14ac:dyDescent="0.25">
      <c r="A2912">
        <v>6202</v>
      </c>
      <c r="B2912" t="s">
        <v>3161</v>
      </c>
      <c r="C2912">
        <v>0</v>
      </c>
      <c r="D2912">
        <v>1.58</v>
      </c>
      <c r="E2912">
        <v>0</v>
      </c>
      <c r="F2912">
        <v>0</v>
      </c>
      <c r="G2912">
        <v>0</v>
      </c>
      <c r="H2912">
        <v>0.03</v>
      </c>
      <c r="I2912">
        <v>0</v>
      </c>
      <c r="J2912">
        <v>2</v>
      </c>
      <c r="K2912">
        <v>0.03</v>
      </c>
      <c r="L2912">
        <v>-1</v>
      </c>
      <c r="M2912">
        <v>-1</v>
      </c>
      <c r="N2912">
        <v>0.67</v>
      </c>
      <c r="O2912">
        <v>3.58</v>
      </c>
      <c r="P2912">
        <v>0.03</v>
      </c>
      <c r="Q2912">
        <v>0.28000000000000003</v>
      </c>
      <c r="R2912">
        <v>0.05</v>
      </c>
      <c r="S2912">
        <v>0.32</v>
      </c>
      <c r="T2912">
        <v>0.23</v>
      </c>
      <c r="U2912">
        <v>0</v>
      </c>
      <c r="V2912">
        <v>0</v>
      </c>
      <c r="W2912">
        <v>20.67</v>
      </c>
      <c r="X2912">
        <v>0.6</v>
      </c>
      <c r="Y2912">
        <v>-1</v>
      </c>
      <c r="Z2912">
        <v>-1</v>
      </c>
      <c r="AA2912">
        <v>24.88</v>
      </c>
      <c r="AB2912">
        <v>0.03</v>
      </c>
      <c r="AC2912">
        <v>0.02</v>
      </c>
      <c r="AD2912">
        <v>0.03</v>
      </c>
      <c r="AE2912">
        <v>4.17</v>
      </c>
      <c r="AF2912">
        <v>-1</v>
      </c>
      <c r="AG2912">
        <v>-1</v>
      </c>
      <c r="AH2912">
        <v>-1</v>
      </c>
      <c r="AI2912">
        <v>0</v>
      </c>
      <c r="AJ2912">
        <v>0</v>
      </c>
      <c r="AK2912">
        <v>0.03</v>
      </c>
      <c r="AL2912">
        <v>0.03</v>
      </c>
      <c r="AM2912">
        <v>0.05</v>
      </c>
      <c r="AN2912">
        <v>0.05</v>
      </c>
      <c r="AO2912">
        <v>1.42</v>
      </c>
      <c r="AP2912">
        <v>1.42</v>
      </c>
      <c r="AQ2912">
        <v>22.67</v>
      </c>
      <c r="AR2912">
        <v>0.53</v>
      </c>
      <c r="AS2912">
        <v>0.68</v>
      </c>
      <c r="AT2912">
        <v>-1</v>
      </c>
      <c r="AU2912">
        <v>-1</v>
      </c>
      <c r="AV2912">
        <v>0.05</v>
      </c>
      <c r="AW2912">
        <v>29.88</v>
      </c>
      <c r="AX2912">
        <v>29.88</v>
      </c>
      <c r="AY2912">
        <v>0.17</v>
      </c>
      <c r="AZ2912">
        <v>0</v>
      </c>
      <c r="BA2912">
        <v>1387.3885977578043</v>
      </c>
    </row>
    <row r="2913" spans="1:53" x14ac:dyDescent="0.25">
      <c r="A2913">
        <v>6203</v>
      </c>
      <c r="B2913" t="s">
        <v>3162</v>
      </c>
      <c r="C2913">
        <v>0</v>
      </c>
      <c r="D2913">
        <v>1.58</v>
      </c>
      <c r="E2913">
        <v>0</v>
      </c>
      <c r="F2913">
        <v>0</v>
      </c>
      <c r="G2913">
        <v>0</v>
      </c>
      <c r="H2913">
        <v>0.03</v>
      </c>
      <c r="I2913">
        <v>0</v>
      </c>
      <c r="J2913">
        <v>2</v>
      </c>
      <c r="K2913">
        <v>0.03</v>
      </c>
      <c r="L2913">
        <v>-1</v>
      </c>
      <c r="M2913">
        <v>-1</v>
      </c>
      <c r="N2913">
        <v>0.67</v>
      </c>
      <c r="O2913">
        <v>3.58</v>
      </c>
      <c r="P2913">
        <v>0.03</v>
      </c>
      <c r="Q2913">
        <v>0.28000000000000003</v>
      </c>
      <c r="R2913">
        <v>0.05</v>
      </c>
      <c r="S2913">
        <v>0.32</v>
      </c>
      <c r="T2913">
        <v>0.23</v>
      </c>
      <c r="U2913">
        <v>0</v>
      </c>
      <c r="V2913">
        <v>0</v>
      </c>
      <c r="W2913">
        <v>20.67</v>
      </c>
      <c r="X2913">
        <v>0.6</v>
      </c>
      <c r="Y2913">
        <v>-1</v>
      </c>
      <c r="Z2913">
        <v>-1</v>
      </c>
      <c r="AA2913">
        <v>24.88</v>
      </c>
      <c r="AB2913">
        <v>0.03</v>
      </c>
      <c r="AC2913">
        <v>0.02</v>
      </c>
      <c r="AD2913">
        <v>0.03</v>
      </c>
      <c r="AE2913">
        <v>4.17</v>
      </c>
      <c r="AF2913">
        <v>-1</v>
      </c>
      <c r="AG2913">
        <v>-1</v>
      </c>
      <c r="AH2913">
        <v>-1</v>
      </c>
      <c r="AI2913">
        <v>0</v>
      </c>
      <c r="AJ2913">
        <v>0</v>
      </c>
      <c r="AK2913">
        <v>0.03</v>
      </c>
      <c r="AL2913">
        <v>0.03</v>
      </c>
      <c r="AM2913">
        <v>0.05</v>
      </c>
      <c r="AN2913">
        <v>0.05</v>
      </c>
      <c r="AO2913">
        <v>1.42</v>
      </c>
      <c r="AP2913">
        <v>1.42</v>
      </c>
      <c r="AQ2913">
        <v>22.67</v>
      </c>
      <c r="AR2913">
        <v>0.53</v>
      </c>
      <c r="AS2913">
        <v>0.68</v>
      </c>
      <c r="AT2913">
        <v>-1</v>
      </c>
      <c r="AU2913">
        <v>-1</v>
      </c>
      <c r="AV2913">
        <v>0.05</v>
      </c>
      <c r="AW2913">
        <v>29.88</v>
      </c>
      <c r="AX2913">
        <v>29.88</v>
      </c>
      <c r="AY2913">
        <v>0.17</v>
      </c>
      <c r="AZ2913">
        <v>0</v>
      </c>
      <c r="BA2913">
        <v>1435.5137740760251</v>
      </c>
    </row>
    <row r="2914" spans="1:53" x14ac:dyDescent="0.25">
      <c r="A2914">
        <v>6204</v>
      </c>
      <c r="B2914" t="s">
        <v>3163</v>
      </c>
      <c r="C2914">
        <v>0</v>
      </c>
      <c r="D2914">
        <v>1.58</v>
      </c>
      <c r="E2914">
        <v>0</v>
      </c>
      <c r="F2914">
        <v>0</v>
      </c>
      <c r="G2914">
        <v>0</v>
      </c>
      <c r="H2914">
        <v>0.03</v>
      </c>
      <c r="I2914">
        <v>0</v>
      </c>
      <c r="J2914">
        <v>2</v>
      </c>
      <c r="K2914">
        <v>0.03</v>
      </c>
      <c r="L2914">
        <v>-1</v>
      </c>
      <c r="M2914">
        <v>-1</v>
      </c>
      <c r="N2914">
        <v>0.67</v>
      </c>
      <c r="O2914">
        <v>3.58</v>
      </c>
      <c r="P2914">
        <v>0.03</v>
      </c>
      <c r="Q2914">
        <v>0.28000000000000003</v>
      </c>
      <c r="R2914">
        <v>0.05</v>
      </c>
      <c r="S2914">
        <v>0.32</v>
      </c>
      <c r="T2914">
        <v>0.23</v>
      </c>
      <c r="U2914">
        <v>0</v>
      </c>
      <c r="V2914">
        <v>0</v>
      </c>
      <c r="W2914">
        <v>20.67</v>
      </c>
      <c r="X2914">
        <v>0.6</v>
      </c>
      <c r="Y2914">
        <v>-1</v>
      </c>
      <c r="Z2914">
        <v>-1</v>
      </c>
      <c r="AA2914">
        <v>24.88</v>
      </c>
      <c r="AB2914">
        <v>0.03</v>
      </c>
      <c r="AC2914">
        <v>0.02</v>
      </c>
      <c r="AD2914">
        <v>0.03</v>
      </c>
      <c r="AE2914">
        <v>4.17</v>
      </c>
      <c r="AF2914">
        <v>-1</v>
      </c>
      <c r="AG2914">
        <v>-1</v>
      </c>
      <c r="AH2914">
        <v>-1</v>
      </c>
      <c r="AI2914">
        <v>0</v>
      </c>
      <c r="AJ2914">
        <v>0</v>
      </c>
      <c r="AK2914">
        <v>0.03</v>
      </c>
      <c r="AL2914">
        <v>0.03</v>
      </c>
      <c r="AM2914">
        <v>0.05</v>
      </c>
      <c r="AN2914">
        <v>0.05</v>
      </c>
      <c r="AO2914">
        <v>1.42</v>
      </c>
      <c r="AP2914">
        <v>1.42</v>
      </c>
      <c r="AQ2914">
        <v>22.67</v>
      </c>
      <c r="AR2914">
        <v>0.53</v>
      </c>
      <c r="AS2914">
        <v>0.68</v>
      </c>
      <c r="AT2914">
        <v>-1</v>
      </c>
      <c r="AU2914">
        <v>-1</v>
      </c>
      <c r="AV2914">
        <v>0.05</v>
      </c>
      <c r="AW2914">
        <v>29.88</v>
      </c>
      <c r="AX2914">
        <v>29.88</v>
      </c>
      <c r="AY2914">
        <v>0.17</v>
      </c>
      <c r="AZ2914">
        <v>0</v>
      </c>
      <c r="BA2914">
        <v>1387.2712583204832</v>
      </c>
    </row>
    <row r="2915" spans="1:53" x14ac:dyDescent="0.25">
      <c r="A2915">
        <v>6210</v>
      </c>
      <c r="B2915" t="s">
        <v>3164</v>
      </c>
      <c r="C2915">
        <v>0</v>
      </c>
      <c r="D2915">
        <v>1.58</v>
      </c>
      <c r="E2915">
        <v>0</v>
      </c>
      <c r="F2915">
        <v>0</v>
      </c>
      <c r="G2915">
        <v>0</v>
      </c>
      <c r="H2915">
        <v>0.03</v>
      </c>
      <c r="I2915">
        <v>0</v>
      </c>
      <c r="J2915">
        <v>2</v>
      </c>
      <c r="K2915">
        <v>0.03</v>
      </c>
      <c r="L2915">
        <v>-1</v>
      </c>
      <c r="M2915">
        <v>-1</v>
      </c>
      <c r="N2915">
        <v>0.67</v>
      </c>
      <c r="O2915">
        <v>3.58</v>
      </c>
      <c r="P2915">
        <v>0.03</v>
      </c>
      <c r="Q2915">
        <v>0.28000000000000003</v>
      </c>
      <c r="R2915">
        <v>0.05</v>
      </c>
      <c r="S2915">
        <v>0.32</v>
      </c>
      <c r="T2915">
        <v>0.23</v>
      </c>
      <c r="U2915">
        <v>0</v>
      </c>
      <c r="V2915">
        <v>0</v>
      </c>
      <c r="W2915">
        <v>20.67</v>
      </c>
      <c r="X2915">
        <v>0.6</v>
      </c>
      <c r="Y2915">
        <v>-1</v>
      </c>
      <c r="Z2915">
        <v>-1</v>
      </c>
      <c r="AA2915">
        <v>24.88</v>
      </c>
      <c r="AB2915">
        <v>0.03</v>
      </c>
      <c r="AC2915">
        <v>0.02</v>
      </c>
      <c r="AD2915">
        <v>0.03</v>
      </c>
      <c r="AE2915">
        <v>4.17</v>
      </c>
      <c r="AF2915">
        <v>-1</v>
      </c>
      <c r="AG2915">
        <v>-1</v>
      </c>
      <c r="AH2915">
        <v>-1</v>
      </c>
      <c r="AI2915">
        <v>0</v>
      </c>
      <c r="AJ2915">
        <v>0</v>
      </c>
      <c r="AK2915">
        <v>0.03</v>
      </c>
      <c r="AL2915">
        <v>0.03</v>
      </c>
      <c r="AM2915">
        <v>0.05</v>
      </c>
      <c r="AN2915">
        <v>0.05</v>
      </c>
      <c r="AO2915">
        <v>1.42</v>
      </c>
      <c r="AP2915">
        <v>1.42</v>
      </c>
      <c r="AQ2915">
        <v>22.67</v>
      </c>
      <c r="AR2915">
        <v>0.53</v>
      </c>
      <c r="AS2915">
        <v>0.68</v>
      </c>
      <c r="AT2915">
        <v>-1</v>
      </c>
      <c r="AU2915">
        <v>-1</v>
      </c>
      <c r="AV2915">
        <v>0.05</v>
      </c>
      <c r="AW2915">
        <v>29.88</v>
      </c>
      <c r="AX2915">
        <v>29.88</v>
      </c>
      <c r="AY2915">
        <v>0.17</v>
      </c>
      <c r="AZ2915">
        <v>0</v>
      </c>
      <c r="BA2915">
        <v>1424.0882660116961</v>
      </c>
    </row>
    <row r="2916" spans="1:53" x14ac:dyDescent="0.25">
      <c r="A2916">
        <v>6213</v>
      </c>
      <c r="B2916" t="s">
        <v>3165</v>
      </c>
      <c r="C2916">
        <v>0</v>
      </c>
      <c r="D2916">
        <v>1.58</v>
      </c>
      <c r="E2916">
        <v>0</v>
      </c>
      <c r="F2916">
        <v>0</v>
      </c>
      <c r="G2916">
        <v>0</v>
      </c>
      <c r="H2916">
        <v>0.03</v>
      </c>
      <c r="I2916">
        <v>0</v>
      </c>
      <c r="J2916">
        <v>2</v>
      </c>
      <c r="K2916">
        <v>0.03</v>
      </c>
      <c r="L2916">
        <v>-1</v>
      </c>
      <c r="M2916">
        <v>-1</v>
      </c>
      <c r="N2916">
        <v>0.67</v>
      </c>
      <c r="O2916">
        <v>3.58</v>
      </c>
      <c r="P2916">
        <v>0.03</v>
      </c>
      <c r="Q2916">
        <v>0.28000000000000003</v>
      </c>
      <c r="R2916">
        <v>0.05</v>
      </c>
      <c r="S2916">
        <v>0.32</v>
      </c>
      <c r="T2916">
        <v>0.23</v>
      </c>
      <c r="U2916">
        <v>0</v>
      </c>
      <c r="V2916">
        <v>0</v>
      </c>
      <c r="W2916">
        <v>20.67</v>
      </c>
      <c r="X2916">
        <v>0.6</v>
      </c>
      <c r="Y2916">
        <v>-1</v>
      </c>
      <c r="Z2916">
        <v>-1</v>
      </c>
      <c r="AA2916">
        <v>24.88</v>
      </c>
      <c r="AB2916">
        <v>0.03</v>
      </c>
      <c r="AC2916">
        <v>0.02</v>
      </c>
      <c r="AD2916">
        <v>0.03</v>
      </c>
      <c r="AE2916">
        <v>4.17</v>
      </c>
      <c r="AF2916">
        <v>-1</v>
      </c>
      <c r="AG2916">
        <v>-1</v>
      </c>
      <c r="AH2916">
        <v>-1</v>
      </c>
      <c r="AI2916">
        <v>0</v>
      </c>
      <c r="AJ2916">
        <v>0</v>
      </c>
      <c r="AK2916">
        <v>0.03</v>
      </c>
      <c r="AL2916">
        <v>0.03</v>
      </c>
      <c r="AM2916">
        <v>0.05</v>
      </c>
      <c r="AN2916">
        <v>0.05</v>
      </c>
      <c r="AO2916">
        <v>1.42</v>
      </c>
      <c r="AP2916">
        <v>1.42</v>
      </c>
      <c r="AQ2916">
        <v>22.67</v>
      </c>
      <c r="AR2916">
        <v>0.53</v>
      </c>
      <c r="AS2916">
        <v>0.68</v>
      </c>
      <c r="AT2916">
        <v>-1</v>
      </c>
      <c r="AU2916">
        <v>-1</v>
      </c>
      <c r="AV2916">
        <v>0.05</v>
      </c>
      <c r="AW2916">
        <v>29.88</v>
      </c>
      <c r="AX2916">
        <v>29.88</v>
      </c>
      <c r="AY2916">
        <v>0.17</v>
      </c>
      <c r="AZ2916">
        <v>0</v>
      </c>
      <c r="BA2916">
        <v>1398.172169361133</v>
      </c>
    </row>
    <row r="2917" spans="1:53" x14ac:dyDescent="0.25">
      <c r="A2917">
        <v>6214</v>
      </c>
      <c r="B2917" t="s">
        <v>3166</v>
      </c>
      <c r="C2917">
        <v>0</v>
      </c>
      <c r="D2917">
        <v>1.58</v>
      </c>
      <c r="E2917">
        <v>0</v>
      </c>
      <c r="F2917">
        <v>0</v>
      </c>
      <c r="G2917">
        <v>0</v>
      </c>
      <c r="H2917">
        <v>0.03</v>
      </c>
      <c r="I2917">
        <v>0</v>
      </c>
      <c r="J2917">
        <v>2</v>
      </c>
      <c r="K2917">
        <v>0.03</v>
      </c>
      <c r="L2917">
        <v>-1</v>
      </c>
      <c r="M2917">
        <v>-1</v>
      </c>
      <c r="N2917">
        <v>0.67</v>
      </c>
      <c r="O2917">
        <v>3.58</v>
      </c>
      <c r="P2917">
        <v>0.03</v>
      </c>
      <c r="Q2917">
        <v>0.28000000000000003</v>
      </c>
      <c r="R2917">
        <v>0.05</v>
      </c>
      <c r="S2917">
        <v>0.32</v>
      </c>
      <c r="T2917">
        <v>0.23</v>
      </c>
      <c r="U2917">
        <v>0</v>
      </c>
      <c r="V2917">
        <v>0</v>
      </c>
      <c r="W2917">
        <v>20.67</v>
      </c>
      <c r="X2917">
        <v>0.6</v>
      </c>
      <c r="Y2917">
        <v>-1</v>
      </c>
      <c r="Z2917">
        <v>-1</v>
      </c>
      <c r="AA2917">
        <v>24.88</v>
      </c>
      <c r="AB2917">
        <v>0.03</v>
      </c>
      <c r="AC2917">
        <v>0.02</v>
      </c>
      <c r="AD2917">
        <v>0.03</v>
      </c>
      <c r="AE2917">
        <v>4.17</v>
      </c>
      <c r="AF2917">
        <v>-1</v>
      </c>
      <c r="AG2917">
        <v>-1</v>
      </c>
      <c r="AH2917">
        <v>-1</v>
      </c>
      <c r="AI2917">
        <v>0</v>
      </c>
      <c r="AJ2917">
        <v>0</v>
      </c>
      <c r="AK2917">
        <v>0.03</v>
      </c>
      <c r="AL2917">
        <v>0.03</v>
      </c>
      <c r="AM2917">
        <v>0.05</v>
      </c>
      <c r="AN2917">
        <v>0.05</v>
      </c>
      <c r="AO2917">
        <v>1.42</v>
      </c>
      <c r="AP2917">
        <v>1.42</v>
      </c>
      <c r="AQ2917">
        <v>22.67</v>
      </c>
      <c r="AR2917">
        <v>0.53</v>
      </c>
      <c r="AS2917">
        <v>0.68</v>
      </c>
      <c r="AT2917">
        <v>-1</v>
      </c>
      <c r="AU2917">
        <v>-1</v>
      </c>
      <c r="AV2917">
        <v>0.05</v>
      </c>
      <c r="AW2917">
        <v>29.88</v>
      </c>
      <c r="AX2917">
        <v>29.88</v>
      </c>
      <c r="AY2917">
        <v>0.17</v>
      </c>
      <c r="AZ2917">
        <v>0</v>
      </c>
      <c r="BA2917">
        <v>1360.6127713327137</v>
      </c>
    </row>
    <row r="2918" spans="1:53" x14ac:dyDescent="0.25">
      <c r="A2918">
        <v>6215</v>
      </c>
      <c r="B2918" t="s">
        <v>3167</v>
      </c>
      <c r="C2918">
        <v>0</v>
      </c>
      <c r="D2918">
        <v>1.58</v>
      </c>
      <c r="E2918">
        <v>0</v>
      </c>
      <c r="F2918">
        <v>0</v>
      </c>
      <c r="G2918">
        <v>0</v>
      </c>
      <c r="H2918">
        <v>0.03</v>
      </c>
      <c r="I2918">
        <v>0</v>
      </c>
      <c r="J2918">
        <v>2</v>
      </c>
      <c r="K2918">
        <v>0.03</v>
      </c>
      <c r="L2918">
        <v>-1</v>
      </c>
      <c r="M2918">
        <v>-1</v>
      </c>
      <c r="N2918">
        <v>0.67</v>
      </c>
      <c r="O2918">
        <v>3.58</v>
      </c>
      <c r="P2918">
        <v>0.03</v>
      </c>
      <c r="Q2918">
        <v>0.28000000000000003</v>
      </c>
      <c r="R2918">
        <v>0.05</v>
      </c>
      <c r="S2918">
        <v>0.32</v>
      </c>
      <c r="T2918">
        <v>0.23</v>
      </c>
      <c r="U2918">
        <v>0</v>
      </c>
      <c r="V2918">
        <v>0</v>
      </c>
      <c r="W2918">
        <v>20.67</v>
      </c>
      <c r="X2918">
        <v>0.6</v>
      </c>
      <c r="Y2918">
        <v>-1</v>
      </c>
      <c r="Z2918">
        <v>-1</v>
      </c>
      <c r="AA2918">
        <v>24.88</v>
      </c>
      <c r="AB2918">
        <v>0.03</v>
      </c>
      <c r="AC2918">
        <v>0.02</v>
      </c>
      <c r="AD2918">
        <v>0.03</v>
      </c>
      <c r="AE2918">
        <v>4.17</v>
      </c>
      <c r="AF2918">
        <v>-1</v>
      </c>
      <c r="AG2918">
        <v>-1</v>
      </c>
      <c r="AH2918">
        <v>-1</v>
      </c>
      <c r="AI2918">
        <v>0</v>
      </c>
      <c r="AJ2918">
        <v>0</v>
      </c>
      <c r="AK2918">
        <v>0.03</v>
      </c>
      <c r="AL2918">
        <v>0.03</v>
      </c>
      <c r="AM2918">
        <v>0.05</v>
      </c>
      <c r="AN2918">
        <v>0.05</v>
      </c>
      <c r="AO2918">
        <v>1.42</v>
      </c>
      <c r="AP2918">
        <v>1.42</v>
      </c>
      <c r="AQ2918">
        <v>22.67</v>
      </c>
      <c r="AR2918">
        <v>0.53</v>
      </c>
      <c r="AS2918">
        <v>0.68</v>
      </c>
      <c r="AT2918">
        <v>-1</v>
      </c>
      <c r="AU2918">
        <v>-1</v>
      </c>
      <c r="AV2918">
        <v>0.05</v>
      </c>
      <c r="AW2918">
        <v>29.88</v>
      </c>
      <c r="AX2918">
        <v>29.88</v>
      </c>
      <c r="AY2918">
        <v>0.17</v>
      </c>
      <c r="AZ2918">
        <v>0</v>
      </c>
      <c r="BA2918">
        <v>1367.7913534693157</v>
      </c>
    </row>
    <row r="2919" spans="1:53" x14ac:dyDescent="0.25">
      <c r="A2919">
        <v>6217</v>
      </c>
      <c r="B2919" t="s">
        <v>3168</v>
      </c>
      <c r="C2919">
        <v>0</v>
      </c>
      <c r="D2919">
        <v>1.58</v>
      </c>
      <c r="E2919">
        <v>0</v>
      </c>
      <c r="F2919">
        <v>0</v>
      </c>
      <c r="G2919">
        <v>0</v>
      </c>
      <c r="H2919">
        <v>0.03</v>
      </c>
      <c r="I2919">
        <v>0</v>
      </c>
      <c r="J2919">
        <v>2</v>
      </c>
      <c r="K2919">
        <v>0.03</v>
      </c>
      <c r="L2919">
        <v>-1</v>
      </c>
      <c r="M2919">
        <v>-1</v>
      </c>
      <c r="N2919">
        <v>0.67</v>
      </c>
      <c r="O2919">
        <v>3.58</v>
      </c>
      <c r="P2919">
        <v>0.03</v>
      </c>
      <c r="Q2919">
        <v>0.28000000000000003</v>
      </c>
      <c r="R2919">
        <v>0.05</v>
      </c>
      <c r="S2919">
        <v>0.32</v>
      </c>
      <c r="T2919">
        <v>0.23</v>
      </c>
      <c r="U2919">
        <v>0</v>
      </c>
      <c r="V2919">
        <v>0</v>
      </c>
      <c r="W2919">
        <v>20.67</v>
      </c>
      <c r="X2919">
        <v>0.6</v>
      </c>
      <c r="Y2919">
        <v>-1</v>
      </c>
      <c r="Z2919">
        <v>-1</v>
      </c>
      <c r="AA2919">
        <v>24.88</v>
      </c>
      <c r="AB2919">
        <v>0.03</v>
      </c>
      <c r="AC2919">
        <v>0.02</v>
      </c>
      <c r="AD2919">
        <v>0.03</v>
      </c>
      <c r="AE2919">
        <v>4.17</v>
      </c>
      <c r="AF2919">
        <v>-1</v>
      </c>
      <c r="AG2919">
        <v>-1</v>
      </c>
      <c r="AH2919">
        <v>-1</v>
      </c>
      <c r="AI2919">
        <v>0</v>
      </c>
      <c r="AJ2919">
        <v>0</v>
      </c>
      <c r="AK2919">
        <v>0.03</v>
      </c>
      <c r="AL2919">
        <v>0.03</v>
      </c>
      <c r="AM2919">
        <v>0.05</v>
      </c>
      <c r="AN2919">
        <v>0.05</v>
      </c>
      <c r="AO2919">
        <v>1.42</v>
      </c>
      <c r="AP2919">
        <v>1.42</v>
      </c>
      <c r="AQ2919">
        <v>22.67</v>
      </c>
      <c r="AR2919">
        <v>0.53</v>
      </c>
      <c r="AS2919">
        <v>0.68</v>
      </c>
      <c r="AT2919">
        <v>-1</v>
      </c>
      <c r="AU2919">
        <v>-1</v>
      </c>
      <c r="AV2919">
        <v>0.05</v>
      </c>
      <c r="AW2919">
        <v>29.88</v>
      </c>
      <c r="AX2919">
        <v>29.88</v>
      </c>
      <c r="AY2919">
        <v>0.17</v>
      </c>
      <c r="AZ2919">
        <v>0</v>
      </c>
      <c r="BA2919">
        <v>1375.1774026317203</v>
      </c>
    </row>
    <row r="2920" spans="1:53" x14ac:dyDescent="0.25">
      <c r="A2920">
        <v>6218</v>
      </c>
      <c r="B2920" t="s">
        <v>3169</v>
      </c>
      <c r="C2920">
        <v>0</v>
      </c>
      <c r="D2920">
        <v>1.58</v>
      </c>
      <c r="E2920">
        <v>0</v>
      </c>
      <c r="F2920">
        <v>0</v>
      </c>
      <c r="G2920">
        <v>0</v>
      </c>
      <c r="H2920">
        <v>0.03</v>
      </c>
      <c r="I2920">
        <v>0</v>
      </c>
      <c r="J2920">
        <v>2</v>
      </c>
      <c r="K2920">
        <v>0.03</v>
      </c>
      <c r="L2920">
        <v>-1</v>
      </c>
      <c r="M2920">
        <v>-1</v>
      </c>
      <c r="N2920">
        <v>0.67</v>
      </c>
      <c r="O2920">
        <v>3.58</v>
      </c>
      <c r="P2920">
        <v>0.03</v>
      </c>
      <c r="Q2920">
        <v>0.28000000000000003</v>
      </c>
      <c r="R2920">
        <v>0.05</v>
      </c>
      <c r="S2920">
        <v>0.32</v>
      </c>
      <c r="T2920">
        <v>0.23</v>
      </c>
      <c r="U2920">
        <v>0</v>
      </c>
      <c r="V2920">
        <v>0</v>
      </c>
      <c r="W2920">
        <v>20.67</v>
      </c>
      <c r="X2920">
        <v>0.6</v>
      </c>
      <c r="Y2920">
        <v>-1</v>
      </c>
      <c r="Z2920">
        <v>-1</v>
      </c>
      <c r="AA2920">
        <v>24.88</v>
      </c>
      <c r="AB2920">
        <v>0.03</v>
      </c>
      <c r="AC2920">
        <v>0.02</v>
      </c>
      <c r="AD2920">
        <v>0.03</v>
      </c>
      <c r="AE2920">
        <v>4.17</v>
      </c>
      <c r="AF2920">
        <v>-1</v>
      </c>
      <c r="AG2920">
        <v>-1</v>
      </c>
      <c r="AH2920">
        <v>-1</v>
      </c>
      <c r="AI2920">
        <v>0</v>
      </c>
      <c r="AJ2920">
        <v>0</v>
      </c>
      <c r="AK2920">
        <v>0.03</v>
      </c>
      <c r="AL2920">
        <v>0.03</v>
      </c>
      <c r="AM2920">
        <v>0.05</v>
      </c>
      <c r="AN2920">
        <v>0.05</v>
      </c>
      <c r="AO2920">
        <v>1.42</v>
      </c>
      <c r="AP2920">
        <v>1.42</v>
      </c>
      <c r="AQ2920">
        <v>22.67</v>
      </c>
      <c r="AR2920">
        <v>0.53</v>
      </c>
      <c r="AS2920">
        <v>0.68</v>
      </c>
      <c r="AT2920">
        <v>-1</v>
      </c>
      <c r="AU2920">
        <v>-1</v>
      </c>
      <c r="AV2920">
        <v>0.05</v>
      </c>
      <c r="AW2920">
        <v>29.88</v>
      </c>
      <c r="AX2920">
        <v>29.88</v>
      </c>
      <c r="AY2920">
        <v>0.17</v>
      </c>
      <c r="AZ2920">
        <v>0</v>
      </c>
      <c r="BA2920">
        <v>1361.5854654655377</v>
      </c>
    </row>
    <row r="2921" spans="1:53" x14ac:dyDescent="0.25">
      <c r="A2921">
        <v>6219</v>
      </c>
      <c r="B2921" t="s">
        <v>3170</v>
      </c>
      <c r="C2921">
        <v>0</v>
      </c>
      <c r="D2921">
        <v>1.58</v>
      </c>
      <c r="E2921">
        <v>0</v>
      </c>
      <c r="F2921">
        <v>0</v>
      </c>
      <c r="G2921">
        <v>0</v>
      </c>
      <c r="H2921">
        <v>0.03</v>
      </c>
      <c r="I2921">
        <v>0</v>
      </c>
      <c r="J2921">
        <v>2</v>
      </c>
      <c r="K2921">
        <v>0.03</v>
      </c>
      <c r="L2921">
        <v>-1</v>
      </c>
      <c r="M2921">
        <v>-1</v>
      </c>
      <c r="N2921">
        <v>0.67</v>
      </c>
      <c r="O2921">
        <v>3.58</v>
      </c>
      <c r="P2921">
        <v>0.03</v>
      </c>
      <c r="Q2921">
        <v>0.28000000000000003</v>
      </c>
      <c r="R2921">
        <v>0.05</v>
      </c>
      <c r="S2921">
        <v>0.32</v>
      </c>
      <c r="T2921">
        <v>0.23</v>
      </c>
      <c r="U2921">
        <v>0</v>
      </c>
      <c r="V2921">
        <v>0</v>
      </c>
      <c r="W2921">
        <v>20.67</v>
      </c>
      <c r="X2921">
        <v>0.6</v>
      </c>
      <c r="Y2921">
        <v>-1</v>
      </c>
      <c r="Z2921">
        <v>-1</v>
      </c>
      <c r="AA2921">
        <v>24.88</v>
      </c>
      <c r="AB2921">
        <v>0.03</v>
      </c>
      <c r="AC2921">
        <v>0.02</v>
      </c>
      <c r="AD2921">
        <v>0.03</v>
      </c>
      <c r="AE2921">
        <v>4.17</v>
      </c>
      <c r="AF2921">
        <v>-1</v>
      </c>
      <c r="AG2921">
        <v>-1</v>
      </c>
      <c r="AH2921">
        <v>-1</v>
      </c>
      <c r="AI2921">
        <v>0</v>
      </c>
      <c r="AJ2921">
        <v>0</v>
      </c>
      <c r="AK2921">
        <v>0.03</v>
      </c>
      <c r="AL2921">
        <v>0.03</v>
      </c>
      <c r="AM2921">
        <v>0.05</v>
      </c>
      <c r="AN2921">
        <v>0.05</v>
      </c>
      <c r="AO2921">
        <v>1.42</v>
      </c>
      <c r="AP2921">
        <v>1.42</v>
      </c>
      <c r="AQ2921">
        <v>22.67</v>
      </c>
      <c r="AR2921">
        <v>0.53</v>
      </c>
      <c r="AS2921">
        <v>0.68</v>
      </c>
      <c r="AT2921">
        <v>-1</v>
      </c>
      <c r="AU2921">
        <v>-1</v>
      </c>
      <c r="AV2921">
        <v>0.05</v>
      </c>
      <c r="AW2921">
        <v>29.88</v>
      </c>
      <c r="AX2921">
        <v>29.88</v>
      </c>
      <c r="AY2921">
        <v>0.17</v>
      </c>
      <c r="AZ2921">
        <v>0</v>
      </c>
      <c r="BA2921">
        <v>1444.3989145133362</v>
      </c>
    </row>
    <row r="2922" spans="1:53" x14ac:dyDescent="0.25">
      <c r="A2922">
        <v>6220</v>
      </c>
      <c r="B2922" t="s">
        <v>3171</v>
      </c>
      <c r="C2922">
        <v>0</v>
      </c>
      <c r="D2922">
        <v>1.58</v>
      </c>
      <c r="E2922">
        <v>0</v>
      </c>
      <c r="F2922">
        <v>0</v>
      </c>
      <c r="G2922">
        <v>0</v>
      </c>
      <c r="H2922">
        <v>0.03</v>
      </c>
      <c r="I2922">
        <v>0</v>
      </c>
      <c r="J2922">
        <v>2</v>
      </c>
      <c r="K2922">
        <v>0.03</v>
      </c>
      <c r="L2922">
        <v>-1</v>
      </c>
      <c r="M2922">
        <v>-1</v>
      </c>
      <c r="N2922">
        <v>0.67</v>
      </c>
      <c r="O2922">
        <v>3.58</v>
      </c>
      <c r="P2922">
        <v>0.03</v>
      </c>
      <c r="Q2922">
        <v>0.28000000000000003</v>
      </c>
      <c r="R2922">
        <v>0.05</v>
      </c>
      <c r="S2922">
        <v>0.32</v>
      </c>
      <c r="T2922">
        <v>0.23</v>
      </c>
      <c r="U2922">
        <v>0</v>
      </c>
      <c r="V2922">
        <v>0</v>
      </c>
      <c r="W2922">
        <v>20.67</v>
      </c>
      <c r="X2922">
        <v>0.6</v>
      </c>
      <c r="Y2922">
        <v>-1</v>
      </c>
      <c r="Z2922">
        <v>-1</v>
      </c>
      <c r="AA2922">
        <v>24.88</v>
      </c>
      <c r="AB2922">
        <v>0.03</v>
      </c>
      <c r="AC2922">
        <v>0.02</v>
      </c>
      <c r="AD2922">
        <v>0.03</v>
      </c>
      <c r="AE2922">
        <v>4.17</v>
      </c>
      <c r="AF2922">
        <v>-1</v>
      </c>
      <c r="AG2922">
        <v>-1</v>
      </c>
      <c r="AH2922">
        <v>-1</v>
      </c>
      <c r="AI2922">
        <v>0</v>
      </c>
      <c r="AJ2922">
        <v>0</v>
      </c>
      <c r="AK2922">
        <v>0.03</v>
      </c>
      <c r="AL2922">
        <v>0.03</v>
      </c>
      <c r="AM2922">
        <v>0.05</v>
      </c>
      <c r="AN2922">
        <v>0.05</v>
      </c>
      <c r="AO2922">
        <v>1.42</v>
      </c>
      <c r="AP2922">
        <v>1.42</v>
      </c>
      <c r="AQ2922">
        <v>22.67</v>
      </c>
      <c r="AR2922">
        <v>0.53</v>
      </c>
      <c r="AS2922">
        <v>0.68</v>
      </c>
      <c r="AT2922">
        <v>-1</v>
      </c>
      <c r="AU2922">
        <v>-1</v>
      </c>
      <c r="AV2922">
        <v>0.05</v>
      </c>
      <c r="AW2922">
        <v>29.88</v>
      </c>
      <c r="AX2922">
        <v>29.88</v>
      </c>
      <c r="AY2922">
        <v>0.17</v>
      </c>
      <c r="AZ2922">
        <v>0</v>
      </c>
      <c r="BA2922">
        <v>1400.3245778711048</v>
      </c>
    </row>
    <row r="2923" spans="1:53" x14ac:dyDescent="0.25">
      <c r="A2923">
        <v>6221</v>
      </c>
      <c r="B2923" t="s">
        <v>3172</v>
      </c>
      <c r="C2923">
        <v>0</v>
      </c>
      <c r="D2923">
        <v>1.58</v>
      </c>
      <c r="E2923">
        <v>0</v>
      </c>
      <c r="F2923">
        <v>0</v>
      </c>
      <c r="G2923">
        <v>0</v>
      </c>
      <c r="H2923">
        <v>0.03</v>
      </c>
      <c r="I2923">
        <v>0</v>
      </c>
      <c r="J2923">
        <v>2</v>
      </c>
      <c r="K2923">
        <v>0.03</v>
      </c>
      <c r="L2923">
        <v>-1</v>
      </c>
      <c r="M2923">
        <v>-1</v>
      </c>
      <c r="N2923">
        <v>0.67</v>
      </c>
      <c r="O2923">
        <v>3.58</v>
      </c>
      <c r="P2923">
        <v>0.03</v>
      </c>
      <c r="Q2923">
        <v>0.28000000000000003</v>
      </c>
      <c r="R2923">
        <v>0.05</v>
      </c>
      <c r="S2923">
        <v>0.32</v>
      </c>
      <c r="T2923">
        <v>0.23</v>
      </c>
      <c r="U2923">
        <v>0</v>
      </c>
      <c r="V2923">
        <v>0</v>
      </c>
      <c r="W2923">
        <v>20.67</v>
      </c>
      <c r="X2923">
        <v>0.6</v>
      </c>
      <c r="Y2923">
        <v>-1</v>
      </c>
      <c r="Z2923">
        <v>-1</v>
      </c>
      <c r="AA2923">
        <v>24.88</v>
      </c>
      <c r="AB2923">
        <v>0.03</v>
      </c>
      <c r="AC2923">
        <v>0.02</v>
      </c>
      <c r="AD2923">
        <v>0.03</v>
      </c>
      <c r="AE2923">
        <v>4.17</v>
      </c>
      <c r="AF2923">
        <v>-1</v>
      </c>
      <c r="AG2923">
        <v>-1</v>
      </c>
      <c r="AH2923">
        <v>-1</v>
      </c>
      <c r="AI2923">
        <v>0</v>
      </c>
      <c r="AJ2923">
        <v>0</v>
      </c>
      <c r="AK2923">
        <v>0.03</v>
      </c>
      <c r="AL2923">
        <v>0.03</v>
      </c>
      <c r="AM2923">
        <v>0.05</v>
      </c>
      <c r="AN2923">
        <v>0.05</v>
      </c>
      <c r="AO2923">
        <v>1.42</v>
      </c>
      <c r="AP2923">
        <v>1.42</v>
      </c>
      <c r="AQ2923">
        <v>22.67</v>
      </c>
      <c r="AR2923">
        <v>0.53</v>
      </c>
      <c r="AS2923">
        <v>0.68</v>
      </c>
      <c r="AT2923">
        <v>-1</v>
      </c>
      <c r="AU2923">
        <v>-1</v>
      </c>
      <c r="AV2923">
        <v>0.05</v>
      </c>
      <c r="AW2923">
        <v>29.88</v>
      </c>
      <c r="AX2923">
        <v>29.88</v>
      </c>
      <c r="AY2923">
        <v>0.17</v>
      </c>
      <c r="AZ2923">
        <v>0</v>
      </c>
      <c r="BA2923">
        <v>1449.3529029994713</v>
      </c>
    </row>
    <row r="2924" spans="1:53" x14ac:dyDescent="0.25">
      <c r="A2924">
        <v>6222</v>
      </c>
      <c r="B2924" t="s">
        <v>3173</v>
      </c>
      <c r="C2924">
        <v>0</v>
      </c>
      <c r="D2924">
        <v>1.58</v>
      </c>
      <c r="E2924">
        <v>0</v>
      </c>
      <c r="F2924">
        <v>0</v>
      </c>
      <c r="G2924">
        <v>0</v>
      </c>
      <c r="H2924">
        <v>0.03</v>
      </c>
      <c r="I2924">
        <v>0</v>
      </c>
      <c r="J2924">
        <v>2</v>
      </c>
      <c r="K2924">
        <v>0.03</v>
      </c>
      <c r="L2924">
        <v>-1</v>
      </c>
      <c r="M2924">
        <v>-1</v>
      </c>
      <c r="N2924">
        <v>0.67</v>
      </c>
      <c r="O2924">
        <v>3.58</v>
      </c>
      <c r="P2924">
        <v>0.03</v>
      </c>
      <c r="Q2924">
        <v>0.28000000000000003</v>
      </c>
      <c r="R2924">
        <v>0.05</v>
      </c>
      <c r="S2924">
        <v>0.32</v>
      </c>
      <c r="T2924">
        <v>0.23</v>
      </c>
      <c r="U2924">
        <v>0</v>
      </c>
      <c r="V2924">
        <v>0</v>
      </c>
      <c r="W2924">
        <v>20.67</v>
      </c>
      <c r="X2924">
        <v>0.6</v>
      </c>
      <c r="Y2924">
        <v>-1</v>
      </c>
      <c r="Z2924">
        <v>-1</v>
      </c>
      <c r="AA2924">
        <v>24.88</v>
      </c>
      <c r="AB2924">
        <v>0.03</v>
      </c>
      <c r="AC2924">
        <v>0.02</v>
      </c>
      <c r="AD2924">
        <v>0.03</v>
      </c>
      <c r="AE2924">
        <v>4.17</v>
      </c>
      <c r="AF2924">
        <v>-1</v>
      </c>
      <c r="AG2924">
        <v>-1</v>
      </c>
      <c r="AH2924">
        <v>-1</v>
      </c>
      <c r="AI2924">
        <v>0</v>
      </c>
      <c r="AJ2924">
        <v>0</v>
      </c>
      <c r="AK2924">
        <v>0.03</v>
      </c>
      <c r="AL2924">
        <v>0.03</v>
      </c>
      <c r="AM2924">
        <v>0.05</v>
      </c>
      <c r="AN2924">
        <v>0.05</v>
      </c>
      <c r="AO2924">
        <v>1.42</v>
      </c>
      <c r="AP2924">
        <v>1.42</v>
      </c>
      <c r="AQ2924">
        <v>22.67</v>
      </c>
      <c r="AR2924">
        <v>0.53</v>
      </c>
      <c r="AS2924">
        <v>0.68</v>
      </c>
      <c r="AT2924">
        <v>-1</v>
      </c>
      <c r="AU2924">
        <v>-1</v>
      </c>
      <c r="AV2924">
        <v>0.05</v>
      </c>
      <c r="AW2924">
        <v>29.88</v>
      </c>
      <c r="AX2924">
        <v>29.88</v>
      </c>
      <c r="AY2924">
        <v>0.17</v>
      </c>
      <c r="AZ2924">
        <v>0</v>
      </c>
      <c r="BA2924">
        <v>1352.4430805721197</v>
      </c>
    </row>
    <row r="2925" spans="1:53" x14ac:dyDescent="0.25">
      <c r="A2925">
        <v>6223</v>
      </c>
      <c r="B2925" t="s">
        <v>3174</v>
      </c>
      <c r="C2925">
        <v>0</v>
      </c>
      <c r="D2925">
        <v>1.58</v>
      </c>
      <c r="E2925">
        <v>0</v>
      </c>
      <c r="F2925">
        <v>0</v>
      </c>
      <c r="G2925">
        <v>0</v>
      </c>
      <c r="H2925">
        <v>0.03</v>
      </c>
      <c r="I2925">
        <v>0</v>
      </c>
      <c r="J2925">
        <v>2</v>
      </c>
      <c r="K2925">
        <v>0.03</v>
      </c>
      <c r="L2925">
        <v>-1</v>
      </c>
      <c r="M2925">
        <v>-1</v>
      </c>
      <c r="N2925">
        <v>0.67</v>
      </c>
      <c r="O2925">
        <v>3.58</v>
      </c>
      <c r="P2925">
        <v>0.03</v>
      </c>
      <c r="Q2925">
        <v>0.28000000000000003</v>
      </c>
      <c r="R2925">
        <v>0.05</v>
      </c>
      <c r="S2925">
        <v>0.32</v>
      </c>
      <c r="T2925">
        <v>0.23</v>
      </c>
      <c r="U2925">
        <v>0</v>
      </c>
      <c r="V2925">
        <v>0</v>
      </c>
      <c r="W2925">
        <v>20.67</v>
      </c>
      <c r="X2925">
        <v>0.6</v>
      </c>
      <c r="Y2925">
        <v>-1</v>
      </c>
      <c r="Z2925">
        <v>-1</v>
      </c>
      <c r="AA2925">
        <v>24.88</v>
      </c>
      <c r="AB2925">
        <v>0.03</v>
      </c>
      <c r="AC2925">
        <v>0.02</v>
      </c>
      <c r="AD2925">
        <v>0.03</v>
      </c>
      <c r="AE2925">
        <v>4.17</v>
      </c>
      <c r="AF2925">
        <v>-1</v>
      </c>
      <c r="AG2925">
        <v>-1</v>
      </c>
      <c r="AH2925">
        <v>-1</v>
      </c>
      <c r="AI2925">
        <v>0</v>
      </c>
      <c r="AJ2925">
        <v>0</v>
      </c>
      <c r="AK2925">
        <v>0.03</v>
      </c>
      <c r="AL2925">
        <v>0.03</v>
      </c>
      <c r="AM2925">
        <v>0.05</v>
      </c>
      <c r="AN2925">
        <v>0.05</v>
      </c>
      <c r="AO2925">
        <v>1.42</v>
      </c>
      <c r="AP2925">
        <v>1.42</v>
      </c>
      <c r="AQ2925">
        <v>22.67</v>
      </c>
      <c r="AR2925">
        <v>0.53</v>
      </c>
      <c r="AS2925">
        <v>0.68</v>
      </c>
      <c r="AT2925">
        <v>-1</v>
      </c>
      <c r="AU2925">
        <v>-1</v>
      </c>
      <c r="AV2925">
        <v>0.05</v>
      </c>
      <c r="AW2925">
        <v>29.88</v>
      </c>
      <c r="AX2925">
        <v>29.88</v>
      </c>
      <c r="AY2925">
        <v>0.17</v>
      </c>
      <c r="AZ2925">
        <v>0</v>
      </c>
      <c r="BA2925">
        <v>1376.809867248684</v>
      </c>
    </row>
    <row r="2926" spans="1:53" x14ac:dyDescent="0.25">
      <c r="A2926">
        <v>6224</v>
      </c>
      <c r="B2926" t="s">
        <v>3175</v>
      </c>
      <c r="C2926">
        <v>0</v>
      </c>
      <c r="D2926">
        <v>1.58</v>
      </c>
      <c r="E2926">
        <v>0</v>
      </c>
      <c r="F2926">
        <v>0</v>
      </c>
      <c r="G2926">
        <v>0</v>
      </c>
      <c r="H2926">
        <v>0.03</v>
      </c>
      <c r="I2926">
        <v>0</v>
      </c>
      <c r="J2926">
        <v>2</v>
      </c>
      <c r="K2926">
        <v>0.03</v>
      </c>
      <c r="L2926">
        <v>-1</v>
      </c>
      <c r="M2926">
        <v>-1</v>
      </c>
      <c r="N2926">
        <v>0.67</v>
      </c>
      <c r="O2926">
        <v>3.58</v>
      </c>
      <c r="P2926">
        <v>0.03</v>
      </c>
      <c r="Q2926">
        <v>0.28000000000000003</v>
      </c>
      <c r="R2926">
        <v>0.05</v>
      </c>
      <c r="S2926">
        <v>0.32</v>
      </c>
      <c r="T2926">
        <v>0.23</v>
      </c>
      <c r="U2926">
        <v>0</v>
      </c>
      <c r="V2926">
        <v>0</v>
      </c>
      <c r="W2926">
        <v>20.67</v>
      </c>
      <c r="X2926">
        <v>0.6</v>
      </c>
      <c r="Y2926">
        <v>-1</v>
      </c>
      <c r="Z2926">
        <v>-1</v>
      </c>
      <c r="AA2926">
        <v>24.88</v>
      </c>
      <c r="AB2926">
        <v>0.03</v>
      </c>
      <c r="AC2926">
        <v>0.02</v>
      </c>
      <c r="AD2926">
        <v>0.03</v>
      </c>
      <c r="AE2926">
        <v>4.17</v>
      </c>
      <c r="AF2926">
        <v>-1</v>
      </c>
      <c r="AG2926">
        <v>-1</v>
      </c>
      <c r="AH2926">
        <v>-1</v>
      </c>
      <c r="AI2926">
        <v>0</v>
      </c>
      <c r="AJ2926">
        <v>0</v>
      </c>
      <c r="AK2926">
        <v>0.03</v>
      </c>
      <c r="AL2926">
        <v>0.03</v>
      </c>
      <c r="AM2926">
        <v>0.05</v>
      </c>
      <c r="AN2926">
        <v>0.05</v>
      </c>
      <c r="AO2926">
        <v>1.42</v>
      </c>
      <c r="AP2926">
        <v>1.42</v>
      </c>
      <c r="AQ2926">
        <v>22.67</v>
      </c>
      <c r="AR2926">
        <v>0.53</v>
      </c>
      <c r="AS2926">
        <v>0.68</v>
      </c>
      <c r="AT2926">
        <v>-1</v>
      </c>
      <c r="AU2926">
        <v>-1</v>
      </c>
      <c r="AV2926">
        <v>0.05</v>
      </c>
      <c r="AW2926">
        <v>29.88</v>
      </c>
      <c r="AX2926">
        <v>29.88</v>
      </c>
      <c r="AY2926">
        <v>0.17</v>
      </c>
      <c r="AZ2926">
        <v>0</v>
      </c>
      <c r="BA2926">
        <v>1377.5990479265429</v>
      </c>
    </row>
    <row r="2927" spans="1:53" x14ac:dyDescent="0.25">
      <c r="A2927">
        <v>6225</v>
      </c>
      <c r="B2927" t="s">
        <v>3176</v>
      </c>
      <c r="C2927">
        <v>0</v>
      </c>
      <c r="D2927">
        <v>1.58</v>
      </c>
      <c r="E2927">
        <v>0</v>
      </c>
      <c r="F2927">
        <v>0</v>
      </c>
      <c r="G2927">
        <v>0</v>
      </c>
      <c r="H2927">
        <v>0.03</v>
      </c>
      <c r="I2927">
        <v>0</v>
      </c>
      <c r="J2927">
        <v>2</v>
      </c>
      <c r="K2927">
        <v>0.03</v>
      </c>
      <c r="L2927">
        <v>-1</v>
      </c>
      <c r="M2927">
        <v>-1</v>
      </c>
      <c r="N2927">
        <v>0.67</v>
      </c>
      <c r="O2927">
        <v>3.58</v>
      </c>
      <c r="P2927">
        <v>0.03</v>
      </c>
      <c r="Q2927">
        <v>0.28000000000000003</v>
      </c>
      <c r="R2927">
        <v>0.05</v>
      </c>
      <c r="S2927">
        <v>0.32</v>
      </c>
      <c r="T2927">
        <v>0.23</v>
      </c>
      <c r="U2927">
        <v>0</v>
      </c>
      <c r="V2927">
        <v>0</v>
      </c>
      <c r="W2927">
        <v>20.67</v>
      </c>
      <c r="X2927">
        <v>0.6</v>
      </c>
      <c r="Y2927">
        <v>-1</v>
      </c>
      <c r="Z2927">
        <v>-1</v>
      </c>
      <c r="AA2927">
        <v>24.88</v>
      </c>
      <c r="AB2927">
        <v>0.03</v>
      </c>
      <c r="AC2927">
        <v>0.02</v>
      </c>
      <c r="AD2927">
        <v>0.03</v>
      </c>
      <c r="AE2927">
        <v>4.17</v>
      </c>
      <c r="AF2927">
        <v>-1</v>
      </c>
      <c r="AG2927">
        <v>-1</v>
      </c>
      <c r="AH2927">
        <v>-1</v>
      </c>
      <c r="AI2927">
        <v>0</v>
      </c>
      <c r="AJ2927">
        <v>0</v>
      </c>
      <c r="AK2927">
        <v>0.03</v>
      </c>
      <c r="AL2927">
        <v>0.03</v>
      </c>
      <c r="AM2927">
        <v>0.05</v>
      </c>
      <c r="AN2927">
        <v>0.05</v>
      </c>
      <c r="AO2927">
        <v>1.42</v>
      </c>
      <c r="AP2927">
        <v>1.42</v>
      </c>
      <c r="AQ2927">
        <v>22.67</v>
      </c>
      <c r="AR2927">
        <v>0.53</v>
      </c>
      <c r="AS2927">
        <v>0.68</v>
      </c>
      <c r="AT2927">
        <v>-1</v>
      </c>
      <c r="AU2927">
        <v>-1</v>
      </c>
      <c r="AV2927">
        <v>0.05</v>
      </c>
      <c r="AW2927">
        <v>29.88</v>
      </c>
      <c r="AX2927">
        <v>29.88</v>
      </c>
      <c r="AY2927">
        <v>0.17</v>
      </c>
      <c r="AZ2927">
        <v>0</v>
      </c>
      <c r="BA2927">
        <v>1430.422521024796</v>
      </c>
    </row>
    <row r="2928" spans="1:53" x14ac:dyDescent="0.25">
      <c r="A2928">
        <v>6226</v>
      </c>
      <c r="B2928" t="s">
        <v>3177</v>
      </c>
      <c r="C2928">
        <v>0</v>
      </c>
      <c r="D2928">
        <v>1.58</v>
      </c>
      <c r="E2928">
        <v>0</v>
      </c>
      <c r="F2928">
        <v>0</v>
      </c>
      <c r="G2928">
        <v>0</v>
      </c>
      <c r="H2928">
        <v>0.03</v>
      </c>
      <c r="I2928">
        <v>0</v>
      </c>
      <c r="J2928">
        <v>2</v>
      </c>
      <c r="K2928">
        <v>0.03</v>
      </c>
      <c r="L2928">
        <v>-1</v>
      </c>
      <c r="M2928">
        <v>-1</v>
      </c>
      <c r="N2928">
        <v>0.67</v>
      </c>
      <c r="O2928">
        <v>3.58</v>
      </c>
      <c r="P2928">
        <v>0.03</v>
      </c>
      <c r="Q2928">
        <v>0.28000000000000003</v>
      </c>
      <c r="R2928">
        <v>0.05</v>
      </c>
      <c r="S2928">
        <v>0.32</v>
      </c>
      <c r="T2928">
        <v>0.23</v>
      </c>
      <c r="U2928">
        <v>0</v>
      </c>
      <c r="V2928">
        <v>0</v>
      </c>
      <c r="W2928">
        <v>20.67</v>
      </c>
      <c r="X2928">
        <v>0.6</v>
      </c>
      <c r="Y2928">
        <v>-1</v>
      </c>
      <c r="Z2928">
        <v>-1</v>
      </c>
      <c r="AA2928">
        <v>24.88</v>
      </c>
      <c r="AB2928">
        <v>0.03</v>
      </c>
      <c r="AC2928">
        <v>0.02</v>
      </c>
      <c r="AD2928">
        <v>0.03</v>
      </c>
      <c r="AE2928">
        <v>4.17</v>
      </c>
      <c r="AF2928">
        <v>-1</v>
      </c>
      <c r="AG2928">
        <v>-1</v>
      </c>
      <c r="AH2928">
        <v>-1</v>
      </c>
      <c r="AI2928">
        <v>0</v>
      </c>
      <c r="AJ2928">
        <v>0</v>
      </c>
      <c r="AK2928">
        <v>0.03</v>
      </c>
      <c r="AL2928">
        <v>0.03</v>
      </c>
      <c r="AM2928">
        <v>0.05</v>
      </c>
      <c r="AN2928">
        <v>0.05</v>
      </c>
      <c r="AO2928">
        <v>1.42</v>
      </c>
      <c r="AP2928">
        <v>1.42</v>
      </c>
      <c r="AQ2928">
        <v>22.67</v>
      </c>
      <c r="AR2928">
        <v>0.53</v>
      </c>
      <c r="AS2928">
        <v>0.68</v>
      </c>
      <c r="AT2928">
        <v>-1</v>
      </c>
      <c r="AU2928">
        <v>-1</v>
      </c>
      <c r="AV2928">
        <v>0.05</v>
      </c>
      <c r="AW2928">
        <v>29.88</v>
      </c>
      <c r="AX2928">
        <v>29.88</v>
      </c>
      <c r="AY2928">
        <v>0.17</v>
      </c>
      <c r="AZ2928">
        <v>0</v>
      </c>
      <c r="BA2928">
        <v>1471.5715606867859</v>
      </c>
    </row>
    <row r="2929" spans="1:53" x14ac:dyDescent="0.25">
      <c r="A2929">
        <v>6230</v>
      </c>
      <c r="B2929" t="s">
        <v>3178</v>
      </c>
      <c r="C2929">
        <v>0</v>
      </c>
      <c r="D2929">
        <v>1.58</v>
      </c>
      <c r="E2929">
        <v>0</v>
      </c>
      <c r="F2929">
        <v>0</v>
      </c>
      <c r="G2929">
        <v>0</v>
      </c>
      <c r="H2929">
        <v>0.03</v>
      </c>
      <c r="I2929">
        <v>0</v>
      </c>
      <c r="J2929">
        <v>2</v>
      </c>
      <c r="K2929">
        <v>0.03</v>
      </c>
      <c r="L2929">
        <v>-1</v>
      </c>
      <c r="M2929">
        <v>-1</v>
      </c>
      <c r="N2929">
        <v>0.67</v>
      </c>
      <c r="O2929">
        <v>3.58</v>
      </c>
      <c r="P2929">
        <v>0.03</v>
      </c>
      <c r="Q2929">
        <v>0.28000000000000003</v>
      </c>
      <c r="R2929">
        <v>0.05</v>
      </c>
      <c r="S2929">
        <v>0.32</v>
      </c>
      <c r="T2929">
        <v>0.23</v>
      </c>
      <c r="U2929">
        <v>0</v>
      </c>
      <c r="V2929">
        <v>0</v>
      </c>
      <c r="W2929">
        <v>20.67</v>
      </c>
      <c r="X2929">
        <v>0.6</v>
      </c>
      <c r="Y2929">
        <v>-1</v>
      </c>
      <c r="Z2929">
        <v>-1</v>
      </c>
      <c r="AA2929">
        <v>24.88</v>
      </c>
      <c r="AB2929">
        <v>0.03</v>
      </c>
      <c r="AC2929">
        <v>0.02</v>
      </c>
      <c r="AD2929">
        <v>0.03</v>
      </c>
      <c r="AE2929">
        <v>4.17</v>
      </c>
      <c r="AF2929">
        <v>-1</v>
      </c>
      <c r="AG2929">
        <v>-1</v>
      </c>
      <c r="AH2929">
        <v>-1</v>
      </c>
      <c r="AI2929">
        <v>0</v>
      </c>
      <c r="AJ2929">
        <v>0</v>
      </c>
      <c r="AK2929">
        <v>0.03</v>
      </c>
      <c r="AL2929">
        <v>0.03</v>
      </c>
      <c r="AM2929">
        <v>0.05</v>
      </c>
      <c r="AN2929">
        <v>0.05</v>
      </c>
      <c r="AO2929">
        <v>1.42</v>
      </c>
      <c r="AP2929">
        <v>1.42</v>
      </c>
      <c r="AQ2929">
        <v>22.67</v>
      </c>
      <c r="AR2929">
        <v>0.53</v>
      </c>
      <c r="AS2929">
        <v>0.68</v>
      </c>
      <c r="AT2929">
        <v>-1</v>
      </c>
      <c r="AU2929">
        <v>-1</v>
      </c>
      <c r="AV2929">
        <v>0.05</v>
      </c>
      <c r="AW2929">
        <v>29.88</v>
      </c>
      <c r="AX2929">
        <v>29.88</v>
      </c>
      <c r="AY2929">
        <v>0.17</v>
      </c>
      <c r="AZ2929">
        <v>0</v>
      </c>
      <c r="BA2929">
        <v>1369.354746562494</v>
      </c>
    </row>
    <row r="2930" spans="1:53" x14ac:dyDescent="0.25">
      <c r="A2930">
        <v>6232</v>
      </c>
      <c r="B2930" t="s">
        <v>3179</v>
      </c>
      <c r="C2930">
        <v>0</v>
      </c>
      <c r="D2930">
        <v>1.58</v>
      </c>
      <c r="E2930">
        <v>0</v>
      </c>
      <c r="F2930">
        <v>0</v>
      </c>
      <c r="G2930">
        <v>0</v>
      </c>
      <c r="H2930">
        <v>0.03</v>
      </c>
      <c r="I2930">
        <v>0</v>
      </c>
      <c r="J2930">
        <v>2</v>
      </c>
      <c r="K2930">
        <v>0.03</v>
      </c>
      <c r="L2930">
        <v>-1</v>
      </c>
      <c r="M2930">
        <v>-1</v>
      </c>
      <c r="N2930">
        <v>0.67</v>
      </c>
      <c r="O2930">
        <v>3.58</v>
      </c>
      <c r="P2930">
        <v>0.03</v>
      </c>
      <c r="Q2930">
        <v>0.28000000000000003</v>
      </c>
      <c r="R2930">
        <v>0.05</v>
      </c>
      <c r="S2930">
        <v>0.32</v>
      </c>
      <c r="T2930">
        <v>0.23</v>
      </c>
      <c r="U2930">
        <v>0</v>
      </c>
      <c r="V2930">
        <v>0</v>
      </c>
      <c r="W2930">
        <v>20.67</v>
      </c>
      <c r="X2930">
        <v>0.6</v>
      </c>
      <c r="Y2930">
        <v>-1</v>
      </c>
      <c r="Z2930">
        <v>-1</v>
      </c>
      <c r="AA2930">
        <v>24.88</v>
      </c>
      <c r="AB2930">
        <v>0.03</v>
      </c>
      <c r="AC2930">
        <v>0.02</v>
      </c>
      <c r="AD2930">
        <v>0.03</v>
      </c>
      <c r="AE2930">
        <v>4.17</v>
      </c>
      <c r="AF2930">
        <v>-1</v>
      </c>
      <c r="AG2930">
        <v>-1</v>
      </c>
      <c r="AH2930">
        <v>-1</v>
      </c>
      <c r="AI2930">
        <v>0</v>
      </c>
      <c r="AJ2930">
        <v>0</v>
      </c>
      <c r="AK2930">
        <v>0.03</v>
      </c>
      <c r="AL2930">
        <v>0.03</v>
      </c>
      <c r="AM2930">
        <v>0.05</v>
      </c>
      <c r="AN2930">
        <v>0.05</v>
      </c>
      <c r="AO2930">
        <v>1.42</v>
      </c>
      <c r="AP2930">
        <v>1.42</v>
      </c>
      <c r="AQ2930">
        <v>22.67</v>
      </c>
      <c r="AR2930">
        <v>0.53</v>
      </c>
      <c r="AS2930">
        <v>0.68</v>
      </c>
      <c r="AT2930">
        <v>-1</v>
      </c>
      <c r="AU2930">
        <v>-1</v>
      </c>
      <c r="AV2930">
        <v>0.05</v>
      </c>
      <c r="AW2930">
        <v>29.88</v>
      </c>
      <c r="AX2930">
        <v>29.88</v>
      </c>
      <c r="AY2930">
        <v>0.17</v>
      </c>
      <c r="AZ2930">
        <v>0</v>
      </c>
      <c r="BA2930">
        <v>1376.6781166269182</v>
      </c>
    </row>
    <row r="2931" spans="1:53" x14ac:dyDescent="0.25">
      <c r="A2931">
        <v>6236</v>
      </c>
      <c r="B2931" t="s">
        <v>3180</v>
      </c>
      <c r="C2931">
        <v>0</v>
      </c>
      <c r="D2931">
        <v>1.58</v>
      </c>
      <c r="E2931">
        <v>0</v>
      </c>
      <c r="F2931">
        <v>0</v>
      </c>
      <c r="G2931">
        <v>0</v>
      </c>
      <c r="H2931">
        <v>0.03</v>
      </c>
      <c r="I2931">
        <v>0</v>
      </c>
      <c r="J2931">
        <v>2</v>
      </c>
      <c r="K2931">
        <v>0.03</v>
      </c>
      <c r="L2931">
        <v>-1</v>
      </c>
      <c r="M2931">
        <v>-1</v>
      </c>
      <c r="N2931">
        <v>0.67</v>
      </c>
      <c r="O2931">
        <v>3.58</v>
      </c>
      <c r="P2931">
        <v>0.03</v>
      </c>
      <c r="Q2931">
        <v>0.28000000000000003</v>
      </c>
      <c r="R2931">
        <v>0.05</v>
      </c>
      <c r="S2931">
        <v>0.32</v>
      </c>
      <c r="T2931">
        <v>0.23</v>
      </c>
      <c r="U2931">
        <v>0</v>
      </c>
      <c r="V2931">
        <v>0</v>
      </c>
      <c r="W2931">
        <v>20.67</v>
      </c>
      <c r="X2931">
        <v>0.6</v>
      </c>
      <c r="Y2931">
        <v>-1</v>
      </c>
      <c r="Z2931">
        <v>-1</v>
      </c>
      <c r="AA2931">
        <v>24.88</v>
      </c>
      <c r="AB2931">
        <v>0.03</v>
      </c>
      <c r="AC2931">
        <v>0.02</v>
      </c>
      <c r="AD2931">
        <v>0.03</v>
      </c>
      <c r="AE2931">
        <v>4.17</v>
      </c>
      <c r="AF2931">
        <v>-1</v>
      </c>
      <c r="AG2931">
        <v>-1</v>
      </c>
      <c r="AH2931">
        <v>-1</v>
      </c>
      <c r="AI2931">
        <v>0</v>
      </c>
      <c r="AJ2931">
        <v>0</v>
      </c>
      <c r="AK2931">
        <v>0.03</v>
      </c>
      <c r="AL2931">
        <v>0.03</v>
      </c>
      <c r="AM2931">
        <v>0.05</v>
      </c>
      <c r="AN2931">
        <v>0.05</v>
      </c>
      <c r="AO2931">
        <v>1.42</v>
      </c>
      <c r="AP2931">
        <v>1.42</v>
      </c>
      <c r="AQ2931">
        <v>22.67</v>
      </c>
      <c r="AR2931">
        <v>0.53</v>
      </c>
      <c r="AS2931">
        <v>0.68</v>
      </c>
      <c r="AT2931">
        <v>-1</v>
      </c>
      <c r="AU2931">
        <v>-1</v>
      </c>
      <c r="AV2931">
        <v>0.05</v>
      </c>
      <c r="AW2931">
        <v>29.88</v>
      </c>
      <c r="AX2931">
        <v>29.88</v>
      </c>
      <c r="AY2931">
        <v>0.17</v>
      </c>
      <c r="AZ2931">
        <v>0</v>
      </c>
      <c r="BA2931">
        <v>1385.2878309394202</v>
      </c>
    </row>
    <row r="2932" spans="1:53" x14ac:dyDescent="0.25">
      <c r="A2932">
        <v>6237</v>
      </c>
      <c r="B2932" t="s">
        <v>3181</v>
      </c>
      <c r="C2932">
        <v>0</v>
      </c>
      <c r="D2932">
        <v>1.58</v>
      </c>
      <c r="E2932">
        <v>0</v>
      </c>
      <c r="F2932">
        <v>0</v>
      </c>
      <c r="G2932">
        <v>0</v>
      </c>
      <c r="H2932">
        <v>0.03</v>
      </c>
      <c r="I2932">
        <v>0</v>
      </c>
      <c r="J2932">
        <v>2</v>
      </c>
      <c r="K2932">
        <v>0.03</v>
      </c>
      <c r="L2932">
        <v>-1</v>
      </c>
      <c r="M2932">
        <v>-1</v>
      </c>
      <c r="N2932">
        <v>0.67</v>
      </c>
      <c r="O2932">
        <v>3.58</v>
      </c>
      <c r="P2932">
        <v>0.03</v>
      </c>
      <c r="Q2932">
        <v>0.28000000000000003</v>
      </c>
      <c r="R2932">
        <v>0.05</v>
      </c>
      <c r="S2932">
        <v>0.32</v>
      </c>
      <c r="T2932">
        <v>0.23</v>
      </c>
      <c r="U2932">
        <v>0</v>
      </c>
      <c r="V2932">
        <v>0</v>
      </c>
      <c r="W2932">
        <v>20.67</v>
      </c>
      <c r="X2932">
        <v>0.6</v>
      </c>
      <c r="Y2932">
        <v>-1</v>
      </c>
      <c r="Z2932">
        <v>-1</v>
      </c>
      <c r="AA2932">
        <v>24.88</v>
      </c>
      <c r="AB2932">
        <v>0.03</v>
      </c>
      <c r="AC2932">
        <v>0.02</v>
      </c>
      <c r="AD2932">
        <v>0.03</v>
      </c>
      <c r="AE2932">
        <v>4.17</v>
      </c>
      <c r="AF2932">
        <v>-1</v>
      </c>
      <c r="AG2932">
        <v>-1</v>
      </c>
      <c r="AH2932">
        <v>-1</v>
      </c>
      <c r="AI2932">
        <v>0</v>
      </c>
      <c r="AJ2932">
        <v>0</v>
      </c>
      <c r="AK2932">
        <v>0.03</v>
      </c>
      <c r="AL2932">
        <v>0.03</v>
      </c>
      <c r="AM2932">
        <v>0.05</v>
      </c>
      <c r="AN2932">
        <v>0.05</v>
      </c>
      <c r="AO2932">
        <v>1.42</v>
      </c>
      <c r="AP2932">
        <v>1.42</v>
      </c>
      <c r="AQ2932">
        <v>22.67</v>
      </c>
      <c r="AR2932">
        <v>0.53</v>
      </c>
      <c r="AS2932">
        <v>0.68</v>
      </c>
      <c r="AT2932">
        <v>-1</v>
      </c>
      <c r="AU2932">
        <v>-1</v>
      </c>
      <c r="AV2932">
        <v>0.05</v>
      </c>
      <c r="AW2932">
        <v>29.88</v>
      </c>
      <c r="AX2932">
        <v>29.88</v>
      </c>
      <c r="AY2932">
        <v>0.17</v>
      </c>
      <c r="AZ2932">
        <v>0</v>
      </c>
      <c r="BA2932">
        <v>1401.7581385617239</v>
      </c>
    </row>
    <row r="2933" spans="1:53" x14ac:dyDescent="0.25">
      <c r="A2933">
        <v>6239</v>
      </c>
      <c r="B2933" t="s">
        <v>3182</v>
      </c>
      <c r="C2933">
        <v>0</v>
      </c>
      <c r="D2933">
        <v>1.58</v>
      </c>
      <c r="E2933">
        <v>0</v>
      </c>
      <c r="F2933">
        <v>0</v>
      </c>
      <c r="G2933">
        <v>0</v>
      </c>
      <c r="H2933">
        <v>0.03</v>
      </c>
      <c r="I2933">
        <v>0</v>
      </c>
      <c r="J2933">
        <v>2</v>
      </c>
      <c r="K2933">
        <v>0.03</v>
      </c>
      <c r="L2933">
        <v>-1</v>
      </c>
      <c r="M2933">
        <v>-1</v>
      </c>
      <c r="N2933">
        <v>0.67</v>
      </c>
      <c r="O2933">
        <v>3.58</v>
      </c>
      <c r="P2933">
        <v>0.03</v>
      </c>
      <c r="Q2933">
        <v>0.28000000000000003</v>
      </c>
      <c r="R2933">
        <v>0.05</v>
      </c>
      <c r="S2933">
        <v>0.32</v>
      </c>
      <c r="T2933">
        <v>0.23</v>
      </c>
      <c r="U2933">
        <v>0</v>
      </c>
      <c r="V2933">
        <v>0</v>
      </c>
      <c r="W2933">
        <v>20.67</v>
      </c>
      <c r="X2933">
        <v>0.6</v>
      </c>
      <c r="Y2933">
        <v>-1</v>
      </c>
      <c r="Z2933">
        <v>-1</v>
      </c>
      <c r="AA2933">
        <v>24.88</v>
      </c>
      <c r="AB2933">
        <v>0.03</v>
      </c>
      <c r="AC2933">
        <v>0.02</v>
      </c>
      <c r="AD2933">
        <v>0.03</v>
      </c>
      <c r="AE2933">
        <v>4.17</v>
      </c>
      <c r="AF2933">
        <v>-1</v>
      </c>
      <c r="AG2933">
        <v>-1</v>
      </c>
      <c r="AH2933">
        <v>-1</v>
      </c>
      <c r="AI2933">
        <v>0</v>
      </c>
      <c r="AJ2933">
        <v>0</v>
      </c>
      <c r="AK2933">
        <v>0.03</v>
      </c>
      <c r="AL2933">
        <v>0.03</v>
      </c>
      <c r="AM2933">
        <v>0.05</v>
      </c>
      <c r="AN2933">
        <v>0.05</v>
      </c>
      <c r="AO2933">
        <v>1.42</v>
      </c>
      <c r="AP2933">
        <v>1.42</v>
      </c>
      <c r="AQ2933">
        <v>22.67</v>
      </c>
      <c r="AR2933">
        <v>0.53</v>
      </c>
      <c r="AS2933">
        <v>0.68</v>
      </c>
      <c r="AT2933">
        <v>-1</v>
      </c>
      <c r="AU2933">
        <v>-1</v>
      </c>
      <c r="AV2933">
        <v>0.05</v>
      </c>
      <c r="AW2933">
        <v>29.88</v>
      </c>
      <c r="AX2933">
        <v>29.88</v>
      </c>
      <c r="AY2933">
        <v>0.17</v>
      </c>
      <c r="AZ2933">
        <v>0</v>
      </c>
      <c r="BA2933">
        <v>1350</v>
      </c>
    </row>
    <row r="2934" spans="1:53" x14ac:dyDescent="0.25">
      <c r="A2934">
        <v>6240</v>
      </c>
      <c r="B2934" t="s">
        <v>3183</v>
      </c>
      <c r="C2934">
        <v>0</v>
      </c>
      <c r="D2934">
        <v>1.58</v>
      </c>
      <c r="E2934">
        <v>0</v>
      </c>
      <c r="F2934">
        <v>0</v>
      </c>
      <c r="G2934">
        <v>0</v>
      </c>
      <c r="H2934">
        <v>0.03</v>
      </c>
      <c r="I2934">
        <v>0</v>
      </c>
      <c r="J2934">
        <v>2</v>
      </c>
      <c r="K2934">
        <v>0.03</v>
      </c>
      <c r="L2934">
        <v>-1</v>
      </c>
      <c r="M2934">
        <v>-1</v>
      </c>
      <c r="N2934">
        <v>0.67</v>
      </c>
      <c r="O2934">
        <v>3.58</v>
      </c>
      <c r="P2934">
        <v>0.03</v>
      </c>
      <c r="Q2934">
        <v>0.28000000000000003</v>
      </c>
      <c r="R2934">
        <v>0.05</v>
      </c>
      <c r="S2934">
        <v>0.32</v>
      </c>
      <c r="T2934">
        <v>0.23</v>
      </c>
      <c r="U2934">
        <v>0</v>
      </c>
      <c r="V2934">
        <v>0</v>
      </c>
      <c r="W2934">
        <v>20.67</v>
      </c>
      <c r="X2934">
        <v>0.6</v>
      </c>
      <c r="Y2934">
        <v>-1</v>
      </c>
      <c r="Z2934">
        <v>-1</v>
      </c>
      <c r="AA2934">
        <v>24.88</v>
      </c>
      <c r="AB2934">
        <v>0.03</v>
      </c>
      <c r="AC2934">
        <v>0.02</v>
      </c>
      <c r="AD2934">
        <v>0.03</v>
      </c>
      <c r="AE2934">
        <v>4.17</v>
      </c>
      <c r="AF2934">
        <v>-1</v>
      </c>
      <c r="AG2934">
        <v>-1</v>
      </c>
      <c r="AH2934">
        <v>-1</v>
      </c>
      <c r="AI2934">
        <v>0</v>
      </c>
      <c r="AJ2934">
        <v>0</v>
      </c>
      <c r="AK2934">
        <v>0.03</v>
      </c>
      <c r="AL2934">
        <v>0.03</v>
      </c>
      <c r="AM2934">
        <v>0.05</v>
      </c>
      <c r="AN2934">
        <v>0.05</v>
      </c>
      <c r="AO2934">
        <v>1.42</v>
      </c>
      <c r="AP2934">
        <v>1.42</v>
      </c>
      <c r="AQ2934">
        <v>22.67</v>
      </c>
      <c r="AR2934">
        <v>0.53</v>
      </c>
      <c r="AS2934">
        <v>0.68</v>
      </c>
      <c r="AT2934">
        <v>-1</v>
      </c>
      <c r="AU2934">
        <v>-1</v>
      </c>
      <c r="AV2934">
        <v>0.05</v>
      </c>
      <c r="AW2934">
        <v>29.88</v>
      </c>
      <c r="AX2934">
        <v>29.88</v>
      </c>
      <c r="AY2934">
        <v>0.17</v>
      </c>
      <c r="AZ2934">
        <v>0</v>
      </c>
      <c r="BA2934">
        <v>1350</v>
      </c>
    </row>
    <row r="2935" spans="1:53" x14ac:dyDescent="0.25">
      <c r="A2935">
        <v>6300</v>
      </c>
      <c r="B2935" t="s">
        <v>3184</v>
      </c>
      <c r="C2935">
        <v>0</v>
      </c>
      <c r="D2935">
        <v>1.58</v>
      </c>
      <c r="E2935">
        <v>0</v>
      </c>
      <c r="F2935">
        <v>0</v>
      </c>
      <c r="G2935">
        <v>0</v>
      </c>
      <c r="H2935">
        <v>0.03</v>
      </c>
      <c r="I2935">
        <v>0</v>
      </c>
      <c r="J2935">
        <v>2</v>
      </c>
      <c r="K2935">
        <v>0.03</v>
      </c>
      <c r="L2935">
        <v>-1</v>
      </c>
      <c r="M2935">
        <v>-1</v>
      </c>
      <c r="N2935">
        <v>0.67</v>
      </c>
      <c r="O2935">
        <v>3.58</v>
      </c>
      <c r="P2935">
        <v>0.03</v>
      </c>
      <c r="Q2935">
        <v>0.28000000000000003</v>
      </c>
      <c r="R2935">
        <v>0.05</v>
      </c>
      <c r="S2935">
        <v>0.32</v>
      </c>
      <c r="T2935">
        <v>0.23</v>
      </c>
      <c r="U2935">
        <v>0</v>
      </c>
      <c r="V2935">
        <v>0</v>
      </c>
      <c r="W2935">
        <v>20.67</v>
      </c>
      <c r="X2935">
        <v>0.6</v>
      </c>
      <c r="Y2935">
        <v>-1</v>
      </c>
      <c r="Z2935">
        <v>-1</v>
      </c>
      <c r="AA2935">
        <v>24.88</v>
      </c>
      <c r="AB2935">
        <v>0.03</v>
      </c>
      <c r="AC2935">
        <v>0.02</v>
      </c>
      <c r="AD2935">
        <v>0.03</v>
      </c>
      <c r="AE2935">
        <v>4.17</v>
      </c>
      <c r="AF2935">
        <v>-1</v>
      </c>
      <c r="AG2935">
        <v>-1</v>
      </c>
      <c r="AH2935">
        <v>-1</v>
      </c>
      <c r="AI2935">
        <v>0</v>
      </c>
      <c r="AJ2935">
        <v>0</v>
      </c>
      <c r="AK2935">
        <v>0.03</v>
      </c>
      <c r="AL2935">
        <v>0.03</v>
      </c>
      <c r="AM2935">
        <v>0.05</v>
      </c>
      <c r="AN2935">
        <v>0.05</v>
      </c>
      <c r="AO2935">
        <v>1.42</v>
      </c>
      <c r="AP2935">
        <v>1.42</v>
      </c>
      <c r="AQ2935">
        <v>22.67</v>
      </c>
      <c r="AR2935">
        <v>0.53</v>
      </c>
      <c r="AS2935">
        <v>0.68</v>
      </c>
      <c r="AT2935">
        <v>-1</v>
      </c>
      <c r="AU2935">
        <v>-1</v>
      </c>
      <c r="AV2935">
        <v>0.05</v>
      </c>
      <c r="AW2935">
        <v>29.88</v>
      </c>
      <c r="AX2935">
        <v>29.88</v>
      </c>
      <c r="AY2935">
        <v>0.17</v>
      </c>
      <c r="AZ2935">
        <v>0</v>
      </c>
      <c r="BA2935">
        <v>1350</v>
      </c>
    </row>
    <row r="2936" spans="1:53" x14ac:dyDescent="0.25">
      <c r="A2936">
        <v>6301</v>
      </c>
      <c r="B2936" t="s">
        <v>3185</v>
      </c>
      <c r="C2936">
        <v>0</v>
      </c>
      <c r="D2936">
        <v>1.58</v>
      </c>
      <c r="E2936">
        <v>0</v>
      </c>
      <c r="F2936">
        <v>0</v>
      </c>
      <c r="G2936">
        <v>0</v>
      </c>
      <c r="H2936">
        <v>0.03</v>
      </c>
      <c r="I2936">
        <v>0</v>
      </c>
      <c r="J2936">
        <v>2</v>
      </c>
      <c r="K2936">
        <v>0.03</v>
      </c>
      <c r="L2936">
        <v>-1</v>
      </c>
      <c r="M2936">
        <v>-1</v>
      </c>
      <c r="N2936">
        <v>0.67</v>
      </c>
      <c r="O2936">
        <v>3.58</v>
      </c>
      <c r="P2936">
        <v>0.03</v>
      </c>
      <c r="Q2936">
        <v>0.28000000000000003</v>
      </c>
      <c r="R2936">
        <v>0.05</v>
      </c>
      <c r="S2936">
        <v>0.32</v>
      </c>
      <c r="T2936">
        <v>0.23</v>
      </c>
      <c r="U2936">
        <v>0</v>
      </c>
      <c r="V2936">
        <v>0</v>
      </c>
      <c r="W2936">
        <v>20.67</v>
      </c>
      <c r="X2936">
        <v>0.6</v>
      </c>
      <c r="Y2936">
        <v>-1</v>
      </c>
      <c r="Z2936">
        <v>-1</v>
      </c>
      <c r="AA2936">
        <v>24.88</v>
      </c>
      <c r="AB2936">
        <v>0.03</v>
      </c>
      <c r="AC2936">
        <v>0.02</v>
      </c>
      <c r="AD2936">
        <v>0.03</v>
      </c>
      <c r="AE2936">
        <v>4.17</v>
      </c>
      <c r="AF2936">
        <v>-1</v>
      </c>
      <c r="AG2936">
        <v>-1</v>
      </c>
      <c r="AH2936">
        <v>-1</v>
      </c>
      <c r="AI2936">
        <v>0</v>
      </c>
      <c r="AJ2936">
        <v>0</v>
      </c>
      <c r="AK2936">
        <v>0.03</v>
      </c>
      <c r="AL2936">
        <v>0.03</v>
      </c>
      <c r="AM2936">
        <v>0.05</v>
      </c>
      <c r="AN2936">
        <v>0.05</v>
      </c>
      <c r="AO2936">
        <v>1.42</v>
      </c>
      <c r="AP2936">
        <v>1.42</v>
      </c>
      <c r="AQ2936">
        <v>22.67</v>
      </c>
      <c r="AR2936">
        <v>0.53</v>
      </c>
      <c r="AS2936">
        <v>0.68</v>
      </c>
      <c r="AT2936">
        <v>-1</v>
      </c>
      <c r="AU2936">
        <v>-1</v>
      </c>
      <c r="AV2936">
        <v>0.05</v>
      </c>
      <c r="AW2936">
        <v>29.88</v>
      </c>
      <c r="AX2936">
        <v>29.88</v>
      </c>
      <c r="AY2936">
        <v>0.17</v>
      </c>
      <c r="AZ2936">
        <v>0</v>
      </c>
      <c r="BA2936">
        <v>1350</v>
      </c>
    </row>
    <row r="2937" spans="1:53" x14ac:dyDescent="0.25">
      <c r="A2937">
        <v>6302</v>
      </c>
      <c r="B2937" t="s">
        <v>3186</v>
      </c>
      <c r="C2937">
        <v>0</v>
      </c>
      <c r="D2937">
        <v>1.58</v>
      </c>
      <c r="E2937">
        <v>0</v>
      </c>
      <c r="F2937">
        <v>0</v>
      </c>
      <c r="G2937">
        <v>0</v>
      </c>
      <c r="H2937">
        <v>0.03</v>
      </c>
      <c r="I2937">
        <v>0</v>
      </c>
      <c r="J2937">
        <v>2</v>
      </c>
      <c r="K2937">
        <v>0.03</v>
      </c>
      <c r="L2937">
        <v>-1</v>
      </c>
      <c r="M2937">
        <v>-1</v>
      </c>
      <c r="N2937">
        <v>0.67</v>
      </c>
      <c r="O2937">
        <v>3.58</v>
      </c>
      <c r="P2937">
        <v>0.03</v>
      </c>
      <c r="Q2937">
        <v>0.28000000000000003</v>
      </c>
      <c r="R2937">
        <v>0.05</v>
      </c>
      <c r="S2937">
        <v>0.32</v>
      </c>
      <c r="T2937">
        <v>0.23</v>
      </c>
      <c r="U2937">
        <v>0</v>
      </c>
      <c r="V2937">
        <v>0</v>
      </c>
      <c r="W2937">
        <v>20.67</v>
      </c>
      <c r="X2937">
        <v>0.6</v>
      </c>
      <c r="Y2937">
        <v>-1</v>
      </c>
      <c r="Z2937">
        <v>-1</v>
      </c>
      <c r="AA2937">
        <v>24.88</v>
      </c>
      <c r="AB2937">
        <v>0.03</v>
      </c>
      <c r="AC2937">
        <v>0.02</v>
      </c>
      <c r="AD2937">
        <v>0.03</v>
      </c>
      <c r="AE2937">
        <v>4.17</v>
      </c>
      <c r="AF2937">
        <v>-1</v>
      </c>
      <c r="AG2937">
        <v>-1</v>
      </c>
      <c r="AH2937">
        <v>-1</v>
      </c>
      <c r="AI2937">
        <v>0</v>
      </c>
      <c r="AJ2937">
        <v>0</v>
      </c>
      <c r="AK2937">
        <v>0.03</v>
      </c>
      <c r="AL2937">
        <v>0.03</v>
      </c>
      <c r="AM2937">
        <v>0.05</v>
      </c>
      <c r="AN2937">
        <v>0.05</v>
      </c>
      <c r="AO2937">
        <v>1.42</v>
      </c>
      <c r="AP2937">
        <v>1.42</v>
      </c>
      <c r="AQ2937">
        <v>22.67</v>
      </c>
      <c r="AR2937">
        <v>0.53</v>
      </c>
      <c r="AS2937">
        <v>0.68</v>
      </c>
      <c r="AT2937">
        <v>-1</v>
      </c>
      <c r="AU2937">
        <v>-1</v>
      </c>
      <c r="AV2937">
        <v>0.05</v>
      </c>
      <c r="AW2937">
        <v>29.88</v>
      </c>
      <c r="AX2937">
        <v>29.88</v>
      </c>
      <c r="AY2937">
        <v>0.17</v>
      </c>
      <c r="AZ2937">
        <v>0</v>
      </c>
      <c r="BA2937">
        <v>1350</v>
      </c>
    </row>
    <row r="2938" spans="1:53" x14ac:dyDescent="0.25">
      <c r="A2938">
        <v>6304</v>
      </c>
      <c r="B2938" t="s">
        <v>3187</v>
      </c>
      <c r="C2938">
        <v>0</v>
      </c>
      <c r="D2938">
        <v>1.58</v>
      </c>
      <c r="E2938">
        <v>0</v>
      </c>
      <c r="F2938">
        <v>0</v>
      </c>
      <c r="G2938">
        <v>0</v>
      </c>
      <c r="H2938">
        <v>0.03</v>
      </c>
      <c r="I2938">
        <v>0</v>
      </c>
      <c r="J2938">
        <v>2</v>
      </c>
      <c r="K2938">
        <v>0.03</v>
      </c>
      <c r="L2938">
        <v>-1</v>
      </c>
      <c r="M2938">
        <v>-1</v>
      </c>
      <c r="N2938">
        <v>0.67</v>
      </c>
      <c r="O2938">
        <v>3.58</v>
      </c>
      <c r="P2938">
        <v>0.03</v>
      </c>
      <c r="Q2938">
        <v>0.28000000000000003</v>
      </c>
      <c r="R2938">
        <v>0.05</v>
      </c>
      <c r="S2938">
        <v>0.32</v>
      </c>
      <c r="T2938">
        <v>0.23</v>
      </c>
      <c r="U2938">
        <v>0</v>
      </c>
      <c r="V2938">
        <v>0</v>
      </c>
      <c r="W2938">
        <v>20.67</v>
      </c>
      <c r="X2938">
        <v>0.6</v>
      </c>
      <c r="Y2938">
        <v>-1</v>
      </c>
      <c r="Z2938">
        <v>-1</v>
      </c>
      <c r="AA2938">
        <v>24.88</v>
      </c>
      <c r="AB2938">
        <v>0.03</v>
      </c>
      <c r="AC2938">
        <v>0.02</v>
      </c>
      <c r="AD2938">
        <v>0.03</v>
      </c>
      <c r="AE2938">
        <v>4.17</v>
      </c>
      <c r="AF2938">
        <v>-1</v>
      </c>
      <c r="AG2938">
        <v>-1</v>
      </c>
      <c r="AH2938">
        <v>-1</v>
      </c>
      <c r="AI2938">
        <v>0</v>
      </c>
      <c r="AJ2938">
        <v>0</v>
      </c>
      <c r="AK2938">
        <v>0.03</v>
      </c>
      <c r="AL2938">
        <v>0.03</v>
      </c>
      <c r="AM2938">
        <v>0.05</v>
      </c>
      <c r="AN2938">
        <v>0.05</v>
      </c>
      <c r="AO2938">
        <v>1.42</v>
      </c>
      <c r="AP2938">
        <v>1.42</v>
      </c>
      <c r="AQ2938">
        <v>22.67</v>
      </c>
      <c r="AR2938">
        <v>0.53</v>
      </c>
      <c r="AS2938">
        <v>0.68</v>
      </c>
      <c r="AT2938">
        <v>-1</v>
      </c>
      <c r="AU2938">
        <v>-1</v>
      </c>
      <c r="AV2938">
        <v>0.05</v>
      </c>
      <c r="AW2938">
        <v>29.88</v>
      </c>
      <c r="AX2938">
        <v>29.88</v>
      </c>
      <c r="AY2938">
        <v>0.17</v>
      </c>
      <c r="AZ2938">
        <v>0</v>
      </c>
      <c r="BA2938">
        <v>1350</v>
      </c>
    </row>
    <row r="2939" spans="1:53" x14ac:dyDescent="0.25">
      <c r="A2939">
        <v>6305</v>
      </c>
      <c r="B2939" t="s">
        <v>3188</v>
      </c>
      <c r="C2939">
        <v>0</v>
      </c>
      <c r="D2939">
        <v>1.58</v>
      </c>
      <c r="E2939">
        <v>0</v>
      </c>
      <c r="F2939">
        <v>0</v>
      </c>
      <c r="G2939">
        <v>0</v>
      </c>
      <c r="H2939">
        <v>0.03</v>
      </c>
      <c r="I2939">
        <v>0</v>
      </c>
      <c r="J2939">
        <v>2</v>
      </c>
      <c r="K2939">
        <v>0.03</v>
      </c>
      <c r="L2939">
        <v>-1</v>
      </c>
      <c r="M2939">
        <v>-1</v>
      </c>
      <c r="N2939">
        <v>0.67</v>
      </c>
      <c r="O2939">
        <v>3.58</v>
      </c>
      <c r="P2939">
        <v>0.03</v>
      </c>
      <c r="Q2939">
        <v>0.28000000000000003</v>
      </c>
      <c r="R2939">
        <v>0.05</v>
      </c>
      <c r="S2939">
        <v>0.32</v>
      </c>
      <c r="T2939">
        <v>0.23</v>
      </c>
      <c r="U2939">
        <v>0</v>
      </c>
      <c r="V2939">
        <v>0</v>
      </c>
      <c r="W2939">
        <v>20.67</v>
      </c>
      <c r="X2939">
        <v>0.6</v>
      </c>
      <c r="Y2939">
        <v>-1</v>
      </c>
      <c r="Z2939">
        <v>-1</v>
      </c>
      <c r="AA2939">
        <v>24.88</v>
      </c>
      <c r="AB2939">
        <v>0.03</v>
      </c>
      <c r="AC2939">
        <v>0.02</v>
      </c>
      <c r="AD2939">
        <v>0.03</v>
      </c>
      <c r="AE2939">
        <v>4.17</v>
      </c>
      <c r="AF2939">
        <v>-1</v>
      </c>
      <c r="AG2939">
        <v>-1</v>
      </c>
      <c r="AH2939">
        <v>-1</v>
      </c>
      <c r="AI2939">
        <v>0</v>
      </c>
      <c r="AJ2939">
        <v>0</v>
      </c>
      <c r="AK2939">
        <v>0.03</v>
      </c>
      <c r="AL2939">
        <v>0.03</v>
      </c>
      <c r="AM2939">
        <v>0.05</v>
      </c>
      <c r="AN2939">
        <v>0.05</v>
      </c>
      <c r="AO2939">
        <v>1.42</v>
      </c>
      <c r="AP2939">
        <v>1.42</v>
      </c>
      <c r="AQ2939">
        <v>22.67</v>
      </c>
      <c r="AR2939">
        <v>0.53</v>
      </c>
      <c r="AS2939">
        <v>0.68</v>
      </c>
      <c r="AT2939">
        <v>-1</v>
      </c>
      <c r="AU2939">
        <v>-1</v>
      </c>
      <c r="AV2939">
        <v>0.05</v>
      </c>
      <c r="AW2939">
        <v>29.88</v>
      </c>
      <c r="AX2939">
        <v>29.88</v>
      </c>
      <c r="AY2939">
        <v>0.17</v>
      </c>
      <c r="AZ2939">
        <v>0</v>
      </c>
      <c r="BA2939">
        <v>1350</v>
      </c>
    </row>
    <row r="2940" spans="1:53" x14ac:dyDescent="0.25">
      <c r="A2940">
        <v>6306</v>
      </c>
      <c r="B2940" t="s">
        <v>3189</v>
      </c>
      <c r="C2940">
        <v>0</v>
      </c>
      <c r="D2940">
        <v>1.58</v>
      </c>
      <c r="E2940">
        <v>0</v>
      </c>
      <c r="F2940">
        <v>0</v>
      </c>
      <c r="G2940">
        <v>0</v>
      </c>
      <c r="H2940">
        <v>0.03</v>
      </c>
      <c r="I2940">
        <v>0</v>
      </c>
      <c r="J2940">
        <v>2</v>
      </c>
      <c r="K2940">
        <v>0.03</v>
      </c>
      <c r="L2940">
        <v>-1</v>
      </c>
      <c r="M2940">
        <v>-1</v>
      </c>
      <c r="N2940">
        <v>0.67</v>
      </c>
      <c r="O2940">
        <v>3.58</v>
      </c>
      <c r="P2940">
        <v>0.03</v>
      </c>
      <c r="Q2940">
        <v>0.28000000000000003</v>
      </c>
      <c r="R2940">
        <v>0.05</v>
      </c>
      <c r="S2940">
        <v>0.32</v>
      </c>
      <c r="T2940">
        <v>0.23</v>
      </c>
      <c r="U2940">
        <v>0</v>
      </c>
      <c r="V2940">
        <v>0</v>
      </c>
      <c r="W2940">
        <v>20.67</v>
      </c>
      <c r="X2940">
        <v>0.6</v>
      </c>
      <c r="Y2940">
        <v>-1</v>
      </c>
      <c r="Z2940">
        <v>-1</v>
      </c>
      <c r="AA2940">
        <v>24.88</v>
      </c>
      <c r="AB2940">
        <v>0.03</v>
      </c>
      <c r="AC2940">
        <v>0.02</v>
      </c>
      <c r="AD2940">
        <v>0.03</v>
      </c>
      <c r="AE2940">
        <v>4.17</v>
      </c>
      <c r="AF2940">
        <v>-1</v>
      </c>
      <c r="AG2940">
        <v>-1</v>
      </c>
      <c r="AH2940">
        <v>-1</v>
      </c>
      <c r="AI2940">
        <v>0</v>
      </c>
      <c r="AJ2940">
        <v>0</v>
      </c>
      <c r="AK2940">
        <v>0.03</v>
      </c>
      <c r="AL2940">
        <v>0.03</v>
      </c>
      <c r="AM2940">
        <v>0.05</v>
      </c>
      <c r="AN2940">
        <v>0.05</v>
      </c>
      <c r="AO2940">
        <v>1.42</v>
      </c>
      <c r="AP2940">
        <v>1.42</v>
      </c>
      <c r="AQ2940">
        <v>22.67</v>
      </c>
      <c r="AR2940">
        <v>0.53</v>
      </c>
      <c r="AS2940">
        <v>0.68</v>
      </c>
      <c r="AT2940">
        <v>-1</v>
      </c>
      <c r="AU2940">
        <v>-1</v>
      </c>
      <c r="AV2940">
        <v>0.05</v>
      </c>
      <c r="AW2940">
        <v>29.88</v>
      </c>
      <c r="AX2940">
        <v>29.88</v>
      </c>
      <c r="AY2940">
        <v>0.17</v>
      </c>
      <c r="AZ2940">
        <v>0</v>
      </c>
      <c r="BA2940">
        <v>1350</v>
      </c>
    </row>
    <row r="2941" spans="1:53" x14ac:dyDescent="0.25">
      <c r="A2941">
        <v>6308</v>
      </c>
      <c r="B2941" t="s">
        <v>3190</v>
      </c>
      <c r="C2941">
        <v>0</v>
      </c>
      <c r="D2941">
        <v>1.58</v>
      </c>
      <c r="E2941">
        <v>0</v>
      </c>
      <c r="F2941">
        <v>0</v>
      </c>
      <c r="G2941">
        <v>0</v>
      </c>
      <c r="H2941">
        <v>0.03</v>
      </c>
      <c r="I2941">
        <v>0</v>
      </c>
      <c r="J2941">
        <v>2</v>
      </c>
      <c r="K2941">
        <v>0.03</v>
      </c>
      <c r="L2941">
        <v>-1</v>
      </c>
      <c r="M2941">
        <v>-1</v>
      </c>
      <c r="N2941">
        <v>0.67</v>
      </c>
      <c r="O2941">
        <v>3.58</v>
      </c>
      <c r="P2941">
        <v>0.03</v>
      </c>
      <c r="Q2941">
        <v>0.28000000000000003</v>
      </c>
      <c r="R2941">
        <v>0.05</v>
      </c>
      <c r="S2941">
        <v>0.32</v>
      </c>
      <c r="T2941">
        <v>0.23</v>
      </c>
      <c r="U2941">
        <v>0</v>
      </c>
      <c r="V2941">
        <v>0</v>
      </c>
      <c r="W2941">
        <v>20.67</v>
      </c>
      <c r="X2941">
        <v>0.6</v>
      </c>
      <c r="Y2941">
        <v>-1</v>
      </c>
      <c r="Z2941">
        <v>-1</v>
      </c>
      <c r="AA2941">
        <v>24.88</v>
      </c>
      <c r="AB2941">
        <v>0.03</v>
      </c>
      <c r="AC2941">
        <v>0.02</v>
      </c>
      <c r="AD2941">
        <v>0.03</v>
      </c>
      <c r="AE2941">
        <v>4.17</v>
      </c>
      <c r="AF2941">
        <v>-1</v>
      </c>
      <c r="AG2941">
        <v>-1</v>
      </c>
      <c r="AH2941">
        <v>-1</v>
      </c>
      <c r="AI2941">
        <v>0</v>
      </c>
      <c r="AJ2941">
        <v>0</v>
      </c>
      <c r="AK2941">
        <v>0.03</v>
      </c>
      <c r="AL2941">
        <v>0.03</v>
      </c>
      <c r="AM2941">
        <v>0.05</v>
      </c>
      <c r="AN2941">
        <v>0.05</v>
      </c>
      <c r="AO2941">
        <v>1.42</v>
      </c>
      <c r="AP2941">
        <v>1.42</v>
      </c>
      <c r="AQ2941">
        <v>22.67</v>
      </c>
      <c r="AR2941">
        <v>0.53</v>
      </c>
      <c r="AS2941">
        <v>0.68</v>
      </c>
      <c r="AT2941">
        <v>-1</v>
      </c>
      <c r="AU2941">
        <v>-1</v>
      </c>
      <c r="AV2941">
        <v>0.05</v>
      </c>
      <c r="AW2941">
        <v>29.88</v>
      </c>
      <c r="AX2941">
        <v>29.88</v>
      </c>
      <c r="AY2941">
        <v>0.17</v>
      </c>
      <c r="AZ2941">
        <v>0</v>
      </c>
      <c r="BA2941">
        <v>1350</v>
      </c>
    </row>
    <row r="2942" spans="1:53" x14ac:dyDescent="0.25">
      <c r="A2942">
        <v>6309</v>
      </c>
      <c r="B2942" t="s">
        <v>3191</v>
      </c>
      <c r="C2942">
        <v>0</v>
      </c>
      <c r="D2942">
        <v>1.58</v>
      </c>
      <c r="E2942">
        <v>0</v>
      </c>
      <c r="F2942">
        <v>0</v>
      </c>
      <c r="G2942">
        <v>0</v>
      </c>
      <c r="H2942">
        <v>0.03</v>
      </c>
      <c r="I2942">
        <v>0</v>
      </c>
      <c r="J2942">
        <v>2</v>
      </c>
      <c r="K2942">
        <v>0.03</v>
      </c>
      <c r="L2942">
        <v>-1</v>
      </c>
      <c r="M2942">
        <v>-1</v>
      </c>
      <c r="N2942">
        <v>0.67</v>
      </c>
      <c r="O2942">
        <v>3.58</v>
      </c>
      <c r="P2942">
        <v>0.03</v>
      </c>
      <c r="Q2942">
        <v>0.28000000000000003</v>
      </c>
      <c r="R2942">
        <v>0.05</v>
      </c>
      <c r="S2942">
        <v>0.32</v>
      </c>
      <c r="T2942">
        <v>0.23</v>
      </c>
      <c r="U2942">
        <v>0</v>
      </c>
      <c r="V2942">
        <v>0</v>
      </c>
      <c r="W2942">
        <v>20.67</v>
      </c>
      <c r="X2942">
        <v>0.6</v>
      </c>
      <c r="Y2942">
        <v>-1</v>
      </c>
      <c r="Z2942">
        <v>-1</v>
      </c>
      <c r="AA2942">
        <v>24.88</v>
      </c>
      <c r="AB2942">
        <v>0.03</v>
      </c>
      <c r="AC2942">
        <v>0.02</v>
      </c>
      <c r="AD2942">
        <v>0.03</v>
      </c>
      <c r="AE2942">
        <v>4.17</v>
      </c>
      <c r="AF2942">
        <v>-1</v>
      </c>
      <c r="AG2942">
        <v>-1</v>
      </c>
      <c r="AH2942">
        <v>-1</v>
      </c>
      <c r="AI2942">
        <v>0</v>
      </c>
      <c r="AJ2942">
        <v>0</v>
      </c>
      <c r="AK2942">
        <v>0.03</v>
      </c>
      <c r="AL2942">
        <v>0.03</v>
      </c>
      <c r="AM2942">
        <v>0.05</v>
      </c>
      <c r="AN2942">
        <v>0.05</v>
      </c>
      <c r="AO2942">
        <v>1.42</v>
      </c>
      <c r="AP2942">
        <v>1.42</v>
      </c>
      <c r="AQ2942">
        <v>22.67</v>
      </c>
      <c r="AR2942">
        <v>0.53</v>
      </c>
      <c r="AS2942">
        <v>0.68</v>
      </c>
      <c r="AT2942">
        <v>-1</v>
      </c>
      <c r="AU2942">
        <v>-1</v>
      </c>
      <c r="AV2942">
        <v>0.05</v>
      </c>
      <c r="AW2942">
        <v>29.88</v>
      </c>
      <c r="AX2942">
        <v>29.88</v>
      </c>
      <c r="AY2942">
        <v>0.17</v>
      </c>
      <c r="AZ2942">
        <v>0</v>
      </c>
      <c r="BA2942">
        <v>1350</v>
      </c>
    </row>
    <row r="2943" spans="1:53" x14ac:dyDescent="0.25">
      <c r="A2943">
        <v>6312</v>
      </c>
      <c r="B2943" t="s">
        <v>3192</v>
      </c>
      <c r="C2943">
        <v>0</v>
      </c>
      <c r="D2943">
        <v>1.58</v>
      </c>
      <c r="E2943">
        <v>0</v>
      </c>
      <c r="F2943">
        <v>0</v>
      </c>
      <c r="G2943">
        <v>0</v>
      </c>
      <c r="H2943">
        <v>0.03</v>
      </c>
      <c r="I2943">
        <v>0</v>
      </c>
      <c r="J2943">
        <v>2</v>
      </c>
      <c r="K2943">
        <v>0.03</v>
      </c>
      <c r="L2943">
        <v>-1</v>
      </c>
      <c r="M2943">
        <v>-1</v>
      </c>
      <c r="N2943">
        <v>0.67</v>
      </c>
      <c r="O2943">
        <v>3.58</v>
      </c>
      <c r="P2943">
        <v>0.03</v>
      </c>
      <c r="Q2943">
        <v>0.28000000000000003</v>
      </c>
      <c r="R2943">
        <v>0.05</v>
      </c>
      <c r="S2943">
        <v>0.32</v>
      </c>
      <c r="T2943">
        <v>0.23</v>
      </c>
      <c r="U2943">
        <v>0</v>
      </c>
      <c r="V2943">
        <v>0</v>
      </c>
      <c r="W2943">
        <v>20.67</v>
      </c>
      <c r="X2943">
        <v>0.6</v>
      </c>
      <c r="Y2943">
        <v>-1</v>
      </c>
      <c r="Z2943">
        <v>-1</v>
      </c>
      <c r="AA2943">
        <v>24.88</v>
      </c>
      <c r="AB2943">
        <v>0.03</v>
      </c>
      <c r="AC2943">
        <v>0.02</v>
      </c>
      <c r="AD2943">
        <v>0.03</v>
      </c>
      <c r="AE2943">
        <v>4.17</v>
      </c>
      <c r="AF2943">
        <v>-1</v>
      </c>
      <c r="AG2943">
        <v>-1</v>
      </c>
      <c r="AH2943">
        <v>-1</v>
      </c>
      <c r="AI2943">
        <v>0</v>
      </c>
      <c r="AJ2943">
        <v>0</v>
      </c>
      <c r="AK2943">
        <v>0.03</v>
      </c>
      <c r="AL2943">
        <v>0.03</v>
      </c>
      <c r="AM2943">
        <v>0.05</v>
      </c>
      <c r="AN2943">
        <v>0.05</v>
      </c>
      <c r="AO2943">
        <v>1.42</v>
      </c>
      <c r="AP2943">
        <v>1.42</v>
      </c>
      <c r="AQ2943">
        <v>22.67</v>
      </c>
      <c r="AR2943">
        <v>0.53</v>
      </c>
      <c r="AS2943">
        <v>0.68</v>
      </c>
      <c r="AT2943">
        <v>-1</v>
      </c>
      <c r="AU2943">
        <v>-1</v>
      </c>
      <c r="AV2943">
        <v>0.05</v>
      </c>
      <c r="AW2943">
        <v>29.88</v>
      </c>
      <c r="AX2943">
        <v>29.88</v>
      </c>
      <c r="AY2943">
        <v>0.17</v>
      </c>
      <c r="AZ2943">
        <v>0</v>
      </c>
      <c r="BA2943">
        <v>1350</v>
      </c>
    </row>
    <row r="2944" spans="1:53" x14ac:dyDescent="0.25">
      <c r="A2944">
        <v>6313</v>
      </c>
      <c r="B2944" t="s">
        <v>3193</v>
      </c>
      <c r="C2944">
        <v>0</v>
      </c>
      <c r="D2944">
        <v>1.58</v>
      </c>
      <c r="E2944">
        <v>0</v>
      </c>
      <c r="F2944">
        <v>0</v>
      </c>
      <c r="G2944">
        <v>0</v>
      </c>
      <c r="H2944">
        <v>0.03</v>
      </c>
      <c r="I2944">
        <v>0</v>
      </c>
      <c r="J2944">
        <v>2</v>
      </c>
      <c r="K2944">
        <v>0.03</v>
      </c>
      <c r="L2944">
        <v>-1</v>
      </c>
      <c r="M2944">
        <v>-1</v>
      </c>
      <c r="N2944">
        <v>0.67</v>
      </c>
      <c r="O2944">
        <v>3.58</v>
      </c>
      <c r="P2944">
        <v>0.03</v>
      </c>
      <c r="Q2944">
        <v>0.28000000000000003</v>
      </c>
      <c r="R2944">
        <v>0.05</v>
      </c>
      <c r="S2944">
        <v>0.32</v>
      </c>
      <c r="T2944">
        <v>0.23</v>
      </c>
      <c r="U2944">
        <v>0</v>
      </c>
      <c r="V2944">
        <v>0</v>
      </c>
      <c r="W2944">
        <v>20.67</v>
      </c>
      <c r="X2944">
        <v>0.6</v>
      </c>
      <c r="Y2944">
        <v>-1</v>
      </c>
      <c r="Z2944">
        <v>-1</v>
      </c>
      <c r="AA2944">
        <v>24.88</v>
      </c>
      <c r="AB2944">
        <v>0.03</v>
      </c>
      <c r="AC2944">
        <v>0.02</v>
      </c>
      <c r="AD2944">
        <v>0.03</v>
      </c>
      <c r="AE2944">
        <v>4.17</v>
      </c>
      <c r="AF2944">
        <v>-1</v>
      </c>
      <c r="AG2944">
        <v>-1</v>
      </c>
      <c r="AH2944">
        <v>-1</v>
      </c>
      <c r="AI2944">
        <v>0</v>
      </c>
      <c r="AJ2944">
        <v>0</v>
      </c>
      <c r="AK2944">
        <v>0.03</v>
      </c>
      <c r="AL2944">
        <v>0.03</v>
      </c>
      <c r="AM2944">
        <v>0.05</v>
      </c>
      <c r="AN2944">
        <v>0.05</v>
      </c>
      <c r="AO2944">
        <v>1.42</v>
      </c>
      <c r="AP2944">
        <v>1.42</v>
      </c>
      <c r="AQ2944">
        <v>22.67</v>
      </c>
      <c r="AR2944">
        <v>0.53</v>
      </c>
      <c r="AS2944">
        <v>0.68</v>
      </c>
      <c r="AT2944">
        <v>-1</v>
      </c>
      <c r="AU2944">
        <v>-1</v>
      </c>
      <c r="AV2944">
        <v>0.05</v>
      </c>
      <c r="AW2944">
        <v>29.88</v>
      </c>
      <c r="AX2944">
        <v>29.88</v>
      </c>
      <c r="AY2944">
        <v>0.17</v>
      </c>
      <c r="AZ2944">
        <v>0</v>
      </c>
      <c r="BA2944">
        <v>1350</v>
      </c>
    </row>
    <row r="2945" spans="1:53" x14ac:dyDescent="0.25">
      <c r="A2945">
        <v>6314</v>
      </c>
      <c r="B2945" t="s">
        <v>3194</v>
      </c>
      <c r="C2945">
        <v>0</v>
      </c>
      <c r="D2945">
        <v>1.58</v>
      </c>
      <c r="E2945">
        <v>0</v>
      </c>
      <c r="F2945">
        <v>0</v>
      </c>
      <c r="G2945">
        <v>0</v>
      </c>
      <c r="H2945">
        <v>0.03</v>
      </c>
      <c r="I2945">
        <v>0</v>
      </c>
      <c r="J2945">
        <v>2</v>
      </c>
      <c r="K2945">
        <v>0.03</v>
      </c>
      <c r="L2945">
        <v>-1</v>
      </c>
      <c r="M2945">
        <v>-1</v>
      </c>
      <c r="N2945">
        <v>0.67</v>
      </c>
      <c r="O2945">
        <v>3.58</v>
      </c>
      <c r="P2945">
        <v>0.03</v>
      </c>
      <c r="Q2945">
        <v>0.28000000000000003</v>
      </c>
      <c r="R2945">
        <v>0.05</v>
      </c>
      <c r="S2945">
        <v>0.32</v>
      </c>
      <c r="T2945">
        <v>0.23</v>
      </c>
      <c r="U2945">
        <v>0</v>
      </c>
      <c r="V2945">
        <v>0</v>
      </c>
      <c r="W2945">
        <v>20.67</v>
      </c>
      <c r="X2945">
        <v>0.6</v>
      </c>
      <c r="Y2945">
        <v>-1</v>
      </c>
      <c r="Z2945">
        <v>-1</v>
      </c>
      <c r="AA2945">
        <v>24.88</v>
      </c>
      <c r="AB2945">
        <v>0.03</v>
      </c>
      <c r="AC2945">
        <v>0.02</v>
      </c>
      <c r="AD2945">
        <v>0.03</v>
      </c>
      <c r="AE2945">
        <v>4.17</v>
      </c>
      <c r="AF2945">
        <v>-1</v>
      </c>
      <c r="AG2945">
        <v>-1</v>
      </c>
      <c r="AH2945">
        <v>-1</v>
      </c>
      <c r="AI2945">
        <v>0</v>
      </c>
      <c r="AJ2945">
        <v>0</v>
      </c>
      <c r="AK2945">
        <v>0.03</v>
      </c>
      <c r="AL2945">
        <v>0.03</v>
      </c>
      <c r="AM2945">
        <v>0.05</v>
      </c>
      <c r="AN2945">
        <v>0.05</v>
      </c>
      <c r="AO2945">
        <v>1.42</v>
      </c>
      <c r="AP2945">
        <v>1.42</v>
      </c>
      <c r="AQ2945">
        <v>22.67</v>
      </c>
      <c r="AR2945">
        <v>0.53</v>
      </c>
      <c r="AS2945">
        <v>0.68</v>
      </c>
      <c r="AT2945">
        <v>-1</v>
      </c>
      <c r="AU2945">
        <v>-1</v>
      </c>
      <c r="AV2945">
        <v>0.05</v>
      </c>
      <c r="AW2945">
        <v>29.88</v>
      </c>
      <c r="AX2945">
        <v>29.88</v>
      </c>
      <c r="AY2945">
        <v>0.17</v>
      </c>
      <c r="AZ2945">
        <v>0</v>
      </c>
      <c r="BA2945">
        <v>1350</v>
      </c>
    </row>
    <row r="2946" spans="1:53" x14ac:dyDescent="0.25">
      <c r="A2946">
        <v>6315</v>
      </c>
      <c r="B2946" t="s">
        <v>3195</v>
      </c>
      <c r="C2946">
        <v>0</v>
      </c>
      <c r="D2946">
        <v>1.58</v>
      </c>
      <c r="E2946">
        <v>0</v>
      </c>
      <c r="F2946">
        <v>0</v>
      </c>
      <c r="G2946">
        <v>0</v>
      </c>
      <c r="H2946">
        <v>0.03</v>
      </c>
      <c r="I2946">
        <v>0</v>
      </c>
      <c r="J2946">
        <v>2</v>
      </c>
      <c r="K2946">
        <v>0.03</v>
      </c>
      <c r="L2946">
        <v>-1</v>
      </c>
      <c r="M2946">
        <v>-1</v>
      </c>
      <c r="N2946">
        <v>0.67</v>
      </c>
      <c r="O2946">
        <v>3.58</v>
      </c>
      <c r="P2946">
        <v>0.03</v>
      </c>
      <c r="Q2946">
        <v>0.28000000000000003</v>
      </c>
      <c r="R2946">
        <v>0.05</v>
      </c>
      <c r="S2946">
        <v>0.32</v>
      </c>
      <c r="T2946">
        <v>0.23</v>
      </c>
      <c r="U2946">
        <v>0</v>
      </c>
      <c r="V2946">
        <v>0</v>
      </c>
      <c r="W2946">
        <v>20.67</v>
      </c>
      <c r="X2946">
        <v>0.6</v>
      </c>
      <c r="Y2946">
        <v>-1</v>
      </c>
      <c r="Z2946">
        <v>-1</v>
      </c>
      <c r="AA2946">
        <v>24.88</v>
      </c>
      <c r="AB2946">
        <v>0.03</v>
      </c>
      <c r="AC2946">
        <v>0.02</v>
      </c>
      <c r="AD2946">
        <v>0.03</v>
      </c>
      <c r="AE2946">
        <v>4.17</v>
      </c>
      <c r="AF2946">
        <v>-1</v>
      </c>
      <c r="AG2946">
        <v>-1</v>
      </c>
      <c r="AH2946">
        <v>-1</v>
      </c>
      <c r="AI2946">
        <v>0</v>
      </c>
      <c r="AJ2946">
        <v>0</v>
      </c>
      <c r="AK2946">
        <v>0.03</v>
      </c>
      <c r="AL2946">
        <v>0.03</v>
      </c>
      <c r="AM2946">
        <v>0.05</v>
      </c>
      <c r="AN2946">
        <v>0.05</v>
      </c>
      <c r="AO2946">
        <v>1.42</v>
      </c>
      <c r="AP2946">
        <v>1.42</v>
      </c>
      <c r="AQ2946">
        <v>22.67</v>
      </c>
      <c r="AR2946">
        <v>0.53</v>
      </c>
      <c r="AS2946">
        <v>0.68</v>
      </c>
      <c r="AT2946">
        <v>-1</v>
      </c>
      <c r="AU2946">
        <v>-1</v>
      </c>
      <c r="AV2946">
        <v>0.05</v>
      </c>
      <c r="AW2946">
        <v>29.88</v>
      </c>
      <c r="AX2946">
        <v>29.88</v>
      </c>
      <c r="AY2946">
        <v>0.17</v>
      </c>
      <c r="AZ2946">
        <v>0</v>
      </c>
      <c r="BA2946">
        <v>1350</v>
      </c>
    </row>
    <row r="2947" spans="1:53" x14ac:dyDescent="0.25">
      <c r="A2947">
        <v>6317</v>
      </c>
      <c r="B2947" t="s">
        <v>3196</v>
      </c>
      <c r="C2947">
        <v>0</v>
      </c>
      <c r="D2947">
        <v>1.58</v>
      </c>
      <c r="E2947">
        <v>0</v>
      </c>
      <c r="F2947">
        <v>0</v>
      </c>
      <c r="G2947">
        <v>0</v>
      </c>
      <c r="H2947">
        <v>0.03</v>
      </c>
      <c r="I2947">
        <v>0</v>
      </c>
      <c r="J2947">
        <v>2</v>
      </c>
      <c r="K2947">
        <v>0.03</v>
      </c>
      <c r="L2947">
        <v>-1</v>
      </c>
      <c r="M2947">
        <v>-1</v>
      </c>
      <c r="N2947">
        <v>0.67</v>
      </c>
      <c r="O2947">
        <v>3.58</v>
      </c>
      <c r="P2947">
        <v>0.03</v>
      </c>
      <c r="Q2947">
        <v>0.28000000000000003</v>
      </c>
      <c r="R2947">
        <v>0.05</v>
      </c>
      <c r="S2947">
        <v>0.32</v>
      </c>
      <c r="T2947">
        <v>0.23</v>
      </c>
      <c r="U2947">
        <v>0</v>
      </c>
      <c r="V2947">
        <v>0</v>
      </c>
      <c r="W2947">
        <v>20.67</v>
      </c>
      <c r="X2947">
        <v>0.6</v>
      </c>
      <c r="Y2947">
        <v>-1</v>
      </c>
      <c r="Z2947">
        <v>-1</v>
      </c>
      <c r="AA2947">
        <v>24.88</v>
      </c>
      <c r="AB2947">
        <v>0.03</v>
      </c>
      <c r="AC2947">
        <v>0.02</v>
      </c>
      <c r="AD2947">
        <v>0.03</v>
      </c>
      <c r="AE2947">
        <v>4.17</v>
      </c>
      <c r="AF2947">
        <v>-1</v>
      </c>
      <c r="AG2947">
        <v>-1</v>
      </c>
      <c r="AH2947">
        <v>-1</v>
      </c>
      <c r="AI2947">
        <v>0</v>
      </c>
      <c r="AJ2947">
        <v>0</v>
      </c>
      <c r="AK2947">
        <v>0.03</v>
      </c>
      <c r="AL2947">
        <v>0.03</v>
      </c>
      <c r="AM2947">
        <v>0.05</v>
      </c>
      <c r="AN2947">
        <v>0.05</v>
      </c>
      <c r="AO2947">
        <v>1.42</v>
      </c>
      <c r="AP2947">
        <v>1.42</v>
      </c>
      <c r="AQ2947">
        <v>22.67</v>
      </c>
      <c r="AR2947">
        <v>0.53</v>
      </c>
      <c r="AS2947">
        <v>0.68</v>
      </c>
      <c r="AT2947">
        <v>-1</v>
      </c>
      <c r="AU2947">
        <v>-1</v>
      </c>
      <c r="AV2947">
        <v>0.05</v>
      </c>
      <c r="AW2947">
        <v>29.88</v>
      </c>
      <c r="AX2947">
        <v>29.88</v>
      </c>
      <c r="AY2947">
        <v>0.17</v>
      </c>
      <c r="AZ2947">
        <v>0</v>
      </c>
      <c r="BA2947">
        <v>1350</v>
      </c>
    </row>
    <row r="2948" spans="1:53" x14ac:dyDescent="0.25">
      <c r="A2948">
        <v>6318</v>
      </c>
      <c r="B2948" t="s">
        <v>3197</v>
      </c>
      <c r="C2948">
        <v>0</v>
      </c>
      <c r="D2948">
        <v>1.58</v>
      </c>
      <c r="E2948">
        <v>0</v>
      </c>
      <c r="F2948">
        <v>0</v>
      </c>
      <c r="G2948">
        <v>0</v>
      </c>
      <c r="H2948">
        <v>0.03</v>
      </c>
      <c r="I2948">
        <v>0</v>
      </c>
      <c r="J2948">
        <v>2</v>
      </c>
      <c r="K2948">
        <v>0.03</v>
      </c>
      <c r="L2948">
        <v>-1</v>
      </c>
      <c r="M2948">
        <v>-1</v>
      </c>
      <c r="N2948">
        <v>0.67</v>
      </c>
      <c r="O2948">
        <v>3.58</v>
      </c>
      <c r="P2948">
        <v>0.03</v>
      </c>
      <c r="Q2948">
        <v>0.28000000000000003</v>
      </c>
      <c r="R2948">
        <v>0.05</v>
      </c>
      <c r="S2948">
        <v>0.32</v>
      </c>
      <c r="T2948">
        <v>0.23</v>
      </c>
      <c r="U2948">
        <v>0</v>
      </c>
      <c r="V2948">
        <v>0</v>
      </c>
      <c r="W2948">
        <v>20.67</v>
      </c>
      <c r="X2948">
        <v>0.6</v>
      </c>
      <c r="Y2948">
        <v>-1</v>
      </c>
      <c r="Z2948">
        <v>-1</v>
      </c>
      <c r="AA2948">
        <v>24.88</v>
      </c>
      <c r="AB2948">
        <v>0.03</v>
      </c>
      <c r="AC2948">
        <v>0.02</v>
      </c>
      <c r="AD2948">
        <v>0.03</v>
      </c>
      <c r="AE2948">
        <v>4.17</v>
      </c>
      <c r="AF2948">
        <v>-1</v>
      </c>
      <c r="AG2948">
        <v>-1</v>
      </c>
      <c r="AH2948">
        <v>-1</v>
      </c>
      <c r="AI2948">
        <v>0</v>
      </c>
      <c r="AJ2948">
        <v>0</v>
      </c>
      <c r="AK2948">
        <v>0.03</v>
      </c>
      <c r="AL2948">
        <v>0.03</v>
      </c>
      <c r="AM2948">
        <v>0.05</v>
      </c>
      <c r="AN2948">
        <v>0.05</v>
      </c>
      <c r="AO2948">
        <v>1.42</v>
      </c>
      <c r="AP2948">
        <v>1.42</v>
      </c>
      <c r="AQ2948">
        <v>22.67</v>
      </c>
      <c r="AR2948">
        <v>0.53</v>
      </c>
      <c r="AS2948">
        <v>0.68</v>
      </c>
      <c r="AT2948">
        <v>-1</v>
      </c>
      <c r="AU2948">
        <v>-1</v>
      </c>
      <c r="AV2948">
        <v>0.05</v>
      </c>
      <c r="AW2948">
        <v>29.88</v>
      </c>
      <c r="AX2948">
        <v>29.88</v>
      </c>
      <c r="AY2948">
        <v>0.17</v>
      </c>
      <c r="AZ2948">
        <v>0</v>
      </c>
      <c r="BA2948">
        <v>1350</v>
      </c>
    </row>
    <row r="2949" spans="1:53" x14ac:dyDescent="0.25">
      <c r="A2949">
        <v>6319</v>
      </c>
      <c r="B2949" t="s">
        <v>3198</v>
      </c>
      <c r="C2949">
        <v>0</v>
      </c>
      <c r="D2949">
        <v>1.58</v>
      </c>
      <c r="E2949">
        <v>0</v>
      </c>
      <c r="F2949">
        <v>0</v>
      </c>
      <c r="G2949">
        <v>0</v>
      </c>
      <c r="H2949">
        <v>0.03</v>
      </c>
      <c r="I2949">
        <v>0</v>
      </c>
      <c r="J2949">
        <v>2</v>
      </c>
      <c r="K2949">
        <v>0.03</v>
      </c>
      <c r="L2949">
        <v>-1</v>
      </c>
      <c r="M2949">
        <v>-1</v>
      </c>
      <c r="N2949">
        <v>0.67</v>
      </c>
      <c r="O2949">
        <v>3.58</v>
      </c>
      <c r="P2949">
        <v>0.03</v>
      </c>
      <c r="Q2949">
        <v>0.28000000000000003</v>
      </c>
      <c r="R2949">
        <v>0.05</v>
      </c>
      <c r="S2949">
        <v>0.32</v>
      </c>
      <c r="T2949">
        <v>0.23</v>
      </c>
      <c r="U2949">
        <v>0</v>
      </c>
      <c r="V2949">
        <v>0</v>
      </c>
      <c r="W2949">
        <v>20.67</v>
      </c>
      <c r="X2949">
        <v>0.6</v>
      </c>
      <c r="Y2949">
        <v>-1</v>
      </c>
      <c r="Z2949">
        <v>-1</v>
      </c>
      <c r="AA2949">
        <v>24.88</v>
      </c>
      <c r="AB2949">
        <v>0.03</v>
      </c>
      <c r="AC2949">
        <v>0.02</v>
      </c>
      <c r="AD2949">
        <v>0.03</v>
      </c>
      <c r="AE2949">
        <v>4.17</v>
      </c>
      <c r="AF2949">
        <v>-1</v>
      </c>
      <c r="AG2949">
        <v>-1</v>
      </c>
      <c r="AH2949">
        <v>-1</v>
      </c>
      <c r="AI2949">
        <v>0</v>
      </c>
      <c r="AJ2949">
        <v>0</v>
      </c>
      <c r="AK2949">
        <v>0.03</v>
      </c>
      <c r="AL2949">
        <v>0.03</v>
      </c>
      <c r="AM2949">
        <v>0.05</v>
      </c>
      <c r="AN2949">
        <v>0.05</v>
      </c>
      <c r="AO2949">
        <v>1.42</v>
      </c>
      <c r="AP2949">
        <v>1.42</v>
      </c>
      <c r="AQ2949">
        <v>22.67</v>
      </c>
      <c r="AR2949">
        <v>0.53</v>
      </c>
      <c r="AS2949">
        <v>0.68</v>
      </c>
      <c r="AT2949">
        <v>-1</v>
      </c>
      <c r="AU2949">
        <v>-1</v>
      </c>
      <c r="AV2949">
        <v>0.05</v>
      </c>
      <c r="AW2949">
        <v>29.88</v>
      </c>
      <c r="AX2949">
        <v>29.88</v>
      </c>
      <c r="AY2949">
        <v>0.17</v>
      </c>
      <c r="AZ2949">
        <v>0</v>
      </c>
      <c r="BA2949">
        <v>1350</v>
      </c>
    </row>
    <row r="2950" spans="1:53" x14ac:dyDescent="0.25">
      <c r="A2950">
        <v>6320</v>
      </c>
      <c r="B2950" t="s">
        <v>3199</v>
      </c>
      <c r="C2950">
        <v>0</v>
      </c>
      <c r="D2950">
        <v>1.58</v>
      </c>
      <c r="E2950">
        <v>0</v>
      </c>
      <c r="F2950">
        <v>0</v>
      </c>
      <c r="G2950">
        <v>0</v>
      </c>
      <c r="H2950">
        <v>0.03</v>
      </c>
      <c r="I2950">
        <v>0</v>
      </c>
      <c r="J2950">
        <v>2</v>
      </c>
      <c r="K2950">
        <v>0.03</v>
      </c>
      <c r="L2950">
        <v>-1</v>
      </c>
      <c r="M2950">
        <v>-1</v>
      </c>
      <c r="N2950">
        <v>0.67</v>
      </c>
      <c r="O2950">
        <v>3.58</v>
      </c>
      <c r="P2950">
        <v>0.03</v>
      </c>
      <c r="Q2950">
        <v>0.28000000000000003</v>
      </c>
      <c r="R2950">
        <v>0.05</v>
      </c>
      <c r="S2950">
        <v>0.32</v>
      </c>
      <c r="T2950">
        <v>0.23</v>
      </c>
      <c r="U2950">
        <v>0</v>
      </c>
      <c r="V2950">
        <v>0</v>
      </c>
      <c r="W2950">
        <v>20.67</v>
      </c>
      <c r="X2950">
        <v>0.6</v>
      </c>
      <c r="Y2950">
        <v>-1</v>
      </c>
      <c r="Z2950">
        <v>-1</v>
      </c>
      <c r="AA2950">
        <v>24.88</v>
      </c>
      <c r="AB2950">
        <v>0.03</v>
      </c>
      <c r="AC2950">
        <v>0.02</v>
      </c>
      <c r="AD2950">
        <v>0.03</v>
      </c>
      <c r="AE2950">
        <v>4.17</v>
      </c>
      <c r="AF2950">
        <v>-1</v>
      </c>
      <c r="AG2950">
        <v>-1</v>
      </c>
      <c r="AH2950">
        <v>-1</v>
      </c>
      <c r="AI2950">
        <v>0</v>
      </c>
      <c r="AJ2950">
        <v>0</v>
      </c>
      <c r="AK2950">
        <v>0.03</v>
      </c>
      <c r="AL2950">
        <v>0.03</v>
      </c>
      <c r="AM2950">
        <v>0.05</v>
      </c>
      <c r="AN2950">
        <v>0.05</v>
      </c>
      <c r="AO2950">
        <v>1.42</v>
      </c>
      <c r="AP2950">
        <v>1.42</v>
      </c>
      <c r="AQ2950">
        <v>22.67</v>
      </c>
      <c r="AR2950">
        <v>0.53</v>
      </c>
      <c r="AS2950">
        <v>0.68</v>
      </c>
      <c r="AT2950">
        <v>-1</v>
      </c>
      <c r="AU2950">
        <v>-1</v>
      </c>
      <c r="AV2950">
        <v>0.05</v>
      </c>
      <c r="AW2950">
        <v>29.88</v>
      </c>
      <c r="AX2950">
        <v>29.88</v>
      </c>
      <c r="AY2950">
        <v>0.17</v>
      </c>
      <c r="AZ2950">
        <v>0</v>
      </c>
      <c r="BA2950">
        <v>1350</v>
      </c>
    </row>
    <row r="2951" spans="1:53" x14ac:dyDescent="0.25">
      <c r="A2951">
        <v>6321</v>
      </c>
      <c r="B2951" t="s">
        <v>3200</v>
      </c>
      <c r="C2951">
        <v>0</v>
      </c>
      <c r="D2951">
        <v>1.58</v>
      </c>
      <c r="E2951">
        <v>0</v>
      </c>
      <c r="F2951">
        <v>0</v>
      </c>
      <c r="G2951">
        <v>0</v>
      </c>
      <c r="H2951">
        <v>0.03</v>
      </c>
      <c r="I2951">
        <v>0</v>
      </c>
      <c r="J2951">
        <v>2</v>
      </c>
      <c r="K2951">
        <v>0.03</v>
      </c>
      <c r="L2951">
        <v>-1</v>
      </c>
      <c r="M2951">
        <v>-1</v>
      </c>
      <c r="N2951">
        <v>0.67</v>
      </c>
      <c r="O2951">
        <v>3.58</v>
      </c>
      <c r="P2951">
        <v>0.03</v>
      </c>
      <c r="Q2951">
        <v>0.28000000000000003</v>
      </c>
      <c r="R2951">
        <v>0.05</v>
      </c>
      <c r="S2951">
        <v>0.32</v>
      </c>
      <c r="T2951">
        <v>0.23</v>
      </c>
      <c r="U2951">
        <v>0</v>
      </c>
      <c r="V2951">
        <v>0</v>
      </c>
      <c r="W2951">
        <v>20.67</v>
      </c>
      <c r="X2951">
        <v>0.6</v>
      </c>
      <c r="Y2951">
        <v>-1</v>
      </c>
      <c r="Z2951">
        <v>-1</v>
      </c>
      <c r="AA2951">
        <v>24.88</v>
      </c>
      <c r="AB2951">
        <v>0.03</v>
      </c>
      <c r="AC2951">
        <v>0.02</v>
      </c>
      <c r="AD2951">
        <v>0.03</v>
      </c>
      <c r="AE2951">
        <v>4.17</v>
      </c>
      <c r="AF2951">
        <v>-1</v>
      </c>
      <c r="AG2951">
        <v>-1</v>
      </c>
      <c r="AH2951">
        <v>-1</v>
      </c>
      <c r="AI2951">
        <v>0</v>
      </c>
      <c r="AJ2951">
        <v>0</v>
      </c>
      <c r="AK2951">
        <v>0.03</v>
      </c>
      <c r="AL2951">
        <v>0.03</v>
      </c>
      <c r="AM2951">
        <v>0.05</v>
      </c>
      <c r="AN2951">
        <v>0.05</v>
      </c>
      <c r="AO2951">
        <v>1.42</v>
      </c>
      <c r="AP2951">
        <v>1.42</v>
      </c>
      <c r="AQ2951">
        <v>22.67</v>
      </c>
      <c r="AR2951">
        <v>0.53</v>
      </c>
      <c r="AS2951">
        <v>0.68</v>
      </c>
      <c r="AT2951">
        <v>-1</v>
      </c>
      <c r="AU2951">
        <v>-1</v>
      </c>
      <c r="AV2951">
        <v>0.05</v>
      </c>
      <c r="AW2951">
        <v>29.88</v>
      </c>
      <c r="AX2951">
        <v>29.88</v>
      </c>
      <c r="AY2951">
        <v>0.17</v>
      </c>
      <c r="AZ2951">
        <v>0</v>
      </c>
      <c r="BA2951">
        <v>1350</v>
      </c>
    </row>
    <row r="2952" spans="1:53" x14ac:dyDescent="0.25">
      <c r="A2952">
        <v>6322</v>
      </c>
      <c r="B2952" t="s">
        <v>3201</v>
      </c>
      <c r="C2952">
        <v>0</v>
      </c>
      <c r="D2952">
        <v>1.58</v>
      </c>
      <c r="E2952">
        <v>0</v>
      </c>
      <c r="F2952">
        <v>0</v>
      </c>
      <c r="G2952">
        <v>0</v>
      </c>
      <c r="H2952">
        <v>0.03</v>
      </c>
      <c r="I2952">
        <v>0</v>
      </c>
      <c r="J2952">
        <v>2</v>
      </c>
      <c r="K2952">
        <v>0.03</v>
      </c>
      <c r="L2952">
        <v>-1</v>
      </c>
      <c r="M2952">
        <v>-1</v>
      </c>
      <c r="N2952">
        <v>0.67</v>
      </c>
      <c r="O2952">
        <v>3.58</v>
      </c>
      <c r="P2952">
        <v>0.03</v>
      </c>
      <c r="Q2952">
        <v>0.28000000000000003</v>
      </c>
      <c r="R2952">
        <v>0.05</v>
      </c>
      <c r="S2952">
        <v>0.32</v>
      </c>
      <c r="T2952">
        <v>0.23</v>
      </c>
      <c r="U2952">
        <v>0</v>
      </c>
      <c r="V2952">
        <v>0</v>
      </c>
      <c r="W2952">
        <v>20.67</v>
      </c>
      <c r="X2952">
        <v>0.6</v>
      </c>
      <c r="Y2952">
        <v>-1</v>
      </c>
      <c r="Z2952">
        <v>-1</v>
      </c>
      <c r="AA2952">
        <v>24.88</v>
      </c>
      <c r="AB2952">
        <v>0.03</v>
      </c>
      <c r="AC2952">
        <v>0.02</v>
      </c>
      <c r="AD2952">
        <v>0.03</v>
      </c>
      <c r="AE2952">
        <v>4.17</v>
      </c>
      <c r="AF2952">
        <v>-1</v>
      </c>
      <c r="AG2952">
        <v>-1</v>
      </c>
      <c r="AH2952">
        <v>-1</v>
      </c>
      <c r="AI2952">
        <v>0</v>
      </c>
      <c r="AJ2952">
        <v>0</v>
      </c>
      <c r="AK2952">
        <v>0.03</v>
      </c>
      <c r="AL2952">
        <v>0.03</v>
      </c>
      <c r="AM2952">
        <v>0.05</v>
      </c>
      <c r="AN2952">
        <v>0.05</v>
      </c>
      <c r="AO2952">
        <v>1.42</v>
      </c>
      <c r="AP2952">
        <v>1.42</v>
      </c>
      <c r="AQ2952">
        <v>22.67</v>
      </c>
      <c r="AR2952">
        <v>0.53</v>
      </c>
      <c r="AS2952">
        <v>0.68</v>
      </c>
      <c r="AT2952">
        <v>-1</v>
      </c>
      <c r="AU2952">
        <v>-1</v>
      </c>
      <c r="AV2952">
        <v>0.05</v>
      </c>
      <c r="AW2952">
        <v>29.88</v>
      </c>
      <c r="AX2952">
        <v>29.88</v>
      </c>
      <c r="AY2952">
        <v>0.17</v>
      </c>
      <c r="AZ2952">
        <v>0</v>
      </c>
      <c r="BA2952">
        <v>1350</v>
      </c>
    </row>
    <row r="2953" spans="1:53" x14ac:dyDescent="0.25">
      <c r="A2953">
        <v>6323</v>
      </c>
      <c r="B2953" t="s">
        <v>3202</v>
      </c>
      <c r="C2953">
        <v>0</v>
      </c>
      <c r="D2953">
        <v>1.58</v>
      </c>
      <c r="E2953">
        <v>0</v>
      </c>
      <c r="F2953">
        <v>0</v>
      </c>
      <c r="G2953">
        <v>0</v>
      </c>
      <c r="H2953">
        <v>0.03</v>
      </c>
      <c r="I2953">
        <v>0</v>
      </c>
      <c r="J2953">
        <v>2</v>
      </c>
      <c r="K2953">
        <v>0.03</v>
      </c>
      <c r="L2953">
        <v>-1</v>
      </c>
      <c r="M2953">
        <v>-1</v>
      </c>
      <c r="N2953">
        <v>0.67</v>
      </c>
      <c r="O2953">
        <v>3.58</v>
      </c>
      <c r="P2953">
        <v>0.03</v>
      </c>
      <c r="Q2953">
        <v>0.28000000000000003</v>
      </c>
      <c r="R2953">
        <v>0.05</v>
      </c>
      <c r="S2953">
        <v>0.32</v>
      </c>
      <c r="T2953">
        <v>0.23</v>
      </c>
      <c r="U2953">
        <v>0</v>
      </c>
      <c r="V2953">
        <v>0</v>
      </c>
      <c r="W2953">
        <v>20.67</v>
      </c>
      <c r="X2953">
        <v>0.6</v>
      </c>
      <c r="Y2953">
        <v>-1</v>
      </c>
      <c r="Z2953">
        <v>-1</v>
      </c>
      <c r="AA2953">
        <v>24.88</v>
      </c>
      <c r="AB2953">
        <v>0.03</v>
      </c>
      <c r="AC2953">
        <v>0.02</v>
      </c>
      <c r="AD2953">
        <v>0.03</v>
      </c>
      <c r="AE2953">
        <v>4.17</v>
      </c>
      <c r="AF2953">
        <v>-1</v>
      </c>
      <c r="AG2953">
        <v>-1</v>
      </c>
      <c r="AH2953">
        <v>-1</v>
      </c>
      <c r="AI2953">
        <v>0</v>
      </c>
      <c r="AJ2953">
        <v>0</v>
      </c>
      <c r="AK2953">
        <v>0.03</v>
      </c>
      <c r="AL2953">
        <v>0.03</v>
      </c>
      <c r="AM2953">
        <v>0.05</v>
      </c>
      <c r="AN2953">
        <v>0.05</v>
      </c>
      <c r="AO2953">
        <v>1.42</v>
      </c>
      <c r="AP2953">
        <v>1.42</v>
      </c>
      <c r="AQ2953">
        <v>22.67</v>
      </c>
      <c r="AR2953">
        <v>0.53</v>
      </c>
      <c r="AS2953">
        <v>0.68</v>
      </c>
      <c r="AT2953">
        <v>-1</v>
      </c>
      <c r="AU2953">
        <v>-1</v>
      </c>
      <c r="AV2953">
        <v>0.05</v>
      </c>
      <c r="AW2953">
        <v>29.88</v>
      </c>
      <c r="AX2953">
        <v>29.88</v>
      </c>
      <c r="AY2953">
        <v>0.17</v>
      </c>
      <c r="AZ2953">
        <v>0</v>
      </c>
      <c r="BA2953">
        <v>1350</v>
      </c>
    </row>
    <row r="2954" spans="1:53" x14ac:dyDescent="0.25">
      <c r="A2954">
        <v>6324</v>
      </c>
      <c r="B2954" t="s">
        <v>2007</v>
      </c>
      <c r="C2954">
        <v>0</v>
      </c>
      <c r="D2954">
        <v>1.58</v>
      </c>
      <c r="E2954">
        <v>0</v>
      </c>
      <c r="F2954">
        <v>0</v>
      </c>
      <c r="G2954">
        <v>0</v>
      </c>
      <c r="H2954">
        <v>0.03</v>
      </c>
      <c r="I2954">
        <v>0</v>
      </c>
      <c r="J2954">
        <v>2</v>
      </c>
      <c r="K2954">
        <v>0.03</v>
      </c>
      <c r="L2954">
        <v>-1</v>
      </c>
      <c r="M2954">
        <v>-1</v>
      </c>
      <c r="N2954">
        <v>0.67</v>
      </c>
      <c r="O2954">
        <v>3.58</v>
      </c>
      <c r="P2954">
        <v>0.03</v>
      </c>
      <c r="Q2954">
        <v>0.28000000000000003</v>
      </c>
      <c r="R2954">
        <v>0.05</v>
      </c>
      <c r="S2954">
        <v>0.32</v>
      </c>
      <c r="T2954">
        <v>0.23</v>
      </c>
      <c r="U2954">
        <v>0</v>
      </c>
      <c r="V2954">
        <v>0</v>
      </c>
      <c r="W2954">
        <v>20.67</v>
      </c>
      <c r="X2954">
        <v>0.6</v>
      </c>
      <c r="Y2954">
        <v>-1</v>
      </c>
      <c r="Z2954">
        <v>-1</v>
      </c>
      <c r="AA2954">
        <v>24.88</v>
      </c>
      <c r="AB2954">
        <v>0.03</v>
      </c>
      <c r="AC2954">
        <v>0.02</v>
      </c>
      <c r="AD2954">
        <v>0.03</v>
      </c>
      <c r="AE2954">
        <v>4.17</v>
      </c>
      <c r="AF2954">
        <v>-1</v>
      </c>
      <c r="AG2954">
        <v>-1</v>
      </c>
      <c r="AH2954">
        <v>-1</v>
      </c>
      <c r="AI2954">
        <v>0</v>
      </c>
      <c r="AJ2954">
        <v>0</v>
      </c>
      <c r="AK2954">
        <v>0.03</v>
      </c>
      <c r="AL2954">
        <v>0.03</v>
      </c>
      <c r="AM2954">
        <v>0.05</v>
      </c>
      <c r="AN2954">
        <v>0.05</v>
      </c>
      <c r="AO2954">
        <v>1.42</v>
      </c>
      <c r="AP2954">
        <v>1.42</v>
      </c>
      <c r="AQ2954">
        <v>22.67</v>
      </c>
      <c r="AR2954">
        <v>0.53</v>
      </c>
      <c r="AS2954">
        <v>0.68</v>
      </c>
      <c r="AT2954">
        <v>-1</v>
      </c>
      <c r="AU2954">
        <v>-1</v>
      </c>
      <c r="AV2954">
        <v>0.05</v>
      </c>
      <c r="AW2954">
        <v>29.88</v>
      </c>
      <c r="AX2954">
        <v>29.88</v>
      </c>
      <c r="AY2954">
        <v>0.17</v>
      </c>
      <c r="AZ2954">
        <v>0</v>
      </c>
      <c r="BA2954">
        <v>1350</v>
      </c>
    </row>
    <row r="2955" spans="1:53" x14ac:dyDescent="0.25">
      <c r="A2955">
        <v>6325</v>
      </c>
      <c r="B2955" t="s">
        <v>3203</v>
      </c>
      <c r="C2955">
        <v>0</v>
      </c>
      <c r="D2955">
        <v>1.58</v>
      </c>
      <c r="E2955">
        <v>0</v>
      </c>
      <c r="F2955">
        <v>0</v>
      </c>
      <c r="G2955">
        <v>0</v>
      </c>
      <c r="H2955">
        <v>0.03</v>
      </c>
      <c r="I2955">
        <v>0</v>
      </c>
      <c r="J2955">
        <v>2</v>
      </c>
      <c r="K2955">
        <v>0.03</v>
      </c>
      <c r="L2955">
        <v>-1</v>
      </c>
      <c r="M2955">
        <v>-1</v>
      </c>
      <c r="N2955">
        <v>0.67</v>
      </c>
      <c r="O2955">
        <v>3.58</v>
      </c>
      <c r="P2955">
        <v>0.03</v>
      </c>
      <c r="Q2955">
        <v>0.28000000000000003</v>
      </c>
      <c r="R2955">
        <v>0.05</v>
      </c>
      <c r="S2955">
        <v>0.32</v>
      </c>
      <c r="T2955">
        <v>0.23</v>
      </c>
      <c r="U2955">
        <v>0</v>
      </c>
      <c r="V2955">
        <v>0</v>
      </c>
      <c r="W2955">
        <v>20.67</v>
      </c>
      <c r="X2955">
        <v>0.6</v>
      </c>
      <c r="Y2955">
        <v>-1</v>
      </c>
      <c r="Z2955">
        <v>-1</v>
      </c>
      <c r="AA2955">
        <v>24.88</v>
      </c>
      <c r="AB2955">
        <v>0.03</v>
      </c>
      <c r="AC2955">
        <v>0.02</v>
      </c>
      <c r="AD2955">
        <v>0.03</v>
      </c>
      <c r="AE2955">
        <v>4.17</v>
      </c>
      <c r="AF2955">
        <v>-1</v>
      </c>
      <c r="AG2955">
        <v>-1</v>
      </c>
      <c r="AH2955">
        <v>-1</v>
      </c>
      <c r="AI2955">
        <v>0</v>
      </c>
      <c r="AJ2955">
        <v>0</v>
      </c>
      <c r="AK2955">
        <v>0.03</v>
      </c>
      <c r="AL2955">
        <v>0.03</v>
      </c>
      <c r="AM2955">
        <v>0.05</v>
      </c>
      <c r="AN2955">
        <v>0.05</v>
      </c>
      <c r="AO2955">
        <v>1.42</v>
      </c>
      <c r="AP2955">
        <v>1.42</v>
      </c>
      <c r="AQ2955">
        <v>22.67</v>
      </c>
      <c r="AR2955">
        <v>0.53</v>
      </c>
      <c r="AS2955">
        <v>0.68</v>
      </c>
      <c r="AT2955">
        <v>-1</v>
      </c>
      <c r="AU2955">
        <v>-1</v>
      </c>
      <c r="AV2955">
        <v>0.05</v>
      </c>
      <c r="AW2955">
        <v>29.88</v>
      </c>
      <c r="AX2955">
        <v>29.88</v>
      </c>
      <c r="AY2955">
        <v>0.17</v>
      </c>
      <c r="AZ2955">
        <v>0</v>
      </c>
      <c r="BA2955">
        <v>1350</v>
      </c>
    </row>
    <row r="2956" spans="1:53" x14ac:dyDescent="0.25">
      <c r="A2956">
        <v>6326</v>
      </c>
      <c r="B2956" t="s">
        <v>3204</v>
      </c>
      <c r="C2956">
        <v>0</v>
      </c>
      <c r="D2956">
        <v>1.58</v>
      </c>
      <c r="E2956">
        <v>0</v>
      </c>
      <c r="F2956">
        <v>0</v>
      </c>
      <c r="G2956">
        <v>0</v>
      </c>
      <c r="H2956">
        <v>0.03</v>
      </c>
      <c r="I2956">
        <v>0</v>
      </c>
      <c r="J2956">
        <v>2</v>
      </c>
      <c r="K2956">
        <v>0.03</v>
      </c>
      <c r="L2956">
        <v>-1</v>
      </c>
      <c r="M2956">
        <v>-1</v>
      </c>
      <c r="N2956">
        <v>0.67</v>
      </c>
      <c r="O2956">
        <v>3.58</v>
      </c>
      <c r="P2956">
        <v>0.03</v>
      </c>
      <c r="Q2956">
        <v>0.28000000000000003</v>
      </c>
      <c r="R2956">
        <v>0.05</v>
      </c>
      <c r="S2956">
        <v>0.32</v>
      </c>
      <c r="T2956">
        <v>0.23</v>
      </c>
      <c r="U2956">
        <v>0</v>
      </c>
      <c r="V2956">
        <v>0</v>
      </c>
      <c r="W2956">
        <v>20.67</v>
      </c>
      <c r="X2956">
        <v>0.6</v>
      </c>
      <c r="Y2956">
        <v>-1</v>
      </c>
      <c r="Z2956">
        <v>-1</v>
      </c>
      <c r="AA2956">
        <v>24.88</v>
      </c>
      <c r="AB2956">
        <v>0.03</v>
      </c>
      <c r="AC2956">
        <v>0.02</v>
      </c>
      <c r="AD2956">
        <v>0.03</v>
      </c>
      <c r="AE2956">
        <v>4.17</v>
      </c>
      <c r="AF2956">
        <v>-1</v>
      </c>
      <c r="AG2956">
        <v>-1</v>
      </c>
      <c r="AH2956">
        <v>-1</v>
      </c>
      <c r="AI2956">
        <v>0</v>
      </c>
      <c r="AJ2956">
        <v>0</v>
      </c>
      <c r="AK2956">
        <v>0.03</v>
      </c>
      <c r="AL2956">
        <v>0.03</v>
      </c>
      <c r="AM2956">
        <v>0.05</v>
      </c>
      <c r="AN2956">
        <v>0.05</v>
      </c>
      <c r="AO2956">
        <v>1.42</v>
      </c>
      <c r="AP2956">
        <v>1.42</v>
      </c>
      <c r="AQ2956">
        <v>22.67</v>
      </c>
      <c r="AR2956">
        <v>0.53</v>
      </c>
      <c r="AS2956">
        <v>0.68</v>
      </c>
      <c r="AT2956">
        <v>-1</v>
      </c>
      <c r="AU2956">
        <v>-1</v>
      </c>
      <c r="AV2956">
        <v>0.05</v>
      </c>
      <c r="AW2956">
        <v>29.88</v>
      </c>
      <c r="AX2956">
        <v>29.88</v>
      </c>
      <c r="AY2956">
        <v>0.17</v>
      </c>
      <c r="AZ2956">
        <v>0</v>
      </c>
      <c r="BA2956">
        <v>1350</v>
      </c>
    </row>
    <row r="2957" spans="1:53" x14ac:dyDescent="0.25">
      <c r="A2957">
        <v>6327</v>
      </c>
      <c r="B2957" t="s">
        <v>3205</v>
      </c>
      <c r="C2957">
        <v>0</v>
      </c>
      <c r="D2957">
        <v>1.58</v>
      </c>
      <c r="E2957">
        <v>0</v>
      </c>
      <c r="F2957">
        <v>0</v>
      </c>
      <c r="G2957">
        <v>0</v>
      </c>
      <c r="H2957">
        <v>0.03</v>
      </c>
      <c r="I2957">
        <v>0</v>
      </c>
      <c r="J2957">
        <v>2</v>
      </c>
      <c r="K2957">
        <v>0.03</v>
      </c>
      <c r="L2957">
        <v>-1</v>
      </c>
      <c r="M2957">
        <v>-1</v>
      </c>
      <c r="N2957">
        <v>0.67</v>
      </c>
      <c r="O2957">
        <v>3.58</v>
      </c>
      <c r="P2957">
        <v>0.03</v>
      </c>
      <c r="Q2957">
        <v>0.28000000000000003</v>
      </c>
      <c r="R2957">
        <v>0.05</v>
      </c>
      <c r="S2957">
        <v>0.32</v>
      </c>
      <c r="T2957">
        <v>0.23</v>
      </c>
      <c r="U2957">
        <v>0</v>
      </c>
      <c r="V2957">
        <v>0</v>
      </c>
      <c r="W2957">
        <v>20.67</v>
      </c>
      <c r="X2957">
        <v>0.6</v>
      </c>
      <c r="Y2957">
        <v>-1</v>
      </c>
      <c r="Z2957">
        <v>-1</v>
      </c>
      <c r="AA2957">
        <v>24.88</v>
      </c>
      <c r="AB2957">
        <v>0.03</v>
      </c>
      <c r="AC2957">
        <v>0.02</v>
      </c>
      <c r="AD2957">
        <v>0.03</v>
      </c>
      <c r="AE2957">
        <v>4.17</v>
      </c>
      <c r="AF2957">
        <v>-1</v>
      </c>
      <c r="AG2957">
        <v>-1</v>
      </c>
      <c r="AH2957">
        <v>-1</v>
      </c>
      <c r="AI2957">
        <v>0</v>
      </c>
      <c r="AJ2957">
        <v>0</v>
      </c>
      <c r="AK2957">
        <v>0.03</v>
      </c>
      <c r="AL2957">
        <v>0.03</v>
      </c>
      <c r="AM2957">
        <v>0.05</v>
      </c>
      <c r="AN2957">
        <v>0.05</v>
      </c>
      <c r="AO2957">
        <v>1.42</v>
      </c>
      <c r="AP2957">
        <v>1.42</v>
      </c>
      <c r="AQ2957">
        <v>22.67</v>
      </c>
      <c r="AR2957">
        <v>0.53</v>
      </c>
      <c r="AS2957">
        <v>0.68</v>
      </c>
      <c r="AT2957">
        <v>-1</v>
      </c>
      <c r="AU2957">
        <v>-1</v>
      </c>
      <c r="AV2957">
        <v>0.05</v>
      </c>
      <c r="AW2957">
        <v>29.88</v>
      </c>
      <c r="AX2957">
        <v>29.88</v>
      </c>
      <c r="AY2957">
        <v>0.17</v>
      </c>
      <c r="AZ2957">
        <v>0</v>
      </c>
      <c r="BA2957">
        <v>1350</v>
      </c>
    </row>
    <row r="2958" spans="1:53" x14ac:dyDescent="0.25">
      <c r="A2958">
        <v>6328</v>
      </c>
      <c r="B2958" t="s">
        <v>3206</v>
      </c>
      <c r="C2958">
        <v>0</v>
      </c>
      <c r="D2958">
        <v>1.58</v>
      </c>
      <c r="E2958">
        <v>0</v>
      </c>
      <c r="F2958">
        <v>0</v>
      </c>
      <c r="G2958">
        <v>0</v>
      </c>
      <c r="H2958">
        <v>0.03</v>
      </c>
      <c r="I2958">
        <v>0</v>
      </c>
      <c r="J2958">
        <v>2</v>
      </c>
      <c r="K2958">
        <v>0.03</v>
      </c>
      <c r="L2958">
        <v>-1</v>
      </c>
      <c r="M2958">
        <v>-1</v>
      </c>
      <c r="N2958">
        <v>0.67</v>
      </c>
      <c r="O2958">
        <v>3.58</v>
      </c>
      <c r="P2958">
        <v>0.03</v>
      </c>
      <c r="Q2958">
        <v>0.28000000000000003</v>
      </c>
      <c r="R2958">
        <v>0.05</v>
      </c>
      <c r="S2958">
        <v>0.32</v>
      </c>
      <c r="T2958">
        <v>0.23</v>
      </c>
      <c r="U2958">
        <v>0</v>
      </c>
      <c r="V2958">
        <v>0</v>
      </c>
      <c r="W2958">
        <v>20.67</v>
      </c>
      <c r="X2958">
        <v>0.6</v>
      </c>
      <c r="Y2958">
        <v>-1</v>
      </c>
      <c r="Z2958">
        <v>-1</v>
      </c>
      <c r="AA2958">
        <v>24.88</v>
      </c>
      <c r="AB2958">
        <v>0.03</v>
      </c>
      <c r="AC2958">
        <v>0.02</v>
      </c>
      <c r="AD2958">
        <v>0.03</v>
      </c>
      <c r="AE2958">
        <v>4.17</v>
      </c>
      <c r="AF2958">
        <v>-1</v>
      </c>
      <c r="AG2958">
        <v>-1</v>
      </c>
      <c r="AH2958">
        <v>-1</v>
      </c>
      <c r="AI2958">
        <v>0</v>
      </c>
      <c r="AJ2958">
        <v>0</v>
      </c>
      <c r="AK2958">
        <v>0.03</v>
      </c>
      <c r="AL2958">
        <v>0.03</v>
      </c>
      <c r="AM2958">
        <v>0.05</v>
      </c>
      <c r="AN2958">
        <v>0.05</v>
      </c>
      <c r="AO2958">
        <v>1.42</v>
      </c>
      <c r="AP2958">
        <v>1.42</v>
      </c>
      <c r="AQ2958">
        <v>22.67</v>
      </c>
      <c r="AR2958">
        <v>0.53</v>
      </c>
      <c r="AS2958">
        <v>0.68</v>
      </c>
      <c r="AT2958">
        <v>-1</v>
      </c>
      <c r="AU2958">
        <v>-1</v>
      </c>
      <c r="AV2958">
        <v>0.05</v>
      </c>
      <c r="AW2958">
        <v>29.88</v>
      </c>
      <c r="AX2958">
        <v>29.88</v>
      </c>
      <c r="AY2958">
        <v>0.17</v>
      </c>
      <c r="AZ2958">
        <v>0</v>
      </c>
      <c r="BA2958">
        <v>1350</v>
      </c>
    </row>
    <row r="2959" spans="1:53" x14ac:dyDescent="0.25">
      <c r="A2959">
        <v>6329</v>
      </c>
      <c r="B2959" t="s">
        <v>3207</v>
      </c>
      <c r="C2959">
        <v>0</v>
      </c>
      <c r="D2959">
        <v>1.58</v>
      </c>
      <c r="E2959">
        <v>0</v>
      </c>
      <c r="F2959">
        <v>0</v>
      </c>
      <c r="G2959">
        <v>0</v>
      </c>
      <c r="H2959">
        <v>0.03</v>
      </c>
      <c r="I2959">
        <v>0</v>
      </c>
      <c r="J2959">
        <v>2</v>
      </c>
      <c r="K2959">
        <v>0.03</v>
      </c>
      <c r="L2959">
        <v>-1</v>
      </c>
      <c r="M2959">
        <v>-1</v>
      </c>
      <c r="N2959">
        <v>0.67</v>
      </c>
      <c r="O2959">
        <v>3.58</v>
      </c>
      <c r="P2959">
        <v>0.03</v>
      </c>
      <c r="Q2959">
        <v>0.28000000000000003</v>
      </c>
      <c r="R2959">
        <v>0.05</v>
      </c>
      <c r="S2959">
        <v>0.32</v>
      </c>
      <c r="T2959">
        <v>0.23</v>
      </c>
      <c r="U2959">
        <v>0</v>
      </c>
      <c r="V2959">
        <v>0</v>
      </c>
      <c r="W2959">
        <v>20.67</v>
      </c>
      <c r="X2959">
        <v>0.6</v>
      </c>
      <c r="Y2959">
        <v>-1</v>
      </c>
      <c r="Z2959">
        <v>-1</v>
      </c>
      <c r="AA2959">
        <v>24.88</v>
      </c>
      <c r="AB2959">
        <v>0.03</v>
      </c>
      <c r="AC2959">
        <v>0.02</v>
      </c>
      <c r="AD2959">
        <v>0.03</v>
      </c>
      <c r="AE2959">
        <v>4.17</v>
      </c>
      <c r="AF2959">
        <v>-1</v>
      </c>
      <c r="AG2959">
        <v>-1</v>
      </c>
      <c r="AH2959">
        <v>-1</v>
      </c>
      <c r="AI2959">
        <v>0</v>
      </c>
      <c r="AJ2959">
        <v>0</v>
      </c>
      <c r="AK2959">
        <v>0.03</v>
      </c>
      <c r="AL2959">
        <v>0.03</v>
      </c>
      <c r="AM2959">
        <v>0.05</v>
      </c>
      <c r="AN2959">
        <v>0.05</v>
      </c>
      <c r="AO2959">
        <v>1.42</v>
      </c>
      <c r="AP2959">
        <v>1.42</v>
      </c>
      <c r="AQ2959">
        <v>22.67</v>
      </c>
      <c r="AR2959">
        <v>0.53</v>
      </c>
      <c r="AS2959">
        <v>0.68</v>
      </c>
      <c r="AT2959">
        <v>-1</v>
      </c>
      <c r="AU2959">
        <v>-1</v>
      </c>
      <c r="AV2959">
        <v>0.05</v>
      </c>
      <c r="AW2959">
        <v>29.88</v>
      </c>
      <c r="AX2959">
        <v>29.88</v>
      </c>
      <c r="AY2959">
        <v>0.17</v>
      </c>
      <c r="AZ2959">
        <v>0</v>
      </c>
      <c r="BA2959">
        <v>1350</v>
      </c>
    </row>
    <row r="2960" spans="1:53" x14ac:dyDescent="0.25">
      <c r="A2960">
        <v>6330</v>
      </c>
      <c r="B2960" t="s">
        <v>3208</v>
      </c>
      <c r="C2960">
        <v>0</v>
      </c>
      <c r="D2960">
        <v>1.58</v>
      </c>
      <c r="E2960">
        <v>0</v>
      </c>
      <c r="F2960">
        <v>0</v>
      </c>
      <c r="G2960">
        <v>0</v>
      </c>
      <c r="H2960">
        <v>0.03</v>
      </c>
      <c r="I2960">
        <v>0</v>
      </c>
      <c r="J2960">
        <v>2</v>
      </c>
      <c r="K2960">
        <v>0.03</v>
      </c>
      <c r="L2960">
        <v>-1</v>
      </c>
      <c r="M2960">
        <v>-1</v>
      </c>
      <c r="N2960">
        <v>0.67</v>
      </c>
      <c r="O2960">
        <v>3.58</v>
      </c>
      <c r="P2960">
        <v>0.03</v>
      </c>
      <c r="Q2960">
        <v>0.28000000000000003</v>
      </c>
      <c r="R2960">
        <v>0.05</v>
      </c>
      <c r="S2960">
        <v>0.32</v>
      </c>
      <c r="T2960">
        <v>0.23</v>
      </c>
      <c r="U2960">
        <v>0</v>
      </c>
      <c r="V2960">
        <v>0</v>
      </c>
      <c r="W2960">
        <v>20.67</v>
      </c>
      <c r="X2960">
        <v>0.6</v>
      </c>
      <c r="Y2960">
        <v>-1</v>
      </c>
      <c r="Z2960">
        <v>-1</v>
      </c>
      <c r="AA2960">
        <v>24.88</v>
      </c>
      <c r="AB2960">
        <v>0.03</v>
      </c>
      <c r="AC2960">
        <v>0.02</v>
      </c>
      <c r="AD2960">
        <v>0.03</v>
      </c>
      <c r="AE2960">
        <v>4.17</v>
      </c>
      <c r="AF2960">
        <v>-1</v>
      </c>
      <c r="AG2960">
        <v>-1</v>
      </c>
      <c r="AH2960">
        <v>-1</v>
      </c>
      <c r="AI2960">
        <v>0</v>
      </c>
      <c r="AJ2960">
        <v>0</v>
      </c>
      <c r="AK2960">
        <v>0.03</v>
      </c>
      <c r="AL2960">
        <v>0.03</v>
      </c>
      <c r="AM2960">
        <v>0.05</v>
      </c>
      <c r="AN2960">
        <v>0.05</v>
      </c>
      <c r="AO2960">
        <v>1.42</v>
      </c>
      <c r="AP2960">
        <v>1.42</v>
      </c>
      <c r="AQ2960">
        <v>22.67</v>
      </c>
      <c r="AR2960">
        <v>0.53</v>
      </c>
      <c r="AS2960">
        <v>0.68</v>
      </c>
      <c r="AT2960">
        <v>-1</v>
      </c>
      <c r="AU2960">
        <v>-1</v>
      </c>
      <c r="AV2960">
        <v>0.05</v>
      </c>
      <c r="AW2960">
        <v>29.88</v>
      </c>
      <c r="AX2960">
        <v>29.88</v>
      </c>
      <c r="AY2960">
        <v>0.17</v>
      </c>
      <c r="AZ2960">
        <v>0</v>
      </c>
      <c r="BA2960">
        <v>1350</v>
      </c>
    </row>
    <row r="2961" spans="1:53" x14ac:dyDescent="0.25">
      <c r="A2961">
        <v>6331</v>
      </c>
      <c r="B2961" t="s">
        <v>3209</v>
      </c>
      <c r="C2961">
        <v>0</v>
      </c>
      <c r="D2961">
        <v>1.58</v>
      </c>
      <c r="E2961">
        <v>0</v>
      </c>
      <c r="F2961">
        <v>0</v>
      </c>
      <c r="G2961">
        <v>0</v>
      </c>
      <c r="H2961">
        <v>0.03</v>
      </c>
      <c r="I2961">
        <v>0</v>
      </c>
      <c r="J2961">
        <v>2</v>
      </c>
      <c r="K2961">
        <v>0.03</v>
      </c>
      <c r="L2961">
        <v>-1</v>
      </c>
      <c r="M2961">
        <v>-1</v>
      </c>
      <c r="N2961">
        <v>0.67</v>
      </c>
      <c r="O2961">
        <v>3.58</v>
      </c>
      <c r="P2961">
        <v>0.03</v>
      </c>
      <c r="Q2961">
        <v>0.28000000000000003</v>
      </c>
      <c r="R2961">
        <v>0.05</v>
      </c>
      <c r="S2961">
        <v>0.32</v>
      </c>
      <c r="T2961">
        <v>0.23</v>
      </c>
      <c r="U2961">
        <v>0</v>
      </c>
      <c r="V2961">
        <v>0</v>
      </c>
      <c r="W2961">
        <v>20.67</v>
      </c>
      <c r="X2961">
        <v>0.6</v>
      </c>
      <c r="Y2961">
        <v>-1</v>
      </c>
      <c r="Z2961">
        <v>-1</v>
      </c>
      <c r="AA2961">
        <v>24.88</v>
      </c>
      <c r="AB2961">
        <v>0.03</v>
      </c>
      <c r="AC2961">
        <v>0.02</v>
      </c>
      <c r="AD2961">
        <v>0.03</v>
      </c>
      <c r="AE2961">
        <v>4.17</v>
      </c>
      <c r="AF2961">
        <v>-1</v>
      </c>
      <c r="AG2961">
        <v>-1</v>
      </c>
      <c r="AH2961">
        <v>-1</v>
      </c>
      <c r="AI2961">
        <v>0</v>
      </c>
      <c r="AJ2961">
        <v>0</v>
      </c>
      <c r="AK2961">
        <v>0.03</v>
      </c>
      <c r="AL2961">
        <v>0.03</v>
      </c>
      <c r="AM2961">
        <v>0.05</v>
      </c>
      <c r="AN2961">
        <v>0.05</v>
      </c>
      <c r="AO2961">
        <v>1.42</v>
      </c>
      <c r="AP2961">
        <v>1.42</v>
      </c>
      <c r="AQ2961">
        <v>22.67</v>
      </c>
      <c r="AR2961">
        <v>0.53</v>
      </c>
      <c r="AS2961">
        <v>0.68</v>
      </c>
      <c r="AT2961">
        <v>-1</v>
      </c>
      <c r="AU2961">
        <v>-1</v>
      </c>
      <c r="AV2961">
        <v>0.05</v>
      </c>
      <c r="AW2961">
        <v>29.88</v>
      </c>
      <c r="AX2961">
        <v>29.88</v>
      </c>
      <c r="AY2961">
        <v>0.17</v>
      </c>
      <c r="AZ2961">
        <v>0</v>
      </c>
      <c r="BA2961">
        <v>1350</v>
      </c>
    </row>
    <row r="2962" spans="1:53" x14ac:dyDescent="0.25">
      <c r="A2962">
        <v>6332</v>
      </c>
      <c r="B2962" t="s">
        <v>3210</v>
      </c>
      <c r="C2962">
        <v>0</v>
      </c>
      <c r="D2962">
        <v>1.58</v>
      </c>
      <c r="E2962">
        <v>0</v>
      </c>
      <c r="F2962">
        <v>0</v>
      </c>
      <c r="G2962">
        <v>0</v>
      </c>
      <c r="H2962">
        <v>0.03</v>
      </c>
      <c r="I2962">
        <v>0</v>
      </c>
      <c r="J2962">
        <v>2</v>
      </c>
      <c r="K2962">
        <v>0.03</v>
      </c>
      <c r="L2962">
        <v>-1</v>
      </c>
      <c r="M2962">
        <v>-1</v>
      </c>
      <c r="N2962">
        <v>0.67</v>
      </c>
      <c r="O2962">
        <v>3.58</v>
      </c>
      <c r="P2962">
        <v>0.03</v>
      </c>
      <c r="Q2962">
        <v>0.28000000000000003</v>
      </c>
      <c r="R2962">
        <v>0.05</v>
      </c>
      <c r="S2962">
        <v>0.32</v>
      </c>
      <c r="T2962">
        <v>0.23</v>
      </c>
      <c r="U2962">
        <v>0</v>
      </c>
      <c r="V2962">
        <v>0</v>
      </c>
      <c r="W2962">
        <v>20.67</v>
      </c>
      <c r="X2962">
        <v>0.6</v>
      </c>
      <c r="Y2962">
        <v>-1</v>
      </c>
      <c r="Z2962">
        <v>-1</v>
      </c>
      <c r="AA2962">
        <v>24.88</v>
      </c>
      <c r="AB2962">
        <v>0.03</v>
      </c>
      <c r="AC2962">
        <v>0.02</v>
      </c>
      <c r="AD2962">
        <v>0.03</v>
      </c>
      <c r="AE2962">
        <v>4.17</v>
      </c>
      <c r="AF2962">
        <v>-1</v>
      </c>
      <c r="AG2962">
        <v>-1</v>
      </c>
      <c r="AH2962">
        <v>-1</v>
      </c>
      <c r="AI2962">
        <v>0</v>
      </c>
      <c r="AJ2962">
        <v>0</v>
      </c>
      <c r="AK2962">
        <v>0.03</v>
      </c>
      <c r="AL2962">
        <v>0.03</v>
      </c>
      <c r="AM2962">
        <v>0.05</v>
      </c>
      <c r="AN2962">
        <v>0.05</v>
      </c>
      <c r="AO2962">
        <v>1.42</v>
      </c>
      <c r="AP2962">
        <v>1.42</v>
      </c>
      <c r="AQ2962">
        <v>22.67</v>
      </c>
      <c r="AR2962">
        <v>0.53</v>
      </c>
      <c r="AS2962">
        <v>0.68</v>
      </c>
      <c r="AT2962">
        <v>-1</v>
      </c>
      <c r="AU2962">
        <v>-1</v>
      </c>
      <c r="AV2962">
        <v>0.05</v>
      </c>
      <c r="AW2962">
        <v>29.88</v>
      </c>
      <c r="AX2962">
        <v>29.88</v>
      </c>
      <c r="AY2962">
        <v>0.17</v>
      </c>
      <c r="AZ2962">
        <v>0</v>
      </c>
      <c r="BA2962">
        <v>1350</v>
      </c>
    </row>
    <row r="2963" spans="1:53" x14ac:dyDescent="0.25">
      <c r="A2963">
        <v>6333</v>
      </c>
      <c r="B2963" t="s">
        <v>3211</v>
      </c>
      <c r="C2963">
        <v>0</v>
      </c>
      <c r="D2963">
        <v>1.58</v>
      </c>
      <c r="E2963">
        <v>0</v>
      </c>
      <c r="F2963">
        <v>0</v>
      </c>
      <c r="G2963">
        <v>0</v>
      </c>
      <c r="H2963">
        <v>0.03</v>
      </c>
      <c r="I2963">
        <v>0</v>
      </c>
      <c r="J2963">
        <v>2</v>
      </c>
      <c r="K2963">
        <v>0.03</v>
      </c>
      <c r="L2963">
        <v>-1</v>
      </c>
      <c r="M2963">
        <v>-1</v>
      </c>
      <c r="N2963">
        <v>0.67</v>
      </c>
      <c r="O2963">
        <v>3.58</v>
      </c>
      <c r="P2963">
        <v>0.03</v>
      </c>
      <c r="Q2963">
        <v>0.28000000000000003</v>
      </c>
      <c r="R2963">
        <v>0.05</v>
      </c>
      <c r="S2963">
        <v>0.32</v>
      </c>
      <c r="T2963">
        <v>0.23</v>
      </c>
      <c r="U2963">
        <v>0</v>
      </c>
      <c r="V2963">
        <v>0</v>
      </c>
      <c r="W2963">
        <v>20.67</v>
      </c>
      <c r="X2963">
        <v>0.6</v>
      </c>
      <c r="Y2963">
        <v>-1</v>
      </c>
      <c r="Z2963">
        <v>-1</v>
      </c>
      <c r="AA2963">
        <v>24.88</v>
      </c>
      <c r="AB2963">
        <v>0.03</v>
      </c>
      <c r="AC2963">
        <v>0.02</v>
      </c>
      <c r="AD2963">
        <v>0.03</v>
      </c>
      <c r="AE2963">
        <v>4.17</v>
      </c>
      <c r="AF2963">
        <v>-1</v>
      </c>
      <c r="AG2963">
        <v>-1</v>
      </c>
      <c r="AH2963">
        <v>-1</v>
      </c>
      <c r="AI2963">
        <v>0</v>
      </c>
      <c r="AJ2963">
        <v>0</v>
      </c>
      <c r="AK2963">
        <v>0.03</v>
      </c>
      <c r="AL2963">
        <v>0.03</v>
      </c>
      <c r="AM2963">
        <v>0.05</v>
      </c>
      <c r="AN2963">
        <v>0.05</v>
      </c>
      <c r="AO2963">
        <v>1.42</v>
      </c>
      <c r="AP2963">
        <v>1.42</v>
      </c>
      <c r="AQ2963">
        <v>22.67</v>
      </c>
      <c r="AR2963">
        <v>0.53</v>
      </c>
      <c r="AS2963">
        <v>0.68</v>
      </c>
      <c r="AT2963">
        <v>-1</v>
      </c>
      <c r="AU2963">
        <v>-1</v>
      </c>
      <c r="AV2963">
        <v>0.05</v>
      </c>
      <c r="AW2963">
        <v>29.88</v>
      </c>
      <c r="AX2963">
        <v>29.88</v>
      </c>
      <c r="AY2963">
        <v>0.17</v>
      </c>
      <c r="AZ2963">
        <v>0</v>
      </c>
      <c r="BA2963">
        <v>1350</v>
      </c>
    </row>
    <row r="2964" spans="1:53" x14ac:dyDescent="0.25">
      <c r="A2964">
        <v>6334</v>
      </c>
      <c r="B2964" t="s">
        <v>1749</v>
      </c>
      <c r="C2964">
        <v>0</v>
      </c>
      <c r="D2964">
        <v>1.58</v>
      </c>
      <c r="E2964">
        <v>0</v>
      </c>
      <c r="F2964">
        <v>0</v>
      </c>
      <c r="G2964">
        <v>0</v>
      </c>
      <c r="H2964">
        <v>0.03</v>
      </c>
      <c r="I2964">
        <v>0</v>
      </c>
      <c r="J2964">
        <v>2</v>
      </c>
      <c r="K2964">
        <v>0.03</v>
      </c>
      <c r="L2964">
        <v>-1</v>
      </c>
      <c r="M2964">
        <v>-1</v>
      </c>
      <c r="N2964">
        <v>0.67</v>
      </c>
      <c r="O2964">
        <v>3.58</v>
      </c>
      <c r="P2964">
        <v>0.03</v>
      </c>
      <c r="Q2964">
        <v>0.28000000000000003</v>
      </c>
      <c r="R2964">
        <v>0.05</v>
      </c>
      <c r="S2964">
        <v>0.32</v>
      </c>
      <c r="T2964">
        <v>0.23</v>
      </c>
      <c r="U2964">
        <v>0</v>
      </c>
      <c r="V2964">
        <v>0</v>
      </c>
      <c r="W2964">
        <v>20.67</v>
      </c>
      <c r="X2964">
        <v>0.6</v>
      </c>
      <c r="Y2964">
        <v>-1</v>
      </c>
      <c r="Z2964">
        <v>-1</v>
      </c>
      <c r="AA2964">
        <v>24.88</v>
      </c>
      <c r="AB2964">
        <v>0.03</v>
      </c>
      <c r="AC2964">
        <v>0.02</v>
      </c>
      <c r="AD2964">
        <v>0.03</v>
      </c>
      <c r="AE2964">
        <v>4.17</v>
      </c>
      <c r="AF2964">
        <v>-1</v>
      </c>
      <c r="AG2964">
        <v>-1</v>
      </c>
      <c r="AH2964">
        <v>-1</v>
      </c>
      <c r="AI2964">
        <v>0</v>
      </c>
      <c r="AJ2964">
        <v>0</v>
      </c>
      <c r="AK2964">
        <v>0.03</v>
      </c>
      <c r="AL2964">
        <v>0.03</v>
      </c>
      <c r="AM2964">
        <v>0.05</v>
      </c>
      <c r="AN2964">
        <v>0.05</v>
      </c>
      <c r="AO2964">
        <v>1.42</v>
      </c>
      <c r="AP2964">
        <v>1.42</v>
      </c>
      <c r="AQ2964">
        <v>22.67</v>
      </c>
      <c r="AR2964">
        <v>0.53</v>
      </c>
      <c r="AS2964">
        <v>0.68</v>
      </c>
      <c r="AT2964">
        <v>-1</v>
      </c>
      <c r="AU2964">
        <v>-1</v>
      </c>
      <c r="AV2964">
        <v>0.05</v>
      </c>
      <c r="AW2964">
        <v>29.88</v>
      </c>
      <c r="AX2964">
        <v>29.88</v>
      </c>
      <c r="AY2964">
        <v>0.17</v>
      </c>
      <c r="AZ2964">
        <v>0</v>
      </c>
      <c r="BA2964">
        <v>1350</v>
      </c>
    </row>
    <row r="2965" spans="1:53" x14ac:dyDescent="0.25">
      <c r="A2965">
        <v>6335</v>
      </c>
      <c r="B2965" t="s">
        <v>3212</v>
      </c>
      <c r="C2965">
        <v>0</v>
      </c>
      <c r="D2965">
        <v>1.58</v>
      </c>
      <c r="E2965">
        <v>0</v>
      </c>
      <c r="F2965">
        <v>0</v>
      </c>
      <c r="G2965">
        <v>0</v>
      </c>
      <c r="H2965">
        <v>0.03</v>
      </c>
      <c r="I2965">
        <v>0</v>
      </c>
      <c r="J2965">
        <v>2</v>
      </c>
      <c r="K2965">
        <v>0.03</v>
      </c>
      <c r="L2965">
        <v>-1</v>
      </c>
      <c r="M2965">
        <v>-1</v>
      </c>
      <c r="N2965">
        <v>0.67</v>
      </c>
      <c r="O2965">
        <v>3.58</v>
      </c>
      <c r="P2965">
        <v>0.03</v>
      </c>
      <c r="Q2965">
        <v>0.28000000000000003</v>
      </c>
      <c r="R2965">
        <v>0.05</v>
      </c>
      <c r="S2965">
        <v>0.32</v>
      </c>
      <c r="T2965">
        <v>0.23</v>
      </c>
      <c r="U2965">
        <v>0</v>
      </c>
      <c r="V2965">
        <v>0</v>
      </c>
      <c r="W2965">
        <v>20.67</v>
      </c>
      <c r="X2965">
        <v>0.6</v>
      </c>
      <c r="Y2965">
        <v>-1</v>
      </c>
      <c r="Z2965">
        <v>-1</v>
      </c>
      <c r="AA2965">
        <v>24.88</v>
      </c>
      <c r="AB2965">
        <v>0.03</v>
      </c>
      <c r="AC2965">
        <v>0.02</v>
      </c>
      <c r="AD2965">
        <v>0.03</v>
      </c>
      <c r="AE2965">
        <v>4.17</v>
      </c>
      <c r="AF2965">
        <v>-1</v>
      </c>
      <c r="AG2965">
        <v>-1</v>
      </c>
      <c r="AH2965">
        <v>-1</v>
      </c>
      <c r="AI2965">
        <v>0</v>
      </c>
      <c r="AJ2965">
        <v>0</v>
      </c>
      <c r="AK2965">
        <v>0.03</v>
      </c>
      <c r="AL2965">
        <v>0.03</v>
      </c>
      <c r="AM2965">
        <v>0.05</v>
      </c>
      <c r="AN2965">
        <v>0.05</v>
      </c>
      <c r="AO2965">
        <v>1.42</v>
      </c>
      <c r="AP2965">
        <v>1.42</v>
      </c>
      <c r="AQ2965">
        <v>22.67</v>
      </c>
      <c r="AR2965">
        <v>0.53</v>
      </c>
      <c r="AS2965">
        <v>0.68</v>
      </c>
      <c r="AT2965">
        <v>-1</v>
      </c>
      <c r="AU2965">
        <v>-1</v>
      </c>
      <c r="AV2965">
        <v>0.05</v>
      </c>
      <c r="AW2965">
        <v>29.88</v>
      </c>
      <c r="AX2965">
        <v>29.88</v>
      </c>
      <c r="AY2965">
        <v>0.17</v>
      </c>
      <c r="AZ2965">
        <v>0</v>
      </c>
      <c r="BA2965">
        <v>1350</v>
      </c>
    </row>
    <row r="2966" spans="1:53" x14ac:dyDescent="0.25">
      <c r="A2966">
        <v>6336</v>
      </c>
      <c r="B2966" t="s">
        <v>3213</v>
      </c>
      <c r="C2966">
        <v>0</v>
      </c>
      <c r="D2966">
        <v>1.58</v>
      </c>
      <c r="E2966">
        <v>0</v>
      </c>
      <c r="F2966">
        <v>0</v>
      </c>
      <c r="G2966">
        <v>0</v>
      </c>
      <c r="H2966">
        <v>0.03</v>
      </c>
      <c r="I2966">
        <v>0</v>
      </c>
      <c r="J2966">
        <v>2</v>
      </c>
      <c r="K2966">
        <v>0.03</v>
      </c>
      <c r="L2966">
        <v>-1</v>
      </c>
      <c r="M2966">
        <v>-1</v>
      </c>
      <c r="N2966">
        <v>0.67</v>
      </c>
      <c r="O2966">
        <v>3.58</v>
      </c>
      <c r="P2966">
        <v>0.03</v>
      </c>
      <c r="Q2966">
        <v>0.28000000000000003</v>
      </c>
      <c r="R2966">
        <v>0.05</v>
      </c>
      <c r="S2966">
        <v>0.32</v>
      </c>
      <c r="T2966">
        <v>0.23</v>
      </c>
      <c r="U2966">
        <v>0</v>
      </c>
      <c r="V2966">
        <v>0</v>
      </c>
      <c r="W2966">
        <v>20.67</v>
      </c>
      <c r="X2966">
        <v>0.6</v>
      </c>
      <c r="Y2966">
        <v>-1</v>
      </c>
      <c r="Z2966">
        <v>-1</v>
      </c>
      <c r="AA2966">
        <v>24.88</v>
      </c>
      <c r="AB2966">
        <v>0.03</v>
      </c>
      <c r="AC2966">
        <v>0.02</v>
      </c>
      <c r="AD2966">
        <v>0.03</v>
      </c>
      <c r="AE2966">
        <v>4.17</v>
      </c>
      <c r="AF2966">
        <v>-1</v>
      </c>
      <c r="AG2966">
        <v>-1</v>
      </c>
      <c r="AH2966">
        <v>-1</v>
      </c>
      <c r="AI2966">
        <v>0</v>
      </c>
      <c r="AJ2966">
        <v>0</v>
      </c>
      <c r="AK2966">
        <v>0.03</v>
      </c>
      <c r="AL2966">
        <v>0.03</v>
      </c>
      <c r="AM2966">
        <v>0.05</v>
      </c>
      <c r="AN2966">
        <v>0.05</v>
      </c>
      <c r="AO2966">
        <v>1.42</v>
      </c>
      <c r="AP2966">
        <v>1.42</v>
      </c>
      <c r="AQ2966">
        <v>22.67</v>
      </c>
      <c r="AR2966">
        <v>0.53</v>
      </c>
      <c r="AS2966">
        <v>0.68</v>
      </c>
      <c r="AT2966">
        <v>-1</v>
      </c>
      <c r="AU2966">
        <v>-1</v>
      </c>
      <c r="AV2966">
        <v>0.05</v>
      </c>
      <c r="AW2966">
        <v>29.88</v>
      </c>
      <c r="AX2966">
        <v>29.88</v>
      </c>
      <c r="AY2966">
        <v>0.17</v>
      </c>
      <c r="AZ2966">
        <v>0</v>
      </c>
      <c r="BA2966">
        <v>1350</v>
      </c>
    </row>
    <row r="2967" spans="1:53" x14ac:dyDescent="0.25">
      <c r="A2967">
        <v>6337</v>
      </c>
      <c r="B2967" t="s">
        <v>3214</v>
      </c>
      <c r="C2967">
        <v>0</v>
      </c>
      <c r="D2967">
        <v>1.58</v>
      </c>
      <c r="E2967">
        <v>0</v>
      </c>
      <c r="F2967">
        <v>0</v>
      </c>
      <c r="G2967">
        <v>0</v>
      </c>
      <c r="H2967">
        <v>0.03</v>
      </c>
      <c r="I2967">
        <v>0</v>
      </c>
      <c r="J2967">
        <v>2</v>
      </c>
      <c r="K2967">
        <v>0.03</v>
      </c>
      <c r="L2967">
        <v>-1</v>
      </c>
      <c r="M2967">
        <v>-1</v>
      </c>
      <c r="N2967">
        <v>0.67</v>
      </c>
      <c r="O2967">
        <v>3.58</v>
      </c>
      <c r="P2967">
        <v>0.03</v>
      </c>
      <c r="Q2967">
        <v>0.28000000000000003</v>
      </c>
      <c r="R2967">
        <v>0.05</v>
      </c>
      <c r="S2967">
        <v>0.32</v>
      </c>
      <c r="T2967">
        <v>0.23</v>
      </c>
      <c r="U2967">
        <v>0</v>
      </c>
      <c r="V2967">
        <v>0</v>
      </c>
      <c r="W2967">
        <v>20.67</v>
      </c>
      <c r="X2967">
        <v>0.6</v>
      </c>
      <c r="Y2967">
        <v>-1</v>
      </c>
      <c r="Z2967">
        <v>-1</v>
      </c>
      <c r="AA2967">
        <v>24.88</v>
      </c>
      <c r="AB2967">
        <v>0.03</v>
      </c>
      <c r="AC2967">
        <v>0.02</v>
      </c>
      <c r="AD2967">
        <v>0.03</v>
      </c>
      <c r="AE2967">
        <v>4.17</v>
      </c>
      <c r="AF2967">
        <v>-1</v>
      </c>
      <c r="AG2967">
        <v>-1</v>
      </c>
      <c r="AH2967">
        <v>-1</v>
      </c>
      <c r="AI2967">
        <v>0</v>
      </c>
      <c r="AJ2967">
        <v>0</v>
      </c>
      <c r="AK2967">
        <v>0.03</v>
      </c>
      <c r="AL2967">
        <v>0.03</v>
      </c>
      <c r="AM2967">
        <v>0.05</v>
      </c>
      <c r="AN2967">
        <v>0.05</v>
      </c>
      <c r="AO2967">
        <v>1.42</v>
      </c>
      <c r="AP2967">
        <v>1.42</v>
      </c>
      <c r="AQ2967">
        <v>22.67</v>
      </c>
      <c r="AR2967">
        <v>0.53</v>
      </c>
      <c r="AS2967">
        <v>0.68</v>
      </c>
      <c r="AT2967">
        <v>-1</v>
      </c>
      <c r="AU2967">
        <v>-1</v>
      </c>
      <c r="AV2967">
        <v>0.05</v>
      </c>
      <c r="AW2967">
        <v>29.88</v>
      </c>
      <c r="AX2967">
        <v>29.88</v>
      </c>
      <c r="AY2967">
        <v>0.17</v>
      </c>
      <c r="AZ2967">
        <v>0</v>
      </c>
      <c r="BA2967">
        <v>1350</v>
      </c>
    </row>
    <row r="2968" spans="1:53" x14ac:dyDescent="0.25">
      <c r="A2968">
        <v>6338</v>
      </c>
      <c r="B2968" t="s">
        <v>3215</v>
      </c>
      <c r="C2968">
        <v>0</v>
      </c>
      <c r="D2968">
        <v>1.58</v>
      </c>
      <c r="E2968">
        <v>0</v>
      </c>
      <c r="F2968">
        <v>0</v>
      </c>
      <c r="G2968">
        <v>0</v>
      </c>
      <c r="H2968">
        <v>0.03</v>
      </c>
      <c r="I2968">
        <v>0</v>
      </c>
      <c r="J2968">
        <v>2</v>
      </c>
      <c r="K2968">
        <v>0.03</v>
      </c>
      <c r="L2968">
        <v>-1</v>
      </c>
      <c r="M2968">
        <v>-1</v>
      </c>
      <c r="N2968">
        <v>0.67</v>
      </c>
      <c r="O2968">
        <v>3.58</v>
      </c>
      <c r="P2968">
        <v>0.03</v>
      </c>
      <c r="Q2968">
        <v>0.28000000000000003</v>
      </c>
      <c r="R2968">
        <v>0.05</v>
      </c>
      <c r="S2968">
        <v>0.32</v>
      </c>
      <c r="T2968">
        <v>0.23</v>
      </c>
      <c r="U2968">
        <v>0</v>
      </c>
      <c r="V2968">
        <v>0</v>
      </c>
      <c r="W2968">
        <v>20.67</v>
      </c>
      <c r="X2968">
        <v>0.6</v>
      </c>
      <c r="Y2968">
        <v>-1</v>
      </c>
      <c r="Z2968">
        <v>-1</v>
      </c>
      <c r="AA2968">
        <v>24.88</v>
      </c>
      <c r="AB2968">
        <v>0.03</v>
      </c>
      <c r="AC2968">
        <v>0.02</v>
      </c>
      <c r="AD2968">
        <v>0.03</v>
      </c>
      <c r="AE2968">
        <v>4.17</v>
      </c>
      <c r="AF2968">
        <v>-1</v>
      </c>
      <c r="AG2968">
        <v>-1</v>
      </c>
      <c r="AH2968">
        <v>-1</v>
      </c>
      <c r="AI2968">
        <v>0</v>
      </c>
      <c r="AJ2968">
        <v>0</v>
      </c>
      <c r="AK2968">
        <v>0.03</v>
      </c>
      <c r="AL2968">
        <v>0.03</v>
      </c>
      <c r="AM2968">
        <v>0.05</v>
      </c>
      <c r="AN2968">
        <v>0.05</v>
      </c>
      <c r="AO2968">
        <v>1.42</v>
      </c>
      <c r="AP2968">
        <v>1.42</v>
      </c>
      <c r="AQ2968">
        <v>22.67</v>
      </c>
      <c r="AR2968">
        <v>0.53</v>
      </c>
      <c r="AS2968">
        <v>0.68</v>
      </c>
      <c r="AT2968">
        <v>-1</v>
      </c>
      <c r="AU2968">
        <v>-1</v>
      </c>
      <c r="AV2968">
        <v>0.05</v>
      </c>
      <c r="AW2968">
        <v>29.88</v>
      </c>
      <c r="AX2968">
        <v>29.88</v>
      </c>
      <c r="AY2968">
        <v>0.17</v>
      </c>
      <c r="AZ2968">
        <v>0</v>
      </c>
      <c r="BA2968">
        <v>1350</v>
      </c>
    </row>
    <row r="2969" spans="1:53" x14ac:dyDescent="0.25">
      <c r="A2969">
        <v>6339</v>
      </c>
      <c r="B2969" t="s">
        <v>3216</v>
      </c>
      <c r="C2969">
        <v>0</v>
      </c>
      <c r="D2969">
        <v>1.58</v>
      </c>
      <c r="E2969">
        <v>0</v>
      </c>
      <c r="F2969">
        <v>0</v>
      </c>
      <c r="G2969">
        <v>0</v>
      </c>
      <c r="H2969">
        <v>0.03</v>
      </c>
      <c r="I2969">
        <v>0</v>
      </c>
      <c r="J2969">
        <v>2</v>
      </c>
      <c r="K2969">
        <v>0.03</v>
      </c>
      <c r="L2969">
        <v>-1</v>
      </c>
      <c r="M2969">
        <v>-1</v>
      </c>
      <c r="N2969">
        <v>0.67</v>
      </c>
      <c r="O2969">
        <v>3.58</v>
      </c>
      <c r="P2969">
        <v>0.03</v>
      </c>
      <c r="Q2969">
        <v>0.28000000000000003</v>
      </c>
      <c r="R2969">
        <v>0.05</v>
      </c>
      <c r="S2969">
        <v>0.32</v>
      </c>
      <c r="T2969">
        <v>0.23</v>
      </c>
      <c r="U2969">
        <v>0</v>
      </c>
      <c r="V2969">
        <v>0</v>
      </c>
      <c r="W2969">
        <v>20.67</v>
      </c>
      <c r="X2969">
        <v>0.6</v>
      </c>
      <c r="Y2969">
        <v>-1</v>
      </c>
      <c r="Z2969">
        <v>-1</v>
      </c>
      <c r="AA2969">
        <v>24.88</v>
      </c>
      <c r="AB2969">
        <v>0.03</v>
      </c>
      <c r="AC2969">
        <v>0.02</v>
      </c>
      <c r="AD2969">
        <v>0.03</v>
      </c>
      <c r="AE2969">
        <v>4.17</v>
      </c>
      <c r="AF2969">
        <v>-1</v>
      </c>
      <c r="AG2969">
        <v>-1</v>
      </c>
      <c r="AH2969">
        <v>-1</v>
      </c>
      <c r="AI2969">
        <v>0</v>
      </c>
      <c r="AJ2969">
        <v>0</v>
      </c>
      <c r="AK2969">
        <v>0.03</v>
      </c>
      <c r="AL2969">
        <v>0.03</v>
      </c>
      <c r="AM2969">
        <v>0.05</v>
      </c>
      <c r="AN2969">
        <v>0.05</v>
      </c>
      <c r="AO2969">
        <v>1.42</v>
      </c>
      <c r="AP2969">
        <v>1.42</v>
      </c>
      <c r="AQ2969">
        <v>22.67</v>
      </c>
      <c r="AR2969">
        <v>0.53</v>
      </c>
      <c r="AS2969">
        <v>0.68</v>
      </c>
      <c r="AT2969">
        <v>-1</v>
      </c>
      <c r="AU2969">
        <v>-1</v>
      </c>
      <c r="AV2969">
        <v>0.05</v>
      </c>
      <c r="AW2969">
        <v>29.88</v>
      </c>
      <c r="AX2969">
        <v>29.88</v>
      </c>
      <c r="AY2969">
        <v>0.17</v>
      </c>
      <c r="AZ2969">
        <v>0</v>
      </c>
      <c r="BA2969">
        <v>1350</v>
      </c>
    </row>
    <row r="2970" spans="1:53" x14ac:dyDescent="0.25">
      <c r="A2970">
        <v>6340</v>
      </c>
      <c r="B2970" t="s">
        <v>3217</v>
      </c>
      <c r="C2970">
        <v>0</v>
      </c>
      <c r="D2970">
        <v>1.58</v>
      </c>
      <c r="E2970">
        <v>0</v>
      </c>
      <c r="F2970">
        <v>0</v>
      </c>
      <c r="G2970">
        <v>0</v>
      </c>
      <c r="H2970">
        <v>0.03</v>
      </c>
      <c r="I2970">
        <v>0</v>
      </c>
      <c r="J2970">
        <v>2</v>
      </c>
      <c r="K2970">
        <v>0.03</v>
      </c>
      <c r="L2970">
        <v>-1</v>
      </c>
      <c r="M2970">
        <v>-1</v>
      </c>
      <c r="N2970">
        <v>0.67</v>
      </c>
      <c r="O2970">
        <v>3.58</v>
      </c>
      <c r="P2970">
        <v>0.03</v>
      </c>
      <c r="Q2970">
        <v>0.28000000000000003</v>
      </c>
      <c r="R2970">
        <v>0.05</v>
      </c>
      <c r="S2970">
        <v>0.32</v>
      </c>
      <c r="T2970">
        <v>0.23</v>
      </c>
      <c r="U2970">
        <v>0</v>
      </c>
      <c r="V2970">
        <v>0</v>
      </c>
      <c r="W2970">
        <v>20.67</v>
      </c>
      <c r="X2970">
        <v>0.6</v>
      </c>
      <c r="Y2970">
        <v>-1</v>
      </c>
      <c r="Z2970">
        <v>-1</v>
      </c>
      <c r="AA2970">
        <v>24.88</v>
      </c>
      <c r="AB2970">
        <v>0.03</v>
      </c>
      <c r="AC2970">
        <v>0.02</v>
      </c>
      <c r="AD2970">
        <v>0.03</v>
      </c>
      <c r="AE2970">
        <v>4.17</v>
      </c>
      <c r="AF2970">
        <v>-1</v>
      </c>
      <c r="AG2970">
        <v>-1</v>
      </c>
      <c r="AH2970">
        <v>-1</v>
      </c>
      <c r="AI2970">
        <v>0</v>
      </c>
      <c r="AJ2970">
        <v>0</v>
      </c>
      <c r="AK2970">
        <v>0.03</v>
      </c>
      <c r="AL2970">
        <v>0.03</v>
      </c>
      <c r="AM2970">
        <v>0.05</v>
      </c>
      <c r="AN2970">
        <v>0.05</v>
      </c>
      <c r="AO2970">
        <v>1.42</v>
      </c>
      <c r="AP2970">
        <v>1.42</v>
      </c>
      <c r="AQ2970">
        <v>22.67</v>
      </c>
      <c r="AR2970">
        <v>0.53</v>
      </c>
      <c r="AS2970">
        <v>0.68</v>
      </c>
      <c r="AT2970">
        <v>-1</v>
      </c>
      <c r="AU2970">
        <v>-1</v>
      </c>
      <c r="AV2970">
        <v>0.05</v>
      </c>
      <c r="AW2970">
        <v>29.88</v>
      </c>
      <c r="AX2970">
        <v>29.88</v>
      </c>
      <c r="AY2970">
        <v>0.17</v>
      </c>
      <c r="AZ2970">
        <v>0</v>
      </c>
      <c r="BA2970">
        <v>1350</v>
      </c>
    </row>
    <row r="2971" spans="1:53" x14ac:dyDescent="0.25">
      <c r="A2971">
        <v>6341</v>
      </c>
      <c r="B2971" t="s">
        <v>3218</v>
      </c>
      <c r="C2971">
        <v>0</v>
      </c>
      <c r="D2971">
        <v>1.58</v>
      </c>
      <c r="E2971">
        <v>0</v>
      </c>
      <c r="F2971">
        <v>0</v>
      </c>
      <c r="G2971">
        <v>0</v>
      </c>
      <c r="H2971">
        <v>0.03</v>
      </c>
      <c r="I2971">
        <v>0</v>
      </c>
      <c r="J2971">
        <v>2</v>
      </c>
      <c r="K2971">
        <v>0.03</v>
      </c>
      <c r="L2971">
        <v>-1</v>
      </c>
      <c r="M2971">
        <v>-1</v>
      </c>
      <c r="N2971">
        <v>0.67</v>
      </c>
      <c r="O2971">
        <v>3.58</v>
      </c>
      <c r="P2971">
        <v>0.03</v>
      </c>
      <c r="Q2971">
        <v>0.28000000000000003</v>
      </c>
      <c r="R2971">
        <v>0.05</v>
      </c>
      <c r="S2971">
        <v>0.32</v>
      </c>
      <c r="T2971">
        <v>0.23</v>
      </c>
      <c r="U2971">
        <v>0</v>
      </c>
      <c r="V2971">
        <v>0</v>
      </c>
      <c r="W2971">
        <v>20.67</v>
      </c>
      <c r="X2971">
        <v>0.6</v>
      </c>
      <c r="Y2971">
        <v>-1</v>
      </c>
      <c r="Z2971">
        <v>-1</v>
      </c>
      <c r="AA2971">
        <v>24.88</v>
      </c>
      <c r="AB2971">
        <v>0.03</v>
      </c>
      <c r="AC2971">
        <v>0.02</v>
      </c>
      <c r="AD2971">
        <v>0.03</v>
      </c>
      <c r="AE2971">
        <v>4.17</v>
      </c>
      <c r="AF2971">
        <v>-1</v>
      </c>
      <c r="AG2971">
        <v>-1</v>
      </c>
      <c r="AH2971">
        <v>-1</v>
      </c>
      <c r="AI2971">
        <v>0</v>
      </c>
      <c r="AJ2971">
        <v>0</v>
      </c>
      <c r="AK2971">
        <v>0.03</v>
      </c>
      <c r="AL2971">
        <v>0.03</v>
      </c>
      <c r="AM2971">
        <v>0.05</v>
      </c>
      <c r="AN2971">
        <v>0.05</v>
      </c>
      <c r="AO2971">
        <v>1.42</v>
      </c>
      <c r="AP2971">
        <v>1.42</v>
      </c>
      <c r="AQ2971">
        <v>22.67</v>
      </c>
      <c r="AR2971">
        <v>0.53</v>
      </c>
      <c r="AS2971">
        <v>0.68</v>
      </c>
      <c r="AT2971">
        <v>-1</v>
      </c>
      <c r="AU2971">
        <v>-1</v>
      </c>
      <c r="AV2971">
        <v>0.05</v>
      </c>
      <c r="AW2971">
        <v>29.88</v>
      </c>
      <c r="AX2971">
        <v>29.88</v>
      </c>
      <c r="AY2971">
        <v>0.17</v>
      </c>
      <c r="AZ2971">
        <v>0</v>
      </c>
      <c r="BA2971">
        <v>1350</v>
      </c>
    </row>
    <row r="2972" spans="1:53" x14ac:dyDescent="0.25">
      <c r="A2972">
        <v>6342</v>
      </c>
      <c r="B2972" t="s">
        <v>3219</v>
      </c>
      <c r="C2972">
        <v>0</v>
      </c>
      <c r="D2972">
        <v>1.58</v>
      </c>
      <c r="E2972">
        <v>0</v>
      </c>
      <c r="F2972">
        <v>0</v>
      </c>
      <c r="G2972">
        <v>0</v>
      </c>
      <c r="H2972">
        <v>0.03</v>
      </c>
      <c r="I2972">
        <v>0</v>
      </c>
      <c r="J2972">
        <v>2</v>
      </c>
      <c r="K2972">
        <v>0.03</v>
      </c>
      <c r="L2972">
        <v>-1</v>
      </c>
      <c r="M2972">
        <v>-1</v>
      </c>
      <c r="N2972">
        <v>0.67</v>
      </c>
      <c r="O2972">
        <v>3.58</v>
      </c>
      <c r="P2972">
        <v>0.03</v>
      </c>
      <c r="Q2972">
        <v>0.28000000000000003</v>
      </c>
      <c r="R2972">
        <v>0.05</v>
      </c>
      <c r="S2972">
        <v>0.32</v>
      </c>
      <c r="T2972">
        <v>0.23</v>
      </c>
      <c r="U2972">
        <v>0</v>
      </c>
      <c r="V2972">
        <v>0</v>
      </c>
      <c r="W2972">
        <v>20.67</v>
      </c>
      <c r="X2972">
        <v>0.6</v>
      </c>
      <c r="Y2972">
        <v>-1</v>
      </c>
      <c r="Z2972">
        <v>-1</v>
      </c>
      <c r="AA2972">
        <v>24.88</v>
      </c>
      <c r="AB2972">
        <v>0.03</v>
      </c>
      <c r="AC2972">
        <v>0.02</v>
      </c>
      <c r="AD2972">
        <v>0.03</v>
      </c>
      <c r="AE2972">
        <v>4.17</v>
      </c>
      <c r="AF2972">
        <v>-1</v>
      </c>
      <c r="AG2972">
        <v>-1</v>
      </c>
      <c r="AH2972">
        <v>-1</v>
      </c>
      <c r="AI2972">
        <v>0</v>
      </c>
      <c r="AJ2972">
        <v>0</v>
      </c>
      <c r="AK2972">
        <v>0.03</v>
      </c>
      <c r="AL2972">
        <v>0.03</v>
      </c>
      <c r="AM2972">
        <v>0.05</v>
      </c>
      <c r="AN2972">
        <v>0.05</v>
      </c>
      <c r="AO2972">
        <v>1.42</v>
      </c>
      <c r="AP2972">
        <v>1.42</v>
      </c>
      <c r="AQ2972">
        <v>22.67</v>
      </c>
      <c r="AR2972">
        <v>0.53</v>
      </c>
      <c r="AS2972">
        <v>0.68</v>
      </c>
      <c r="AT2972">
        <v>-1</v>
      </c>
      <c r="AU2972">
        <v>-1</v>
      </c>
      <c r="AV2972">
        <v>0.05</v>
      </c>
      <c r="AW2972">
        <v>29.88</v>
      </c>
      <c r="AX2972">
        <v>29.88</v>
      </c>
      <c r="AY2972">
        <v>0.17</v>
      </c>
      <c r="AZ2972">
        <v>0</v>
      </c>
      <c r="BA2972">
        <v>1350</v>
      </c>
    </row>
    <row r="2973" spans="1:53" x14ac:dyDescent="0.25">
      <c r="A2973">
        <v>6343</v>
      </c>
      <c r="B2973" t="s">
        <v>3220</v>
      </c>
      <c r="C2973">
        <v>0</v>
      </c>
      <c r="D2973">
        <v>1.58</v>
      </c>
      <c r="E2973">
        <v>0</v>
      </c>
      <c r="F2973">
        <v>0</v>
      </c>
      <c r="G2973">
        <v>0</v>
      </c>
      <c r="H2973">
        <v>0.03</v>
      </c>
      <c r="I2973">
        <v>0</v>
      </c>
      <c r="J2973">
        <v>2</v>
      </c>
      <c r="K2973">
        <v>0.03</v>
      </c>
      <c r="L2973">
        <v>-1</v>
      </c>
      <c r="M2973">
        <v>-1</v>
      </c>
      <c r="N2973">
        <v>0.67</v>
      </c>
      <c r="O2973">
        <v>3.58</v>
      </c>
      <c r="P2973">
        <v>0.03</v>
      </c>
      <c r="Q2973">
        <v>0.28000000000000003</v>
      </c>
      <c r="R2973">
        <v>0.05</v>
      </c>
      <c r="S2973">
        <v>0.32</v>
      </c>
      <c r="T2973">
        <v>0.23</v>
      </c>
      <c r="U2973">
        <v>0</v>
      </c>
      <c r="V2973">
        <v>0</v>
      </c>
      <c r="W2973">
        <v>20.67</v>
      </c>
      <c r="X2973">
        <v>0.6</v>
      </c>
      <c r="Y2973">
        <v>-1</v>
      </c>
      <c r="Z2973">
        <v>-1</v>
      </c>
      <c r="AA2973">
        <v>24.88</v>
      </c>
      <c r="AB2973">
        <v>0.03</v>
      </c>
      <c r="AC2973">
        <v>0.02</v>
      </c>
      <c r="AD2973">
        <v>0.03</v>
      </c>
      <c r="AE2973">
        <v>4.17</v>
      </c>
      <c r="AF2973">
        <v>-1</v>
      </c>
      <c r="AG2973">
        <v>-1</v>
      </c>
      <c r="AH2973">
        <v>-1</v>
      </c>
      <c r="AI2973">
        <v>0</v>
      </c>
      <c r="AJ2973">
        <v>0</v>
      </c>
      <c r="AK2973">
        <v>0.03</v>
      </c>
      <c r="AL2973">
        <v>0.03</v>
      </c>
      <c r="AM2973">
        <v>0.05</v>
      </c>
      <c r="AN2973">
        <v>0.05</v>
      </c>
      <c r="AO2973">
        <v>1.42</v>
      </c>
      <c r="AP2973">
        <v>1.42</v>
      </c>
      <c r="AQ2973">
        <v>22.67</v>
      </c>
      <c r="AR2973">
        <v>0.53</v>
      </c>
      <c r="AS2973">
        <v>0.68</v>
      </c>
      <c r="AT2973">
        <v>-1</v>
      </c>
      <c r="AU2973">
        <v>-1</v>
      </c>
      <c r="AV2973">
        <v>0.05</v>
      </c>
      <c r="AW2973">
        <v>29.88</v>
      </c>
      <c r="AX2973">
        <v>29.88</v>
      </c>
      <c r="AY2973">
        <v>0.17</v>
      </c>
      <c r="AZ2973">
        <v>0</v>
      </c>
      <c r="BA2973">
        <v>1350</v>
      </c>
    </row>
    <row r="2974" spans="1:53" x14ac:dyDescent="0.25">
      <c r="A2974">
        <v>6344</v>
      </c>
      <c r="B2974" t="s">
        <v>3221</v>
      </c>
      <c r="C2974">
        <v>0</v>
      </c>
      <c r="D2974">
        <v>1.58</v>
      </c>
      <c r="E2974">
        <v>0</v>
      </c>
      <c r="F2974">
        <v>0</v>
      </c>
      <c r="G2974">
        <v>0</v>
      </c>
      <c r="H2974">
        <v>0.03</v>
      </c>
      <c r="I2974">
        <v>0</v>
      </c>
      <c r="J2974">
        <v>2</v>
      </c>
      <c r="K2974">
        <v>0.03</v>
      </c>
      <c r="L2974">
        <v>-1</v>
      </c>
      <c r="M2974">
        <v>-1</v>
      </c>
      <c r="N2974">
        <v>0.67</v>
      </c>
      <c r="O2974">
        <v>3.58</v>
      </c>
      <c r="P2974">
        <v>0.03</v>
      </c>
      <c r="Q2974">
        <v>0.28000000000000003</v>
      </c>
      <c r="R2974">
        <v>0.05</v>
      </c>
      <c r="S2974">
        <v>0.32</v>
      </c>
      <c r="T2974">
        <v>0.23</v>
      </c>
      <c r="U2974">
        <v>0</v>
      </c>
      <c r="V2974">
        <v>0</v>
      </c>
      <c r="W2974">
        <v>20.67</v>
      </c>
      <c r="X2974">
        <v>0.6</v>
      </c>
      <c r="Y2974">
        <v>-1</v>
      </c>
      <c r="Z2974">
        <v>-1</v>
      </c>
      <c r="AA2974">
        <v>24.88</v>
      </c>
      <c r="AB2974">
        <v>0.03</v>
      </c>
      <c r="AC2974">
        <v>0.02</v>
      </c>
      <c r="AD2974">
        <v>0.03</v>
      </c>
      <c r="AE2974">
        <v>4.17</v>
      </c>
      <c r="AF2974">
        <v>-1</v>
      </c>
      <c r="AG2974">
        <v>-1</v>
      </c>
      <c r="AH2974">
        <v>-1</v>
      </c>
      <c r="AI2974">
        <v>0</v>
      </c>
      <c r="AJ2974">
        <v>0</v>
      </c>
      <c r="AK2974">
        <v>0.03</v>
      </c>
      <c r="AL2974">
        <v>0.03</v>
      </c>
      <c r="AM2974">
        <v>0.05</v>
      </c>
      <c r="AN2974">
        <v>0.05</v>
      </c>
      <c r="AO2974">
        <v>1.42</v>
      </c>
      <c r="AP2974">
        <v>1.42</v>
      </c>
      <c r="AQ2974">
        <v>22.67</v>
      </c>
      <c r="AR2974">
        <v>0.53</v>
      </c>
      <c r="AS2974">
        <v>0.68</v>
      </c>
      <c r="AT2974">
        <v>-1</v>
      </c>
      <c r="AU2974">
        <v>-1</v>
      </c>
      <c r="AV2974">
        <v>0.05</v>
      </c>
      <c r="AW2974">
        <v>29.88</v>
      </c>
      <c r="AX2974">
        <v>29.88</v>
      </c>
      <c r="AY2974">
        <v>0.17</v>
      </c>
      <c r="AZ2974">
        <v>0</v>
      </c>
      <c r="BA2974">
        <v>1350</v>
      </c>
    </row>
    <row r="2975" spans="1:53" x14ac:dyDescent="0.25">
      <c r="A2975">
        <v>6345</v>
      </c>
      <c r="B2975" t="s">
        <v>3222</v>
      </c>
      <c r="C2975">
        <v>0</v>
      </c>
      <c r="D2975">
        <v>1.58</v>
      </c>
      <c r="E2975">
        <v>0</v>
      </c>
      <c r="F2975">
        <v>0</v>
      </c>
      <c r="G2975">
        <v>0</v>
      </c>
      <c r="H2975">
        <v>0.03</v>
      </c>
      <c r="I2975">
        <v>0</v>
      </c>
      <c r="J2975">
        <v>2</v>
      </c>
      <c r="K2975">
        <v>0.03</v>
      </c>
      <c r="L2975">
        <v>-1</v>
      </c>
      <c r="M2975">
        <v>-1</v>
      </c>
      <c r="N2975">
        <v>0.67</v>
      </c>
      <c r="O2975">
        <v>3.58</v>
      </c>
      <c r="P2975">
        <v>0.03</v>
      </c>
      <c r="Q2975">
        <v>0.28000000000000003</v>
      </c>
      <c r="R2975">
        <v>0.05</v>
      </c>
      <c r="S2975">
        <v>0.32</v>
      </c>
      <c r="T2975">
        <v>0.23</v>
      </c>
      <c r="U2975">
        <v>0</v>
      </c>
      <c r="V2975">
        <v>0</v>
      </c>
      <c r="W2975">
        <v>20.67</v>
      </c>
      <c r="X2975">
        <v>0.6</v>
      </c>
      <c r="Y2975">
        <v>-1</v>
      </c>
      <c r="Z2975">
        <v>-1</v>
      </c>
      <c r="AA2975">
        <v>24.88</v>
      </c>
      <c r="AB2975">
        <v>0.03</v>
      </c>
      <c r="AC2975">
        <v>0.02</v>
      </c>
      <c r="AD2975">
        <v>0.03</v>
      </c>
      <c r="AE2975">
        <v>4.17</v>
      </c>
      <c r="AF2975">
        <v>-1</v>
      </c>
      <c r="AG2975">
        <v>-1</v>
      </c>
      <c r="AH2975">
        <v>-1</v>
      </c>
      <c r="AI2975">
        <v>0</v>
      </c>
      <c r="AJ2975">
        <v>0</v>
      </c>
      <c r="AK2975">
        <v>0.03</v>
      </c>
      <c r="AL2975">
        <v>0.03</v>
      </c>
      <c r="AM2975">
        <v>0.05</v>
      </c>
      <c r="AN2975">
        <v>0.05</v>
      </c>
      <c r="AO2975">
        <v>1.42</v>
      </c>
      <c r="AP2975">
        <v>1.42</v>
      </c>
      <c r="AQ2975">
        <v>22.67</v>
      </c>
      <c r="AR2975">
        <v>0.53</v>
      </c>
      <c r="AS2975">
        <v>0.68</v>
      </c>
      <c r="AT2975">
        <v>-1</v>
      </c>
      <c r="AU2975">
        <v>-1</v>
      </c>
      <c r="AV2975">
        <v>0.05</v>
      </c>
      <c r="AW2975">
        <v>29.88</v>
      </c>
      <c r="AX2975">
        <v>29.88</v>
      </c>
      <c r="AY2975">
        <v>0.17</v>
      </c>
      <c r="AZ2975">
        <v>0</v>
      </c>
      <c r="BA2975">
        <v>1350</v>
      </c>
    </row>
    <row r="2976" spans="1:53" x14ac:dyDescent="0.25">
      <c r="A2976">
        <v>6346</v>
      </c>
      <c r="B2976" t="s">
        <v>3223</v>
      </c>
      <c r="C2976">
        <v>0</v>
      </c>
      <c r="D2976">
        <v>1.58</v>
      </c>
      <c r="E2976">
        <v>0</v>
      </c>
      <c r="F2976">
        <v>0</v>
      </c>
      <c r="G2976">
        <v>0</v>
      </c>
      <c r="H2976">
        <v>0.03</v>
      </c>
      <c r="I2976">
        <v>0</v>
      </c>
      <c r="J2976">
        <v>2</v>
      </c>
      <c r="K2976">
        <v>0.03</v>
      </c>
      <c r="L2976">
        <v>-1</v>
      </c>
      <c r="M2976">
        <v>-1</v>
      </c>
      <c r="N2976">
        <v>0.67</v>
      </c>
      <c r="O2976">
        <v>3.58</v>
      </c>
      <c r="P2976">
        <v>0.03</v>
      </c>
      <c r="Q2976">
        <v>0.28000000000000003</v>
      </c>
      <c r="R2976">
        <v>0.05</v>
      </c>
      <c r="S2976">
        <v>0.32</v>
      </c>
      <c r="T2976">
        <v>0.23</v>
      </c>
      <c r="U2976">
        <v>0</v>
      </c>
      <c r="V2976">
        <v>0</v>
      </c>
      <c r="W2976">
        <v>20.67</v>
      </c>
      <c r="X2976">
        <v>0.6</v>
      </c>
      <c r="Y2976">
        <v>-1</v>
      </c>
      <c r="Z2976">
        <v>-1</v>
      </c>
      <c r="AA2976">
        <v>24.88</v>
      </c>
      <c r="AB2976">
        <v>0.03</v>
      </c>
      <c r="AC2976">
        <v>0.02</v>
      </c>
      <c r="AD2976">
        <v>0.03</v>
      </c>
      <c r="AE2976">
        <v>4.17</v>
      </c>
      <c r="AF2976">
        <v>-1</v>
      </c>
      <c r="AG2976">
        <v>-1</v>
      </c>
      <c r="AH2976">
        <v>-1</v>
      </c>
      <c r="AI2976">
        <v>0</v>
      </c>
      <c r="AJ2976">
        <v>0</v>
      </c>
      <c r="AK2976">
        <v>0.03</v>
      </c>
      <c r="AL2976">
        <v>0.03</v>
      </c>
      <c r="AM2976">
        <v>0.05</v>
      </c>
      <c r="AN2976">
        <v>0.05</v>
      </c>
      <c r="AO2976">
        <v>1.42</v>
      </c>
      <c r="AP2976">
        <v>1.42</v>
      </c>
      <c r="AQ2976">
        <v>22.67</v>
      </c>
      <c r="AR2976">
        <v>0.53</v>
      </c>
      <c r="AS2976">
        <v>0.68</v>
      </c>
      <c r="AT2976">
        <v>-1</v>
      </c>
      <c r="AU2976">
        <v>-1</v>
      </c>
      <c r="AV2976">
        <v>0.05</v>
      </c>
      <c r="AW2976">
        <v>29.88</v>
      </c>
      <c r="AX2976">
        <v>29.88</v>
      </c>
      <c r="AY2976">
        <v>0.17</v>
      </c>
      <c r="AZ2976">
        <v>0</v>
      </c>
      <c r="BA2976">
        <v>1350</v>
      </c>
    </row>
    <row r="2977" spans="1:53" x14ac:dyDescent="0.25">
      <c r="A2977">
        <v>6347</v>
      </c>
      <c r="B2977" t="s">
        <v>3224</v>
      </c>
      <c r="C2977">
        <v>0</v>
      </c>
      <c r="D2977">
        <v>1.58</v>
      </c>
      <c r="E2977">
        <v>0</v>
      </c>
      <c r="F2977">
        <v>0</v>
      </c>
      <c r="G2977">
        <v>0</v>
      </c>
      <c r="H2977">
        <v>0.03</v>
      </c>
      <c r="I2977">
        <v>0</v>
      </c>
      <c r="J2977">
        <v>2</v>
      </c>
      <c r="K2977">
        <v>0.03</v>
      </c>
      <c r="L2977">
        <v>-1</v>
      </c>
      <c r="M2977">
        <v>-1</v>
      </c>
      <c r="N2977">
        <v>0.67</v>
      </c>
      <c r="O2977">
        <v>3.58</v>
      </c>
      <c r="P2977">
        <v>0.03</v>
      </c>
      <c r="Q2977">
        <v>0.28000000000000003</v>
      </c>
      <c r="R2977">
        <v>0.05</v>
      </c>
      <c r="S2977">
        <v>0.32</v>
      </c>
      <c r="T2977">
        <v>0.23</v>
      </c>
      <c r="U2977">
        <v>0</v>
      </c>
      <c r="V2977">
        <v>0</v>
      </c>
      <c r="W2977">
        <v>20.67</v>
      </c>
      <c r="X2977">
        <v>0.6</v>
      </c>
      <c r="Y2977">
        <v>-1</v>
      </c>
      <c r="Z2977">
        <v>-1</v>
      </c>
      <c r="AA2977">
        <v>24.88</v>
      </c>
      <c r="AB2977">
        <v>0.03</v>
      </c>
      <c r="AC2977">
        <v>0.02</v>
      </c>
      <c r="AD2977">
        <v>0.03</v>
      </c>
      <c r="AE2977">
        <v>4.17</v>
      </c>
      <c r="AF2977">
        <v>-1</v>
      </c>
      <c r="AG2977">
        <v>-1</v>
      </c>
      <c r="AH2977">
        <v>-1</v>
      </c>
      <c r="AI2977">
        <v>0</v>
      </c>
      <c r="AJ2977">
        <v>0</v>
      </c>
      <c r="AK2977">
        <v>0.03</v>
      </c>
      <c r="AL2977">
        <v>0.03</v>
      </c>
      <c r="AM2977">
        <v>0.05</v>
      </c>
      <c r="AN2977">
        <v>0.05</v>
      </c>
      <c r="AO2977">
        <v>1.42</v>
      </c>
      <c r="AP2977">
        <v>1.42</v>
      </c>
      <c r="AQ2977">
        <v>22.67</v>
      </c>
      <c r="AR2977">
        <v>0.53</v>
      </c>
      <c r="AS2977">
        <v>0.68</v>
      </c>
      <c r="AT2977">
        <v>-1</v>
      </c>
      <c r="AU2977">
        <v>-1</v>
      </c>
      <c r="AV2977">
        <v>0.05</v>
      </c>
      <c r="AW2977">
        <v>29.88</v>
      </c>
      <c r="AX2977">
        <v>29.88</v>
      </c>
      <c r="AY2977">
        <v>0.17</v>
      </c>
      <c r="AZ2977">
        <v>0</v>
      </c>
      <c r="BA2977">
        <v>1350</v>
      </c>
    </row>
    <row r="2978" spans="1:53" x14ac:dyDescent="0.25">
      <c r="A2978">
        <v>6348</v>
      </c>
      <c r="B2978" t="s">
        <v>3225</v>
      </c>
      <c r="C2978">
        <v>0</v>
      </c>
      <c r="D2978">
        <v>1.58</v>
      </c>
      <c r="E2978">
        <v>0</v>
      </c>
      <c r="F2978">
        <v>0</v>
      </c>
      <c r="G2978">
        <v>0</v>
      </c>
      <c r="H2978">
        <v>0.03</v>
      </c>
      <c r="I2978">
        <v>0</v>
      </c>
      <c r="J2978">
        <v>2</v>
      </c>
      <c r="K2978">
        <v>0.03</v>
      </c>
      <c r="L2978">
        <v>-1</v>
      </c>
      <c r="M2978">
        <v>-1</v>
      </c>
      <c r="N2978">
        <v>0.67</v>
      </c>
      <c r="O2978">
        <v>3.58</v>
      </c>
      <c r="P2978">
        <v>0.03</v>
      </c>
      <c r="Q2978">
        <v>0.28000000000000003</v>
      </c>
      <c r="R2978">
        <v>0.05</v>
      </c>
      <c r="S2978">
        <v>0.32</v>
      </c>
      <c r="T2978">
        <v>0.23</v>
      </c>
      <c r="U2978">
        <v>0</v>
      </c>
      <c r="V2978">
        <v>0</v>
      </c>
      <c r="W2978">
        <v>20.67</v>
      </c>
      <c r="X2978">
        <v>0.6</v>
      </c>
      <c r="Y2978">
        <v>-1</v>
      </c>
      <c r="Z2978">
        <v>-1</v>
      </c>
      <c r="AA2978">
        <v>24.88</v>
      </c>
      <c r="AB2978">
        <v>0.03</v>
      </c>
      <c r="AC2978">
        <v>0.02</v>
      </c>
      <c r="AD2978">
        <v>0.03</v>
      </c>
      <c r="AE2978">
        <v>4.17</v>
      </c>
      <c r="AF2978">
        <v>-1</v>
      </c>
      <c r="AG2978">
        <v>-1</v>
      </c>
      <c r="AH2978">
        <v>-1</v>
      </c>
      <c r="AI2978">
        <v>0</v>
      </c>
      <c r="AJ2978">
        <v>0</v>
      </c>
      <c r="AK2978">
        <v>0.03</v>
      </c>
      <c r="AL2978">
        <v>0.03</v>
      </c>
      <c r="AM2978">
        <v>0.05</v>
      </c>
      <c r="AN2978">
        <v>0.05</v>
      </c>
      <c r="AO2978">
        <v>1.42</v>
      </c>
      <c r="AP2978">
        <v>1.42</v>
      </c>
      <c r="AQ2978">
        <v>22.67</v>
      </c>
      <c r="AR2978">
        <v>0.53</v>
      </c>
      <c r="AS2978">
        <v>0.68</v>
      </c>
      <c r="AT2978">
        <v>-1</v>
      </c>
      <c r="AU2978">
        <v>-1</v>
      </c>
      <c r="AV2978">
        <v>0.05</v>
      </c>
      <c r="AW2978">
        <v>29.88</v>
      </c>
      <c r="AX2978">
        <v>29.88</v>
      </c>
      <c r="AY2978">
        <v>0.17</v>
      </c>
      <c r="AZ2978">
        <v>0</v>
      </c>
      <c r="BA2978">
        <v>1350</v>
      </c>
    </row>
    <row r="2979" spans="1:53" x14ac:dyDescent="0.25">
      <c r="A2979">
        <v>6349</v>
      </c>
      <c r="B2979" t="s">
        <v>3226</v>
      </c>
      <c r="C2979">
        <v>0</v>
      </c>
      <c r="D2979">
        <v>1.58</v>
      </c>
      <c r="E2979">
        <v>0</v>
      </c>
      <c r="F2979">
        <v>0</v>
      </c>
      <c r="G2979">
        <v>0</v>
      </c>
      <c r="H2979">
        <v>0.03</v>
      </c>
      <c r="I2979">
        <v>0</v>
      </c>
      <c r="J2979">
        <v>2</v>
      </c>
      <c r="K2979">
        <v>0.03</v>
      </c>
      <c r="L2979">
        <v>-1</v>
      </c>
      <c r="M2979">
        <v>-1</v>
      </c>
      <c r="N2979">
        <v>0.67</v>
      </c>
      <c r="O2979">
        <v>3.58</v>
      </c>
      <c r="P2979">
        <v>0.03</v>
      </c>
      <c r="Q2979">
        <v>0.28000000000000003</v>
      </c>
      <c r="R2979">
        <v>0.05</v>
      </c>
      <c r="S2979">
        <v>0.32</v>
      </c>
      <c r="T2979">
        <v>0.23</v>
      </c>
      <c r="U2979">
        <v>0</v>
      </c>
      <c r="V2979">
        <v>0</v>
      </c>
      <c r="W2979">
        <v>20.67</v>
      </c>
      <c r="X2979">
        <v>0.6</v>
      </c>
      <c r="Y2979">
        <v>-1</v>
      </c>
      <c r="Z2979">
        <v>-1</v>
      </c>
      <c r="AA2979">
        <v>24.88</v>
      </c>
      <c r="AB2979">
        <v>0.03</v>
      </c>
      <c r="AC2979">
        <v>0.02</v>
      </c>
      <c r="AD2979">
        <v>0.03</v>
      </c>
      <c r="AE2979">
        <v>4.17</v>
      </c>
      <c r="AF2979">
        <v>-1</v>
      </c>
      <c r="AG2979">
        <v>-1</v>
      </c>
      <c r="AH2979">
        <v>-1</v>
      </c>
      <c r="AI2979">
        <v>0</v>
      </c>
      <c r="AJ2979">
        <v>0</v>
      </c>
      <c r="AK2979">
        <v>0.03</v>
      </c>
      <c r="AL2979">
        <v>0.03</v>
      </c>
      <c r="AM2979">
        <v>0.05</v>
      </c>
      <c r="AN2979">
        <v>0.05</v>
      </c>
      <c r="AO2979">
        <v>1.42</v>
      </c>
      <c r="AP2979">
        <v>1.42</v>
      </c>
      <c r="AQ2979">
        <v>22.67</v>
      </c>
      <c r="AR2979">
        <v>0.53</v>
      </c>
      <c r="AS2979">
        <v>0.68</v>
      </c>
      <c r="AT2979">
        <v>-1</v>
      </c>
      <c r="AU2979">
        <v>-1</v>
      </c>
      <c r="AV2979">
        <v>0.05</v>
      </c>
      <c r="AW2979">
        <v>29.88</v>
      </c>
      <c r="AX2979">
        <v>29.88</v>
      </c>
      <c r="AY2979">
        <v>0.17</v>
      </c>
      <c r="AZ2979">
        <v>0</v>
      </c>
      <c r="BA2979">
        <v>1350</v>
      </c>
    </row>
    <row r="2980" spans="1:53" x14ac:dyDescent="0.25">
      <c r="A2980">
        <v>6350</v>
      </c>
      <c r="B2980" t="s">
        <v>3227</v>
      </c>
      <c r="C2980">
        <v>0</v>
      </c>
      <c r="D2980">
        <v>1.58</v>
      </c>
      <c r="E2980">
        <v>0</v>
      </c>
      <c r="F2980">
        <v>0</v>
      </c>
      <c r="G2980">
        <v>0</v>
      </c>
      <c r="H2980">
        <v>0.03</v>
      </c>
      <c r="I2980">
        <v>0</v>
      </c>
      <c r="J2980">
        <v>2</v>
      </c>
      <c r="K2980">
        <v>0.03</v>
      </c>
      <c r="L2980">
        <v>-1</v>
      </c>
      <c r="M2980">
        <v>-1</v>
      </c>
      <c r="N2980">
        <v>0.67</v>
      </c>
      <c r="O2980">
        <v>3.58</v>
      </c>
      <c r="P2980">
        <v>0.03</v>
      </c>
      <c r="Q2980">
        <v>0.28000000000000003</v>
      </c>
      <c r="R2980">
        <v>0.05</v>
      </c>
      <c r="S2980">
        <v>0.32</v>
      </c>
      <c r="T2980">
        <v>0.23</v>
      </c>
      <c r="U2980">
        <v>0</v>
      </c>
      <c r="V2980">
        <v>0</v>
      </c>
      <c r="W2980">
        <v>20.67</v>
      </c>
      <c r="X2980">
        <v>0.6</v>
      </c>
      <c r="Y2980">
        <v>-1</v>
      </c>
      <c r="Z2980">
        <v>-1</v>
      </c>
      <c r="AA2980">
        <v>24.88</v>
      </c>
      <c r="AB2980">
        <v>0.03</v>
      </c>
      <c r="AC2980">
        <v>0.02</v>
      </c>
      <c r="AD2980">
        <v>0.03</v>
      </c>
      <c r="AE2980">
        <v>4.17</v>
      </c>
      <c r="AF2980">
        <v>-1</v>
      </c>
      <c r="AG2980">
        <v>-1</v>
      </c>
      <c r="AH2980">
        <v>-1</v>
      </c>
      <c r="AI2980">
        <v>0</v>
      </c>
      <c r="AJ2980">
        <v>0</v>
      </c>
      <c r="AK2980">
        <v>0.03</v>
      </c>
      <c r="AL2980">
        <v>0.03</v>
      </c>
      <c r="AM2980">
        <v>0.05</v>
      </c>
      <c r="AN2980">
        <v>0.05</v>
      </c>
      <c r="AO2980">
        <v>1.42</v>
      </c>
      <c r="AP2980">
        <v>1.42</v>
      </c>
      <c r="AQ2980">
        <v>22.67</v>
      </c>
      <c r="AR2980">
        <v>0.53</v>
      </c>
      <c r="AS2980">
        <v>0.68</v>
      </c>
      <c r="AT2980">
        <v>-1</v>
      </c>
      <c r="AU2980">
        <v>-1</v>
      </c>
      <c r="AV2980">
        <v>0.05</v>
      </c>
      <c r="AW2980">
        <v>29.88</v>
      </c>
      <c r="AX2980">
        <v>29.88</v>
      </c>
      <c r="AY2980">
        <v>0.17</v>
      </c>
      <c r="AZ2980">
        <v>0</v>
      </c>
      <c r="BA2980">
        <v>1350</v>
      </c>
    </row>
    <row r="2981" spans="1:53" x14ac:dyDescent="0.25">
      <c r="A2981">
        <v>6351</v>
      </c>
      <c r="B2981" t="s">
        <v>3228</v>
      </c>
      <c r="C2981">
        <v>0</v>
      </c>
      <c r="D2981">
        <v>1.58</v>
      </c>
      <c r="E2981">
        <v>0</v>
      </c>
      <c r="F2981">
        <v>0</v>
      </c>
      <c r="G2981">
        <v>0</v>
      </c>
      <c r="H2981">
        <v>0.03</v>
      </c>
      <c r="I2981">
        <v>0</v>
      </c>
      <c r="J2981">
        <v>2</v>
      </c>
      <c r="K2981">
        <v>0.03</v>
      </c>
      <c r="L2981">
        <v>-1</v>
      </c>
      <c r="M2981">
        <v>-1</v>
      </c>
      <c r="N2981">
        <v>0.67</v>
      </c>
      <c r="O2981">
        <v>3.58</v>
      </c>
      <c r="P2981">
        <v>0.03</v>
      </c>
      <c r="Q2981">
        <v>0.28000000000000003</v>
      </c>
      <c r="R2981">
        <v>0.05</v>
      </c>
      <c r="S2981">
        <v>0.32</v>
      </c>
      <c r="T2981">
        <v>0.23</v>
      </c>
      <c r="U2981">
        <v>0</v>
      </c>
      <c r="V2981">
        <v>0</v>
      </c>
      <c r="W2981">
        <v>20.67</v>
      </c>
      <c r="X2981">
        <v>0.6</v>
      </c>
      <c r="Y2981">
        <v>-1</v>
      </c>
      <c r="Z2981">
        <v>-1</v>
      </c>
      <c r="AA2981">
        <v>24.88</v>
      </c>
      <c r="AB2981">
        <v>0.03</v>
      </c>
      <c r="AC2981">
        <v>0.02</v>
      </c>
      <c r="AD2981">
        <v>0.03</v>
      </c>
      <c r="AE2981">
        <v>4.17</v>
      </c>
      <c r="AF2981">
        <v>-1</v>
      </c>
      <c r="AG2981">
        <v>-1</v>
      </c>
      <c r="AH2981">
        <v>-1</v>
      </c>
      <c r="AI2981">
        <v>0</v>
      </c>
      <c r="AJ2981">
        <v>0</v>
      </c>
      <c r="AK2981">
        <v>0.03</v>
      </c>
      <c r="AL2981">
        <v>0.03</v>
      </c>
      <c r="AM2981">
        <v>0.05</v>
      </c>
      <c r="AN2981">
        <v>0.05</v>
      </c>
      <c r="AO2981">
        <v>1.42</v>
      </c>
      <c r="AP2981">
        <v>1.42</v>
      </c>
      <c r="AQ2981">
        <v>22.67</v>
      </c>
      <c r="AR2981">
        <v>0.53</v>
      </c>
      <c r="AS2981">
        <v>0.68</v>
      </c>
      <c r="AT2981">
        <v>-1</v>
      </c>
      <c r="AU2981">
        <v>-1</v>
      </c>
      <c r="AV2981">
        <v>0.05</v>
      </c>
      <c r="AW2981">
        <v>29.88</v>
      </c>
      <c r="AX2981">
        <v>29.88</v>
      </c>
      <c r="AY2981">
        <v>0.17</v>
      </c>
      <c r="AZ2981">
        <v>0</v>
      </c>
      <c r="BA2981">
        <v>1350</v>
      </c>
    </row>
    <row r="2982" spans="1:53" x14ac:dyDescent="0.25">
      <c r="A2982">
        <v>6352</v>
      </c>
      <c r="B2982" t="s">
        <v>3229</v>
      </c>
      <c r="C2982">
        <v>0</v>
      </c>
      <c r="D2982">
        <v>1.58</v>
      </c>
      <c r="E2982">
        <v>0</v>
      </c>
      <c r="F2982">
        <v>0</v>
      </c>
      <c r="G2982">
        <v>0</v>
      </c>
      <c r="H2982">
        <v>0.03</v>
      </c>
      <c r="I2982">
        <v>0</v>
      </c>
      <c r="J2982">
        <v>2</v>
      </c>
      <c r="K2982">
        <v>0.03</v>
      </c>
      <c r="L2982">
        <v>-1</v>
      </c>
      <c r="M2982">
        <v>-1</v>
      </c>
      <c r="N2982">
        <v>0.67</v>
      </c>
      <c r="O2982">
        <v>3.58</v>
      </c>
      <c r="P2982">
        <v>0.03</v>
      </c>
      <c r="Q2982">
        <v>0.28000000000000003</v>
      </c>
      <c r="R2982">
        <v>0.05</v>
      </c>
      <c r="S2982">
        <v>0.32</v>
      </c>
      <c r="T2982">
        <v>0.23</v>
      </c>
      <c r="U2982">
        <v>0</v>
      </c>
      <c r="V2982">
        <v>0</v>
      </c>
      <c r="W2982">
        <v>20.67</v>
      </c>
      <c r="X2982">
        <v>0.6</v>
      </c>
      <c r="Y2982">
        <v>-1</v>
      </c>
      <c r="Z2982">
        <v>-1</v>
      </c>
      <c r="AA2982">
        <v>24.88</v>
      </c>
      <c r="AB2982">
        <v>0.03</v>
      </c>
      <c r="AC2982">
        <v>0.02</v>
      </c>
      <c r="AD2982">
        <v>0.03</v>
      </c>
      <c r="AE2982">
        <v>4.17</v>
      </c>
      <c r="AF2982">
        <v>-1</v>
      </c>
      <c r="AG2982">
        <v>-1</v>
      </c>
      <c r="AH2982">
        <v>-1</v>
      </c>
      <c r="AI2982">
        <v>0</v>
      </c>
      <c r="AJ2982">
        <v>0</v>
      </c>
      <c r="AK2982">
        <v>0.03</v>
      </c>
      <c r="AL2982">
        <v>0.03</v>
      </c>
      <c r="AM2982">
        <v>0.05</v>
      </c>
      <c r="AN2982">
        <v>0.05</v>
      </c>
      <c r="AO2982">
        <v>1.42</v>
      </c>
      <c r="AP2982">
        <v>1.42</v>
      </c>
      <c r="AQ2982">
        <v>22.67</v>
      </c>
      <c r="AR2982">
        <v>0.53</v>
      </c>
      <c r="AS2982">
        <v>0.68</v>
      </c>
      <c r="AT2982">
        <v>-1</v>
      </c>
      <c r="AU2982">
        <v>-1</v>
      </c>
      <c r="AV2982">
        <v>0.05</v>
      </c>
      <c r="AW2982">
        <v>29.88</v>
      </c>
      <c r="AX2982">
        <v>29.88</v>
      </c>
      <c r="AY2982">
        <v>0.17</v>
      </c>
      <c r="AZ2982">
        <v>0</v>
      </c>
      <c r="BA2982">
        <v>1350</v>
      </c>
    </row>
    <row r="2983" spans="1:53" x14ac:dyDescent="0.25">
      <c r="A2983">
        <v>6353</v>
      </c>
      <c r="B2983" t="s">
        <v>3230</v>
      </c>
      <c r="C2983">
        <v>0</v>
      </c>
      <c r="D2983">
        <v>1.58</v>
      </c>
      <c r="E2983">
        <v>0</v>
      </c>
      <c r="F2983">
        <v>0</v>
      </c>
      <c r="G2983">
        <v>0</v>
      </c>
      <c r="H2983">
        <v>0.03</v>
      </c>
      <c r="I2983">
        <v>0</v>
      </c>
      <c r="J2983">
        <v>2</v>
      </c>
      <c r="K2983">
        <v>0.03</v>
      </c>
      <c r="L2983">
        <v>-1</v>
      </c>
      <c r="M2983">
        <v>-1</v>
      </c>
      <c r="N2983">
        <v>0.67</v>
      </c>
      <c r="O2983">
        <v>3.58</v>
      </c>
      <c r="P2983">
        <v>0.03</v>
      </c>
      <c r="Q2983">
        <v>0.28000000000000003</v>
      </c>
      <c r="R2983">
        <v>0.05</v>
      </c>
      <c r="S2983">
        <v>0.32</v>
      </c>
      <c r="T2983">
        <v>0.23</v>
      </c>
      <c r="U2983">
        <v>0</v>
      </c>
      <c r="V2983">
        <v>0</v>
      </c>
      <c r="W2983">
        <v>20.67</v>
      </c>
      <c r="X2983">
        <v>0.6</v>
      </c>
      <c r="Y2983">
        <v>-1</v>
      </c>
      <c r="Z2983">
        <v>-1</v>
      </c>
      <c r="AA2983">
        <v>24.88</v>
      </c>
      <c r="AB2983">
        <v>0.03</v>
      </c>
      <c r="AC2983">
        <v>0.02</v>
      </c>
      <c r="AD2983">
        <v>0.03</v>
      </c>
      <c r="AE2983">
        <v>4.17</v>
      </c>
      <c r="AF2983">
        <v>-1</v>
      </c>
      <c r="AG2983">
        <v>-1</v>
      </c>
      <c r="AH2983">
        <v>-1</v>
      </c>
      <c r="AI2983">
        <v>0</v>
      </c>
      <c r="AJ2983">
        <v>0</v>
      </c>
      <c r="AK2983">
        <v>0.03</v>
      </c>
      <c r="AL2983">
        <v>0.03</v>
      </c>
      <c r="AM2983">
        <v>0.05</v>
      </c>
      <c r="AN2983">
        <v>0.05</v>
      </c>
      <c r="AO2983">
        <v>1.42</v>
      </c>
      <c r="AP2983">
        <v>1.42</v>
      </c>
      <c r="AQ2983">
        <v>22.67</v>
      </c>
      <c r="AR2983">
        <v>0.53</v>
      </c>
      <c r="AS2983">
        <v>0.68</v>
      </c>
      <c r="AT2983">
        <v>-1</v>
      </c>
      <c r="AU2983">
        <v>-1</v>
      </c>
      <c r="AV2983">
        <v>0.05</v>
      </c>
      <c r="AW2983">
        <v>29.88</v>
      </c>
      <c r="AX2983">
        <v>29.88</v>
      </c>
      <c r="AY2983">
        <v>0.17</v>
      </c>
      <c r="AZ2983">
        <v>0</v>
      </c>
      <c r="BA2983">
        <v>1350</v>
      </c>
    </row>
    <row r="2984" spans="1:53" x14ac:dyDescent="0.25">
      <c r="A2984">
        <v>6354</v>
      </c>
      <c r="B2984" t="s">
        <v>3231</v>
      </c>
      <c r="C2984">
        <v>0</v>
      </c>
      <c r="D2984">
        <v>1.58</v>
      </c>
      <c r="E2984">
        <v>0</v>
      </c>
      <c r="F2984">
        <v>0</v>
      </c>
      <c r="G2984">
        <v>0</v>
      </c>
      <c r="H2984">
        <v>0.03</v>
      </c>
      <c r="I2984">
        <v>0</v>
      </c>
      <c r="J2984">
        <v>2</v>
      </c>
      <c r="K2984">
        <v>0.03</v>
      </c>
      <c r="L2984">
        <v>-1</v>
      </c>
      <c r="M2984">
        <v>-1</v>
      </c>
      <c r="N2984">
        <v>0.67</v>
      </c>
      <c r="O2984">
        <v>3.58</v>
      </c>
      <c r="P2984">
        <v>0.03</v>
      </c>
      <c r="Q2984">
        <v>0.28000000000000003</v>
      </c>
      <c r="R2984">
        <v>0.05</v>
      </c>
      <c r="S2984">
        <v>0.32</v>
      </c>
      <c r="T2984">
        <v>0.23</v>
      </c>
      <c r="U2984">
        <v>0</v>
      </c>
      <c r="V2984">
        <v>0</v>
      </c>
      <c r="W2984">
        <v>20.67</v>
      </c>
      <c r="X2984">
        <v>0.6</v>
      </c>
      <c r="Y2984">
        <v>-1</v>
      </c>
      <c r="Z2984">
        <v>-1</v>
      </c>
      <c r="AA2984">
        <v>24.88</v>
      </c>
      <c r="AB2984">
        <v>0.03</v>
      </c>
      <c r="AC2984">
        <v>0.02</v>
      </c>
      <c r="AD2984">
        <v>0.03</v>
      </c>
      <c r="AE2984">
        <v>4.17</v>
      </c>
      <c r="AF2984">
        <v>-1</v>
      </c>
      <c r="AG2984">
        <v>-1</v>
      </c>
      <c r="AH2984">
        <v>-1</v>
      </c>
      <c r="AI2984">
        <v>0</v>
      </c>
      <c r="AJ2984">
        <v>0</v>
      </c>
      <c r="AK2984">
        <v>0.03</v>
      </c>
      <c r="AL2984">
        <v>0.03</v>
      </c>
      <c r="AM2984">
        <v>0.05</v>
      </c>
      <c r="AN2984">
        <v>0.05</v>
      </c>
      <c r="AO2984">
        <v>1.42</v>
      </c>
      <c r="AP2984">
        <v>1.42</v>
      </c>
      <c r="AQ2984">
        <v>22.67</v>
      </c>
      <c r="AR2984">
        <v>0.53</v>
      </c>
      <c r="AS2984">
        <v>0.68</v>
      </c>
      <c r="AT2984">
        <v>-1</v>
      </c>
      <c r="AU2984">
        <v>-1</v>
      </c>
      <c r="AV2984">
        <v>0.05</v>
      </c>
      <c r="AW2984">
        <v>29.88</v>
      </c>
      <c r="AX2984">
        <v>29.88</v>
      </c>
      <c r="AY2984">
        <v>0.17</v>
      </c>
      <c r="AZ2984">
        <v>0</v>
      </c>
      <c r="BA2984">
        <v>1350</v>
      </c>
    </row>
    <row r="2985" spans="1:53" x14ac:dyDescent="0.25">
      <c r="A2985">
        <v>6355</v>
      </c>
      <c r="B2985" t="s">
        <v>3232</v>
      </c>
      <c r="C2985">
        <v>0</v>
      </c>
      <c r="D2985">
        <v>1.58</v>
      </c>
      <c r="E2985">
        <v>0</v>
      </c>
      <c r="F2985">
        <v>0</v>
      </c>
      <c r="G2985">
        <v>0</v>
      </c>
      <c r="H2985">
        <v>0.03</v>
      </c>
      <c r="I2985">
        <v>0</v>
      </c>
      <c r="J2985">
        <v>2</v>
      </c>
      <c r="K2985">
        <v>0.03</v>
      </c>
      <c r="L2985">
        <v>-1</v>
      </c>
      <c r="M2985">
        <v>-1</v>
      </c>
      <c r="N2985">
        <v>0.67</v>
      </c>
      <c r="O2985">
        <v>3.58</v>
      </c>
      <c r="P2985">
        <v>0.03</v>
      </c>
      <c r="Q2985">
        <v>0.28000000000000003</v>
      </c>
      <c r="R2985">
        <v>0.05</v>
      </c>
      <c r="S2985">
        <v>0.32</v>
      </c>
      <c r="T2985">
        <v>0.23</v>
      </c>
      <c r="U2985">
        <v>0</v>
      </c>
      <c r="V2985">
        <v>0</v>
      </c>
      <c r="W2985">
        <v>20.67</v>
      </c>
      <c r="X2985">
        <v>0.6</v>
      </c>
      <c r="Y2985">
        <v>-1</v>
      </c>
      <c r="Z2985">
        <v>-1</v>
      </c>
      <c r="AA2985">
        <v>24.88</v>
      </c>
      <c r="AB2985">
        <v>0.03</v>
      </c>
      <c r="AC2985">
        <v>0.02</v>
      </c>
      <c r="AD2985">
        <v>0.03</v>
      </c>
      <c r="AE2985">
        <v>4.17</v>
      </c>
      <c r="AF2985">
        <v>-1</v>
      </c>
      <c r="AG2985">
        <v>-1</v>
      </c>
      <c r="AH2985">
        <v>-1</v>
      </c>
      <c r="AI2985">
        <v>0</v>
      </c>
      <c r="AJ2985">
        <v>0</v>
      </c>
      <c r="AK2985">
        <v>0.03</v>
      </c>
      <c r="AL2985">
        <v>0.03</v>
      </c>
      <c r="AM2985">
        <v>0.05</v>
      </c>
      <c r="AN2985">
        <v>0.05</v>
      </c>
      <c r="AO2985">
        <v>1.42</v>
      </c>
      <c r="AP2985">
        <v>1.42</v>
      </c>
      <c r="AQ2985">
        <v>22.67</v>
      </c>
      <c r="AR2985">
        <v>0.53</v>
      </c>
      <c r="AS2985">
        <v>0.68</v>
      </c>
      <c r="AT2985">
        <v>-1</v>
      </c>
      <c r="AU2985">
        <v>-1</v>
      </c>
      <c r="AV2985">
        <v>0.05</v>
      </c>
      <c r="AW2985">
        <v>29.88</v>
      </c>
      <c r="AX2985">
        <v>29.88</v>
      </c>
      <c r="AY2985">
        <v>0.17</v>
      </c>
      <c r="AZ2985">
        <v>0</v>
      </c>
      <c r="BA2985">
        <v>1350</v>
      </c>
    </row>
    <row r="2986" spans="1:53" x14ac:dyDescent="0.25">
      <c r="A2986">
        <v>6356</v>
      </c>
      <c r="B2986" t="s">
        <v>3233</v>
      </c>
      <c r="C2986">
        <v>0</v>
      </c>
      <c r="D2986">
        <v>1.58</v>
      </c>
      <c r="E2986">
        <v>0</v>
      </c>
      <c r="F2986">
        <v>0</v>
      </c>
      <c r="G2986">
        <v>0</v>
      </c>
      <c r="H2986">
        <v>0.03</v>
      </c>
      <c r="I2986">
        <v>0</v>
      </c>
      <c r="J2986">
        <v>2</v>
      </c>
      <c r="K2986">
        <v>0.03</v>
      </c>
      <c r="L2986">
        <v>-1</v>
      </c>
      <c r="M2986">
        <v>-1</v>
      </c>
      <c r="N2986">
        <v>0.67</v>
      </c>
      <c r="O2986">
        <v>3.58</v>
      </c>
      <c r="P2986">
        <v>0.03</v>
      </c>
      <c r="Q2986">
        <v>0.28000000000000003</v>
      </c>
      <c r="R2986">
        <v>0.05</v>
      </c>
      <c r="S2986">
        <v>0.32</v>
      </c>
      <c r="T2986">
        <v>0.23</v>
      </c>
      <c r="U2986">
        <v>0</v>
      </c>
      <c r="V2986">
        <v>0</v>
      </c>
      <c r="W2986">
        <v>20.67</v>
      </c>
      <c r="X2986">
        <v>0.6</v>
      </c>
      <c r="Y2986">
        <v>-1</v>
      </c>
      <c r="Z2986">
        <v>-1</v>
      </c>
      <c r="AA2986">
        <v>24.88</v>
      </c>
      <c r="AB2986">
        <v>0.03</v>
      </c>
      <c r="AC2986">
        <v>0.02</v>
      </c>
      <c r="AD2986">
        <v>0.03</v>
      </c>
      <c r="AE2986">
        <v>4.17</v>
      </c>
      <c r="AF2986">
        <v>-1</v>
      </c>
      <c r="AG2986">
        <v>-1</v>
      </c>
      <c r="AH2986">
        <v>-1</v>
      </c>
      <c r="AI2986">
        <v>0</v>
      </c>
      <c r="AJ2986">
        <v>0</v>
      </c>
      <c r="AK2986">
        <v>0.03</v>
      </c>
      <c r="AL2986">
        <v>0.03</v>
      </c>
      <c r="AM2986">
        <v>0.05</v>
      </c>
      <c r="AN2986">
        <v>0.05</v>
      </c>
      <c r="AO2986">
        <v>1.42</v>
      </c>
      <c r="AP2986">
        <v>1.42</v>
      </c>
      <c r="AQ2986">
        <v>22.67</v>
      </c>
      <c r="AR2986">
        <v>0.53</v>
      </c>
      <c r="AS2986">
        <v>0.68</v>
      </c>
      <c r="AT2986">
        <v>-1</v>
      </c>
      <c r="AU2986">
        <v>-1</v>
      </c>
      <c r="AV2986">
        <v>0.05</v>
      </c>
      <c r="AW2986">
        <v>29.88</v>
      </c>
      <c r="AX2986">
        <v>29.88</v>
      </c>
      <c r="AY2986">
        <v>0.17</v>
      </c>
      <c r="AZ2986">
        <v>0</v>
      </c>
      <c r="BA2986">
        <v>1350</v>
      </c>
    </row>
    <row r="2987" spans="1:53" x14ac:dyDescent="0.25">
      <c r="A2987">
        <v>6357</v>
      </c>
      <c r="B2987" t="s">
        <v>3234</v>
      </c>
      <c r="C2987">
        <v>0</v>
      </c>
      <c r="D2987">
        <v>1.58</v>
      </c>
      <c r="E2987">
        <v>0</v>
      </c>
      <c r="F2987">
        <v>0</v>
      </c>
      <c r="G2987">
        <v>0</v>
      </c>
      <c r="H2987">
        <v>0.03</v>
      </c>
      <c r="I2987">
        <v>0</v>
      </c>
      <c r="J2987">
        <v>2</v>
      </c>
      <c r="K2987">
        <v>0.03</v>
      </c>
      <c r="L2987">
        <v>-1</v>
      </c>
      <c r="M2987">
        <v>-1</v>
      </c>
      <c r="N2987">
        <v>0.67</v>
      </c>
      <c r="O2987">
        <v>3.58</v>
      </c>
      <c r="P2987">
        <v>0.03</v>
      </c>
      <c r="Q2987">
        <v>0.28000000000000003</v>
      </c>
      <c r="R2987">
        <v>0.05</v>
      </c>
      <c r="S2987">
        <v>0.32</v>
      </c>
      <c r="T2987">
        <v>0.23</v>
      </c>
      <c r="U2987">
        <v>0</v>
      </c>
      <c r="V2987">
        <v>0</v>
      </c>
      <c r="W2987">
        <v>20.67</v>
      </c>
      <c r="X2987">
        <v>0.6</v>
      </c>
      <c r="Y2987">
        <v>-1</v>
      </c>
      <c r="Z2987">
        <v>-1</v>
      </c>
      <c r="AA2987">
        <v>24.88</v>
      </c>
      <c r="AB2987">
        <v>0.03</v>
      </c>
      <c r="AC2987">
        <v>0.02</v>
      </c>
      <c r="AD2987">
        <v>0.03</v>
      </c>
      <c r="AE2987">
        <v>4.17</v>
      </c>
      <c r="AF2987">
        <v>-1</v>
      </c>
      <c r="AG2987">
        <v>-1</v>
      </c>
      <c r="AH2987">
        <v>-1</v>
      </c>
      <c r="AI2987">
        <v>0</v>
      </c>
      <c r="AJ2987">
        <v>0</v>
      </c>
      <c r="AK2987">
        <v>0.03</v>
      </c>
      <c r="AL2987">
        <v>0.03</v>
      </c>
      <c r="AM2987">
        <v>0.05</v>
      </c>
      <c r="AN2987">
        <v>0.05</v>
      </c>
      <c r="AO2987">
        <v>1.42</v>
      </c>
      <c r="AP2987">
        <v>1.42</v>
      </c>
      <c r="AQ2987">
        <v>22.67</v>
      </c>
      <c r="AR2987">
        <v>0.53</v>
      </c>
      <c r="AS2987">
        <v>0.68</v>
      </c>
      <c r="AT2987">
        <v>-1</v>
      </c>
      <c r="AU2987">
        <v>-1</v>
      </c>
      <c r="AV2987">
        <v>0.05</v>
      </c>
      <c r="AW2987">
        <v>29.88</v>
      </c>
      <c r="AX2987">
        <v>29.88</v>
      </c>
      <c r="AY2987">
        <v>0.17</v>
      </c>
      <c r="AZ2987">
        <v>0</v>
      </c>
      <c r="BA2987">
        <v>1350</v>
      </c>
    </row>
    <row r="2988" spans="1:53" x14ac:dyDescent="0.25">
      <c r="A2988">
        <v>6358</v>
      </c>
      <c r="B2988" t="s">
        <v>3235</v>
      </c>
      <c r="C2988">
        <v>0</v>
      </c>
      <c r="D2988">
        <v>1.58</v>
      </c>
      <c r="E2988">
        <v>0</v>
      </c>
      <c r="F2988">
        <v>0</v>
      </c>
      <c r="G2988">
        <v>0</v>
      </c>
      <c r="H2988">
        <v>0.03</v>
      </c>
      <c r="I2988">
        <v>0</v>
      </c>
      <c r="J2988">
        <v>2</v>
      </c>
      <c r="K2988">
        <v>0.03</v>
      </c>
      <c r="L2988">
        <v>-1</v>
      </c>
      <c r="M2988">
        <v>-1</v>
      </c>
      <c r="N2988">
        <v>0.67</v>
      </c>
      <c r="O2988">
        <v>3.58</v>
      </c>
      <c r="P2988">
        <v>0.03</v>
      </c>
      <c r="Q2988">
        <v>0.28000000000000003</v>
      </c>
      <c r="R2988">
        <v>0.05</v>
      </c>
      <c r="S2988">
        <v>0.32</v>
      </c>
      <c r="T2988">
        <v>0.23</v>
      </c>
      <c r="U2988">
        <v>0</v>
      </c>
      <c r="V2988">
        <v>0</v>
      </c>
      <c r="W2988">
        <v>20.67</v>
      </c>
      <c r="X2988">
        <v>0.6</v>
      </c>
      <c r="Y2988">
        <v>-1</v>
      </c>
      <c r="Z2988">
        <v>-1</v>
      </c>
      <c r="AA2988">
        <v>24.88</v>
      </c>
      <c r="AB2988">
        <v>0.03</v>
      </c>
      <c r="AC2988">
        <v>0.02</v>
      </c>
      <c r="AD2988">
        <v>0.03</v>
      </c>
      <c r="AE2988">
        <v>4.17</v>
      </c>
      <c r="AF2988">
        <v>-1</v>
      </c>
      <c r="AG2988">
        <v>-1</v>
      </c>
      <c r="AH2988">
        <v>-1</v>
      </c>
      <c r="AI2988">
        <v>0</v>
      </c>
      <c r="AJ2988">
        <v>0</v>
      </c>
      <c r="AK2988">
        <v>0.03</v>
      </c>
      <c r="AL2988">
        <v>0.03</v>
      </c>
      <c r="AM2988">
        <v>0.05</v>
      </c>
      <c r="AN2988">
        <v>0.05</v>
      </c>
      <c r="AO2988">
        <v>1.42</v>
      </c>
      <c r="AP2988">
        <v>1.42</v>
      </c>
      <c r="AQ2988">
        <v>22.67</v>
      </c>
      <c r="AR2988">
        <v>0.53</v>
      </c>
      <c r="AS2988">
        <v>0.68</v>
      </c>
      <c r="AT2988">
        <v>-1</v>
      </c>
      <c r="AU2988">
        <v>-1</v>
      </c>
      <c r="AV2988">
        <v>0.05</v>
      </c>
      <c r="AW2988">
        <v>29.88</v>
      </c>
      <c r="AX2988">
        <v>29.88</v>
      </c>
      <c r="AY2988">
        <v>0.17</v>
      </c>
      <c r="AZ2988">
        <v>0</v>
      </c>
      <c r="BA2988">
        <v>1350</v>
      </c>
    </row>
    <row r="2989" spans="1:53" x14ac:dyDescent="0.25">
      <c r="A2989">
        <v>6359</v>
      </c>
      <c r="B2989" t="s">
        <v>3236</v>
      </c>
      <c r="C2989">
        <v>0</v>
      </c>
      <c r="D2989">
        <v>1.58</v>
      </c>
      <c r="E2989">
        <v>0</v>
      </c>
      <c r="F2989">
        <v>0</v>
      </c>
      <c r="G2989">
        <v>0</v>
      </c>
      <c r="H2989">
        <v>0.03</v>
      </c>
      <c r="I2989">
        <v>0</v>
      </c>
      <c r="J2989">
        <v>2</v>
      </c>
      <c r="K2989">
        <v>0.03</v>
      </c>
      <c r="L2989">
        <v>-1</v>
      </c>
      <c r="M2989">
        <v>-1</v>
      </c>
      <c r="N2989">
        <v>0.67</v>
      </c>
      <c r="O2989">
        <v>3.58</v>
      </c>
      <c r="P2989">
        <v>0.03</v>
      </c>
      <c r="Q2989">
        <v>0.28000000000000003</v>
      </c>
      <c r="R2989">
        <v>0.05</v>
      </c>
      <c r="S2989">
        <v>0.32</v>
      </c>
      <c r="T2989">
        <v>0.23</v>
      </c>
      <c r="U2989">
        <v>0</v>
      </c>
      <c r="V2989">
        <v>0</v>
      </c>
      <c r="W2989">
        <v>20.67</v>
      </c>
      <c r="X2989">
        <v>0.6</v>
      </c>
      <c r="Y2989">
        <v>-1</v>
      </c>
      <c r="Z2989">
        <v>-1</v>
      </c>
      <c r="AA2989">
        <v>24.88</v>
      </c>
      <c r="AB2989">
        <v>0.03</v>
      </c>
      <c r="AC2989">
        <v>0.02</v>
      </c>
      <c r="AD2989">
        <v>0.03</v>
      </c>
      <c r="AE2989">
        <v>4.17</v>
      </c>
      <c r="AF2989">
        <v>-1</v>
      </c>
      <c r="AG2989">
        <v>-1</v>
      </c>
      <c r="AH2989">
        <v>-1</v>
      </c>
      <c r="AI2989">
        <v>0</v>
      </c>
      <c r="AJ2989">
        <v>0</v>
      </c>
      <c r="AK2989">
        <v>0.03</v>
      </c>
      <c r="AL2989">
        <v>0.03</v>
      </c>
      <c r="AM2989">
        <v>0.05</v>
      </c>
      <c r="AN2989">
        <v>0.05</v>
      </c>
      <c r="AO2989">
        <v>1.42</v>
      </c>
      <c r="AP2989">
        <v>1.42</v>
      </c>
      <c r="AQ2989">
        <v>22.67</v>
      </c>
      <c r="AR2989">
        <v>0.53</v>
      </c>
      <c r="AS2989">
        <v>0.68</v>
      </c>
      <c r="AT2989">
        <v>-1</v>
      </c>
      <c r="AU2989">
        <v>-1</v>
      </c>
      <c r="AV2989">
        <v>0.05</v>
      </c>
      <c r="AW2989">
        <v>29.88</v>
      </c>
      <c r="AX2989">
        <v>29.88</v>
      </c>
      <c r="AY2989">
        <v>0.17</v>
      </c>
      <c r="AZ2989">
        <v>0</v>
      </c>
      <c r="BA2989">
        <v>1350</v>
      </c>
    </row>
    <row r="2990" spans="1:53" x14ac:dyDescent="0.25">
      <c r="A2990">
        <v>6360</v>
      </c>
      <c r="B2990" t="s">
        <v>3237</v>
      </c>
      <c r="C2990">
        <v>0</v>
      </c>
      <c r="D2990">
        <v>1.58</v>
      </c>
      <c r="E2990">
        <v>0</v>
      </c>
      <c r="F2990">
        <v>0</v>
      </c>
      <c r="G2990">
        <v>0</v>
      </c>
      <c r="H2990">
        <v>0.03</v>
      </c>
      <c r="I2990">
        <v>0</v>
      </c>
      <c r="J2990">
        <v>2</v>
      </c>
      <c r="K2990">
        <v>0.03</v>
      </c>
      <c r="L2990">
        <v>-1</v>
      </c>
      <c r="M2990">
        <v>-1</v>
      </c>
      <c r="N2990">
        <v>0.67</v>
      </c>
      <c r="O2990">
        <v>3.58</v>
      </c>
      <c r="P2990">
        <v>0.03</v>
      </c>
      <c r="Q2990">
        <v>0.28000000000000003</v>
      </c>
      <c r="R2990">
        <v>0.05</v>
      </c>
      <c r="S2990">
        <v>0.32</v>
      </c>
      <c r="T2990">
        <v>0.23</v>
      </c>
      <c r="U2990">
        <v>0</v>
      </c>
      <c r="V2990">
        <v>0</v>
      </c>
      <c r="W2990">
        <v>20.67</v>
      </c>
      <c r="X2990">
        <v>0.6</v>
      </c>
      <c r="Y2990">
        <v>-1</v>
      </c>
      <c r="Z2990">
        <v>-1</v>
      </c>
      <c r="AA2990">
        <v>24.88</v>
      </c>
      <c r="AB2990">
        <v>0.03</v>
      </c>
      <c r="AC2990">
        <v>0.02</v>
      </c>
      <c r="AD2990">
        <v>0.03</v>
      </c>
      <c r="AE2990">
        <v>4.17</v>
      </c>
      <c r="AF2990">
        <v>-1</v>
      </c>
      <c r="AG2990">
        <v>-1</v>
      </c>
      <c r="AH2990">
        <v>-1</v>
      </c>
      <c r="AI2990">
        <v>0</v>
      </c>
      <c r="AJ2990">
        <v>0</v>
      </c>
      <c r="AK2990">
        <v>0.03</v>
      </c>
      <c r="AL2990">
        <v>0.03</v>
      </c>
      <c r="AM2990">
        <v>0.05</v>
      </c>
      <c r="AN2990">
        <v>0.05</v>
      </c>
      <c r="AO2990">
        <v>1.42</v>
      </c>
      <c r="AP2990">
        <v>1.42</v>
      </c>
      <c r="AQ2990">
        <v>22.67</v>
      </c>
      <c r="AR2990">
        <v>0.53</v>
      </c>
      <c r="AS2990">
        <v>0.68</v>
      </c>
      <c r="AT2990">
        <v>-1</v>
      </c>
      <c r="AU2990">
        <v>-1</v>
      </c>
      <c r="AV2990">
        <v>0.05</v>
      </c>
      <c r="AW2990">
        <v>29.88</v>
      </c>
      <c r="AX2990">
        <v>29.88</v>
      </c>
      <c r="AY2990">
        <v>0.17</v>
      </c>
      <c r="AZ2990">
        <v>0</v>
      </c>
      <c r="BA2990">
        <v>1350</v>
      </c>
    </row>
    <row r="2991" spans="1:53" x14ac:dyDescent="0.25">
      <c r="A2991">
        <v>6361</v>
      </c>
      <c r="B2991" t="s">
        <v>3238</v>
      </c>
      <c r="C2991">
        <v>0</v>
      </c>
      <c r="D2991">
        <v>1.58</v>
      </c>
      <c r="E2991">
        <v>0</v>
      </c>
      <c r="F2991">
        <v>0</v>
      </c>
      <c r="G2991">
        <v>0</v>
      </c>
      <c r="H2991">
        <v>0.03</v>
      </c>
      <c r="I2991">
        <v>0</v>
      </c>
      <c r="J2991">
        <v>2</v>
      </c>
      <c r="K2991">
        <v>0.03</v>
      </c>
      <c r="L2991">
        <v>-1</v>
      </c>
      <c r="M2991">
        <v>-1</v>
      </c>
      <c r="N2991">
        <v>0.67</v>
      </c>
      <c r="O2991">
        <v>3.58</v>
      </c>
      <c r="P2991">
        <v>0.03</v>
      </c>
      <c r="Q2991">
        <v>0.28000000000000003</v>
      </c>
      <c r="R2991">
        <v>0.05</v>
      </c>
      <c r="S2991">
        <v>0.32</v>
      </c>
      <c r="T2991">
        <v>0.23</v>
      </c>
      <c r="U2991">
        <v>0</v>
      </c>
      <c r="V2991">
        <v>0</v>
      </c>
      <c r="W2991">
        <v>20.67</v>
      </c>
      <c r="X2991">
        <v>0.6</v>
      </c>
      <c r="Y2991">
        <v>-1</v>
      </c>
      <c r="Z2991">
        <v>-1</v>
      </c>
      <c r="AA2991">
        <v>24.88</v>
      </c>
      <c r="AB2991">
        <v>0.03</v>
      </c>
      <c r="AC2991">
        <v>0.02</v>
      </c>
      <c r="AD2991">
        <v>0.03</v>
      </c>
      <c r="AE2991">
        <v>4.17</v>
      </c>
      <c r="AF2991">
        <v>-1</v>
      </c>
      <c r="AG2991">
        <v>-1</v>
      </c>
      <c r="AH2991">
        <v>-1</v>
      </c>
      <c r="AI2991">
        <v>0</v>
      </c>
      <c r="AJ2991">
        <v>0</v>
      </c>
      <c r="AK2991">
        <v>0.03</v>
      </c>
      <c r="AL2991">
        <v>0.03</v>
      </c>
      <c r="AM2991">
        <v>0.05</v>
      </c>
      <c r="AN2991">
        <v>0.05</v>
      </c>
      <c r="AO2991">
        <v>1.42</v>
      </c>
      <c r="AP2991">
        <v>1.42</v>
      </c>
      <c r="AQ2991">
        <v>22.67</v>
      </c>
      <c r="AR2991">
        <v>0.53</v>
      </c>
      <c r="AS2991">
        <v>0.68</v>
      </c>
      <c r="AT2991">
        <v>-1</v>
      </c>
      <c r="AU2991">
        <v>-1</v>
      </c>
      <c r="AV2991">
        <v>0.05</v>
      </c>
      <c r="AW2991">
        <v>29.88</v>
      </c>
      <c r="AX2991">
        <v>29.88</v>
      </c>
      <c r="AY2991">
        <v>0.17</v>
      </c>
      <c r="AZ2991">
        <v>0</v>
      </c>
      <c r="BA2991">
        <v>1350</v>
      </c>
    </row>
    <row r="2992" spans="1:53" x14ac:dyDescent="0.25">
      <c r="A2992">
        <v>6362</v>
      </c>
      <c r="B2992" t="s">
        <v>3239</v>
      </c>
      <c r="C2992">
        <v>0</v>
      </c>
      <c r="D2992">
        <v>1.58</v>
      </c>
      <c r="E2992">
        <v>0</v>
      </c>
      <c r="F2992">
        <v>0</v>
      </c>
      <c r="G2992">
        <v>0</v>
      </c>
      <c r="H2992">
        <v>0.03</v>
      </c>
      <c r="I2992">
        <v>0</v>
      </c>
      <c r="J2992">
        <v>2</v>
      </c>
      <c r="K2992">
        <v>0.03</v>
      </c>
      <c r="L2992">
        <v>-1</v>
      </c>
      <c r="M2992">
        <v>-1</v>
      </c>
      <c r="N2992">
        <v>0.67</v>
      </c>
      <c r="O2992">
        <v>3.58</v>
      </c>
      <c r="P2992">
        <v>0.03</v>
      </c>
      <c r="Q2992">
        <v>0.28000000000000003</v>
      </c>
      <c r="R2992">
        <v>0.05</v>
      </c>
      <c r="S2992">
        <v>0.32</v>
      </c>
      <c r="T2992">
        <v>0.23</v>
      </c>
      <c r="U2992">
        <v>0</v>
      </c>
      <c r="V2992">
        <v>0</v>
      </c>
      <c r="W2992">
        <v>20.67</v>
      </c>
      <c r="X2992">
        <v>0.6</v>
      </c>
      <c r="Y2992">
        <v>-1</v>
      </c>
      <c r="Z2992">
        <v>-1</v>
      </c>
      <c r="AA2992">
        <v>24.88</v>
      </c>
      <c r="AB2992">
        <v>0.03</v>
      </c>
      <c r="AC2992">
        <v>0.02</v>
      </c>
      <c r="AD2992">
        <v>0.03</v>
      </c>
      <c r="AE2992">
        <v>4.17</v>
      </c>
      <c r="AF2992">
        <v>-1</v>
      </c>
      <c r="AG2992">
        <v>-1</v>
      </c>
      <c r="AH2992">
        <v>-1</v>
      </c>
      <c r="AI2992">
        <v>0</v>
      </c>
      <c r="AJ2992">
        <v>0</v>
      </c>
      <c r="AK2992">
        <v>0.03</v>
      </c>
      <c r="AL2992">
        <v>0.03</v>
      </c>
      <c r="AM2992">
        <v>0.05</v>
      </c>
      <c r="AN2992">
        <v>0.05</v>
      </c>
      <c r="AO2992">
        <v>1.42</v>
      </c>
      <c r="AP2992">
        <v>1.42</v>
      </c>
      <c r="AQ2992">
        <v>22.67</v>
      </c>
      <c r="AR2992">
        <v>0.53</v>
      </c>
      <c r="AS2992">
        <v>0.68</v>
      </c>
      <c r="AT2992">
        <v>-1</v>
      </c>
      <c r="AU2992">
        <v>-1</v>
      </c>
      <c r="AV2992">
        <v>0.05</v>
      </c>
      <c r="AW2992">
        <v>29.88</v>
      </c>
      <c r="AX2992">
        <v>29.88</v>
      </c>
      <c r="AY2992">
        <v>0.17</v>
      </c>
      <c r="AZ2992">
        <v>0</v>
      </c>
      <c r="BA2992">
        <v>1350</v>
      </c>
    </row>
    <row r="2993" spans="1:53" x14ac:dyDescent="0.25">
      <c r="A2993">
        <v>6363</v>
      </c>
      <c r="B2993" t="s">
        <v>3240</v>
      </c>
      <c r="C2993">
        <v>0</v>
      </c>
      <c r="D2993">
        <v>1.58</v>
      </c>
      <c r="E2993">
        <v>0</v>
      </c>
      <c r="F2993">
        <v>0</v>
      </c>
      <c r="G2993">
        <v>0</v>
      </c>
      <c r="H2993">
        <v>0.03</v>
      </c>
      <c r="I2993">
        <v>0</v>
      </c>
      <c r="J2993">
        <v>2</v>
      </c>
      <c r="K2993">
        <v>0.03</v>
      </c>
      <c r="L2993">
        <v>-1</v>
      </c>
      <c r="M2993">
        <v>-1</v>
      </c>
      <c r="N2993">
        <v>0.67</v>
      </c>
      <c r="O2993">
        <v>3.58</v>
      </c>
      <c r="P2993">
        <v>0.03</v>
      </c>
      <c r="Q2993">
        <v>0.28000000000000003</v>
      </c>
      <c r="R2993">
        <v>0.05</v>
      </c>
      <c r="S2993">
        <v>0.32</v>
      </c>
      <c r="T2993">
        <v>0.23</v>
      </c>
      <c r="U2993">
        <v>0</v>
      </c>
      <c r="V2993">
        <v>0</v>
      </c>
      <c r="W2993">
        <v>20.67</v>
      </c>
      <c r="X2993">
        <v>0.6</v>
      </c>
      <c r="Y2993">
        <v>-1</v>
      </c>
      <c r="Z2993">
        <v>-1</v>
      </c>
      <c r="AA2993">
        <v>24.88</v>
      </c>
      <c r="AB2993">
        <v>0.03</v>
      </c>
      <c r="AC2993">
        <v>0.02</v>
      </c>
      <c r="AD2993">
        <v>0.03</v>
      </c>
      <c r="AE2993">
        <v>4.17</v>
      </c>
      <c r="AF2993">
        <v>-1</v>
      </c>
      <c r="AG2993">
        <v>-1</v>
      </c>
      <c r="AH2993">
        <v>-1</v>
      </c>
      <c r="AI2993">
        <v>0</v>
      </c>
      <c r="AJ2993">
        <v>0</v>
      </c>
      <c r="AK2993">
        <v>0.03</v>
      </c>
      <c r="AL2993">
        <v>0.03</v>
      </c>
      <c r="AM2993">
        <v>0.05</v>
      </c>
      <c r="AN2993">
        <v>0.05</v>
      </c>
      <c r="AO2993">
        <v>1.42</v>
      </c>
      <c r="AP2993">
        <v>1.42</v>
      </c>
      <c r="AQ2993">
        <v>22.67</v>
      </c>
      <c r="AR2993">
        <v>0.53</v>
      </c>
      <c r="AS2993">
        <v>0.68</v>
      </c>
      <c r="AT2993">
        <v>-1</v>
      </c>
      <c r="AU2993">
        <v>-1</v>
      </c>
      <c r="AV2993">
        <v>0.05</v>
      </c>
      <c r="AW2993">
        <v>29.88</v>
      </c>
      <c r="AX2993">
        <v>29.88</v>
      </c>
      <c r="AY2993">
        <v>0.17</v>
      </c>
      <c r="AZ2993">
        <v>0</v>
      </c>
      <c r="BA2993">
        <v>1350</v>
      </c>
    </row>
    <row r="2994" spans="1:53" x14ac:dyDescent="0.25">
      <c r="A2994">
        <v>6364</v>
      </c>
      <c r="B2994" t="s">
        <v>3241</v>
      </c>
      <c r="C2994">
        <v>0</v>
      </c>
      <c r="D2994">
        <v>1.58</v>
      </c>
      <c r="E2994">
        <v>0</v>
      </c>
      <c r="F2994">
        <v>0</v>
      </c>
      <c r="G2994">
        <v>0</v>
      </c>
      <c r="H2994">
        <v>0.03</v>
      </c>
      <c r="I2994">
        <v>0</v>
      </c>
      <c r="J2994">
        <v>2</v>
      </c>
      <c r="K2994">
        <v>0.03</v>
      </c>
      <c r="L2994">
        <v>-1</v>
      </c>
      <c r="M2994">
        <v>-1</v>
      </c>
      <c r="N2994">
        <v>0.67</v>
      </c>
      <c r="O2994">
        <v>3.58</v>
      </c>
      <c r="P2994">
        <v>0.03</v>
      </c>
      <c r="Q2994">
        <v>0.28000000000000003</v>
      </c>
      <c r="R2994">
        <v>0.05</v>
      </c>
      <c r="S2994">
        <v>0.32</v>
      </c>
      <c r="T2994">
        <v>0.23</v>
      </c>
      <c r="U2994">
        <v>0</v>
      </c>
      <c r="V2994">
        <v>0</v>
      </c>
      <c r="W2994">
        <v>20.67</v>
      </c>
      <c r="X2994">
        <v>0.6</v>
      </c>
      <c r="Y2994">
        <v>-1</v>
      </c>
      <c r="Z2994">
        <v>-1</v>
      </c>
      <c r="AA2994">
        <v>24.88</v>
      </c>
      <c r="AB2994">
        <v>0.03</v>
      </c>
      <c r="AC2994">
        <v>0.02</v>
      </c>
      <c r="AD2994">
        <v>0.03</v>
      </c>
      <c r="AE2994">
        <v>4.17</v>
      </c>
      <c r="AF2994">
        <v>-1</v>
      </c>
      <c r="AG2994">
        <v>-1</v>
      </c>
      <c r="AH2994">
        <v>-1</v>
      </c>
      <c r="AI2994">
        <v>0</v>
      </c>
      <c r="AJ2994">
        <v>0</v>
      </c>
      <c r="AK2994">
        <v>0.03</v>
      </c>
      <c r="AL2994">
        <v>0.03</v>
      </c>
      <c r="AM2994">
        <v>0.05</v>
      </c>
      <c r="AN2994">
        <v>0.05</v>
      </c>
      <c r="AO2994">
        <v>1.42</v>
      </c>
      <c r="AP2994">
        <v>1.42</v>
      </c>
      <c r="AQ2994">
        <v>22.67</v>
      </c>
      <c r="AR2994">
        <v>0.53</v>
      </c>
      <c r="AS2994">
        <v>0.68</v>
      </c>
      <c r="AT2994">
        <v>-1</v>
      </c>
      <c r="AU2994">
        <v>-1</v>
      </c>
      <c r="AV2994">
        <v>0.05</v>
      </c>
      <c r="AW2994">
        <v>29.88</v>
      </c>
      <c r="AX2994">
        <v>29.88</v>
      </c>
      <c r="AY2994">
        <v>0.17</v>
      </c>
      <c r="AZ2994">
        <v>0</v>
      </c>
      <c r="BA2994">
        <v>1350</v>
      </c>
    </row>
    <row r="2995" spans="1:53" x14ac:dyDescent="0.25">
      <c r="A2995">
        <v>6365</v>
      </c>
      <c r="B2995" t="s">
        <v>3242</v>
      </c>
      <c r="C2995">
        <v>0</v>
      </c>
      <c r="D2995">
        <v>1.58</v>
      </c>
      <c r="E2995">
        <v>0</v>
      </c>
      <c r="F2995">
        <v>0</v>
      </c>
      <c r="G2995">
        <v>0</v>
      </c>
      <c r="H2995">
        <v>0.03</v>
      </c>
      <c r="I2995">
        <v>0</v>
      </c>
      <c r="J2995">
        <v>2</v>
      </c>
      <c r="K2995">
        <v>0.03</v>
      </c>
      <c r="L2995">
        <v>-1</v>
      </c>
      <c r="M2995">
        <v>-1</v>
      </c>
      <c r="N2995">
        <v>0.67</v>
      </c>
      <c r="O2995">
        <v>3.58</v>
      </c>
      <c r="P2995">
        <v>0.03</v>
      </c>
      <c r="Q2995">
        <v>0.28000000000000003</v>
      </c>
      <c r="R2995">
        <v>0.05</v>
      </c>
      <c r="S2995">
        <v>0.32</v>
      </c>
      <c r="T2995">
        <v>0.23</v>
      </c>
      <c r="U2995">
        <v>0</v>
      </c>
      <c r="V2995">
        <v>0</v>
      </c>
      <c r="W2995">
        <v>20.67</v>
      </c>
      <c r="X2995">
        <v>0.6</v>
      </c>
      <c r="Y2995">
        <v>-1</v>
      </c>
      <c r="Z2995">
        <v>-1</v>
      </c>
      <c r="AA2995">
        <v>24.88</v>
      </c>
      <c r="AB2995">
        <v>0.03</v>
      </c>
      <c r="AC2995">
        <v>0.02</v>
      </c>
      <c r="AD2995">
        <v>0.03</v>
      </c>
      <c r="AE2995">
        <v>4.17</v>
      </c>
      <c r="AF2995">
        <v>-1</v>
      </c>
      <c r="AG2995">
        <v>-1</v>
      </c>
      <c r="AH2995">
        <v>-1</v>
      </c>
      <c r="AI2995">
        <v>0</v>
      </c>
      <c r="AJ2995">
        <v>0</v>
      </c>
      <c r="AK2995">
        <v>0.03</v>
      </c>
      <c r="AL2995">
        <v>0.03</v>
      </c>
      <c r="AM2995">
        <v>0.05</v>
      </c>
      <c r="AN2995">
        <v>0.05</v>
      </c>
      <c r="AO2995">
        <v>1.42</v>
      </c>
      <c r="AP2995">
        <v>1.42</v>
      </c>
      <c r="AQ2995">
        <v>22.67</v>
      </c>
      <c r="AR2995">
        <v>0.53</v>
      </c>
      <c r="AS2995">
        <v>0.68</v>
      </c>
      <c r="AT2995">
        <v>-1</v>
      </c>
      <c r="AU2995">
        <v>-1</v>
      </c>
      <c r="AV2995">
        <v>0.05</v>
      </c>
      <c r="AW2995">
        <v>29.88</v>
      </c>
      <c r="AX2995">
        <v>29.88</v>
      </c>
      <c r="AY2995">
        <v>0.17</v>
      </c>
      <c r="AZ2995">
        <v>0</v>
      </c>
      <c r="BA2995">
        <v>1350</v>
      </c>
    </row>
    <row r="2996" spans="1:53" x14ac:dyDescent="0.25">
      <c r="A2996">
        <v>6366</v>
      </c>
      <c r="B2996" t="s">
        <v>3243</v>
      </c>
      <c r="C2996">
        <v>0</v>
      </c>
      <c r="D2996">
        <v>1.58</v>
      </c>
      <c r="E2996">
        <v>0</v>
      </c>
      <c r="F2996">
        <v>0</v>
      </c>
      <c r="G2996">
        <v>0</v>
      </c>
      <c r="H2996">
        <v>0.03</v>
      </c>
      <c r="I2996">
        <v>0</v>
      </c>
      <c r="J2996">
        <v>2</v>
      </c>
      <c r="K2996">
        <v>0.03</v>
      </c>
      <c r="L2996">
        <v>-1</v>
      </c>
      <c r="M2996">
        <v>-1</v>
      </c>
      <c r="N2996">
        <v>0.67</v>
      </c>
      <c r="O2996">
        <v>3.58</v>
      </c>
      <c r="P2996">
        <v>0.03</v>
      </c>
      <c r="Q2996">
        <v>0.28000000000000003</v>
      </c>
      <c r="R2996">
        <v>0.05</v>
      </c>
      <c r="S2996">
        <v>0.32</v>
      </c>
      <c r="T2996">
        <v>0.23</v>
      </c>
      <c r="U2996">
        <v>0</v>
      </c>
      <c r="V2996">
        <v>0</v>
      </c>
      <c r="W2996">
        <v>20.67</v>
      </c>
      <c r="X2996">
        <v>0.6</v>
      </c>
      <c r="Y2996">
        <v>-1</v>
      </c>
      <c r="Z2996">
        <v>-1</v>
      </c>
      <c r="AA2996">
        <v>24.88</v>
      </c>
      <c r="AB2996">
        <v>0.03</v>
      </c>
      <c r="AC2996">
        <v>0.02</v>
      </c>
      <c r="AD2996">
        <v>0.03</v>
      </c>
      <c r="AE2996">
        <v>4.17</v>
      </c>
      <c r="AF2996">
        <v>-1</v>
      </c>
      <c r="AG2996">
        <v>-1</v>
      </c>
      <c r="AH2996">
        <v>-1</v>
      </c>
      <c r="AI2996">
        <v>0</v>
      </c>
      <c r="AJ2996">
        <v>0</v>
      </c>
      <c r="AK2996">
        <v>0.03</v>
      </c>
      <c r="AL2996">
        <v>0.03</v>
      </c>
      <c r="AM2996">
        <v>0.05</v>
      </c>
      <c r="AN2996">
        <v>0.05</v>
      </c>
      <c r="AO2996">
        <v>1.42</v>
      </c>
      <c r="AP2996">
        <v>1.42</v>
      </c>
      <c r="AQ2996">
        <v>22.67</v>
      </c>
      <c r="AR2996">
        <v>0.53</v>
      </c>
      <c r="AS2996">
        <v>0.68</v>
      </c>
      <c r="AT2996">
        <v>-1</v>
      </c>
      <c r="AU2996">
        <v>-1</v>
      </c>
      <c r="AV2996">
        <v>0.05</v>
      </c>
      <c r="AW2996">
        <v>29.88</v>
      </c>
      <c r="AX2996">
        <v>29.88</v>
      </c>
      <c r="AY2996">
        <v>0.17</v>
      </c>
      <c r="AZ2996">
        <v>0</v>
      </c>
      <c r="BA2996">
        <v>1350</v>
      </c>
    </row>
    <row r="2997" spans="1:53" x14ac:dyDescent="0.25">
      <c r="A2997">
        <v>6367</v>
      </c>
      <c r="B2997" t="s">
        <v>3244</v>
      </c>
      <c r="C2997">
        <v>0</v>
      </c>
      <c r="D2997">
        <v>1.58</v>
      </c>
      <c r="E2997">
        <v>0</v>
      </c>
      <c r="F2997">
        <v>0</v>
      </c>
      <c r="G2997">
        <v>0</v>
      </c>
      <c r="H2997">
        <v>0.03</v>
      </c>
      <c r="I2997">
        <v>0</v>
      </c>
      <c r="J2997">
        <v>2</v>
      </c>
      <c r="K2997">
        <v>0.03</v>
      </c>
      <c r="L2997">
        <v>-1</v>
      </c>
      <c r="M2997">
        <v>-1</v>
      </c>
      <c r="N2997">
        <v>0.67</v>
      </c>
      <c r="O2997">
        <v>3.58</v>
      </c>
      <c r="P2997">
        <v>0.03</v>
      </c>
      <c r="Q2997">
        <v>0.28000000000000003</v>
      </c>
      <c r="R2997">
        <v>0.05</v>
      </c>
      <c r="S2997">
        <v>0.32</v>
      </c>
      <c r="T2997">
        <v>0.23</v>
      </c>
      <c r="U2997">
        <v>0</v>
      </c>
      <c r="V2997">
        <v>0</v>
      </c>
      <c r="W2997">
        <v>20.67</v>
      </c>
      <c r="X2997">
        <v>0.6</v>
      </c>
      <c r="Y2997">
        <v>-1</v>
      </c>
      <c r="Z2997">
        <v>-1</v>
      </c>
      <c r="AA2997">
        <v>24.88</v>
      </c>
      <c r="AB2997">
        <v>0.03</v>
      </c>
      <c r="AC2997">
        <v>0.02</v>
      </c>
      <c r="AD2997">
        <v>0.03</v>
      </c>
      <c r="AE2997">
        <v>4.17</v>
      </c>
      <c r="AF2997">
        <v>-1</v>
      </c>
      <c r="AG2997">
        <v>-1</v>
      </c>
      <c r="AH2997">
        <v>-1</v>
      </c>
      <c r="AI2997">
        <v>0</v>
      </c>
      <c r="AJ2997">
        <v>0</v>
      </c>
      <c r="AK2997">
        <v>0.03</v>
      </c>
      <c r="AL2997">
        <v>0.03</v>
      </c>
      <c r="AM2997">
        <v>0.05</v>
      </c>
      <c r="AN2997">
        <v>0.05</v>
      </c>
      <c r="AO2997">
        <v>1.42</v>
      </c>
      <c r="AP2997">
        <v>1.42</v>
      </c>
      <c r="AQ2997">
        <v>22.67</v>
      </c>
      <c r="AR2997">
        <v>0.53</v>
      </c>
      <c r="AS2997">
        <v>0.68</v>
      </c>
      <c r="AT2997">
        <v>-1</v>
      </c>
      <c r="AU2997">
        <v>-1</v>
      </c>
      <c r="AV2997">
        <v>0.05</v>
      </c>
      <c r="AW2997">
        <v>29.88</v>
      </c>
      <c r="AX2997">
        <v>29.88</v>
      </c>
      <c r="AY2997">
        <v>0.17</v>
      </c>
      <c r="AZ2997">
        <v>0</v>
      </c>
      <c r="BA2997">
        <v>1350</v>
      </c>
    </row>
    <row r="2998" spans="1:53" x14ac:dyDescent="0.25">
      <c r="A2998">
        <v>6369</v>
      </c>
      <c r="B2998" t="s">
        <v>3245</v>
      </c>
      <c r="C2998">
        <v>0</v>
      </c>
      <c r="D2998">
        <v>1.58</v>
      </c>
      <c r="E2998">
        <v>0</v>
      </c>
      <c r="F2998">
        <v>0</v>
      </c>
      <c r="G2998">
        <v>0</v>
      </c>
      <c r="H2998">
        <v>0.03</v>
      </c>
      <c r="I2998">
        <v>0</v>
      </c>
      <c r="J2998">
        <v>2</v>
      </c>
      <c r="K2998">
        <v>0.03</v>
      </c>
      <c r="L2998">
        <v>-1</v>
      </c>
      <c r="M2998">
        <v>-1</v>
      </c>
      <c r="N2998">
        <v>0.67</v>
      </c>
      <c r="O2998">
        <v>3.58</v>
      </c>
      <c r="P2998">
        <v>0.03</v>
      </c>
      <c r="Q2998">
        <v>0.28000000000000003</v>
      </c>
      <c r="R2998">
        <v>0.05</v>
      </c>
      <c r="S2998">
        <v>0.32</v>
      </c>
      <c r="T2998">
        <v>0.23</v>
      </c>
      <c r="U2998">
        <v>0</v>
      </c>
      <c r="V2998">
        <v>0</v>
      </c>
      <c r="W2998">
        <v>20.67</v>
      </c>
      <c r="X2998">
        <v>0.6</v>
      </c>
      <c r="Y2998">
        <v>-1</v>
      </c>
      <c r="Z2998">
        <v>-1</v>
      </c>
      <c r="AA2998">
        <v>24.88</v>
      </c>
      <c r="AB2998">
        <v>0.03</v>
      </c>
      <c r="AC2998">
        <v>0.02</v>
      </c>
      <c r="AD2998">
        <v>0.03</v>
      </c>
      <c r="AE2998">
        <v>4.17</v>
      </c>
      <c r="AF2998">
        <v>-1</v>
      </c>
      <c r="AG2998">
        <v>-1</v>
      </c>
      <c r="AH2998">
        <v>-1</v>
      </c>
      <c r="AI2998">
        <v>0</v>
      </c>
      <c r="AJ2998">
        <v>0</v>
      </c>
      <c r="AK2998">
        <v>0.03</v>
      </c>
      <c r="AL2998">
        <v>0.03</v>
      </c>
      <c r="AM2998">
        <v>0.05</v>
      </c>
      <c r="AN2998">
        <v>0.05</v>
      </c>
      <c r="AO2998">
        <v>1.42</v>
      </c>
      <c r="AP2998">
        <v>1.42</v>
      </c>
      <c r="AQ2998">
        <v>22.67</v>
      </c>
      <c r="AR2998">
        <v>0.53</v>
      </c>
      <c r="AS2998">
        <v>0.68</v>
      </c>
      <c r="AT2998">
        <v>-1</v>
      </c>
      <c r="AU2998">
        <v>-1</v>
      </c>
      <c r="AV2998">
        <v>0.05</v>
      </c>
      <c r="AW2998">
        <v>29.88</v>
      </c>
      <c r="AX2998">
        <v>29.88</v>
      </c>
      <c r="AY2998">
        <v>0.17</v>
      </c>
      <c r="AZ2998">
        <v>0</v>
      </c>
      <c r="BA2998">
        <v>1350</v>
      </c>
    </row>
    <row r="2999" spans="1:53" x14ac:dyDescent="0.25">
      <c r="A2999">
        <v>6371</v>
      </c>
      <c r="B2999" t="s">
        <v>3246</v>
      </c>
      <c r="C2999">
        <v>0</v>
      </c>
      <c r="D2999">
        <v>1.58</v>
      </c>
      <c r="E2999">
        <v>0</v>
      </c>
      <c r="F2999">
        <v>0</v>
      </c>
      <c r="G2999">
        <v>0</v>
      </c>
      <c r="H2999">
        <v>0.03</v>
      </c>
      <c r="I2999">
        <v>0</v>
      </c>
      <c r="J2999">
        <v>2</v>
      </c>
      <c r="K2999">
        <v>0.03</v>
      </c>
      <c r="L2999">
        <v>-1</v>
      </c>
      <c r="M2999">
        <v>-1</v>
      </c>
      <c r="N2999">
        <v>0.67</v>
      </c>
      <c r="O2999">
        <v>3.58</v>
      </c>
      <c r="P2999">
        <v>0.03</v>
      </c>
      <c r="Q2999">
        <v>0.28000000000000003</v>
      </c>
      <c r="R2999">
        <v>0.05</v>
      </c>
      <c r="S2999">
        <v>0.32</v>
      </c>
      <c r="T2999">
        <v>0.23</v>
      </c>
      <c r="U2999">
        <v>0</v>
      </c>
      <c r="V2999">
        <v>0</v>
      </c>
      <c r="W2999">
        <v>20.67</v>
      </c>
      <c r="X2999">
        <v>0.6</v>
      </c>
      <c r="Y2999">
        <v>-1</v>
      </c>
      <c r="Z2999">
        <v>-1</v>
      </c>
      <c r="AA2999">
        <v>24.88</v>
      </c>
      <c r="AB2999">
        <v>0.03</v>
      </c>
      <c r="AC2999">
        <v>0.02</v>
      </c>
      <c r="AD2999">
        <v>0.03</v>
      </c>
      <c r="AE2999">
        <v>4.17</v>
      </c>
      <c r="AF2999">
        <v>-1</v>
      </c>
      <c r="AG2999">
        <v>-1</v>
      </c>
      <c r="AH2999">
        <v>-1</v>
      </c>
      <c r="AI2999">
        <v>0</v>
      </c>
      <c r="AJ2999">
        <v>0</v>
      </c>
      <c r="AK2999">
        <v>0.03</v>
      </c>
      <c r="AL2999">
        <v>0.03</v>
      </c>
      <c r="AM2999">
        <v>0.05</v>
      </c>
      <c r="AN2999">
        <v>0.05</v>
      </c>
      <c r="AO2999">
        <v>1.42</v>
      </c>
      <c r="AP2999">
        <v>1.42</v>
      </c>
      <c r="AQ2999">
        <v>22.67</v>
      </c>
      <c r="AR2999">
        <v>0.53</v>
      </c>
      <c r="AS2999">
        <v>0.68</v>
      </c>
      <c r="AT2999">
        <v>-1</v>
      </c>
      <c r="AU2999">
        <v>-1</v>
      </c>
      <c r="AV2999">
        <v>0.05</v>
      </c>
      <c r="AW2999">
        <v>29.88</v>
      </c>
      <c r="AX2999">
        <v>29.88</v>
      </c>
      <c r="AY2999">
        <v>0.17</v>
      </c>
      <c r="AZ2999">
        <v>0</v>
      </c>
      <c r="BA2999">
        <v>1350</v>
      </c>
    </row>
    <row r="3000" spans="1:53" x14ac:dyDescent="0.25">
      <c r="A3000">
        <v>6372</v>
      </c>
      <c r="B3000" t="s">
        <v>3247</v>
      </c>
      <c r="C3000">
        <v>0</v>
      </c>
      <c r="D3000">
        <v>1.58</v>
      </c>
      <c r="E3000">
        <v>0</v>
      </c>
      <c r="F3000">
        <v>0</v>
      </c>
      <c r="G3000">
        <v>0</v>
      </c>
      <c r="H3000">
        <v>0.03</v>
      </c>
      <c r="I3000">
        <v>0</v>
      </c>
      <c r="J3000">
        <v>2</v>
      </c>
      <c r="K3000">
        <v>0.03</v>
      </c>
      <c r="L3000">
        <v>-1</v>
      </c>
      <c r="M3000">
        <v>-1</v>
      </c>
      <c r="N3000">
        <v>0.67</v>
      </c>
      <c r="O3000">
        <v>3.58</v>
      </c>
      <c r="P3000">
        <v>0.03</v>
      </c>
      <c r="Q3000">
        <v>0.28000000000000003</v>
      </c>
      <c r="R3000">
        <v>0.05</v>
      </c>
      <c r="S3000">
        <v>0.32</v>
      </c>
      <c r="T3000">
        <v>0.23</v>
      </c>
      <c r="U3000">
        <v>0</v>
      </c>
      <c r="V3000">
        <v>0</v>
      </c>
      <c r="W3000">
        <v>20.67</v>
      </c>
      <c r="X3000">
        <v>0.6</v>
      </c>
      <c r="Y3000">
        <v>-1</v>
      </c>
      <c r="Z3000">
        <v>-1</v>
      </c>
      <c r="AA3000">
        <v>24.88</v>
      </c>
      <c r="AB3000">
        <v>0.03</v>
      </c>
      <c r="AC3000">
        <v>0.02</v>
      </c>
      <c r="AD3000">
        <v>0.03</v>
      </c>
      <c r="AE3000">
        <v>4.17</v>
      </c>
      <c r="AF3000">
        <v>-1</v>
      </c>
      <c r="AG3000">
        <v>-1</v>
      </c>
      <c r="AH3000">
        <v>-1</v>
      </c>
      <c r="AI3000">
        <v>0</v>
      </c>
      <c r="AJ3000">
        <v>0</v>
      </c>
      <c r="AK3000">
        <v>0.03</v>
      </c>
      <c r="AL3000">
        <v>0.03</v>
      </c>
      <c r="AM3000">
        <v>0.05</v>
      </c>
      <c r="AN3000">
        <v>0.05</v>
      </c>
      <c r="AO3000">
        <v>1.42</v>
      </c>
      <c r="AP3000">
        <v>1.42</v>
      </c>
      <c r="AQ3000">
        <v>22.67</v>
      </c>
      <c r="AR3000">
        <v>0.53</v>
      </c>
      <c r="AS3000">
        <v>0.68</v>
      </c>
      <c r="AT3000">
        <v>-1</v>
      </c>
      <c r="AU3000">
        <v>-1</v>
      </c>
      <c r="AV3000">
        <v>0.05</v>
      </c>
      <c r="AW3000">
        <v>29.88</v>
      </c>
      <c r="AX3000">
        <v>29.88</v>
      </c>
      <c r="AY3000">
        <v>0.17</v>
      </c>
      <c r="AZ3000">
        <v>0</v>
      </c>
      <c r="BA3000">
        <v>1350</v>
      </c>
    </row>
    <row r="3001" spans="1:53" x14ac:dyDescent="0.25">
      <c r="A3001">
        <v>6373</v>
      </c>
      <c r="B3001" t="s">
        <v>3248</v>
      </c>
      <c r="C3001">
        <v>0</v>
      </c>
      <c r="D3001">
        <v>1.58</v>
      </c>
      <c r="E3001">
        <v>0</v>
      </c>
      <c r="F3001">
        <v>0</v>
      </c>
      <c r="G3001">
        <v>0</v>
      </c>
      <c r="H3001">
        <v>0.03</v>
      </c>
      <c r="I3001">
        <v>0</v>
      </c>
      <c r="J3001">
        <v>2</v>
      </c>
      <c r="K3001">
        <v>0.03</v>
      </c>
      <c r="L3001">
        <v>-1</v>
      </c>
      <c r="M3001">
        <v>-1</v>
      </c>
      <c r="N3001">
        <v>0.67</v>
      </c>
      <c r="O3001">
        <v>3.58</v>
      </c>
      <c r="P3001">
        <v>0.03</v>
      </c>
      <c r="Q3001">
        <v>0.28000000000000003</v>
      </c>
      <c r="R3001">
        <v>0.05</v>
      </c>
      <c r="S3001">
        <v>0.32</v>
      </c>
      <c r="T3001">
        <v>0.23</v>
      </c>
      <c r="U3001">
        <v>0</v>
      </c>
      <c r="V3001">
        <v>0</v>
      </c>
      <c r="W3001">
        <v>20.67</v>
      </c>
      <c r="X3001">
        <v>0.6</v>
      </c>
      <c r="Y3001">
        <v>-1</v>
      </c>
      <c r="Z3001">
        <v>-1</v>
      </c>
      <c r="AA3001">
        <v>24.88</v>
      </c>
      <c r="AB3001">
        <v>0.03</v>
      </c>
      <c r="AC3001">
        <v>0.02</v>
      </c>
      <c r="AD3001">
        <v>0.03</v>
      </c>
      <c r="AE3001">
        <v>4.17</v>
      </c>
      <c r="AF3001">
        <v>-1</v>
      </c>
      <c r="AG3001">
        <v>-1</v>
      </c>
      <c r="AH3001">
        <v>-1</v>
      </c>
      <c r="AI3001">
        <v>0</v>
      </c>
      <c r="AJ3001">
        <v>0</v>
      </c>
      <c r="AK3001">
        <v>0.03</v>
      </c>
      <c r="AL3001">
        <v>0.03</v>
      </c>
      <c r="AM3001">
        <v>0.05</v>
      </c>
      <c r="AN3001">
        <v>0.05</v>
      </c>
      <c r="AO3001">
        <v>1.42</v>
      </c>
      <c r="AP3001">
        <v>1.42</v>
      </c>
      <c r="AQ3001">
        <v>22.67</v>
      </c>
      <c r="AR3001">
        <v>0.53</v>
      </c>
      <c r="AS3001">
        <v>0.68</v>
      </c>
      <c r="AT3001">
        <v>-1</v>
      </c>
      <c r="AU3001">
        <v>-1</v>
      </c>
      <c r="AV3001">
        <v>0.05</v>
      </c>
      <c r="AW3001">
        <v>29.88</v>
      </c>
      <c r="AX3001">
        <v>29.88</v>
      </c>
      <c r="AY3001">
        <v>0.17</v>
      </c>
      <c r="AZ3001">
        <v>0</v>
      </c>
      <c r="BA3001">
        <v>1350</v>
      </c>
    </row>
    <row r="3002" spans="1:53" x14ac:dyDescent="0.25">
      <c r="A3002">
        <v>6374</v>
      </c>
      <c r="B3002" t="s">
        <v>3249</v>
      </c>
      <c r="C3002">
        <v>0</v>
      </c>
      <c r="D3002">
        <v>1.58</v>
      </c>
      <c r="E3002">
        <v>0</v>
      </c>
      <c r="F3002">
        <v>0</v>
      </c>
      <c r="G3002">
        <v>0</v>
      </c>
      <c r="H3002">
        <v>0.03</v>
      </c>
      <c r="I3002">
        <v>0</v>
      </c>
      <c r="J3002">
        <v>2</v>
      </c>
      <c r="K3002">
        <v>0.03</v>
      </c>
      <c r="L3002">
        <v>-1</v>
      </c>
      <c r="M3002">
        <v>-1</v>
      </c>
      <c r="N3002">
        <v>0.67</v>
      </c>
      <c r="O3002">
        <v>3.58</v>
      </c>
      <c r="P3002">
        <v>0.03</v>
      </c>
      <c r="Q3002">
        <v>0.28000000000000003</v>
      </c>
      <c r="R3002">
        <v>0.05</v>
      </c>
      <c r="S3002">
        <v>0.32</v>
      </c>
      <c r="T3002">
        <v>0.23</v>
      </c>
      <c r="U3002">
        <v>0</v>
      </c>
      <c r="V3002">
        <v>0</v>
      </c>
      <c r="W3002">
        <v>20.67</v>
      </c>
      <c r="X3002">
        <v>0.6</v>
      </c>
      <c r="Y3002">
        <v>-1</v>
      </c>
      <c r="Z3002">
        <v>-1</v>
      </c>
      <c r="AA3002">
        <v>24.88</v>
      </c>
      <c r="AB3002">
        <v>0.03</v>
      </c>
      <c r="AC3002">
        <v>0.02</v>
      </c>
      <c r="AD3002">
        <v>0.03</v>
      </c>
      <c r="AE3002">
        <v>4.17</v>
      </c>
      <c r="AF3002">
        <v>-1</v>
      </c>
      <c r="AG3002">
        <v>-1</v>
      </c>
      <c r="AH3002">
        <v>-1</v>
      </c>
      <c r="AI3002">
        <v>0</v>
      </c>
      <c r="AJ3002">
        <v>0</v>
      </c>
      <c r="AK3002">
        <v>0.03</v>
      </c>
      <c r="AL3002">
        <v>0.03</v>
      </c>
      <c r="AM3002">
        <v>0.05</v>
      </c>
      <c r="AN3002">
        <v>0.05</v>
      </c>
      <c r="AO3002">
        <v>1.42</v>
      </c>
      <c r="AP3002">
        <v>1.42</v>
      </c>
      <c r="AQ3002">
        <v>22.67</v>
      </c>
      <c r="AR3002">
        <v>0.53</v>
      </c>
      <c r="AS3002">
        <v>0.68</v>
      </c>
      <c r="AT3002">
        <v>-1</v>
      </c>
      <c r="AU3002">
        <v>-1</v>
      </c>
      <c r="AV3002">
        <v>0.05</v>
      </c>
      <c r="AW3002">
        <v>29.88</v>
      </c>
      <c r="AX3002">
        <v>29.88</v>
      </c>
      <c r="AY3002">
        <v>0.17</v>
      </c>
      <c r="AZ3002">
        <v>0</v>
      </c>
      <c r="BA3002">
        <v>1350</v>
      </c>
    </row>
    <row r="3003" spans="1:53" x14ac:dyDescent="0.25">
      <c r="A3003">
        <v>6375</v>
      </c>
      <c r="B3003" t="s">
        <v>3250</v>
      </c>
      <c r="C3003">
        <v>0</v>
      </c>
      <c r="D3003">
        <v>1.58</v>
      </c>
      <c r="E3003">
        <v>0</v>
      </c>
      <c r="F3003">
        <v>0</v>
      </c>
      <c r="G3003">
        <v>0</v>
      </c>
      <c r="H3003">
        <v>0.03</v>
      </c>
      <c r="I3003">
        <v>0</v>
      </c>
      <c r="J3003">
        <v>2</v>
      </c>
      <c r="K3003">
        <v>0.03</v>
      </c>
      <c r="L3003">
        <v>-1</v>
      </c>
      <c r="M3003">
        <v>-1</v>
      </c>
      <c r="N3003">
        <v>0.67</v>
      </c>
      <c r="O3003">
        <v>3.58</v>
      </c>
      <c r="P3003">
        <v>0.03</v>
      </c>
      <c r="Q3003">
        <v>0.28000000000000003</v>
      </c>
      <c r="R3003">
        <v>0.05</v>
      </c>
      <c r="S3003">
        <v>0.32</v>
      </c>
      <c r="T3003">
        <v>0.23</v>
      </c>
      <c r="U3003">
        <v>0</v>
      </c>
      <c r="V3003">
        <v>0</v>
      </c>
      <c r="W3003">
        <v>20.67</v>
      </c>
      <c r="X3003">
        <v>0.6</v>
      </c>
      <c r="Y3003">
        <v>-1</v>
      </c>
      <c r="Z3003">
        <v>-1</v>
      </c>
      <c r="AA3003">
        <v>24.88</v>
      </c>
      <c r="AB3003">
        <v>0.03</v>
      </c>
      <c r="AC3003">
        <v>0.02</v>
      </c>
      <c r="AD3003">
        <v>0.03</v>
      </c>
      <c r="AE3003">
        <v>4.17</v>
      </c>
      <c r="AF3003">
        <v>-1</v>
      </c>
      <c r="AG3003">
        <v>-1</v>
      </c>
      <c r="AH3003">
        <v>-1</v>
      </c>
      <c r="AI3003">
        <v>0</v>
      </c>
      <c r="AJ3003">
        <v>0</v>
      </c>
      <c r="AK3003">
        <v>0.03</v>
      </c>
      <c r="AL3003">
        <v>0.03</v>
      </c>
      <c r="AM3003">
        <v>0.05</v>
      </c>
      <c r="AN3003">
        <v>0.05</v>
      </c>
      <c r="AO3003">
        <v>1.42</v>
      </c>
      <c r="AP3003">
        <v>1.42</v>
      </c>
      <c r="AQ3003">
        <v>22.67</v>
      </c>
      <c r="AR3003">
        <v>0.53</v>
      </c>
      <c r="AS3003">
        <v>0.68</v>
      </c>
      <c r="AT3003">
        <v>-1</v>
      </c>
      <c r="AU3003">
        <v>-1</v>
      </c>
      <c r="AV3003">
        <v>0.05</v>
      </c>
      <c r="AW3003">
        <v>29.88</v>
      </c>
      <c r="AX3003">
        <v>29.88</v>
      </c>
      <c r="AY3003">
        <v>0.17</v>
      </c>
      <c r="AZ3003">
        <v>0</v>
      </c>
      <c r="BA3003">
        <v>1350</v>
      </c>
    </row>
    <row r="3004" spans="1:53" x14ac:dyDescent="0.25">
      <c r="A3004">
        <v>6376</v>
      </c>
      <c r="B3004" t="s">
        <v>3251</v>
      </c>
      <c r="C3004">
        <v>0</v>
      </c>
      <c r="D3004">
        <v>1.58</v>
      </c>
      <c r="E3004">
        <v>0</v>
      </c>
      <c r="F3004">
        <v>0</v>
      </c>
      <c r="G3004">
        <v>0</v>
      </c>
      <c r="H3004">
        <v>0.03</v>
      </c>
      <c r="I3004">
        <v>0</v>
      </c>
      <c r="J3004">
        <v>2</v>
      </c>
      <c r="K3004">
        <v>0.03</v>
      </c>
      <c r="L3004">
        <v>-1</v>
      </c>
      <c r="M3004">
        <v>-1</v>
      </c>
      <c r="N3004">
        <v>0.67</v>
      </c>
      <c r="O3004">
        <v>3.58</v>
      </c>
      <c r="P3004">
        <v>0.03</v>
      </c>
      <c r="Q3004">
        <v>0.28000000000000003</v>
      </c>
      <c r="R3004">
        <v>0.05</v>
      </c>
      <c r="S3004">
        <v>0.32</v>
      </c>
      <c r="T3004">
        <v>0.23</v>
      </c>
      <c r="U3004">
        <v>0</v>
      </c>
      <c r="V3004">
        <v>0</v>
      </c>
      <c r="W3004">
        <v>20.67</v>
      </c>
      <c r="X3004">
        <v>0.6</v>
      </c>
      <c r="Y3004">
        <v>-1</v>
      </c>
      <c r="Z3004">
        <v>-1</v>
      </c>
      <c r="AA3004">
        <v>24.88</v>
      </c>
      <c r="AB3004">
        <v>0.03</v>
      </c>
      <c r="AC3004">
        <v>0.02</v>
      </c>
      <c r="AD3004">
        <v>0.03</v>
      </c>
      <c r="AE3004">
        <v>4.17</v>
      </c>
      <c r="AF3004">
        <v>-1</v>
      </c>
      <c r="AG3004">
        <v>-1</v>
      </c>
      <c r="AH3004">
        <v>-1</v>
      </c>
      <c r="AI3004">
        <v>0</v>
      </c>
      <c r="AJ3004">
        <v>0</v>
      </c>
      <c r="AK3004">
        <v>0.03</v>
      </c>
      <c r="AL3004">
        <v>0.03</v>
      </c>
      <c r="AM3004">
        <v>0.05</v>
      </c>
      <c r="AN3004">
        <v>0.05</v>
      </c>
      <c r="AO3004">
        <v>1.42</v>
      </c>
      <c r="AP3004">
        <v>1.42</v>
      </c>
      <c r="AQ3004">
        <v>22.67</v>
      </c>
      <c r="AR3004">
        <v>0.53</v>
      </c>
      <c r="AS3004">
        <v>0.68</v>
      </c>
      <c r="AT3004">
        <v>-1</v>
      </c>
      <c r="AU3004">
        <v>-1</v>
      </c>
      <c r="AV3004">
        <v>0.05</v>
      </c>
      <c r="AW3004">
        <v>29.88</v>
      </c>
      <c r="AX3004">
        <v>29.88</v>
      </c>
      <c r="AY3004">
        <v>0.17</v>
      </c>
      <c r="AZ3004">
        <v>0</v>
      </c>
      <c r="BA3004">
        <v>1350</v>
      </c>
    </row>
    <row r="3005" spans="1:53" x14ac:dyDescent="0.25">
      <c r="A3005">
        <v>6377</v>
      </c>
      <c r="B3005" t="s">
        <v>3252</v>
      </c>
      <c r="C3005">
        <v>0</v>
      </c>
      <c r="D3005">
        <v>1.58</v>
      </c>
      <c r="E3005">
        <v>0</v>
      </c>
      <c r="F3005">
        <v>0</v>
      </c>
      <c r="G3005">
        <v>0</v>
      </c>
      <c r="H3005">
        <v>0.03</v>
      </c>
      <c r="I3005">
        <v>0</v>
      </c>
      <c r="J3005">
        <v>2</v>
      </c>
      <c r="K3005">
        <v>0.03</v>
      </c>
      <c r="L3005">
        <v>-1</v>
      </c>
      <c r="M3005">
        <v>-1</v>
      </c>
      <c r="N3005">
        <v>0.67</v>
      </c>
      <c r="O3005">
        <v>3.58</v>
      </c>
      <c r="P3005">
        <v>0.03</v>
      </c>
      <c r="Q3005">
        <v>0.28000000000000003</v>
      </c>
      <c r="R3005">
        <v>0.05</v>
      </c>
      <c r="S3005">
        <v>0.32</v>
      </c>
      <c r="T3005">
        <v>0.23</v>
      </c>
      <c r="U3005">
        <v>0</v>
      </c>
      <c r="V3005">
        <v>0</v>
      </c>
      <c r="W3005">
        <v>20.67</v>
      </c>
      <c r="X3005">
        <v>0.6</v>
      </c>
      <c r="Y3005">
        <v>-1</v>
      </c>
      <c r="Z3005">
        <v>-1</v>
      </c>
      <c r="AA3005">
        <v>24.88</v>
      </c>
      <c r="AB3005">
        <v>0.03</v>
      </c>
      <c r="AC3005">
        <v>0.02</v>
      </c>
      <c r="AD3005">
        <v>0.03</v>
      </c>
      <c r="AE3005">
        <v>4.17</v>
      </c>
      <c r="AF3005">
        <v>-1</v>
      </c>
      <c r="AG3005">
        <v>-1</v>
      </c>
      <c r="AH3005">
        <v>-1</v>
      </c>
      <c r="AI3005">
        <v>0</v>
      </c>
      <c r="AJ3005">
        <v>0</v>
      </c>
      <c r="AK3005">
        <v>0.03</v>
      </c>
      <c r="AL3005">
        <v>0.03</v>
      </c>
      <c r="AM3005">
        <v>0.05</v>
      </c>
      <c r="AN3005">
        <v>0.05</v>
      </c>
      <c r="AO3005">
        <v>1.42</v>
      </c>
      <c r="AP3005">
        <v>1.42</v>
      </c>
      <c r="AQ3005">
        <v>22.67</v>
      </c>
      <c r="AR3005">
        <v>0.53</v>
      </c>
      <c r="AS3005">
        <v>0.68</v>
      </c>
      <c r="AT3005">
        <v>-1</v>
      </c>
      <c r="AU3005">
        <v>-1</v>
      </c>
      <c r="AV3005">
        <v>0.05</v>
      </c>
      <c r="AW3005">
        <v>29.88</v>
      </c>
      <c r="AX3005">
        <v>29.88</v>
      </c>
      <c r="AY3005">
        <v>0.17</v>
      </c>
      <c r="AZ3005">
        <v>0</v>
      </c>
      <c r="BA3005">
        <v>1350</v>
      </c>
    </row>
    <row r="3006" spans="1:53" x14ac:dyDescent="0.25">
      <c r="A3006">
        <v>6378</v>
      </c>
      <c r="B3006" t="s">
        <v>3253</v>
      </c>
      <c r="C3006">
        <v>0</v>
      </c>
      <c r="D3006">
        <v>1.58</v>
      </c>
      <c r="E3006">
        <v>0</v>
      </c>
      <c r="F3006">
        <v>0</v>
      </c>
      <c r="G3006">
        <v>0</v>
      </c>
      <c r="H3006">
        <v>0.03</v>
      </c>
      <c r="I3006">
        <v>0</v>
      </c>
      <c r="J3006">
        <v>2</v>
      </c>
      <c r="K3006">
        <v>0.03</v>
      </c>
      <c r="L3006">
        <v>-1</v>
      </c>
      <c r="M3006">
        <v>-1</v>
      </c>
      <c r="N3006">
        <v>0.67</v>
      </c>
      <c r="O3006">
        <v>3.58</v>
      </c>
      <c r="P3006">
        <v>0.03</v>
      </c>
      <c r="Q3006">
        <v>0.28000000000000003</v>
      </c>
      <c r="R3006">
        <v>0.05</v>
      </c>
      <c r="S3006">
        <v>0.32</v>
      </c>
      <c r="T3006">
        <v>0.23</v>
      </c>
      <c r="U3006">
        <v>0</v>
      </c>
      <c r="V3006">
        <v>0</v>
      </c>
      <c r="W3006">
        <v>20.67</v>
      </c>
      <c r="X3006">
        <v>0.6</v>
      </c>
      <c r="Y3006">
        <v>-1</v>
      </c>
      <c r="Z3006">
        <v>-1</v>
      </c>
      <c r="AA3006">
        <v>24.88</v>
      </c>
      <c r="AB3006">
        <v>0.03</v>
      </c>
      <c r="AC3006">
        <v>0.02</v>
      </c>
      <c r="AD3006">
        <v>0.03</v>
      </c>
      <c r="AE3006">
        <v>4.17</v>
      </c>
      <c r="AF3006">
        <v>-1</v>
      </c>
      <c r="AG3006">
        <v>-1</v>
      </c>
      <c r="AH3006">
        <v>-1</v>
      </c>
      <c r="AI3006">
        <v>0</v>
      </c>
      <c r="AJ3006">
        <v>0</v>
      </c>
      <c r="AK3006">
        <v>0.03</v>
      </c>
      <c r="AL3006">
        <v>0.03</v>
      </c>
      <c r="AM3006">
        <v>0.05</v>
      </c>
      <c r="AN3006">
        <v>0.05</v>
      </c>
      <c r="AO3006">
        <v>1.42</v>
      </c>
      <c r="AP3006">
        <v>1.42</v>
      </c>
      <c r="AQ3006">
        <v>22.67</v>
      </c>
      <c r="AR3006">
        <v>0.53</v>
      </c>
      <c r="AS3006">
        <v>0.68</v>
      </c>
      <c r="AT3006">
        <v>-1</v>
      </c>
      <c r="AU3006">
        <v>-1</v>
      </c>
      <c r="AV3006">
        <v>0.05</v>
      </c>
      <c r="AW3006">
        <v>29.88</v>
      </c>
      <c r="AX3006">
        <v>29.88</v>
      </c>
      <c r="AY3006">
        <v>0.17</v>
      </c>
      <c r="AZ3006">
        <v>0</v>
      </c>
      <c r="BA3006">
        <v>1350</v>
      </c>
    </row>
    <row r="3007" spans="1:53" x14ac:dyDescent="0.25">
      <c r="A3007">
        <v>6379</v>
      </c>
      <c r="B3007" t="s">
        <v>3254</v>
      </c>
      <c r="C3007">
        <v>0</v>
      </c>
      <c r="D3007">
        <v>1.58</v>
      </c>
      <c r="E3007">
        <v>0</v>
      </c>
      <c r="F3007">
        <v>0</v>
      </c>
      <c r="G3007">
        <v>0</v>
      </c>
      <c r="H3007">
        <v>0.03</v>
      </c>
      <c r="I3007">
        <v>0</v>
      </c>
      <c r="J3007">
        <v>2</v>
      </c>
      <c r="K3007">
        <v>0.03</v>
      </c>
      <c r="L3007">
        <v>-1</v>
      </c>
      <c r="M3007">
        <v>-1</v>
      </c>
      <c r="N3007">
        <v>0.67</v>
      </c>
      <c r="O3007">
        <v>3.58</v>
      </c>
      <c r="P3007">
        <v>0.03</v>
      </c>
      <c r="Q3007">
        <v>0.28000000000000003</v>
      </c>
      <c r="R3007">
        <v>0.05</v>
      </c>
      <c r="S3007">
        <v>0.32</v>
      </c>
      <c r="T3007">
        <v>0.23</v>
      </c>
      <c r="U3007">
        <v>0</v>
      </c>
      <c r="V3007">
        <v>0</v>
      </c>
      <c r="W3007">
        <v>20.67</v>
      </c>
      <c r="X3007">
        <v>0.6</v>
      </c>
      <c r="Y3007">
        <v>-1</v>
      </c>
      <c r="Z3007">
        <v>-1</v>
      </c>
      <c r="AA3007">
        <v>24.88</v>
      </c>
      <c r="AB3007">
        <v>0.03</v>
      </c>
      <c r="AC3007">
        <v>0.02</v>
      </c>
      <c r="AD3007">
        <v>0.03</v>
      </c>
      <c r="AE3007">
        <v>4.17</v>
      </c>
      <c r="AF3007">
        <v>-1</v>
      </c>
      <c r="AG3007">
        <v>-1</v>
      </c>
      <c r="AH3007">
        <v>-1</v>
      </c>
      <c r="AI3007">
        <v>0</v>
      </c>
      <c r="AJ3007">
        <v>0</v>
      </c>
      <c r="AK3007">
        <v>0.03</v>
      </c>
      <c r="AL3007">
        <v>0.03</v>
      </c>
      <c r="AM3007">
        <v>0.05</v>
      </c>
      <c r="AN3007">
        <v>0.05</v>
      </c>
      <c r="AO3007">
        <v>1.42</v>
      </c>
      <c r="AP3007">
        <v>1.42</v>
      </c>
      <c r="AQ3007">
        <v>22.67</v>
      </c>
      <c r="AR3007">
        <v>0.53</v>
      </c>
      <c r="AS3007">
        <v>0.68</v>
      </c>
      <c r="AT3007">
        <v>-1</v>
      </c>
      <c r="AU3007">
        <v>-1</v>
      </c>
      <c r="AV3007">
        <v>0.05</v>
      </c>
      <c r="AW3007">
        <v>29.88</v>
      </c>
      <c r="AX3007">
        <v>29.88</v>
      </c>
      <c r="AY3007">
        <v>0.17</v>
      </c>
      <c r="AZ3007">
        <v>0</v>
      </c>
      <c r="BA3007">
        <v>1350</v>
      </c>
    </row>
    <row r="3008" spans="1:53" x14ac:dyDescent="0.25">
      <c r="A3008">
        <v>6380</v>
      </c>
      <c r="B3008" t="s">
        <v>3255</v>
      </c>
      <c r="C3008">
        <v>0</v>
      </c>
      <c r="D3008">
        <v>1.58</v>
      </c>
      <c r="E3008">
        <v>0</v>
      </c>
      <c r="F3008">
        <v>0</v>
      </c>
      <c r="G3008">
        <v>0</v>
      </c>
      <c r="H3008">
        <v>0.03</v>
      </c>
      <c r="I3008">
        <v>0</v>
      </c>
      <c r="J3008">
        <v>2</v>
      </c>
      <c r="K3008">
        <v>0.03</v>
      </c>
      <c r="L3008">
        <v>-1</v>
      </c>
      <c r="M3008">
        <v>-1</v>
      </c>
      <c r="N3008">
        <v>0.67</v>
      </c>
      <c r="O3008">
        <v>3.58</v>
      </c>
      <c r="P3008">
        <v>0.03</v>
      </c>
      <c r="Q3008">
        <v>0.28000000000000003</v>
      </c>
      <c r="R3008">
        <v>0.05</v>
      </c>
      <c r="S3008">
        <v>0.32</v>
      </c>
      <c r="T3008">
        <v>0.23</v>
      </c>
      <c r="U3008">
        <v>0</v>
      </c>
      <c r="V3008">
        <v>0</v>
      </c>
      <c r="W3008">
        <v>20.67</v>
      </c>
      <c r="X3008">
        <v>0.6</v>
      </c>
      <c r="Y3008">
        <v>-1</v>
      </c>
      <c r="Z3008">
        <v>-1</v>
      </c>
      <c r="AA3008">
        <v>24.88</v>
      </c>
      <c r="AB3008">
        <v>0.03</v>
      </c>
      <c r="AC3008">
        <v>0.02</v>
      </c>
      <c r="AD3008">
        <v>0.03</v>
      </c>
      <c r="AE3008">
        <v>4.17</v>
      </c>
      <c r="AF3008">
        <v>-1</v>
      </c>
      <c r="AG3008">
        <v>-1</v>
      </c>
      <c r="AH3008">
        <v>-1</v>
      </c>
      <c r="AI3008">
        <v>0</v>
      </c>
      <c r="AJ3008">
        <v>0</v>
      </c>
      <c r="AK3008">
        <v>0.03</v>
      </c>
      <c r="AL3008">
        <v>0.03</v>
      </c>
      <c r="AM3008">
        <v>0.05</v>
      </c>
      <c r="AN3008">
        <v>0.05</v>
      </c>
      <c r="AO3008">
        <v>1.42</v>
      </c>
      <c r="AP3008">
        <v>1.42</v>
      </c>
      <c r="AQ3008">
        <v>22.67</v>
      </c>
      <c r="AR3008">
        <v>0.53</v>
      </c>
      <c r="AS3008">
        <v>0.68</v>
      </c>
      <c r="AT3008">
        <v>-1</v>
      </c>
      <c r="AU3008">
        <v>-1</v>
      </c>
      <c r="AV3008">
        <v>0.05</v>
      </c>
      <c r="AW3008">
        <v>29.88</v>
      </c>
      <c r="AX3008">
        <v>29.88</v>
      </c>
      <c r="AY3008">
        <v>0.17</v>
      </c>
      <c r="AZ3008">
        <v>0</v>
      </c>
      <c r="BA3008">
        <v>1350</v>
      </c>
    </row>
    <row r="3009" spans="1:53" x14ac:dyDescent="0.25">
      <c r="A3009">
        <v>6381</v>
      </c>
      <c r="B3009" t="s">
        <v>3256</v>
      </c>
      <c r="C3009">
        <v>0</v>
      </c>
      <c r="D3009">
        <v>1.58</v>
      </c>
      <c r="E3009">
        <v>0</v>
      </c>
      <c r="F3009">
        <v>0</v>
      </c>
      <c r="G3009">
        <v>0</v>
      </c>
      <c r="H3009">
        <v>0.03</v>
      </c>
      <c r="I3009">
        <v>0</v>
      </c>
      <c r="J3009">
        <v>2</v>
      </c>
      <c r="K3009">
        <v>0.03</v>
      </c>
      <c r="L3009">
        <v>-1</v>
      </c>
      <c r="M3009">
        <v>-1</v>
      </c>
      <c r="N3009">
        <v>0.67</v>
      </c>
      <c r="O3009">
        <v>3.58</v>
      </c>
      <c r="P3009">
        <v>0.03</v>
      </c>
      <c r="Q3009">
        <v>0.28000000000000003</v>
      </c>
      <c r="R3009">
        <v>0.05</v>
      </c>
      <c r="S3009">
        <v>0.32</v>
      </c>
      <c r="T3009">
        <v>0.23</v>
      </c>
      <c r="U3009">
        <v>0</v>
      </c>
      <c r="V3009">
        <v>0</v>
      </c>
      <c r="W3009">
        <v>20.67</v>
      </c>
      <c r="X3009">
        <v>0.6</v>
      </c>
      <c r="Y3009">
        <v>-1</v>
      </c>
      <c r="Z3009">
        <v>-1</v>
      </c>
      <c r="AA3009">
        <v>24.88</v>
      </c>
      <c r="AB3009">
        <v>0.03</v>
      </c>
      <c r="AC3009">
        <v>0.02</v>
      </c>
      <c r="AD3009">
        <v>0.03</v>
      </c>
      <c r="AE3009">
        <v>4.17</v>
      </c>
      <c r="AF3009">
        <v>-1</v>
      </c>
      <c r="AG3009">
        <v>-1</v>
      </c>
      <c r="AH3009">
        <v>-1</v>
      </c>
      <c r="AI3009">
        <v>0</v>
      </c>
      <c r="AJ3009">
        <v>0</v>
      </c>
      <c r="AK3009">
        <v>0.03</v>
      </c>
      <c r="AL3009">
        <v>0.03</v>
      </c>
      <c r="AM3009">
        <v>0.05</v>
      </c>
      <c r="AN3009">
        <v>0.05</v>
      </c>
      <c r="AO3009">
        <v>1.42</v>
      </c>
      <c r="AP3009">
        <v>1.42</v>
      </c>
      <c r="AQ3009">
        <v>22.67</v>
      </c>
      <c r="AR3009">
        <v>0.53</v>
      </c>
      <c r="AS3009">
        <v>0.68</v>
      </c>
      <c r="AT3009">
        <v>-1</v>
      </c>
      <c r="AU3009">
        <v>-1</v>
      </c>
      <c r="AV3009">
        <v>0.05</v>
      </c>
      <c r="AW3009">
        <v>29.88</v>
      </c>
      <c r="AX3009">
        <v>29.88</v>
      </c>
      <c r="AY3009">
        <v>0.17</v>
      </c>
      <c r="AZ3009">
        <v>0</v>
      </c>
      <c r="BA3009">
        <v>1350</v>
      </c>
    </row>
    <row r="3010" spans="1:53" x14ac:dyDescent="0.25">
      <c r="A3010">
        <v>6382</v>
      </c>
      <c r="B3010" t="s">
        <v>3257</v>
      </c>
      <c r="C3010">
        <v>0</v>
      </c>
      <c r="D3010">
        <v>1.58</v>
      </c>
      <c r="E3010">
        <v>0</v>
      </c>
      <c r="F3010">
        <v>0</v>
      </c>
      <c r="G3010">
        <v>0</v>
      </c>
      <c r="H3010">
        <v>0.03</v>
      </c>
      <c r="I3010">
        <v>0</v>
      </c>
      <c r="J3010">
        <v>2</v>
      </c>
      <c r="K3010">
        <v>0.03</v>
      </c>
      <c r="L3010">
        <v>-1</v>
      </c>
      <c r="M3010">
        <v>-1</v>
      </c>
      <c r="N3010">
        <v>0.67</v>
      </c>
      <c r="O3010">
        <v>3.58</v>
      </c>
      <c r="P3010">
        <v>0.03</v>
      </c>
      <c r="Q3010">
        <v>0.28000000000000003</v>
      </c>
      <c r="R3010">
        <v>0.05</v>
      </c>
      <c r="S3010">
        <v>0.32</v>
      </c>
      <c r="T3010">
        <v>0.23</v>
      </c>
      <c r="U3010">
        <v>0</v>
      </c>
      <c r="V3010">
        <v>0</v>
      </c>
      <c r="W3010">
        <v>20.67</v>
      </c>
      <c r="X3010">
        <v>0.6</v>
      </c>
      <c r="Y3010">
        <v>-1</v>
      </c>
      <c r="Z3010">
        <v>-1</v>
      </c>
      <c r="AA3010">
        <v>24.88</v>
      </c>
      <c r="AB3010">
        <v>0.03</v>
      </c>
      <c r="AC3010">
        <v>0.02</v>
      </c>
      <c r="AD3010">
        <v>0.03</v>
      </c>
      <c r="AE3010">
        <v>4.17</v>
      </c>
      <c r="AF3010">
        <v>-1</v>
      </c>
      <c r="AG3010">
        <v>-1</v>
      </c>
      <c r="AH3010">
        <v>-1</v>
      </c>
      <c r="AI3010">
        <v>0</v>
      </c>
      <c r="AJ3010">
        <v>0</v>
      </c>
      <c r="AK3010">
        <v>0.03</v>
      </c>
      <c r="AL3010">
        <v>0.03</v>
      </c>
      <c r="AM3010">
        <v>0.05</v>
      </c>
      <c r="AN3010">
        <v>0.05</v>
      </c>
      <c r="AO3010">
        <v>1.42</v>
      </c>
      <c r="AP3010">
        <v>1.42</v>
      </c>
      <c r="AQ3010">
        <v>22.67</v>
      </c>
      <c r="AR3010">
        <v>0.53</v>
      </c>
      <c r="AS3010">
        <v>0.68</v>
      </c>
      <c r="AT3010">
        <v>-1</v>
      </c>
      <c r="AU3010">
        <v>-1</v>
      </c>
      <c r="AV3010">
        <v>0.05</v>
      </c>
      <c r="AW3010">
        <v>29.88</v>
      </c>
      <c r="AX3010">
        <v>29.88</v>
      </c>
      <c r="AY3010">
        <v>0.17</v>
      </c>
      <c r="AZ3010">
        <v>0</v>
      </c>
      <c r="BA3010">
        <v>1350</v>
      </c>
    </row>
    <row r="3011" spans="1:53" x14ac:dyDescent="0.25">
      <c r="A3011">
        <v>6383</v>
      </c>
      <c r="B3011" t="s">
        <v>3258</v>
      </c>
      <c r="C3011">
        <v>0</v>
      </c>
      <c r="D3011">
        <v>1.58</v>
      </c>
      <c r="E3011">
        <v>0</v>
      </c>
      <c r="F3011">
        <v>0</v>
      </c>
      <c r="G3011">
        <v>0</v>
      </c>
      <c r="H3011">
        <v>0.03</v>
      </c>
      <c r="I3011">
        <v>0</v>
      </c>
      <c r="J3011">
        <v>2</v>
      </c>
      <c r="K3011">
        <v>0.03</v>
      </c>
      <c r="L3011">
        <v>-1</v>
      </c>
      <c r="M3011">
        <v>-1</v>
      </c>
      <c r="N3011">
        <v>0.67</v>
      </c>
      <c r="O3011">
        <v>3.58</v>
      </c>
      <c r="P3011">
        <v>0.03</v>
      </c>
      <c r="Q3011">
        <v>0.28000000000000003</v>
      </c>
      <c r="R3011">
        <v>0.05</v>
      </c>
      <c r="S3011">
        <v>0.32</v>
      </c>
      <c r="T3011">
        <v>0.23</v>
      </c>
      <c r="U3011">
        <v>0</v>
      </c>
      <c r="V3011">
        <v>0</v>
      </c>
      <c r="W3011">
        <v>20.67</v>
      </c>
      <c r="X3011">
        <v>0.6</v>
      </c>
      <c r="Y3011">
        <v>-1</v>
      </c>
      <c r="Z3011">
        <v>-1</v>
      </c>
      <c r="AA3011">
        <v>24.88</v>
      </c>
      <c r="AB3011">
        <v>0.03</v>
      </c>
      <c r="AC3011">
        <v>0.02</v>
      </c>
      <c r="AD3011">
        <v>0.03</v>
      </c>
      <c r="AE3011">
        <v>4.17</v>
      </c>
      <c r="AF3011">
        <v>-1</v>
      </c>
      <c r="AG3011">
        <v>-1</v>
      </c>
      <c r="AH3011">
        <v>-1</v>
      </c>
      <c r="AI3011">
        <v>0</v>
      </c>
      <c r="AJ3011">
        <v>0</v>
      </c>
      <c r="AK3011">
        <v>0.03</v>
      </c>
      <c r="AL3011">
        <v>0.03</v>
      </c>
      <c r="AM3011">
        <v>0.05</v>
      </c>
      <c r="AN3011">
        <v>0.05</v>
      </c>
      <c r="AO3011">
        <v>1.42</v>
      </c>
      <c r="AP3011">
        <v>1.42</v>
      </c>
      <c r="AQ3011">
        <v>22.67</v>
      </c>
      <c r="AR3011">
        <v>0.53</v>
      </c>
      <c r="AS3011">
        <v>0.68</v>
      </c>
      <c r="AT3011">
        <v>-1</v>
      </c>
      <c r="AU3011">
        <v>-1</v>
      </c>
      <c r="AV3011">
        <v>0.05</v>
      </c>
      <c r="AW3011">
        <v>29.88</v>
      </c>
      <c r="AX3011">
        <v>29.88</v>
      </c>
      <c r="AY3011">
        <v>0.17</v>
      </c>
      <c r="AZ3011">
        <v>0</v>
      </c>
      <c r="BA3011">
        <v>1350</v>
      </c>
    </row>
    <row r="3012" spans="1:53" x14ac:dyDescent="0.25">
      <c r="A3012">
        <v>6384</v>
      </c>
      <c r="B3012" t="s">
        <v>3259</v>
      </c>
      <c r="C3012">
        <v>0</v>
      </c>
      <c r="D3012">
        <v>1.58</v>
      </c>
      <c r="E3012">
        <v>0</v>
      </c>
      <c r="F3012">
        <v>0</v>
      </c>
      <c r="G3012">
        <v>0</v>
      </c>
      <c r="H3012">
        <v>0.03</v>
      </c>
      <c r="I3012">
        <v>0</v>
      </c>
      <c r="J3012">
        <v>2</v>
      </c>
      <c r="K3012">
        <v>0.03</v>
      </c>
      <c r="L3012">
        <v>-1</v>
      </c>
      <c r="M3012">
        <v>-1</v>
      </c>
      <c r="N3012">
        <v>0.67</v>
      </c>
      <c r="O3012">
        <v>3.58</v>
      </c>
      <c r="P3012">
        <v>0.03</v>
      </c>
      <c r="Q3012">
        <v>0.28000000000000003</v>
      </c>
      <c r="R3012">
        <v>0.05</v>
      </c>
      <c r="S3012">
        <v>0.32</v>
      </c>
      <c r="T3012">
        <v>0.23</v>
      </c>
      <c r="U3012">
        <v>0</v>
      </c>
      <c r="V3012">
        <v>0</v>
      </c>
      <c r="W3012">
        <v>20.67</v>
      </c>
      <c r="X3012">
        <v>0.6</v>
      </c>
      <c r="Y3012">
        <v>-1</v>
      </c>
      <c r="Z3012">
        <v>-1</v>
      </c>
      <c r="AA3012">
        <v>24.88</v>
      </c>
      <c r="AB3012">
        <v>0.03</v>
      </c>
      <c r="AC3012">
        <v>0.02</v>
      </c>
      <c r="AD3012">
        <v>0.03</v>
      </c>
      <c r="AE3012">
        <v>4.17</v>
      </c>
      <c r="AF3012">
        <v>-1</v>
      </c>
      <c r="AG3012">
        <v>-1</v>
      </c>
      <c r="AH3012">
        <v>-1</v>
      </c>
      <c r="AI3012">
        <v>0</v>
      </c>
      <c r="AJ3012">
        <v>0</v>
      </c>
      <c r="AK3012">
        <v>0.03</v>
      </c>
      <c r="AL3012">
        <v>0.03</v>
      </c>
      <c r="AM3012">
        <v>0.05</v>
      </c>
      <c r="AN3012">
        <v>0.05</v>
      </c>
      <c r="AO3012">
        <v>1.42</v>
      </c>
      <c r="AP3012">
        <v>1.42</v>
      </c>
      <c r="AQ3012">
        <v>22.67</v>
      </c>
      <c r="AR3012">
        <v>0.53</v>
      </c>
      <c r="AS3012">
        <v>0.68</v>
      </c>
      <c r="AT3012">
        <v>-1</v>
      </c>
      <c r="AU3012">
        <v>-1</v>
      </c>
      <c r="AV3012">
        <v>0.05</v>
      </c>
      <c r="AW3012">
        <v>29.88</v>
      </c>
      <c r="AX3012">
        <v>29.88</v>
      </c>
      <c r="AY3012">
        <v>0.17</v>
      </c>
      <c r="AZ3012">
        <v>0</v>
      </c>
      <c r="BA3012">
        <v>1350</v>
      </c>
    </row>
    <row r="3013" spans="1:53" x14ac:dyDescent="0.25">
      <c r="A3013">
        <v>6385</v>
      </c>
      <c r="B3013" t="s">
        <v>3260</v>
      </c>
      <c r="C3013">
        <v>0</v>
      </c>
      <c r="D3013">
        <v>1.58</v>
      </c>
      <c r="E3013">
        <v>0</v>
      </c>
      <c r="F3013">
        <v>0</v>
      </c>
      <c r="G3013">
        <v>0</v>
      </c>
      <c r="H3013">
        <v>0.03</v>
      </c>
      <c r="I3013">
        <v>0</v>
      </c>
      <c r="J3013">
        <v>2</v>
      </c>
      <c r="K3013">
        <v>0.03</v>
      </c>
      <c r="L3013">
        <v>-1</v>
      </c>
      <c r="M3013">
        <v>-1</v>
      </c>
      <c r="N3013">
        <v>0.67</v>
      </c>
      <c r="O3013">
        <v>3.58</v>
      </c>
      <c r="P3013">
        <v>0.03</v>
      </c>
      <c r="Q3013">
        <v>0.28000000000000003</v>
      </c>
      <c r="R3013">
        <v>0.05</v>
      </c>
      <c r="S3013">
        <v>0.32</v>
      </c>
      <c r="T3013">
        <v>0.23</v>
      </c>
      <c r="U3013">
        <v>0</v>
      </c>
      <c r="V3013">
        <v>0</v>
      </c>
      <c r="W3013">
        <v>20.67</v>
      </c>
      <c r="X3013">
        <v>0.6</v>
      </c>
      <c r="Y3013">
        <v>-1</v>
      </c>
      <c r="Z3013">
        <v>-1</v>
      </c>
      <c r="AA3013">
        <v>24.88</v>
      </c>
      <c r="AB3013">
        <v>0.03</v>
      </c>
      <c r="AC3013">
        <v>0.02</v>
      </c>
      <c r="AD3013">
        <v>0.03</v>
      </c>
      <c r="AE3013">
        <v>4.17</v>
      </c>
      <c r="AF3013">
        <v>-1</v>
      </c>
      <c r="AG3013">
        <v>-1</v>
      </c>
      <c r="AH3013">
        <v>-1</v>
      </c>
      <c r="AI3013">
        <v>0</v>
      </c>
      <c r="AJ3013">
        <v>0</v>
      </c>
      <c r="AK3013">
        <v>0.03</v>
      </c>
      <c r="AL3013">
        <v>0.03</v>
      </c>
      <c r="AM3013">
        <v>0.05</v>
      </c>
      <c r="AN3013">
        <v>0.05</v>
      </c>
      <c r="AO3013">
        <v>1.42</v>
      </c>
      <c r="AP3013">
        <v>1.42</v>
      </c>
      <c r="AQ3013">
        <v>22.67</v>
      </c>
      <c r="AR3013">
        <v>0.53</v>
      </c>
      <c r="AS3013">
        <v>0.68</v>
      </c>
      <c r="AT3013">
        <v>-1</v>
      </c>
      <c r="AU3013">
        <v>-1</v>
      </c>
      <c r="AV3013">
        <v>0.05</v>
      </c>
      <c r="AW3013">
        <v>29.88</v>
      </c>
      <c r="AX3013">
        <v>29.88</v>
      </c>
      <c r="AY3013">
        <v>0.17</v>
      </c>
      <c r="AZ3013">
        <v>0</v>
      </c>
      <c r="BA3013">
        <v>1350</v>
      </c>
    </row>
    <row r="3014" spans="1:53" x14ac:dyDescent="0.25">
      <c r="A3014">
        <v>6386</v>
      </c>
      <c r="B3014" t="s">
        <v>3261</v>
      </c>
      <c r="C3014">
        <v>0</v>
      </c>
      <c r="D3014">
        <v>1.58</v>
      </c>
      <c r="E3014">
        <v>0</v>
      </c>
      <c r="F3014">
        <v>0</v>
      </c>
      <c r="G3014">
        <v>0</v>
      </c>
      <c r="H3014">
        <v>0.03</v>
      </c>
      <c r="I3014">
        <v>0</v>
      </c>
      <c r="J3014">
        <v>2</v>
      </c>
      <c r="K3014">
        <v>0.03</v>
      </c>
      <c r="L3014">
        <v>-1</v>
      </c>
      <c r="M3014">
        <v>-1</v>
      </c>
      <c r="N3014">
        <v>0.67</v>
      </c>
      <c r="O3014">
        <v>3.58</v>
      </c>
      <c r="P3014">
        <v>0.03</v>
      </c>
      <c r="Q3014">
        <v>0.28000000000000003</v>
      </c>
      <c r="R3014">
        <v>0.05</v>
      </c>
      <c r="S3014">
        <v>0.32</v>
      </c>
      <c r="T3014">
        <v>0.23</v>
      </c>
      <c r="U3014">
        <v>0</v>
      </c>
      <c r="V3014">
        <v>0</v>
      </c>
      <c r="W3014">
        <v>20.67</v>
      </c>
      <c r="X3014">
        <v>0.6</v>
      </c>
      <c r="Y3014">
        <v>-1</v>
      </c>
      <c r="Z3014">
        <v>-1</v>
      </c>
      <c r="AA3014">
        <v>24.88</v>
      </c>
      <c r="AB3014">
        <v>0.03</v>
      </c>
      <c r="AC3014">
        <v>0.02</v>
      </c>
      <c r="AD3014">
        <v>0.03</v>
      </c>
      <c r="AE3014">
        <v>4.17</v>
      </c>
      <c r="AF3014">
        <v>-1</v>
      </c>
      <c r="AG3014">
        <v>-1</v>
      </c>
      <c r="AH3014">
        <v>-1</v>
      </c>
      <c r="AI3014">
        <v>0</v>
      </c>
      <c r="AJ3014">
        <v>0</v>
      </c>
      <c r="AK3014">
        <v>0.03</v>
      </c>
      <c r="AL3014">
        <v>0.03</v>
      </c>
      <c r="AM3014">
        <v>0.05</v>
      </c>
      <c r="AN3014">
        <v>0.05</v>
      </c>
      <c r="AO3014">
        <v>1.42</v>
      </c>
      <c r="AP3014">
        <v>1.42</v>
      </c>
      <c r="AQ3014">
        <v>22.67</v>
      </c>
      <c r="AR3014">
        <v>0.53</v>
      </c>
      <c r="AS3014">
        <v>0.68</v>
      </c>
      <c r="AT3014">
        <v>-1</v>
      </c>
      <c r="AU3014">
        <v>-1</v>
      </c>
      <c r="AV3014">
        <v>0.05</v>
      </c>
      <c r="AW3014">
        <v>29.88</v>
      </c>
      <c r="AX3014">
        <v>29.88</v>
      </c>
      <c r="AY3014">
        <v>0.17</v>
      </c>
      <c r="AZ3014">
        <v>0</v>
      </c>
      <c r="BA3014">
        <v>1350</v>
      </c>
    </row>
    <row r="3015" spans="1:53" x14ac:dyDescent="0.25">
      <c r="A3015">
        <v>6387</v>
      </c>
      <c r="B3015" t="s">
        <v>3262</v>
      </c>
      <c r="C3015">
        <v>0</v>
      </c>
      <c r="D3015">
        <v>1.58</v>
      </c>
      <c r="E3015">
        <v>0</v>
      </c>
      <c r="F3015">
        <v>0</v>
      </c>
      <c r="G3015">
        <v>0</v>
      </c>
      <c r="H3015">
        <v>0.03</v>
      </c>
      <c r="I3015">
        <v>0</v>
      </c>
      <c r="J3015">
        <v>2</v>
      </c>
      <c r="K3015">
        <v>0.03</v>
      </c>
      <c r="L3015">
        <v>-1</v>
      </c>
      <c r="M3015">
        <v>-1</v>
      </c>
      <c r="N3015">
        <v>0.67</v>
      </c>
      <c r="O3015">
        <v>3.58</v>
      </c>
      <c r="P3015">
        <v>0.03</v>
      </c>
      <c r="Q3015">
        <v>0.28000000000000003</v>
      </c>
      <c r="R3015">
        <v>0.05</v>
      </c>
      <c r="S3015">
        <v>0.32</v>
      </c>
      <c r="T3015">
        <v>0.23</v>
      </c>
      <c r="U3015">
        <v>0</v>
      </c>
      <c r="V3015">
        <v>0</v>
      </c>
      <c r="W3015">
        <v>20.67</v>
      </c>
      <c r="X3015">
        <v>0.6</v>
      </c>
      <c r="Y3015">
        <v>-1</v>
      </c>
      <c r="Z3015">
        <v>-1</v>
      </c>
      <c r="AA3015">
        <v>24.88</v>
      </c>
      <c r="AB3015">
        <v>0.03</v>
      </c>
      <c r="AC3015">
        <v>0.02</v>
      </c>
      <c r="AD3015">
        <v>0.03</v>
      </c>
      <c r="AE3015">
        <v>4.17</v>
      </c>
      <c r="AF3015">
        <v>-1</v>
      </c>
      <c r="AG3015">
        <v>-1</v>
      </c>
      <c r="AH3015">
        <v>-1</v>
      </c>
      <c r="AI3015">
        <v>0</v>
      </c>
      <c r="AJ3015">
        <v>0</v>
      </c>
      <c r="AK3015">
        <v>0.03</v>
      </c>
      <c r="AL3015">
        <v>0.03</v>
      </c>
      <c r="AM3015">
        <v>0.05</v>
      </c>
      <c r="AN3015">
        <v>0.05</v>
      </c>
      <c r="AO3015">
        <v>1.42</v>
      </c>
      <c r="AP3015">
        <v>1.42</v>
      </c>
      <c r="AQ3015">
        <v>22.67</v>
      </c>
      <c r="AR3015">
        <v>0.53</v>
      </c>
      <c r="AS3015">
        <v>0.68</v>
      </c>
      <c r="AT3015">
        <v>-1</v>
      </c>
      <c r="AU3015">
        <v>-1</v>
      </c>
      <c r="AV3015">
        <v>0.05</v>
      </c>
      <c r="AW3015">
        <v>29.88</v>
      </c>
      <c r="AX3015">
        <v>29.88</v>
      </c>
      <c r="AY3015">
        <v>0.17</v>
      </c>
      <c r="AZ3015">
        <v>0</v>
      </c>
      <c r="BA3015">
        <v>1350</v>
      </c>
    </row>
    <row r="3016" spans="1:53" x14ac:dyDescent="0.25">
      <c r="A3016">
        <v>6388</v>
      </c>
      <c r="B3016" t="s">
        <v>3263</v>
      </c>
      <c r="C3016">
        <v>0</v>
      </c>
      <c r="D3016">
        <v>1.58</v>
      </c>
      <c r="E3016">
        <v>0</v>
      </c>
      <c r="F3016">
        <v>0</v>
      </c>
      <c r="G3016">
        <v>0</v>
      </c>
      <c r="H3016">
        <v>0.03</v>
      </c>
      <c r="I3016">
        <v>0</v>
      </c>
      <c r="J3016">
        <v>2</v>
      </c>
      <c r="K3016">
        <v>0.03</v>
      </c>
      <c r="L3016">
        <v>-1</v>
      </c>
      <c r="M3016">
        <v>-1</v>
      </c>
      <c r="N3016">
        <v>0.67</v>
      </c>
      <c r="O3016">
        <v>3.58</v>
      </c>
      <c r="P3016">
        <v>0.03</v>
      </c>
      <c r="Q3016">
        <v>0.28000000000000003</v>
      </c>
      <c r="R3016">
        <v>0.05</v>
      </c>
      <c r="S3016">
        <v>0.32</v>
      </c>
      <c r="T3016">
        <v>0.23</v>
      </c>
      <c r="U3016">
        <v>0</v>
      </c>
      <c r="V3016">
        <v>0</v>
      </c>
      <c r="W3016">
        <v>20.67</v>
      </c>
      <c r="X3016">
        <v>0.6</v>
      </c>
      <c r="Y3016">
        <v>-1</v>
      </c>
      <c r="Z3016">
        <v>-1</v>
      </c>
      <c r="AA3016">
        <v>24.88</v>
      </c>
      <c r="AB3016">
        <v>0.03</v>
      </c>
      <c r="AC3016">
        <v>0.02</v>
      </c>
      <c r="AD3016">
        <v>0.03</v>
      </c>
      <c r="AE3016">
        <v>4.17</v>
      </c>
      <c r="AF3016">
        <v>-1</v>
      </c>
      <c r="AG3016">
        <v>-1</v>
      </c>
      <c r="AH3016">
        <v>-1</v>
      </c>
      <c r="AI3016">
        <v>0</v>
      </c>
      <c r="AJ3016">
        <v>0</v>
      </c>
      <c r="AK3016">
        <v>0.03</v>
      </c>
      <c r="AL3016">
        <v>0.03</v>
      </c>
      <c r="AM3016">
        <v>0.05</v>
      </c>
      <c r="AN3016">
        <v>0.05</v>
      </c>
      <c r="AO3016">
        <v>1.42</v>
      </c>
      <c r="AP3016">
        <v>1.42</v>
      </c>
      <c r="AQ3016">
        <v>22.67</v>
      </c>
      <c r="AR3016">
        <v>0.53</v>
      </c>
      <c r="AS3016">
        <v>0.68</v>
      </c>
      <c r="AT3016">
        <v>-1</v>
      </c>
      <c r="AU3016">
        <v>-1</v>
      </c>
      <c r="AV3016">
        <v>0.05</v>
      </c>
      <c r="AW3016">
        <v>29.88</v>
      </c>
      <c r="AX3016">
        <v>29.88</v>
      </c>
      <c r="AY3016">
        <v>0.17</v>
      </c>
      <c r="AZ3016">
        <v>0</v>
      </c>
      <c r="BA3016">
        <v>1350</v>
      </c>
    </row>
    <row r="3017" spans="1:53" x14ac:dyDescent="0.25">
      <c r="A3017">
        <v>6389</v>
      </c>
      <c r="B3017" t="s">
        <v>3264</v>
      </c>
      <c r="C3017">
        <v>0</v>
      </c>
      <c r="D3017">
        <v>1.58</v>
      </c>
      <c r="E3017">
        <v>0</v>
      </c>
      <c r="F3017">
        <v>0</v>
      </c>
      <c r="G3017">
        <v>0</v>
      </c>
      <c r="H3017">
        <v>0.03</v>
      </c>
      <c r="I3017">
        <v>0</v>
      </c>
      <c r="J3017">
        <v>2</v>
      </c>
      <c r="K3017">
        <v>0.03</v>
      </c>
      <c r="L3017">
        <v>-1</v>
      </c>
      <c r="M3017">
        <v>-1</v>
      </c>
      <c r="N3017">
        <v>0.67</v>
      </c>
      <c r="O3017">
        <v>3.58</v>
      </c>
      <c r="P3017">
        <v>0.03</v>
      </c>
      <c r="Q3017">
        <v>0.28000000000000003</v>
      </c>
      <c r="R3017">
        <v>0.05</v>
      </c>
      <c r="S3017">
        <v>0.32</v>
      </c>
      <c r="T3017">
        <v>0.23</v>
      </c>
      <c r="U3017">
        <v>0</v>
      </c>
      <c r="V3017">
        <v>0</v>
      </c>
      <c r="W3017">
        <v>20.67</v>
      </c>
      <c r="X3017">
        <v>0.6</v>
      </c>
      <c r="Y3017">
        <v>-1</v>
      </c>
      <c r="Z3017">
        <v>-1</v>
      </c>
      <c r="AA3017">
        <v>24.88</v>
      </c>
      <c r="AB3017">
        <v>0.03</v>
      </c>
      <c r="AC3017">
        <v>0.02</v>
      </c>
      <c r="AD3017">
        <v>0.03</v>
      </c>
      <c r="AE3017">
        <v>4.17</v>
      </c>
      <c r="AF3017">
        <v>-1</v>
      </c>
      <c r="AG3017">
        <v>-1</v>
      </c>
      <c r="AH3017">
        <v>-1</v>
      </c>
      <c r="AI3017">
        <v>0</v>
      </c>
      <c r="AJ3017">
        <v>0</v>
      </c>
      <c r="AK3017">
        <v>0.03</v>
      </c>
      <c r="AL3017">
        <v>0.03</v>
      </c>
      <c r="AM3017">
        <v>0.05</v>
      </c>
      <c r="AN3017">
        <v>0.05</v>
      </c>
      <c r="AO3017">
        <v>1.42</v>
      </c>
      <c r="AP3017">
        <v>1.42</v>
      </c>
      <c r="AQ3017">
        <v>22.67</v>
      </c>
      <c r="AR3017">
        <v>0.53</v>
      </c>
      <c r="AS3017">
        <v>0.68</v>
      </c>
      <c r="AT3017">
        <v>-1</v>
      </c>
      <c r="AU3017">
        <v>-1</v>
      </c>
      <c r="AV3017">
        <v>0.05</v>
      </c>
      <c r="AW3017">
        <v>29.88</v>
      </c>
      <c r="AX3017">
        <v>29.88</v>
      </c>
      <c r="AY3017">
        <v>0.17</v>
      </c>
      <c r="AZ3017">
        <v>0</v>
      </c>
      <c r="BA3017">
        <v>1350</v>
      </c>
    </row>
    <row r="3018" spans="1:53" x14ac:dyDescent="0.25">
      <c r="A3018">
        <v>6390</v>
      </c>
      <c r="B3018" t="s">
        <v>3265</v>
      </c>
      <c r="C3018">
        <v>0</v>
      </c>
      <c r="D3018">
        <v>1.58</v>
      </c>
      <c r="E3018">
        <v>0</v>
      </c>
      <c r="F3018">
        <v>0</v>
      </c>
      <c r="G3018">
        <v>0</v>
      </c>
      <c r="H3018">
        <v>0.03</v>
      </c>
      <c r="I3018">
        <v>0</v>
      </c>
      <c r="J3018">
        <v>2</v>
      </c>
      <c r="K3018">
        <v>0.03</v>
      </c>
      <c r="L3018">
        <v>-1</v>
      </c>
      <c r="M3018">
        <v>-1</v>
      </c>
      <c r="N3018">
        <v>0.67</v>
      </c>
      <c r="O3018">
        <v>3.58</v>
      </c>
      <c r="P3018">
        <v>0.03</v>
      </c>
      <c r="Q3018">
        <v>0.28000000000000003</v>
      </c>
      <c r="R3018">
        <v>0.05</v>
      </c>
      <c r="S3018">
        <v>0.32</v>
      </c>
      <c r="T3018">
        <v>0.23</v>
      </c>
      <c r="U3018">
        <v>0</v>
      </c>
      <c r="V3018">
        <v>0</v>
      </c>
      <c r="W3018">
        <v>20.67</v>
      </c>
      <c r="X3018">
        <v>0.6</v>
      </c>
      <c r="Y3018">
        <v>-1</v>
      </c>
      <c r="Z3018">
        <v>-1</v>
      </c>
      <c r="AA3018">
        <v>24.88</v>
      </c>
      <c r="AB3018">
        <v>0.03</v>
      </c>
      <c r="AC3018">
        <v>0.02</v>
      </c>
      <c r="AD3018">
        <v>0.03</v>
      </c>
      <c r="AE3018">
        <v>4.17</v>
      </c>
      <c r="AF3018">
        <v>-1</v>
      </c>
      <c r="AG3018">
        <v>-1</v>
      </c>
      <c r="AH3018">
        <v>-1</v>
      </c>
      <c r="AI3018">
        <v>0</v>
      </c>
      <c r="AJ3018">
        <v>0</v>
      </c>
      <c r="AK3018">
        <v>0.03</v>
      </c>
      <c r="AL3018">
        <v>0.03</v>
      </c>
      <c r="AM3018">
        <v>0.05</v>
      </c>
      <c r="AN3018">
        <v>0.05</v>
      </c>
      <c r="AO3018">
        <v>1.42</v>
      </c>
      <c r="AP3018">
        <v>1.42</v>
      </c>
      <c r="AQ3018">
        <v>22.67</v>
      </c>
      <c r="AR3018">
        <v>0.53</v>
      </c>
      <c r="AS3018">
        <v>0.68</v>
      </c>
      <c r="AT3018">
        <v>-1</v>
      </c>
      <c r="AU3018">
        <v>-1</v>
      </c>
      <c r="AV3018">
        <v>0.05</v>
      </c>
      <c r="AW3018">
        <v>29.88</v>
      </c>
      <c r="AX3018">
        <v>29.88</v>
      </c>
      <c r="AY3018">
        <v>0.17</v>
      </c>
      <c r="AZ3018">
        <v>0</v>
      </c>
      <c r="BA3018">
        <v>1350</v>
      </c>
    </row>
    <row r="3019" spans="1:53" x14ac:dyDescent="0.25">
      <c r="A3019">
        <v>6391</v>
      </c>
      <c r="B3019" t="s">
        <v>3266</v>
      </c>
      <c r="C3019">
        <v>0</v>
      </c>
      <c r="D3019">
        <v>1.58</v>
      </c>
      <c r="E3019">
        <v>0</v>
      </c>
      <c r="F3019">
        <v>0</v>
      </c>
      <c r="G3019">
        <v>0</v>
      </c>
      <c r="H3019">
        <v>0.03</v>
      </c>
      <c r="I3019">
        <v>0</v>
      </c>
      <c r="J3019">
        <v>2</v>
      </c>
      <c r="K3019">
        <v>0.03</v>
      </c>
      <c r="L3019">
        <v>-1</v>
      </c>
      <c r="M3019">
        <v>-1</v>
      </c>
      <c r="N3019">
        <v>0.67</v>
      </c>
      <c r="O3019">
        <v>3.58</v>
      </c>
      <c r="P3019">
        <v>0.03</v>
      </c>
      <c r="Q3019">
        <v>0.28000000000000003</v>
      </c>
      <c r="R3019">
        <v>0.05</v>
      </c>
      <c r="S3019">
        <v>0.32</v>
      </c>
      <c r="T3019">
        <v>0.23</v>
      </c>
      <c r="U3019">
        <v>0</v>
      </c>
      <c r="V3019">
        <v>0</v>
      </c>
      <c r="W3019">
        <v>20.67</v>
      </c>
      <c r="X3019">
        <v>0.6</v>
      </c>
      <c r="Y3019">
        <v>-1</v>
      </c>
      <c r="Z3019">
        <v>-1</v>
      </c>
      <c r="AA3019">
        <v>24.88</v>
      </c>
      <c r="AB3019">
        <v>0.03</v>
      </c>
      <c r="AC3019">
        <v>0.02</v>
      </c>
      <c r="AD3019">
        <v>0.03</v>
      </c>
      <c r="AE3019">
        <v>4.17</v>
      </c>
      <c r="AF3019">
        <v>-1</v>
      </c>
      <c r="AG3019">
        <v>-1</v>
      </c>
      <c r="AH3019">
        <v>-1</v>
      </c>
      <c r="AI3019">
        <v>0</v>
      </c>
      <c r="AJ3019">
        <v>0</v>
      </c>
      <c r="AK3019">
        <v>0.03</v>
      </c>
      <c r="AL3019">
        <v>0.03</v>
      </c>
      <c r="AM3019">
        <v>0.05</v>
      </c>
      <c r="AN3019">
        <v>0.05</v>
      </c>
      <c r="AO3019">
        <v>1.42</v>
      </c>
      <c r="AP3019">
        <v>1.42</v>
      </c>
      <c r="AQ3019">
        <v>22.67</v>
      </c>
      <c r="AR3019">
        <v>0.53</v>
      </c>
      <c r="AS3019">
        <v>0.68</v>
      </c>
      <c r="AT3019">
        <v>-1</v>
      </c>
      <c r="AU3019">
        <v>-1</v>
      </c>
      <c r="AV3019">
        <v>0.05</v>
      </c>
      <c r="AW3019">
        <v>29.88</v>
      </c>
      <c r="AX3019">
        <v>29.88</v>
      </c>
      <c r="AY3019">
        <v>0.17</v>
      </c>
      <c r="AZ3019">
        <v>0</v>
      </c>
      <c r="BA3019">
        <v>1350</v>
      </c>
    </row>
    <row r="3020" spans="1:53" x14ac:dyDescent="0.25">
      <c r="A3020">
        <v>6392</v>
      </c>
      <c r="B3020" t="s">
        <v>3267</v>
      </c>
      <c r="C3020">
        <v>0</v>
      </c>
      <c r="D3020">
        <v>1.58</v>
      </c>
      <c r="E3020">
        <v>0</v>
      </c>
      <c r="F3020">
        <v>0</v>
      </c>
      <c r="G3020">
        <v>0</v>
      </c>
      <c r="H3020">
        <v>0.03</v>
      </c>
      <c r="I3020">
        <v>0</v>
      </c>
      <c r="J3020">
        <v>2</v>
      </c>
      <c r="K3020">
        <v>0.03</v>
      </c>
      <c r="L3020">
        <v>-1</v>
      </c>
      <c r="M3020">
        <v>-1</v>
      </c>
      <c r="N3020">
        <v>0.67</v>
      </c>
      <c r="O3020">
        <v>3.58</v>
      </c>
      <c r="P3020">
        <v>0.03</v>
      </c>
      <c r="Q3020">
        <v>0.28000000000000003</v>
      </c>
      <c r="R3020">
        <v>0.05</v>
      </c>
      <c r="S3020">
        <v>0.32</v>
      </c>
      <c r="T3020">
        <v>0.23</v>
      </c>
      <c r="U3020">
        <v>0</v>
      </c>
      <c r="V3020">
        <v>0</v>
      </c>
      <c r="W3020">
        <v>20.67</v>
      </c>
      <c r="X3020">
        <v>0.6</v>
      </c>
      <c r="Y3020">
        <v>-1</v>
      </c>
      <c r="Z3020">
        <v>-1</v>
      </c>
      <c r="AA3020">
        <v>24.88</v>
      </c>
      <c r="AB3020">
        <v>0.03</v>
      </c>
      <c r="AC3020">
        <v>0.02</v>
      </c>
      <c r="AD3020">
        <v>0.03</v>
      </c>
      <c r="AE3020">
        <v>4.17</v>
      </c>
      <c r="AF3020">
        <v>-1</v>
      </c>
      <c r="AG3020">
        <v>-1</v>
      </c>
      <c r="AH3020">
        <v>-1</v>
      </c>
      <c r="AI3020">
        <v>0</v>
      </c>
      <c r="AJ3020">
        <v>0</v>
      </c>
      <c r="AK3020">
        <v>0.03</v>
      </c>
      <c r="AL3020">
        <v>0.03</v>
      </c>
      <c r="AM3020">
        <v>0.05</v>
      </c>
      <c r="AN3020">
        <v>0.05</v>
      </c>
      <c r="AO3020">
        <v>1.42</v>
      </c>
      <c r="AP3020">
        <v>1.42</v>
      </c>
      <c r="AQ3020">
        <v>22.67</v>
      </c>
      <c r="AR3020">
        <v>0.53</v>
      </c>
      <c r="AS3020">
        <v>0.68</v>
      </c>
      <c r="AT3020">
        <v>-1</v>
      </c>
      <c r="AU3020">
        <v>-1</v>
      </c>
      <c r="AV3020">
        <v>0.05</v>
      </c>
      <c r="AW3020">
        <v>29.88</v>
      </c>
      <c r="AX3020">
        <v>29.88</v>
      </c>
      <c r="AY3020">
        <v>0.17</v>
      </c>
      <c r="AZ3020">
        <v>0</v>
      </c>
      <c r="BA3020">
        <v>1350</v>
      </c>
    </row>
    <row r="3021" spans="1:53" x14ac:dyDescent="0.25">
      <c r="A3021">
        <v>6393</v>
      </c>
      <c r="B3021" t="s">
        <v>3268</v>
      </c>
      <c r="C3021">
        <v>0</v>
      </c>
      <c r="D3021">
        <v>1.58</v>
      </c>
      <c r="E3021">
        <v>0</v>
      </c>
      <c r="F3021">
        <v>0</v>
      </c>
      <c r="G3021">
        <v>0</v>
      </c>
      <c r="H3021">
        <v>0.03</v>
      </c>
      <c r="I3021">
        <v>0</v>
      </c>
      <c r="J3021">
        <v>2</v>
      </c>
      <c r="K3021">
        <v>0.03</v>
      </c>
      <c r="L3021">
        <v>-1</v>
      </c>
      <c r="M3021">
        <v>-1</v>
      </c>
      <c r="N3021">
        <v>0.67</v>
      </c>
      <c r="O3021">
        <v>3.58</v>
      </c>
      <c r="P3021">
        <v>0.03</v>
      </c>
      <c r="Q3021">
        <v>0.28000000000000003</v>
      </c>
      <c r="R3021">
        <v>0.05</v>
      </c>
      <c r="S3021">
        <v>0.32</v>
      </c>
      <c r="T3021">
        <v>0.23</v>
      </c>
      <c r="U3021">
        <v>0</v>
      </c>
      <c r="V3021">
        <v>0</v>
      </c>
      <c r="W3021">
        <v>20.67</v>
      </c>
      <c r="X3021">
        <v>0.6</v>
      </c>
      <c r="Y3021">
        <v>-1</v>
      </c>
      <c r="Z3021">
        <v>-1</v>
      </c>
      <c r="AA3021">
        <v>24.88</v>
      </c>
      <c r="AB3021">
        <v>0.03</v>
      </c>
      <c r="AC3021">
        <v>0.02</v>
      </c>
      <c r="AD3021">
        <v>0.03</v>
      </c>
      <c r="AE3021">
        <v>4.17</v>
      </c>
      <c r="AF3021">
        <v>-1</v>
      </c>
      <c r="AG3021">
        <v>-1</v>
      </c>
      <c r="AH3021">
        <v>-1</v>
      </c>
      <c r="AI3021">
        <v>0</v>
      </c>
      <c r="AJ3021">
        <v>0</v>
      </c>
      <c r="AK3021">
        <v>0.03</v>
      </c>
      <c r="AL3021">
        <v>0.03</v>
      </c>
      <c r="AM3021">
        <v>0.05</v>
      </c>
      <c r="AN3021">
        <v>0.05</v>
      </c>
      <c r="AO3021">
        <v>1.42</v>
      </c>
      <c r="AP3021">
        <v>1.42</v>
      </c>
      <c r="AQ3021">
        <v>22.67</v>
      </c>
      <c r="AR3021">
        <v>0.53</v>
      </c>
      <c r="AS3021">
        <v>0.68</v>
      </c>
      <c r="AT3021">
        <v>-1</v>
      </c>
      <c r="AU3021">
        <v>-1</v>
      </c>
      <c r="AV3021">
        <v>0.05</v>
      </c>
      <c r="AW3021">
        <v>29.88</v>
      </c>
      <c r="AX3021">
        <v>29.88</v>
      </c>
      <c r="AY3021">
        <v>0.17</v>
      </c>
      <c r="AZ3021">
        <v>0</v>
      </c>
      <c r="BA3021">
        <v>1350</v>
      </c>
    </row>
    <row r="3022" spans="1:53" x14ac:dyDescent="0.25">
      <c r="A3022">
        <v>6394</v>
      </c>
      <c r="B3022" t="s">
        <v>3269</v>
      </c>
      <c r="C3022">
        <v>0</v>
      </c>
      <c r="D3022">
        <v>1.58</v>
      </c>
      <c r="E3022">
        <v>0</v>
      </c>
      <c r="F3022">
        <v>0</v>
      </c>
      <c r="G3022">
        <v>0</v>
      </c>
      <c r="H3022">
        <v>0.03</v>
      </c>
      <c r="I3022">
        <v>0</v>
      </c>
      <c r="J3022">
        <v>2</v>
      </c>
      <c r="K3022">
        <v>0.03</v>
      </c>
      <c r="L3022">
        <v>-1</v>
      </c>
      <c r="M3022">
        <v>-1</v>
      </c>
      <c r="N3022">
        <v>0.67</v>
      </c>
      <c r="O3022">
        <v>3.58</v>
      </c>
      <c r="P3022">
        <v>0.03</v>
      </c>
      <c r="Q3022">
        <v>0.28000000000000003</v>
      </c>
      <c r="R3022">
        <v>0.05</v>
      </c>
      <c r="S3022">
        <v>0.32</v>
      </c>
      <c r="T3022">
        <v>0.23</v>
      </c>
      <c r="U3022">
        <v>0</v>
      </c>
      <c r="V3022">
        <v>0</v>
      </c>
      <c r="W3022">
        <v>20.67</v>
      </c>
      <c r="X3022">
        <v>0.6</v>
      </c>
      <c r="Y3022">
        <v>-1</v>
      </c>
      <c r="Z3022">
        <v>-1</v>
      </c>
      <c r="AA3022">
        <v>24.88</v>
      </c>
      <c r="AB3022">
        <v>0.03</v>
      </c>
      <c r="AC3022">
        <v>0.02</v>
      </c>
      <c r="AD3022">
        <v>0.03</v>
      </c>
      <c r="AE3022">
        <v>4.17</v>
      </c>
      <c r="AF3022">
        <v>-1</v>
      </c>
      <c r="AG3022">
        <v>-1</v>
      </c>
      <c r="AH3022">
        <v>-1</v>
      </c>
      <c r="AI3022">
        <v>0</v>
      </c>
      <c r="AJ3022">
        <v>0</v>
      </c>
      <c r="AK3022">
        <v>0.03</v>
      </c>
      <c r="AL3022">
        <v>0.03</v>
      </c>
      <c r="AM3022">
        <v>0.05</v>
      </c>
      <c r="AN3022">
        <v>0.05</v>
      </c>
      <c r="AO3022">
        <v>1.42</v>
      </c>
      <c r="AP3022">
        <v>1.42</v>
      </c>
      <c r="AQ3022">
        <v>22.67</v>
      </c>
      <c r="AR3022">
        <v>0.53</v>
      </c>
      <c r="AS3022">
        <v>0.68</v>
      </c>
      <c r="AT3022">
        <v>-1</v>
      </c>
      <c r="AU3022">
        <v>-1</v>
      </c>
      <c r="AV3022">
        <v>0.05</v>
      </c>
      <c r="AW3022">
        <v>29.88</v>
      </c>
      <c r="AX3022">
        <v>29.88</v>
      </c>
      <c r="AY3022">
        <v>0.17</v>
      </c>
      <c r="AZ3022">
        <v>0</v>
      </c>
      <c r="BA3022">
        <v>1350</v>
      </c>
    </row>
    <row r="3023" spans="1:53" x14ac:dyDescent="0.25">
      <c r="A3023">
        <v>6395</v>
      </c>
      <c r="B3023" t="s">
        <v>3270</v>
      </c>
      <c r="C3023">
        <v>0</v>
      </c>
      <c r="D3023">
        <v>1.58</v>
      </c>
      <c r="E3023">
        <v>0</v>
      </c>
      <c r="F3023">
        <v>0</v>
      </c>
      <c r="G3023">
        <v>0</v>
      </c>
      <c r="H3023">
        <v>0.03</v>
      </c>
      <c r="I3023">
        <v>0</v>
      </c>
      <c r="J3023">
        <v>2</v>
      </c>
      <c r="K3023">
        <v>0.03</v>
      </c>
      <c r="L3023">
        <v>-1</v>
      </c>
      <c r="M3023">
        <v>-1</v>
      </c>
      <c r="N3023">
        <v>0.67</v>
      </c>
      <c r="O3023">
        <v>3.58</v>
      </c>
      <c r="P3023">
        <v>0.03</v>
      </c>
      <c r="Q3023">
        <v>0.28000000000000003</v>
      </c>
      <c r="R3023">
        <v>0.05</v>
      </c>
      <c r="S3023">
        <v>0.32</v>
      </c>
      <c r="T3023">
        <v>0.23</v>
      </c>
      <c r="U3023">
        <v>0</v>
      </c>
      <c r="V3023">
        <v>0</v>
      </c>
      <c r="W3023">
        <v>20.67</v>
      </c>
      <c r="X3023">
        <v>0.6</v>
      </c>
      <c r="Y3023">
        <v>-1</v>
      </c>
      <c r="Z3023">
        <v>-1</v>
      </c>
      <c r="AA3023">
        <v>24.88</v>
      </c>
      <c r="AB3023">
        <v>0.03</v>
      </c>
      <c r="AC3023">
        <v>0.02</v>
      </c>
      <c r="AD3023">
        <v>0.03</v>
      </c>
      <c r="AE3023">
        <v>4.17</v>
      </c>
      <c r="AF3023">
        <v>-1</v>
      </c>
      <c r="AG3023">
        <v>-1</v>
      </c>
      <c r="AH3023">
        <v>-1</v>
      </c>
      <c r="AI3023">
        <v>0</v>
      </c>
      <c r="AJ3023">
        <v>0</v>
      </c>
      <c r="AK3023">
        <v>0.03</v>
      </c>
      <c r="AL3023">
        <v>0.03</v>
      </c>
      <c r="AM3023">
        <v>0.05</v>
      </c>
      <c r="AN3023">
        <v>0.05</v>
      </c>
      <c r="AO3023">
        <v>1.42</v>
      </c>
      <c r="AP3023">
        <v>1.42</v>
      </c>
      <c r="AQ3023">
        <v>22.67</v>
      </c>
      <c r="AR3023">
        <v>0.53</v>
      </c>
      <c r="AS3023">
        <v>0.68</v>
      </c>
      <c r="AT3023">
        <v>-1</v>
      </c>
      <c r="AU3023">
        <v>-1</v>
      </c>
      <c r="AV3023">
        <v>0.05</v>
      </c>
      <c r="AW3023">
        <v>29.88</v>
      </c>
      <c r="AX3023">
        <v>29.88</v>
      </c>
      <c r="AY3023">
        <v>0.17</v>
      </c>
      <c r="AZ3023">
        <v>0</v>
      </c>
      <c r="BA3023">
        <v>1350</v>
      </c>
    </row>
    <row r="3024" spans="1:53" x14ac:dyDescent="0.25">
      <c r="A3024">
        <v>6396</v>
      </c>
      <c r="B3024" t="s">
        <v>3271</v>
      </c>
      <c r="C3024">
        <v>0</v>
      </c>
      <c r="D3024">
        <v>1.58</v>
      </c>
      <c r="E3024">
        <v>0</v>
      </c>
      <c r="F3024">
        <v>0</v>
      </c>
      <c r="G3024">
        <v>0</v>
      </c>
      <c r="H3024">
        <v>0.03</v>
      </c>
      <c r="I3024">
        <v>0</v>
      </c>
      <c r="J3024">
        <v>2</v>
      </c>
      <c r="K3024">
        <v>0.03</v>
      </c>
      <c r="L3024">
        <v>-1</v>
      </c>
      <c r="M3024">
        <v>-1</v>
      </c>
      <c r="N3024">
        <v>0.67</v>
      </c>
      <c r="O3024">
        <v>3.58</v>
      </c>
      <c r="P3024">
        <v>0.03</v>
      </c>
      <c r="Q3024">
        <v>0.28000000000000003</v>
      </c>
      <c r="R3024">
        <v>0.05</v>
      </c>
      <c r="S3024">
        <v>0.32</v>
      </c>
      <c r="T3024">
        <v>0.23</v>
      </c>
      <c r="U3024">
        <v>0</v>
      </c>
      <c r="V3024">
        <v>0</v>
      </c>
      <c r="W3024">
        <v>20.67</v>
      </c>
      <c r="X3024">
        <v>0.6</v>
      </c>
      <c r="Y3024">
        <v>-1</v>
      </c>
      <c r="Z3024">
        <v>-1</v>
      </c>
      <c r="AA3024">
        <v>24.88</v>
      </c>
      <c r="AB3024">
        <v>0.03</v>
      </c>
      <c r="AC3024">
        <v>0.02</v>
      </c>
      <c r="AD3024">
        <v>0.03</v>
      </c>
      <c r="AE3024">
        <v>4.17</v>
      </c>
      <c r="AF3024">
        <v>-1</v>
      </c>
      <c r="AG3024">
        <v>-1</v>
      </c>
      <c r="AH3024">
        <v>-1</v>
      </c>
      <c r="AI3024">
        <v>0</v>
      </c>
      <c r="AJ3024">
        <v>0</v>
      </c>
      <c r="AK3024">
        <v>0.03</v>
      </c>
      <c r="AL3024">
        <v>0.03</v>
      </c>
      <c r="AM3024">
        <v>0.05</v>
      </c>
      <c r="AN3024">
        <v>0.05</v>
      </c>
      <c r="AO3024">
        <v>1.42</v>
      </c>
      <c r="AP3024">
        <v>1.42</v>
      </c>
      <c r="AQ3024">
        <v>22.67</v>
      </c>
      <c r="AR3024">
        <v>0.53</v>
      </c>
      <c r="AS3024">
        <v>0.68</v>
      </c>
      <c r="AT3024">
        <v>-1</v>
      </c>
      <c r="AU3024">
        <v>-1</v>
      </c>
      <c r="AV3024">
        <v>0.05</v>
      </c>
      <c r="AW3024">
        <v>29.88</v>
      </c>
      <c r="AX3024">
        <v>29.88</v>
      </c>
      <c r="AY3024">
        <v>0.17</v>
      </c>
      <c r="AZ3024">
        <v>0</v>
      </c>
      <c r="BA3024">
        <v>1350</v>
      </c>
    </row>
    <row r="3025" spans="1:53" x14ac:dyDescent="0.25">
      <c r="A3025">
        <v>6397</v>
      </c>
      <c r="B3025" t="s">
        <v>3272</v>
      </c>
      <c r="C3025">
        <v>0</v>
      </c>
      <c r="D3025">
        <v>1.58</v>
      </c>
      <c r="E3025">
        <v>0</v>
      </c>
      <c r="F3025">
        <v>0</v>
      </c>
      <c r="G3025">
        <v>0</v>
      </c>
      <c r="H3025">
        <v>0.03</v>
      </c>
      <c r="I3025">
        <v>0</v>
      </c>
      <c r="J3025">
        <v>2</v>
      </c>
      <c r="K3025">
        <v>0.03</v>
      </c>
      <c r="L3025">
        <v>-1</v>
      </c>
      <c r="M3025">
        <v>-1</v>
      </c>
      <c r="N3025">
        <v>0.67</v>
      </c>
      <c r="O3025">
        <v>3.58</v>
      </c>
      <c r="P3025">
        <v>0.03</v>
      </c>
      <c r="Q3025">
        <v>0.28000000000000003</v>
      </c>
      <c r="R3025">
        <v>0.05</v>
      </c>
      <c r="S3025">
        <v>0.32</v>
      </c>
      <c r="T3025">
        <v>0.23</v>
      </c>
      <c r="U3025">
        <v>0</v>
      </c>
      <c r="V3025">
        <v>0</v>
      </c>
      <c r="W3025">
        <v>20.67</v>
      </c>
      <c r="X3025">
        <v>0.6</v>
      </c>
      <c r="Y3025">
        <v>-1</v>
      </c>
      <c r="Z3025">
        <v>-1</v>
      </c>
      <c r="AA3025">
        <v>24.88</v>
      </c>
      <c r="AB3025">
        <v>0.03</v>
      </c>
      <c r="AC3025">
        <v>0.02</v>
      </c>
      <c r="AD3025">
        <v>0.03</v>
      </c>
      <c r="AE3025">
        <v>4.17</v>
      </c>
      <c r="AF3025">
        <v>-1</v>
      </c>
      <c r="AG3025">
        <v>-1</v>
      </c>
      <c r="AH3025">
        <v>-1</v>
      </c>
      <c r="AI3025">
        <v>0</v>
      </c>
      <c r="AJ3025">
        <v>0</v>
      </c>
      <c r="AK3025">
        <v>0.03</v>
      </c>
      <c r="AL3025">
        <v>0.03</v>
      </c>
      <c r="AM3025">
        <v>0.05</v>
      </c>
      <c r="AN3025">
        <v>0.05</v>
      </c>
      <c r="AO3025">
        <v>1.42</v>
      </c>
      <c r="AP3025">
        <v>1.42</v>
      </c>
      <c r="AQ3025">
        <v>22.67</v>
      </c>
      <c r="AR3025">
        <v>0.53</v>
      </c>
      <c r="AS3025">
        <v>0.68</v>
      </c>
      <c r="AT3025">
        <v>-1</v>
      </c>
      <c r="AU3025">
        <v>-1</v>
      </c>
      <c r="AV3025">
        <v>0.05</v>
      </c>
      <c r="AW3025">
        <v>29.88</v>
      </c>
      <c r="AX3025">
        <v>29.88</v>
      </c>
      <c r="AY3025">
        <v>0.17</v>
      </c>
      <c r="AZ3025">
        <v>0</v>
      </c>
      <c r="BA3025">
        <v>1350</v>
      </c>
    </row>
    <row r="3026" spans="1:53" x14ac:dyDescent="0.25">
      <c r="A3026">
        <v>6398</v>
      </c>
      <c r="B3026" t="s">
        <v>3273</v>
      </c>
      <c r="C3026">
        <v>0</v>
      </c>
      <c r="D3026">
        <v>1.58</v>
      </c>
      <c r="E3026">
        <v>0</v>
      </c>
      <c r="F3026">
        <v>0</v>
      </c>
      <c r="G3026">
        <v>0</v>
      </c>
      <c r="H3026">
        <v>0.03</v>
      </c>
      <c r="I3026">
        <v>0</v>
      </c>
      <c r="J3026">
        <v>2</v>
      </c>
      <c r="K3026">
        <v>0.03</v>
      </c>
      <c r="L3026">
        <v>-1</v>
      </c>
      <c r="M3026">
        <v>-1</v>
      </c>
      <c r="N3026">
        <v>0.67</v>
      </c>
      <c r="O3026">
        <v>3.58</v>
      </c>
      <c r="P3026">
        <v>0.03</v>
      </c>
      <c r="Q3026">
        <v>0.28000000000000003</v>
      </c>
      <c r="R3026">
        <v>0.05</v>
      </c>
      <c r="S3026">
        <v>0.32</v>
      </c>
      <c r="T3026">
        <v>0.23</v>
      </c>
      <c r="U3026">
        <v>0</v>
      </c>
      <c r="V3026">
        <v>0</v>
      </c>
      <c r="W3026">
        <v>20.67</v>
      </c>
      <c r="X3026">
        <v>0.6</v>
      </c>
      <c r="Y3026">
        <v>-1</v>
      </c>
      <c r="Z3026">
        <v>-1</v>
      </c>
      <c r="AA3026">
        <v>24.88</v>
      </c>
      <c r="AB3026">
        <v>0.03</v>
      </c>
      <c r="AC3026">
        <v>0.02</v>
      </c>
      <c r="AD3026">
        <v>0.03</v>
      </c>
      <c r="AE3026">
        <v>4.17</v>
      </c>
      <c r="AF3026">
        <v>-1</v>
      </c>
      <c r="AG3026">
        <v>-1</v>
      </c>
      <c r="AH3026">
        <v>-1</v>
      </c>
      <c r="AI3026">
        <v>0</v>
      </c>
      <c r="AJ3026">
        <v>0</v>
      </c>
      <c r="AK3026">
        <v>0.03</v>
      </c>
      <c r="AL3026">
        <v>0.03</v>
      </c>
      <c r="AM3026">
        <v>0.05</v>
      </c>
      <c r="AN3026">
        <v>0.05</v>
      </c>
      <c r="AO3026">
        <v>1.42</v>
      </c>
      <c r="AP3026">
        <v>1.42</v>
      </c>
      <c r="AQ3026">
        <v>22.67</v>
      </c>
      <c r="AR3026">
        <v>0.53</v>
      </c>
      <c r="AS3026">
        <v>0.68</v>
      </c>
      <c r="AT3026">
        <v>-1</v>
      </c>
      <c r="AU3026">
        <v>-1</v>
      </c>
      <c r="AV3026">
        <v>0.05</v>
      </c>
      <c r="AW3026">
        <v>29.88</v>
      </c>
      <c r="AX3026">
        <v>29.88</v>
      </c>
      <c r="AY3026">
        <v>0.17</v>
      </c>
      <c r="AZ3026">
        <v>0</v>
      </c>
      <c r="BA3026">
        <v>1350</v>
      </c>
    </row>
    <row r="3027" spans="1:53" x14ac:dyDescent="0.25">
      <c r="A3027">
        <v>6399</v>
      </c>
      <c r="B3027" t="s">
        <v>3274</v>
      </c>
      <c r="C3027">
        <v>0</v>
      </c>
      <c r="D3027">
        <v>1.58</v>
      </c>
      <c r="E3027">
        <v>0</v>
      </c>
      <c r="F3027">
        <v>0</v>
      </c>
      <c r="G3027">
        <v>0</v>
      </c>
      <c r="H3027">
        <v>0.03</v>
      </c>
      <c r="I3027">
        <v>0</v>
      </c>
      <c r="J3027">
        <v>2</v>
      </c>
      <c r="K3027">
        <v>0.03</v>
      </c>
      <c r="L3027">
        <v>-1</v>
      </c>
      <c r="M3027">
        <v>-1</v>
      </c>
      <c r="N3027">
        <v>0.67</v>
      </c>
      <c r="O3027">
        <v>3.58</v>
      </c>
      <c r="P3027">
        <v>0.03</v>
      </c>
      <c r="Q3027">
        <v>0.28000000000000003</v>
      </c>
      <c r="R3027">
        <v>0.05</v>
      </c>
      <c r="S3027">
        <v>0.32</v>
      </c>
      <c r="T3027">
        <v>0.23</v>
      </c>
      <c r="U3027">
        <v>0</v>
      </c>
      <c r="V3027">
        <v>0</v>
      </c>
      <c r="W3027">
        <v>20.67</v>
      </c>
      <c r="X3027">
        <v>0.6</v>
      </c>
      <c r="Y3027">
        <v>-1</v>
      </c>
      <c r="Z3027">
        <v>-1</v>
      </c>
      <c r="AA3027">
        <v>24.88</v>
      </c>
      <c r="AB3027">
        <v>0.03</v>
      </c>
      <c r="AC3027">
        <v>0.02</v>
      </c>
      <c r="AD3027">
        <v>0.03</v>
      </c>
      <c r="AE3027">
        <v>4.17</v>
      </c>
      <c r="AF3027">
        <v>-1</v>
      </c>
      <c r="AG3027">
        <v>-1</v>
      </c>
      <c r="AH3027">
        <v>-1</v>
      </c>
      <c r="AI3027">
        <v>0</v>
      </c>
      <c r="AJ3027">
        <v>0</v>
      </c>
      <c r="AK3027">
        <v>0.03</v>
      </c>
      <c r="AL3027">
        <v>0.03</v>
      </c>
      <c r="AM3027">
        <v>0.05</v>
      </c>
      <c r="AN3027">
        <v>0.05</v>
      </c>
      <c r="AO3027">
        <v>1.42</v>
      </c>
      <c r="AP3027">
        <v>1.42</v>
      </c>
      <c r="AQ3027">
        <v>22.67</v>
      </c>
      <c r="AR3027">
        <v>0.53</v>
      </c>
      <c r="AS3027">
        <v>0.68</v>
      </c>
      <c r="AT3027">
        <v>-1</v>
      </c>
      <c r="AU3027">
        <v>-1</v>
      </c>
      <c r="AV3027">
        <v>0.05</v>
      </c>
      <c r="AW3027">
        <v>29.88</v>
      </c>
      <c r="AX3027">
        <v>29.88</v>
      </c>
      <c r="AY3027">
        <v>0.17</v>
      </c>
      <c r="AZ3027">
        <v>0</v>
      </c>
      <c r="BA3027">
        <v>1350</v>
      </c>
    </row>
    <row r="3028" spans="1:53" x14ac:dyDescent="0.25">
      <c r="A3028">
        <v>6400</v>
      </c>
      <c r="B3028" t="s">
        <v>3275</v>
      </c>
      <c r="C3028">
        <v>0</v>
      </c>
      <c r="D3028">
        <v>1.58</v>
      </c>
      <c r="E3028">
        <v>0</v>
      </c>
      <c r="F3028">
        <v>0</v>
      </c>
      <c r="G3028">
        <v>0</v>
      </c>
      <c r="H3028">
        <v>0.03</v>
      </c>
      <c r="I3028">
        <v>0</v>
      </c>
      <c r="J3028">
        <v>2</v>
      </c>
      <c r="K3028">
        <v>0.03</v>
      </c>
      <c r="L3028">
        <v>-1</v>
      </c>
      <c r="M3028">
        <v>-1</v>
      </c>
      <c r="N3028">
        <v>0.67</v>
      </c>
      <c r="O3028">
        <v>3.58</v>
      </c>
      <c r="P3028">
        <v>0.03</v>
      </c>
      <c r="Q3028">
        <v>0.28000000000000003</v>
      </c>
      <c r="R3028">
        <v>0.05</v>
      </c>
      <c r="S3028">
        <v>0.32</v>
      </c>
      <c r="T3028">
        <v>0.23</v>
      </c>
      <c r="U3028">
        <v>0</v>
      </c>
      <c r="V3028">
        <v>0</v>
      </c>
      <c r="W3028">
        <v>20.67</v>
      </c>
      <c r="X3028">
        <v>0.6</v>
      </c>
      <c r="Y3028">
        <v>-1</v>
      </c>
      <c r="Z3028">
        <v>-1</v>
      </c>
      <c r="AA3028">
        <v>24.88</v>
      </c>
      <c r="AB3028">
        <v>0.03</v>
      </c>
      <c r="AC3028">
        <v>0.02</v>
      </c>
      <c r="AD3028">
        <v>0.03</v>
      </c>
      <c r="AE3028">
        <v>4.17</v>
      </c>
      <c r="AF3028">
        <v>-1</v>
      </c>
      <c r="AG3028">
        <v>-1</v>
      </c>
      <c r="AH3028">
        <v>-1</v>
      </c>
      <c r="AI3028">
        <v>0</v>
      </c>
      <c r="AJ3028">
        <v>0</v>
      </c>
      <c r="AK3028">
        <v>0.03</v>
      </c>
      <c r="AL3028">
        <v>0.03</v>
      </c>
      <c r="AM3028">
        <v>0.05</v>
      </c>
      <c r="AN3028">
        <v>0.05</v>
      </c>
      <c r="AO3028">
        <v>1.42</v>
      </c>
      <c r="AP3028">
        <v>1.42</v>
      </c>
      <c r="AQ3028">
        <v>22.67</v>
      </c>
      <c r="AR3028">
        <v>0.53</v>
      </c>
      <c r="AS3028">
        <v>0.68</v>
      </c>
      <c r="AT3028">
        <v>-1</v>
      </c>
      <c r="AU3028">
        <v>-1</v>
      </c>
      <c r="AV3028">
        <v>0.05</v>
      </c>
      <c r="AW3028">
        <v>29.88</v>
      </c>
      <c r="AX3028">
        <v>29.88</v>
      </c>
      <c r="AY3028">
        <v>0.17</v>
      </c>
      <c r="AZ3028">
        <v>0</v>
      </c>
      <c r="BA3028">
        <v>1350</v>
      </c>
    </row>
    <row r="3029" spans="1:53" x14ac:dyDescent="0.25">
      <c r="A3029">
        <v>6401</v>
      </c>
      <c r="B3029" t="s">
        <v>3276</v>
      </c>
      <c r="C3029">
        <v>0</v>
      </c>
      <c r="D3029">
        <v>1.58</v>
      </c>
      <c r="E3029">
        <v>0</v>
      </c>
      <c r="F3029">
        <v>0</v>
      </c>
      <c r="G3029">
        <v>0</v>
      </c>
      <c r="H3029">
        <v>0.03</v>
      </c>
      <c r="I3029">
        <v>0</v>
      </c>
      <c r="J3029">
        <v>2</v>
      </c>
      <c r="K3029">
        <v>0.03</v>
      </c>
      <c r="L3029">
        <v>-1</v>
      </c>
      <c r="M3029">
        <v>-1</v>
      </c>
      <c r="N3029">
        <v>0.67</v>
      </c>
      <c r="O3029">
        <v>3.58</v>
      </c>
      <c r="P3029">
        <v>0.03</v>
      </c>
      <c r="Q3029">
        <v>0.28000000000000003</v>
      </c>
      <c r="R3029">
        <v>0.05</v>
      </c>
      <c r="S3029">
        <v>0.32</v>
      </c>
      <c r="T3029">
        <v>0.23</v>
      </c>
      <c r="U3029">
        <v>0</v>
      </c>
      <c r="V3029">
        <v>0</v>
      </c>
      <c r="W3029">
        <v>20.67</v>
      </c>
      <c r="X3029">
        <v>0.6</v>
      </c>
      <c r="Y3029">
        <v>-1</v>
      </c>
      <c r="Z3029">
        <v>-1</v>
      </c>
      <c r="AA3029">
        <v>24.88</v>
      </c>
      <c r="AB3029">
        <v>0.03</v>
      </c>
      <c r="AC3029">
        <v>0.02</v>
      </c>
      <c r="AD3029">
        <v>0.03</v>
      </c>
      <c r="AE3029">
        <v>4.17</v>
      </c>
      <c r="AF3029">
        <v>-1</v>
      </c>
      <c r="AG3029">
        <v>-1</v>
      </c>
      <c r="AH3029">
        <v>-1</v>
      </c>
      <c r="AI3029">
        <v>0</v>
      </c>
      <c r="AJ3029">
        <v>0</v>
      </c>
      <c r="AK3029">
        <v>0.03</v>
      </c>
      <c r="AL3029">
        <v>0.03</v>
      </c>
      <c r="AM3029">
        <v>0.05</v>
      </c>
      <c r="AN3029">
        <v>0.05</v>
      </c>
      <c r="AO3029">
        <v>1.42</v>
      </c>
      <c r="AP3029">
        <v>1.42</v>
      </c>
      <c r="AQ3029">
        <v>22.67</v>
      </c>
      <c r="AR3029">
        <v>0.53</v>
      </c>
      <c r="AS3029">
        <v>0.68</v>
      </c>
      <c r="AT3029">
        <v>-1</v>
      </c>
      <c r="AU3029">
        <v>-1</v>
      </c>
      <c r="AV3029">
        <v>0.05</v>
      </c>
      <c r="AW3029">
        <v>29.88</v>
      </c>
      <c r="AX3029">
        <v>29.88</v>
      </c>
      <c r="AY3029">
        <v>0.17</v>
      </c>
      <c r="AZ3029">
        <v>0</v>
      </c>
      <c r="BA3029">
        <v>1350</v>
      </c>
    </row>
    <row r="3030" spans="1:53" x14ac:dyDescent="0.25">
      <c r="A3030">
        <v>6402</v>
      </c>
      <c r="B3030" t="s">
        <v>3277</v>
      </c>
      <c r="C3030">
        <v>0</v>
      </c>
      <c r="D3030">
        <v>1.58</v>
      </c>
      <c r="E3030">
        <v>0</v>
      </c>
      <c r="F3030">
        <v>0</v>
      </c>
      <c r="G3030">
        <v>0</v>
      </c>
      <c r="H3030">
        <v>0.03</v>
      </c>
      <c r="I3030">
        <v>0</v>
      </c>
      <c r="J3030">
        <v>2</v>
      </c>
      <c r="K3030">
        <v>0.03</v>
      </c>
      <c r="L3030">
        <v>-1</v>
      </c>
      <c r="M3030">
        <v>-1</v>
      </c>
      <c r="N3030">
        <v>0.67</v>
      </c>
      <c r="O3030">
        <v>3.58</v>
      </c>
      <c r="P3030">
        <v>0.03</v>
      </c>
      <c r="Q3030">
        <v>0.28000000000000003</v>
      </c>
      <c r="R3030">
        <v>0.05</v>
      </c>
      <c r="S3030">
        <v>0.32</v>
      </c>
      <c r="T3030">
        <v>0.23</v>
      </c>
      <c r="U3030">
        <v>0</v>
      </c>
      <c r="V3030">
        <v>0</v>
      </c>
      <c r="W3030">
        <v>20.67</v>
      </c>
      <c r="X3030">
        <v>0.6</v>
      </c>
      <c r="Y3030">
        <v>-1</v>
      </c>
      <c r="Z3030">
        <v>-1</v>
      </c>
      <c r="AA3030">
        <v>24.88</v>
      </c>
      <c r="AB3030">
        <v>0.03</v>
      </c>
      <c r="AC3030">
        <v>0.02</v>
      </c>
      <c r="AD3030">
        <v>0.03</v>
      </c>
      <c r="AE3030">
        <v>4.17</v>
      </c>
      <c r="AF3030">
        <v>-1</v>
      </c>
      <c r="AG3030">
        <v>-1</v>
      </c>
      <c r="AH3030">
        <v>-1</v>
      </c>
      <c r="AI3030">
        <v>0</v>
      </c>
      <c r="AJ3030">
        <v>0</v>
      </c>
      <c r="AK3030">
        <v>0.03</v>
      </c>
      <c r="AL3030">
        <v>0.03</v>
      </c>
      <c r="AM3030">
        <v>0.05</v>
      </c>
      <c r="AN3030">
        <v>0.05</v>
      </c>
      <c r="AO3030">
        <v>1.42</v>
      </c>
      <c r="AP3030">
        <v>1.42</v>
      </c>
      <c r="AQ3030">
        <v>22.67</v>
      </c>
      <c r="AR3030">
        <v>0.53</v>
      </c>
      <c r="AS3030">
        <v>0.68</v>
      </c>
      <c r="AT3030">
        <v>-1</v>
      </c>
      <c r="AU3030">
        <v>-1</v>
      </c>
      <c r="AV3030">
        <v>0.05</v>
      </c>
      <c r="AW3030">
        <v>29.88</v>
      </c>
      <c r="AX3030">
        <v>29.88</v>
      </c>
      <c r="AY3030">
        <v>0.17</v>
      </c>
      <c r="AZ3030">
        <v>0</v>
      </c>
      <c r="BA3030">
        <v>1350</v>
      </c>
    </row>
    <row r="3031" spans="1:53" x14ac:dyDescent="0.25">
      <c r="A3031">
        <v>6403</v>
      </c>
      <c r="B3031" t="s">
        <v>3278</v>
      </c>
      <c r="C3031">
        <v>0</v>
      </c>
      <c r="D3031">
        <v>1.58</v>
      </c>
      <c r="E3031">
        <v>0</v>
      </c>
      <c r="F3031">
        <v>0</v>
      </c>
      <c r="G3031">
        <v>0</v>
      </c>
      <c r="H3031">
        <v>0.03</v>
      </c>
      <c r="I3031">
        <v>0</v>
      </c>
      <c r="J3031">
        <v>2</v>
      </c>
      <c r="K3031">
        <v>0.03</v>
      </c>
      <c r="L3031">
        <v>-1</v>
      </c>
      <c r="M3031">
        <v>-1</v>
      </c>
      <c r="N3031">
        <v>0.67</v>
      </c>
      <c r="O3031">
        <v>3.58</v>
      </c>
      <c r="P3031">
        <v>0.03</v>
      </c>
      <c r="Q3031">
        <v>0.28000000000000003</v>
      </c>
      <c r="R3031">
        <v>0.05</v>
      </c>
      <c r="S3031">
        <v>0.32</v>
      </c>
      <c r="T3031">
        <v>0.23</v>
      </c>
      <c r="U3031">
        <v>0</v>
      </c>
      <c r="V3031">
        <v>0</v>
      </c>
      <c r="W3031">
        <v>20.67</v>
      </c>
      <c r="X3031">
        <v>0.6</v>
      </c>
      <c r="Y3031">
        <v>-1</v>
      </c>
      <c r="Z3031">
        <v>-1</v>
      </c>
      <c r="AA3031">
        <v>24.88</v>
      </c>
      <c r="AB3031">
        <v>0.03</v>
      </c>
      <c r="AC3031">
        <v>0.02</v>
      </c>
      <c r="AD3031">
        <v>0.03</v>
      </c>
      <c r="AE3031">
        <v>4.17</v>
      </c>
      <c r="AF3031">
        <v>-1</v>
      </c>
      <c r="AG3031">
        <v>-1</v>
      </c>
      <c r="AH3031">
        <v>-1</v>
      </c>
      <c r="AI3031">
        <v>0</v>
      </c>
      <c r="AJ3031">
        <v>0</v>
      </c>
      <c r="AK3031">
        <v>0.03</v>
      </c>
      <c r="AL3031">
        <v>0.03</v>
      </c>
      <c r="AM3031">
        <v>0.05</v>
      </c>
      <c r="AN3031">
        <v>0.05</v>
      </c>
      <c r="AO3031">
        <v>1.42</v>
      </c>
      <c r="AP3031">
        <v>1.42</v>
      </c>
      <c r="AQ3031">
        <v>22.67</v>
      </c>
      <c r="AR3031">
        <v>0.53</v>
      </c>
      <c r="AS3031">
        <v>0.68</v>
      </c>
      <c r="AT3031">
        <v>-1</v>
      </c>
      <c r="AU3031">
        <v>-1</v>
      </c>
      <c r="AV3031">
        <v>0.05</v>
      </c>
      <c r="AW3031">
        <v>29.88</v>
      </c>
      <c r="AX3031">
        <v>29.88</v>
      </c>
      <c r="AY3031">
        <v>0.17</v>
      </c>
      <c r="AZ3031">
        <v>0</v>
      </c>
      <c r="BA3031">
        <v>1350</v>
      </c>
    </row>
    <row r="3032" spans="1:53" x14ac:dyDescent="0.25">
      <c r="A3032">
        <v>6404</v>
      </c>
      <c r="B3032" t="s">
        <v>3279</v>
      </c>
      <c r="C3032">
        <v>0</v>
      </c>
      <c r="D3032">
        <v>1.58</v>
      </c>
      <c r="E3032">
        <v>0</v>
      </c>
      <c r="F3032">
        <v>0</v>
      </c>
      <c r="G3032">
        <v>0</v>
      </c>
      <c r="H3032">
        <v>0.03</v>
      </c>
      <c r="I3032">
        <v>0</v>
      </c>
      <c r="J3032">
        <v>2</v>
      </c>
      <c r="K3032">
        <v>0.03</v>
      </c>
      <c r="L3032">
        <v>-1</v>
      </c>
      <c r="M3032">
        <v>-1</v>
      </c>
      <c r="N3032">
        <v>0.67</v>
      </c>
      <c r="O3032">
        <v>3.58</v>
      </c>
      <c r="P3032">
        <v>0.03</v>
      </c>
      <c r="Q3032">
        <v>0.28000000000000003</v>
      </c>
      <c r="R3032">
        <v>0.05</v>
      </c>
      <c r="S3032">
        <v>0.32</v>
      </c>
      <c r="T3032">
        <v>0.23</v>
      </c>
      <c r="U3032">
        <v>0</v>
      </c>
      <c r="V3032">
        <v>0</v>
      </c>
      <c r="W3032">
        <v>20.67</v>
      </c>
      <c r="X3032">
        <v>0.6</v>
      </c>
      <c r="Y3032">
        <v>-1</v>
      </c>
      <c r="Z3032">
        <v>-1</v>
      </c>
      <c r="AA3032">
        <v>24.88</v>
      </c>
      <c r="AB3032">
        <v>0.03</v>
      </c>
      <c r="AC3032">
        <v>0.02</v>
      </c>
      <c r="AD3032">
        <v>0.03</v>
      </c>
      <c r="AE3032">
        <v>4.17</v>
      </c>
      <c r="AF3032">
        <v>-1</v>
      </c>
      <c r="AG3032">
        <v>-1</v>
      </c>
      <c r="AH3032">
        <v>-1</v>
      </c>
      <c r="AI3032">
        <v>0</v>
      </c>
      <c r="AJ3032">
        <v>0</v>
      </c>
      <c r="AK3032">
        <v>0.03</v>
      </c>
      <c r="AL3032">
        <v>0.03</v>
      </c>
      <c r="AM3032">
        <v>0.05</v>
      </c>
      <c r="AN3032">
        <v>0.05</v>
      </c>
      <c r="AO3032">
        <v>1.42</v>
      </c>
      <c r="AP3032">
        <v>1.42</v>
      </c>
      <c r="AQ3032">
        <v>22.67</v>
      </c>
      <c r="AR3032">
        <v>0.53</v>
      </c>
      <c r="AS3032">
        <v>0.68</v>
      </c>
      <c r="AT3032">
        <v>-1</v>
      </c>
      <c r="AU3032">
        <v>-1</v>
      </c>
      <c r="AV3032">
        <v>0.05</v>
      </c>
      <c r="AW3032">
        <v>29.88</v>
      </c>
      <c r="AX3032">
        <v>29.88</v>
      </c>
      <c r="AY3032">
        <v>0.17</v>
      </c>
      <c r="AZ3032">
        <v>0</v>
      </c>
      <c r="BA3032">
        <v>1350</v>
      </c>
    </row>
    <row r="3033" spans="1:53" x14ac:dyDescent="0.25">
      <c r="A3033">
        <v>6405</v>
      </c>
      <c r="B3033" t="s">
        <v>3280</v>
      </c>
      <c r="C3033">
        <v>0</v>
      </c>
      <c r="D3033">
        <v>1.58</v>
      </c>
      <c r="E3033">
        <v>0</v>
      </c>
      <c r="F3033">
        <v>0</v>
      </c>
      <c r="G3033">
        <v>0</v>
      </c>
      <c r="H3033">
        <v>0.03</v>
      </c>
      <c r="I3033">
        <v>0</v>
      </c>
      <c r="J3033">
        <v>2</v>
      </c>
      <c r="K3033">
        <v>0.03</v>
      </c>
      <c r="L3033">
        <v>-1</v>
      </c>
      <c r="M3033">
        <v>-1</v>
      </c>
      <c r="N3033">
        <v>0.67</v>
      </c>
      <c r="O3033">
        <v>3.58</v>
      </c>
      <c r="P3033">
        <v>0.03</v>
      </c>
      <c r="Q3033">
        <v>0.28000000000000003</v>
      </c>
      <c r="R3033">
        <v>0.05</v>
      </c>
      <c r="S3033">
        <v>0.32</v>
      </c>
      <c r="T3033">
        <v>0.23</v>
      </c>
      <c r="U3033">
        <v>0</v>
      </c>
      <c r="V3033">
        <v>0</v>
      </c>
      <c r="W3033">
        <v>20.67</v>
      </c>
      <c r="X3033">
        <v>0.6</v>
      </c>
      <c r="Y3033">
        <v>-1</v>
      </c>
      <c r="Z3033">
        <v>-1</v>
      </c>
      <c r="AA3033">
        <v>24.88</v>
      </c>
      <c r="AB3033">
        <v>0.03</v>
      </c>
      <c r="AC3033">
        <v>0.02</v>
      </c>
      <c r="AD3033">
        <v>0.03</v>
      </c>
      <c r="AE3033">
        <v>4.17</v>
      </c>
      <c r="AF3033">
        <v>-1</v>
      </c>
      <c r="AG3033">
        <v>-1</v>
      </c>
      <c r="AH3033">
        <v>-1</v>
      </c>
      <c r="AI3033">
        <v>0</v>
      </c>
      <c r="AJ3033">
        <v>0</v>
      </c>
      <c r="AK3033">
        <v>0.03</v>
      </c>
      <c r="AL3033">
        <v>0.03</v>
      </c>
      <c r="AM3033">
        <v>0.05</v>
      </c>
      <c r="AN3033">
        <v>0.05</v>
      </c>
      <c r="AO3033">
        <v>1.42</v>
      </c>
      <c r="AP3033">
        <v>1.42</v>
      </c>
      <c r="AQ3033">
        <v>22.67</v>
      </c>
      <c r="AR3033">
        <v>0.53</v>
      </c>
      <c r="AS3033">
        <v>0.68</v>
      </c>
      <c r="AT3033">
        <v>-1</v>
      </c>
      <c r="AU3033">
        <v>-1</v>
      </c>
      <c r="AV3033">
        <v>0.05</v>
      </c>
      <c r="AW3033">
        <v>29.88</v>
      </c>
      <c r="AX3033">
        <v>29.88</v>
      </c>
      <c r="AY3033">
        <v>0.17</v>
      </c>
      <c r="AZ3033">
        <v>0</v>
      </c>
      <c r="BA3033">
        <v>1350</v>
      </c>
    </row>
    <row r="3034" spans="1:53" x14ac:dyDescent="0.25">
      <c r="A3034">
        <v>6406</v>
      </c>
      <c r="B3034" t="s">
        <v>3281</v>
      </c>
      <c r="C3034">
        <v>0</v>
      </c>
      <c r="D3034">
        <v>1.58</v>
      </c>
      <c r="E3034">
        <v>0</v>
      </c>
      <c r="F3034">
        <v>0</v>
      </c>
      <c r="G3034">
        <v>0</v>
      </c>
      <c r="H3034">
        <v>0.03</v>
      </c>
      <c r="I3034">
        <v>0</v>
      </c>
      <c r="J3034">
        <v>2</v>
      </c>
      <c r="K3034">
        <v>0.03</v>
      </c>
      <c r="L3034">
        <v>-1</v>
      </c>
      <c r="M3034">
        <v>-1</v>
      </c>
      <c r="N3034">
        <v>0.67</v>
      </c>
      <c r="O3034">
        <v>3.58</v>
      </c>
      <c r="P3034">
        <v>0.03</v>
      </c>
      <c r="Q3034">
        <v>0.28000000000000003</v>
      </c>
      <c r="R3034">
        <v>0.05</v>
      </c>
      <c r="S3034">
        <v>0.32</v>
      </c>
      <c r="T3034">
        <v>0.23</v>
      </c>
      <c r="U3034">
        <v>0</v>
      </c>
      <c r="V3034">
        <v>0</v>
      </c>
      <c r="W3034">
        <v>20.67</v>
      </c>
      <c r="X3034">
        <v>0.6</v>
      </c>
      <c r="Y3034">
        <v>-1</v>
      </c>
      <c r="Z3034">
        <v>-1</v>
      </c>
      <c r="AA3034">
        <v>24.88</v>
      </c>
      <c r="AB3034">
        <v>0.03</v>
      </c>
      <c r="AC3034">
        <v>0.02</v>
      </c>
      <c r="AD3034">
        <v>0.03</v>
      </c>
      <c r="AE3034">
        <v>4.17</v>
      </c>
      <c r="AF3034">
        <v>-1</v>
      </c>
      <c r="AG3034">
        <v>-1</v>
      </c>
      <c r="AH3034">
        <v>-1</v>
      </c>
      <c r="AI3034">
        <v>0</v>
      </c>
      <c r="AJ3034">
        <v>0</v>
      </c>
      <c r="AK3034">
        <v>0.03</v>
      </c>
      <c r="AL3034">
        <v>0.03</v>
      </c>
      <c r="AM3034">
        <v>0.05</v>
      </c>
      <c r="AN3034">
        <v>0.05</v>
      </c>
      <c r="AO3034">
        <v>1.42</v>
      </c>
      <c r="AP3034">
        <v>1.42</v>
      </c>
      <c r="AQ3034">
        <v>22.67</v>
      </c>
      <c r="AR3034">
        <v>0.53</v>
      </c>
      <c r="AS3034">
        <v>0.68</v>
      </c>
      <c r="AT3034">
        <v>-1</v>
      </c>
      <c r="AU3034">
        <v>-1</v>
      </c>
      <c r="AV3034">
        <v>0.05</v>
      </c>
      <c r="AW3034">
        <v>29.88</v>
      </c>
      <c r="AX3034">
        <v>29.88</v>
      </c>
      <c r="AY3034">
        <v>0.17</v>
      </c>
      <c r="AZ3034">
        <v>0</v>
      </c>
      <c r="BA3034">
        <v>1350</v>
      </c>
    </row>
    <row r="3035" spans="1:53" x14ac:dyDescent="0.25">
      <c r="A3035">
        <v>6407</v>
      </c>
      <c r="B3035" t="s">
        <v>3282</v>
      </c>
      <c r="C3035">
        <v>0</v>
      </c>
      <c r="D3035">
        <v>1.58</v>
      </c>
      <c r="E3035">
        <v>0</v>
      </c>
      <c r="F3035">
        <v>0</v>
      </c>
      <c r="G3035">
        <v>0</v>
      </c>
      <c r="H3035">
        <v>0.03</v>
      </c>
      <c r="I3035">
        <v>0</v>
      </c>
      <c r="J3035">
        <v>2</v>
      </c>
      <c r="K3035">
        <v>0.03</v>
      </c>
      <c r="L3035">
        <v>-1</v>
      </c>
      <c r="M3035">
        <v>-1</v>
      </c>
      <c r="N3035">
        <v>0.67</v>
      </c>
      <c r="O3035">
        <v>3.58</v>
      </c>
      <c r="P3035">
        <v>0.03</v>
      </c>
      <c r="Q3035">
        <v>0.28000000000000003</v>
      </c>
      <c r="R3035">
        <v>0.05</v>
      </c>
      <c r="S3035">
        <v>0.32</v>
      </c>
      <c r="T3035">
        <v>0.23</v>
      </c>
      <c r="U3035">
        <v>0</v>
      </c>
      <c r="V3035">
        <v>0</v>
      </c>
      <c r="W3035">
        <v>20.67</v>
      </c>
      <c r="X3035">
        <v>0.6</v>
      </c>
      <c r="Y3035">
        <v>-1</v>
      </c>
      <c r="Z3035">
        <v>-1</v>
      </c>
      <c r="AA3035">
        <v>24.88</v>
      </c>
      <c r="AB3035">
        <v>0.03</v>
      </c>
      <c r="AC3035">
        <v>0.02</v>
      </c>
      <c r="AD3035">
        <v>0.03</v>
      </c>
      <c r="AE3035">
        <v>4.17</v>
      </c>
      <c r="AF3035">
        <v>-1</v>
      </c>
      <c r="AG3035">
        <v>-1</v>
      </c>
      <c r="AH3035">
        <v>-1</v>
      </c>
      <c r="AI3035">
        <v>0</v>
      </c>
      <c r="AJ3035">
        <v>0</v>
      </c>
      <c r="AK3035">
        <v>0.03</v>
      </c>
      <c r="AL3035">
        <v>0.03</v>
      </c>
      <c r="AM3035">
        <v>0.05</v>
      </c>
      <c r="AN3035">
        <v>0.05</v>
      </c>
      <c r="AO3035">
        <v>1.42</v>
      </c>
      <c r="AP3035">
        <v>1.42</v>
      </c>
      <c r="AQ3035">
        <v>22.67</v>
      </c>
      <c r="AR3035">
        <v>0.53</v>
      </c>
      <c r="AS3035">
        <v>0.68</v>
      </c>
      <c r="AT3035">
        <v>-1</v>
      </c>
      <c r="AU3035">
        <v>-1</v>
      </c>
      <c r="AV3035">
        <v>0.05</v>
      </c>
      <c r="AW3035">
        <v>29.88</v>
      </c>
      <c r="AX3035">
        <v>29.88</v>
      </c>
      <c r="AY3035">
        <v>0.17</v>
      </c>
      <c r="AZ3035">
        <v>0</v>
      </c>
      <c r="BA3035">
        <v>1350</v>
      </c>
    </row>
    <row r="3036" spans="1:53" x14ac:dyDescent="0.25">
      <c r="A3036">
        <v>6408</v>
      </c>
      <c r="B3036" t="s">
        <v>3283</v>
      </c>
      <c r="C3036">
        <v>0</v>
      </c>
      <c r="D3036">
        <v>1.58</v>
      </c>
      <c r="E3036">
        <v>0</v>
      </c>
      <c r="F3036">
        <v>0</v>
      </c>
      <c r="G3036">
        <v>0</v>
      </c>
      <c r="H3036">
        <v>0.03</v>
      </c>
      <c r="I3036">
        <v>0</v>
      </c>
      <c r="J3036">
        <v>2</v>
      </c>
      <c r="K3036">
        <v>0.03</v>
      </c>
      <c r="L3036">
        <v>-1</v>
      </c>
      <c r="M3036">
        <v>-1</v>
      </c>
      <c r="N3036">
        <v>0.67</v>
      </c>
      <c r="O3036">
        <v>3.58</v>
      </c>
      <c r="P3036">
        <v>0.03</v>
      </c>
      <c r="Q3036">
        <v>0.28000000000000003</v>
      </c>
      <c r="R3036">
        <v>0.05</v>
      </c>
      <c r="S3036">
        <v>0.32</v>
      </c>
      <c r="T3036">
        <v>0.23</v>
      </c>
      <c r="U3036">
        <v>0</v>
      </c>
      <c r="V3036">
        <v>0</v>
      </c>
      <c r="W3036">
        <v>20.67</v>
      </c>
      <c r="X3036">
        <v>0.6</v>
      </c>
      <c r="Y3036">
        <v>-1</v>
      </c>
      <c r="Z3036">
        <v>-1</v>
      </c>
      <c r="AA3036">
        <v>24.88</v>
      </c>
      <c r="AB3036">
        <v>0.03</v>
      </c>
      <c r="AC3036">
        <v>0.02</v>
      </c>
      <c r="AD3036">
        <v>0.03</v>
      </c>
      <c r="AE3036">
        <v>4.17</v>
      </c>
      <c r="AF3036">
        <v>-1</v>
      </c>
      <c r="AG3036">
        <v>-1</v>
      </c>
      <c r="AH3036">
        <v>-1</v>
      </c>
      <c r="AI3036">
        <v>0</v>
      </c>
      <c r="AJ3036">
        <v>0</v>
      </c>
      <c r="AK3036">
        <v>0.03</v>
      </c>
      <c r="AL3036">
        <v>0.03</v>
      </c>
      <c r="AM3036">
        <v>0.05</v>
      </c>
      <c r="AN3036">
        <v>0.05</v>
      </c>
      <c r="AO3036">
        <v>1.42</v>
      </c>
      <c r="AP3036">
        <v>1.42</v>
      </c>
      <c r="AQ3036">
        <v>22.67</v>
      </c>
      <c r="AR3036">
        <v>0.53</v>
      </c>
      <c r="AS3036">
        <v>0.68</v>
      </c>
      <c r="AT3036">
        <v>-1</v>
      </c>
      <c r="AU3036">
        <v>-1</v>
      </c>
      <c r="AV3036">
        <v>0.05</v>
      </c>
      <c r="AW3036">
        <v>29.88</v>
      </c>
      <c r="AX3036">
        <v>29.88</v>
      </c>
      <c r="AY3036">
        <v>0.17</v>
      </c>
      <c r="AZ3036">
        <v>0</v>
      </c>
      <c r="BA3036">
        <v>1350</v>
      </c>
    </row>
    <row r="3037" spans="1:53" x14ac:dyDescent="0.25">
      <c r="A3037">
        <v>6409</v>
      </c>
      <c r="B3037" t="s">
        <v>3284</v>
      </c>
      <c r="C3037">
        <v>0</v>
      </c>
      <c r="D3037">
        <v>1.58</v>
      </c>
      <c r="E3037">
        <v>0</v>
      </c>
      <c r="F3037">
        <v>0</v>
      </c>
      <c r="G3037">
        <v>0</v>
      </c>
      <c r="H3037">
        <v>0.03</v>
      </c>
      <c r="I3037">
        <v>0</v>
      </c>
      <c r="J3037">
        <v>2</v>
      </c>
      <c r="K3037">
        <v>0.03</v>
      </c>
      <c r="L3037">
        <v>-1</v>
      </c>
      <c r="M3037">
        <v>-1</v>
      </c>
      <c r="N3037">
        <v>0.67</v>
      </c>
      <c r="O3037">
        <v>3.58</v>
      </c>
      <c r="P3037">
        <v>0.03</v>
      </c>
      <c r="Q3037">
        <v>0.28000000000000003</v>
      </c>
      <c r="R3037">
        <v>0.05</v>
      </c>
      <c r="S3037">
        <v>0.32</v>
      </c>
      <c r="T3037">
        <v>0.23</v>
      </c>
      <c r="U3037">
        <v>0</v>
      </c>
      <c r="V3037">
        <v>0</v>
      </c>
      <c r="W3037">
        <v>20.67</v>
      </c>
      <c r="X3037">
        <v>0.6</v>
      </c>
      <c r="Y3037">
        <v>-1</v>
      </c>
      <c r="Z3037">
        <v>-1</v>
      </c>
      <c r="AA3037">
        <v>24.88</v>
      </c>
      <c r="AB3037">
        <v>0.03</v>
      </c>
      <c r="AC3037">
        <v>0.02</v>
      </c>
      <c r="AD3037">
        <v>0.03</v>
      </c>
      <c r="AE3037">
        <v>4.17</v>
      </c>
      <c r="AF3037">
        <v>-1</v>
      </c>
      <c r="AG3037">
        <v>-1</v>
      </c>
      <c r="AH3037">
        <v>-1</v>
      </c>
      <c r="AI3037">
        <v>0</v>
      </c>
      <c r="AJ3037">
        <v>0</v>
      </c>
      <c r="AK3037">
        <v>0.03</v>
      </c>
      <c r="AL3037">
        <v>0.03</v>
      </c>
      <c r="AM3037">
        <v>0.05</v>
      </c>
      <c r="AN3037">
        <v>0.05</v>
      </c>
      <c r="AO3037">
        <v>1.42</v>
      </c>
      <c r="AP3037">
        <v>1.42</v>
      </c>
      <c r="AQ3037">
        <v>22.67</v>
      </c>
      <c r="AR3037">
        <v>0.53</v>
      </c>
      <c r="AS3037">
        <v>0.68</v>
      </c>
      <c r="AT3037">
        <v>-1</v>
      </c>
      <c r="AU3037">
        <v>-1</v>
      </c>
      <c r="AV3037">
        <v>0.05</v>
      </c>
      <c r="AW3037">
        <v>29.88</v>
      </c>
      <c r="AX3037">
        <v>29.88</v>
      </c>
      <c r="AY3037">
        <v>0.17</v>
      </c>
      <c r="AZ3037">
        <v>0</v>
      </c>
      <c r="BA3037">
        <v>1350</v>
      </c>
    </row>
    <row r="3038" spans="1:53" x14ac:dyDescent="0.25">
      <c r="A3038">
        <v>6410</v>
      </c>
      <c r="B3038" t="s">
        <v>3285</v>
      </c>
      <c r="C3038">
        <v>0</v>
      </c>
      <c r="D3038">
        <v>1.58</v>
      </c>
      <c r="E3038">
        <v>0</v>
      </c>
      <c r="F3038">
        <v>0</v>
      </c>
      <c r="G3038">
        <v>0</v>
      </c>
      <c r="H3038">
        <v>0.03</v>
      </c>
      <c r="I3038">
        <v>0</v>
      </c>
      <c r="J3038">
        <v>2</v>
      </c>
      <c r="K3038">
        <v>0.03</v>
      </c>
      <c r="L3038">
        <v>-1</v>
      </c>
      <c r="M3038">
        <v>-1</v>
      </c>
      <c r="N3038">
        <v>0.67</v>
      </c>
      <c r="O3038">
        <v>3.58</v>
      </c>
      <c r="P3038">
        <v>0.03</v>
      </c>
      <c r="Q3038">
        <v>0.28000000000000003</v>
      </c>
      <c r="R3038">
        <v>0.05</v>
      </c>
      <c r="S3038">
        <v>0.32</v>
      </c>
      <c r="T3038">
        <v>0.23</v>
      </c>
      <c r="U3038">
        <v>0</v>
      </c>
      <c r="V3038">
        <v>0</v>
      </c>
      <c r="W3038">
        <v>20.67</v>
      </c>
      <c r="X3038">
        <v>0.6</v>
      </c>
      <c r="Y3038">
        <v>-1</v>
      </c>
      <c r="Z3038">
        <v>-1</v>
      </c>
      <c r="AA3038">
        <v>24.88</v>
      </c>
      <c r="AB3038">
        <v>0.03</v>
      </c>
      <c r="AC3038">
        <v>0.02</v>
      </c>
      <c r="AD3038">
        <v>0.03</v>
      </c>
      <c r="AE3038">
        <v>4.17</v>
      </c>
      <c r="AF3038">
        <v>-1</v>
      </c>
      <c r="AG3038">
        <v>-1</v>
      </c>
      <c r="AH3038">
        <v>-1</v>
      </c>
      <c r="AI3038">
        <v>0</v>
      </c>
      <c r="AJ3038">
        <v>0</v>
      </c>
      <c r="AK3038">
        <v>0.03</v>
      </c>
      <c r="AL3038">
        <v>0.03</v>
      </c>
      <c r="AM3038">
        <v>0.05</v>
      </c>
      <c r="AN3038">
        <v>0.05</v>
      </c>
      <c r="AO3038">
        <v>1.42</v>
      </c>
      <c r="AP3038">
        <v>1.42</v>
      </c>
      <c r="AQ3038">
        <v>22.67</v>
      </c>
      <c r="AR3038">
        <v>0.53</v>
      </c>
      <c r="AS3038">
        <v>0.68</v>
      </c>
      <c r="AT3038">
        <v>-1</v>
      </c>
      <c r="AU3038">
        <v>-1</v>
      </c>
      <c r="AV3038">
        <v>0.05</v>
      </c>
      <c r="AW3038">
        <v>29.88</v>
      </c>
      <c r="AX3038">
        <v>29.88</v>
      </c>
      <c r="AY3038">
        <v>0.17</v>
      </c>
      <c r="AZ3038">
        <v>0</v>
      </c>
      <c r="BA3038">
        <v>1350</v>
      </c>
    </row>
    <row r="3039" spans="1:53" x14ac:dyDescent="0.25">
      <c r="A3039">
        <v>6411</v>
      </c>
      <c r="B3039" t="s">
        <v>3286</v>
      </c>
      <c r="C3039">
        <v>0</v>
      </c>
      <c r="D3039">
        <v>1.58</v>
      </c>
      <c r="E3039">
        <v>0</v>
      </c>
      <c r="F3039">
        <v>0</v>
      </c>
      <c r="G3039">
        <v>0</v>
      </c>
      <c r="H3039">
        <v>0.03</v>
      </c>
      <c r="I3039">
        <v>0</v>
      </c>
      <c r="J3039">
        <v>2</v>
      </c>
      <c r="K3039">
        <v>0.03</v>
      </c>
      <c r="L3039">
        <v>-1</v>
      </c>
      <c r="M3039">
        <v>-1</v>
      </c>
      <c r="N3039">
        <v>0.67</v>
      </c>
      <c r="O3039">
        <v>3.58</v>
      </c>
      <c r="P3039">
        <v>0.03</v>
      </c>
      <c r="Q3039">
        <v>0.28000000000000003</v>
      </c>
      <c r="R3039">
        <v>0.05</v>
      </c>
      <c r="S3039">
        <v>0.32</v>
      </c>
      <c r="T3039">
        <v>0.23</v>
      </c>
      <c r="U3039">
        <v>0</v>
      </c>
      <c r="V3039">
        <v>0</v>
      </c>
      <c r="W3039">
        <v>20.67</v>
      </c>
      <c r="X3039">
        <v>0.6</v>
      </c>
      <c r="Y3039">
        <v>-1</v>
      </c>
      <c r="Z3039">
        <v>-1</v>
      </c>
      <c r="AA3039">
        <v>24.88</v>
      </c>
      <c r="AB3039">
        <v>0.03</v>
      </c>
      <c r="AC3039">
        <v>0.02</v>
      </c>
      <c r="AD3039">
        <v>0.03</v>
      </c>
      <c r="AE3039">
        <v>4.17</v>
      </c>
      <c r="AF3039">
        <v>-1</v>
      </c>
      <c r="AG3039">
        <v>-1</v>
      </c>
      <c r="AH3039">
        <v>-1</v>
      </c>
      <c r="AI3039">
        <v>0</v>
      </c>
      <c r="AJ3039">
        <v>0</v>
      </c>
      <c r="AK3039">
        <v>0.03</v>
      </c>
      <c r="AL3039">
        <v>0.03</v>
      </c>
      <c r="AM3039">
        <v>0.05</v>
      </c>
      <c r="AN3039">
        <v>0.05</v>
      </c>
      <c r="AO3039">
        <v>1.42</v>
      </c>
      <c r="AP3039">
        <v>1.42</v>
      </c>
      <c r="AQ3039">
        <v>22.67</v>
      </c>
      <c r="AR3039">
        <v>0.53</v>
      </c>
      <c r="AS3039">
        <v>0.68</v>
      </c>
      <c r="AT3039">
        <v>-1</v>
      </c>
      <c r="AU3039">
        <v>-1</v>
      </c>
      <c r="AV3039">
        <v>0.05</v>
      </c>
      <c r="AW3039">
        <v>29.88</v>
      </c>
      <c r="AX3039">
        <v>29.88</v>
      </c>
      <c r="AY3039">
        <v>0.17</v>
      </c>
      <c r="AZ3039">
        <v>0</v>
      </c>
      <c r="BA3039">
        <v>1350</v>
      </c>
    </row>
    <row r="3040" spans="1:53" x14ac:dyDescent="0.25">
      <c r="A3040">
        <v>6412</v>
      </c>
      <c r="B3040" t="s">
        <v>3287</v>
      </c>
      <c r="C3040">
        <v>0</v>
      </c>
      <c r="D3040">
        <v>1.58</v>
      </c>
      <c r="E3040">
        <v>0</v>
      </c>
      <c r="F3040">
        <v>0</v>
      </c>
      <c r="G3040">
        <v>0</v>
      </c>
      <c r="H3040">
        <v>0.03</v>
      </c>
      <c r="I3040">
        <v>0</v>
      </c>
      <c r="J3040">
        <v>2</v>
      </c>
      <c r="K3040">
        <v>0.03</v>
      </c>
      <c r="L3040">
        <v>-1</v>
      </c>
      <c r="M3040">
        <v>-1</v>
      </c>
      <c r="N3040">
        <v>0.67</v>
      </c>
      <c r="O3040">
        <v>3.58</v>
      </c>
      <c r="P3040">
        <v>0.03</v>
      </c>
      <c r="Q3040">
        <v>0.28000000000000003</v>
      </c>
      <c r="R3040">
        <v>0.05</v>
      </c>
      <c r="S3040">
        <v>0.32</v>
      </c>
      <c r="T3040">
        <v>0.23</v>
      </c>
      <c r="U3040">
        <v>0</v>
      </c>
      <c r="V3040">
        <v>0</v>
      </c>
      <c r="W3040">
        <v>20.67</v>
      </c>
      <c r="X3040">
        <v>0.6</v>
      </c>
      <c r="Y3040">
        <v>-1</v>
      </c>
      <c r="Z3040">
        <v>-1</v>
      </c>
      <c r="AA3040">
        <v>24.88</v>
      </c>
      <c r="AB3040">
        <v>0.03</v>
      </c>
      <c r="AC3040">
        <v>0.02</v>
      </c>
      <c r="AD3040">
        <v>0.03</v>
      </c>
      <c r="AE3040">
        <v>4.17</v>
      </c>
      <c r="AF3040">
        <v>-1</v>
      </c>
      <c r="AG3040">
        <v>-1</v>
      </c>
      <c r="AH3040">
        <v>-1</v>
      </c>
      <c r="AI3040">
        <v>0</v>
      </c>
      <c r="AJ3040">
        <v>0</v>
      </c>
      <c r="AK3040">
        <v>0.03</v>
      </c>
      <c r="AL3040">
        <v>0.03</v>
      </c>
      <c r="AM3040">
        <v>0.05</v>
      </c>
      <c r="AN3040">
        <v>0.05</v>
      </c>
      <c r="AO3040">
        <v>1.42</v>
      </c>
      <c r="AP3040">
        <v>1.42</v>
      </c>
      <c r="AQ3040">
        <v>22.67</v>
      </c>
      <c r="AR3040">
        <v>0.53</v>
      </c>
      <c r="AS3040">
        <v>0.68</v>
      </c>
      <c r="AT3040">
        <v>-1</v>
      </c>
      <c r="AU3040">
        <v>-1</v>
      </c>
      <c r="AV3040">
        <v>0.05</v>
      </c>
      <c r="AW3040">
        <v>29.88</v>
      </c>
      <c r="AX3040">
        <v>29.88</v>
      </c>
      <c r="AY3040">
        <v>0.17</v>
      </c>
      <c r="AZ3040">
        <v>0</v>
      </c>
      <c r="BA3040">
        <v>1350</v>
      </c>
    </row>
    <row r="3041" spans="1:53" x14ac:dyDescent="0.25">
      <c r="A3041">
        <v>6413</v>
      </c>
      <c r="B3041" t="s">
        <v>3288</v>
      </c>
      <c r="C3041">
        <v>0</v>
      </c>
      <c r="D3041">
        <v>1.58</v>
      </c>
      <c r="E3041">
        <v>0</v>
      </c>
      <c r="F3041">
        <v>0</v>
      </c>
      <c r="G3041">
        <v>0</v>
      </c>
      <c r="H3041">
        <v>0.03</v>
      </c>
      <c r="I3041">
        <v>0</v>
      </c>
      <c r="J3041">
        <v>2</v>
      </c>
      <c r="K3041">
        <v>0.03</v>
      </c>
      <c r="L3041">
        <v>-1</v>
      </c>
      <c r="M3041">
        <v>-1</v>
      </c>
      <c r="N3041">
        <v>0.67</v>
      </c>
      <c r="O3041">
        <v>3.58</v>
      </c>
      <c r="P3041">
        <v>0.03</v>
      </c>
      <c r="Q3041">
        <v>0.28000000000000003</v>
      </c>
      <c r="R3041">
        <v>0.05</v>
      </c>
      <c r="S3041">
        <v>0.32</v>
      </c>
      <c r="T3041">
        <v>0.23</v>
      </c>
      <c r="U3041">
        <v>0</v>
      </c>
      <c r="V3041">
        <v>0</v>
      </c>
      <c r="W3041">
        <v>20.67</v>
      </c>
      <c r="X3041">
        <v>0.6</v>
      </c>
      <c r="Y3041">
        <v>-1</v>
      </c>
      <c r="Z3041">
        <v>-1</v>
      </c>
      <c r="AA3041">
        <v>24.88</v>
      </c>
      <c r="AB3041">
        <v>0.03</v>
      </c>
      <c r="AC3041">
        <v>0.02</v>
      </c>
      <c r="AD3041">
        <v>0.03</v>
      </c>
      <c r="AE3041">
        <v>4.17</v>
      </c>
      <c r="AF3041">
        <v>-1</v>
      </c>
      <c r="AG3041">
        <v>-1</v>
      </c>
      <c r="AH3041">
        <v>-1</v>
      </c>
      <c r="AI3041">
        <v>0</v>
      </c>
      <c r="AJ3041">
        <v>0</v>
      </c>
      <c r="AK3041">
        <v>0.03</v>
      </c>
      <c r="AL3041">
        <v>0.03</v>
      </c>
      <c r="AM3041">
        <v>0.05</v>
      </c>
      <c r="AN3041">
        <v>0.05</v>
      </c>
      <c r="AO3041">
        <v>1.42</v>
      </c>
      <c r="AP3041">
        <v>1.42</v>
      </c>
      <c r="AQ3041">
        <v>22.67</v>
      </c>
      <c r="AR3041">
        <v>0.53</v>
      </c>
      <c r="AS3041">
        <v>0.68</v>
      </c>
      <c r="AT3041">
        <v>-1</v>
      </c>
      <c r="AU3041">
        <v>-1</v>
      </c>
      <c r="AV3041">
        <v>0.05</v>
      </c>
      <c r="AW3041">
        <v>29.88</v>
      </c>
      <c r="AX3041">
        <v>29.88</v>
      </c>
      <c r="AY3041">
        <v>0.17</v>
      </c>
      <c r="AZ3041">
        <v>0</v>
      </c>
      <c r="BA3041">
        <v>1350</v>
      </c>
    </row>
    <row r="3042" spans="1:53" x14ac:dyDescent="0.25">
      <c r="A3042">
        <v>6414</v>
      </c>
      <c r="B3042" t="s">
        <v>3289</v>
      </c>
      <c r="C3042">
        <v>0</v>
      </c>
      <c r="D3042">
        <v>1.58</v>
      </c>
      <c r="E3042">
        <v>0</v>
      </c>
      <c r="F3042">
        <v>0</v>
      </c>
      <c r="G3042">
        <v>0</v>
      </c>
      <c r="H3042">
        <v>0.03</v>
      </c>
      <c r="I3042">
        <v>0</v>
      </c>
      <c r="J3042">
        <v>2</v>
      </c>
      <c r="K3042">
        <v>0.03</v>
      </c>
      <c r="L3042">
        <v>-1</v>
      </c>
      <c r="M3042">
        <v>-1</v>
      </c>
      <c r="N3042">
        <v>0.67</v>
      </c>
      <c r="O3042">
        <v>3.58</v>
      </c>
      <c r="P3042">
        <v>0.03</v>
      </c>
      <c r="Q3042">
        <v>0.28000000000000003</v>
      </c>
      <c r="R3042">
        <v>0.05</v>
      </c>
      <c r="S3042">
        <v>0.32</v>
      </c>
      <c r="T3042">
        <v>0.23</v>
      </c>
      <c r="U3042">
        <v>0</v>
      </c>
      <c r="V3042">
        <v>0</v>
      </c>
      <c r="W3042">
        <v>20.67</v>
      </c>
      <c r="X3042">
        <v>0.6</v>
      </c>
      <c r="Y3042">
        <v>-1</v>
      </c>
      <c r="Z3042">
        <v>-1</v>
      </c>
      <c r="AA3042">
        <v>24.88</v>
      </c>
      <c r="AB3042">
        <v>0.03</v>
      </c>
      <c r="AC3042">
        <v>0.02</v>
      </c>
      <c r="AD3042">
        <v>0.03</v>
      </c>
      <c r="AE3042">
        <v>4.17</v>
      </c>
      <c r="AF3042">
        <v>-1</v>
      </c>
      <c r="AG3042">
        <v>-1</v>
      </c>
      <c r="AH3042">
        <v>-1</v>
      </c>
      <c r="AI3042">
        <v>0</v>
      </c>
      <c r="AJ3042">
        <v>0</v>
      </c>
      <c r="AK3042">
        <v>0.03</v>
      </c>
      <c r="AL3042">
        <v>0.03</v>
      </c>
      <c r="AM3042">
        <v>0.05</v>
      </c>
      <c r="AN3042">
        <v>0.05</v>
      </c>
      <c r="AO3042">
        <v>1.42</v>
      </c>
      <c r="AP3042">
        <v>1.42</v>
      </c>
      <c r="AQ3042">
        <v>22.67</v>
      </c>
      <c r="AR3042">
        <v>0.53</v>
      </c>
      <c r="AS3042">
        <v>0.68</v>
      </c>
      <c r="AT3042">
        <v>-1</v>
      </c>
      <c r="AU3042">
        <v>-1</v>
      </c>
      <c r="AV3042">
        <v>0.05</v>
      </c>
      <c r="AW3042">
        <v>29.88</v>
      </c>
      <c r="AX3042">
        <v>29.88</v>
      </c>
      <c r="AY3042">
        <v>0.17</v>
      </c>
      <c r="AZ3042">
        <v>0</v>
      </c>
      <c r="BA3042">
        <v>1350</v>
      </c>
    </row>
    <row r="3043" spans="1:53" x14ac:dyDescent="0.25">
      <c r="A3043">
        <v>6415</v>
      </c>
      <c r="B3043" t="s">
        <v>3290</v>
      </c>
      <c r="C3043">
        <v>0</v>
      </c>
      <c r="D3043">
        <v>1.58</v>
      </c>
      <c r="E3043">
        <v>0</v>
      </c>
      <c r="F3043">
        <v>0</v>
      </c>
      <c r="G3043">
        <v>0</v>
      </c>
      <c r="H3043">
        <v>0.03</v>
      </c>
      <c r="I3043">
        <v>0</v>
      </c>
      <c r="J3043">
        <v>2</v>
      </c>
      <c r="K3043">
        <v>0.03</v>
      </c>
      <c r="L3043">
        <v>-1</v>
      </c>
      <c r="M3043">
        <v>-1</v>
      </c>
      <c r="N3043">
        <v>0.67</v>
      </c>
      <c r="O3043">
        <v>3.58</v>
      </c>
      <c r="P3043">
        <v>0.03</v>
      </c>
      <c r="Q3043">
        <v>0.28000000000000003</v>
      </c>
      <c r="R3043">
        <v>0.05</v>
      </c>
      <c r="S3043">
        <v>0.32</v>
      </c>
      <c r="T3043">
        <v>0.23</v>
      </c>
      <c r="U3043">
        <v>0</v>
      </c>
      <c r="V3043">
        <v>0</v>
      </c>
      <c r="W3043">
        <v>20.67</v>
      </c>
      <c r="X3043">
        <v>0.6</v>
      </c>
      <c r="Y3043">
        <v>-1</v>
      </c>
      <c r="Z3043">
        <v>-1</v>
      </c>
      <c r="AA3043">
        <v>24.88</v>
      </c>
      <c r="AB3043">
        <v>0.03</v>
      </c>
      <c r="AC3043">
        <v>0.02</v>
      </c>
      <c r="AD3043">
        <v>0.03</v>
      </c>
      <c r="AE3043">
        <v>4.17</v>
      </c>
      <c r="AF3043">
        <v>-1</v>
      </c>
      <c r="AG3043">
        <v>-1</v>
      </c>
      <c r="AH3043">
        <v>-1</v>
      </c>
      <c r="AI3043">
        <v>0</v>
      </c>
      <c r="AJ3043">
        <v>0</v>
      </c>
      <c r="AK3043">
        <v>0.03</v>
      </c>
      <c r="AL3043">
        <v>0.03</v>
      </c>
      <c r="AM3043">
        <v>0.05</v>
      </c>
      <c r="AN3043">
        <v>0.05</v>
      </c>
      <c r="AO3043">
        <v>1.42</v>
      </c>
      <c r="AP3043">
        <v>1.42</v>
      </c>
      <c r="AQ3043">
        <v>22.67</v>
      </c>
      <c r="AR3043">
        <v>0.53</v>
      </c>
      <c r="AS3043">
        <v>0.68</v>
      </c>
      <c r="AT3043">
        <v>-1</v>
      </c>
      <c r="AU3043">
        <v>-1</v>
      </c>
      <c r="AV3043">
        <v>0.05</v>
      </c>
      <c r="AW3043">
        <v>29.88</v>
      </c>
      <c r="AX3043">
        <v>29.88</v>
      </c>
      <c r="AY3043">
        <v>0.17</v>
      </c>
      <c r="AZ3043">
        <v>0</v>
      </c>
      <c r="BA3043">
        <v>1350</v>
      </c>
    </row>
    <row r="3044" spans="1:53" x14ac:dyDescent="0.25">
      <c r="A3044">
        <v>6416</v>
      </c>
      <c r="B3044" t="s">
        <v>3291</v>
      </c>
      <c r="C3044">
        <v>0</v>
      </c>
      <c r="D3044">
        <v>1.58</v>
      </c>
      <c r="E3044">
        <v>0</v>
      </c>
      <c r="F3044">
        <v>0</v>
      </c>
      <c r="G3044">
        <v>0</v>
      </c>
      <c r="H3044">
        <v>0.03</v>
      </c>
      <c r="I3044">
        <v>0</v>
      </c>
      <c r="J3044">
        <v>2</v>
      </c>
      <c r="K3044">
        <v>0.03</v>
      </c>
      <c r="L3044">
        <v>-1</v>
      </c>
      <c r="M3044">
        <v>-1</v>
      </c>
      <c r="N3044">
        <v>0.67</v>
      </c>
      <c r="O3044">
        <v>3.58</v>
      </c>
      <c r="P3044">
        <v>0.03</v>
      </c>
      <c r="Q3044">
        <v>0.28000000000000003</v>
      </c>
      <c r="R3044">
        <v>0.05</v>
      </c>
      <c r="S3044">
        <v>0.32</v>
      </c>
      <c r="T3044">
        <v>0.23</v>
      </c>
      <c r="U3044">
        <v>0</v>
      </c>
      <c r="V3044">
        <v>0</v>
      </c>
      <c r="W3044">
        <v>20.67</v>
      </c>
      <c r="X3044">
        <v>0.6</v>
      </c>
      <c r="Y3044">
        <v>-1</v>
      </c>
      <c r="Z3044">
        <v>-1</v>
      </c>
      <c r="AA3044">
        <v>24.88</v>
      </c>
      <c r="AB3044">
        <v>0.03</v>
      </c>
      <c r="AC3044">
        <v>0.02</v>
      </c>
      <c r="AD3044">
        <v>0.03</v>
      </c>
      <c r="AE3044">
        <v>4.17</v>
      </c>
      <c r="AF3044">
        <v>-1</v>
      </c>
      <c r="AG3044">
        <v>-1</v>
      </c>
      <c r="AH3044">
        <v>-1</v>
      </c>
      <c r="AI3044">
        <v>0</v>
      </c>
      <c r="AJ3044">
        <v>0</v>
      </c>
      <c r="AK3044">
        <v>0.03</v>
      </c>
      <c r="AL3044">
        <v>0.03</v>
      </c>
      <c r="AM3044">
        <v>0.05</v>
      </c>
      <c r="AN3044">
        <v>0.05</v>
      </c>
      <c r="AO3044">
        <v>1.42</v>
      </c>
      <c r="AP3044">
        <v>1.42</v>
      </c>
      <c r="AQ3044">
        <v>22.67</v>
      </c>
      <c r="AR3044">
        <v>0.53</v>
      </c>
      <c r="AS3044">
        <v>0.68</v>
      </c>
      <c r="AT3044">
        <v>-1</v>
      </c>
      <c r="AU3044">
        <v>-1</v>
      </c>
      <c r="AV3044">
        <v>0.05</v>
      </c>
      <c r="AW3044">
        <v>29.88</v>
      </c>
      <c r="AX3044">
        <v>29.88</v>
      </c>
      <c r="AY3044">
        <v>0.17</v>
      </c>
      <c r="AZ3044">
        <v>0</v>
      </c>
      <c r="BA3044">
        <v>1350</v>
      </c>
    </row>
    <row r="3045" spans="1:53" x14ac:dyDescent="0.25">
      <c r="A3045">
        <v>6417</v>
      </c>
      <c r="B3045" t="s">
        <v>3292</v>
      </c>
      <c r="C3045">
        <v>0</v>
      </c>
      <c r="D3045">
        <v>1.58</v>
      </c>
      <c r="E3045">
        <v>0</v>
      </c>
      <c r="F3045">
        <v>0</v>
      </c>
      <c r="G3045">
        <v>0</v>
      </c>
      <c r="H3045">
        <v>0.03</v>
      </c>
      <c r="I3045">
        <v>0</v>
      </c>
      <c r="J3045">
        <v>2</v>
      </c>
      <c r="K3045">
        <v>0.03</v>
      </c>
      <c r="L3045">
        <v>-1</v>
      </c>
      <c r="M3045">
        <v>-1</v>
      </c>
      <c r="N3045">
        <v>0.67</v>
      </c>
      <c r="O3045">
        <v>3.58</v>
      </c>
      <c r="P3045">
        <v>0.03</v>
      </c>
      <c r="Q3045">
        <v>0.28000000000000003</v>
      </c>
      <c r="R3045">
        <v>0.05</v>
      </c>
      <c r="S3045">
        <v>0.32</v>
      </c>
      <c r="T3045">
        <v>0.23</v>
      </c>
      <c r="U3045">
        <v>0</v>
      </c>
      <c r="V3045">
        <v>0</v>
      </c>
      <c r="W3045">
        <v>20.67</v>
      </c>
      <c r="X3045">
        <v>0.6</v>
      </c>
      <c r="Y3045">
        <v>-1</v>
      </c>
      <c r="Z3045">
        <v>-1</v>
      </c>
      <c r="AA3045">
        <v>24.88</v>
      </c>
      <c r="AB3045">
        <v>0.03</v>
      </c>
      <c r="AC3045">
        <v>0.02</v>
      </c>
      <c r="AD3045">
        <v>0.03</v>
      </c>
      <c r="AE3045">
        <v>4.17</v>
      </c>
      <c r="AF3045">
        <v>-1</v>
      </c>
      <c r="AG3045">
        <v>-1</v>
      </c>
      <c r="AH3045">
        <v>-1</v>
      </c>
      <c r="AI3045">
        <v>0</v>
      </c>
      <c r="AJ3045">
        <v>0</v>
      </c>
      <c r="AK3045">
        <v>0.03</v>
      </c>
      <c r="AL3045">
        <v>0.03</v>
      </c>
      <c r="AM3045">
        <v>0.05</v>
      </c>
      <c r="AN3045">
        <v>0.05</v>
      </c>
      <c r="AO3045">
        <v>1.42</v>
      </c>
      <c r="AP3045">
        <v>1.42</v>
      </c>
      <c r="AQ3045">
        <v>22.67</v>
      </c>
      <c r="AR3045">
        <v>0.53</v>
      </c>
      <c r="AS3045">
        <v>0.68</v>
      </c>
      <c r="AT3045">
        <v>-1</v>
      </c>
      <c r="AU3045">
        <v>-1</v>
      </c>
      <c r="AV3045">
        <v>0.05</v>
      </c>
      <c r="AW3045">
        <v>29.88</v>
      </c>
      <c r="AX3045">
        <v>29.88</v>
      </c>
      <c r="AY3045">
        <v>0.17</v>
      </c>
      <c r="AZ3045">
        <v>0</v>
      </c>
      <c r="BA3045">
        <v>1350</v>
      </c>
    </row>
    <row r="3046" spans="1:53" x14ac:dyDescent="0.25">
      <c r="A3046">
        <v>6418</v>
      </c>
      <c r="B3046" t="s">
        <v>3293</v>
      </c>
      <c r="C3046">
        <v>0</v>
      </c>
      <c r="D3046">
        <v>1.58</v>
      </c>
      <c r="E3046">
        <v>0</v>
      </c>
      <c r="F3046">
        <v>0</v>
      </c>
      <c r="G3046">
        <v>0</v>
      </c>
      <c r="H3046">
        <v>0.03</v>
      </c>
      <c r="I3046">
        <v>0</v>
      </c>
      <c r="J3046">
        <v>2</v>
      </c>
      <c r="K3046">
        <v>0.03</v>
      </c>
      <c r="L3046">
        <v>-1</v>
      </c>
      <c r="M3046">
        <v>-1</v>
      </c>
      <c r="N3046">
        <v>0.67</v>
      </c>
      <c r="O3046">
        <v>3.58</v>
      </c>
      <c r="P3046">
        <v>0.03</v>
      </c>
      <c r="Q3046">
        <v>0.28000000000000003</v>
      </c>
      <c r="R3046">
        <v>0.05</v>
      </c>
      <c r="S3046">
        <v>0.32</v>
      </c>
      <c r="T3046">
        <v>0.23</v>
      </c>
      <c r="U3046">
        <v>0</v>
      </c>
      <c r="V3046">
        <v>0</v>
      </c>
      <c r="W3046">
        <v>20.67</v>
      </c>
      <c r="X3046">
        <v>0.6</v>
      </c>
      <c r="Y3046">
        <v>-1</v>
      </c>
      <c r="Z3046">
        <v>-1</v>
      </c>
      <c r="AA3046">
        <v>24.88</v>
      </c>
      <c r="AB3046">
        <v>0.03</v>
      </c>
      <c r="AC3046">
        <v>0.02</v>
      </c>
      <c r="AD3046">
        <v>0.03</v>
      </c>
      <c r="AE3046">
        <v>4.17</v>
      </c>
      <c r="AF3046">
        <v>-1</v>
      </c>
      <c r="AG3046">
        <v>-1</v>
      </c>
      <c r="AH3046">
        <v>-1</v>
      </c>
      <c r="AI3046">
        <v>0</v>
      </c>
      <c r="AJ3046">
        <v>0</v>
      </c>
      <c r="AK3046">
        <v>0.03</v>
      </c>
      <c r="AL3046">
        <v>0.03</v>
      </c>
      <c r="AM3046">
        <v>0.05</v>
      </c>
      <c r="AN3046">
        <v>0.05</v>
      </c>
      <c r="AO3046">
        <v>1.42</v>
      </c>
      <c r="AP3046">
        <v>1.42</v>
      </c>
      <c r="AQ3046">
        <v>22.67</v>
      </c>
      <c r="AR3046">
        <v>0.53</v>
      </c>
      <c r="AS3046">
        <v>0.68</v>
      </c>
      <c r="AT3046">
        <v>-1</v>
      </c>
      <c r="AU3046">
        <v>-1</v>
      </c>
      <c r="AV3046">
        <v>0.05</v>
      </c>
      <c r="AW3046">
        <v>29.88</v>
      </c>
      <c r="AX3046">
        <v>29.88</v>
      </c>
      <c r="AY3046">
        <v>0.17</v>
      </c>
      <c r="AZ3046">
        <v>0</v>
      </c>
      <c r="BA3046">
        <v>1350</v>
      </c>
    </row>
    <row r="3047" spans="1:53" x14ac:dyDescent="0.25">
      <c r="A3047">
        <v>6419</v>
      </c>
      <c r="B3047" t="s">
        <v>1513</v>
      </c>
      <c r="C3047">
        <v>0</v>
      </c>
      <c r="D3047">
        <v>1.58</v>
      </c>
      <c r="E3047">
        <v>0</v>
      </c>
      <c r="F3047">
        <v>0</v>
      </c>
      <c r="G3047">
        <v>0</v>
      </c>
      <c r="H3047">
        <v>0.03</v>
      </c>
      <c r="I3047">
        <v>0</v>
      </c>
      <c r="J3047">
        <v>2</v>
      </c>
      <c r="K3047">
        <v>0.03</v>
      </c>
      <c r="L3047">
        <v>-1</v>
      </c>
      <c r="M3047">
        <v>-1</v>
      </c>
      <c r="N3047">
        <v>0.67</v>
      </c>
      <c r="O3047">
        <v>3.58</v>
      </c>
      <c r="P3047">
        <v>0.03</v>
      </c>
      <c r="Q3047">
        <v>0.28000000000000003</v>
      </c>
      <c r="R3047">
        <v>0.05</v>
      </c>
      <c r="S3047">
        <v>0.32</v>
      </c>
      <c r="T3047">
        <v>0.23</v>
      </c>
      <c r="U3047">
        <v>0</v>
      </c>
      <c r="V3047">
        <v>0</v>
      </c>
      <c r="W3047">
        <v>20.67</v>
      </c>
      <c r="X3047">
        <v>0.6</v>
      </c>
      <c r="Y3047">
        <v>-1</v>
      </c>
      <c r="Z3047">
        <v>-1</v>
      </c>
      <c r="AA3047">
        <v>24.88</v>
      </c>
      <c r="AB3047">
        <v>0.03</v>
      </c>
      <c r="AC3047">
        <v>0.02</v>
      </c>
      <c r="AD3047">
        <v>0.03</v>
      </c>
      <c r="AE3047">
        <v>4.17</v>
      </c>
      <c r="AF3047">
        <v>-1</v>
      </c>
      <c r="AG3047">
        <v>-1</v>
      </c>
      <c r="AH3047">
        <v>-1</v>
      </c>
      <c r="AI3047">
        <v>0</v>
      </c>
      <c r="AJ3047">
        <v>0</v>
      </c>
      <c r="AK3047">
        <v>0.03</v>
      </c>
      <c r="AL3047">
        <v>0.03</v>
      </c>
      <c r="AM3047">
        <v>0.05</v>
      </c>
      <c r="AN3047">
        <v>0.05</v>
      </c>
      <c r="AO3047">
        <v>1.42</v>
      </c>
      <c r="AP3047">
        <v>1.42</v>
      </c>
      <c r="AQ3047">
        <v>22.67</v>
      </c>
      <c r="AR3047">
        <v>0.53</v>
      </c>
      <c r="AS3047">
        <v>0.68</v>
      </c>
      <c r="AT3047">
        <v>-1</v>
      </c>
      <c r="AU3047">
        <v>-1</v>
      </c>
      <c r="AV3047">
        <v>0.05</v>
      </c>
      <c r="AW3047">
        <v>29.88</v>
      </c>
      <c r="AX3047">
        <v>29.88</v>
      </c>
      <c r="AY3047">
        <v>0.17</v>
      </c>
      <c r="AZ3047">
        <v>0</v>
      </c>
      <c r="BA3047">
        <v>1350</v>
      </c>
    </row>
    <row r="3048" spans="1:53" x14ac:dyDescent="0.25">
      <c r="A3048">
        <v>6420</v>
      </c>
      <c r="B3048" t="s">
        <v>3294</v>
      </c>
      <c r="C3048">
        <v>0</v>
      </c>
      <c r="D3048">
        <v>1.58</v>
      </c>
      <c r="E3048">
        <v>0</v>
      </c>
      <c r="F3048">
        <v>0</v>
      </c>
      <c r="G3048">
        <v>0</v>
      </c>
      <c r="H3048">
        <v>0.03</v>
      </c>
      <c r="I3048">
        <v>0</v>
      </c>
      <c r="J3048">
        <v>2</v>
      </c>
      <c r="K3048">
        <v>0.03</v>
      </c>
      <c r="L3048">
        <v>-1</v>
      </c>
      <c r="M3048">
        <v>-1</v>
      </c>
      <c r="N3048">
        <v>0.67</v>
      </c>
      <c r="O3048">
        <v>3.58</v>
      </c>
      <c r="P3048">
        <v>0.03</v>
      </c>
      <c r="Q3048">
        <v>0.28000000000000003</v>
      </c>
      <c r="R3048">
        <v>0.05</v>
      </c>
      <c r="S3048">
        <v>0.32</v>
      </c>
      <c r="T3048">
        <v>0.23</v>
      </c>
      <c r="U3048">
        <v>0</v>
      </c>
      <c r="V3048">
        <v>0</v>
      </c>
      <c r="W3048">
        <v>20.67</v>
      </c>
      <c r="X3048">
        <v>0.6</v>
      </c>
      <c r="Y3048">
        <v>-1</v>
      </c>
      <c r="Z3048">
        <v>-1</v>
      </c>
      <c r="AA3048">
        <v>24.88</v>
      </c>
      <c r="AB3048">
        <v>0.03</v>
      </c>
      <c r="AC3048">
        <v>0.02</v>
      </c>
      <c r="AD3048">
        <v>0.03</v>
      </c>
      <c r="AE3048">
        <v>4.17</v>
      </c>
      <c r="AF3048">
        <v>-1</v>
      </c>
      <c r="AG3048">
        <v>-1</v>
      </c>
      <c r="AH3048">
        <v>-1</v>
      </c>
      <c r="AI3048">
        <v>0</v>
      </c>
      <c r="AJ3048">
        <v>0</v>
      </c>
      <c r="AK3048">
        <v>0.03</v>
      </c>
      <c r="AL3048">
        <v>0.03</v>
      </c>
      <c r="AM3048">
        <v>0.05</v>
      </c>
      <c r="AN3048">
        <v>0.05</v>
      </c>
      <c r="AO3048">
        <v>1.42</v>
      </c>
      <c r="AP3048">
        <v>1.42</v>
      </c>
      <c r="AQ3048">
        <v>22.67</v>
      </c>
      <c r="AR3048">
        <v>0.53</v>
      </c>
      <c r="AS3048">
        <v>0.68</v>
      </c>
      <c r="AT3048">
        <v>-1</v>
      </c>
      <c r="AU3048">
        <v>-1</v>
      </c>
      <c r="AV3048">
        <v>0.05</v>
      </c>
      <c r="AW3048">
        <v>29.88</v>
      </c>
      <c r="AX3048">
        <v>29.88</v>
      </c>
      <c r="AY3048">
        <v>0.17</v>
      </c>
      <c r="AZ3048">
        <v>0</v>
      </c>
      <c r="BA3048">
        <v>1350</v>
      </c>
    </row>
    <row r="3049" spans="1:53" x14ac:dyDescent="0.25">
      <c r="A3049">
        <v>6421</v>
      </c>
      <c r="B3049" t="s">
        <v>3295</v>
      </c>
      <c r="C3049">
        <v>0</v>
      </c>
      <c r="D3049">
        <v>1.58</v>
      </c>
      <c r="E3049">
        <v>0</v>
      </c>
      <c r="F3049">
        <v>0</v>
      </c>
      <c r="G3049">
        <v>0</v>
      </c>
      <c r="H3049">
        <v>0.03</v>
      </c>
      <c r="I3049">
        <v>0</v>
      </c>
      <c r="J3049">
        <v>2</v>
      </c>
      <c r="K3049">
        <v>0.03</v>
      </c>
      <c r="L3049">
        <v>-1</v>
      </c>
      <c r="M3049">
        <v>-1</v>
      </c>
      <c r="N3049">
        <v>0.67</v>
      </c>
      <c r="O3049">
        <v>3.58</v>
      </c>
      <c r="P3049">
        <v>0.03</v>
      </c>
      <c r="Q3049">
        <v>0.28000000000000003</v>
      </c>
      <c r="R3049">
        <v>0.05</v>
      </c>
      <c r="S3049">
        <v>0.32</v>
      </c>
      <c r="T3049">
        <v>0.23</v>
      </c>
      <c r="U3049">
        <v>0</v>
      </c>
      <c r="V3049">
        <v>0</v>
      </c>
      <c r="W3049">
        <v>20.67</v>
      </c>
      <c r="X3049">
        <v>0.6</v>
      </c>
      <c r="Y3049">
        <v>-1</v>
      </c>
      <c r="Z3049">
        <v>-1</v>
      </c>
      <c r="AA3049">
        <v>24.88</v>
      </c>
      <c r="AB3049">
        <v>0.03</v>
      </c>
      <c r="AC3049">
        <v>0.02</v>
      </c>
      <c r="AD3049">
        <v>0.03</v>
      </c>
      <c r="AE3049">
        <v>4.17</v>
      </c>
      <c r="AF3049">
        <v>-1</v>
      </c>
      <c r="AG3049">
        <v>-1</v>
      </c>
      <c r="AH3049">
        <v>-1</v>
      </c>
      <c r="AI3049">
        <v>0</v>
      </c>
      <c r="AJ3049">
        <v>0</v>
      </c>
      <c r="AK3049">
        <v>0.03</v>
      </c>
      <c r="AL3049">
        <v>0.03</v>
      </c>
      <c r="AM3049">
        <v>0.05</v>
      </c>
      <c r="AN3049">
        <v>0.05</v>
      </c>
      <c r="AO3049">
        <v>1.42</v>
      </c>
      <c r="AP3049">
        <v>1.42</v>
      </c>
      <c r="AQ3049">
        <v>22.67</v>
      </c>
      <c r="AR3049">
        <v>0.53</v>
      </c>
      <c r="AS3049">
        <v>0.68</v>
      </c>
      <c r="AT3049">
        <v>-1</v>
      </c>
      <c r="AU3049">
        <v>-1</v>
      </c>
      <c r="AV3049">
        <v>0.05</v>
      </c>
      <c r="AW3049">
        <v>29.88</v>
      </c>
      <c r="AX3049">
        <v>29.88</v>
      </c>
      <c r="AY3049">
        <v>0.17</v>
      </c>
      <c r="AZ3049">
        <v>0</v>
      </c>
      <c r="BA3049">
        <v>1350</v>
      </c>
    </row>
    <row r="3050" spans="1:53" x14ac:dyDescent="0.25">
      <c r="A3050">
        <v>6422</v>
      </c>
      <c r="B3050" t="s">
        <v>3296</v>
      </c>
      <c r="C3050">
        <v>0</v>
      </c>
      <c r="D3050">
        <v>1.58</v>
      </c>
      <c r="E3050">
        <v>0</v>
      </c>
      <c r="F3050">
        <v>0</v>
      </c>
      <c r="G3050">
        <v>0</v>
      </c>
      <c r="H3050">
        <v>0.03</v>
      </c>
      <c r="I3050">
        <v>0</v>
      </c>
      <c r="J3050">
        <v>2</v>
      </c>
      <c r="K3050">
        <v>0.03</v>
      </c>
      <c r="L3050">
        <v>-1</v>
      </c>
      <c r="M3050">
        <v>-1</v>
      </c>
      <c r="N3050">
        <v>0.67</v>
      </c>
      <c r="O3050">
        <v>3.58</v>
      </c>
      <c r="P3050">
        <v>0.03</v>
      </c>
      <c r="Q3050">
        <v>0.28000000000000003</v>
      </c>
      <c r="R3050">
        <v>0.05</v>
      </c>
      <c r="S3050">
        <v>0.32</v>
      </c>
      <c r="T3050">
        <v>0.23</v>
      </c>
      <c r="U3050">
        <v>0</v>
      </c>
      <c r="V3050">
        <v>0</v>
      </c>
      <c r="W3050">
        <v>20.67</v>
      </c>
      <c r="X3050">
        <v>0.6</v>
      </c>
      <c r="Y3050">
        <v>-1</v>
      </c>
      <c r="Z3050">
        <v>-1</v>
      </c>
      <c r="AA3050">
        <v>24.88</v>
      </c>
      <c r="AB3050">
        <v>0.03</v>
      </c>
      <c r="AC3050">
        <v>0.02</v>
      </c>
      <c r="AD3050">
        <v>0.03</v>
      </c>
      <c r="AE3050">
        <v>4.17</v>
      </c>
      <c r="AF3050">
        <v>-1</v>
      </c>
      <c r="AG3050">
        <v>-1</v>
      </c>
      <c r="AH3050">
        <v>-1</v>
      </c>
      <c r="AI3050">
        <v>0</v>
      </c>
      <c r="AJ3050">
        <v>0</v>
      </c>
      <c r="AK3050">
        <v>0.03</v>
      </c>
      <c r="AL3050">
        <v>0.03</v>
      </c>
      <c r="AM3050">
        <v>0.05</v>
      </c>
      <c r="AN3050">
        <v>0.05</v>
      </c>
      <c r="AO3050">
        <v>1.42</v>
      </c>
      <c r="AP3050">
        <v>1.42</v>
      </c>
      <c r="AQ3050">
        <v>22.67</v>
      </c>
      <c r="AR3050">
        <v>0.53</v>
      </c>
      <c r="AS3050">
        <v>0.68</v>
      </c>
      <c r="AT3050">
        <v>-1</v>
      </c>
      <c r="AU3050">
        <v>-1</v>
      </c>
      <c r="AV3050">
        <v>0.05</v>
      </c>
      <c r="AW3050">
        <v>29.88</v>
      </c>
      <c r="AX3050">
        <v>29.88</v>
      </c>
      <c r="AY3050">
        <v>0.17</v>
      </c>
      <c r="AZ3050">
        <v>0</v>
      </c>
      <c r="BA3050">
        <v>1350</v>
      </c>
    </row>
    <row r="3051" spans="1:53" x14ac:dyDescent="0.25">
      <c r="A3051">
        <v>6423</v>
      </c>
      <c r="B3051" t="s">
        <v>3297</v>
      </c>
      <c r="C3051">
        <v>0</v>
      </c>
      <c r="D3051">
        <v>1.58</v>
      </c>
      <c r="E3051">
        <v>0</v>
      </c>
      <c r="F3051">
        <v>0</v>
      </c>
      <c r="G3051">
        <v>0</v>
      </c>
      <c r="H3051">
        <v>0.03</v>
      </c>
      <c r="I3051">
        <v>0</v>
      </c>
      <c r="J3051">
        <v>2</v>
      </c>
      <c r="K3051">
        <v>0.03</v>
      </c>
      <c r="L3051">
        <v>-1</v>
      </c>
      <c r="M3051">
        <v>-1</v>
      </c>
      <c r="N3051">
        <v>0.67</v>
      </c>
      <c r="O3051">
        <v>3.58</v>
      </c>
      <c r="P3051">
        <v>0.03</v>
      </c>
      <c r="Q3051">
        <v>0.28000000000000003</v>
      </c>
      <c r="R3051">
        <v>0.05</v>
      </c>
      <c r="S3051">
        <v>0.32</v>
      </c>
      <c r="T3051">
        <v>0.23</v>
      </c>
      <c r="U3051">
        <v>0</v>
      </c>
      <c r="V3051">
        <v>0</v>
      </c>
      <c r="W3051">
        <v>20.67</v>
      </c>
      <c r="X3051">
        <v>0.6</v>
      </c>
      <c r="Y3051">
        <v>-1</v>
      </c>
      <c r="Z3051">
        <v>-1</v>
      </c>
      <c r="AA3051">
        <v>24.88</v>
      </c>
      <c r="AB3051">
        <v>0.03</v>
      </c>
      <c r="AC3051">
        <v>0.02</v>
      </c>
      <c r="AD3051">
        <v>0.03</v>
      </c>
      <c r="AE3051">
        <v>4.17</v>
      </c>
      <c r="AF3051">
        <v>-1</v>
      </c>
      <c r="AG3051">
        <v>-1</v>
      </c>
      <c r="AH3051">
        <v>-1</v>
      </c>
      <c r="AI3051">
        <v>0</v>
      </c>
      <c r="AJ3051">
        <v>0</v>
      </c>
      <c r="AK3051">
        <v>0.03</v>
      </c>
      <c r="AL3051">
        <v>0.03</v>
      </c>
      <c r="AM3051">
        <v>0.05</v>
      </c>
      <c r="AN3051">
        <v>0.05</v>
      </c>
      <c r="AO3051">
        <v>1.42</v>
      </c>
      <c r="AP3051">
        <v>1.42</v>
      </c>
      <c r="AQ3051">
        <v>22.67</v>
      </c>
      <c r="AR3051">
        <v>0.53</v>
      </c>
      <c r="AS3051">
        <v>0.68</v>
      </c>
      <c r="AT3051">
        <v>-1</v>
      </c>
      <c r="AU3051">
        <v>-1</v>
      </c>
      <c r="AV3051">
        <v>0.05</v>
      </c>
      <c r="AW3051">
        <v>29.88</v>
      </c>
      <c r="AX3051">
        <v>29.88</v>
      </c>
      <c r="AY3051">
        <v>0.17</v>
      </c>
      <c r="AZ3051">
        <v>0</v>
      </c>
      <c r="BA3051">
        <v>1350</v>
      </c>
    </row>
    <row r="3052" spans="1:53" x14ac:dyDescent="0.25">
      <c r="A3052">
        <v>6424</v>
      </c>
      <c r="B3052" t="s">
        <v>3298</v>
      </c>
      <c r="C3052">
        <v>0</v>
      </c>
      <c r="D3052">
        <v>1.58</v>
      </c>
      <c r="E3052">
        <v>0</v>
      </c>
      <c r="F3052">
        <v>0</v>
      </c>
      <c r="G3052">
        <v>0</v>
      </c>
      <c r="H3052">
        <v>0.03</v>
      </c>
      <c r="I3052">
        <v>0</v>
      </c>
      <c r="J3052">
        <v>2</v>
      </c>
      <c r="K3052">
        <v>0.03</v>
      </c>
      <c r="L3052">
        <v>-1</v>
      </c>
      <c r="M3052">
        <v>-1</v>
      </c>
      <c r="N3052">
        <v>0.67</v>
      </c>
      <c r="O3052">
        <v>3.58</v>
      </c>
      <c r="P3052">
        <v>0.03</v>
      </c>
      <c r="Q3052">
        <v>0.28000000000000003</v>
      </c>
      <c r="R3052">
        <v>0.05</v>
      </c>
      <c r="S3052">
        <v>0.32</v>
      </c>
      <c r="T3052">
        <v>0.23</v>
      </c>
      <c r="U3052">
        <v>0</v>
      </c>
      <c r="V3052">
        <v>0</v>
      </c>
      <c r="W3052">
        <v>20.67</v>
      </c>
      <c r="X3052">
        <v>0.6</v>
      </c>
      <c r="Y3052">
        <v>-1</v>
      </c>
      <c r="Z3052">
        <v>-1</v>
      </c>
      <c r="AA3052">
        <v>24.88</v>
      </c>
      <c r="AB3052">
        <v>0.03</v>
      </c>
      <c r="AC3052">
        <v>0.02</v>
      </c>
      <c r="AD3052">
        <v>0.03</v>
      </c>
      <c r="AE3052">
        <v>4.17</v>
      </c>
      <c r="AF3052">
        <v>-1</v>
      </c>
      <c r="AG3052">
        <v>-1</v>
      </c>
      <c r="AH3052">
        <v>-1</v>
      </c>
      <c r="AI3052">
        <v>0</v>
      </c>
      <c r="AJ3052">
        <v>0</v>
      </c>
      <c r="AK3052">
        <v>0.03</v>
      </c>
      <c r="AL3052">
        <v>0.03</v>
      </c>
      <c r="AM3052">
        <v>0.05</v>
      </c>
      <c r="AN3052">
        <v>0.05</v>
      </c>
      <c r="AO3052">
        <v>1.42</v>
      </c>
      <c r="AP3052">
        <v>1.42</v>
      </c>
      <c r="AQ3052">
        <v>22.67</v>
      </c>
      <c r="AR3052">
        <v>0.53</v>
      </c>
      <c r="AS3052">
        <v>0.68</v>
      </c>
      <c r="AT3052">
        <v>-1</v>
      </c>
      <c r="AU3052">
        <v>-1</v>
      </c>
      <c r="AV3052">
        <v>0.05</v>
      </c>
      <c r="AW3052">
        <v>29.88</v>
      </c>
      <c r="AX3052">
        <v>29.88</v>
      </c>
      <c r="AY3052">
        <v>0.17</v>
      </c>
      <c r="AZ3052">
        <v>0</v>
      </c>
      <c r="BA3052">
        <v>1350</v>
      </c>
    </row>
    <row r="3053" spans="1:53" x14ac:dyDescent="0.25">
      <c r="A3053">
        <v>6425</v>
      </c>
      <c r="B3053" t="s">
        <v>3299</v>
      </c>
      <c r="C3053">
        <v>0</v>
      </c>
      <c r="D3053">
        <v>1.58</v>
      </c>
      <c r="E3053">
        <v>0</v>
      </c>
      <c r="F3053">
        <v>0</v>
      </c>
      <c r="G3053">
        <v>0</v>
      </c>
      <c r="H3053">
        <v>0.03</v>
      </c>
      <c r="I3053">
        <v>0</v>
      </c>
      <c r="J3053">
        <v>2</v>
      </c>
      <c r="K3053">
        <v>0.03</v>
      </c>
      <c r="L3053">
        <v>-1</v>
      </c>
      <c r="M3053">
        <v>-1</v>
      </c>
      <c r="N3053">
        <v>0.67</v>
      </c>
      <c r="O3053">
        <v>3.58</v>
      </c>
      <c r="P3053">
        <v>0.03</v>
      </c>
      <c r="Q3053">
        <v>0.28000000000000003</v>
      </c>
      <c r="R3053">
        <v>0.05</v>
      </c>
      <c r="S3053">
        <v>0.32</v>
      </c>
      <c r="T3053">
        <v>0.23</v>
      </c>
      <c r="U3053">
        <v>0</v>
      </c>
      <c r="V3053">
        <v>0</v>
      </c>
      <c r="W3053">
        <v>20.67</v>
      </c>
      <c r="X3053">
        <v>0.6</v>
      </c>
      <c r="Y3053">
        <v>-1</v>
      </c>
      <c r="Z3053">
        <v>-1</v>
      </c>
      <c r="AA3053">
        <v>24.88</v>
      </c>
      <c r="AB3053">
        <v>0.03</v>
      </c>
      <c r="AC3053">
        <v>0.02</v>
      </c>
      <c r="AD3053">
        <v>0.03</v>
      </c>
      <c r="AE3053">
        <v>4.17</v>
      </c>
      <c r="AF3053">
        <v>-1</v>
      </c>
      <c r="AG3053">
        <v>-1</v>
      </c>
      <c r="AH3053">
        <v>-1</v>
      </c>
      <c r="AI3053">
        <v>0</v>
      </c>
      <c r="AJ3053">
        <v>0</v>
      </c>
      <c r="AK3053">
        <v>0.03</v>
      </c>
      <c r="AL3053">
        <v>0.03</v>
      </c>
      <c r="AM3053">
        <v>0.05</v>
      </c>
      <c r="AN3053">
        <v>0.05</v>
      </c>
      <c r="AO3053">
        <v>1.42</v>
      </c>
      <c r="AP3053">
        <v>1.42</v>
      </c>
      <c r="AQ3053">
        <v>22.67</v>
      </c>
      <c r="AR3053">
        <v>0.53</v>
      </c>
      <c r="AS3053">
        <v>0.68</v>
      </c>
      <c r="AT3053">
        <v>-1</v>
      </c>
      <c r="AU3053">
        <v>-1</v>
      </c>
      <c r="AV3053">
        <v>0.05</v>
      </c>
      <c r="AW3053">
        <v>29.88</v>
      </c>
      <c r="AX3053">
        <v>29.88</v>
      </c>
      <c r="AY3053">
        <v>0.17</v>
      </c>
      <c r="AZ3053">
        <v>0</v>
      </c>
      <c r="BA3053">
        <v>1350</v>
      </c>
    </row>
    <row r="3054" spans="1:53" x14ac:dyDescent="0.25">
      <c r="A3054">
        <v>6426</v>
      </c>
      <c r="B3054" t="s">
        <v>3300</v>
      </c>
      <c r="C3054">
        <v>0</v>
      </c>
      <c r="D3054">
        <v>1.58</v>
      </c>
      <c r="E3054">
        <v>0</v>
      </c>
      <c r="F3054">
        <v>0</v>
      </c>
      <c r="G3054">
        <v>0</v>
      </c>
      <c r="H3054">
        <v>0.03</v>
      </c>
      <c r="I3054">
        <v>0</v>
      </c>
      <c r="J3054">
        <v>2</v>
      </c>
      <c r="K3054">
        <v>0.03</v>
      </c>
      <c r="L3054">
        <v>-1</v>
      </c>
      <c r="M3054">
        <v>-1</v>
      </c>
      <c r="N3054">
        <v>0.67</v>
      </c>
      <c r="O3054">
        <v>3.58</v>
      </c>
      <c r="P3054">
        <v>0.03</v>
      </c>
      <c r="Q3054">
        <v>0.28000000000000003</v>
      </c>
      <c r="R3054">
        <v>0.05</v>
      </c>
      <c r="S3054">
        <v>0.32</v>
      </c>
      <c r="T3054">
        <v>0.23</v>
      </c>
      <c r="U3054">
        <v>0</v>
      </c>
      <c r="V3054">
        <v>0</v>
      </c>
      <c r="W3054">
        <v>20.67</v>
      </c>
      <c r="X3054">
        <v>0.6</v>
      </c>
      <c r="Y3054">
        <v>-1</v>
      </c>
      <c r="Z3054">
        <v>-1</v>
      </c>
      <c r="AA3054">
        <v>24.88</v>
      </c>
      <c r="AB3054">
        <v>0.03</v>
      </c>
      <c r="AC3054">
        <v>0.02</v>
      </c>
      <c r="AD3054">
        <v>0.03</v>
      </c>
      <c r="AE3054">
        <v>4.17</v>
      </c>
      <c r="AF3054">
        <v>-1</v>
      </c>
      <c r="AG3054">
        <v>-1</v>
      </c>
      <c r="AH3054">
        <v>-1</v>
      </c>
      <c r="AI3054">
        <v>0</v>
      </c>
      <c r="AJ3054">
        <v>0</v>
      </c>
      <c r="AK3054">
        <v>0.03</v>
      </c>
      <c r="AL3054">
        <v>0.03</v>
      </c>
      <c r="AM3054">
        <v>0.05</v>
      </c>
      <c r="AN3054">
        <v>0.05</v>
      </c>
      <c r="AO3054">
        <v>1.42</v>
      </c>
      <c r="AP3054">
        <v>1.42</v>
      </c>
      <c r="AQ3054">
        <v>22.67</v>
      </c>
      <c r="AR3054">
        <v>0.53</v>
      </c>
      <c r="AS3054">
        <v>0.68</v>
      </c>
      <c r="AT3054">
        <v>-1</v>
      </c>
      <c r="AU3054">
        <v>-1</v>
      </c>
      <c r="AV3054">
        <v>0.05</v>
      </c>
      <c r="AW3054">
        <v>29.88</v>
      </c>
      <c r="AX3054">
        <v>29.88</v>
      </c>
      <c r="AY3054">
        <v>0.17</v>
      </c>
      <c r="AZ3054">
        <v>0</v>
      </c>
      <c r="BA3054">
        <v>1350</v>
      </c>
    </row>
    <row r="3055" spans="1:53" x14ac:dyDescent="0.25">
      <c r="A3055">
        <v>6428</v>
      </c>
      <c r="B3055" t="s">
        <v>3301</v>
      </c>
      <c r="C3055">
        <v>0</v>
      </c>
      <c r="D3055">
        <v>1.58</v>
      </c>
      <c r="E3055">
        <v>0</v>
      </c>
      <c r="F3055">
        <v>0</v>
      </c>
      <c r="G3055">
        <v>0</v>
      </c>
      <c r="H3055">
        <v>0.03</v>
      </c>
      <c r="I3055">
        <v>0</v>
      </c>
      <c r="J3055">
        <v>2</v>
      </c>
      <c r="K3055">
        <v>0.03</v>
      </c>
      <c r="L3055">
        <v>-1</v>
      </c>
      <c r="M3055">
        <v>-1</v>
      </c>
      <c r="N3055">
        <v>0.67</v>
      </c>
      <c r="O3055">
        <v>3.58</v>
      </c>
      <c r="P3055">
        <v>0.03</v>
      </c>
      <c r="Q3055">
        <v>0.28000000000000003</v>
      </c>
      <c r="R3055">
        <v>0.05</v>
      </c>
      <c r="S3055">
        <v>0.32</v>
      </c>
      <c r="T3055">
        <v>0.23</v>
      </c>
      <c r="U3055">
        <v>0</v>
      </c>
      <c r="V3055">
        <v>0</v>
      </c>
      <c r="W3055">
        <v>20.67</v>
      </c>
      <c r="X3055">
        <v>0.6</v>
      </c>
      <c r="Y3055">
        <v>-1</v>
      </c>
      <c r="Z3055">
        <v>-1</v>
      </c>
      <c r="AA3055">
        <v>24.88</v>
      </c>
      <c r="AB3055">
        <v>0.03</v>
      </c>
      <c r="AC3055">
        <v>0.02</v>
      </c>
      <c r="AD3055">
        <v>0.03</v>
      </c>
      <c r="AE3055">
        <v>4.17</v>
      </c>
      <c r="AF3055">
        <v>-1</v>
      </c>
      <c r="AG3055">
        <v>-1</v>
      </c>
      <c r="AH3055">
        <v>-1</v>
      </c>
      <c r="AI3055">
        <v>0</v>
      </c>
      <c r="AJ3055">
        <v>0</v>
      </c>
      <c r="AK3055">
        <v>0.03</v>
      </c>
      <c r="AL3055">
        <v>0.03</v>
      </c>
      <c r="AM3055">
        <v>0.05</v>
      </c>
      <c r="AN3055">
        <v>0.05</v>
      </c>
      <c r="AO3055">
        <v>1.42</v>
      </c>
      <c r="AP3055">
        <v>1.42</v>
      </c>
      <c r="AQ3055">
        <v>22.67</v>
      </c>
      <c r="AR3055">
        <v>0.53</v>
      </c>
      <c r="AS3055">
        <v>0.68</v>
      </c>
      <c r="AT3055">
        <v>-1</v>
      </c>
      <c r="AU3055">
        <v>-1</v>
      </c>
      <c r="AV3055">
        <v>0.05</v>
      </c>
      <c r="AW3055">
        <v>29.88</v>
      </c>
      <c r="AX3055">
        <v>29.88</v>
      </c>
      <c r="AY3055">
        <v>0.17</v>
      </c>
      <c r="AZ3055">
        <v>0</v>
      </c>
      <c r="BA3055">
        <v>1350</v>
      </c>
    </row>
    <row r="3056" spans="1:53" x14ac:dyDescent="0.25">
      <c r="A3056">
        <v>6429</v>
      </c>
      <c r="B3056" t="s">
        <v>3302</v>
      </c>
      <c r="C3056">
        <v>0</v>
      </c>
      <c r="D3056">
        <v>1.58</v>
      </c>
      <c r="E3056">
        <v>0</v>
      </c>
      <c r="F3056">
        <v>0</v>
      </c>
      <c r="G3056">
        <v>0</v>
      </c>
      <c r="H3056">
        <v>0.03</v>
      </c>
      <c r="I3056">
        <v>0</v>
      </c>
      <c r="J3056">
        <v>2</v>
      </c>
      <c r="K3056">
        <v>0.03</v>
      </c>
      <c r="L3056">
        <v>-1</v>
      </c>
      <c r="M3056">
        <v>-1</v>
      </c>
      <c r="N3056">
        <v>0.67</v>
      </c>
      <c r="O3056">
        <v>3.58</v>
      </c>
      <c r="P3056">
        <v>0.03</v>
      </c>
      <c r="Q3056">
        <v>0.28000000000000003</v>
      </c>
      <c r="R3056">
        <v>0.05</v>
      </c>
      <c r="S3056">
        <v>0.32</v>
      </c>
      <c r="T3056">
        <v>0.23</v>
      </c>
      <c r="U3056">
        <v>0</v>
      </c>
      <c r="V3056">
        <v>0</v>
      </c>
      <c r="W3056">
        <v>20.67</v>
      </c>
      <c r="X3056">
        <v>0.6</v>
      </c>
      <c r="Y3056">
        <v>-1</v>
      </c>
      <c r="Z3056">
        <v>-1</v>
      </c>
      <c r="AA3056">
        <v>24.88</v>
      </c>
      <c r="AB3056">
        <v>0.03</v>
      </c>
      <c r="AC3056">
        <v>0.02</v>
      </c>
      <c r="AD3056">
        <v>0.03</v>
      </c>
      <c r="AE3056">
        <v>4.17</v>
      </c>
      <c r="AF3056">
        <v>-1</v>
      </c>
      <c r="AG3056">
        <v>-1</v>
      </c>
      <c r="AH3056">
        <v>-1</v>
      </c>
      <c r="AI3056">
        <v>0</v>
      </c>
      <c r="AJ3056">
        <v>0</v>
      </c>
      <c r="AK3056">
        <v>0.03</v>
      </c>
      <c r="AL3056">
        <v>0.03</v>
      </c>
      <c r="AM3056">
        <v>0.05</v>
      </c>
      <c r="AN3056">
        <v>0.05</v>
      </c>
      <c r="AO3056">
        <v>1.42</v>
      </c>
      <c r="AP3056">
        <v>1.42</v>
      </c>
      <c r="AQ3056">
        <v>22.67</v>
      </c>
      <c r="AR3056">
        <v>0.53</v>
      </c>
      <c r="AS3056">
        <v>0.68</v>
      </c>
      <c r="AT3056">
        <v>-1</v>
      </c>
      <c r="AU3056">
        <v>-1</v>
      </c>
      <c r="AV3056">
        <v>0.05</v>
      </c>
      <c r="AW3056">
        <v>29.88</v>
      </c>
      <c r="AX3056">
        <v>29.88</v>
      </c>
      <c r="AY3056">
        <v>0.17</v>
      </c>
      <c r="AZ3056">
        <v>0</v>
      </c>
      <c r="BA3056">
        <v>1350</v>
      </c>
    </row>
    <row r="3057" spans="1:53" x14ac:dyDescent="0.25">
      <c r="A3057">
        <v>6430</v>
      </c>
      <c r="B3057" t="s">
        <v>3303</v>
      </c>
      <c r="C3057">
        <v>0</v>
      </c>
      <c r="D3057">
        <v>1.58</v>
      </c>
      <c r="E3057">
        <v>0</v>
      </c>
      <c r="F3057">
        <v>0</v>
      </c>
      <c r="G3057">
        <v>0</v>
      </c>
      <c r="H3057">
        <v>0.03</v>
      </c>
      <c r="I3057">
        <v>0</v>
      </c>
      <c r="J3057">
        <v>2</v>
      </c>
      <c r="K3057">
        <v>0.03</v>
      </c>
      <c r="L3057">
        <v>-1</v>
      </c>
      <c r="M3057">
        <v>-1</v>
      </c>
      <c r="N3057">
        <v>0.67</v>
      </c>
      <c r="O3057">
        <v>3.58</v>
      </c>
      <c r="P3057">
        <v>0.03</v>
      </c>
      <c r="Q3057">
        <v>0.28000000000000003</v>
      </c>
      <c r="R3057">
        <v>0.05</v>
      </c>
      <c r="S3057">
        <v>0.32</v>
      </c>
      <c r="T3057">
        <v>0.23</v>
      </c>
      <c r="U3057">
        <v>0</v>
      </c>
      <c r="V3057">
        <v>0</v>
      </c>
      <c r="W3057">
        <v>20.67</v>
      </c>
      <c r="X3057">
        <v>0.6</v>
      </c>
      <c r="Y3057">
        <v>-1</v>
      </c>
      <c r="Z3057">
        <v>-1</v>
      </c>
      <c r="AA3057">
        <v>24.88</v>
      </c>
      <c r="AB3057">
        <v>0.03</v>
      </c>
      <c r="AC3057">
        <v>0.02</v>
      </c>
      <c r="AD3057">
        <v>0.03</v>
      </c>
      <c r="AE3057">
        <v>4.17</v>
      </c>
      <c r="AF3057">
        <v>-1</v>
      </c>
      <c r="AG3057">
        <v>-1</v>
      </c>
      <c r="AH3057">
        <v>-1</v>
      </c>
      <c r="AI3057">
        <v>0</v>
      </c>
      <c r="AJ3057">
        <v>0</v>
      </c>
      <c r="AK3057">
        <v>0.03</v>
      </c>
      <c r="AL3057">
        <v>0.03</v>
      </c>
      <c r="AM3057">
        <v>0.05</v>
      </c>
      <c r="AN3057">
        <v>0.05</v>
      </c>
      <c r="AO3057">
        <v>1.42</v>
      </c>
      <c r="AP3057">
        <v>1.42</v>
      </c>
      <c r="AQ3057">
        <v>22.67</v>
      </c>
      <c r="AR3057">
        <v>0.53</v>
      </c>
      <c r="AS3057">
        <v>0.68</v>
      </c>
      <c r="AT3057">
        <v>-1</v>
      </c>
      <c r="AU3057">
        <v>-1</v>
      </c>
      <c r="AV3057">
        <v>0.05</v>
      </c>
      <c r="AW3057">
        <v>29.88</v>
      </c>
      <c r="AX3057">
        <v>29.88</v>
      </c>
      <c r="AY3057">
        <v>0.17</v>
      </c>
      <c r="AZ3057">
        <v>0</v>
      </c>
      <c r="BA3057">
        <v>1350</v>
      </c>
    </row>
    <row r="3058" spans="1:53" x14ac:dyDescent="0.25">
      <c r="A3058">
        <v>6431</v>
      </c>
      <c r="B3058" t="s">
        <v>3304</v>
      </c>
      <c r="C3058">
        <v>0</v>
      </c>
      <c r="D3058">
        <v>1.58</v>
      </c>
      <c r="E3058">
        <v>0</v>
      </c>
      <c r="F3058">
        <v>0</v>
      </c>
      <c r="G3058">
        <v>0</v>
      </c>
      <c r="H3058">
        <v>0.03</v>
      </c>
      <c r="I3058">
        <v>0</v>
      </c>
      <c r="J3058">
        <v>2</v>
      </c>
      <c r="K3058">
        <v>0.03</v>
      </c>
      <c r="L3058">
        <v>-1</v>
      </c>
      <c r="M3058">
        <v>-1</v>
      </c>
      <c r="N3058">
        <v>0.67</v>
      </c>
      <c r="O3058">
        <v>3.58</v>
      </c>
      <c r="P3058">
        <v>0.03</v>
      </c>
      <c r="Q3058">
        <v>0.28000000000000003</v>
      </c>
      <c r="R3058">
        <v>0.05</v>
      </c>
      <c r="S3058">
        <v>0.32</v>
      </c>
      <c r="T3058">
        <v>0.23</v>
      </c>
      <c r="U3058">
        <v>0</v>
      </c>
      <c r="V3058">
        <v>0</v>
      </c>
      <c r="W3058">
        <v>20.67</v>
      </c>
      <c r="X3058">
        <v>0.6</v>
      </c>
      <c r="Y3058">
        <v>-1</v>
      </c>
      <c r="Z3058">
        <v>-1</v>
      </c>
      <c r="AA3058">
        <v>24.88</v>
      </c>
      <c r="AB3058">
        <v>0.03</v>
      </c>
      <c r="AC3058">
        <v>0.02</v>
      </c>
      <c r="AD3058">
        <v>0.03</v>
      </c>
      <c r="AE3058">
        <v>4.17</v>
      </c>
      <c r="AF3058">
        <v>-1</v>
      </c>
      <c r="AG3058">
        <v>-1</v>
      </c>
      <c r="AH3058">
        <v>-1</v>
      </c>
      <c r="AI3058">
        <v>0</v>
      </c>
      <c r="AJ3058">
        <v>0</v>
      </c>
      <c r="AK3058">
        <v>0.03</v>
      </c>
      <c r="AL3058">
        <v>0.03</v>
      </c>
      <c r="AM3058">
        <v>0.05</v>
      </c>
      <c r="AN3058">
        <v>0.05</v>
      </c>
      <c r="AO3058">
        <v>1.42</v>
      </c>
      <c r="AP3058">
        <v>1.42</v>
      </c>
      <c r="AQ3058">
        <v>22.67</v>
      </c>
      <c r="AR3058">
        <v>0.53</v>
      </c>
      <c r="AS3058">
        <v>0.68</v>
      </c>
      <c r="AT3058">
        <v>-1</v>
      </c>
      <c r="AU3058">
        <v>-1</v>
      </c>
      <c r="AV3058">
        <v>0.05</v>
      </c>
      <c r="AW3058">
        <v>29.88</v>
      </c>
      <c r="AX3058">
        <v>29.88</v>
      </c>
      <c r="AY3058">
        <v>0.17</v>
      </c>
      <c r="AZ3058">
        <v>0</v>
      </c>
      <c r="BA3058">
        <v>1350</v>
      </c>
    </row>
    <row r="3059" spans="1:53" x14ac:dyDescent="0.25">
      <c r="A3059">
        <v>6432</v>
      </c>
      <c r="B3059" t="s">
        <v>3305</v>
      </c>
      <c r="C3059">
        <v>0</v>
      </c>
      <c r="D3059">
        <v>1.58</v>
      </c>
      <c r="E3059">
        <v>0</v>
      </c>
      <c r="F3059">
        <v>0</v>
      </c>
      <c r="G3059">
        <v>0</v>
      </c>
      <c r="H3059">
        <v>0.03</v>
      </c>
      <c r="I3059">
        <v>0</v>
      </c>
      <c r="J3059">
        <v>2</v>
      </c>
      <c r="K3059">
        <v>0.03</v>
      </c>
      <c r="L3059">
        <v>-1</v>
      </c>
      <c r="M3059">
        <v>-1</v>
      </c>
      <c r="N3059">
        <v>0.67</v>
      </c>
      <c r="O3059">
        <v>3.58</v>
      </c>
      <c r="P3059">
        <v>0.03</v>
      </c>
      <c r="Q3059">
        <v>0.28000000000000003</v>
      </c>
      <c r="R3059">
        <v>0.05</v>
      </c>
      <c r="S3059">
        <v>0.32</v>
      </c>
      <c r="T3059">
        <v>0.23</v>
      </c>
      <c r="U3059">
        <v>0</v>
      </c>
      <c r="V3059">
        <v>0</v>
      </c>
      <c r="W3059">
        <v>20.67</v>
      </c>
      <c r="X3059">
        <v>0.6</v>
      </c>
      <c r="Y3059">
        <v>-1</v>
      </c>
      <c r="Z3059">
        <v>-1</v>
      </c>
      <c r="AA3059">
        <v>24.88</v>
      </c>
      <c r="AB3059">
        <v>0.03</v>
      </c>
      <c r="AC3059">
        <v>0.02</v>
      </c>
      <c r="AD3059">
        <v>0.03</v>
      </c>
      <c r="AE3059">
        <v>4.17</v>
      </c>
      <c r="AF3059">
        <v>-1</v>
      </c>
      <c r="AG3059">
        <v>-1</v>
      </c>
      <c r="AH3059">
        <v>-1</v>
      </c>
      <c r="AI3059">
        <v>0</v>
      </c>
      <c r="AJ3059">
        <v>0</v>
      </c>
      <c r="AK3059">
        <v>0.03</v>
      </c>
      <c r="AL3059">
        <v>0.03</v>
      </c>
      <c r="AM3059">
        <v>0.05</v>
      </c>
      <c r="AN3059">
        <v>0.05</v>
      </c>
      <c r="AO3059">
        <v>1.42</v>
      </c>
      <c r="AP3059">
        <v>1.42</v>
      </c>
      <c r="AQ3059">
        <v>22.67</v>
      </c>
      <c r="AR3059">
        <v>0.53</v>
      </c>
      <c r="AS3059">
        <v>0.68</v>
      </c>
      <c r="AT3059">
        <v>-1</v>
      </c>
      <c r="AU3059">
        <v>-1</v>
      </c>
      <c r="AV3059">
        <v>0.05</v>
      </c>
      <c r="AW3059">
        <v>29.88</v>
      </c>
      <c r="AX3059">
        <v>29.88</v>
      </c>
      <c r="AY3059">
        <v>0.17</v>
      </c>
      <c r="AZ3059">
        <v>0</v>
      </c>
      <c r="BA3059">
        <v>1350</v>
      </c>
    </row>
    <row r="3060" spans="1:53" x14ac:dyDescent="0.25">
      <c r="A3060">
        <v>6433</v>
      </c>
      <c r="B3060" t="s">
        <v>3306</v>
      </c>
      <c r="C3060">
        <v>0</v>
      </c>
      <c r="D3060">
        <v>1.58</v>
      </c>
      <c r="E3060">
        <v>0</v>
      </c>
      <c r="F3060">
        <v>0</v>
      </c>
      <c r="G3060">
        <v>0</v>
      </c>
      <c r="H3060">
        <v>0.03</v>
      </c>
      <c r="I3060">
        <v>0</v>
      </c>
      <c r="J3060">
        <v>2</v>
      </c>
      <c r="K3060">
        <v>0.03</v>
      </c>
      <c r="L3060">
        <v>-1</v>
      </c>
      <c r="M3060">
        <v>-1</v>
      </c>
      <c r="N3060">
        <v>0.67</v>
      </c>
      <c r="O3060">
        <v>3.58</v>
      </c>
      <c r="P3060">
        <v>0.03</v>
      </c>
      <c r="Q3060">
        <v>0.28000000000000003</v>
      </c>
      <c r="R3060">
        <v>0.05</v>
      </c>
      <c r="S3060">
        <v>0.32</v>
      </c>
      <c r="T3060">
        <v>0.23</v>
      </c>
      <c r="U3060">
        <v>0</v>
      </c>
      <c r="V3060">
        <v>0</v>
      </c>
      <c r="W3060">
        <v>20.67</v>
      </c>
      <c r="X3060">
        <v>0.6</v>
      </c>
      <c r="Y3060">
        <v>-1</v>
      </c>
      <c r="Z3060">
        <v>-1</v>
      </c>
      <c r="AA3060">
        <v>24.88</v>
      </c>
      <c r="AB3060">
        <v>0.03</v>
      </c>
      <c r="AC3060">
        <v>0.02</v>
      </c>
      <c r="AD3060">
        <v>0.03</v>
      </c>
      <c r="AE3060">
        <v>4.17</v>
      </c>
      <c r="AF3060">
        <v>-1</v>
      </c>
      <c r="AG3060">
        <v>-1</v>
      </c>
      <c r="AH3060">
        <v>-1</v>
      </c>
      <c r="AI3060">
        <v>0</v>
      </c>
      <c r="AJ3060">
        <v>0</v>
      </c>
      <c r="AK3060">
        <v>0.03</v>
      </c>
      <c r="AL3060">
        <v>0.03</v>
      </c>
      <c r="AM3060">
        <v>0.05</v>
      </c>
      <c r="AN3060">
        <v>0.05</v>
      </c>
      <c r="AO3060">
        <v>1.42</v>
      </c>
      <c r="AP3060">
        <v>1.42</v>
      </c>
      <c r="AQ3060">
        <v>22.67</v>
      </c>
      <c r="AR3060">
        <v>0.53</v>
      </c>
      <c r="AS3060">
        <v>0.68</v>
      </c>
      <c r="AT3060">
        <v>-1</v>
      </c>
      <c r="AU3060">
        <v>-1</v>
      </c>
      <c r="AV3060">
        <v>0.05</v>
      </c>
      <c r="AW3060">
        <v>29.88</v>
      </c>
      <c r="AX3060">
        <v>29.88</v>
      </c>
      <c r="AY3060">
        <v>0.17</v>
      </c>
      <c r="AZ3060">
        <v>0</v>
      </c>
      <c r="BA3060">
        <v>1350</v>
      </c>
    </row>
    <row r="3061" spans="1:53" x14ac:dyDescent="0.25">
      <c r="A3061">
        <v>6434</v>
      </c>
      <c r="B3061" t="s">
        <v>3307</v>
      </c>
      <c r="C3061">
        <v>0</v>
      </c>
      <c r="D3061">
        <v>1.58</v>
      </c>
      <c r="E3061">
        <v>0</v>
      </c>
      <c r="F3061">
        <v>0</v>
      </c>
      <c r="G3061">
        <v>0</v>
      </c>
      <c r="H3061">
        <v>0.03</v>
      </c>
      <c r="I3061">
        <v>0</v>
      </c>
      <c r="J3061">
        <v>2</v>
      </c>
      <c r="K3061">
        <v>0.03</v>
      </c>
      <c r="L3061">
        <v>-1</v>
      </c>
      <c r="M3061">
        <v>-1</v>
      </c>
      <c r="N3061">
        <v>0.67</v>
      </c>
      <c r="O3061">
        <v>3.58</v>
      </c>
      <c r="P3061">
        <v>0.03</v>
      </c>
      <c r="Q3061">
        <v>0.28000000000000003</v>
      </c>
      <c r="R3061">
        <v>0.05</v>
      </c>
      <c r="S3061">
        <v>0.32</v>
      </c>
      <c r="T3061">
        <v>0.23</v>
      </c>
      <c r="U3061">
        <v>0</v>
      </c>
      <c r="V3061">
        <v>0</v>
      </c>
      <c r="W3061">
        <v>20.67</v>
      </c>
      <c r="X3061">
        <v>0.6</v>
      </c>
      <c r="Y3061">
        <v>-1</v>
      </c>
      <c r="Z3061">
        <v>-1</v>
      </c>
      <c r="AA3061">
        <v>24.88</v>
      </c>
      <c r="AB3061">
        <v>0.03</v>
      </c>
      <c r="AC3061">
        <v>0.02</v>
      </c>
      <c r="AD3061">
        <v>0.03</v>
      </c>
      <c r="AE3061">
        <v>4.17</v>
      </c>
      <c r="AF3061">
        <v>-1</v>
      </c>
      <c r="AG3061">
        <v>-1</v>
      </c>
      <c r="AH3061">
        <v>-1</v>
      </c>
      <c r="AI3061">
        <v>0</v>
      </c>
      <c r="AJ3061">
        <v>0</v>
      </c>
      <c r="AK3061">
        <v>0.03</v>
      </c>
      <c r="AL3061">
        <v>0.03</v>
      </c>
      <c r="AM3061">
        <v>0.05</v>
      </c>
      <c r="AN3061">
        <v>0.05</v>
      </c>
      <c r="AO3061">
        <v>1.42</v>
      </c>
      <c r="AP3061">
        <v>1.42</v>
      </c>
      <c r="AQ3061">
        <v>22.67</v>
      </c>
      <c r="AR3061">
        <v>0.53</v>
      </c>
      <c r="AS3061">
        <v>0.68</v>
      </c>
      <c r="AT3061">
        <v>-1</v>
      </c>
      <c r="AU3061">
        <v>-1</v>
      </c>
      <c r="AV3061">
        <v>0.05</v>
      </c>
      <c r="AW3061">
        <v>29.88</v>
      </c>
      <c r="AX3061">
        <v>29.88</v>
      </c>
      <c r="AY3061">
        <v>0.17</v>
      </c>
      <c r="AZ3061">
        <v>0</v>
      </c>
      <c r="BA3061">
        <v>1350</v>
      </c>
    </row>
    <row r="3062" spans="1:53" x14ac:dyDescent="0.25">
      <c r="A3062">
        <v>6435</v>
      </c>
      <c r="B3062" t="s">
        <v>3308</v>
      </c>
      <c r="C3062">
        <v>0</v>
      </c>
      <c r="D3062">
        <v>1.58</v>
      </c>
      <c r="E3062">
        <v>0</v>
      </c>
      <c r="F3062">
        <v>0</v>
      </c>
      <c r="G3062">
        <v>0</v>
      </c>
      <c r="H3062">
        <v>0.03</v>
      </c>
      <c r="I3062">
        <v>0</v>
      </c>
      <c r="J3062">
        <v>2</v>
      </c>
      <c r="K3062">
        <v>0.03</v>
      </c>
      <c r="L3062">
        <v>-1</v>
      </c>
      <c r="M3062">
        <v>-1</v>
      </c>
      <c r="N3062">
        <v>0.67</v>
      </c>
      <c r="O3062">
        <v>3.58</v>
      </c>
      <c r="P3062">
        <v>0.03</v>
      </c>
      <c r="Q3062">
        <v>0.28000000000000003</v>
      </c>
      <c r="R3062">
        <v>0.05</v>
      </c>
      <c r="S3062">
        <v>0.32</v>
      </c>
      <c r="T3062">
        <v>0.23</v>
      </c>
      <c r="U3062">
        <v>0</v>
      </c>
      <c r="V3062">
        <v>0</v>
      </c>
      <c r="W3062">
        <v>20.67</v>
      </c>
      <c r="X3062">
        <v>0.6</v>
      </c>
      <c r="Y3062">
        <v>-1</v>
      </c>
      <c r="Z3062">
        <v>-1</v>
      </c>
      <c r="AA3062">
        <v>24.88</v>
      </c>
      <c r="AB3062">
        <v>0.03</v>
      </c>
      <c r="AC3062">
        <v>0.02</v>
      </c>
      <c r="AD3062">
        <v>0.03</v>
      </c>
      <c r="AE3062">
        <v>4.17</v>
      </c>
      <c r="AF3062">
        <v>-1</v>
      </c>
      <c r="AG3062">
        <v>-1</v>
      </c>
      <c r="AH3062">
        <v>-1</v>
      </c>
      <c r="AI3062">
        <v>0</v>
      </c>
      <c r="AJ3062">
        <v>0</v>
      </c>
      <c r="AK3062">
        <v>0.03</v>
      </c>
      <c r="AL3062">
        <v>0.03</v>
      </c>
      <c r="AM3062">
        <v>0.05</v>
      </c>
      <c r="AN3062">
        <v>0.05</v>
      </c>
      <c r="AO3062">
        <v>1.42</v>
      </c>
      <c r="AP3062">
        <v>1.42</v>
      </c>
      <c r="AQ3062">
        <v>22.67</v>
      </c>
      <c r="AR3062">
        <v>0.53</v>
      </c>
      <c r="AS3062">
        <v>0.68</v>
      </c>
      <c r="AT3062">
        <v>-1</v>
      </c>
      <c r="AU3062">
        <v>-1</v>
      </c>
      <c r="AV3062">
        <v>0.05</v>
      </c>
      <c r="AW3062">
        <v>29.88</v>
      </c>
      <c r="AX3062">
        <v>29.88</v>
      </c>
      <c r="AY3062">
        <v>0.17</v>
      </c>
      <c r="AZ3062">
        <v>0</v>
      </c>
      <c r="BA3062">
        <v>1350</v>
      </c>
    </row>
    <row r="3063" spans="1:53" x14ac:dyDescent="0.25">
      <c r="A3063">
        <v>6436</v>
      </c>
      <c r="B3063" t="s">
        <v>3309</v>
      </c>
      <c r="C3063">
        <v>0</v>
      </c>
      <c r="D3063">
        <v>1.58</v>
      </c>
      <c r="E3063">
        <v>0</v>
      </c>
      <c r="F3063">
        <v>0</v>
      </c>
      <c r="G3063">
        <v>0</v>
      </c>
      <c r="H3063">
        <v>0.03</v>
      </c>
      <c r="I3063">
        <v>0</v>
      </c>
      <c r="J3063">
        <v>2</v>
      </c>
      <c r="K3063">
        <v>0.03</v>
      </c>
      <c r="L3063">
        <v>-1</v>
      </c>
      <c r="M3063">
        <v>-1</v>
      </c>
      <c r="N3063">
        <v>0.67</v>
      </c>
      <c r="O3063">
        <v>3.58</v>
      </c>
      <c r="P3063">
        <v>0.03</v>
      </c>
      <c r="Q3063">
        <v>0.28000000000000003</v>
      </c>
      <c r="R3063">
        <v>0.05</v>
      </c>
      <c r="S3063">
        <v>0.32</v>
      </c>
      <c r="T3063">
        <v>0.23</v>
      </c>
      <c r="U3063">
        <v>0</v>
      </c>
      <c r="V3063">
        <v>0</v>
      </c>
      <c r="W3063">
        <v>20.67</v>
      </c>
      <c r="X3063">
        <v>0.6</v>
      </c>
      <c r="Y3063">
        <v>-1</v>
      </c>
      <c r="Z3063">
        <v>-1</v>
      </c>
      <c r="AA3063">
        <v>24.88</v>
      </c>
      <c r="AB3063">
        <v>0.03</v>
      </c>
      <c r="AC3063">
        <v>0.02</v>
      </c>
      <c r="AD3063">
        <v>0.03</v>
      </c>
      <c r="AE3063">
        <v>4.17</v>
      </c>
      <c r="AF3063">
        <v>-1</v>
      </c>
      <c r="AG3063">
        <v>-1</v>
      </c>
      <c r="AH3063">
        <v>-1</v>
      </c>
      <c r="AI3063">
        <v>0</v>
      </c>
      <c r="AJ3063">
        <v>0</v>
      </c>
      <c r="AK3063">
        <v>0.03</v>
      </c>
      <c r="AL3063">
        <v>0.03</v>
      </c>
      <c r="AM3063">
        <v>0.05</v>
      </c>
      <c r="AN3063">
        <v>0.05</v>
      </c>
      <c r="AO3063">
        <v>1.42</v>
      </c>
      <c r="AP3063">
        <v>1.42</v>
      </c>
      <c r="AQ3063">
        <v>22.67</v>
      </c>
      <c r="AR3063">
        <v>0.53</v>
      </c>
      <c r="AS3063">
        <v>0.68</v>
      </c>
      <c r="AT3063">
        <v>-1</v>
      </c>
      <c r="AU3063">
        <v>-1</v>
      </c>
      <c r="AV3063">
        <v>0.05</v>
      </c>
      <c r="AW3063">
        <v>29.88</v>
      </c>
      <c r="AX3063">
        <v>29.88</v>
      </c>
      <c r="AY3063">
        <v>0.17</v>
      </c>
      <c r="AZ3063">
        <v>0</v>
      </c>
      <c r="BA3063">
        <v>1350</v>
      </c>
    </row>
    <row r="3064" spans="1:53" x14ac:dyDescent="0.25">
      <c r="A3064">
        <v>6437</v>
      </c>
      <c r="B3064" t="s">
        <v>3310</v>
      </c>
      <c r="C3064">
        <v>0</v>
      </c>
      <c r="D3064">
        <v>1.58</v>
      </c>
      <c r="E3064">
        <v>0</v>
      </c>
      <c r="F3064">
        <v>0</v>
      </c>
      <c r="G3064">
        <v>0</v>
      </c>
      <c r="H3064">
        <v>0.03</v>
      </c>
      <c r="I3064">
        <v>0</v>
      </c>
      <c r="J3064">
        <v>2</v>
      </c>
      <c r="K3064">
        <v>0.03</v>
      </c>
      <c r="L3064">
        <v>-1</v>
      </c>
      <c r="M3064">
        <v>-1</v>
      </c>
      <c r="N3064">
        <v>0.67</v>
      </c>
      <c r="O3064">
        <v>3.58</v>
      </c>
      <c r="P3064">
        <v>0.03</v>
      </c>
      <c r="Q3064">
        <v>0.28000000000000003</v>
      </c>
      <c r="R3064">
        <v>0.05</v>
      </c>
      <c r="S3064">
        <v>0.32</v>
      </c>
      <c r="T3064">
        <v>0.23</v>
      </c>
      <c r="U3064">
        <v>0</v>
      </c>
      <c r="V3064">
        <v>0</v>
      </c>
      <c r="W3064">
        <v>20.67</v>
      </c>
      <c r="X3064">
        <v>0.6</v>
      </c>
      <c r="Y3064">
        <v>-1</v>
      </c>
      <c r="Z3064">
        <v>-1</v>
      </c>
      <c r="AA3064">
        <v>24.88</v>
      </c>
      <c r="AB3064">
        <v>0.03</v>
      </c>
      <c r="AC3064">
        <v>0.02</v>
      </c>
      <c r="AD3064">
        <v>0.03</v>
      </c>
      <c r="AE3064">
        <v>4.17</v>
      </c>
      <c r="AF3064">
        <v>-1</v>
      </c>
      <c r="AG3064">
        <v>-1</v>
      </c>
      <c r="AH3064">
        <v>-1</v>
      </c>
      <c r="AI3064">
        <v>0</v>
      </c>
      <c r="AJ3064">
        <v>0</v>
      </c>
      <c r="AK3064">
        <v>0.03</v>
      </c>
      <c r="AL3064">
        <v>0.03</v>
      </c>
      <c r="AM3064">
        <v>0.05</v>
      </c>
      <c r="AN3064">
        <v>0.05</v>
      </c>
      <c r="AO3064">
        <v>1.42</v>
      </c>
      <c r="AP3064">
        <v>1.42</v>
      </c>
      <c r="AQ3064">
        <v>22.67</v>
      </c>
      <c r="AR3064">
        <v>0.53</v>
      </c>
      <c r="AS3064">
        <v>0.68</v>
      </c>
      <c r="AT3064">
        <v>-1</v>
      </c>
      <c r="AU3064">
        <v>-1</v>
      </c>
      <c r="AV3064">
        <v>0.05</v>
      </c>
      <c r="AW3064">
        <v>29.88</v>
      </c>
      <c r="AX3064">
        <v>29.88</v>
      </c>
      <c r="AY3064">
        <v>0.17</v>
      </c>
      <c r="AZ3064">
        <v>0</v>
      </c>
      <c r="BA3064">
        <v>1350</v>
      </c>
    </row>
    <row r="3065" spans="1:53" x14ac:dyDescent="0.25">
      <c r="A3065">
        <v>6439</v>
      </c>
      <c r="B3065" t="s">
        <v>3311</v>
      </c>
      <c r="C3065">
        <v>0</v>
      </c>
      <c r="D3065">
        <v>1.58</v>
      </c>
      <c r="E3065">
        <v>0</v>
      </c>
      <c r="F3065">
        <v>0</v>
      </c>
      <c r="G3065">
        <v>0</v>
      </c>
      <c r="H3065">
        <v>0.03</v>
      </c>
      <c r="I3065">
        <v>0</v>
      </c>
      <c r="J3065">
        <v>2</v>
      </c>
      <c r="K3065">
        <v>0.03</v>
      </c>
      <c r="L3065">
        <v>-1</v>
      </c>
      <c r="M3065">
        <v>-1</v>
      </c>
      <c r="N3065">
        <v>0.67</v>
      </c>
      <c r="O3065">
        <v>3.58</v>
      </c>
      <c r="P3065">
        <v>0.03</v>
      </c>
      <c r="Q3065">
        <v>0.28000000000000003</v>
      </c>
      <c r="R3065">
        <v>0.05</v>
      </c>
      <c r="S3065">
        <v>0.32</v>
      </c>
      <c r="T3065">
        <v>0.23</v>
      </c>
      <c r="U3065">
        <v>0</v>
      </c>
      <c r="V3065">
        <v>0</v>
      </c>
      <c r="W3065">
        <v>20.67</v>
      </c>
      <c r="X3065">
        <v>0.6</v>
      </c>
      <c r="Y3065">
        <v>-1</v>
      </c>
      <c r="Z3065">
        <v>-1</v>
      </c>
      <c r="AA3065">
        <v>24.88</v>
      </c>
      <c r="AB3065">
        <v>0.03</v>
      </c>
      <c r="AC3065">
        <v>0.02</v>
      </c>
      <c r="AD3065">
        <v>0.03</v>
      </c>
      <c r="AE3065">
        <v>4.17</v>
      </c>
      <c r="AF3065">
        <v>-1</v>
      </c>
      <c r="AG3065">
        <v>-1</v>
      </c>
      <c r="AH3065">
        <v>-1</v>
      </c>
      <c r="AI3065">
        <v>0</v>
      </c>
      <c r="AJ3065">
        <v>0</v>
      </c>
      <c r="AK3065">
        <v>0.03</v>
      </c>
      <c r="AL3065">
        <v>0.03</v>
      </c>
      <c r="AM3065">
        <v>0.05</v>
      </c>
      <c r="AN3065">
        <v>0.05</v>
      </c>
      <c r="AO3065">
        <v>1.42</v>
      </c>
      <c r="AP3065">
        <v>1.42</v>
      </c>
      <c r="AQ3065">
        <v>22.67</v>
      </c>
      <c r="AR3065">
        <v>0.53</v>
      </c>
      <c r="AS3065">
        <v>0.68</v>
      </c>
      <c r="AT3065">
        <v>-1</v>
      </c>
      <c r="AU3065">
        <v>-1</v>
      </c>
      <c r="AV3065">
        <v>0.05</v>
      </c>
      <c r="AW3065">
        <v>29.88</v>
      </c>
      <c r="AX3065">
        <v>29.88</v>
      </c>
      <c r="AY3065">
        <v>0.17</v>
      </c>
      <c r="AZ3065">
        <v>0</v>
      </c>
      <c r="BA3065">
        <v>1350</v>
      </c>
    </row>
    <row r="3066" spans="1:53" x14ac:dyDescent="0.25">
      <c r="A3066">
        <v>6440</v>
      </c>
      <c r="B3066" t="s">
        <v>3312</v>
      </c>
      <c r="C3066">
        <v>0</v>
      </c>
      <c r="D3066">
        <v>1.58</v>
      </c>
      <c r="E3066">
        <v>0</v>
      </c>
      <c r="F3066">
        <v>0</v>
      </c>
      <c r="G3066">
        <v>0</v>
      </c>
      <c r="H3066">
        <v>0.03</v>
      </c>
      <c r="I3066">
        <v>0</v>
      </c>
      <c r="J3066">
        <v>2</v>
      </c>
      <c r="K3066">
        <v>0.03</v>
      </c>
      <c r="L3066">
        <v>-1</v>
      </c>
      <c r="M3066">
        <v>-1</v>
      </c>
      <c r="N3066">
        <v>0.67</v>
      </c>
      <c r="O3066">
        <v>3.58</v>
      </c>
      <c r="P3066">
        <v>0.03</v>
      </c>
      <c r="Q3066">
        <v>0.28000000000000003</v>
      </c>
      <c r="R3066">
        <v>0.05</v>
      </c>
      <c r="S3066">
        <v>0.32</v>
      </c>
      <c r="T3066">
        <v>0.23</v>
      </c>
      <c r="U3066">
        <v>0</v>
      </c>
      <c r="V3066">
        <v>0</v>
      </c>
      <c r="W3066">
        <v>20.67</v>
      </c>
      <c r="X3066">
        <v>0.6</v>
      </c>
      <c r="Y3066">
        <v>-1</v>
      </c>
      <c r="Z3066">
        <v>-1</v>
      </c>
      <c r="AA3066">
        <v>24.88</v>
      </c>
      <c r="AB3066">
        <v>0.03</v>
      </c>
      <c r="AC3066">
        <v>0.02</v>
      </c>
      <c r="AD3066">
        <v>0.03</v>
      </c>
      <c r="AE3066">
        <v>4.17</v>
      </c>
      <c r="AF3066">
        <v>-1</v>
      </c>
      <c r="AG3066">
        <v>-1</v>
      </c>
      <c r="AH3066">
        <v>-1</v>
      </c>
      <c r="AI3066">
        <v>0</v>
      </c>
      <c r="AJ3066">
        <v>0</v>
      </c>
      <c r="AK3066">
        <v>0.03</v>
      </c>
      <c r="AL3066">
        <v>0.03</v>
      </c>
      <c r="AM3066">
        <v>0.05</v>
      </c>
      <c r="AN3066">
        <v>0.05</v>
      </c>
      <c r="AO3066">
        <v>1.42</v>
      </c>
      <c r="AP3066">
        <v>1.42</v>
      </c>
      <c r="AQ3066">
        <v>22.67</v>
      </c>
      <c r="AR3066">
        <v>0.53</v>
      </c>
      <c r="AS3066">
        <v>0.68</v>
      </c>
      <c r="AT3066">
        <v>-1</v>
      </c>
      <c r="AU3066">
        <v>-1</v>
      </c>
      <c r="AV3066">
        <v>0.05</v>
      </c>
      <c r="AW3066">
        <v>29.88</v>
      </c>
      <c r="AX3066">
        <v>29.88</v>
      </c>
      <c r="AY3066">
        <v>0.17</v>
      </c>
      <c r="AZ3066">
        <v>0</v>
      </c>
      <c r="BA3066">
        <v>1350</v>
      </c>
    </row>
    <row r="3067" spans="1:53" x14ac:dyDescent="0.25">
      <c r="A3067">
        <v>6441</v>
      </c>
      <c r="B3067" t="s">
        <v>3313</v>
      </c>
      <c r="C3067">
        <v>0</v>
      </c>
      <c r="D3067">
        <v>1.58</v>
      </c>
      <c r="E3067">
        <v>0</v>
      </c>
      <c r="F3067">
        <v>0</v>
      </c>
      <c r="G3067">
        <v>0</v>
      </c>
      <c r="H3067">
        <v>0.03</v>
      </c>
      <c r="I3067">
        <v>0</v>
      </c>
      <c r="J3067">
        <v>2</v>
      </c>
      <c r="K3067">
        <v>0.03</v>
      </c>
      <c r="L3067">
        <v>-1</v>
      </c>
      <c r="M3067">
        <v>-1</v>
      </c>
      <c r="N3067">
        <v>0.67</v>
      </c>
      <c r="O3067">
        <v>3.58</v>
      </c>
      <c r="P3067">
        <v>0.03</v>
      </c>
      <c r="Q3067">
        <v>0.28000000000000003</v>
      </c>
      <c r="R3067">
        <v>0.05</v>
      </c>
      <c r="S3067">
        <v>0.32</v>
      </c>
      <c r="T3067">
        <v>0.23</v>
      </c>
      <c r="U3067">
        <v>0</v>
      </c>
      <c r="V3067">
        <v>0</v>
      </c>
      <c r="W3067">
        <v>20.67</v>
      </c>
      <c r="X3067">
        <v>0.6</v>
      </c>
      <c r="Y3067">
        <v>-1</v>
      </c>
      <c r="Z3067">
        <v>-1</v>
      </c>
      <c r="AA3067">
        <v>24.88</v>
      </c>
      <c r="AB3067">
        <v>0.03</v>
      </c>
      <c r="AC3067">
        <v>0.02</v>
      </c>
      <c r="AD3067">
        <v>0.03</v>
      </c>
      <c r="AE3067">
        <v>4.17</v>
      </c>
      <c r="AF3067">
        <v>-1</v>
      </c>
      <c r="AG3067">
        <v>-1</v>
      </c>
      <c r="AH3067">
        <v>-1</v>
      </c>
      <c r="AI3067">
        <v>0</v>
      </c>
      <c r="AJ3067">
        <v>0</v>
      </c>
      <c r="AK3067">
        <v>0.03</v>
      </c>
      <c r="AL3067">
        <v>0.03</v>
      </c>
      <c r="AM3067">
        <v>0.05</v>
      </c>
      <c r="AN3067">
        <v>0.05</v>
      </c>
      <c r="AO3067">
        <v>1.42</v>
      </c>
      <c r="AP3067">
        <v>1.42</v>
      </c>
      <c r="AQ3067">
        <v>22.67</v>
      </c>
      <c r="AR3067">
        <v>0.53</v>
      </c>
      <c r="AS3067">
        <v>0.68</v>
      </c>
      <c r="AT3067">
        <v>-1</v>
      </c>
      <c r="AU3067">
        <v>-1</v>
      </c>
      <c r="AV3067">
        <v>0.05</v>
      </c>
      <c r="AW3067">
        <v>29.88</v>
      </c>
      <c r="AX3067">
        <v>29.88</v>
      </c>
      <c r="AY3067">
        <v>0.17</v>
      </c>
      <c r="AZ3067">
        <v>0</v>
      </c>
      <c r="BA3067">
        <v>1350</v>
      </c>
    </row>
    <row r="3068" spans="1:53" x14ac:dyDescent="0.25">
      <c r="A3068">
        <v>6442</v>
      </c>
      <c r="B3068" t="s">
        <v>3314</v>
      </c>
      <c r="C3068">
        <v>0</v>
      </c>
      <c r="D3068">
        <v>1.58</v>
      </c>
      <c r="E3068">
        <v>0</v>
      </c>
      <c r="F3068">
        <v>0</v>
      </c>
      <c r="G3068">
        <v>0</v>
      </c>
      <c r="H3068">
        <v>0.03</v>
      </c>
      <c r="I3068">
        <v>0</v>
      </c>
      <c r="J3068">
        <v>2</v>
      </c>
      <c r="K3068">
        <v>0.03</v>
      </c>
      <c r="L3068">
        <v>-1</v>
      </c>
      <c r="M3068">
        <v>-1</v>
      </c>
      <c r="N3068">
        <v>0.67</v>
      </c>
      <c r="O3068">
        <v>3.58</v>
      </c>
      <c r="P3068">
        <v>0.03</v>
      </c>
      <c r="Q3068">
        <v>0.28000000000000003</v>
      </c>
      <c r="R3068">
        <v>0.05</v>
      </c>
      <c r="S3068">
        <v>0.32</v>
      </c>
      <c r="T3068">
        <v>0.23</v>
      </c>
      <c r="U3068">
        <v>0</v>
      </c>
      <c r="V3068">
        <v>0</v>
      </c>
      <c r="W3068">
        <v>20.67</v>
      </c>
      <c r="X3068">
        <v>0.6</v>
      </c>
      <c r="Y3068">
        <v>-1</v>
      </c>
      <c r="Z3068">
        <v>-1</v>
      </c>
      <c r="AA3068">
        <v>24.88</v>
      </c>
      <c r="AB3068">
        <v>0.03</v>
      </c>
      <c r="AC3068">
        <v>0.02</v>
      </c>
      <c r="AD3068">
        <v>0.03</v>
      </c>
      <c r="AE3068">
        <v>4.17</v>
      </c>
      <c r="AF3068">
        <v>-1</v>
      </c>
      <c r="AG3068">
        <v>-1</v>
      </c>
      <c r="AH3068">
        <v>-1</v>
      </c>
      <c r="AI3068">
        <v>0</v>
      </c>
      <c r="AJ3068">
        <v>0</v>
      </c>
      <c r="AK3068">
        <v>0.03</v>
      </c>
      <c r="AL3068">
        <v>0.03</v>
      </c>
      <c r="AM3068">
        <v>0.05</v>
      </c>
      <c r="AN3068">
        <v>0.05</v>
      </c>
      <c r="AO3068">
        <v>1.42</v>
      </c>
      <c r="AP3068">
        <v>1.42</v>
      </c>
      <c r="AQ3068">
        <v>22.67</v>
      </c>
      <c r="AR3068">
        <v>0.53</v>
      </c>
      <c r="AS3068">
        <v>0.68</v>
      </c>
      <c r="AT3068">
        <v>-1</v>
      </c>
      <c r="AU3068">
        <v>-1</v>
      </c>
      <c r="AV3068">
        <v>0.05</v>
      </c>
      <c r="AW3068">
        <v>29.88</v>
      </c>
      <c r="AX3068">
        <v>29.88</v>
      </c>
      <c r="AY3068">
        <v>0.17</v>
      </c>
      <c r="AZ3068">
        <v>0</v>
      </c>
      <c r="BA3068">
        <v>1350</v>
      </c>
    </row>
    <row r="3069" spans="1:53" x14ac:dyDescent="0.25">
      <c r="A3069">
        <v>6443</v>
      </c>
      <c r="B3069" t="s">
        <v>2108</v>
      </c>
      <c r="C3069">
        <v>0</v>
      </c>
      <c r="D3069">
        <v>1.58</v>
      </c>
      <c r="E3069">
        <v>0</v>
      </c>
      <c r="F3069">
        <v>0</v>
      </c>
      <c r="G3069">
        <v>0</v>
      </c>
      <c r="H3069">
        <v>0.03</v>
      </c>
      <c r="I3069">
        <v>0</v>
      </c>
      <c r="J3069">
        <v>2</v>
      </c>
      <c r="K3069">
        <v>0.03</v>
      </c>
      <c r="L3069">
        <v>-1</v>
      </c>
      <c r="M3069">
        <v>-1</v>
      </c>
      <c r="N3069">
        <v>0.67</v>
      </c>
      <c r="O3069">
        <v>3.58</v>
      </c>
      <c r="P3069">
        <v>0.03</v>
      </c>
      <c r="Q3069">
        <v>0.28000000000000003</v>
      </c>
      <c r="R3069">
        <v>0.05</v>
      </c>
      <c r="S3069">
        <v>0.32</v>
      </c>
      <c r="T3069">
        <v>0.23</v>
      </c>
      <c r="U3069">
        <v>0</v>
      </c>
      <c r="V3069">
        <v>0</v>
      </c>
      <c r="W3069">
        <v>20.67</v>
      </c>
      <c r="X3069">
        <v>0.6</v>
      </c>
      <c r="Y3069">
        <v>-1</v>
      </c>
      <c r="Z3069">
        <v>-1</v>
      </c>
      <c r="AA3069">
        <v>24.88</v>
      </c>
      <c r="AB3069">
        <v>0.03</v>
      </c>
      <c r="AC3069">
        <v>0.02</v>
      </c>
      <c r="AD3069">
        <v>0.03</v>
      </c>
      <c r="AE3069">
        <v>4.17</v>
      </c>
      <c r="AF3069">
        <v>-1</v>
      </c>
      <c r="AG3069">
        <v>-1</v>
      </c>
      <c r="AH3069">
        <v>-1</v>
      </c>
      <c r="AI3069">
        <v>0</v>
      </c>
      <c r="AJ3069">
        <v>0</v>
      </c>
      <c r="AK3069">
        <v>0.03</v>
      </c>
      <c r="AL3069">
        <v>0.03</v>
      </c>
      <c r="AM3069">
        <v>0.05</v>
      </c>
      <c r="AN3069">
        <v>0.05</v>
      </c>
      <c r="AO3069">
        <v>1.42</v>
      </c>
      <c r="AP3069">
        <v>1.42</v>
      </c>
      <c r="AQ3069">
        <v>22.67</v>
      </c>
      <c r="AR3069">
        <v>0.53</v>
      </c>
      <c r="AS3069">
        <v>0.68</v>
      </c>
      <c r="AT3069">
        <v>-1</v>
      </c>
      <c r="AU3069">
        <v>-1</v>
      </c>
      <c r="AV3069">
        <v>0.05</v>
      </c>
      <c r="AW3069">
        <v>29.88</v>
      </c>
      <c r="AX3069">
        <v>29.88</v>
      </c>
      <c r="AY3069">
        <v>0.17</v>
      </c>
      <c r="AZ3069">
        <v>0</v>
      </c>
      <c r="BA3069">
        <v>1350</v>
      </c>
    </row>
    <row r="3070" spans="1:53" x14ac:dyDescent="0.25">
      <c r="A3070">
        <v>6444</v>
      </c>
      <c r="B3070" t="s">
        <v>3315</v>
      </c>
      <c r="C3070">
        <v>0</v>
      </c>
      <c r="D3070">
        <v>1.58</v>
      </c>
      <c r="E3070">
        <v>0</v>
      </c>
      <c r="F3070">
        <v>0</v>
      </c>
      <c r="G3070">
        <v>0</v>
      </c>
      <c r="H3070">
        <v>0.03</v>
      </c>
      <c r="I3070">
        <v>0</v>
      </c>
      <c r="J3070">
        <v>2</v>
      </c>
      <c r="K3070">
        <v>0.03</v>
      </c>
      <c r="L3070">
        <v>-1</v>
      </c>
      <c r="M3070">
        <v>-1</v>
      </c>
      <c r="N3070">
        <v>0.67</v>
      </c>
      <c r="O3070">
        <v>3.58</v>
      </c>
      <c r="P3070">
        <v>0.03</v>
      </c>
      <c r="Q3070">
        <v>0.28000000000000003</v>
      </c>
      <c r="R3070">
        <v>0.05</v>
      </c>
      <c r="S3070">
        <v>0.32</v>
      </c>
      <c r="T3070">
        <v>0.23</v>
      </c>
      <c r="U3070">
        <v>0</v>
      </c>
      <c r="V3070">
        <v>0</v>
      </c>
      <c r="W3070">
        <v>20.67</v>
      </c>
      <c r="X3070">
        <v>0.6</v>
      </c>
      <c r="Y3070">
        <v>-1</v>
      </c>
      <c r="Z3070">
        <v>-1</v>
      </c>
      <c r="AA3070">
        <v>24.88</v>
      </c>
      <c r="AB3070">
        <v>0.03</v>
      </c>
      <c r="AC3070">
        <v>0.02</v>
      </c>
      <c r="AD3070">
        <v>0.03</v>
      </c>
      <c r="AE3070">
        <v>4.17</v>
      </c>
      <c r="AF3070">
        <v>-1</v>
      </c>
      <c r="AG3070">
        <v>-1</v>
      </c>
      <c r="AH3070">
        <v>-1</v>
      </c>
      <c r="AI3070">
        <v>0</v>
      </c>
      <c r="AJ3070">
        <v>0</v>
      </c>
      <c r="AK3070">
        <v>0.03</v>
      </c>
      <c r="AL3070">
        <v>0.03</v>
      </c>
      <c r="AM3070">
        <v>0.05</v>
      </c>
      <c r="AN3070">
        <v>0.05</v>
      </c>
      <c r="AO3070">
        <v>1.42</v>
      </c>
      <c r="AP3070">
        <v>1.42</v>
      </c>
      <c r="AQ3070">
        <v>22.67</v>
      </c>
      <c r="AR3070">
        <v>0.53</v>
      </c>
      <c r="AS3070">
        <v>0.68</v>
      </c>
      <c r="AT3070">
        <v>-1</v>
      </c>
      <c r="AU3070">
        <v>-1</v>
      </c>
      <c r="AV3070">
        <v>0.05</v>
      </c>
      <c r="AW3070">
        <v>29.88</v>
      </c>
      <c r="AX3070">
        <v>29.88</v>
      </c>
      <c r="AY3070">
        <v>0.17</v>
      </c>
      <c r="AZ3070">
        <v>0</v>
      </c>
      <c r="BA3070">
        <v>1350</v>
      </c>
    </row>
    <row r="3071" spans="1:53" x14ac:dyDescent="0.25">
      <c r="A3071">
        <v>6445</v>
      </c>
      <c r="B3071" t="s">
        <v>3316</v>
      </c>
      <c r="C3071">
        <v>0</v>
      </c>
      <c r="D3071">
        <v>1.58</v>
      </c>
      <c r="E3071">
        <v>0</v>
      </c>
      <c r="F3071">
        <v>0</v>
      </c>
      <c r="G3071">
        <v>0</v>
      </c>
      <c r="H3071">
        <v>0.03</v>
      </c>
      <c r="I3071">
        <v>0</v>
      </c>
      <c r="J3071">
        <v>2</v>
      </c>
      <c r="K3071">
        <v>0.03</v>
      </c>
      <c r="L3071">
        <v>-1</v>
      </c>
      <c r="M3071">
        <v>-1</v>
      </c>
      <c r="N3071">
        <v>0.67</v>
      </c>
      <c r="O3071">
        <v>3.58</v>
      </c>
      <c r="P3071">
        <v>0.03</v>
      </c>
      <c r="Q3071">
        <v>0.28000000000000003</v>
      </c>
      <c r="R3071">
        <v>0.05</v>
      </c>
      <c r="S3071">
        <v>0.32</v>
      </c>
      <c r="T3071">
        <v>0.23</v>
      </c>
      <c r="U3071">
        <v>0</v>
      </c>
      <c r="V3071">
        <v>0</v>
      </c>
      <c r="W3071">
        <v>20.67</v>
      </c>
      <c r="X3071">
        <v>0.6</v>
      </c>
      <c r="Y3071">
        <v>-1</v>
      </c>
      <c r="Z3071">
        <v>-1</v>
      </c>
      <c r="AA3071">
        <v>24.88</v>
      </c>
      <c r="AB3071">
        <v>0.03</v>
      </c>
      <c r="AC3071">
        <v>0.02</v>
      </c>
      <c r="AD3071">
        <v>0.03</v>
      </c>
      <c r="AE3071">
        <v>4.17</v>
      </c>
      <c r="AF3071">
        <v>-1</v>
      </c>
      <c r="AG3071">
        <v>-1</v>
      </c>
      <c r="AH3071">
        <v>-1</v>
      </c>
      <c r="AI3071">
        <v>0</v>
      </c>
      <c r="AJ3071">
        <v>0</v>
      </c>
      <c r="AK3071">
        <v>0.03</v>
      </c>
      <c r="AL3071">
        <v>0.03</v>
      </c>
      <c r="AM3071">
        <v>0.05</v>
      </c>
      <c r="AN3071">
        <v>0.05</v>
      </c>
      <c r="AO3071">
        <v>1.42</v>
      </c>
      <c r="AP3071">
        <v>1.42</v>
      </c>
      <c r="AQ3071">
        <v>22.67</v>
      </c>
      <c r="AR3071">
        <v>0.53</v>
      </c>
      <c r="AS3071">
        <v>0.68</v>
      </c>
      <c r="AT3071">
        <v>-1</v>
      </c>
      <c r="AU3071">
        <v>-1</v>
      </c>
      <c r="AV3071">
        <v>0.05</v>
      </c>
      <c r="AW3071">
        <v>29.88</v>
      </c>
      <c r="AX3071">
        <v>29.88</v>
      </c>
      <c r="AY3071">
        <v>0.17</v>
      </c>
      <c r="AZ3071">
        <v>0</v>
      </c>
      <c r="BA3071">
        <v>1350</v>
      </c>
    </row>
    <row r="3072" spans="1:53" x14ac:dyDescent="0.25">
      <c r="A3072">
        <v>6447</v>
      </c>
      <c r="B3072" t="s">
        <v>3317</v>
      </c>
      <c r="C3072">
        <v>0</v>
      </c>
      <c r="D3072">
        <v>1.58</v>
      </c>
      <c r="E3072">
        <v>0</v>
      </c>
      <c r="F3072">
        <v>0</v>
      </c>
      <c r="G3072">
        <v>0</v>
      </c>
      <c r="H3072">
        <v>0.03</v>
      </c>
      <c r="I3072">
        <v>0</v>
      </c>
      <c r="J3072">
        <v>2</v>
      </c>
      <c r="K3072">
        <v>0.03</v>
      </c>
      <c r="L3072">
        <v>-1</v>
      </c>
      <c r="M3072">
        <v>-1</v>
      </c>
      <c r="N3072">
        <v>0.67</v>
      </c>
      <c r="O3072">
        <v>3.58</v>
      </c>
      <c r="P3072">
        <v>0.03</v>
      </c>
      <c r="Q3072">
        <v>0.28000000000000003</v>
      </c>
      <c r="R3072">
        <v>0.05</v>
      </c>
      <c r="S3072">
        <v>0.32</v>
      </c>
      <c r="T3072">
        <v>0.23</v>
      </c>
      <c r="U3072">
        <v>0</v>
      </c>
      <c r="V3072">
        <v>0</v>
      </c>
      <c r="W3072">
        <v>20.67</v>
      </c>
      <c r="X3072">
        <v>0.6</v>
      </c>
      <c r="Y3072">
        <v>-1</v>
      </c>
      <c r="Z3072">
        <v>-1</v>
      </c>
      <c r="AA3072">
        <v>24.88</v>
      </c>
      <c r="AB3072">
        <v>0.03</v>
      </c>
      <c r="AC3072">
        <v>0.02</v>
      </c>
      <c r="AD3072">
        <v>0.03</v>
      </c>
      <c r="AE3072">
        <v>4.17</v>
      </c>
      <c r="AF3072">
        <v>-1</v>
      </c>
      <c r="AG3072">
        <v>-1</v>
      </c>
      <c r="AH3072">
        <v>-1</v>
      </c>
      <c r="AI3072">
        <v>0</v>
      </c>
      <c r="AJ3072">
        <v>0</v>
      </c>
      <c r="AK3072">
        <v>0.03</v>
      </c>
      <c r="AL3072">
        <v>0.03</v>
      </c>
      <c r="AM3072">
        <v>0.05</v>
      </c>
      <c r="AN3072">
        <v>0.05</v>
      </c>
      <c r="AO3072">
        <v>1.42</v>
      </c>
      <c r="AP3072">
        <v>1.42</v>
      </c>
      <c r="AQ3072">
        <v>22.67</v>
      </c>
      <c r="AR3072">
        <v>0.53</v>
      </c>
      <c r="AS3072">
        <v>0.68</v>
      </c>
      <c r="AT3072">
        <v>-1</v>
      </c>
      <c r="AU3072">
        <v>-1</v>
      </c>
      <c r="AV3072">
        <v>0.05</v>
      </c>
      <c r="AW3072">
        <v>29.88</v>
      </c>
      <c r="AX3072">
        <v>29.88</v>
      </c>
      <c r="AY3072">
        <v>0.17</v>
      </c>
      <c r="AZ3072">
        <v>0</v>
      </c>
      <c r="BA3072">
        <v>1350</v>
      </c>
    </row>
    <row r="3073" spans="1:53" x14ac:dyDescent="0.25">
      <c r="A3073">
        <v>6448</v>
      </c>
      <c r="B3073" t="s">
        <v>3318</v>
      </c>
      <c r="C3073">
        <v>0</v>
      </c>
      <c r="D3073">
        <v>1.58</v>
      </c>
      <c r="E3073">
        <v>0</v>
      </c>
      <c r="F3073">
        <v>0</v>
      </c>
      <c r="G3073">
        <v>0</v>
      </c>
      <c r="H3073">
        <v>0.03</v>
      </c>
      <c r="I3073">
        <v>0</v>
      </c>
      <c r="J3073">
        <v>2</v>
      </c>
      <c r="K3073">
        <v>0.03</v>
      </c>
      <c r="L3073">
        <v>-1</v>
      </c>
      <c r="M3073">
        <v>-1</v>
      </c>
      <c r="N3073">
        <v>0.67</v>
      </c>
      <c r="O3073">
        <v>3.58</v>
      </c>
      <c r="P3073">
        <v>0.03</v>
      </c>
      <c r="Q3073">
        <v>0.28000000000000003</v>
      </c>
      <c r="R3073">
        <v>0.05</v>
      </c>
      <c r="S3073">
        <v>0.32</v>
      </c>
      <c r="T3073">
        <v>0.23</v>
      </c>
      <c r="U3073">
        <v>0</v>
      </c>
      <c r="V3073">
        <v>0</v>
      </c>
      <c r="W3073">
        <v>20.67</v>
      </c>
      <c r="X3073">
        <v>0.6</v>
      </c>
      <c r="Y3073">
        <v>-1</v>
      </c>
      <c r="Z3073">
        <v>-1</v>
      </c>
      <c r="AA3073">
        <v>24.88</v>
      </c>
      <c r="AB3073">
        <v>0.03</v>
      </c>
      <c r="AC3073">
        <v>0.02</v>
      </c>
      <c r="AD3073">
        <v>0.03</v>
      </c>
      <c r="AE3073">
        <v>4.17</v>
      </c>
      <c r="AF3073">
        <v>-1</v>
      </c>
      <c r="AG3073">
        <v>-1</v>
      </c>
      <c r="AH3073">
        <v>-1</v>
      </c>
      <c r="AI3073">
        <v>0</v>
      </c>
      <c r="AJ3073">
        <v>0</v>
      </c>
      <c r="AK3073">
        <v>0.03</v>
      </c>
      <c r="AL3073">
        <v>0.03</v>
      </c>
      <c r="AM3073">
        <v>0.05</v>
      </c>
      <c r="AN3073">
        <v>0.05</v>
      </c>
      <c r="AO3073">
        <v>1.42</v>
      </c>
      <c r="AP3073">
        <v>1.42</v>
      </c>
      <c r="AQ3073">
        <v>22.67</v>
      </c>
      <c r="AR3073">
        <v>0.53</v>
      </c>
      <c r="AS3073">
        <v>0.68</v>
      </c>
      <c r="AT3073">
        <v>-1</v>
      </c>
      <c r="AU3073">
        <v>-1</v>
      </c>
      <c r="AV3073">
        <v>0.05</v>
      </c>
      <c r="AW3073">
        <v>29.88</v>
      </c>
      <c r="AX3073">
        <v>29.88</v>
      </c>
      <c r="AY3073">
        <v>0.17</v>
      </c>
      <c r="AZ3073">
        <v>0</v>
      </c>
      <c r="BA3073">
        <v>1350</v>
      </c>
    </row>
    <row r="3074" spans="1:53" x14ac:dyDescent="0.25">
      <c r="A3074">
        <v>6449</v>
      </c>
      <c r="B3074" t="s">
        <v>3319</v>
      </c>
      <c r="C3074">
        <v>0</v>
      </c>
      <c r="D3074">
        <v>1.58</v>
      </c>
      <c r="E3074">
        <v>0</v>
      </c>
      <c r="F3074">
        <v>0</v>
      </c>
      <c r="G3074">
        <v>0</v>
      </c>
      <c r="H3074">
        <v>0.03</v>
      </c>
      <c r="I3074">
        <v>0</v>
      </c>
      <c r="J3074">
        <v>2</v>
      </c>
      <c r="K3074">
        <v>0.03</v>
      </c>
      <c r="L3074">
        <v>-1</v>
      </c>
      <c r="M3074">
        <v>-1</v>
      </c>
      <c r="N3074">
        <v>0.67</v>
      </c>
      <c r="O3074">
        <v>3.58</v>
      </c>
      <c r="P3074">
        <v>0.03</v>
      </c>
      <c r="Q3074">
        <v>0.28000000000000003</v>
      </c>
      <c r="R3074">
        <v>0.05</v>
      </c>
      <c r="S3074">
        <v>0.32</v>
      </c>
      <c r="T3074">
        <v>0.23</v>
      </c>
      <c r="U3074">
        <v>0</v>
      </c>
      <c r="V3074">
        <v>0</v>
      </c>
      <c r="W3074">
        <v>20.67</v>
      </c>
      <c r="X3074">
        <v>0.6</v>
      </c>
      <c r="Y3074">
        <v>-1</v>
      </c>
      <c r="Z3074">
        <v>-1</v>
      </c>
      <c r="AA3074">
        <v>24.88</v>
      </c>
      <c r="AB3074">
        <v>0.03</v>
      </c>
      <c r="AC3074">
        <v>0.02</v>
      </c>
      <c r="AD3074">
        <v>0.03</v>
      </c>
      <c r="AE3074">
        <v>4.17</v>
      </c>
      <c r="AF3074">
        <v>-1</v>
      </c>
      <c r="AG3074">
        <v>-1</v>
      </c>
      <c r="AH3074">
        <v>-1</v>
      </c>
      <c r="AI3074">
        <v>0</v>
      </c>
      <c r="AJ3074">
        <v>0</v>
      </c>
      <c r="AK3074">
        <v>0.03</v>
      </c>
      <c r="AL3074">
        <v>0.03</v>
      </c>
      <c r="AM3074">
        <v>0.05</v>
      </c>
      <c r="AN3074">
        <v>0.05</v>
      </c>
      <c r="AO3074">
        <v>1.42</v>
      </c>
      <c r="AP3074">
        <v>1.42</v>
      </c>
      <c r="AQ3074">
        <v>22.67</v>
      </c>
      <c r="AR3074">
        <v>0.53</v>
      </c>
      <c r="AS3074">
        <v>0.68</v>
      </c>
      <c r="AT3074">
        <v>-1</v>
      </c>
      <c r="AU3074">
        <v>-1</v>
      </c>
      <c r="AV3074">
        <v>0.05</v>
      </c>
      <c r="AW3074">
        <v>29.88</v>
      </c>
      <c r="AX3074">
        <v>29.88</v>
      </c>
      <c r="AY3074">
        <v>0.17</v>
      </c>
      <c r="AZ3074">
        <v>0</v>
      </c>
      <c r="BA3074">
        <v>1350</v>
      </c>
    </row>
    <row r="3075" spans="1:53" x14ac:dyDescent="0.25">
      <c r="A3075">
        <v>6450</v>
      </c>
      <c r="B3075" t="s">
        <v>3320</v>
      </c>
      <c r="C3075">
        <v>0</v>
      </c>
      <c r="D3075">
        <v>1.58</v>
      </c>
      <c r="E3075">
        <v>0</v>
      </c>
      <c r="F3075">
        <v>0</v>
      </c>
      <c r="G3075">
        <v>0</v>
      </c>
      <c r="H3075">
        <v>0.03</v>
      </c>
      <c r="I3075">
        <v>0</v>
      </c>
      <c r="J3075">
        <v>2</v>
      </c>
      <c r="K3075">
        <v>0.03</v>
      </c>
      <c r="L3075">
        <v>-1</v>
      </c>
      <c r="M3075">
        <v>-1</v>
      </c>
      <c r="N3075">
        <v>0.67</v>
      </c>
      <c r="O3075">
        <v>3.58</v>
      </c>
      <c r="P3075">
        <v>0.03</v>
      </c>
      <c r="Q3075">
        <v>0.28000000000000003</v>
      </c>
      <c r="R3075">
        <v>0.05</v>
      </c>
      <c r="S3075">
        <v>0.32</v>
      </c>
      <c r="T3075">
        <v>0.23</v>
      </c>
      <c r="U3075">
        <v>0</v>
      </c>
      <c r="V3075">
        <v>0</v>
      </c>
      <c r="W3075">
        <v>20.67</v>
      </c>
      <c r="X3075">
        <v>0.6</v>
      </c>
      <c r="Y3075">
        <v>-1</v>
      </c>
      <c r="Z3075">
        <v>-1</v>
      </c>
      <c r="AA3075">
        <v>24.88</v>
      </c>
      <c r="AB3075">
        <v>0.03</v>
      </c>
      <c r="AC3075">
        <v>0.02</v>
      </c>
      <c r="AD3075">
        <v>0.03</v>
      </c>
      <c r="AE3075">
        <v>4.17</v>
      </c>
      <c r="AF3075">
        <v>-1</v>
      </c>
      <c r="AG3075">
        <v>-1</v>
      </c>
      <c r="AH3075">
        <v>-1</v>
      </c>
      <c r="AI3075">
        <v>0</v>
      </c>
      <c r="AJ3075">
        <v>0</v>
      </c>
      <c r="AK3075">
        <v>0.03</v>
      </c>
      <c r="AL3075">
        <v>0.03</v>
      </c>
      <c r="AM3075">
        <v>0.05</v>
      </c>
      <c r="AN3075">
        <v>0.05</v>
      </c>
      <c r="AO3075">
        <v>1.42</v>
      </c>
      <c r="AP3075">
        <v>1.42</v>
      </c>
      <c r="AQ3075">
        <v>22.67</v>
      </c>
      <c r="AR3075">
        <v>0.53</v>
      </c>
      <c r="AS3075">
        <v>0.68</v>
      </c>
      <c r="AT3075">
        <v>-1</v>
      </c>
      <c r="AU3075">
        <v>-1</v>
      </c>
      <c r="AV3075">
        <v>0.05</v>
      </c>
      <c r="AW3075">
        <v>29.88</v>
      </c>
      <c r="AX3075">
        <v>29.88</v>
      </c>
      <c r="AY3075">
        <v>0.17</v>
      </c>
      <c r="AZ3075">
        <v>0</v>
      </c>
      <c r="BA3075">
        <v>1350</v>
      </c>
    </row>
    <row r="3076" spans="1:53" x14ac:dyDescent="0.25">
      <c r="A3076">
        <v>6451</v>
      </c>
      <c r="B3076" t="s">
        <v>3321</v>
      </c>
      <c r="C3076">
        <v>0</v>
      </c>
      <c r="D3076">
        <v>1.58</v>
      </c>
      <c r="E3076">
        <v>0</v>
      </c>
      <c r="F3076">
        <v>0</v>
      </c>
      <c r="G3076">
        <v>0</v>
      </c>
      <c r="H3076">
        <v>0.03</v>
      </c>
      <c r="I3076">
        <v>0</v>
      </c>
      <c r="J3076">
        <v>2</v>
      </c>
      <c r="K3076">
        <v>0.03</v>
      </c>
      <c r="L3076">
        <v>-1</v>
      </c>
      <c r="M3076">
        <v>-1</v>
      </c>
      <c r="N3076">
        <v>0.67</v>
      </c>
      <c r="O3076">
        <v>3.58</v>
      </c>
      <c r="P3076">
        <v>0.03</v>
      </c>
      <c r="Q3076">
        <v>0.28000000000000003</v>
      </c>
      <c r="R3076">
        <v>0.05</v>
      </c>
      <c r="S3076">
        <v>0.32</v>
      </c>
      <c r="T3076">
        <v>0.23</v>
      </c>
      <c r="U3076">
        <v>0</v>
      </c>
      <c r="V3076">
        <v>0</v>
      </c>
      <c r="W3076">
        <v>20.67</v>
      </c>
      <c r="X3076">
        <v>0.6</v>
      </c>
      <c r="Y3076">
        <v>-1</v>
      </c>
      <c r="Z3076">
        <v>-1</v>
      </c>
      <c r="AA3076">
        <v>24.88</v>
      </c>
      <c r="AB3076">
        <v>0.03</v>
      </c>
      <c r="AC3076">
        <v>0.02</v>
      </c>
      <c r="AD3076">
        <v>0.03</v>
      </c>
      <c r="AE3076">
        <v>4.17</v>
      </c>
      <c r="AF3076">
        <v>-1</v>
      </c>
      <c r="AG3076">
        <v>-1</v>
      </c>
      <c r="AH3076">
        <v>-1</v>
      </c>
      <c r="AI3076">
        <v>0</v>
      </c>
      <c r="AJ3076">
        <v>0</v>
      </c>
      <c r="AK3076">
        <v>0.03</v>
      </c>
      <c r="AL3076">
        <v>0.03</v>
      </c>
      <c r="AM3076">
        <v>0.05</v>
      </c>
      <c r="AN3076">
        <v>0.05</v>
      </c>
      <c r="AO3076">
        <v>1.42</v>
      </c>
      <c r="AP3076">
        <v>1.42</v>
      </c>
      <c r="AQ3076">
        <v>22.67</v>
      </c>
      <c r="AR3076">
        <v>0.53</v>
      </c>
      <c r="AS3076">
        <v>0.68</v>
      </c>
      <c r="AT3076">
        <v>-1</v>
      </c>
      <c r="AU3076">
        <v>-1</v>
      </c>
      <c r="AV3076">
        <v>0.05</v>
      </c>
      <c r="AW3076">
        <v>29.88</v>
      </c>
      <c r="AX3076">
        <v>29.88</v>
      </c>
      <c r="AY3076">
        <v>0.17</v>
      </c>
      <c r="AZ3076">
        <v>0</v>
      </c>
      <c r="BA3076">
        <v>1350</v>
      </c>
    </row>
    <row r="3077" spans="1:53" x14ac:dyDescent="0.25">
      <c r="A3077">
        <v>6453</v>
      </c>
      <c r="B3077" t="s">
        <v>3322</v>
      </c>
      <c r="C3077">
        <v>0</v>
      </c>
      <c r="D3077">
        <v>1.58</v>
      </c>
      <c r="E3077">
        <v>0</v>
      </c>
      <c r="F3077">
        <v>0</v>
      </c>
      <c r="G3077">
        <v>0</v>
      </c>
      <c r="H3077">
        <v>0.03</v>
      </c>
      <c r="I3077">
        <v>0</v>
      </c>
      <c r="J3077">
        <v>2</v>
      </c>
      <c r="K3077">
        <v>0.03</v>
      </c>
      <c r="L3077">
        <v>-1</v>
      </c>
      <c r="M3077">
        <v>-1</v>
      </c>
      <c r="N3077">
        <v>0.67</v>
      </c>
      <c r="O3077">
        <v>3.58</v>
      </c>
      <c r="P3077">
        <v>0.03</v>
      </c>
      <c r="Q3077">
        <v>0.28000000000000003</v>
      </c>
      <c r="R3077">
        <v>0.05</v>
      </c>
      <c r="S3077">
        <v>0.32</v>
      </c>
      <c r="T3077">
        <v>0.23</v>
      </c>
      <c r="U3077">
        <v>0</v>
      </c>
      <c r="V3077">
        <v>0</v>
      </c>
      <c r="W3077">
        <v>20.67</v>
      </c>
      <c r="X3077">
        <v>0.6</v>
      </c>
      <c r="Y3077">
        <v>-1</v>
      </c>
      <c r="Z3077">
        <v>-1</v>
      </c>
      <c r="AA3077">
        <v>24.88</v>
      </c>
      <c r="AB3077">
        <v>0.03</v>
      </c>
      <c r="AC3077">
        <v>0.02</v>
      </c>
      <c r="AD3077">
        <v>0.03</v>
      </c>
      <c r="AE3077">
        <v>4.17</v>
      </c>
      <c r="AF3077">
        <v>-1</v>
      </c>
      <c r="AG3077">
        <v>-1</v>
      </c>
      <c r="AH3077">
        <v>-1</v>
      </c>
      <c r="AI3077">
        <v>0</v>
      </c>
      <c r="AJ3077">
        <v>0</v>
      </c>
      <c r="AK3077">
        <v>0.03</v>
      </c>
      <c r="AL3077">
        <v>0.03</v>
      </c>
      <c r="AM3077">
        <v>0.05</v>
      </c>
      <c r="AN3077">
        <v>0.05</v>
      </c>
      <c r="AO3077">
        <v>1.42</v>
      </c>
      <c r="AP3077">
        <v>1.42</v>
      </c>
      <c r="AQ3077">
        <v>22.67</v>
      </c>
      <c r="AR3077">
        <v>0.53</v>
      </c>
      <c r="AS3077">
        <v>0.68</v>
      </c>
      <c r="AT3077">
        <v>-1</v>
      </c>
      <c r="AU3077">
        <v>-1</v>
      </c>
      <c r="AV3077">
        <v>0.05</v>
      </c>
      <c r="AW3077">
        <v>29.88</v>
      </c>
      <c r="AX3077">
        <v>29.88</v>
      </c>
      <c r="AY3077">
        <v>0.17</v>
      </c>
      <c r="AZ3077">
        <v>0</v>
      </c>
      <c r="BA3077">
        <v>1350</v>
      </c>
    </row>
    <row r="3078" spans="1:53" x14ac:dyDescent="0.25">
      <c r="A3078">
        <v>6455</v>
      </c>
      <c r="B3078" t="s">
        <v>3323</v>
      </c>
      <c r="C3078">
        <v>0</v>
      </c>
      <c r="D3078">
        <v>1.58</v>
      </c>
      <c r="E3078">
        <v>0</v>
      </c>
      <c r="F3078">
        <v>0</v>
      </c>
      <c r="G3078">
        <v>0</v>
      </c>
      <c r="H3078">
        <v>0.03</v>
      </c>
      <c r="I3078">
        <v>0</v>
      </c>
      <c r="J3078">
        <v>2</v>
      </c>
      <c r="K3078">
        <v>0.03</v>
      </c>
      <c r="L3078">
        <v>-1</v>
      </c>
      <c r="M3078">
        <v>-1</v>
      </c>
      <c r="N3078">
        <v>0.67</v>
      </c>
      <c r="O3078">
        <v>3.58</v>
      </c>
      <c r="P3078">
        <v>0.03</v>
      </c>
      <c r="Q3078">
        <v>0.28000000000000003</v>
      </c>
      <c r="R3078">
        <v>0.05</v>
      </c>
      <c r="S3078">
        <v>0.32</v>
      </c>
      <c r="T3078">
        <v>0.23</v>
      </c>
      <c r="U3078">
        <v>0</v>
      </c>
      <c r="V3078">
        <v>0</v>
      </c>
      <c r="W3078">
        <v>20.67</v>
      </c>
      <c r="X3078">
        <v>0.6</v>
      </c>
      <c r="Y3078">
        <v>-1</v>
      </c>
      <c r="Z3078">
        <v>-1</v>
      </c>
      <c r="AA3078">
        <v>24.88</v>
      </c>
      <c r="AB3078">
        <v>0.03</v>
      </c>
      <c r="AC3078">
        <v>0.02</v>
      </c>
      <c r="AD3078">
        <v>0.03</v>
      </c>
      <c r="AE3078">
        <v>4.17</v>
      </c>
      <c r="AF3078">
        <v>-1</v>
      </c>
      <c r="AG3078">
        <v>-1</v>
      </c>
      <c r="AH3078">
        <v>-1</v>
      </c>
      <c r="AI3078">
        <v>0</v>
      </c>
      <c r="AJ3078">
        <v>0</v>
      </c>
      <c r="AK3078">
        <v>0.03</v>
      </c>
      <c r="AL3078">
        <v>0.03</v>
      </c>
      <c r="AM3078">
        <v>0.05</v>
      </c>
      <c r="AN3078">
        <v>0.05</v>
      </c>
      <c r="AO3078">
        <v>1.42</v>
      </c>
      <c r="AP3078">
        <v>1.42</v>
      </c>
      <c r="AQ3078">
        <v>22.67</v>
      </c>
      <c r="AR3078">
        <v>0.53</v>
      </c>
      <c r="AS3078">
        <v>0.68</v>
      </c>
      <c r="AT3078">
        <v>-1</v>
      </c>
      <c r="AU3078">
        <v>-1</v>
      </c>
      <c r="AV3078">
        <v>0.05</v>
      </c>
      <c r="AW3078">
        <v>29.88</v>
      </c>
      <c r="AX3078">
        <v>29.88</v>
      </c>
      <c r="AY3078">
        <v>0.17</v>
      </c>
      <c r="AZ3078">
        <v>0</v>
      </c>
      <c r="BA3078">
        <v>1350</v>
      </c>
    </row>
    <row r="3079" spans="1:53" x14ac:dyDescent="0.25">
      <c r="A3079">
        <v>6456</v>
      </c>
      <c r="B3079" t="s">
        <v>3324</v>
      </c>
      <c r="C3079">
        <v>0</v>
      </c>
      <c r="D3079">
        <v>1.58</v>
      </c>
      <c r="E3079">
        <v>0</v>
      </c>
      <c r="F3079">
        <v>0</v>
      </c>
      <c r="G3079">
        <v>0</v>
      </c>
      <c r="H3079">
        <v>0.03</v>
      </c>
      <c r="I3079">
        <v>0</v>
      </c>
      <c r="J3079">
        <v>2</v>
      </c>
      <c r="K3079">
        <v>0.03</v>
      </c>
      <c r="L3079">
        <v>-1</v>
      </c>
      <c r="M3079">
        <v>-1</v>
      </c>
      <c r="N3079">
        <v>0.67</v>
      </c>
      <c r="O3079">
        <v>3.58</v>
      </c>
      <c r="P3079">
        <v>0.03</v>
      </c>
      <c r="Q3079">
        <v>0.28000000000000003</v>
      </c>
      <c r="R3079">
        <v>0.05</v>
      </c>
      <c r="S3079">
        <v>0.32</v>
      </c>
      <c r="T3079">
        <v>0.23</v>
      </c>
      <c r="U3079">
        <v>0</v>
      </c>
      <c r="V3079">
        <v>0</v>
      </c>
      <c r="W3079">
        <v>20.67</v>
      </c>
      <c r="X3079">
        <v>0.6</v>
      </c>
      <c r="Y3079">
        <v>-1</v>
      </c>
      <c r="Z3079">
        <v>-1</v>
      </c>
      <c r="AA3079">
        <v>24.88</v>
      </c>
      <c r="AB3079">
        <v>0.03</v>
      </c>
      <c r="AC3079">
        <v>0.02</v>
      </c>
      <c r="AD3079">
        <v>0.03</v>
      </c>
      <c r="AE3079">
        <v>4.17</v>
      </c>
      <c r="AF3079">
        <v>-1</v>
      </c>
      <c r="AG3079">
        <v>-1</v>
      </c>
      <c r="AH3079">
        <v>-1</v>
      </c>
      <c r="AI3079">
        <v>0</v>
      </c>
      <c r="AJ3079">
        <v>0</v>
      </c>
      <c r="AK3079">
        <v>0.03</v>
      </c>
      <c r="AL3079">
        <v>0.03</v>
      </c>
      <c r="AM3079">
        <v>0.05</v>
      </c>
      <c r="AN3079">
        <v>0.05</v>
      </c>
      <c r="AO3079">
        <v>1.42</v>
      </c>
      <c r="AP3079">
        <v>1.42</v>
      </c>
      <c r="AQ3079">
        <v>22.67</v>
      </c>
      <c r="AR3079">
        <v>0.53</v>
      </c>
      <c r="AS3079">
        <v>0.68</v>
      </c>
      <c r="AT3079">
        <v>-1</v>
      </c>
      <c r="AU3079">
        <v>-1</v>
      </c>
      <c r="AV3079">
        <v>0.05</v>
      </c>
      <c r="AW3079">
        <v>29.88</v>
      </c>
      <c r="AX3079">
        <v>29.88</v>
      </c>
      <c r="AY3079">
        <v>0.17</v>
      </c>
      <c r="AZ3079">
        <v>0</v>
      </c>
      <c r="BA3079">
        <v>1350</v>
      </c>
    </row>
    <row r="3080" spans="1:53" x14ac:dyDescent="0.25">
      <c r="A3080">
        <v>6457</v>
      </c>
      <c r="B3080" t="s">
        <v>3325</v>
      </c>
      <c r="C3080">
        <v>0</v>
      </c>
      <c r="D3080">
        <v>1.58</v>
      </c>
      <c r="E3080">
        <v>0</v>
      </c>
      <c r="F3080">
        <v>0</v>
      </c>
      <c r="G3080">
        <v>0</v>
      </c>
      <c r="H3080">
        <v>0.03</v>
      </c>
      <c r="I3080">
        <v>0</v>
      </c>
      <c r="J3080">
        <v>2</v>
      </c>
      <c r="K3080">
        <v>0.03</v>
      </c>
      <c r="L3080">
        <v>-1</v>
      </c>
      <c r="M3080">
        <v>-1</v>
      </c>
      <c r="N3080">
        <v>0.67</v>
      </c>
      <c r="O3080">
        <v>3.58</v>
      </c>
      <c r="P3080">
        <v>0.03</v>
      </c>
      <c r="Q3080">
        <v>0.28000000000000003</v>
      </c>
      <c r="R3080">
        <v>0.05</v>
      </c>
      <c r="S3080">
        <v>0.32</v>
      </c>
      <c r="T3080">
        <v>0.23</v>
      </c>
      <c r="U3080">
        <v>0</v>
      </c>
      <c r="V3080">
        <v>0</v>
      </c>
      <c r="W3080">
        <v>20.67</v>
      </c>
      <c r="X3080">
        <v>0.6</v>
      </c>
      <c r="Y3080">
        <v>-1</v>
      </c>
      <c r="Z3080">
        <v>-1</v>
      </c>
      <c r="AA3080">
        <v>24.88</v>
      </c>
      <c r="AB3080">
        <v>0.03</v>
      </c>
      <c r="AC3080">
        <v>0.02</v>
      </c>
      <c r="AD3080">
        <v>0.03</v>
      </c>
      <c r="AE3080">
        <v>4.17</v>
      </c>
      <c r="AF3080">
        <v>-1</v>
      </c>
      <c r="AG3080">
        <v>-1</v>
      </c>
      <c r="AH3080">
        <v>-1</v>
      </c>
      <c r="AI3080">
        <v>0</v>
      </c>
      <c r="AJ3080">
        <v>0</v>
      </c>
      <c r="AK3080">
        <v>0.03</v>
      </c>
      <c r="AL3080">
        <v>0.03</v>
      </c>
      <c r="AM3080">
        <v>0.05</v>
      </c>
      <c r="AN3080">
        <v>0.05</v>
      </c>
      <c r="AO3080">
        <v>1.42</v>
      </c>
      <c r="AP3080">
        <v>1.42</v>
      </c>
      <c r="AQ3080">
        <v>22.67</v>
      </c>
      <c r="AR3080">
        <v>0.53</v>
      </c>
      <c r="AS3080">
        <v>0.68</v>
      </c>
      <c r="AT3080">
        <v>-1</v>
      </c>
      <c r="AU3080">
        <v>-1</v>
      </c>
      <c r="AV3080">
        <v>0.05</v>
      </c>
      <c r="AW3080">
        <v>29.88</v>
      </c>
      <c r="AX3080">
        <v>29.88</v>
      </c>
      <c r="AY3080">
        <v>0.17</v>
      </c>
      <c r="AZ3080">
        <v>0</v>
      </c>
      <c r="BA3080">
        <v>1350</v>
      </c>
    </row>
    <row r="3081" spans="1:53" x14ac:dyDescent="0.25">
      <c r="A3081">
        <v>6458</v>
      </c>
      <c r="B3081" t="s">
        <v>3326</v>
      </c>
      <c r="C3081">
        <v>0</v>
      </c>
      <c r="D3081">
        <v>1.58</v>
      </c>
      <c r="E3081">
        <v>0</v>
      </c>
      <c r="F3081">
        <v>0</v>
      </c>
      <c r="G3081">
        <v>0</v>
      </c>
      <c r="H3081">
        <v>0.03</v>
      </c>
      <c r="I3081">
        <v>0</v>
      </c>
      <c r="J3081">
        <v>2</v>
      </c>
      <c r="K3081">
        <v>0.03</v>
      </c>
      <c r="L3081">
        <v>-1</v>
      </c>
      <c r="M3081">
        <v>-1</v>
      </c>
      <c r="N3081">
        <v>0.67</v>
      </c>
      <c r="O3081">
        <v>3.58</v>
      </c>
      <c r="P3081">
        <v>0.03</v>
      </c>
      <c r="Q3081">
        <v>0.28000000000000003</v>
      </c>
      <c r="R3081">
        <v>0.05</v>
      </c>
      <c r="S3081">
        <v>0.32</v>
      </c>
      <c r="T3081">
        <v>0.23</v>
      </c>
      <c r="U3081">
        <v>0</v>
      </c>
      <c r="V3081">
        <v>0</v>
      </c>
      <c r="W3081">
        <v>20.67</v>
      </c>
      <c r="X3081">
        <v>0.6</v>
      </c>
      <c r="Y3081">
        <v>-1</v>
      </c>
      <c r="Z3081">
        <v>-1</v>
      </c>
      <c r="AA3081">
        <v>24.88</v>
      </c>
      <c r="AB3081">
        <v>0.03</v>
      </c>
      <c r="AC3081">
        <v>0.02</v>
      </c>
      <c r="AD3081">
        <v>0.03</v>
      </c>
      <c r="AE3081">
        <v>4.17</v>
      </c>
      <c r="AF3081">
        <v>-1</v>
      </c>
      <c r="AG3081">
        <v>-1</v>
      </c>
      <c r="AH3081">
        <v>-1</v>
      </c>
      <c r="AI3081">
        <v>0</v>
      </c>
      <c r="AJ3081">
        <v>0</v>
      </c>
      <c r="AK3081">
        <v>0.03</v>
      </c>
      <c r="AL3081">
        <v>0.03</v>
      </c>
      <c r="AM3081">
        <v>0.05</v>
      </c>
      <c r="AN3081">
        <v>0.05</v>
      </c>
      <c r="AO3081">
        <v>1.42</v>
      </c>
      <c r="AP3081">
        <v>1.42</v>
      </c>
      <c r="AQ3081">
        <v>22.67</v>
      </c>
      <c r="AR3081">
        <v>0.53</v>
      </c>
      <c r="AS3081">
        <v>0.68</v>
      </c>
      <c r="AT3081">
        <v>-1</v>
      </c>
      <c r="AU3081">
        <v>-1</v>
      </c>
      <c r="AV3081">
        <v>0.05</v>
      </c>
      <c r="AW3081">
        <v>29.88</v>
      </c>
      <c r="AX3081">
        <v>29.88</v>
      </c>
      <c r="AY3081">
        <v>0.17</v>
      </c>
      <c r="AZ3081">
        <v>0</v>
      </c>
      <c r="BA3081">
        <v>1350</v>
      </c>
    </row>
    <row r="3082" spans="1:53" x14ac:dyDescent="0.25">
      <c r="A3082">
        <v>6459</v>
      </c>
      <c r="B3082" t="s">
        <v>3327</v>
      </c>
      <c r="C3082">
        <v>0</v>
      </c>
      <c r="D3082">
        <v>1.58</v>
      </c>
      <c r="E3082">
        <v>0</v>
      </c>
      <c r="F3082">
        <v>0</v>
      </c>
      <c r="G3082">
        <v>0</v>
      </c>
      <c r="H3082">
        <v>0.03</v>
      </c>
      <c r="I3082">
        <v>0</v>
      </c>
      <c r="J3082">
        <v>2</v>
      </c>
      <c r="K3082">
        <v>0.03</v>
      </c>
      <c r="L3082">
        <v>-1</v>
      </c>
      <c r="M3082">
        <v>-1</v>
      </c>
      <c r="N3082">
        <v>0.67</v>
      </c>
      <c r="O3082">
        <v>3.58</v>
      </c>
      <c r="P3082">
        <v>0.03</v>
      </c>
      <c r="Q3082">
        <v>0.28000000000000003</v>
      </c>
      <c r="R3082">
        <v>0.05</v>
      </c>
      <c r="S3082">
        <v>0.32</v>
      </c>
      <c r="T3082">
        <v>0.23</v>
      </c>
      <c r="U3082">
        <v>0</v>
      </c>
      <c r="V3082">
        <v>0</v>
      </c>
      <c r="W3082">
        <v>20.67</v>
      </c>
      <c r="X3082">
        <v>0.6</v>
      </c>
      <c r="Y3082">
        <v>-1</v>
      </c>
      <c r="Z3082">
        <v>-1</v>
      </c>
      <c r="AA3082">
        <v>24.88</v>
      </c>
      <c r="AB3082">
        <v>0.03</v>
      </c>
      <c r="AC3082">
        <v>0.02</v>
      </c>
      <c r="AD3082">
        <v>0.03</v>
      </c>
      <c r="AE3082">
        <v>4.17</v>
      </c>
      <c r="AF3082">
        <v>-1</v>
      </c>
      <c r="AG3082">
        <v>-1</v>
      </c>
      <c r="AH3082">
        <v>-1</v>
      </c>
      <c r="AI3082">
        <v>0</v>
      </c>
      <c r="AJ3082">
        <v>0</v>
      </c>
      <c r="AK3082">
        <v>0.03</v>
      </c>
      <c r="AL3082">
        <v>0.03</v>
      </c>
      <c r="AM3082">
        <v>0.05</v>
      </c>
      <c r="AN3082">
        <v>0.05</v>
      </c>
      <c r="AO3082">
        <v>1.42</v>
      </c>
      <c r="AP3082">
        <v>1.42</v>
      </c>
      <c r="AQ3082">
        <v>22.67</v>
      </c>
      <c r="AR3082">
        <v>0.53</v>
      </c>
      <c r="AS3082">
        <v>0.68</v>
      </c>
      <c r="AT3082">
        <v>-1</v>
      </c>
      <c r="AU3082">
        <v>-1</v>
      </c>
      <c r="AV3082">
        <v>0.05</v>
      </c>
      <c r="AW3082">
        <v>29.88</v>
      </c>
      <c r="AX3082">
        <v>29.88</v>
      </c>
      <c r="AY3082">
        <v>0.17</v>
      </c>
      <c r="AZ3082">
        <v>0</v>
      </c>
      <c r="BA3082">
        <v>1350</v>
      </c>
    </row>
    <row r="3083" spans="1:53" x14ac:dyDescent="0.25">
      <c r="A3083">
        <v>6460</v>
      </c>
      <c r="B3083" t="s">
        <v>3328</v>
      </c>
      <c r="C3083">
        <v>0</v>
      </c>
      <c r="D3083">
        <v>1.58</v>
      </c>
      <c r="E3083">
        <v>0</v>
      </c>
      <c r="F3083">
        <v>0</v>
      </c>
      <c r="G3083">
        <v>0</v>
      </c>
      <c r="H3083">
        <v>0.03</v>
      </c>
      <c r="I3083">
        <v>0</v>
      </c>
      <c r="J3083">
        <v>2</v>
      </c>
      <c r="K3083">
        <v>0.03</v>
      </c>
      <c r="L3083">
        <v>-1</v>
      </c>
      <c r="M3083">
        <v>-1</v>
      </c>
      <c r="N3083">
        <v>0.67</v>
      </c>
      <c r="O3083">
        <v>3.58</v>
      </c>
      <c r="P3083">
        <v>0.03</v>
      </c>
      <c r="Q3083">
        <v>0.28000000000000003</v>
      </c>
      <c r="R3083">
        <v>0.05</v>
      </c>
      <c r="S3083">
        <v>0.32</v>
      </c>
      <c r="T3083">
        <v>0.23</v>
      </c>
      <c r="U3083">
        <v>0</v>
      </c>
      <c r="V3083">
        <v>0</v>
      </c>
      <c r="W3083">
        <v>20.67</v>
      </c>
      <c r="X3083">
        <v>0.6</v>
      </c>
      <c r="Y3083">
        <v>-1</v>
      </c>
      <c r="Z3083">
        <v>-1</v>
      </c>
      <c r="AA3083">
        <v>24.88</v>
      </c>
      <c r="AB3083">
        <v>0.03</v>
      </c>
      <c r="AC3083">
        <v>0.02</v>
      </c>
      <c r="AD3083">
        <v>0.03</v>
      </c>
      <c r="AE3083">
        <v>4.17</v>
      </c>
      <c r="AF3083">
        <v>-1</v>
      </c>
      <c r="AG3083">
        <v>-1</v>
      </c>
      <c r="AH3083">
        <v>-1</v>
      </c>
      <c r="AI3083">
        <v>0</v>
      </c>
      <c r="AJ3083">
        <v>0</v>
      </c>
      <c r="AK3083">
        <v>0.03</v>
      </c>
      <c r="AL3083">
        <v>0.03</v>
      </c>
      <c r="AM3083">
        <v>0.05</v>
      </c>
      <c r="AN3083">
        <v>0.05</v>
      </c>
      <c r="AO3083">
        <v>1.42</v>
      </c>
      <c r="AP3083">
        <v>1.42</v>
      </c>
      <c r="AQ3083">
        <v>22.67</v>
      </c>
      <c r="AR3083">
        <v>0.53</v>
      </c>
      <c r="AS3083">
        <v>0.68</v>
      </c>
      <c r="AT3083">
        <v>-1</v>
      </c>
      <c r="AU3083">
        <v>-1</v>
      </c>
      <c r="AV3083">
        <v>0.05</v>
      </c>
      <c r="AW3083">
        <v>29.88</v>
      </c>
      <c r="AX3083">
        <v>29.88</v>
      </c>
      <c r="AY3083">
        <v>0.17</v>
      </c>
      <c r="AZ3083">
        <v>0</v>
      </c>
      <c r="BA3083">
        <v>1350</v>
      </c>
    </row>
    <row r="3084" spans="1:53" x14ac:dyDescent="0.25">
      <c r="A3084">
        <v>6461</v>
      </c>
      <c r="B3084" t="s">
        <v>3329</v>
      </c>
      <c r="C3084">
        <v>0</v>
      </c>
      <c r="D3084">
        <v>1.58</v>
      </c>
      <c r="E3084">
        <v>0</v>
      </c>
      <c r="F3084">
        <v>0</v>
      </c>
      <c r="G3084">
        <v>0</v>
      </c>
      <c r="H3084">
        <v>0.03</v>
      </c>
      <c r="I3084">
        <v>0</v>
      </c>
      <c r="J3084">
        <v>2</v>
      </c>
      <c r="K3084">
        <v>0.03</v>
      </c>
      <c r="L3084">
        <v>-1</v>
      </c>
      <c r="M3084">
        <v>-1</v>
      </c>
      <c r="N3084">
        <v>0.67</v>
      </c>
      <c r="O3084">
        <v>3.58</v>
      </c>
      <c r="P3084">
        <v>0.03</v>
      </c>
      <c r="Q3084">
        <v>0.28000000000000003</v>
      </c>
      <c r="R3084">
        <v>0.05</v>
      </c>
      <c r="S3084">
        <v>0.32</v>
      </c>
      <c r="T3084">
        <v>0.23</v>
      </c>
      <c r="U3084">
        <v>0</v>
      </c>
      <c r="V3084">
        <v>0</v>
      </c>
      <c r="W3084">
        <v>20.67</v>
      </c>
      <c r="X3084">
        <v>0.6</v>
      </c>
      <c r="Y3084">
        <v>-1</v>
      </c>
      <c r="Z3084">
        <v>-1</v>
      </c>
      <c r="AA3084">
        <v>24.88</v>
      </c>
      <c r="AB3084">
        <v>0.03</v>
      </c>
      <c r="AC3084">
        <v>0.02</v>
      </c>
      <c r="AD3084">
        <v>0.03</v>
      </c>
      <c r="AE3084">
        <v>4.17</v>
      </c>
      <c r="AF3084">
        <v>-1</v>
      </c>
      <c r="AG3084">
        <v>-1</v>
      </c>
      <c r="AH3084">
        <v>-1</v>
      </c>
      <c r="AI3084">
        <v>0</v>
      </c>
      <c r="AJ3084">
        <v>0</v>
      </c>
      <c r="AK3084">
        <v>0.03</v>
      </c>
      <c r="AL3084">
        <v>0.03</v>
      </c>
      <c r="AM3084">
        <v>0.05</v>
      </c>
      <c r="AN3084">
        <v>0.05</v>
      </c>
      <c r="AO3084">
        <v>1.42</v>
      </c>
      <c r="AP3084">
        <v>1.42</v>
      </c>
      <c r="AQ3084">
        <v>22.67</v>
      </c>
      <c r="AR3084">
        <v>0.53</v>
      </c>
      <c r="AS3084">
        <v>0.68</v>
      </c>
      <c r="AT3084">
        <v>-1</v>
      </c>
      <c r="AU3084">
        <v>-1</v>
      </c>
      <c r="AV3084">
        <v>0.05</v>
      </c>
      <c r="AW3084">
        <v>29.88</v>
      </c>
      <c r="AX3084">
        <v>29.88</v>
      </c>
      <c r="AY3084">
        <v>0.17</v>
      </c>
      <c r="AZ3084">
        <v>0</v>
      </c>
      <c r="BA3084">
        <v>1350</v>
      </c>
    </row>
    <row r="3085" spans="1:53" x14ac:dyDescent="0.25">
      <c r="A3085">
        <v>6462</v>
      </c>
      <c r="B3085" t="s">
        <v>3330</v>
      </c>
      <c r="C3085">
        <v>0</v>
      </c>
      <c r="D3085">
        <v>1.58</v>
      </c>
      <c r="E3085">
        <v>0</v>
      </c>
      <c r="F3085">
        <v>0</v>
      </c>
      <c r="G3085">
        <v>0</v>
      </c>
      <c r="H3085">
        <v>0.03</v>
      </c>
      <c r="I3085">
        <v>0</v>
      </c>
      <c r="J3085">
        <v>2</v>
      </c>
      <c r="K3085">
        <v>0.03</v>
      </c>
      <c r="L3085">
        <v>-1</v>
      </c>
      <c r="M3085">
        <v>-1</v>
      </c>
      <c r="N3085">
        <v>0.67</v>
      </c>
      <c r="O3085">
        <v>3.58</v>
      </c>
      <c r="P3085">
        <v>0.03</v>
      </c>
      <c r="Q3085">
        <v>0.28000000000000003</v>
      </c>
      <c r="R3085">
        <v>0.05</v>
      </c>
      <c r="S3085">
        <v>0.32</v>
      </c>
      <c r="T3085">
        <v>0.23</v>
      </c>
      <c r="U3085">
        <v>0</v>
      </c>
      <c r="V3085">
        <v>0</v>
      </c>
      <c r="W3085">
        <v>20.67</v>
      </c>
      <c r="X3085">
        <v>0.6</v>
      </c>
      <c r="Y3085">
        <v>-1</v>
      </c>
      <c r="Z3085">
        <v>-1</v>
      </c>
      <c r="AA3085">
        <v>24.88</v>
      </c>
      <c r="AB3085">
        <v>0.03</v>
      </c>
      <c r="AC3085">
        <v>0.02</v>
      </c>
      <c r="AD3085">
        <v>0.03</v>
      </c>
      <c r="AE3085">
        <v>4.17</v>
      </c>
      <c r="AF3085">
        <v>-1</v>
      </c>
      <c r="AG3085">
        <v>-1</v>
      </c>
      <c r="AH3085">
        <v>-1</v>
      </c>
      <c r="AI3085">
        <v>0</v>
      </c>
      <c r="AJ3085">
        <v>0</v>
      </c>
      <c r="AK3085">
        <v>0.03</v>
      </c>
      <c r="AL3085">
        <v>0.03</v>
      </c>
      <c r="AM3085">
        <v>0.05</v>
      </c>
      <c r="AN3085">
        <v>0.05</v>
      </c>
      <c r="AO3085">
        <v>1.42</v>
      </c>
      <c r="AP3085">
        <v>1.42</v>
      </c>
      <c r="AQ3085">
        <v>22.67</v>
      </c>
      <c r="AR3085">
        <v>0.53</v>
      </c>
      <c r="AS3085">
        <v>0.68</v>
      </c>
      <c r="AT3085">
        <v>-1</v>
      </c>
      <c r="AU3085">
        <v>-1</v>
      </c>
      <c r="AV3085">
        <v>0.05</v>
      </c>
      <c r="AW3085">
        <v>29.88</v>
      </c>
      <c r="AX3085">
        <v>29.88</v>
      </c>
      <c r="AY3085">
        <v>0.17</v>
      </c>
      <c r="AZ3085">
        <v>0</v>
      </c>
      <c r="BA3085">
        <v>1350</v>
      </c>
    </row>
    <row r="3086" spans="1:53" x14ac:dyDescent="0.25">
      <c r="A3086">
        <v>6463</v>
      </c>
      <c r="B3086" t="s">
        <v>3331</v>
      </c>
      <c r="C3086">
        <v>0</v>
      </c>
      <c r="D3086">
        <v>1.58</v>
      </c>
      <c r="E3086">
        <v>0</v>
      </c>
      <c r="F3086">
        <v>0</v>
      </c>
      <c r="G3086">
        <v>0</v>
      </c>
      <c r="H3086">
        <v>0.03</v>
      </c>
      <c r="I3086">
        <v>0</v>
      </c>
      <c r="J3086">
        <v>2</v>
      </c>
      <c r="K3086">
        <v>0.03</v>
      </c>
      <c r="L3086">
        <v>-1</v>
      </c>
      <c r="M3086">
        <v>-1</v>
      </c>
      <c r="N3086">
        <v>0.67</v>
      </c>
      <c r="O3086">
        <v>3.58</v>
      </c>
      <c r="P3086">
        <v>0.03</v>
      </c>
      <c r="Q3086">
        <v>0.28000000000000003</v>
      </c>
      <c r="R3086">
        <v>0.05</v>
      </c>
      <c r="S3086">
        <v>0.32</v>
      </c>
      <c r="T3086">
        <v>0.23</v>
      </c>
      <c r="U3086">
        <v>0</v>
      </c>
      <c r="V3086">
        <v>0</v>
      </c>
      <c r="W3086">
        <v>20.67</v>
      </c>
      <c r="X3086">
        <v>0.6</v>
      </c>
      <c r="Y3086">
        <v>-1</v>
      </c>
      <c r="Z3086">
        <v>-1</v>
      </c>
      <c r="AA3086">
        <v>24.88</v>
      </c>
      <c r="AB3086">
        <v>0.03</v>
      </c>
      <c r="AC3086">
        <v>0.02</v>
      </c>
      <c r="AD3086">
        <v>0.03</v>
      </c>
      <c r="AE3086">
        <v>4.17</v>
      </c>
      <c r="AF3086">
        <v>-1</v>
      </c>
      <c r="AG3086">
        <v>-1</v>
      </c>
      <c r="AH3086">
        <v>-1</v>
      </c>
      <c r="AI3086">
        <v>0</v>
      </c>
      <c r="AJ3086">
        <v>0</v>
      </c>
      <c r="AK3086">
        <v>0.03</v>
      </c>
      <c r="AL3086">
        <v>0.03</v>
      </c>
      <c r="AM3086">
        <v>0.05</v>
      </c>
      <c r="AN3086">
        <v>0.05</v>
      </c>
      <c r="AO3086">
        <v>1.42</v>
      </c>
      <c r="AP3086">
        <v>1.42</v>
      </c>
      <c r="AQ3086">
        <v>22.67</v>
      </c>
      <c r="AR3086">
        <v>0.53</v>
      </c>
      <c r="AS3086">
        <v>0.68</v>
      </c>
      <c r="AT3086">
        <v>-1</v>
      </c>
      <c r="AU3086">
        <v>-1</v>
      </c>
      <c r="AV3086">
        <v>0.05</v>
      </c>
      <c r="AW3086">
        <v>29.88</v>
      </c>
      <c r="AX3086">
        <v>29.88</v>
      </c>
      <c r="AY3086">
        <v>0.17</v>
      </c>
      <c r="AZ3086">
        <v>0</v>
      </c>
      <c r="BA3086">
        <v>1350</v>
      </c>
    </row>
    <row r="3087" spans="1:53" x14ac:dyDescent="0.25">
      <c r="A3087">
        <v>6464</v>
      </c>
      <c r="B3087" t="s">
        <v>3332</v>
      </c>
      <c r="C3087">
        <v>0</v>
      </c>
      <c r="D3087">
        <v>1.58</v>
      </c>
      <c r="E3087">
        <v>0</v>
      </c>
      <c r="F3087">
        <v>0</v>
      </c>
      <c r="G3087">
        <v>0</v>
      </c>
      <c r="H3087">
        <v>0.03</v>
      </c>
      <c r="I3087">
        <v>0</v>
      </c>
      <c r="J3087">
        <v>2</v>
      </c>
      <c r="K3087">
        <v>0.03</v>
      </c>
      <c r="L3087">
        <v>-1</v>
      </c>
      <c r="M3087">
        <v>-1</v>
      </c>
      <c r="N3087">
        <v>0.67</v>
      </c>
      <c r="O3087">
        <v>3.58</v>
      </c>
      <c r="P3087">
        <v>0.03</v>
      </c>
      <c r="Q3087">
        <v>0.28000000000000003</v>
      </c>
      <c r="R3087">
        <v>0.05</v>
      </c>
      <c r="S3087">
        <v>0.32</v>
      </c>
      <c r="T3087">
        <v>0.23</v>
      </c>
      <c r="U3087">
        <v>0</v>
      </c>
      <c r="V3087">
        <v>0</v>
      </c>
      <c r="W3087">
        <v>20.67</v>
      </c>
      <c r="X3087">
        <v>0.6</v>
      </c>
      <c r="Y3087">
        <v>-1</v>
      </c>
      <c r="Z3087">
        <v>-1</v>
      </c>
      <c r="AA3087">
        <v>24.88</v>
      </c>
      <c r="AB3087">
        <v>0.03</v>
      </c>
      <c r="AC3087">
        <v>0.02</v>
      </c>
      <c r="AD3087">
        <v>0.03</v>
      </c>
      <c r="AE3087">
        <v>4.17</v>
      </c>
      <c r="AF3087">
        <v>-1</v>
      </c>
      <c r="AG3087">
        <v>-1</v>
      </c>
      <c r="AH3087">
        <v>-1</v>
      </c>
      <c r="AI3087">
        <v>0</v>
      </c>
      <c r="AJ3087">
        <v>0</v>
      </c>
      <c r="AK3087">
        <v>0.03</v>
      </c>
      <c r="AL3087">
        <v>0.03</v>
      </c>
      <c r="AM3087">
        <v>0.05</v>
      </c>
      <c r="AN3087">
        <v>0.05</v>
      </c>
      <c r="AO3087">
        <v>1.42</v>
      </c>
      <c r="AP3087">
        <v>1.42</v>
      </c>
      <c r="AQ3087">
        <v>22.67</v>
      </c>
      <c r="AR3087">
        <v>0.53</v>
      </c>
      <c r="AS3087">
        <v>0.68</v>
      </c>
      <c r="AT3087">
        <v>-1</v>
      </c>
      <c r="AU3087">
        <v>-1</v>
      </c>
      <c r="AV3087">
        <v>0.05</v>
      </c>
      <c r="AW3087">
        <v>29.88</v>
      </c>
      <c r="AX3087">
        <v>29.88</v>
      </c>
      <c r="AY3087">
        <v>0.17</v>
      </c>
      <c r="AZ3087">
        <v>0</v>
      </c>
      <c r="BA3087">
        <v>1350</v>
      </c>
    </row>
    <row r="3088" spans="1:53" x14ac:dyDescent="0.25">
      <c r="A3088">
        <v>6465</v>
      </c>
      <c r="B3088" t="s">
        <v>3333</v>
      </c>
      <c r="C3088">
        <v>0</v>
      </c>
      <c r="D3088">
        <v>1.58</v>
      </c>
      <c r="E3088">
        <v>0</v>
      </c>
      <c r="F3088">
        <v>0</v>
      </c>
      <c r="G3088">
        <v>0</v>
      </c>
      <c r="H3088">
        <v>0.03</v>
      </c>
      <c r="I3088">
        <v>0</v>
      </c>
      <c r="J3088">
        <v>2</v>
      </c>
      <c r="K3088">
        <v>0.03</v>
      </c>
      <c r="L3088">
        <v>-1</v>
      </c>
      <c r="M3088">
        <v>-1</v>
      </c>
      <c r="N3088">
        <v>0.67</v>
      </c>
      <c r="O3088">
        <v>3.58</v>
      </c>
      <c r="P3088">
        <v>0.03</v>
      </c>
      <c r="Q3088">
        <v>0.28000000000000003</v>
      </c>
      <c r="R3088">
        <v>0.05</v>
      </c>
      <c r="S3088">
        <v>0.32</v>
      </c>
      <c r="T3088">
        <v>0.23</v>
      </c>
      <c r="U3088">
        <v>0</v>
      </c>
      <c r="V3088">
        <v>0</v>
      </c>
      <c r="W3088">
        <v>20.67</v>
      </c>
      <c r="X3088">
        <v>0.6</v>
      </c>
      <c r="Y3088">
        <v>-1</v>
      </c>
      <c r="Z3088">
        <v>-1</v>
      </c>
      <c r="AA3088">
        <v>24.88</v>
      </c>
      <c r="AB3088">
        <v>0.03</v>
      </c>
      <c r="AC3088">
        <v>0.02</v>
      </c>
      <c r="AD3088">
        <v>0.03</v>
      </c>
      <c r="AE3088">
        <v>4.17</v>
      </c>
      <c r="AF3088">
        <v>-1</v>
      </c>
      <c r="AG3088">
        <v>-1</v>
      </c>
      <c r="AH3088">
        <v>-1</v>
      </c>
      <c r="AI3088">
        <v>0</v>
      </c>
      <c r="AJ3088">
        <v>0</v>
      </c>
      <c r="AK3088">
        <v>0.03</v>
      </c>
      <c r="AL3088">
        <v>0.03</v>
      </c>
      <c r="AM3088">
        <v>0.05</v>
      </c>
      <c r="AN3088">
        <v>0.05</v>
      </c>
      <c r="AO3088">
        <v>1.42</v>
      </c>
      <c r="AP3088">
        <v>1.42</v>
      </c>
      <c r="AQ3088">
        <v>22.67</v>
      </c>
      <c r="AR3088">
        <v>0.53</v>
      </c>
      <c r="AS3088">
        <v>0.68</v>
      </c>
      <c r="AT3088">
        <v>-1</v>
      </c>
      <c r="AU3088">
        <v>-1</v>
      </c>
      <c r="AV3088">
        <v>0.05</v>
      </c>
      <c r="AW3088">
        <v>29.88</v>
      </c>
      <c r="AX3088">
        <v>29.88</v>
      </c>
      <c r="AY3088">
        <v>0.17</v>
      </c>
      <c r="AZ3088">
        <v>0</v>
      </c>
      <c r="BA3088">
        <v>1350</v>
      </c>
    </row>
    <row r="3089" spans="1:53" x14ac:dyDescent="0.25">
      <c r="A3089">
        <v>6467</v>
      </c>
      <c r="B3089" t="s">
        <v>1907</v>
      </c>
      <c r="C3089">
        <v>0</v>
      </c>
      <c r="D3089">
        <v>1.58</v>
      </c>
      <c r="E3089">
        <v>0</v>
      </c>
      <c r="F3089">
        <v>0</v>
      </c>
      <c r="G3089">
        <v>0</v>
      </c>
      <c r="H3089">
        <v>0.03</v>
      </c>
      <c r="I3089">
        <v>0</v>
      </c>
      <c r="J3089">
        <v>2</v>
      </c>
      <c r="K3089">
        <v>0.03</v>
      </c>
      <c r="L3089">
        <v>-1</v>
      </c>
      <c r="M3089">
        <v>-1</v>
      </c>
      <c r="N3089">
        <v>0.67</v>
      </c>
      <c r="O3089">
        <v>3.58</v>
      </c>
      <c r="P3089">
        <v>0.03</v>
      </c>
      <c r="Q3089">
        <v>0.28000000000000003</v>
      </c>
      <c r="R3089">
        <v>0.05</v>
      </c>
      <c r="S3089">
        <v>0.32</v>
      </c>
      <c r="T3089">
        <v>0.23</v>
      </c>
      <c r="U3089">
        <v>0</v>
      </c>
      <c r="V3089">
        <v>0</v>
      </c>
      <c r="W3089">
        <v>20.67</v>
      </c>
      <c r="X3089">
        <v>0.6</v>
      </c>
      <c r="Y3089">
        <v>-1</v>
      </c>
      <c r="Z3089">
        <v>-1</v>
      </c>
      <c r="AA3089">
        <v>24.88</v>
      </c>
      <c r="AB3089">
        <v>0.03</v>
      </c>
      <c r="AC3089">
        <v>0.02</v>
      </c>
      <c r="AD3089">
        <v>0.03</v>
      </c>
      <c r="AE3089">
        <v>4.17</v>
      </c>
      <c r="AF3089">
        <v>-1</v>
      </c>
      <c r="AG3089">
        <v>-1</v>
      </c>
      <c r="AH3089">
        <v>-1</v>
      </c>
      <c r="AI3089">
        <v>0</v>
      </c>
      <c r="AJ3089">
        <v>0</v>
      </c>
      <c r="AK3089">
        <v>0.03</v>
      </c>
      <c r="AL3089">
        <v>0.03</v>
      </c>
      <c r="AM3089">
        <v>0.05</v>
      </c>
      <c r="AN3089">
        <v>0.05</v>
      </c>
      <c r="AO3089">
        <v>1.42</v>
      </c>
      <c r="AP3089">
        <v>1.42</v>
      </c>
      <c r="AQ3089">
        <v>22.67</v>
      </c>
      <c r="AR3089">
        <v>0.53</v>
      </c>
      <c r="AS3089">
        <v>0.68</v>
      </c>
      <c r="AT3089">
        <v>-1</v>
      </c>
      <c r="AU3089">
        <v>-1</v>
      </c>
      <c r="AV3089">
        <v>0.05</v>
      </c>
      <c r="AW3089">
        <v>29.88</v>
      </c>
      <c r="AX3089">
        <v>29.88</v>
      </c>
      <c r="AY3089">
        <v>0.17</v>
      </c>
      <c r="AZ3089">
        <v>0</v>
      </c>
      <c r="BA3089">
        <v>1350</v>
      </c>
    </row>
    <row r="3090" spans="1:53" x14ac:dyDescent="0.25">
      <c r="A3090">
        <v>6468</v>
      </c>
      <c r="B3090" t="s">
        <v>3334</v>
      </c>
      <c r="C3090">
        <v>0</v>
      </c>
      <c r="D3090">
        <v>1.58</v>
      </c>
      <c r="E3090">
        <v>0</v>
      </c>
      <c r="F3090">
        <v>0</v>
      </c>
      <c r="G3090">
        <v>0</v>
      </c>
      <c r="H3090">
        <v>0.03</v>
      </c>
      <c r="I3090">
        <v>0</v>
      </c>
      <c r="J3090">
        <v>2</v>
      </c>
      <c r="K3090">
        <v>0.03</v>
      </c>
      <c r="L3090">
        <v>-1</v>
      </c>
      <c r="M3090">
        <v>-1</v>
      </c>
      <c r="N3090">
        <v>0.67</v>
      </c>
      <c r="O3090">
        <v>3.58</v>
      </c>
      <c r="P3090">
        <v>0.03</v>
      </c>
      <c r="Q3090">
        <v>0.28000000000000003</v>
      </c>
      <c r="R3090">
        <v>0.05</v>
      </c>
      <c r="S3090">
        <v>0.32</v>
      </c>
      <c r="T3090">
        <v>0.23</v>
      </c>
      <c r="U3090">
        <v>0</v>
      </c>
      <c r="V3090">
        <v>0</v>
      </c>
      <c r="W3090">
        <v>20.67</v>
      </c>
      <c r="X3090">
        <v>0.6</v>
      </c>
      <c r="Y3090">
        <v>-1</v>
      </c>
      <c r="Z3090">
        <v>-1</v>
      </c>
      <c r="AA3090">
        <v>24.88</v>
      </c>
      <c r="AB3090">
        <v>0.03</v>
      </c>
      <c r="AC3090">
        <v>0.02</v>
      </c>
      <c r="AD3090">
        <v>0.03</v>
      </c>
      <c r="AE3090">
        <v>4.17</v>
      </c>
      <c r="AF3090">
        <v>-1</v>
      </c>
      <c r="AG3090">
        <v>-1</v>
      </c>
      <c r="AH3090">
        <v>-1</v>
      </c>
      <c r="AI3090">
        <v>0</v>
      </c>
      <c r="AJ3090">
        <v>0</v>
      </c>
      <c r="AK3090">
        <v>0.03</v>
      </c>
      <c r="AL3090">
        <v>0.03</v>
      </c>
      <c r="AM3090">
        <v>0.05</v>
      </c>
      <c r="AN3090">
        <v>0.05</v>
      </c>
      <c r="AO3090">
        <v>1.42</v>
      </c>
      <c r="AP3090">
        <v>1.42</v>
      </c>
      <c r="AQ3090">
        <v>22.67</v>
      </c>
      <c r="AR3090">
        <v>0.53</v>
      </c>
      <c r="AS3090">
        <v>0.68</v>
      </c>
      <c r="AT3090">
        <v>-1</v>
      </c>
      <c r="AU3090">
        <v>-1</v>
      </c>
      <c r="AV3090">
        <v>0.05</v>
      </c>
      <c r="AW3090">
        <v>29.88</v>
      </c>
      <c r="AX3090">
        <v>29.88</v>
      </c>
      <c r="AY3090">
        <v>0.17</v>
      </c>
      <c r="AZ3090">
        <v>0</v>
      </c>
      <c r="BA3090">
        <v>1350</v>
      </c>
    </row>
    <row r="3091" spans="1:53" x14ac:dyDescent="0.25">
      <c r="A3091">
        <v>6471</v>
      </c>
      <c r="B3091" t="s">
        <v>3335</v>
      </c>
      <c r="C3091">
        <v>0</v>
      </c>
      <c r="D3091">
        <v>1.58</v>
      </c>
      <c r="E3091">
        <v>0</v>
      </c>
      <c r="F3091">
        <v>0</v>
      </c>
      <c r="G3091">
        <v>0</v>
      </c>
      <c r="H3091">
        <v>0.03</v>
      </c>
      <c r="I3091">
        <v>0</v>
      </c>
      <c r="J3091">
        <v>2</v>
      </c>
      <c r="K3091">
        <v>0.03</v>
      </c>
      <c r="L3091">
        <v>-1</v>
      </c>
      <c r="M3091">
        <v>-1</v>
      </c>
      <c r="N3091">
        <v>0.67</v>
      </c>
      <c r="O3091">
        <v>3.58</v>
      </c>
      <c r="P3091">
        <v>0.03</v>
      </c>
      <c r="Q3091">
        <v>0.28000000000000003</v>
      </c>
      <c r="R3091">
        <v>0.05</v>
      </c>
      <c r="S3091">
        <v>0.32</v>
      </c>
      <c r="T3091">
        <v>0.23</v>
      </c>
      <c r="U3091">
        <v>0</v>
      </c>
      <c r="V3091">
        <v>0</v>
      </c>
      <c r="W3091">
        <v>20.67</v>
      </c>
      <c r="X3091">
        <v>0.6</v>
      </c>
      <c r="Y3091">
        <v>-1</v>
      </c>
      <c r="Z3091">
        <v>-1</v>
      </c>
      <c r="AA3091">
        <v>24.88</v>
      </c>
      <c r="AB3091">
        <v>0.03</v>
      </c>
      <c r="AC3091">
        <v>0.02</v>
      </c>
      <c r="AD3091">
        <v>0.03</v>
      </c>
      <c r="AE3091">
        <v>4.17</v>
      </c>
      <c r="AF3091">
        <v>-1</v>
      </c>
      <c r="AG3091">
        <v>-1</v>
      </c>
      <c r="AH3091">
        <v>-1</v>
      </c>
      <c r="AI3091">
        <v>0</v>
      </c>
      <c r="AJ3091">
        <v>0</v>
      </c>
      <c r="AK3091">
        <v>0.03</v>
      </c>
      <c r="AL3091">
        <v>0.03</v>
      </c>
      <c r="AM3091">
        <v>0.05</v>
      </c>
      <c r="AN3091">
        <v>0.05</v>
      </c>
      <c r="AO3091">
        <v>1.42</v>
      </c>
      <c r="AP3091">
        <v>1.42</v>
      </c>
      <c r="AQ3091">
        <v>22.67</v>
      </c>
      <c r="AR3091">
        <v>0.53</v>
      </c>
      <c r="AS3091">
        <v>0.68</v>
      </c>
      <c r="AT3091">
        <v>-1</v>
      </c>
      <c r="AU3091">
        <v>-1</v>
      </c>
      <c r="AV3091">
        <v>0.05</v>
      </c>
      <c r="AW3091">
        <v>29.88</v>
      </c>
      <c r="AX3091">
        <v>29.88</v>
      </c>
      <c r="AY3091">
        <v>0.17</v>
      </c>
      <c r="AZ3091">
        <v>0</v>
      </c>
      <c r="BA3091">
        <v>1350</v>
      </c>
    </row>
    <row r="3092" spans="1:53" x14ac:dyDescent="0.25">
      <c r="A3092">
        <v>6472</v>
      </c>
      <c r="B3092" t="s">
        <v>3336</v>
      </c>
      <c r="C3092">
        <v>0</v>
      </c>
      <c r="D3092">
        <v>1.58</v>
      </c>
      <c r="E3092">
        <v>0</v>
      </c>
      <c r="F3092">
        <v>0</v>
      </c>
      <c r="G3092">
        <v>0</v>
      </c>
      <c r="H3092">
        <v>0.03</v>
      </c>
      <c r="I3092">
        <v>0</v>
      </c>
      <c r="J3092">
        <v>2</v>
      </c>
      <c r="K3092">
        <v>0.03</v>
      </c>
      <c r="L3092">
        <v>-1</v>
      </c>
      <c r="M3092">
        <v>-1</v>
      </c>
      <c r="N3092">
        <v>0.67</v>
      </c>
      <c r="O3092">
        <v>3.58</v>
      </c>
      <c r="P3092">
        <v>0.03</v>
      </c>
      <c r="Q3092">
        <v>0.28000000000000003</v>
      </c>
      <c r="R3092">
        <v>0.05</v>
      </c>
      <c r="S3092">
        <v>0.32</v>
      </c>
      <c r="T3092">
        <v>0.23</v>
      </c>
      <c r="U3092">
        <v>0</v>
      </c>
      <c r="V3092">
        <v>0</v>
      </c>
      <c r="W3092">
        <v>20.67</v>
      </c>
      <c r="X3092">
        <v>0.6</v>
      </c>
      <c r="Y3092">
        <v>-1</v>
      </c>
      <c r="Z3092">
        <v>-1</v>
      </c>
      <c r="AA3092">
        <v>24.88</v>
      </c>
      <c r="AB3092">
        <v>0.03</v>
      </c>
      <c r="AC3092">
        <v>0.02</v>
      </c>
      <c r="AD3092">
        <v>0.03</v>
      </c>
      <c r="AE3092">
        <v>4.17</v>
      </c>
      <c r="AF3092">
        <v>-1</v>
      </c>
      <c r="AG3092">
        <v>-1</v>
      </c>
      <c r="AH3092">
        <v>-1</v>
      </c>
      <c r="AI3092">
        <v>0</v>
      </c>
      <c r="AJ3092">
        <v>0</v>
      </c>
      <c r="AK3092">
        <v>0.03</v>
      </c>
      <c r="AL3092">
        <v>0.03</v>
      </c>
      <c r="AM3092">
        <v>0.05</v>
      </c>
      <c r="AN3092">
        <v>0.05</v>
      </c>
      <c r="AO3092">
        <v>1.42</v>
      </c>
      <c r="AP3092">
        <v>1.42</v>
      </c>
      <c r="AQ3092">
        <v>22.67</v>
      </c>
      <c r="AR3092">
        <v>0.53</v>
      </c>
      <c r="AS3092">
        <v>0.68</v>
      </c>
      <c r="AT3092">
        <v>-1</v>
      </c>
      <c r="AU3092">
        <v>-1</v>
      </c>
      <c r="AV3092">
        <v>0.05</v>
      </c>
      <c r="AW3092">
        <v>29.88</v>
      </c>
      <c r="AX3092">
        <v>29.88</v>
      </c>
      <c r="AY3092">
        <v>0.17</v>
      </c>
      <c r="AZ3092">
        <v>0</v>
      </c>
      <c r="BA3092">
        <v>1350</v>
      </c>
    </row>
    <row r="3093" spans="1:53" x14ac:dyDescent="0.25">
      <c r="A3093">
        <v>6473</v>
      </c>
      <c r="B3093" t="s">
        <v>3337</v>
      </c>
      <c r="C3093">
        <v>0</v>
      </c>
      <c r="D3093">
        <v>1.58</v>
      </c>
      <c r="E3093">
        <v>0</v>
      </c>
      <c r="F3093">
        <v>0</v>
      </c>
      <c r="G3093">
        <v>0</v>
      </c>
      <c r="H3093">
        <v>0.03</v>
      </c>
      <c r="I3093">
        <v>0</v>
      </c>
      <c r="J3093">
        <v>2</v>
      </c>
      <c r="K3093">
        <v>0.03</v>
      </c>
      <c r="L3093">
        <v>-1</v>
      </c>
      <c r="M3093">
        <v>-1</v>
      </c>
      <c r="N3093">
        <v>0.67</v>
      </c>
      <c r="O3093">
        <v>3.58</v>
      </c>
      <c r="P3093">
        <v>0.03</v>
      </c>
      <c r="Q3093">
        <v>0.28000000000000003</v>
      </c>
      <c r="R3093">
        <v>0.05</v>
      </c>
      <c r="S3093">
        <v>0.32</v>
      </c>
      <c r="T3093">
        <v>0.23</v>
      </c>
      <c r="U3093">
        <v>0</v>
      </c>
      <c r="V3093">
        <v>0</v>
      </c>
      <c r="W3093">
        <v>20.67</v>
      </c>
      <c r="X3093">
        <v>0.6</v>
      </c>
      <c r="Y3093">
        <v>-1</v>
      </c>
      <c r="Z3093">
        <v>-1</v>
      </c>
      <c r="AA3093">
        <v>24.88</v>
      </c>
      <c r="AB3093">
        <v>0.03</v>
      </c>
      <c r="AC3093">
        <v>0.02</v>
      </c>
      <c r="AD3093">
        <v>0.03</v>
      </c>
      <c r="AE3093">
        <v>4.17</v>
      </c>
      <c r="AF3093">
        <v>-1</v>
      </c>
      <c r="AG3093">
        <v>-1</v>
      </c>
      <c r="AH3093">
        <v>-1</v>
      </c>
      <c r="AI3093">
        <v>0</v>
      </c>
      <c r="AJ3093">
        <v>0</v>
      </c>
      <c r="AK3093">
        <v>0.03</v>
      </c>
      <c r="AL3093">
        <v>0.03</v>
      </c>
      <c r="AM3093">
        <v>0.05</v>
      </c>
      <c r="AN3093">
        <v>0.05</v>
      </c>
      <c r="AO3093">
        <v>1.42</v>
      </c>
      <c r="AP3093">
        <v>1.42</v>
      </c>
      <c r="AQ3093">
        <v>22.67</v>
      </c>
      <c r="AR3093">
        <v>0.53</v>
      </c>
      <c r="AS3093">
        <v>0.68</v>
      </c>
      <c r="AT3093">
        <v>-1</v>
      </c>
      <c r="AU3093">
        <v>-1</v>
      </c>
      <c r="AV3093">
        <v>0.05</v>
      </c>
      <c r="AW3093">
        <v>29.88</v>
      </c>
      <c r="AX3093">
        <v>29.88</v>
      </c>
      <c r="AY3093">
        <v>0.17</v>
      </c>
      <c r="AZ3093">
        <v>0</v>
      </c>
      <c r="BA3093">
        <v>1350</v>
      </c>
    </row>
    <row r="3094" spans="1:53" x14ac:dyDescent="0.25">
      <c r="A3094">
        <v>6474</v>
      </c>
      <c r="B3094" t="s">
        <v>3338</v>
      </c>
      <c r="C3094">
        <v>0</v>
      </c>
      <c r="D3094">
        <v>1.58</v>
      </c>
      <c r="E3094">
        <v>0</v>
      </c>
      <c r="F3094">
        <v>0</v>
      </c>
      <c r="G3094">
        <v>0</v>
      </c>
      <c r="H3094">
        <v>0.03</v>
      </c>
      <c r="I3094">
        <v>0</v>
      </c>
      <c r="J3094">
        <v>2</v>
      </c>
      <c r="K3094">
        <v>0.03</v>
      </c>
      <c r="L3094">
        <v>-1</v>
      </c>
      <c r="M3094">
        <v>-1</v>
      </c>
      <c r="N3094">
        <v>0.67</v>
      </c>
      <c r="O3094">
        <v>3.58</v>
      </c>
      <c r="P3094">
        <v>0.03</v>
      </c>
      <c r="Q3094">
        <v>0.28000000000000003</v>
      </c>
      <c r="R3094">
        <v>0.05</v>
      </c>
      <c r="S3094">
        <v>0.32</v>
      </c>
      <c r="T3094">
        <v>0.23</v>
      </c>
      <c r="U3094">
        <v>0</v>
      </c>
      <c r="V3094">
        <v>0</v>
      </c>
      <c r="W3094">
        <v>20.67</v>
      </c>
      <c r="X3094">
        <v>0.6</v>
      </c>
      <c r="Y3094">
        <v>-1</v>
      </c>
      <c r="Z3094">
        <v>-1</v>
      </c>
      <c r="AA3094">
        <v>24.88</v>
      </c>
      <c r="AB3094">
        <v>0.03</v>
      </c>
      <c r="AC3094">
        <v>0.02</v>
      </c>
      <c r="AD3094">
        <v>0.03</v>
      </c>
      <c r="AE3094">
        <v>4.17</v>
      </c>
      <c r="AF3094">
        <v>-1</v>
      </c>
      <c r="AG3094">
        <v>-1</v>
      </c>
      <c r="AH3094">
        <v>-1</v>
      </c>
      <c r="AI3094">
        <v>0</v>
      </c>
      <c r="AJ3094">
        <v>0</v>
      </c>
      <c r="AK3094">
        <v>0.03</v>
      </c>
      <c r="AL3094">
        <v>0.03</v>
      </c>
      <c r="AM3094">
        <v>0.05</v>
      </c>
      <c r="AN3094">
        <v>0.05</v>
      </c>
      <c r="AO3094">
        <v>1.42</v>
      </c>
      <c r="AP3094">
        <v>1.42</v>
      </c>
      <c r="AQ3094">
        <v>22.67</v>
      </c>
      <c r="AR3094">
        <v>0.53</v>
      </c>
      <c r="AS3094">
        <v>0.68</v>
      </c>
      <c r="AT3094">
        <v>-1</v>
      </c>
      <c r="AU3094">
        <v>-1</v>
      </c>
      <c r="AV3094">
        <v>0.05</v>
      </c>
      <c r="AW3094">
        <v>29.88</v>
      </c>
      <c r="AX3094">
        <v>29.88</v>
      </c>
      <c r="AY3094">
        <v>0.17</v>
      </c>
      <c r="AZ3094">
        <v>0</v>
      </c>
      <c r="BA3094">
        <v>1350</v>
      </c>
    </row>
    <row r="3095" spans="1:53" x14ac:dyDescent="0.25">
      <c r="A3095">
        <v>6476</v>
      </c>
      <c r="B3095" t="s">
        <v>3339</v>
      </c>
      <c r="C3095">
        <v>0</v>
      </c>
      <c r="D3095">
        <v>1.58</v>
      </c>
      <c r="E3095">
        <v>0</v>
      </c>
      <c r="F3095">
        <v>0</v>
      </c>
      <c r="G3095">
        <v>0</v>
      </c>
      <c r="H3095">
        <v>0.03</v>
      </c>
      <c r="I3095">
        <v>0</v>
      </c>
      <c r="J3095">
        <v>2</v>
      </c>
      <c r="K3095">
        <v>0.03</v>
      </c>
      <c r="L3095">
        <v>-1</v>
      </c>
      <c r="M3095">
        <v>-1</v>
      </c>
      <c r="N3095">
        <v>0.67</v>
      </c>
      <c r="O3095">
        <v>3.58</v>
      </c>
      <c r="P3095">
        <v>0.03</v>
      </c>
      <c r="Q3095">
        <v>0.28000000000000003</v>
      </c>
      <c r="R3095">
        <v>0.05</v>
      </c>
      <c r="S3095">
        <v>0.32</v>
      </c>
      <c r="T3095">
        <v>0.23</v>
      </c>
      <c r="U3095">
        <v>0</v>
      </c>
      <c r="V3095">
        <v>0</v>
      </c>
      <c r="W3095">
        <v>20.67</v>
      </c>
      <c r="X3095">
        <v>0.6</v>
      </c>
      <c r="Y3095">
        <v>-1</v>
      </c>
      <c r="Z3095">
        <v>-1</v>
      </c>
      <c r="AA3095">
        <v>24.88</v>
      </c>
      <c r="AB3095">
        <v>0.03</v>
      </c>
      <c r="AC3095">
        <v>0.02</v>
      </c>
      <c r="AD3095">
        <v>0.03</v>
      </c>
      <c r="AE3095">
        <v>4.17</v>
      </c>
      <c r="AF3095">
        <v>-1</v>
      </c>
      <c r="AG3095">
        <v>-1</v>
      </c>
      <c r="AH3095">
        <v>-1</v>
      </c>
      <c r="AI3095">
        <v>0</v>
      </c>
      <c r="AJ3095">
        <v>0</v>
      </c>
      <c r="AK3095">
        <v>0.03</v>
      </c>
      <c r="AL3095">
        <v>0.03</v>
      </c>
      <c r="AM3095">
        <v>0.05</v>
      </c>
      <c r="AN3095">
        <v>0.05</v>
      </c>
      <c r="AO3095">
        <v>1.42</v>
      </c>
      <c r="AP3095">
        <v>1.42</v>
      </c>
      <c r="AQ3095">
        <v>22.67</v>
      </c>
      <c r="AR3095">
        <v>0.53</v>
      </c>
      <c r="AS3095">
        <v>0.68</v>
      </c>
      <c r="AT3095">
        <v>-1</v>
      </c>
      <c r="AU3095">
        <v>-1</v>
      </c>
      <c r="AV3095">
        <v>0.05</v>
      </c>
      <c r="AW3095">
        <v>29.88</v>
      </c>
      <c r="AX3095">
        <v>29.88</v>
      </c>
      <c r="AY3095">
        <v>0.17</v>
      </c>
      <c r="AZ3095">
        <v>0</v>
      </c>
      <c r="BA3095">
        <v>1350</v>
      </c>
    </row>
    <row r="3096" spans="1:53" x14ac:dyDescent="0.25">
      <c r="A3096">
        <v>6479</v>
      </c>
      <c r="B3096" t="s">
        <v>3340</v>
      </c>
      <c r="C3096">
        <v>0</v>
      </c>
      <c r="D3096">
        <v>1.58</v>
      </c>
      <c r="E3096">
        <v>0</v>
      </c>
      <c r="F3096">
        <v>0</v>
      </c>
      <c r="G3096">
        <v>0</v>
      </c>
      <c r="H3096">
        <v>0.03</v>
      </c>
      <c r="I3096">
        <v>0</v>
      </c>
      <c r="J3096">
        <v>2</v>
      </c>
      <c r="K3096">
        <v>0.03</v>
      </c>
      <c r="L3096">
        <v>-1</v>
      </c>
      <c r="M3096">
        <v>-1</v>
      </c>
      <c r="N3096">
        <v>0.67</v>
      </c>
      <c r="O3096">
        <v>3.58</v>
      </c>
      <c r="P3096">
        <v>0.03</v>
      </c>
      <c r="Q3096">
        <v>0.28000000000000003</v>
      </c>
      <c r="R3096">
        <v>0.05</v>
      </c>
      <c r="S3096">
        <v>0.32</v>
      </c>
      <c r="T3096">
        <v>0.23</v>
      </c>
      <c r="U3096">
        <v>0</v>
      </c>
      <c r="V3096">
        <v>0</v>
      </c>
      <c r="W3096">
        <v>20.67</v>
      </c>
      <c r="X3096">
        <v>0.6</v>
      </c>
      <c r="Y3096">
        <v>-1</v>
      </c>
      <c r="Z3096">
        <v>-1</v>
      </c>
      <c r="AA3096">
        <v>24.88</v>
      </c>
      <c r="AB3096">
        <v>0.03</v>
      </c>
      <c r="AC3096">
        <v>0.02</v>
      </c>
      <c r="AD3096">
        <v>0.03</v>
      </c>
      <c r="AE3096">
        <v>4.17</v>
      </c>
      <c r="AF3096">
        <v>-1</v>
      </c>
      <c r="AG3096">
        <v>-1</v>
      </c>
      <c r="AH3096">
        <v>-1</v>
      </c>
      <c r="AI3096">
        <v>0</v>
      </c>
      <c r="AJ3096">
        <v>0</v>
      </c>
      <c r="AK3096">
        <v>0.03</v>
      </c>
      <c r="AL3096">
        <v>0.03</v>
      </c>
      <c r="AM3096">
        <v>0.05</v>
      </c>
      <c r="AN3096">
        <v>0.05</v>
      </c>
      <c r="AO3096">
        <v>1.42</v>
      </c>
      <c r="AP3096">
        <v>1.42</v>
      </c>
      <c r="AQ3096">
        <v>22.67</v>
      </c>
      <c r="AR3096">
        <v>0.53</v>
      </c>
      <c r="AS3096">
        <v>0.68</v>
      </c>
      <c r="AT3096">
        <v>-1</v>
      </c>
      <c r="AU3096">
        <v>-1</v>
      </c>
      <c r="AV3096">
        <v>0.05</v>
      </c>
      <c r="AW3096">
        <v>29.88</v>
      </c>
      <c r="AX3096">
        <v>29.88</v>
      </c>
      <c r="AY3096">
        <v>0.17</v>
      </c>
      <c r="AZ3096">
        <v>0</v>
      </c>
      <c r="BA3096">
        <v>1350</v>
      </c>
    </row>
    <row r="3097" spans="1:53" x14ac:dyDescent="0.25">
      <c r="A3097">
        <v>6480</v>
      </c>
      <c r="B3097" t="s">
        <v>3341</v>
      </c>
      <c r="C3097">
        <v>0</v>
      </c>
      <c r="D3097">
        <v>1.58</v>
      </c>
      <c r="E3097">
        <v>0</v>
      </c>
      <c r="F3097">
        <v>0</v>
      </c>
      <c r="G3097">
        <v>0</v>
      </c>
      <c r="H3097">
        <v>0.03</v>
      </c>
      <c r="I3097">
        <v>0</v>
      </c>
      <c r="J3097">
        <v>2</v>
      </c>
      <c r="K3097">
        <v>0.03</v>
      </c>
      <c r="L3097">
        <v>-1</v>
      </c>
      <c r="M3097">
        <v>-1</v>
      </c>
      <c r="N3097">
        <v>0.67</v>
      </c>
      <c r="O3097">
        <v>3.58</v>
      </c>
      <c r="P3097">
        <v>0.03</v>
      </c>
      <c r="Q3097">
        <v>0.28000000000000003</v>
      </c>
      <c r="R3097">
        <v>0.05</v>
      </c>
      <c r="S3097">
        <v>0.32</v>
      </c>
      <c r="T3097">
        <v>0.23</v>
      </c>
      <c r="U3097">
        <v>0</v>
      </c>
      <c r="V3097">
        <v>0</v>
      </c>
      <c r="W3097">
        <v>20.67</v>
      </c>
      <c r="X3097">
        <v>0.6</v>
      </c>
      <c r="Y3097">
        <v>-1</v>
      </c>
      <c r="Z3097">
        <v>-1</v>
      </c>
      <c r="AA3097">
        <v>24.88</v>
      </c>
      <c r="AB3097">
        <v>0.03</v>
      </c>
      <c r="AC3097">
        <v>0.02</v>
      </c>
      <c r="AD3097">
        <v>0.03</v>
      </c>
      <c r="AE3097">
        <v>4.17</v>
      </c>
      <c r="AF3097">
        <v>-1</v>
      </c>
      <c r="AG3097">
        <v>-1</v>
      </c>
      <c r="AH3097">
        <v>-1</v>
      </c>
      <c r="AI3097">
        <v>0</v>
      </c>
      <c r="AJ3097">
        <v>0</v>
      </c>
      <c r="AK3097">
        <v>0.03</v>
      </c>
      <c r="AL3097">
        <v>0.03</v>
      </c>
      <c r="AM3097">
        <v>0.05</v>
      </c>
      <c r="AN3097">
        <v>0.05</v>
      </c>
      <c r="AO3097">
        <v>1.42</v>
      </c>
      <c r="AP3097">
        <v>1.42</v>
      </c>
      <c r="AQ3097">
        <v>22.67</v>
      </c>
      <c r="AR3097">
        <v>0.53</v>
      </c>
      <c r="AS3097">
        <v>0.68</v>
      </c>
      <c r="AT3097">
        <v>-1</v>
      </c>
      <c r="AU3097">
        <v>-1</v>
      </c>
      <c r="AV3097">
        <v>0.05</v>
      </c>
      <c r="AW3097">
        <v>29.88</v>
      </c>
      <c r="AX3097">
        <v>29.88</v>
      </c>
      <c r="AY3097">
        <v>0.17</v>
      </c>
      <c r="AZ3097">
        <v>0</v>
      </c>
      <c r="BA3097">
        <v>1350</v>
      </c>
    </row>
    <row r="3098" spans="1:53" x14ac:dyDescent="0.25">
      <c r="A3098">
        <v>6481</v>
      </c>
      <c r="B3098" t="s">
        <v>1209</v>
      </c>
      <c r="C3098">
        <v>0</v>
      </c>
      <c r="D3098">
        <v>1.58</v>
      </c>
      <c r="E3098">
        <v>0</v>
      </c>
      <c r="F3098">
        <v>0</v>
      </c>
      <c r="G3098">
        <v>0</v>
      </c>
      <c r="H3098">
        <v>0.03</v>
      </c>
      <c r="I3098">
        <v>0</v>
      </c>
      <c r="J3098">
        <v>2</v>
      </c>
      <c r="K3098">
        <v>0.03</v>
      </c>
      <c r="L3098">
        <v>-1</v>
      </c>
      <c r="M3098">
        <v>-1</v>
      </c>
      <c r="N3098">
        <v>0.67</v>
      </c>
      <c r="O3098">
        <v>3.58</v>
      </c>
      <c r="P3098">
        <v>0.03</v>
      </c>
      <c r="Q3098">
        <v>0.28000000000000003</v>
      </c>
      <c r="R3098">
        <v>0.05</v>
      </c>
      <c r="S3098">
        <v>0.32</v>
      </c>
      <c r="T3098">
        <v>0.23</v>
      </c>
      <c r="U3098">
        <v>0</v>
      </c>
      <c r="V3098">
        <v>0</v>
      </c>
      <c r="W3098">
        <v>20.67</v>
      </c>
      <c r="X3098">
        <v>0.6</v>
      </c>
      <c r="Y3098">
        <v>-1</v>
      </c>
      <c r="Z3098">
        <v>-1</v>
      </c>
      <c r="AA3098">
        <v>24.88</v>
      </c>
      <c r="AB3098">
        <v>0.03</v>
      </c>
      <c r="AC3098">
        <v>0.02</v>
      </c>
      <c r="AD3098">
        <v>0.03</v>
      </c>
      <c r="AE3098">
        <v>4.17</v>
      </c>
      <c r="AF3098">
        <v>-1</v>
      </c>
      <c r="AG3098">
        <v>-1</v>
      </c>
      <c r="AH3098">
        <v>-1</v>
      </c>
      <c r="AI3098">
        <v>0</v>
      </c>
      <c r="AJ3098">
        <v>0</v>
      </c>
      <c r="AK3098">
        <v>0.03</v>
      </c>
      <c r="AL3098">
        <v>0.03</v>
      </c>
      <c r="AM3098">
        <v>0.05</v>
      </c>
      <c r="AN3098">
        <v>0.05</v>
      </c>
      <c r="AO3098">
        <v>1.42</v>
      </c>
      <c r="AP3098">
        <v>1.42</v>
      </c>
      <c r="AQ3098">
        <v>22.67</v>
      </c>
      <c r="AR3098">
        <v>0.53</v>
      </c>
      <c r="AS3098">
        <v>0.68</v>
      </c>
      <c r="AT3098">
        <v>-1</v>
      </c>
      <c r="AU3098">
        <v>-1</v>
      </c>
      <c r="AV3098">
        <v>0.05</v>
      </c>
      <c r="AW3098">
        <v>29.88</v>
      </c>
      <c r="AX3098">
        <v>29.88</v>
      </c>
      <c r="AY3098">
        <v>0.17</v>
      </c>
      <c r="AZ3098">
        <v>0</v>
      </c>
      <c r="BA3098">
        <v>1350</v>
      </c>
    </row>
    <row r="3099" spans="1:53" x14ac:dyDescent="0.25">
      <c r="A3099">
        <v>6482</v>
      </c>
      <c r="B3099" t="s">
        <v>1514</v>
      </c>
      <c r="C3099">
        <v>0</v>
      </c>
      <c r="D3099">
        <v>1.58</v>
      </c>
      <c r="E3099">
        <v>0</v>
      </c>
      <c r="F3099">
        <v>0</v>
      </c>
      <c r="G3099">
        <v>0</v>
      </c>
      <c r="H3099">
        <v>0.03</v>
      </c>
      <c r="I3099">
        <v>0</v>
      </c>
      <c r="J3099">
        <v>2</v>
      </c>
      <c r="K3099">
        <v>0.03</v>
      </c>
      <c r="L3099">
        <v>-1</v>
      </c>
      <c r="M3099">
        <v>-1</v>
      </c>
      <c r="N3099">
        <v>0.67</v>
      </c>
      <c r="O3099">
        <v>3.58</v>
      </c>
      <c r="P3099">
        <v>0.03</v>
      </c>
      <c r="Q3099">
        <v>0.28000000000000003</v>
      </c>
      <c r="R3099">
        <v>0.05</v>
      </c>
      <c r="S3099">
        <v>0.32</v>
      </c>
      <c r="T3099">
        <v>0.23</v>
      </c>
      <c r="U3099">
        <v>0</v>
      </c>
      <c r="V3099">
        <v>0</v>
      </c>
      <c r="W3099">
        <v>20.67</v>
      </c>
      <c r="X3099">
        <v>0.6</v>
      </c>
      <c r="Y3099">
        <v>-1</v>
      </c>
      <c r="Z3099">
        <v>-1</v>
      </c>
      <c r="AA3099">
        <v>24.88</v>
      </c>
      <c r="AB3099">
        <v>0.03</v>
      </c>
      <c r="AC3099">
        <v>0.02</v>
      </c>
      <c r="AD3099">
        <v>0.03</v>
      </c>
      <c r="AE3099">
        <v>4.17</v>
      </c>
      <c r="AF3099">
        <v>-1</v>
      </c>
      <c r="AG3099">
        <v>-1</v>
      </c>
      <c r="AH3099">
        <v>-1</v>
      </c>
      <c r="AI3099">
        <v>0</v>
      </c>
      <c r="AJ3099">
        <v>0</v>
      </c>
      <c r="AK3099">
        <v>0.03</v>
      </c>
      <c r="AL3099">
        <v>0.03</v>
      </c>
      <c r="AM3099">
        <v>0.05</v>
      </c>
      <c r="AN3099">
        <v>0.05</v>
      </c>
      <c r="AO3099">
        <v>1.42</v>
      </c>
      <c r="AP3099">
        <v>1.42</v>
      </c>
      <c r="AQ3099">
        <v>22.67</v>
      </c>
      <c r="AR3099">
        <v>0.53</v>
      </c>
      <c r="AS3099">
        <v>0.68</v>
      </c>
      <c r="AT3099">
        <v>-1</v>
      </c>
      <c r="AU3099">
        <v>-1</v>
      </c>
      <c r="AV3099">
        <v>0.05</v>
      </c>
      <c r="AW3099">
        <v>29.88</v>
      </c>
      <c r="AX3099">
        <v>29.88</v>
      </c>
      <c r="AY3099">
        <v>0.17</v>
      </c>
      <c r="AZ3099">
        <v>0</v>
      </c>
      <c r="BA3099">
        <v>1350</v>
      </c>
    </row>
    <row r="3100" spans="1:53" x14ac:dyDescent="0.25">
      <c r="A3100">
        <v>6483</v>
      </c>
      <c r="B3100" t="s">
        <v>3342</v>
      </c>
      <c r="C3100">
        <v>0</v>
      </c>
      <c r="D3100">
        <v>1.58</v>
      </c>
      <c r="E3100">
        <v>0</v>
      </c>
      <c r="F3100">
        <v>0</v>
      </c>
      <c r="G3100">
        <v>0</v>
      </c>
      <c r="H3100">
        <v>0.03</v>
      </c>
      <c r="I3100">
        <v>0</v>
      </c>
      <c r="J3100">
        <v>2</v>
      </c>
      <c r="K3100">
        <v>0.03</v>
      </c>
      <c r="L3100">
        <v>-1</v>
      </c>
      <c r="M3100">
        <v>-1</v>
      </c>
      <c r="N3100">
        <v>0.67</v>
      </c>
      <c r="O3100">
        <v>3.58</v>
      </c>
      <c r="P3100">
        <v>0.03</v>
      </c>
      <c r="Q3100">
        <v>0.28000000000000003</v>
      </c>
      <c r="R3100">
        <v>0.05</v>
      </c>
      <c r="S3100">
        <v>0.32</v>
      </c>
      <c r="T3100">
        <v>0.23</v>
      </c>
      <c r="U3100">
        <v>0</v>
      </c>
      <c r="V3100">
        <v>0</v>
      </c>
      <c r="W3100">
        <v>20.67</v>
      </c>
      <c r="X3100">
        <v>0.6</v>
      </c>
      <c r="Y3100">
        <v>-1</v>
      </c>
      <c r="Z3100">
        <v>-1</v>
      </c>
      <c r="AA3100">
        <v>24.88</v>
      </c>
      <c r="AB3100">
        <v>0.03</v>
      </c>
      <c r="AC3100">
        <v>0.02</v>
      </c>
      <c r="AD3100">
        <v>0.03</v>
      </c>
      <c r="AE3100">
        <v>4.17</v>
      </c>
      <c r="AF3100">
        <v>-1</v>
      </c>
      <c r="AG3100">
        <v>-1</v>
      </c>
      <c r="AH3100">
        <v>-1</v>
      </c>
      <c r="AI3100">
        <v>0</v>
      </c>
      <c r="AJ3100">
        <v>0</v>
      </c>
      <c r="AK3100">
        <v>0.03</v>
      </c>
      <c r="AL3100">
        <v>0.03</v>
      </c>
      <c r="AM3100">
        <v>0.05</v>
      </c>
      <c r="AN3100">
        <v>0.05</v>
      </c>
      <c r="AO3100">
        <v>1.42</v>
      </c>
      <c r="AP3100">
        <v>1.42</v>
      </c>
      <c r="AQ3100">
        <v>22.67</v>
      </c>
      <c r="AR3100">
        <v>0.53</v>
      </c>
      <c r="AS3100">
        <v>0.68</v>
      </c>
      <c r="AT3100">
        <v>-1</v>
      </c>
      <c r="AU3100">
        <v>-1</v>
      </c>
      <c r="AV3100">
        <v>0.05</v>
      </c>
      <c r="AW3100">
        <v>29.88</v>
      </c>
      <c r="AX3100">
        <v>29.88</v>
      </c>
      <c r="AY3100">
        <v>0.17</v>
      </c>
      <c r="AZ3100">
        <v>0</v>
      </c>
      <c r="BA3100">
        <v>1350</v>
      </c>
    </row>
    <row r="3101" spans="1:53" x14ac:dyDescent="0.25">
      <c r="A3101">
        <v>6484</v>
      </c>
      <c r="B3101" t="s">
        <v>3343</v>
      </c>
      <c r="C3101">
        <v>0</v>
      </c>
      <c r="D3101">
        <v>1.58</v>
      </c>
      <c r="E3101">
        <v>0</v>
      </c>
      <c r="F3101">
        <v>0</v>
      </c>
      <c r="G3101">
        <v>0</v>
      </c>
      <c r="H3101">
        <v>0.03</v>
      </c>
      <c r="I3101">
        <v>0</v>
      </c>
      <c r="J3101">
        <v>2</v>
      </c>
      <c r="K3101">
        <v>0.03</v>
      </c>
      <c r="L3101">
        <v>-1</v>
      </c>
      <c r="M3101">
        <v>-1</v>
      </c>
      <c r="N3101">
        <v>0.67</v>
      </c>
      <c r="O3101">
        <v>3.58</v>
      </c>
      <c r="P3101">
        <v>0.03</v>
      </c>
      <c r="Q3101">
        <v>0.28000000000000003</v>
      </c>
      <c r="R3101">
        <v>0.05</v>
      </c>
      <c r="S3101">
        <v>0.32</v>
      </c>
      <c r="T3101">
        <v>0.23</v>
      </c>
      <c r="U3101">
        <v>0</v>
      </c>
      <c r="V3101">
        <v>0</v>
      </c>
      <c r="W3101">
        <v>20.67</v>
      </c>
      <c r="X3101">
        <v>0.6</v>
      </c>
      <c r="Y3101">
        <v>-1</v>
      </c>
      <c r="Z3101">
        <v>-1</v>
      </c>
      <c r="AA3101">
        <v>24.88</v>
      </c>
      <c r="AB3101">
        <v>0.03</v>
      </c>
      <c r="AC3101">
        <v>0.02</v>
      </c>
      <c r="AD3101">
        <v>0.03</v>
      </c>
      <c r="AE3101">
        <v>4.17</v>
      </c>
      <c r="AF3101">
        <v>-1</v>
      </c>
      <c r="AG3101">
        <v>-1</v>
      </c>
      <c r="AH3101">
        <v>-1</v>
      </c>
      <c r="AI3101">
        <v>0</v>
      </c>
      <c r="AJ3101">
        <v>0</v>
      </c>
      <c r="AK3101">
        <v>0.03</v>
      </c>
      <c r="AL3101">
        <v>0.03</v>
      </c>
      <c r="AM3101">
        <v>0.05</v>
      </c>
      <c r="AN3101">
        <v>0.05</v>
      </c>
      <c r="AO3101">
        <v>1.42</v>
      </c>
      <c r="AP3101">
        <v>1.42</v>
      </c>
      <c r="AQ3101">
        <v>22.67</v>
      </c>
      <c r="AR3101">
        <v>0.53</v>
      </c>
      <c r="AS3101">
        <v>0.68</v>
      </c>
      <c r="AT3101">
        <v>-1</v>
      </c>
      <c r="AU3101">
        <v>-1</v>
      </c>
      <c r="AV3101">
        <v>0.05</v>
      </c>
      <c r="AW3101">
        <v>29.88</v>
      </c>
      <c r="AX3101">
        <v>29.88</v>
      </c>
      <c r="AY3101">
        <v>0.17</v>
      </c>
      <c r="AZ3101">
        <v>0</v>
      </c>
      <c r="BA3101">
        <v>1350</v>
      </c>
    </row>
    <row r="3102" spans="1:53" x14ac:dyDescent="0.25">
      <c r="A3102">
        <v>6485</v>
      </c>
      <c r="B3102" t="s">
        <v>3344</v>
      </c>
      <c r="C3102">
        <v>0</v>
      </c>
      <c r="D3102">
        <v>1.58</v>
      </c>
      <c r="E3102">
        <v>0</v>
      </c>
      <c r="F3102">
        <v>0</v>
      </c>
      <c r="G3102">
        <v>0</v>
      </c>
      <c r="H3102">
        <v>0.03</v>
      </c>
      <c r="I3102">
        <v>0</v>
      </c>
      <c r="J3102">
        <v>2</v>
      </c>
      <c r="K3102">
        <v>0.03</v>
      </c>
      <c r="L3102">
        <v>-1</v>
      </c>
      <c r="M3102">
        <v>-1</v>
      </c>
      <c r="N3102">
        <v>0.67</v>
      </c>
      <c r="O3102">
        <v>3.58</v>
      </c>
      <c r="P3102">
        <v>0.03</v>
      </c>
      <c r="Q3102">
        <v>0.28000000000000003</v>
      </c>
      <c r="R3102">
        <v>0.05</v>
      </c>
      <c r="S3102">
        <v>0.32</v>
      </c>
      <c r="T3102">
        <v>0.23</v>
      </c>
      <c r="U3102">
        <v>0</v>
      </c>
      <c r="V3102">
        <v>0</v>
      </c>
      <c r="W3102">
        <v>20.67</v>
      </c>
      <c r="X3102">
        <v>0.6</v>
      </c>
      <c r="Y3102">
        <v>-1</v>
      </c>
      <c r="Z3102">
        <v>-1</v>
      </c>
      <c r="AA3102">
        <v>24.88</v>
      </c>
      <c r="AB3102">
        <v>0.03</v>
      </c>
      <c r="AC3102">
        <v>0.02</v>
      </c>
      <c r="AD3102">
        <v>0.03</v>
      </c>
      <c r="AE3102">
        <v>4.17</v>
      </c>
      <c r="AF3102">
        <v>-1</v>
      </c>
      <c r="AG3102">
        <v>-1</v>
      </c>
      <c r="AH3102">
        <v>-1</v>
      </c>
      <c r="AI3102">
        <v>0</v>
      </c>
      <c r="AJ3102">
        <v>0</v>
      </c>
      <c r="AK3102">
        <v>0.03</v>
      </c>
      <c r="AL3102">
        <v>0.03</v>
      </c>
      <c r="AM3102">
        <v>0.05</v>
      </c>
      <c r="AN3102">
        <v>0.05</v>
      </c>
      <c r="AO3102">
        <v>1.42</v>
      </c>
      <c r="AP3102">
        <v>1.42</v>
      </c>
      <c r="AQ3102">
        <v>22.67</v>
      </c>
      <c r="AR3102">
        <v>0.53</v>
      </c>
      <c r="AS3102">
        <v>0.68</v>
      </c>
      <c r="AT3102">
        <v>-1</v>
      </c>
      <c r="AU3102">
        <v>-1</v>
      </c>
      <c r="AV3102">
        <v>0.05</v>
      </c>
      <c r="AW3102">
        <v>29.88</v>
      </c>
      <c r="AX3102">
        <v>29.88</v>
      </c>
      <c r="AY3102">
        <v>0.17</v>
      </c>
      <c r="AZ3102">
        <v>0</v>
      </c>
      <c r="BA3102">
        <v>1350</v>
      </c>
    </row>
    <row r="3103" spans="1:53" x14ac:dyDescent="0.25">
      <c r="A3103">
        <v>6487</v>
      </c>
      <c r="B3103" t="s">
        <v>3345</v>
      </c>
      <c r="C3103">
        <v>0</v>
      </c>
      <c r="D3103">
        <v>1.58</v>
      </c>
      <c r="E3103">
        <v>0</v>
      </c>
      <c r="F3103">
        <v>0</v>
      </c>
      <c r="G3103">
        <v>0</v>
      </c>
      <c r="H3103">
        <v>0.03</v>
      </c>
      <c r="I3103">
        <v>0</v>
      </c>
      <c r="J3103">
        <v>2</v>
      </c>
      <c r="K3103">
        <v>0.03</v>
      </c>
      <c r="L3103">
        <v>-1</v>
      </c>
      <c r="M3103">
        <v>-1</v>
      </c>
      <c r="N3103">
        <v>0.67</v>
      </c>
      <c r="O3103">
        <v>3.58</v>
      </c>
      <c r="P3103">
        <v>0.03</v>
      </c>
      <c r="Q3103">
        <v>0.28000000000000003</v>
      </c>
      <c r="R3103">
        <v>0.05</v>
      </c>
      <c r="S3103">
        <v>0.32</v>
      </c>
      <c r="T3103">
        <v>0.23</v>
      </c>
      <c r="U3103">
        <v>0</v>
      </c>
      <c r="V3103">
        <v>0</v>
      </c>
      <c r="W3103">
        <v>20.67</v>
      </c>
      <c r="X3103">
        <v>0.6</v>
      </c>
      <c r="Y3103">
        <v>-1</v>
      </c>
      <c r="Z3103">
        <v>-1</v>
      </c>
      <c r="AA3103">
        <v>24.88</v>
      </c>
      <c r="AB3103">
        <v>0.03</v>
      </c>
      <c r="AC3103">
        <v>0.02</v>
      </c>
      <c r="AD3103">
        <v>0.03</v>
      </c>
      <c r="AE3103">
        <v>4.17</v>
      </c>
      <c r="AF3103">
        <v>-1</v>
      </c>
      <c r="AG3103">
        <v>-1</v>
      </c>
      <c r="AH3103">
        <v>-1</v>
      </c>
      <c r="AI3103">
        <v>0</v>
      </c>
      <c r="AJ3103">
        <v>0</v>
      </c>
      <c r="AK3103">
        <v>0.03</v>
      </c>
      <c r="AL3103">
        <v>0.03</v>
      </c>
      <c r="AM3103">
        <v>0.05</v>
      </c>
      <c r="AN3103">
        <v>0.05</v>
      </c>
      <c r="AO3103">
        <v>1.42</v>
      </c>
      <c r="AP3103">
        <v>1.42</v>
      </c>
      <c r="AQ3103">
        <v>22.67</v>
      </c>
      <c r="AR3103">
        <v>0.53</v>
      </c>
      <c r="AS3103">
        <v>0.68</v>
      </c>
      <c r="AT3103">
        <v>-1</v>
      </c>
      <c r="AU3103">
        <v>-1</v>
      </c>
      <c r="AV3103">
        <v>0.05</v>
      </c>
      <c r="AW3103">
        <v>29.88</v>
      </c>
      <c r="AX3103">
        <v>29.88</v>
      </c>
      <c r="AY3103">
        <v>0.17</v>
      </c>
      <c r="AZ3103">
        <v>0</v>
      </c>
      <c r="BA3103">
        <v>1350</v>
      </c>
    </row>
    <row r="3104" spans="1:53" x14ac:dyDescent="0.25">
      <c r="A3104">
        <v>6488</v>
      </c>
      <c r="B3104" t="s">
        <v>1325</v>
      </c>
      <c r="C3104">
        <v>0</v>
      </c>
      <c r="D3104">
        <v>1.58</v>
      </c>
      <c r="E3104">
        <v>0</v>
      </c>
      <c r="F3104">
        <v>0</v>
      </c>
      <c r="G3104">
        <v>0</v>
      </c>
      <c r="H3104">
        <v>0.03</v>
      </c>
      <c r="I3104">
        <v>0</v>
      </c>
      <c r="J3104">
        <v>2</v>
      </c>
      <c r="K3104">
        <v>0.03</v>
      </c>
      <c r="L3104">
        <v>-1</v>
      </c>
      <c r="M3104">
        <v>-1</v>
      </c>
      <c r="N3104">
        <v>0.67</v>
      </c>
      <c r="O3104">
        <v>3.58</v>
      </c>
      <c r="P3104">
        <v>0.03</v>
      </c>
      <c r="Q3104">
        <v>0.28000000000000003</v>
      </c>
      <c r="R3104">
        <v>0.05</v>
      </c>
      <c r="S3104">
        <v>0.32</v>
      </c>
      <c r="T3104">
        <v>0.23</v>
      </c>
      <c r="U3104">
        <v>0</v>
      </c>
      <c r="V3104">
        <v>0</v>
      </c>
      <c r="W3104">
        <v>20.67</v>
      </c>
      <c r="X3104">
        <v>0.6</v>
      </c>
      <c r="Y3104">
        <v>-1</v>
      </c>
      <c r="Z3104">
        <v>-1</v>
      </c>
      <c r="AA3104">
        <v>24.88</v>
      </c>
      <c r="AB3104">
        <v>0.03</v>
      </c>
      <c r="AC3104">
        <v>0.02</v>
      </c>
      <c r="AD3104">
        <v>0.03</v>
      </c>
      <c r="AE3104">
        <v>4.17</v>
      </c>
      <c r="AF3104">
        <v>-1</v>
      </c>
      <c r="AG3104">
        <v>-1</v>
      </c>
      <c r="AH3104">
        <v>-1</v>
      </c>
      <c r="AI3104">
        <v>0</v>
      </c>
      <c r="AJ3104">
        <v>0</v>
      </c>
      <c r="AK3104">
        <v>0.03</v>
      </c>
      <c r="AL3104">
        <v>0.03</v>
      </c>
      <c r="AM3104">
        <v>0.05</v>
      </c>
      <c r="AN3104">
        <v>0.05</v>
      </c>
      <c r="AO3104">
        <v>1.42</v>
      </c>
      <c r="AP3104">
        <v>1.42</v>
      </c>
      <c r="AQ3104">
        <v>22.67</v>
      </c>
      <c r="AR3104">
        <v>0.53</v>
      </c>
      <c r="AS3104">
        <v>0.68</v>
      </c>
      <c r="AT3104">
        <v>-1</v>
      </c>
      <c r="AU3104">
        <v>-1</v>
      </c>
      <c r="AV3104">
        <v>0.05</v>
      </c>
      <c r="AW3104">
        <v>29.88</v>
      </c>
      <c r="AX3104">
        <v>29.88</v>
      </c>
      <c r="AY3104">
        <v>0.17</v>
      </c>
      <c r="AZ3104">
        <v>0</v>
      </c>
      <c r="BA3104">
        <v>1350</v>
      </c>
    </row>
    <row r="3105" spans="1:53" x14ac:dyDescent="0.25">
      <c r="A3105">
        <v>6489</v>
      </c>
      <c r="B3105" t="s">
        <v>3346</v>
      </c>
      <c r="C3105">
        <v>0</v>
      </c>
      <c r="D3105">
        <v>1.58</v>
      </c>
      <c r="E3105">
        <v>0</v>
      </c>
      <c r="F3105">
        <v>0</v>
      </c>
      <c r="G3105">
        <v>0</v>
      </c>
      <c r="H3105">
        <v>0.03</v>
      </c>
      <c r="I3105">
        <v>0</v>
      </c>
      <c r="J3105">
        <v>2</v>
      </c>
      <c r="K3105">
        <v>0.03</v>
      </c>
      <c r="L3105">
        <v>-1</v>
      </c>
      <c r="M3105">
        <v>-1</v>
      </c>
      <c r="N3105">
        <v>0.67</v>
      </c>
      <c r="O3105">
        <v>3.58</v>
      </c>
      <c r="P3105">
        <v>0.03</v>
      </c>
      <c r="Q3105">
        <v>0.28000000000000003</v>
      </c>
      <c r="R3105">
        <v>0.05</v>
      </c>
      <c r="S3105">
        <v>0.32</v>
      </c>
      <c r="T3105">
        <v>0.23</v>
      </c>
      <c r="U3105">
        <v>0</v>
      </c>
      <c r="V3105">
        <v>0</v>
      </c>
      <c r="W3105">
        <v>20.67</v>
      </c>
      <c r="X3105">
        <v>0.6</v>
      </c>
      <c r="Y3105">
        <v>-1</v>
      </c>
      <c r="Z3105">
        <v>-1</v>
      </c>
      <c r="AA3105">
        <v>24.88</v>
      </c>
      <c r="AB3105">
        <v>0.03</v>
      </c>
      <c r="AC3105">
        <v>0.02</v>
      </c>
      <c r="AD3105">
        <v>0.03</v>
      </c>
      <c r="AE3105">
        <v>4.17</v>
      </c>
      <c r="AF3105">
        <v>-1</v>
      </c>
      <c r="AG3105">
        <v>-1</v>
      </c>
      <c r="AH3105">
        <v>-1</v>
      </c>
      <c r="AI3105">
        <v>0</v>
      </c>
      <c r="AJ3105">
        <v>0</v>
      </c>
      <c r="AK3105">
        <v>0.03</v>
      </c>
      <c r="AL3105">
        <v>0.03</v>
      </c>
      <c r="AM3105">
        <v>0.05</v>
      </c>
      <c r="AN3105">
        <v>0.05</v>
      </c>
      <c r="AO3105">
        <v>1.42</v>
      </c>
      <c r="AP3105">
        <v>1.42</v>
      </c>
      <c r="AQ3105">
        <v>22.67</v>
      </c>
      <c r="AR3105">
        <v>0.53</v>
      </c>
      <c r="AS3105">
        <v>0.68</v>
      </c>
      <c r="AT3105">
        <v>-1</v>
      </c>
      <c r="AU3105">
        <v>-1</v>
      </c>
      <c r="AV3105">
        <v>0.05</v>
      </c>
      <c r="AW3105">
        <v>29.88</v>
      </c>
      <c r="AX3105">
        <v>29.88</v>
      </c>
      <c r="AY3105">
        <v>0.17</v>
      </c>
      <c r="AZ3105">
        <v>0</v>
      </c>
      <c r="BA3105">
        <v>1350</v>
      </c>
    </row>
    <row r="3106" spans="1:53" x14ac:dyDescent="0.25">
      <c r="A3106">
        <v>6490</v>
      </c>
      <c r="B3106" t="s">
        <v>830</v>
      </c>
      <c r="C3106">
        <v>0</v>
      </c>
      <c r="D3106">
        <v>1.58</v>
      </c>
      <c r="E3106">
        <v>0</v>
      </c>
      <c r="F3106">
        <v>0</v>
      </c>
      <c r="G3106">
        <v>0</v>
      </c>
      <c r="H3106">
        <v>0.03</v>
      </c>
      <c r="I3106">
        <v>0</v>
      </c>
      <c r="J3106">
        <v>2</v>
      </c>
      <c r="K3106">
        <v>0.03</v>
      </c>
      <c r="L3106">
        <v>-1</v>
      </c>
      <c r="M3106">
        <v>-1</v>
      </c>
      <c r="N3106">
        <v>0.67</v>
      </c>
      <c r="O3106">
        <v>3.58</v>
      </c>
      <c r="P3106">
        <v>0.03</v>
      </c>
      <c r="Q3106">
        <v>0.28000000000000003</v>
      </c>
      <c r="R3106">
        <v>0.05</v>
      </c>
      <c r="S3106">
        <v>0.32</v>
      </c>
      <c r="T3106">
        <v>0.23</v>
      </c>
      <c r="U3106">
        <v>0</v>
      </c>
      <c r="V3106">
        <v>0</v>
      </c>
      <c r="W3106">
        <v>20.67</v>
      </c>
      <c r="X3106">
        <v>0.6</v>
      </c>
      <c r="Y3106">
        <v>-1</v>
      </c>
      <c r="Z3106">
        <v>-1</v>
      </c>
      <c r="AA3106">
        <v>24.88</v>
      </c>
      <c r="AB3106">
        <v>0.03</v>
      </c>
      <c r="AC3106">
        <v>0.02</v>
      </c>
      <c r="AD3106">
        <v>0.03</v>
      </c>
      <c r="AE3106">
        <v>4.17</v>
      </c>
      <c r="AF3106">
        <v>-1</v>
      </c>
      <c r="AG3106">
        <v>-1</v>
      </c>
      <c r="AH3106">
        <v>-1</v>
      </c>
      <c r="AI3106">
        <v>0</v>
      </c>
      <c r="AJ3106">
        <v>0</v>
      </c>
      <c r="AK3106">
        <v>0.03</v>
      </c>
      <c r="AL3106">
        <v>0.03</v>
      </c>
      <c r="AM3106">
        <v>0.05</v>
      </c>
      <c r="AN3106">
        <v>0.05</v>
      </c>
      <c r="AO3106">
        <v>1.42</v>
      </c>
      <c r="AP3106">
        <v>1.42</v>
      </c>
      <c r="AQ3106">
        <v>22.67</v>
      </c>
      <c r="AR3106">
        <v>0.53</v>
      </c>
      <c r="AS3106">
        <v>0.68</v>
      </c>
      <c r="AT3106">
        <v>-1</v>
      </c>
      <c r="AU3106">
        <v>-1</v>
      </c>
      <c r="AV3106">
        <v>0.05</v>
      </c>
      <c r="AW3106">
        <v>29.88</v>
      </c>
      <c r="AX3106">
        <v>29.88</v>
      </c>
      <c r="AY3106">
        <v>0.17</v>
      </c>
      <c r="AZ3106">
        <v>0</v>
      </c>
      <c r="BA3106">
        <v>1350</v>
      </c>
    </row>
    <row r="3107" spans="1:53" x14ac:dyDescent="0.25">
      <c r="A3107">
        <v>6491</v>
      </c>
      <c r="B3107" t="s">
        <v>1040</v>
      </c>
      <c r="C3107">
        <v>0</v>
      </c>
      <c r="D3107">
        <v>1.58</v>
      </c>
      <c r="E3107">
        <v>0</v>
      </c>
      <c r="F3107">
        <v>0</v>
      </c>
      <c r="G3107">
        <v>0</v>
      </c>
      <c r="H3107">
        <v>0.03</v>
      </c>
      <c r="I3107">
        <v>0</v>
      </c>
      <c r="J3107">
        <v>2</v>
      </c>
      <c r="K3107">
        <v>0.03</v>
      </c>
      <c r="L3107">
        <v>-1</v>
      </c>
      <c r="M3107">
        <v>-1</v>
      </c>
      <c r="N3107">
        <v>0.67</v>
      </c>
      <c r="O3107">
        <v>3.58</v>
      </c>
      <c r="P3107">
        <v>0.03</v>
      </c>
      <c r="Q3107">
        <v>0.28000000000000003</v>
      </c>
      <c r="R3107">
        <v>0.05</v>
      </c>
      <c r="S3107">
        <v>0.32</v>
      </c>
      <c r="T3107">
        <v>0.23</v>
      </c>
      <c r="U3107">
        <v>0</v>
      </c>
      <c r="V3107">
        <v>0</v>
      </c>
      <c r="W3107">
        <v>20.67</v>
      </c>
      <c r="X3107">
        <v>0.6</v>
      </c>
      <c r="Y3107">
        <v>-1</v>
      </c>
      <c r="Z3107">
        <v>-1</v>
      </c>
      <c r="AA3107">
        <v>24.88</v>
      </c>
      <c r="AB3107">
        <v>0.03</v>
      </c>
      <c r="AC3107">
        <v>0.02</v>
      </c>
      <c r="AD3107">
        <v>0.03</v>
      </c>
      <c r="AE3107">
        <v>4.17</v>
      </c>
      <c r="AF3107">
        <v>-1</v>
      </c>
      <c r="AG3107">
        <v>-1</v>
      </c>
      <c r="AH3107">
        <v>-1</v>
      </c>
      <c r="AI3107">
        <v>0</v>
      </c>
      <c r="AJ3107">
        <v>0</v>
      </c>
      <c r="AK3107">
        <v>0.03</v>
      </c>
      <c r="AL3107">
        <v>0.03</v>
      </c>
      <c r="AM3107">
        <v>0.05</v>
      </c>
      <c r="AN3107">
        <v>0.05</v>
      </c>
      <c r="AO3107">
        <v>1.42</v>
      </c>
      <c r="AP3107">
        <v>1.42</v>
      </c>
      <c r="AQ3107">
        <v>22.67</v>
      </c>
      <c r="AR3107">
        <v>0.53</v>
      </c>
      <c r="AS3107">
        <v>0.68</v>
      </c>
      <c r="AT3107">
        <v>-1</v>
      </c>
      <c r="AU3107">
        <v>-1</v>
      </c>
      <c r="AV3107">
        <v>0.05</v>
      </c>
      <c r="AW3107">
        <v>29.88</v>
      </c>
      <c r="AX3107">
        <v>29.88</v>
      </c>
      <c r="AY3107">
        <v>0.17</v>
      </c>
      <c r="AZ3107">
        <v>0</v>
      </c>
      <c r="BA3107">
        <v>1350</v>
      </c>
    </row>
    <row r="3108" spans="1:53" x14ac:dyDescent="0.25">
      <c r="A3108">
        <v>6492</v>
      </c>
      <c r="B3108" t="s">
        <v>3347</v>
      </c>
      <c r="C3108">
        <v>0</v>
      </c>
      <c r="D3108">
        <v>1.58</v>
      </c>
      <c r="E3108">
        <v>0</v>
      </c>
      <c r="F3108">
        <v>0</v>
      </c>
      <c r="G3108">
        <v>0</v>
      </c>
      <c r="H3108">
        <v>0.03</v>
      </c>
      <c r="I3108">
        <v>0</v>
      </c>
      <c r="J3108">
        <v>2</v>
      </c>
      <c r="K3108">
        <v>0.03</v>
      </c>
      <c r="L3108">
        <v>-1</v>
      </c>
      <c r="M3108">
        <v>-1</v>
      </c>
      <c r="N3108">
        <v>0.67</v>
      </c>
      <c r="O3108">
        <v>3.58</v>
      </c>
      <c r="P3108">
        <v>0.03</v>
      </c>
      <c r="Q3108">
        <v>0.28000000000000003</v>
      </c>
      <c r="R3108">
        <v>0.05</v>
      </c>
      <c r="S3108">
        <v>0.32</v>
      </c>
      <c r="T3108">
        <v>0.23</v>
      </c>
      <c r="U3108">
        <v>0</v>
      </c>
      <c r="V3108">
        <v>0</v>
      </c>
      <c r="W3108">
        <v>20.67</v>
      </c>
      <c r="X3108">
        <v>0.6</v>
      </c>
      <c r="Y3108">
        <v>-1</v>
      </c>
      <c r="Z3108">
        <v>-1</v>
      </c>
      <c r="AA3108">
        <v>24.88</v>
      </c>
      <c r="AB3108">
        <v>0.03</v>
      </c>
      <c r="AC3108">
        <v>0.02</v>
      </c>
      <c r="AD3108">
        <v>0.03</v>
      </c>
      <c r="AE3108">
        <v>4.17</v>
      </c>
      <c r="AF3108">
        <v>-1</v>
      </c>
      <c r="AG3108">
        <v>-1</v>
      </c>
      <c r="AH3108">
        <v>-1</v>
      </c>
      <c r="AI3108">
        <v>0</v>
      </c>
      <c r="AJ3108">
        <v>0</v>
      </c>
      <c r="AK3108">
        <v>0.03</v>
      </c>
      <c r="AL3108">
        <v>0.03</v>
      </c>
      <c r="AM3108">
        <v>0.05</v>
      </c>
      <c r="AN3108">
        <v>0.05</v>
      </c>
      <c r="AO3108">
        <v>1.42</v>
      </c>
      <c r="AP3108">
        <v>1.42</v>
      </c>
      <c r="AQ3108">
        <v>22.67</v>
      </c>
      <c r="AR3108">
        <v>0.53</v>
      </c>
      <c r="AS3108">
        <v>0.68</v>
      </c>
      <c r="AT3108">
        <v>-1</v>
      </c>
      <c r="AU3108">
        <v>-1</v>
      </c>
      <c r="AV3108">
        <v>0.05</v>
      </c>
      <c r="AW3108">
        <v>29.88</v>
      </c>
      <c r="AX3108">
        <v>29.88</v>
      </c>
      <c r="AY3108">
        <v>0.17</v>
      </c>
      <c r="AZ3108">
        <v>0</v>
      </c>
      <c r="BA3108">
        <v>1350</v>
      </c>
    </row>
    <row r="3109" spans="1:53" x14ac:dyDescent="0.25">
      <c r="A3109">
        <v>6493</v>
      </c>
      <c r="B3109" t="s">
        <v>3348</v>
      </c>
      <c r="C3109">
        <v>0</v>
      </c>
      <c r="D3109">
        <v>1.58</v>
      </c>
      <c r="E3109">
        <v>0</v>
      </c>
      <c r="F3109">
        <v>0</v>
      </c>
      <c r="G3109">
        <v>0</v>
      </c>
      <c r="H3109">
        <v>0.03</v>
      </c>
      <c r="I3109">
        <v>0</v>
      </c>
      <c r="J3109">
        <v>2</v>
      </c>
      <c r="K3109">
        <v>0.03</v>
      </c>
      <c r="L3109">
        <v>-1</v>
      </c>
      <c r="M3109">
        <v>-1</v>
      </c>
      <c r="N3109">
        <v>0.67</v>
      </c>
      <c r="O3109">
        <v>3.58</v>
      </c>
      <c r="P3109">
        <v>0.03</v>
      </c>
      <c r="Q3109">
        <v>0.28000000000000003</v>
      </c>
      <c r="R3109">
        <v>0.05</v>
      </c>
      <c r="S3109">
        <v>0.32</v>
      </c>
      <c r="T3109">
        <v>0.23</v>
      </c>
      <c r="U3109">
        <v>0</v>
      </c>
      <c r="V3109">
        <v>0</v>
      </c>
      <c r="W3109">
        <v>20.67</v>
      </c>
      <c r="X3109">
        <v>0.6</v>
      </c>
      <c r="Y3109">
        <v>-1</v>
      </c>
      <c r="Z3109">
        <v>-1</v>
      </c>
      <c r="AA3109">
        <v>24.88</v>
      </c>
      <c r="AB3109">
        <v>0.03</v>
      </c>
      <c r="AC3109">
        <v>0.02</v>
      </c>
      <c r="AD3109">
        <v>0.03</v>
      </c>
      <c r="AE3109">
        <v>4.17</v>
      </c>
      <c r="AF3109">
        <v>-1</v>
      </c>
      <c r="AG3109">
        <v>-1</v>
      </c>
      <c r="AH3109">
        <v>-1</v>
      </c>
      <c r="AI3109">
        <v>0</v>
      </c>
      <c r="AJ3109">
        <v>0</v>
      </c>
      <c r="AK3109">
        <v>0.03</v>
      </c>
      <c r="AL3109">
        <v>0.03</v>
      </c>
      <c r="AM3109">
        <v>0.05</v>
      </c>
      <c r="AN3109">
        <v>0.05</v>
      </c>
      <c r="AO3109">
        <v>1.42</v>
      </c>
      <c r="AP3109">
        <v>1.42</v>
      </c>
      <c r="AQ3109">
        <v>22.67</v>
      </c>
      <c r="AR3109">
        <v>0.53</v>
      </c>
      <c r="AS3109">
        <v>0.68</v>
      </c>
      <c r="AT3109">
        <v>-1</v>
      </c>
      <c r="AU3109">
        <v>-1</v>
      </c>
      <c r="AV3109">
        <v>0.05</v>
      </c>
      <c r="AW3109">
        <v>29.88</v>
      </c>
      <c r="AX3109">
        <v>29.88</v>
      </c>
      <c r="AY3109">
        <v>0.17</v>
      </c>
      <c r="AZ3109">
        <v>0</v>
      </c>
      <c r="BA3109">
        <v>1350</v>
      </c>
    </row>
    <row r="3110" spans="1:53" x14ac:dyDescent="0.25">
      <c r="A3110">
        <v>6494</v>
      </c>
      <c r="B3110" t="s">
        <v>3349</v>
      </c>
      <c r="C3110">
        <v>0</v>
      </c>
      <c r="D3110">
        <v>1.58</v>
      </c>
      <c r="E3110">
        <v>0</v>
      </c>
      <c r="F3110">
        <v>0</v>
      </c>
      <c r="G3110">
        <v>0</v>
      </c>
      <c r="H3110">
        <v>0.03</v>
      </c>
      <c r="I3110">
        <v>0</v>
      </c>
      <c r="J3110">
        <v>2</v>
      </c>
      <c r="K3110">
        <v>0.03</v>
      </c>
      <c r="L3110">
        <v>-1</v>
      </c>
      <c r="M3110">
        <v>-1</v>
      </c>
      <c r="N3110">
        <v>0.67</v>
      </c>
      <c r="O3110">
        <v>3.58</v>
      </c>
      <c r="P3110">
        <v>0.03</v>
      </c>
      <c r="Q3110">
        <v>0.28000000000000003</v>
      </c>
      <c r="R3110">
        <v>0.05</v>
      </c>
      <c r="S3110">
        <v>0.32</v>
      </c>
      <c r="T3110">
        <v>0.23</v>
      </c>
      <c r="U3110">
        <v>0</v>
      </c>
      <c r="V3110">
        <v>0</v>
      </c>
      <c r="W3110">
        <v>20.67</v>
      </c>
      <c r="X3110">
        <v>0.6</v>
      </c>
      <c r="Y3110">
        <v>-1</v>
      </c>
      <c r="Z3110">
        <v>-1</v>
      </c>
      <c r="AA3110">
        <v>24.88</v>
      </c>
      <c r="AB3110">
        <v>0.03</v>
      </c>
      <c r="AC3110">
        <v>0.02</v>
      </c>
      <c r="AD3110">
        <v>0.03</v>
      </c>
      <c r="AE3110">
        <v>4.17</v>
      </c>
      <c r="AF3110">
        <v>-1</v>
      </c>
      <c r="AG3110">
        <v>-1</v>
      </c>
      <c r="AH3110">
        <v>-1</v>
      </c>
      <c r="AI3110">
        <v>0</v>
      </c>
      <c r="AJ3110">
        <v>0</v>
      </c>
      <c r="AK3110">
        <v>0.03</v>
      </c>
      <c r="AL3110">
        <v>0.03</v>
      </c>
      <c r="AM3110">
        <v>0.05</v>
      </c>
      <c r="AN3110">
        <v>0.05</v>
      </c>
      <c r="AO3110">
        <v>1.42</v>
      </c>
      <c r="AP3110">
        <v>1.42</v>
      </c>
      <c r="AQ3110">
        <v>22.67</v>
      </c>
      <c r="AR3110">
        <v>0.53</v>
      </c>
      <c r="AS3110">
        <v>0.68</v>
      </c>
      <c r="AT3110">
        <v>-1</v>
      </c>
      <c r="AU3110">
        <v>-1</v>
      </c>
      <c r="AV3110">
        <v>0.05</v>
      </c>
      <c r="AW3110">
        <v>29.88</v>
      </c>
      <c r="AX3110">
        <v>29.88</v>
      </c>
      <c r="AY3110">
        <v>0.17</v>
      </c>
      <c r="AZ3110">
        <v>0</v>
      </c>
      <c r="BA3110">
        <v>1350</v>
      </c>
    </row>
    <row r="3111" spans="1:53" x14ac:dyDescent="0.25">
      <c r="A3111">
        <v>6498</v>
      </c>
      <c r="B3111" t="s">
        <v>3350</v>
      </c>
      <c r="C3111">
        <v>0</v>
      </c>
      <c r="D3111">
        <v>1.58</v>
      </c>
      <c r="E3111">
        <v>0</v>
      </c>
      <c r="F3111">
        <v>0</v>
      </c>
      <c r="G3111">
        <v>0</v>
      </c>
      <c r="H3111">
        <v>0.03</v>
      </c>
      <c r="I3111">
        <v>0</v>
      </c>
      <c r="J3111">
        <v>2</v>
      </c>
      <c r="K3111">
        <v>0.03</v>
      </c>
      <c r="L3111">
        <v>-1</v>
      </c>
      <c r="M3111">
        <v>-1</v>
      </c>
      <c r="N3111">
        <v>0.67</v>
      </c>
      <c r="O3111">
        <v>3.58</v>
      </c>
      <c r="P3111">
        <v>0.03</v>
      </c>
      <c r="Q3111">
        <v>0.28000000000000003</v>
      </c>
      <c r="R3111">
        <v>0.05</v>
      </c>
      <c r="S3111">
        <v>0.32</v>
      </c>
      <c r="T3111">
        <v>0.23</v>
      </c>
      <c r="U3111">
        <v>0</v>
      </c>
      <c r="V3111">
        <v>0</v>
      </c>
      <c r="W3111">
        <v>20.67</v>
      </c>
      <c r="X3111">
        <v>0.6</v>
      </c>
      <c r="Y3111">
        <v>-1</v>
      </c>
      <c r="Z3111">
        <v>-1</v>
      </c>
      <c r="AA3111">
        <v>24.88</v>
      </c>
      <c r="AB3111">
        <v>0.03</v>
      </c>
      <c r="AC3111">
        <v>0.02</v>
      </c>
      <c r="AD3111">
        <v>0.03</v>
      </c>
      <c r="AE3111">
        <v>4.17</v>
      </c>
      <c r="AF3111">
        <v>-1</v>
      </c>
      <c r="AG3111">
        <v>-1</v>
      </c>
      <c r="AH3111">
        <v>-1</v>
      </c>
      <c r="AI3111">
        <v>0</v>
      </c>
      <c r="AJ3111">
        <v>0</v>
      </c>
      <c r="AK3111">
        <v>0.03</v>
      </c>
      <c r="AL3111">
        <v>0.03</v>
      </c>
      <c r="AM3111">
        <v>0.05</v>
      </c>
      <c r="AN3111">
        <v>0.05</v>
      </c>
      <c r="AO3111">
        <v>1.42</v>
      </c>
      <c r="AP3111">
        <v>1.42</v>
      </c>
      <c r="AQ3111">
        <v>22.67</v>
      </c>
      <c r="AR3111">
        <v>0.53</v>
      </c>
      <c r="AS3111">
        <v>0.68</v>
      </c>
      <c r="AT3111">
        <v>-1</v>
      </c>
      <c r="AU3111">
        <v>-1</v>
      </c>
      <c r="AV3111">
        <v>0.05</v>
      </c>
      <c r="AW3111">
        <v>29.88</v>
      </c>
      <c r="AX3111">
        <v>29.88</v>
      </c>
      <c r="AY3111">
        <v>0.17</v>
      </c>
      <c r="AZ3111">
        <v>0</v>
      </c>
      <c r="BA3111">
        <v>1350</v>
      </c>
    </row>
    <row r="3112" spans="1:53" x14ac:dyDescent="0.25">
      <c r="A3112">
        <v>6499</v>
      </c>
      <c r="B3112" t="s">
        <v>3351</v>
      </c>
      <c r="C3112">
        <v>0</v>
      </c>
      <c r="D3112">
        <v>1.58</v>
      </c>
      <c r="E3112">
        <v>0</v>
      </c>
      <c r="F3112">
        <v>0</v>
      </c>
      <c r="G3112">
        <v>0</v>
      </c>
      <c r="H3112">
        <v>0.03</v>
      </c>
      <c r="I3112">
        <v>0</v>
      </c>
      <c r="J3112">
        <v>2</v>
      </c>
      <c r="K3112">
        <v>0.03</v>
      </c>
      <c r="L3112">
        <v>-1</v>
      </c>
      <c r="M3112">
        <v>-1</v>
      </c>
      <c r="N3112">
        <v>0.67</v>
      </c>
      <c r="O3112">
        <v>3.58</v>
      </c>
      <c r="P3112">
        <v>0.03</v>
      </c>
      <c r="Q3112">
        <v>0.28000000000000003</v>
      </c>
      <c r="R3112">
        <v>0.05</v>
      </c>
      <c r="S3112">
        <v>0.32</v>
      </c>
      <c r="T3112">
        <v>0.23</v>
      </c>
      <c r="U3112">
        <v>0</v>
      </c>
      <c r="V3112">
        <v>0</v>
      </c>
      <c r="W3112">
        <v>20.67</v>
      </c>
      <c r="X3112">
        <v>0.6</v>
      </c>
      <c r="Y3112">
        <v>-1</v>
      </c>
      <c r="Z3112">
        <v>-1</v>
      </c>
      <c r="AA3112">
        <v>24.88</v>
      </c>
      <c r="AB3112">
        <v>0.03</v>
      </c>
      <c r="AC3112">
        <v>0.02</v>
      </c>
      <c r="AD3112">
        <v>0.03</v>
      </c>
      <c r="AE3112">
        <v>4.17</v>
      </c>
      <c r="AF3112">
        <v>-1</v>
      </c>
      <c r="AG3112">
        <v>-1</v>
      </c>
      <c r="AH3112">
        <v>-1</v>
      </c>
      <c r="AI3112">
        <v>0</v>
      </c>
      <c r="AJ3112">
        <v>0</v>
      </c>
      <c r="AK3112">
        <v>0.03</v>
      </c>
      <c r="AL3112">
        <v>0.03</v>
      </c>
      <c r="AM3112">
        <v>0.05</v>
      </c>
      <c r="AN3112">
        <v>0.05</v>
      </c>
      <c r="AO3112">
        <v>1.42</v>
      </c>
      <c r="AP3112">
        <v>1.42</v>
      </c>
      <c r="AQ3112">
        <v>22.67</v>
      </c>
      <c r="AR3112">
        <v>0.53</v>
      </c>
      <c r="AS3112">
        <v>0.68</v>
      </c>
      <c r="AT3112">
        <v>-1</v>
      </c>
      <c r="AU3112">
        <v>-1</v>
      </c>
      <c r="AV3112">
        <v>0.05</v>
      </c>
      <c r="AW3112">
        <v>29.88</v>
      </c>
      <c r="AX3112">
        <v>29.88</v>
      </c>
      <c r="AY3112">
        <v>0.17</v>
      </c>
      <c r="AZ3112">
        <v>0</v>
      </c>
      <c r="BA3112">
        <v>1350</v>
      </c>
    </row>
    <row r="3113" spans="1:53" x14ac:dyDescent="0.25">
      <c r="A3113">
        <v>6500</v>
      </c>
      <c r="B3113" t="s">
        <v>3352</v>
      </c>
      <c r="C3113">
        <v>0</v>
      </c>
      <c r="D3113">
        <v>1.58</v>
      </c>
      <c r="E3113">
        <v>0</v>
      </c>
      <c r="F3113">
        <v>0</v>
      </c>
      <c r="G3113">
        <v>0</v>
      </c>
      <c r="H3113">
        <v>0.03</v>
      </c>
      <c r="I3113">
        <v>0</v>
      </c>
      <c r="J3113">
        <v>2</v>
      </c>
      <c r="K3113">
        <v>0.03</v>
      </c>
      <c r="L3113">
        <v>-1</v>
      </c>
      <c r="M3113">
        <v>-1</v>
      </c>
      <c r="N3113">
        <v>0.67</v>
      </c>
      <c r="O3113">
        <v>3.58</v>
      </c>
      <c r="P3113">
        <v>0.03</v>
      </c>
      <c r="Q3113">
        <v>0.28000000000000003</v>
      </c>
      <c r="R3113">
        <v>0.05</v>
      </c>
      <c r="S3113">
        <v>0.32</v>
      </c>
      <c r="T3113">
        <v>0.23</v>
      </c>
      <c r="U3113">
        <v>0</v>
      </c>
      <c r="V3113">
        <v>0</v>
      </c>
      <c r="W3113">
        <v>20.67</v>
      </c>
      <c r="X3113">
        <v>0.6</v>
      </c>
      <c r="Y3113">
        <v>-1</v>
      </c>
      <c r="Z3113">
        <v>-1</v>
      </c>
      <c r="AA3113">
        <v>24.88</v>
      </c>
      <c r="AB3113">
        <v>0.03</v>
      </c>
      <c r="AC3113">
        <v>0.02</v>
      </c>
      <c r="AD3113">
        <v>0.03</v>
      </c>
      <c r="AE3113">
        <v>4.17</v>
      </c>
      <c r="AF3113">
        <v>-1</v>
      </c>
      <c r="AG3113">
        <v>-1</v>
      </c>
      <c r="AH3113">
        <v>-1</v>
      </c>
      <c r="AI3113">
        <v>0</v>
      </c>
      <c r="AJ3113">
        <v>0</v>
      </c>
      <c r="AK3113">
        <v>0.03</v>
      </c>
      <c r="AL3113">
        <v>0.03</v>
      </c>
      <c r="AM3113">
        <v>0.05</v>
      </c>
      <c r="AN3113">
        <v>0.05</v>
      </c>
      <c r="AO3113">
        <v>1.42</v>
      </c>
      <c r="AP3113">
        <v>1.42</v>
      </c>
      <c r="AQ3113">
        <v>22.67</v>
      </c>
      <c r="AR3113">
        <v>0.53</v>
      </c>
      <c r="AS3113">
        <v>0.68</v>
      </c>
      <c r="AT3113">
        <v>-1</v>
      </c>
      <c r="AU3113">
        <v>-1</v>
      </c>
      <c r="AV3113">
        <v>0.05</v>
      </c>
      <c r="AW3113">
        <v>29.88</v>
      </c>
      <c r="AX3113">
        <v>29.88</v>
      </c>
      <c r="AY3113">
        <v>0.17</v>
      </c>
      <c r="AZ3113">
        <v>0</v>
      </c>
      <c r="BA3113">
        <v>1350</v>
      </c>
    </row>
    <row r="3114" spans="1:53" x14ac:dyDescent="0.25">
      <c r="A3114">
        <v>6502</v>
      </c>
      <c r="B3114" t="s">
        <v>3353</v>
      </c>
      <c r="C3114">
        <v>0</v>
      </c>
      <c r="D3114">
        <v>1.58</v>
      </c>
      <c r="E3114">
        <v>0</v>
      </c>
      <c r="F3114">
        <v>0</v>
      </c>
      <c r="G3114">
        <v>0</v>
      </c>
      <c r="H3114">
        <v>0.03</v>
      </c>
      <c r="I3114">
        <v>0</v>
      </c>
      <c r="J3114">
        <v>2</v>
      </c>
      <c r="K3114">
        <v>0.03</v>
      </c>
      <c r="L3114">
        <v>-1</v>
      </c>
      <c r="M3114">
        <v>-1</v>
      </c>
      <c r="N3114">
        <v>0.67</v>
      </c>
      <c r="O3114">
        <v>3.58</v>
      </c>
      <c r="P3114">
        <v>0.03</v>
      </c>
      <c r="Q3114">
        <v>0.28000000000000003</v>
      </c>
      <c r="R3114">
        <v>0.05</v>
      </c>
      <c r="S3114">
        <v>0.32</v>
      </c>
      <c r="T3114">
        <v>0.23</v>
      </c>
      <c r="U3114">
        <v>0</v>
      </c>
      <c r="V3114">
        <v>0</v>
      </c>
      <c r="W3114">
        <v>20.67</v>
      </c>
      <c r="X3114">
        <v>0.6</v>
      </c>
      <c r="Y3114">
        <v>-1</v>
      </c>
      <c r="Z3114">
        <v>-1</v>
      </c>
      <c r="AA3114">
        <v>24.88</v>
      </c>
      <c r="AB3114">
        <v>0.03</v>
      </c>
      <c r="AC3114">
        <v>0.02</v>
      </c>
      <c r="AD3114">
        <v>0.03</v>
      </c>
      <c r="AE3114">
        <v>4.17</v>
      </c>
      <c r="AF3114">
        <v>-1</v>
      </c>
      <c r="AG3114">
        <v>-1</v>
      </c>
      <c r="AH3114">
        <v>-1</v>
      </c>
      <c r="AI3114">
        <v>0</v>
      </c>
      <c r="AJ3114">
        <v>0</v>
      </c>
      <c r="AK3114">
        <v>0.03</v>
      </c>
      <c r="AL3114">
        <v>0.03</v>
      </c>
      <c r="AM3114">
        <v>0.05</v>
      </c>
      <c r="AN3114">
        <v>0.05</v>
      </c>
      <c r="AO3114">
        <v>1.42</v>
      </c>
      <c r="AP3114">
        <v>1.42</v>
      </c>
      <c r="AQ3114">
        <v>22.67</v>
      </c>
      <c r="AR3114">
        <v>0.53</v>
      </c>
      <c r="AS3114">
        <v>0.68</v>
      </c>
      <c r="AT3114">
        <v>-1</v>
      </c>
      <c r="AU3114">
        <v>-1</v>
      </c>
      <c r="AV3114">
        <v>0.05</v>
      </c>
      <c r="AW3114">
        <v>29.88</v>
      </c>
      <c r="AX3114">
        <v>29.88</v>
      </c>
      <c r="AY3114">
        <v>0.17</v>
      </c>
      <c r="AZ3114">
        <v>0</v>
      </c>
      <c r="BA3114">
        <v>1350</v>
      </c>
    </row>
    <row r="3115" spans="1:53" x14ac:dyDescent="0.25">
      <c r="A3115">
        <v>6503</v>
      </c>
      <c r="B3115" t="s">
        <v>3354</v>
      </c>
      <c r="C3115">
        <v>0</v>
      </c>
      <c r="D3115">
        <v>1.58</v>
      </c>
      <c r="E3115">
        <v>0</v>
      </c>
      <c r="F3115">
        <v>0</v>
      </c>
      <c r="G3115">
        <v>0</v>
      </c>
      <c r="H3115">
        <v>0.03</v>
      </c>
      <c r="I3115">
        <v>0</v>
      </c>
      <c r="J3115">
        <v>2</v>
      </c>
      <c r="K3115">
        <v>0.03</v>
      </c>
      <c r="L3115">
        <v>-1</v>
      </c>
      <c r="M3115">
        <v>-1</v>
      </c>
      <c r="N3115">
        <v>0.67</v>
      </c>
      <c r="O3115">
        <v>3.58</v>
      </c>
      <c r="P3115">
        <v>0.03</v>
      </c>
      <c r="Q3115">
        <v>0.28000000000000003</v>
      </c>
      <c r="R3115">
        <v>0.05</v>
      </c>
      <c r="S3115">
        <v>0.32</v>
      </c>
      <c r="T3115">
        <v>0.23</v>
      </c>
      <c r="U3115">
        <v>0</v>
      </c>
      <c r="V3115">
        <v>0</v>
      </c>
      <c r="W3115">
        <v>20.67</v>
      </c>
      <c r="X3115">
        <v>0.6</v>
      </c>
      <c r="Y3115">
        <v>-1</v>
      </c>
      <c r="Z3115">
        <v>-1</v>
      </c>
      <c r="AA3115">
        <v>24.88</v>
      </c>
      <c r="AB3115">
        <v>0.03</v>
      </c>
      <c r="AC3115">
        <v>0.02</v>
      </c>
      <c r="AD3115">
        <v>0.03</v>
      </c>
      <c r="AE3115">
        <v>4.17</v>
      </c>
      <c r="AF3115">
        <v>-1</v>
      </c>
      <c r="AG3115">
        <v>-1</v>
      </c>
      <c r="AH3115">
        <v>-1</v>
      </c>
      <c r="AI3115">
        <v>0</v>
      </c>
      <c r="AJ3115">
        <v>0</v>
      </c>
      <c r="AK3115">
        <v>0.03</v>
      </c>
      <c r="AL3115">
        <v>0.03</v>
      </c>
      <c r="AM3115">
        <v>0.05</v>
      </c>
      <c r="AN3115">
        <v>0.05</v>
      </c>
      <c r="AO3115">
        <v>1.42</v>
      </c>
      <c r="AP3115">
        <v>1.42</v>
      </c>
      <c r="AQ3115">
        <v>22.67</v>
      </c>
      <c r="AR3115">
        <v>0.53</v>
      </c>
      <c r="AS3115">
        <v>0.68</v>
      </c>
      <c r="AT3115">
        <v>-1</v>
      </c>
      <c r="AU3115">
        <v>-1</v>
      </c>
      <c r="AV3115">
        <v>0.05</v>
      </c>
      <c r="AW3115">
        <v>29.88</v>
      </c>
      <c r="AX3115">
        <v>29.88</v>
      </c>
      <c r="AY3115">
        <v>0.17</v>
      </c>
      <c r="AZ3115">
        <v>0</v>
      </c>
      <c r="BA3115">
        <v>1350</v>
      </c>
    </row>
    <row r="3116" spans="1:53" x14ac:dyDescent="0.25">
      <c r="A3116">
        <v>6504</v>
      </c>
      <c r="B3116" t="s">
        <v>3355</v>
      </c>
      <c r="C3116">
        <v>0</v>
      </c>
      <c r="D3116">
        <v>1.58</v>
      </c>
      <c r="E3116">
        <v>0</v>
      </c>
      <c r="F3116">
        <v>0</v>
      </c>
      <c r="G3116">
        <v>0</v>
      </c>
      <c r="H3116">
        <v>0.03</v>
      </c>
      <c r="I3116">
        <v>0</v>
      </c>
      <c r="J3116">
        <v>2</v>
      </c>
      <c r="K3116">
        <v>0.03</v>
      </c>
      <c r="L3116">
        <v>-1</v>
      </c>
      <c r="M3116">
        <v>-1</v>
      </c>
      <c r="N3116">
        <v>0.67</v>
      </c>
      <c r="O3116">
        <v>3.58</v>
      </c>
      <c r="P3116">
        <v>0.03</v>
      </c>
      <c r="Q3116">
        <v>0.28000000000000003</v>
      </c>
      <c r="R3116">
        <v>0.05</v>
      </c>
      <c r="S3116">
        <v>0.32</v>
      </c>
      <c r="T3116">
        <v>0.23</v>
      </c>
      <c r="U3116">
        <v>0</v>
      </c>
      <c r="V3116">
        <v>0</v>
      </c>
      <c r="W3116">
        <v>20.67</v>
      </c>
      <c r="X3116">
        <v>0.6</v>
      </c>
      <c r="Y3116">
        <v>-1</v>
      </c>
      <c r="Z3116">
        <v>-1</v>
      </c>
      <c r="AA3116">
        <v>24.88</v>
      </c>
      <c r="AB3116">
        <v>0.03</v>
      </c>
      <c r="AC3116">
        <v>0.02</v>
      </c>
      <c r="AD3116">
        <v>0.03</v>
      </c>
      <c r="AE3116">
        <v>4.17</v>
      </c>
      <c r="AF3116">
        <v>-1</v>
      </c>
      <c r="AG3116">
        <v>-1</v>
      </c>
      <c r="AH3116">
        <v>-1</v>
      </c>
      <c r="AI3116">
        <v>0</v>
      </c>
      <c r="AJ3116">
        <v>0</v>
      </c>
      <c r="AK3116">
        <v>0.03</v>
      </c>
      <c r="AL3116">
        <v>0.03</v>
      </c>
      <c r="AM3116">
        <v>0.05</v>
      </c>
      <c r="AN3116">
        <v>0.05</v>
      </c>
      <c r="AO3116">
        <v>1.42</v>
      </c>
      <c r="AP3116">
        <v>1.42</v>
      </c>
      <c r="AQ3116">
        <v>22.67</v>
      </c>
      <c r="AR3116">
        <v>0.53</v>
      </c>
      <c r="AS3116">
        <v>0.68</v>
      </c>
      <c r="AT3116">
        <v>-1</v>
      </c>
      <c r="AU3116">
        <v>-1</v>
      </c>
      <c r="AV3116">
        <v>0.05</v>
      </c>
      <c r="AW3116">
        <v>29.88</v>
      </c>
      <c r="AX3116">
        <v>29.88</v>
      </c>
      <c r="AY3116">
        <v>0.17</v>
      </c>
      <c r="AZ3116">
        <v>0</v>
      </c>
      <c r="BA3116">
        <v>1350</v>
      </c>
    </row>
    <row r="3117" spans="1:53" x14ac:dyDescent="0.25">
      <c r="A3117">
        <v>6505</v>
      </c>
      <c r="B3117" t="s">
        <v>3356</v>
      </c>
      <c r="C3117">
        <v>0</v>
      </c>
      <c r="D3117">
        <v>1.58</v>
      </c>
      <c r="E3117">
        <v>0</v>
      </c>
      <c r="F3117">
        <v>0</v>
      </c>
      <c r="G3117">
        <v>0</v>
      </c>
      <c r="H3117">
        <v>0.03</v>
      </c>
      <c r="I3117">
        <v>0</v>
      </c>
      <c r="J3117">
        <v>2</v>
      </c>
      <c r="K3117">
        <v>0.03</v>
      </c>
      <c r="L3117">
        <v>-1</v>
      </c>
      <c r="M3117">
        <v>-1</v>
      </c>
      <c r="N3117">
        <v>0.67</v>
      </c>
      <c r="O3117">
        <v>3.58</v>
      </c>
      <c r="P3117">
        <v>0.03</v>
      </c>
      <c r="Q3117">
        <v>0.28000000000000003</v>
      </c>
      <c r="R3117">
        <v>0.05</v>
      </c>
      <c r="S3117">
        <v>0.32</v>
      </c>
      <c r="T3117">
        <v>0.23</v>
      </c>
      <c r="U3117">
        <v>0</v>
      </c>
      <c r="V3117">
        <v>0</v>
      </c>
      <c r="W3117">
        <v>20.67</v>
      </c>
      <c r="X3117">
        <v>0.6</v>
      </c>
      <c r="Y3117">
        <v>-1</v>
      </c>
      <c r="Z3117">
        <v>-1</v>
      </c>
      <c r="AA3117">
        <v>24.88</v>
      </c>
      <c r="AB3117">
        <v>0.03</v>
      </c>
      <c r="AC3117">
        <v>0.02</v>
      </c>
      <c r="AD3117">
        <v>0.03</v>
      </c>
      <c r="AE3117">
        <v>4.17</v>
      </c>
      <c r="AF3117">
        <v>-1</v>
      </c>
      <c r="AG3117">
        <v>-1</v>
      </c>
      <c r="AH3117">
        <v>-1</v>
      </c>
      <c r="AI3117">
        <v>0</v>
      </c>
      <c r="AJ3117">
        <v>0</v>
      </c>
      <c r="AK3117">
        <v>0.03</v>
      </c>
      <c r="AL3117">
        <v>0.03</v>
      </c>
      <c r="AM3117">
        <v>0.05</v>
      </c>
      <c r="AN3117">
        <v>0.05</v>
      </c>
      <c r="AO3117">
        <v>1.42</v>
      </c>
      <c r="AP3117">
        <v>1.42</v>
      </c>
      <c r="AQ3117">
        <v>22.67</v>
      </c>
      <c r="AR3117">
        <v>0.53</v>
      </c>
      <c r="AS3117">
        <v>0.68</v>
      </c>
      <c r="AT3117">
        <v>-1</v>
      </c>
      <c r="AU3117">
        <v>-1</v>
      </c>
      <c r="AV3117">
        <v>0.05</v>
      </c>
      <c r="AW3117">
        <v>29.88</v>
      </c>
      <c r="AX3117">
        <v>29.88</v>
      </c>
      <c r="AY3117">
        <v>0.17</v>
      </c>
      <c r="AZ3117">
        <v>0</v>
      </c>
      <c r="BA3117">
        <v>1350</v>
      </c>
    </row>
    <row r="3118" spans="1:53" x14ac:dyDescent="0.25">
      <c r="A3118">
        <v>6506</v>
      </c>
      <c r="B3118" t="s">
        <v>3357</v>
      </c>
      <c r="C3118">
        <v>0</v>
      </c>
      <c r="D3118">
        <v>1.58</v>
      </c>
      <c r="E3118">
        <v>0</v>
      </c>
      <c r="F3118">
        <v>0</v>
      </c>
      <c r="G3118">
        <v>0</v>
      </c>
      <c r="H3118">
        <v>0.03</v>
      </c>
      <c r="I3118">
        <v>0</v>
      </c>
      <c r="J3118">
        <v>2</v>
      </c>
      <c r="K3118">
        <v>0.03</v>
      </c>
      <c r="L3118">
        <v>-1</v>
      </c>
      <c r="M3118">
        <v>-1</v>
      </c>
      <c r="N3118">
        <v>0.67</v>
      </c>
      <c r="O3118">
        <v>3.58</v>
      </c>
      <c r="P3118">
        <v>0.03</v>
      </c>
      <c r="Q3118">
        <v>0.28000000000000003</v>
      </c>
      <c r="R3118">
        <v>0.05</v>
      </c>
      <c r="S3118">
        <v>0.32</v>
      </c>
      <c r="T3118">
        <v>0.23</v>
      </c>
      <c r="U3118">
        <v>0</v>
      </c>
      <c r="V3118">
        <v>0</v>
      </c>
      <c r="W3118">
        <v>20.67</v>
      </c>
      <c r="X3118">
        <v>0.6</v>
      </c>
      <c r="Y3118">
        <v>-1</v>
      </c>
      <c r="Z3118">
        <v>-1</v>
      </c>
      <c r="AA3118">
        <v>24.88</v>
      </c>
      <c r="AB3118">
        <v>0.03</v>
      </c>
      <c r="AC3118">
        <v>0.02</v>
      </c>
      <c r="AD3118">
        <v>0.03</v>
      </c>
      <c r="AE3118">
        <v>4.17</v>
      </c>
      <c r="AF3118">
        <v>-1</v>
      </c>
      <c r="AG3118">
        <v>-1</v>
      </c>
      <c r="AH3118">
        <v>-1</v>
      </c>
      <c r="AI3118">
        <v>0</v>
      </c>
      <c r="AJ3118">
        <v>0</v>
      </c>
      <c r="AK3118">
        <v>0.03</v>
      </c>
      <c r="AL3118">
        <v>0.03</v>
      </c>
      <c r="AM3118">
        <v>0.05</v>
      </c>
      <c r="AN3118">
        <v>0.05</v>
      </c>
      <c r="AO3118">
        <v>1.42</v>
      </c>
      <c r="AP3118">
        <v>1.42</v>
      </c>
      <c r="AQ3118">
        <v>22.67</v>
      </c>
      <c r="AR3118">
        <v>0.53</v>
      </c>
      <c r="AS3118">
        <v>0.68</v>
      </c>
      <c r="AT3118">
        <v>-1</v>
      </c>
      <c r="AU3118">
        <v>-1</v>
      </c>
      <c r="AV3118">
        <v>0.05</v>
      </c>
      <c r="AW3118">
        <v>29.88</v>
      </c>
      <c r="AX3118">
        <v>29.88</v>
      </c>
      <c r="AY3118">
        <v>0.17</v>
      </c>
      <c r="AZ3118">
        <v>0</v>
      </c>
      <c r="BA3118">
        <v>1350</v>
      </c>
    </row>
    <row r="3119" spans="1:53" x14ac:dyDescent="0.25">
      <c r="A3119">
        <v>6507</v>
      </c>
      <c r="B3119" t="s">
        <v>3358</v>
      </c>
      <c r="C3119">
        <v>0</v>
      </c>
      <c r="D3119">
        <v>1.58</v>
      </c>
      <c r="E3119">
        <v>0</v>
      </c>
      <c r="F3119">
        <v>0</v>
      </c>
      <c r="G3119">
        <v>0</v>
      </c>
      <c r="H3119">
        <v>0.03</v>
      </c>
      <c r="I3119">
        <v>0</v>
      </c>
      <c r="J3119">
        <v>2</v>
      </c>
      <c r="K3119">
        <v>0.03</v>
      </c>
      <c r="L3119">
        <v>-1</v>
      </c>
      <c r="M3119">
        <v>-1</v>
      </c>
      <c r="N3119">
        <v>0.67</v>
      </c>
      <c r="O3119">
        <v>3.58</v>
      </c>
      <c r="P3119">
        <v>0.03</v>
      </c>
      <c r="Q3119">
        <v>0.28000000000000003</v>
      </c>
      <c r="R3119">
        <v>0.05</v>
      </c>
      <c r="S3119">
        <v>0.32</v>
      </c>
      <c r="T3119">
        <v>0.23</v>
      </c>
      <c r="U3119">
        <v>0</v>
      </c>
      <c r="V3119">
        <v>0</v>
      </c>
      <c r="W3119">
        <v>20.67</v>
      </c>
      <c r="X3119">
        <v>0.6</v>
      </c>
      <c r="Y3119">
        <v>-1</v>
      </c>
      <c r="Z3119">
        <v>-1</v>
      </c>
      <c r="AA3119">
        <v>24.88</v>
      </c>
      <c r="AB3119">
        <v>0.03</v>
      </c>
      <c r="AC3119">
        <v>0.02</v>
      </c>
      <c r="AD3119">
        <v>0.03</v>
      </c>
      <c r="AE3119">
        <v>4.17</v>
      </c>
      <c r="AF3119">
        <v>-1</v>
      </c>
      <c r="AG3119">
        <v>-1</v>
      </c>
      <c r="AH3119">
        <v>-1</v>
      </c>
      <c r="AI3119">
        <v>0</v>
      </c>
      <c r="AJ3119">
        <v>0</v>
      </c>
      <c r="AK3119">
        <v>0.03</v>
      </c>
      <c r="AL3119">
        <v>0.03</v>
      </c>
      <c r="AM3119">
        <v>0.05</v>
      </c>
      <c r="AN3119">
        <v>0.05</v>
      </c>
      <c r="AO3119">
        <v>1.42</v>
      </c>
      <c r="AP3119">
        <v>1.42</v>
      </c>
      <c r="AQ3119">
        <v>22.67</v>
      </c>
      <c r="AR3119">
        <v>0.53</v>
      </c>
      <c r="AS3119">
        <v>0.68</v>
      </c>
      <c r="AT3119">
        <v>-1</v>
      </c>
      <c r="AU3119">
        <v>-1</v>
      </c>
      <c r="AV3119">
        <v>0.05</v>
      </c>
      <c r="AW3119">
        <v>29.88</v>
      </c>
      <c r="AX3119">
        <v>29.88</v>
      </c>
      <c r="AY3119">
        <v>0.17</v>
      </c>
      <c r="AZ3119">
        <v>0</v>
      </c>
      <c r="BA3119">
        <v>1350</v>
      </c>
    </row>
    <row r="3120" spans="1:53" x14ac:dyDescent="0.25">
      <c r="A3120">
        <v>6508</v>
      </c>
      <c r="B3120" t="s">
        <v>3359</v>
      </c>
      <c r="C3120">
        <v>0</v>
      </c>
      <c r="D3120">
        <v>1.58</v>
      </c>
      <c r="E3120">
        <v>0</v>
      </c>
      <c r="F3120">
        <v>0</v>
      </c>
      <c r="G3120">
        <v>0</v>
      </c>
      <c r="H3120">
        <v>0.03</v>
      </c>
      <c r="I3120">
        <v>0</v>
      </c>
      <c r="J3120">
        <v>2</v>
      </c>
      <c r="K3120">
        <v>0.03</v>
      </c>
      <c r="L3120">
        <v>-1</v>
      </c>
      <c r="M3120">
        <v>-1</v>
      </c>
      <c r="N3120">
        <v>0.67</v>
      </c>
      <c r="O3120">
        <v>3.58</v>
      </c>
      <c r="P3120">
        <v>0.03</v>
      </c>
      <c r="Q3120">
        <v>0.28000000000000003</v>
      </c>
      <c r="R3120">
        <v>0.05</v>
      </c>
      <c r="S3120">
        <v>0.32</v>
      </c>
      <c r="T3120">
        <v>0.23</v>
      </c>
      <c r="U3120">
        <v>0</v>
      </c>
      <c r="V3120">
        <v>0</v>
      </c>
      <c r="W3120">
        <v>20.67</v>
      </c>
      <c r="X3120">
        <v>0.6</v>
      </c>
      <c r="Y3120">
        <v>-1</v>
      </c>
      <c r="Z3120">
        <v>-1</v>
      </c>
      <c r="AA3120">
        <v>24.88</v>
      </c>
      <c r="AB3120">
        <v>0.03</v>
      </c>
      <c r="AC3120">
        <v>0.02</v>
      </c>
      <c r="AD3120">
        <v>0.03</v>
      </c>
      <c r="AE3120">
        <v>4.17</v>
      </c>
      <c r="AF3120">
        <v>-1</v>
      </c>
      <c r="AG3120">
        <v>-1</v>
      </c>
      <c r="AH3120">
        <v>-1</v>
      </c>
      <c r="AI3120">
        <v>0</v>
      </c>
      <c r="AJ3120">
        <v>0</v>
      </c>
      <c r="AK3120">
        <v>0.03</v>
      </c>
      <c r="AL3120">
        <v>0.03</v>
      </c>
      <c r="AM3120">
        <v>0.05</v>
      </c>
      <c r="AN3120">
        <v>0.05</v>
      </c>
      <c r="AO3120">
        <v>1.42</v>
      </c>
      <c r="AP3120">
        <v>1.42</v>
      </c>
      <c r="AQ3120">
        <v>22.67</v>
      </c>
      <c r="AR3120">
        <v>0.53</v>
      </c>
      <c r="AS3120">
        <v>0.68</v>
      </c>
      <c r="AT3120">
        <v>-1</v>
      </c>
      <c r="AU3120">
        <v>-1</v>
      </c>
      <c r="AV3120">
        <v>0.05</v>
      </c>
      <c r="AW3120">
        <v>29.88</v>
      </c>
      <c r="AX3120">
        <v>29.88</v>
      </c>
      <c r="AY3120">
        <v>0.17</v>
      </c>
      <c r="AZ3120">
        <v>0</v>
      </c>
      <c r="BA3120">
        <v>1350</v>
      </c>
    </row>
    <row r="3121" spans="1:53" x14ac:dyDescent="0.25">
      <c r="A3121">
        <v>6509</v>
      </c>
      <c r="B3121" t="s">
        <v>3360</v>
      </c>
      <c r="C3121">
        <v>0</v>
      </c>
      <c r="D3121">
        <v>1.58</v>
      </c>
      <c r="E3121">
        <v>0</v>
      </c>
      <c r="F3121">
        <v>0</v>
      </c>
      <c r="G3121">
        <v>0</v>
      </c>
      <c r="H3121">
        <v>0.03</v>
      </c>
      <c r="I3121">
        <v>0</v>
      </c>
      <c r="J3121">
        <v>2</v>
      </c>
      <c r="K3121">
        <v>0.03</v>
      </c>
      <c r="L3121">
        <v>-1</v>
      </c>
      <c r="M3121">
        <v>-1</v>
      </c>
      <c r="N3121">
        <v>0.67</v>
      </c>
      <c r="O3121">
        <v>3.58</v>
      </c>
      <c r="P3121">
        <v>0.03</v>
      </c>
      <c r="Q3121">
        <v>0.28000000000000003</v>
      </c>
      <c r="R3121">
        <v>0.05</v>
      </c>
      <c r="S3121">
        <v>0.32</v>
      </c>
      <c r="T3121">
        <v>0.23</v>
      </c>
      <c r="U3121">
        <v>0</v>
      </c>
      <c r="V3121">
        <v>0</v>
      </c>
      <c r="W3121">
        <v>20.67</v>
      </c>
      <c r="X3121">
        <v>0.6</v>
      </c>
      <c r="Y3121">
        <v>-1</v>
      </c>
      <c r="Z3121">
        <v>-1</v>
      </c>
      <c r="AA3121">
        <v>24.88</v>
      </c>
      <c r="AB3121">
        <v>0.03</v>
      </c>
      <c r="AC3121">
        <v>0.02</v>
      </c>
      <c r="AD3121">
        <v>0.03</v>
      </c>
      <c r="AE3121">
        <v>4.17</v>
      </c>
      <c r="AF3121">
        <v>-1</v>
      </c>
      <c r="AG3121">
        <v>-1</v>
      </c>
      <c r="AH3121">
        <v>-1</v>
      </c>
      <c r="AI3121">
        <v>0</v>
      </c>
      <c r="AJ3121">
        <v>0</v>
      </c>
      <c r="AK3121">
        <v>0.03</v>
      </c>
      <c r="AL3121">
        <v>0.03</v>
      </c>
      <c r="AM3121">
        <v>0.05</v>
      </c>
      <c r="AN3121">
        <v>0.05</v>
      </c>
      <c r="AO3121">
        <v>1.42</v>
      </c>
      <c r="AP3121">
        <v>1.42</v>
      </c>
      <c r="AQ3121">
        <v>22.67</v>
      </c>
      <c r="AR3121">
        <v>0.53</v>
      </c>
      <c r="AS3121">
        <v>0.68</v>
      </c>
      <c r="AT3121">
        <v>-1</v>
      </c>
      <c r="AU3121">
        <v>-1</v>
      </c>
      <c r="AV3121">
        <v>0.05</v>
      </c>
      <c r="AW3121">
        <v>29.88</v>
      </c>
      <c r="AX3121">
        <v>29.88</v>
      </c>
      <c r="AY3121">
        <v>0.17</v>
      </c>
      <c r="AZ3121">
        <v>0</v>
      </c>
      <c r="BA3121">
        <v>1350</v>
      </c>
    </row>
    <row r="3122" spans="1:53" x14ac:dyDescent="0.25">
      <c r="A3122">
        <v>6510</v>
      </c>
      <c r="B3122" t="s">
        <v>3361</v>
      </c>
      <c r="C3122">
        <v>0</v>
      </c>
      <c r="D3122">
        <v>1.58</v>
      </c>
      <c r="E3122">
        <v>0</v>
      </c>
      <c r="F3122">
        <v>0</v>
      </c>
      <c r="G3122">
        <v>0</v>
      </c>
      <c r="H3122">
        <v>0.03</v>
      </c>
      <c r="I3122">
        <v>0</v>
      </c>
      <c r="J3122">
        <v>2</v>
      </c>
      <c r="K3122">
        <v>0.03</v>
      </c>
      <c r="L3122">
        <v>-1</v>
      </c>
      <c r="M3122">
        <v>-1</v>
      </c>
      <c r="N3122">
        <v>0.67</v>
      </c>
      <c r="O3122">
        <v>3.58</v>
      </c>
      <c r="P3122">
        <v>0.03</v>
      </c>
      <c r="Q3122">
        <v>0.28000000000000003</v>
      </c>
      <c r="R3122">
        <v>0.05</v>
      </c>
      <c r="S3122">
        <v>0.32</v>
      </c>
      <c r="T3122">
        <v>0.23</v>
      </c>
      <c r="U3122">
        <v>0</v>
      </c>
      <c r="V3122">
        <v>0</v>
      </c>
      <c r="W3122">
        <v>20.67</v>
      </c>
      <c r="X3122">
        <v>0.6</v>
      </c>
      <c r="Y3122">
        <v>-1</v>
      </c>
      <c r="Z3122">
        <v>-1</v>
      </c>
      <c r="AA3122">
        <v>24.88</v>
      </c>
      <c r="AB3122">
        <v>0.03</v>
      </c>
      <c r="AC3122">
        <v>0.02</v>
      </c>
      <c r="AD3122">
        <v>0.03</v>
      </c>
      <c r="AE3122">
        <v>4.17</v>
      </c>
      <c r="AF3122">
        <v>-1</v>
      </c>
      <c r="AG3122">
        <v>-1</v>
      </c>
      <c r="AH3122">
        <v>-1</v>
      </c>
      <c r="AI3122">
        <v>0</v>
      </c>
      <c r="AJ3122">
        <v>0</v>
      </c>
      <c r="AK3122">
        <v>0.03</v>
      </c>
      <c r="AL3122">
        <v>0.03</v>
      </c>
      <c r="AM3122">
        <v>0.05</v>
      </c>
      <c r="AN3122">
        <v>0.05</v>
      </c>
      <c r="AO3122">
        <v>1.42</v>
      </c>
      <c r="AP3122">
        <v>1.42</v>
      </c>
      <c r="AQ3122">
        <v>22.67</v>
      </c>
      <c r="AR3122">
        <v>0.53</v>
      </c>
      <c r="AS3122">
        <v>0.68</v>
      </c>
      <c r="AT3122">
        <v>-1</v>
      </c>
      <c r="AU3122">
        <v>-1</v>
      </c>
      <c r="AV3122">
        <v>0.05</v>
      </c>
      <c r="AW3122">
        <v>29.88</v>
      </c>
      <c r="AX3122">
        <v>29.88</v>
      </c>
      <c r="AY3122">
        <v>0.17</v>
      </c>
      <c r="AZ3122">
        <v>0</v>
      </c>
      <c r="BA3122">
        <v>1350</v>
      </c>
    </row>
    <row r="3123" spans="1:53" x14ac:dyDescent="0.25">
      <c r="A3123">
        <v>6511</v>
      </c>
      <c r="B3123" t="s">
        <v>3362</v>
      </c>
      <c r="C3123">
        <v>0</v>
      </c>
      <c r="D3123">
        <v>1.58</v>
      </c>
      <c r="E3123">
        <v>0</v>
      </c>
      <c r="F3123">
        <v>0</v>
      </c>
      <c r="G3123">
        <v>0</v>
      </c>
      <c r="H3123">
        <v>0.03</v>
      </c>
      <c r="I3123">
        <v>0</v>
      </c>
      <c r="J3123">
        <v>2</v>
      </c>
      <c r="K3123">
        <v>0.03</v>
      </c>
      <c r="L3123">
        <v>-1</v>
      </c>
      <c r="M3123">
        <v>-1</v>
      </c>
      <c r="N3123">
        <v>0.67</v>
      </c>
      <c r="O3123">
        <v>3.58</v>
      </c>
      <c r="P3123">
        <v>0.03</v>
      </c>
      <c r="Q3123">
        <v>0.28000000000000003</v>
      </c>
      <c r="R3123">
        <v>0.05</v>
      </c>
      <c r="S3123">
        <v>0.32</v>
      </c>
      <c r="T3123">
        <v>0.23</v>
      </c>
      <c r="U3123">
        <v>0</v>
      </c>
      <c r="V3123">
        <v>0</v>
      </c>
      <c r="W3123">
        <v>20.67</v>
      </c>
      <c r="X3123">
        <v>0.6</v>
      </c>
      <c r="Y3123">
        <v>-1</v>
      </c>
      <c r="Z3123">
        <v>-1</v>
      </c>
      <c r="AA3123">
        <v>24.88</v>
      </c>
      <c r="AB3123">
        <v>0.03</v>
      </c>
      <c r="AC3123">
        <v>0.02</v>
      </c>
      <c r="AD3123">
        <v>0.03</v>
      </c>
      <c r="AE3123">
        <v>4.17</v>
      </c>
      <c r="AF3123">
        <v>-1</v>
      </c>
      <c r="AG3123">
        <v>-1</v>
      </c>
      <c r="AH3123">
        <v>-1</v>
      </c>
      <c r="AI3123">
        <v>0</v>
      </c>
      <c r="AJ3123">
        <v>0</v>
      </c>
      <c r="AK3123">
        <v>0.03</v>
      </c>
      <c r="AL3123">
        <v>0.03</v>
      </c>
      <c r="AM3123">
        <v>0.05</v>
      </c>
      <c r="AN3123">
        <v>0.05</v>
      </c>
      <c r="AO3123">
        <v>1.42</v>
      </c>
      <c r="AP3123">
        <v>1.42</v>
      </c>
      <c r="AQ3123">
        <v>22.67</v>
      </c>
      <c r="AR3123">
        <v>0.53</v>
      </c>
      <c r="AS3123">
        <v>0.68</v>
      </c>
      <c r="AT3123">
        <v>-1</v>
      </c>
      <c r="AU3123">
        <v>-1</v>
      </c>
      <c r="AV3123">
        <v>0.05</v>
      </c>
      <c r="AW3123">
        <v>29.88</v>
      </c>
      <c r="AX3123">
        <v>29.88</v>
      </c>
      <c r="AY3123">
        <v>0.17</v>
      </c>
      <c r="AZ3123">
        <v>0</v>
      </c>
      <c r="BA3123">
        <v>1350</v>
      </c>
    </row>
    <row r="3124" spans="1:53" x14ac:dyDescent="0.25">
      <c r="A3124">
        <v>6512</v>
      </c>
      <c r="B3124" t="s">
        <v>500</v>
      </c>
      <c r="C3124">
        <v>0</v>
      </c>
      <c r="D3124">
        <v>1.58</v>
      </c>
      <c r="E3124">
        <v>0</v>
      </c>
      <c r="F3124">
        <v>0</v>
      </c>
      <c r="G3124">
        <v>0</v>
      </c>
      <c r="H3124">
        <v>0.03</v>
      </c>
      <c r="I3124">
        <v>0</v>
      </c>
      <c r="J3124">
        <v>2</v>
      </c>
      <c r="K3124">
        <v>0.03</v>
      </c>
      <c r="L3124">
        <v>-1</v>
      </c>
      <c r="M3124">
        <v>-1</v>
      </c>
      <c r="N3124">
        <v>0.67</v>
      </c>
      <c r="O3124">
        <v>3.58</v>
      </c>
      <c r="P3124">
        <v>0.03</v>
      </c>
      <c r="Q3124">
        <v>0.28000000000000003</v>
      </c>
      <c r="R3124">
        <v>0.05</v>
      </c>
      <c r="S3124">
        <v>0.32</v>
      </c>
      <c r="T3124">
        <v>0.23</v>
      </c>
      <c r="U3124">
        <v>0</v>
      </c>
      <c r="V3124">
        <v>0</v>
      </c>
      <c r="W3124">
        <v>20.67</v>
      </c>
      <c r="X3124">
        <v>0.6</v>
      </c>
      <c r="Y3124">
        <v>-1</v>
      </c>
      <c r="Z3124">
        <v>-1</v>
      </c>
      <c r="AA3124">
        <v>24.88</v>
      </c>
      <c r="AB3124">
        <v>0.03</v>
      </c>
      <c r="AC3124">
        <v>0.02</v>
      </c>
      <c r="AD3124">
        <v>0.03</v>
      </c>
      <c r="AE3124">
        <v>4.17</v>
      </c>
      <c r="AF3124">
        <v>-1</v>
      </c>
      <c r="AG3124">
        <v>-1</v>
      </c>
      <c r="AH3124">
        <v>-1</v>
      </c>
      <c r="AI3124">
        <v>0</v>
      </c>
      <c r="AJ3124">
        <v>0</v>
      </c>
      <c r="AK3124">
        <v>0.03</v>
      </c>
      <c r="AL3124">
        <v>0.03</v>
      </c>
      <c r="AM3124">
        <v>0.05</v>
      </c>
      <c r="AN3124">
        <v>0.05</v>
      </c>
      <c r="AO3124">
        <v>1.42</v>
      </c>
      <c r="AP3124">
        <v>1.42</v>
      </c>
      <c r="AQ3124">
        <v>22.67</v>
      </c>
      <c r="AR3124">
        <v>0.53</v>
      </c>
      <c r="AS3124">
        <v>0.68</v>
      </c>
      <c r="AT3124">
        <v>-1</v>
      </c>
      <c r="AU3124">
        <v>-1</v>
      </c>
      <c r="AV3124">
        <v>0.05</v>
      </c>
      <c r="AW3124">
        <v>29.88</v>
      </c>
      <c r="AX3124">
        <v>29.88</v>
      </c>
      <c r="AY3124">
        <v>0.17</v>
      </c>
      <c r="AZ3124">
        <v>0</v>
      </c>
      <c r="BA3124">
        <v>1350</v>
      </c>
    </row>
    <row r="3125" spans="1:53" x14ac:dyDescent="0.25">
      <c r="A3125">
        <v>6513</v>
      </c>
      <c r="B3125" t="s">
        <v>3363</v>
      </c>
      <c r="C3125">
        <v>0</v>
      </c>
      <c r="D3125">
        <v>1.58</v>
      </c>
      <c r="E3125">
        <v>0</v>
      </c>
      <c r="F3125">
        <v>0</v>
      </c>
      <c r="G3125">
        <v>0</v>
      </c>
      <c r="H3125">
        <v>0.03</v>
      </c>
      <c r="I3125">
        <v>0</v>
      </c>
      <c r="J3125">
        <v>2</v>
      </c>
      <c r="K3125">
        <v>0.03</v>
      </c>
      <c r="L3125">
        <v>-1</v>
      </c>
      <c r="M3125">
        <v>-1</v>
      </c>
      <c r="N3125">
        <v>0.67</v>
      </c>
      <c r="O3125">
        <v>3.58</v>
      </c>
      <c r="P3125">
        <v>0.03</v>
      </c>
      <c r="Q3125">
        <v>0.28000000000000003</v>
      </c>
      <c r="R3125">
        <v>0.05</v>
      </c>
      <c r="S3125">
        <v>0.32</v>
      </c>
      <c r="T3125">
        <v>0.23</v>
      </c>
      <c r="U3125">
        <v>0</v>
      </c>
      <c r="V3125">
        <v>0</v>
      </c>
      <c r="W3125">
        <v>20.67</v>
      </c>
      <c r="X3125">
        <v>0.6</v>
      </c>
      <c r="Y3125">
        <v>-1</v>
      </c>
      <c r="Z3125">
        <v>-1</v>
      </c>
      <c r="AA3125">
        <v>24.88</v>
      </c>
      <c r="AB3125">
        <v>0.03</v>
      </c>
      <c r="AC3125">
        <v>0.02</v>
      </c>
      <c r="AD3125">
        <v>0.03</v>
      </c>
      <c r="AE3125">
        <v>4.17</v>
      </c>
      <c r="AF3125">
        <v>-1</v>
      </c>
      <c r="AG3125">
        <v>-1</v>
      </c>
      <c r="AH3125">
        <v>-1</v>
      </c>
      <c r="AI3125">
        <v>0</v>
      </c>
      <c r="AJ3125">
        <v>0</v>
      </c>
      <c r="AK3125">
        <v>0.03</v>
      </c>
      <c r="AL3125">
        <v>0.03</v>
      </c>
      <c r="AM3125">
        <v>0.05</v>
      </c>
      <c r="AN3125">
        <v>0.05</v>
      </c>
      <c r="AO3125">
        <v>1.42</v>
      </c>
      <c r="AP3125">
        <v>1.42</v>
      </c>
      <c r="AQ3125">
        <v>22.67</v>
      </c>
      <c r="AR3125">
        <v>0.53</v>
      </c>
      <c r="AS3125">
        <v>0.68</v>
      </c>
      <c r="AT3125">
        <v>-1</v>
      </c>
      <c r="AU3125">
        <v>-1</v>
      </c>
      <c r="AV3125">
        <v>0.05</v>
      </c>
      <c r="AW3125">
        <v>29.88</v>
      </c>
      <c r="AX3125">
        <v>29.88</v>
      </c>
      <c r="AY3125">
        <v>0.17</v>
      </c>
      <c r="AZ3125">
        <v>0</v>
      </c>
      <c r="BA3125">
        <v>1350</v>
      </c>
    </row>
    <row r="3126" spans="1:53" x14ac:dyDescent="0.25">
      <c r="A3126">
        <v>6514</v>
      </c>
      <c r="B3126" t="s">
        <v>3364</v>
      </c>
      <c r="C3126">
        <v>0</v>
      </c>
      <c r="D3126">
        <v>1.58</v>
      </c>
      <c r="E3126">
        <v>0</v>
      </c>
      <c r="F3126">
        <v>0</v>
      </c>
      <c r="G3126">
        <v>0</v>
      </c>
      <c r="H3126">
        <v>0.03</v>
      </c>
      <c r="I3126">
        <v>0</v>
      </c>
      <c r="J3126">
        <v>2</v>
      </c>
      <c r="K3126">
        <v>0.03</v>
      </c>
      <c r="L3126">
        <v>-1</v>
      </c>
      <c r="M3126">
        <v>-1</v>
      </c>
      <c r="N3126">
        <v>0.67</v>
      </c>
      <c r="O3126">
        <v>3.58</v>
      </c>
      <c r="P3126">
        <v>0.03</v>
      </c>
      <c r="Q3126">
        <v>0.28000000000000003</v>
      </c>
      <c r="R3126">
        <v>0.05</v>
      </c>
      <c r="S3126">
        <v>0.32</v>
      </c>
      <c r="T3126">
        <v>0.23</v>
      </c>
      <c r="U3126">
        <v>0</v>
      </c>
      <c r="V3126">
        <v>0</v>
      </c>
      <c r="W3126">
        <v>20.67</v>
      </c>
      <c r="X3126">
        <v>0.6</v>
      </c>
      <c r="Y3126">
        <v>-1</v>
      </c>
      <c r="Z3126">
        <v>-1</v>
      </c>
      <c r="AA3126">
        <v>24.88</v>
      </c>
      <c r="AB3126">
        <v>0.03</v>
      </c>
      <c r="AC3126">
        <v>0.02</v>
      </c>
      <c r="AD3126">
        <v>0.03</v>
      </c>
      <c r="AE3126">
        <v>4.17</v>
      </c>
      <c r="AF3126">
        <v>-1</v>
      </c>
      <c r="AG3126">
        <v>-1</v>
      </c>
      <c r="AH3126">
        <v>-1</v>
      </c>
      <c r="AI3126">
        <v>0</v>
      </c>
      <c r="AJ3126">
        <v>0</v>
      </c>
      <c r="AK3126">
        <v>0.03</v>
      </c>
      <c r="AL3126">
        <v>0.03</v>
      </c>
      <c r="AM3126">
        <v>0.05</v>
      </c>
      <c r="AN3126">
        <v>0.05</v>
      </c>
      <c r="AO3126">
        <v>1.42</v>
      </c>
      <c r="AP3126">
        <v>1.42</v>
      </c>
      <c r="AQ3126">
        <v>22.67</v>
      </c>
      <c r="AR3126">
        <v>0.53</v>
      </c>
      <c r="AS3126">
        <v>0.68</v>
      </c>
      <c r="AT3126">
        <v>-1</v>
      </c>
      <c r="AU3126">
        <v>-1</v>
      </c>
      <c r="AV3126">
        <v>0.05</v>
      </c>
      <c r="AW3126">
        <v>29.88</v>
      </c>
      <c r="AX3126">
        <v>29.88</v>
      </c>
      <c r="AY3126">
        <v>0.17</v>
      </c>
      <c r="AZ3126">
        <v>0</v>
      </c>
      <c r="BA3126">
        <v>1350</v>
      </c>
    </row>
    <row r="3127" spans="1:53" x14ac:dyDescent="0.25">
      <c r="A3127">
        <v>6515</v>
      </c>
      <c r="B3127" t="s">
        <v>3365</v>
      </c>
      <c r="C3127">
        <v>0</v>
      </c>
      <c r="D3127">
        <v>1.58</v>
      </c>
      <c r="E3127">
        <v>0</v>
      </c>
      <c r="F3127">
        <v>0</v>
      </c>
      <c r="G3127">
        <v>0</v>
      </c>
      <c r="H3127">
        <v>0.03</v>
      </c>
      <c r="I3127">
        <v>0</v>
      </c>
      <c r="J3127">
        <v>2</v>
      </c>
      <c r="K3127">
        <v>0.03</v>
      </c>
      <c r="L3127">
        <v>-1</v>
      </c>
      <c r="M3127">
        <v>-1</v>
      </c>
      <c r="N3127">
        <v>0.67</v>
      </c>
      <c r="O3127">
        <v>3.58</v>
      </c>
      <c r="P3127">
        <v>0.03</v>
      </c>
      <c r="Q3127">
        <v>0.28000000000000003</v>
      </c>
      <c r="R3127">
        <v>0.05</v>
      </c>
      <c r="S3127">
        <v>0.32</v>
      </c>
      <c r="T3127">
        <v>0.23</v>
      </c>
      <c r="U3127">
        <v>0</v>
      </c>
      <c r="V3127">
        <v>0</v>
      </c>
      <c r="W3127">
        <v>20.67</v>
      </c>
      <c r="X3127">
        <v>0.6</v>
      </c>
      <c r="Y3127">
        <v>-1</v>
      </c>
      <c r="Z3127">
        <v>-1</v>
      </c>
      <c r="AA3127">
        <v>24.88</v>
      </c>
      <c r="AB3127">
        <v>0.03</v>
      </c>
      <c r="AC3127">
        <v>0.02</v>
      </c>
      <c r="AD3127">
        <v>0.03</v>
      </c>
      <c r="AE3127">
        <v>4.17</v>
      </c>
      <c r="AF3127">
        <v>-1</v>
      </c>
      <c r="AG3127">
        <v>-1</v>
      </c>
      <c r="AH3127">
        <v>-1</v>
      </c>
      <c r="AI3127">
        <v>0</v>
      </c>
      <c r="AJ3127">
        <v>0</v>
      </c>
      <c r="AK3127">
        <v>0.03</v>
      </c>
      <c r="AL3127">
        <v>0.03</v>
      </c>
      <c r="AM3127">
        <v>0.05</v>
      </c>
      <c r="AN3127">
        <v>0.05</v>
      </c>
      <c r="AO3127">
        <v>1.42</v>
      </c>
      <c r="AP3127">
        <v>1.42</v>
      </c>
      <c r="AQ3127">
        <v>22.67</v>
      </c>
      <c r="AR3127">
        <v>0.53</v>
      </c>
      <c r="AS3127">
        <v>0.68</v>
      </c>
      <c r="AT3127">
        <v>-1</v>
      </c>
      <c r="AU3127">
        <v>-1</v>
      </c>
      <c r="AV3127">
        <v>0.05</v>
      </c>
      <c r="AW3127">
        <v>29.88</v>
      </c>
      <c r="AX3127">
        <v>29.88</v>
      </c>
      <c r="AY3127">
        <v>0.17</v>
      </c>
      <c r="AZ3127">
        <v>0</v>
      </c>
      <c r="BA3127">
        <v>1350</v>
      </c>
    </row>
    <row r="3128" spans="1:53" x14ac:dyDescent="0.25">
      <c r="A3128">
        <v>6517</v>
      </c>
      <c r="B3128" t="s">
        <v>3366</v>
      </c>
      <c r="C3128">
        <v>0</v>
      </c>
      <c r="D3128">
        <v>1.58</v>
      </c>
      <c r="E3128">
        <v>0</v>
      </c>
      <c r="F3128">
        <v>0</v>
      </c>
      <c r="G3128">
        <v>0</v>
      </c>
      <c r="H3128">
        <v>0.03</v>
      </c>
      <c r="I3128">
        <v>0</v>
      </c>
      <c r="J3128">
        <v>2</v>
      </c>
      <c r="K3128">
        <v>0.03</v>
      </c>
      <c r="L3128">
        <v>-1</v>
      </c>
      <c r="M3128">
        <v>-1</v>
      </c>
      <c r="N3128">
        <v>0.67</v>
      </c>
      <c r="O3128">
        <v>3.58</v>
      </c>
      <c r="P3128">
        <v>0.03</v>
      </c>
      <c r="Q3128">
        <v>0.28000000000000003</v>
      </c>
      <c r="R3128">
        <v>0.05</v>
      </c>
      <c r="S3128">
        <v>0.32</v>
      </c>
      <c r="T3128">
        <v>0.23</v>
      </c>
      <c r="U3128">
        <v>0</v>
      </c>
      <c r="V3128">
        <v>0</v>
      </c>
      <c r="W3128">
        <v>20.67</v>
      </c>
      <c r="X3128">
        <v>0.6</v>
      </c>
      <c r="Y3128">
        <v>-1</v>
      </c>
      <c r="Z3128">
        <v>-1</v>
      </c>
      <c r="AA3128">
        <v>24.88</v>
      </c>
      <c r="AB3128">
        <v>0.03</v>
      </c>
      <c r="AC3128">
        <v>0.02</v>
      </c>
      <c r="AD3128">
        <v>0.03</v>
      </c>
      <c r="AE3128">
        <v>4.17</v>
      </c>
      <c r="AF3128">
        <v>-1</v>
      </c>
      <c r="AG3128">
        <v>-1</v>
      </c>
      <c r="AH3128">
        <v>-1</v>
      </c>
      <c r="AI3128">
        <v>0</v>
      </c>
      <c r="AJ3128">
        <v>0</v>
      </c>
      <c r="AK3128">
        <v>0.03</v>
      </c>
      <c r="AL3128">
        <v>0.03</v>
      </c>
      <c r="AM3128">
        <v>0.05</v>
      </c>
      <c r="AN3128">
        <v>0.05</v>
      </c>
      <c r="AO3128">
        <v>1.42</v>
      </c>
      <c r="AP3128">
        <v>1.42</v>
      </c>
      <c r="AQ3128">
        <v>22.67</v>
      </c>
      <c r="AR3128">
        <v>0.53</v>
      </c>
      <c r="AS3128">
        <v>0.68</v>
      </c>
      <c r="AT3128">
        <v>-1</v>
      </c>
      <c r="AU3128">
        <v>-1</v>
      </c>
      <c r="AV3128">
        <v>0.05</v>
      </c>
      <c r="AW3128">
        <v>29.88</v>
      </c>
      <c r="AX3128">
        <v>29.88</v>
      </c>
      <c r="AY3128">
        <v>0.17</v>
      </c>
      <c r="AZ3128">
        <v>0</v>
      </c>
      <c r="BA3128">
        <v>1350</v>
      </c>
    </row>
    <row r="3129" spans="1:53" x14ac:dyDescent="0.25">
      <c r="A3129">
        <v>6518</v>
      </c>
      <c r="B3129" t="s">
        <v>3367</v>
      </c>
      <c r="C3129">
        <v>0</v>
      </c>
      <c r="D3129">
        <v>1.58</v>
      </c>
      <c r="E3129">
        <v>0</v>
      </c>
      <c r="F3129">
        <v>0</v>
      </c>
      <c r="G3129">
        <v>0</v>
      </c>
      <c r="H3129">
        <v>0.03</v>
      </c>
      <c r="I3129">
        <v>0</v>
      </c>
      <c r="J3129">
        <v>2</v>
      </c>
      <c r="K3129">
        <v>0.03</v>
      </c>
      <c r="L3129">
        <v>-1</v>
      </c>
      <c r="M3129">
        <v>-1</v>
      </c>
      <c r="N3129">
        <v>0.67</v>
      </c>
      <c r="O3129">
        <v>3.58</v>
      </c>
      <c r="P3129">
        <v>0.03</v>
      </c>
      <c r="Q3129">
        <v>0.28000000000000003</v>
      </c>
      <c r="R3129">
        <v>0.05</v>
      </c>
      <c r="S3129">
        <v>0.32</v>
      </c>
      <c r="T3129">
        <v>0.23</v>
      </c>
      <c r="U3129">
        <v>0</v>
      </c>
      <c r="V3129">
        <v>0</v>
      </c>
      <c r="W3129">
        <v>20.67</v>
      </c>
      <c r="X3129">
        <v>0.6</v>
      </c>
      <c r="Y3129">
        <v>-1</v>
      </c>
      <c r="Z3129">
        <v>-1</v>
      </c>
      <c r="AA3129">
        <v>24.88</v>
      </c>
      <c r="AB3129">
        <v>0.03</v>
      </c>
      <c r="AC3129">
        <v>0.02</v>
      </c>
      <c r="AD3129">
        <v>0.03</v>
      </c>
      <c r="AE3129">
        <v>4.17</v>
      </c>
      <c r="AF3129">
        <v>-1</v>
      </c>
      <c r="AG3129">
        <v>-1</v>
      </c>
      <c r="AH3129">
        <v>-1</v>
      </c>
      <c r="AI3129">
        <v>0</v>
      </c>
      <c r="AJ3129">
        <v>0</v>
      </c>
      <c r="AK3129">
        <v>0.03</v>
      </c>
      <c r="AL3129">
        <v>0.03</v>
      </c>
      <c r="AM3129">
        <v>0.05</v>
      </c>
      <c r="AN3129">
        <v>0.05</v>
      </c>
      <c r="AO3129">
        <v>1.42</v>
      </c>
      <c r="AP3129">
        <v>1.42</v>
      </c>
      <c r="AQ3129">
        <v>22.67</v>
      </c>
      <c r="AR3129">
        <v>0.53</v>
      </c>
      <c r="AS3129">
        <v>0.68</v>
      </c>
      <c r="AT3129">
        <v>-1</v>
      </c>
      <c r="AU3129">
        <v>-1</v>
      </c>
      <c r="AV3129">
        <v>0.05</v>
      </c>
      <c r="AW3129">
        <v>29.88</v>
      </c>
      <c r="AX3129">
        <v>29.88</v>
      </c>
      <c r="AY3129">
        <v>0.17</v>
      </c>
      <c r="AZ3129">
        <v>0</v>
      </c>
      <c r="BA3129">
        <v>1350</v>
      </c>
    </row>
    <row r="3130" spans="1:53" x14ac:dyDescent="0.25">
      <c r="A3130">
        <v>6519</v>
      </c>
      <c r="B3130" t="s">
        <v>3368</v>
      </c>
      <c r="C3130">
        <v>0</v>
      </c>
      <c r="D3130">
        <v>1.58</v>
      </c>
      <c r="E3130">
        <v>0</v>
      </c>
      <c r="F3130">
        <v>0</v>
      </c>
      <c r="G3130">
        <v>0</v>
      </c>
      <c r="H3130">
        <v>0.03</v>
      </c>
      <c r="I3130">
        <v>0</v>
      </c>
      <c r="J3130">
        <v>2</v>
      </c>
      <c r="K3130">
        <v>0.03</v>
      </c>
      <c r="L3130">
        <v>-1</v>
      </c>
      <c r="M3130">
        <v>-1</v>
      </c>
      <c r="N3130">
        <v>0.67</v>
      </c>
      <c r="O3130">
        <v>3.58</v>
      </c>
      <c r="P3130">
        <v>0.03</v>
      </c>
      <c r="Q3130">
        <v>0.28000000000000003</v>
      </c>
      <c r="R3130">
        <v>0.05</v>
      </c>
      <c r="S3130">
        <v>0.32</v>
      </c>
      <c r="T3130">
        <v>0.23</v>
      </c>
      <c r="U3130">
        <v>0</v>
      </c>
      <c r="V3130">
        <v>0</v>
      </c>
      <c r="W3130">
        <v>20.67</v>
      </c>
      <c r="X3130">
        <v>0.6</v>
      </c>
      <c r="Y3130">
        <v>-1</v>
      </c>
      <c r="Z3130">
        <v>-1</v>
      </c>
      <c r="AA3130">
        <v>24.88</v>
      </c>
      <c r="AB3130">
        <v>0.03</v>
      </c>
      <c r="AC3130">
        <v>0.02</v>
      </c>
      <c r="AD3130">
        <v>0.03</v>
      </c>
      <c r="AE3130">
        <v>4.17</v>
      </c>
      <c r="AF3130">
        <v>-1</v>
      </c>
      <c r="AG3130">
        <v>-1</v>
      </c>
      <c r="AH3130">
        <v>-1</v>
      </c>
      <c r="AI3130">
        <v>0</v>
      </c>
      <c r="AJ3130">
        <v>0</v>
      </c>
      <c r="AK3130">
        <v>0.03</v>
      </c>
      <c r="AL3130">
        <v>0.03</v>
      </c>
      <c r="AM3130">
        <v>0.05</v>
      </c>
      <c r="AN3130">
        <v>0.05</v>
      </c>
      <c r="AO3130">
        <v>1.42</v>
      </c>
      <c r="AP3130">
        <v>1.42</v>
      </c>
      <c r="AQ3130">
        <v>22.67</v>
      </c>
      <c r="AR3130">
        <v>0.53</v>
      </c>
      <c r="AS3130">
        <v>0.68</v>
      </c>
      <c r="AT3130">
        <v>-1</v>
      </c>
      <c r="AU3130">
        <v>-1</v>
      </c>
      <c r="AV3130">
        <v>0.05</v>
      </c>
      <c r="AW3130">
        <v>29.88</v>
      </c>
      <c r="AX3130">
        <v>29.88</v>
      </c>
      <c r="AY3130">
        <v>0.17</v>
      </c>
      <c r="AZ3130">
        <v>0</v>
      </c>
      <c r="BA3130">
        <v>1350</v>
      </c>
    </row>
    <row r="3131" spans="1:53" x14ac:dyDescent="0.25">
      <c r="A3131">
        <v>6520</v>
      </c>
      <c r="B3131" t="s">
        <v>3369</v>
      </c>
      <c r="C3131">
        <v>0</v>
      </c>
      <c r="D3131">
        <v>1.58</v>
      </c>
      <c r="E3131">
        <v>0</v>
      </c>
      <c r="F3131">
        <v>0</v>
      </c>
      <c r="G3131">
        <v>0</v>
      </c>
      <c r="H3131">
        <v>0.03</v>
      </c>
      <c r="I3131">
        <v>0</v>
      </c>
      <c r="J3131">
        <v>2</v>
      </c>
      <c r="K3131">
        <v>0.03</v>
      </c>
      <c r="L3131">
        <v>-1</v>
      </c>
      <c r="M3131">
        <v>-1</v>
      </c>
      <c r="N3131">
        <v>0.67</v>
      </c>
      <c r="O3131">
        <v>3.58</v>
      </c>
      <c r="P3131">
        <v>0.03</v>
      </c>
      <c r="Q3131">
        <v>0.28000000000000003</v>
      </c>
      <c r="R3131">
        <v>0.05</v>
      </c>
      <c r="S3131">
        <v>0.32</v>
      </c>
      <c r="T3131">
        <v>0.23</v>
      </c>
      <c r="U3131">
        <v>0</v>
      </c>
      <c r="V3131">
        <v>0</v>
      </c>
      <c r="W3131">
        <v>20.67</v>
      </c>
      <c r="X3131">
        <v>0.6</v>
      </c>
      <c r="Y3131">
        <v>-1</v>
      </c>
      <c r="Z3131">
        <v>-1</v>
      </c>
      <c r="AA3131">
        <v>24.88</v>
      </c>
      <c r="AB3131">
        <v>0.03</v>
      </c>
      <c r="AC3131">
        <v>0.02</v>
      </c>
      <c r="AD3131">
        <v>0.03</v>
      </c>
      <c r="AE3131">
        <v>4.17</v>
      </c>
      <c r="AF3131">
        <v>-1</v>
      </c>
      <c r="AG3131">
        <v>-1</v>
      </c>
      <c r="AH3131">
        <v>-1</v>
      </c>
      <c r="AI3131">
        <v>0</v>
      </c>
      <c r="AJ3131">
        <v>0</v>
      </c>
      <c r="AK3131">
        <v>0.03</v>
      </c>
      <c r="AL3131">
        <v>0.03</v>
      </c>
      <c r="AM3131">
        <v>0.05</v>
      </c>
      <c r="AN3131">
        <v>0.05</v>
      </c>
      <c r="AO3131">
        <v>1.42</v>
      </c>
      <c r="AP3131">
        <v>1.42</v>
      </c>
      <c r="AQ3131">
        <v>22.67</v>
      </c>
      <c r="AR3131">
        <v>0.53</v>
      </c>
      <c r="AS3131">
        <v>0.68</v>
      </c>
      <c r="AT3131">
        <v>-1</v>
      </c>
      <c r="AU3131">
        <v>-1</v>
      </c>
      <c r="AV3131">
        <v>0.05</v>
      </c>
      <c r="AW3131">
        <v>29.88</v>
      </c>
      <c r="AX3131">
        <v>29.88</v>
      </c>
      <c r="AY3131">
        <v>0.17</v>
      </c>
      <c r="AZ3131">
        <v>0</v>
      </c>
      <c r="BA3131">
        <v>1350</v>
      </c>
    </row>
    <row r="3132" spans="1:53" x14ac:dyDescent="0.25">
      <c r="A3132">
        <v>6522</v>
      </c>
      <c r="B3132" t="s">
        <v>3370</v>
      </c>
      <c r="C3132">
        <v>0</v>
      </c>
      <c r="D3132">
        <v>1.58</v>
      </c>
      <c r="E3132">
        <v>0</v>
      </c>
      <c r="F3132">
        <v>0</v>
      </c>
      <c r="G3132">
        <v>0</v>
      </c>
      <c r="H3132">
        <v>0.03</v>
      </c>
      <c r="I3132">
        <v>0</v>
      </c>
      <c r="J3132">
        <v>2</v>
      </c>
      <c r="K3132">
        <v>0.03</v>
      </c>
      <c r="L3132">
        <v>-1</v>
      </c>
      <c r="M3132">
        <v>-1</v>
      </c>
      <c r="N3132">
        <v>0.67</v>
      </c>
      <c r="O3132">
        <v>3.58</v>
      </c>
      <c r="P3132">
        <v>0.03</v>
      </c>
      <c r="Q3132">
        <v>0.28000000000000003</v>
      </c>
      <c r="R3132">
        <v>0.05</v>
      </c>
      <c r="S3132">
        <v>0.32</v>
      </c>
      <c r="T3132">
        <v>0.23</v>
      </c>
      <c r="U3132">
        <v>0</v>
      </c>
      <c r="V3132">
        <v>0</v>
      </c>
      <c r="W3132">
        <v>20.67</v>
      </c>
      <c r="X3132">
        <v>0.6</v>
      </c>
      <c r="Y3132">
        <v>-1</v>
      </c>
      <c r="Z3132">
        <v>-1</v>
      </c>
      <c r="AA3132">
        <v>24.88</v>
      </c>
      <c r="AB3132">
        <v>0.03</v>
      </c>
      <c r="AC3132">
        <v>0.02</v>
      </c>
      <c r="AD3132">
        <v>0.03</v>
      </c>
      <c r="AE3132">
        <v>4.17</v>
      </c>
      <c r="AF3132">
        <v>-1</v>
      </c>
      <c r="AG3132">
        <v>-1</v>
      </c>
      <c r="AH3132">
        <v>-1</v>
      </c>
      <c r="AI3132">
        <v>0</v>
      </c>
      <c r="AJ3132">
        <v>0</v>
      </c>
      <c r="AK3132">
        <v>0.03</v>
      </c>
      <c r="AL3132">
        <v>0.03</v>
      </c>
      <c r="AM3132">
        <v>0.05</v>
      </c>
      <c r="AN3132">
        <v>0.05</v>
      </c>
      <c r="AO3132">
        <v>1.42</v>
      </c>
      <c r="AP3132">
        <v>1.42</v>
      </c>
      <c r="AQ3132">
        <v>22.67</v>
      </c>
      <c r="AR3132">
        <v>0.53</v>
      </c>
      <c r="AS3132">
        <v>0.68</v>
      </c>
      <c r="AT3132">
        <v>-1</v>
      </c>
      <c r="AU3132">
        <v>-1</v>
      </c>
      <c r="AV3132">
        <v>0.05</v>
      </c>
      <c r="AW3132">
        <v>29.88</v>
      </c>
      <c r="AX3132">
        <v>29.88</v>
      </c>
      <c r="AY3132">
        <v>0.17</v>
      </c>
      <c r="AZ3132">
        <v>0</v>
      </c>
      <c r="BA3132">
        <v>1350</v>
      </c>
    </row>
    <row r="3133" spans="1:53" x14ac:dyDescent="0.25">
      <c r="A3133">
        <v>6523</v>
      </c>
      <c r="B3133" t="s">
        <v>3371</v>
      </c>
      <c r="C3133">
        <v>0</v>
      </c>
      <c r="D3133">
        <v>1.58</v>
      </c>
      <c r="E3133">
        <v>0</v>
      </c>
      <c r="F3133">
        <v>0</v>
      </c>
      <c r="G3133">
        <v>0</v>
      </c>
      <c r="H3133">
        <v>0.03</v>
      </c>
      <c r="I3133">
        <v>0</v>
      </c>
      <c r="J3133">
        <v>2</v>
      </c>
      <c r="K3133">
        <v>0.03</v>
      </c>
      <c r="L3133">
        <v>-1</v>
      </c>
      <c r="M3133">
        <v>-1</v>
      </c>
      <c r="N3133">
        <v>0.67</v>
      </c>
      <c r="O3133">
        <v>3.58</v>
      </c>
      <c r="P3133">
        <v>0.03</v>
      </c>
      <c r="Q3133">
        <v>0.28000000000000003</v>
      </c>
      <c r="R3133">
        <v>0.05</v>
      </c>
      <c r="S3133">
        <v>0.32</v>
      </c>
      <c r="T3133">
        <v>0.23</v>
      </c>
      <c r="U3133">
        <v>0</v>
      </c>
      <c r="V3133">
        <v>0</v>
      </c>
      <c r="W3133">
        <v>20.67</v>
      </c>
      <c r="X3133">
        <v>0.6</v>
      </c>
      <c r="Y3133">
        <v>-1</v>
      </c>
      <c r="Z3133">
        <v>-1</v>
      </c>
      <c r="AA3133">
        <v>24.88</v>
      </c>
      <c r="AB3133">
        <v>0.03</v>
      </c>
      <c r="AC3133">
        <v>0.02</v>
      </c>
      <c r="AD3133">
        <v>0.03</v>
      </c>
      <c r="AE3133">
        <v>4.17</v>
      </c>
      <c r="AF3133">
        <v>-1</v>
      </c>
      <c r="AG3133">
        <v>-1</v>
      </c>
      <c r="AH3133">
        <v>-1</v>
      </c>
      <c r="AI3133">
        <v>0</v>
      </c>
      <c r="AJ3133">
        <v>0</v>
      </c>
      <c r="AK3133">
        <v>0.03</v>
      </c>
      <c r="AL3133">
        <v>0.03</v>
      </c>
      <c r="AM3133">
        <v>0.05</v>
      </c>
      <c r="AN3133">
        <v>0.05</v>
      </c>
      <c r="AO3133">
        <v>1.42</v>
      </c>
      <c r="AP3133">
        <v>1.42</v>
      </c>
      <c r="AQ3133">
        <v>22.67</v>
      </c>
      <c r="AR3133">
        <v>0.53</v>
      </c>
      <c r="AS3133">
        <v>0.68</v>
      </c>
      <c r="AT3133">
        <v>-1</v>
      </c>
      <c r="AU3133">
        <v>-1</v>
      </c>
      <c r="AV3133">
        <v>0.05</v>
      </c>
      <c r="AW3133">
        <v>29.88</v>
      </c>
      <c r="AX3133">
        <v>29.88</v>
      </c>
      <c r="AY3133">
        <v>0.17</v>
      </c>
      <c r="AZ3133">
        <v>0</v>
      </c>
      <c r="BA3133">
        <v>1350</v>
      </c>
    </row>
    <row r="3134" spans="1:53" x14ac:dyDescent="0.25">
      <c r="A3134">
        <v>6524</v>
      </c>
      <c r="B3134" t="s">
        <v>3372</v>
      </c>
      <c r="C3134">
        <v>0</v>
      </c>
      <c r="D3134">
        <v>1.58</v>
      </c>
      <c r="E3134">
        <v>0</v>
      </c>
      <c r="F3134">
        <v>0</v>
      </c>
      <c r="G3134">
        <v>0</v>
      </c>
      <c r="H3134">
        <v>0.03</v>
      </c>
      <c r="I3134">
        <v>0</v>
      </c>
      <c r="J3134">
        <v>2</v>
      </c>
      <c r="K3134">
        <v>0.03</v>
      </c>
      <c r="L3134">
        <v>-1</v>
      </c>
      <c r="M3134">
        <v>-1</v>
      </c>
      <c r="N3134">
        <v>0.67</v>
      </c>
      <c r="O3134">
        <v>3.58</v>
      </c>
      <c r="P3134">
        <v>0.03</v>
      </c>
      <c r="Q3134">
        <v>0.28000000000000003</v>
      </c>
      <c r="R3134">
        <v>0.05</v>
      </c>
      <c r="S3134">
        <v>0.32</v>
      </c>
      <c r="T3134">
        <v>0.23</v>
      </c>
      <c r="U3134">
        <v>0</v>
      </c>
      <c r="V3134">
        <v>0</v>
      </c>
      <c r="W3134">
        <v>20.67</v>
      </c>
      <c r="X3134">
        <v>0.6</v>
      </c>
      <c r="Y3134">
        <v>-1</v>
      </c>
      <c r="Z3134">
        <v>-1</v>
      </c>
      <c r="AA3134">
        <v>24.88</v>
      </c>
      <c r="AB3134">
        <v>0.03</v>
      </c>
      <c r="AC3134">
        <v>0.02</v>
      </c>
      <c r="AD3134">
        <v>0.03</v>
      </c>
      <c r="AE3134">
        <v>4.17</v>
      </c>
      <c r="AF3134">
        <v>-1</v>
      </c>
      <c r="AG3134">
        <v>-1</v>
      </c>
      <c r="AH3134">
        <v>-1</v>
      </c>
      <c r="AI3134">
        <v>0</v>
      </c>
      <c r="AJ3134">
        <v>0</v>
      </c>
      <c r="AK3134">
        <v>0.03</v>
      </c>
      <c r="AL3134">
        <v>0.03</v>
      </c>
      <c r="AM3134">
        <v>0.05</v>
      </c>
      <c r="AN3134">
        <v>0.05</v>
      </c>
      <c r="AO3134">
        <v>1.42</v>
      </c>
      <c r="AP3134">
        <v>1.42</v>
      </c>
      <c r="AQ3134">
        <v>22.67</v>
      </c>
      <c r="AR3134">
        <v>0.53</v>
      </c>
      <c r="AS3134">
        <v>0.68</v>
      </c>
      <c r="AT3134">
        <v>-1</v>
      </c>
      <c r="AU3134">
        <v>-1</v>
      </c>
      <c r="AV3134">
        <v>0.05</v>
      </c>
      <c r="AW3134">
        <v>29.88</v>
      </c>
      <c r="AX3134">
        <v>29.88</v>
      </c>
      <c r="AY3134">
        <v>0.17</v>
      </c>
      <c r="AZ3134">
        <v>0</v>
      </c>
      <c r="BA3134">
        <v>1350</v>
      </c>
    </row>
    <row r="3135" spans="1:53" x14ac:dyDescent="0.25">
      <c r="A3135">
        <v>6525</v>
      </c>
      <c r="B3135" t="s">
        <v>3373</v>
      </c>
      <c r="C3135">
        <v>0</v>
      </c>
      <c r="D3135">
        <v>1.58</v>
      </c>
      <c r="E3135">
        <v>0</v>
      </c>
      <c r="F3135">
        <v>0</v>
      </c>
      <c r="G3135">
        <v>0</v>
      </c>
      <c r="H3135">
        <v>0.03</v>
      </c>
      <c r="I3135">
        <v>0</v>
      </c>
      <c r="J3135">
        <v>2</v>
      </c>
      <c r="K3135">
        <v>0.03</v>
      </c>
      <c r="L3135">
        <v>-1</v>
      </c>
      <c r="M3135">
        <v>-1</v>
      </c>
      <c r="N3135">
        <v>0.67</v>
      </c>
      <c r="O3135">
        <v>3.58</v>
      </c>
      <c r="P3135">
        <v>0.03</v>
      </c>
      <c r="Q3135">
        <v>0.28000000000000003</v>
      </c>
      <c r="R3135">
        <v>0.05</v>
      </c>
      <c r="S3135">
        <v>0.32</v>
      </c>
      <c r="T3135">
        <v>0.23</v>
      </c>
      <c r="U3135">
        <v>0</v>
      </c>
      <c r="V3135">
        <v>0</v>
      </c>
      <c r="W3135">
        <v>20.67</v>
      </c>
      <c r="X3135">
        <v>0.6</v>
      </c>
      <c r="Y3135">
        <v>-1</v>
      </c>
      <c r="Z3135">
        <v>-1</v>
      </c>
      <c r="AA3135">
        <v>24.88</v>
      </c>
      <c r="AB3135">
        <v>0.03</v>
      </c>
      <c r="AC3135">
        <v>0.02</v>
      </c>
      <c r="AD3135">
        <v>0.03</v>
      </c>
      <c r="AE3135">
        <v>4.17</v>
      </c>
      <c r="AF3135">
        <v>-1</v>
      </c>
      <c r="AG3135">
        <v>-1</v>
      </c>
      <c r="AH3135">
        <v>-1</v>
      </c>
      <c r="AI3135">
        <v>0</v>
      </c>
      <c r="AJ3135">
        <v>0</v>
      </c>
      <c r="AK3135">
        <v>0.03</v>
      </c>
      <c r="AL3135">
        <v>0.03</v>
      </c>
      <c r="AM3135">
        <v>0.05</v>
      </c>
      <c r="AN3135">
        <v>0.05</v>
      </c>
      <c r="AO3135">
        <v>1.42</v>
      </c>
      <c r="AP3135">
        <v>1.42</v>
      </c>
      <c r="AQ3135">
        <v>22.67</v>
      </c>
      <c r="AR3135">
        <v>0.53</v>
      </c>
      <c r="AS3135">
        <v>0.68</v>
      </c>
      <c r="AT3135">
        <v>-1</v>
      </c>
      <c r="AU3135">
        <v>-1</v>
      </c>
      <c r="AV3135">
        <v>0.05</v>
      </c>
      <c r="AW3135">
        <v>29.88</v>
      </c>
      <c r="AX3135">
        <v>29.88</v>
      </c>
      <c r="AY3135">
        <v>0.17</v>
      </c>
      <c r="AZ3135">
        <v>0</v>
      </c>
      <c r="BA3135">
        <v>1350</v>
      </c>
    </row>
    <row r="3136" spans="1:53" x14ac:dyDescent="0.25">
      <c r="A3136">
        <v>6526</v>
      </c>
      <c r="B3136" t="s">
        <v>3374</v>
      </c>
      <c r="C3136">
        <v>0</v>
      </c>
      <c r="D3136">
        <v>1.58</v>
      </c>
      <c r="E3136">
        <v>0</v>
      </c>
      <c r="F3136">
        <v>0</v>
      </c>
      <c r="G3136">
        <v>0</v>
      </c>
      <c r="H3136">
        <v>0.03</v>
      </c>
      <c r="I3136">
        <v>0</v>
      </c>
      <c r="J3136">
        <v>2</v>
      </c>
      <c r="K3136">
        <v>0.03</v>
      </c>
      <c r="L3136">
        <v>-1</v>
      </c>
      <c r="M3136">
        <v>-1</v>
      </c>
      <c r="N3136">
        <v>0.67</v>
      </c>
      <c r="O3136">
        <v>3.58</v>
      </c>
      <c r="P3136">
        <v>0.03</v>
      </c>
      <c r="Q3136">
        <v>0.28000000000000003</v>
      </c>
      <c r="R3136">
        <v>0.05</v>
      </c>
      <c r="S3136">
        <v>0.32</v>
      </c>
      <c r="T3136">
        <v>0.23</v>
      </c>
      <c r="U3136">
        <v>0</v>
      </c>
      <c r="V3136">
        <v>0</v>
      </c>
      <c r="W3136">
        <v>20.67</v>
      </c>
      <c r="X3136">
        <v>0.6</v>
      </c>
      <c r="Y3136">
        <v>-1</v>
      </c>
      <c r="Z3136">
        <v>-1</v>
      </c>
      <c r="AA3136">
        <v>24.88</v>
      </c>
      <c r="AB3136">
        <v>0.03</v>
      </c>
      <c r="AC3136">
        <v>0.02</v>
      </c>
      <c r="AD3136">
        <v>0.03</v>
      </c>
      <c r="AE3136">
        <v>4.17</v>
      </c>
      <c r="AF3136">
        <v>-1</v>
      </c>
      <c r="AG3136">
        <v>-1</v>
      </c>
      <c r="AH3136">
        <v>-1</v>
      </c>
      <c r="AI3136">
        <v>0</v>
      </c>
      <c r="AJ3136">
        <v>0</v>
      </c>
      <c r="AK3136">
        <v>0.03</v>
      </c>
      <c r="AL3136">
        <v>0.03</v>
      </c>
      <c r="AM3136">
        <v>0.05</v>
      </c>
      <c r="AN3136">
        <v>0.05</v>
      </c>
      <c r="AO3136">
        <v>1.42</v>
      </c>
      <c r="AP3136">
        <v>1.42</v>
      </c>
      <c r="AQ3136">
        <v>22.67</v>
      </c>
      <c r="AR3136">
        <v>0.53</v>
      </c>
      <c r="AS3136">
        <v>0.68</v>
      </c>
      <c r="AT3136">
        <v>-1</v>
      </c>
      <c r="AU3136">
        <v>-1</v>
      </c>
      <c r="AV3136">
        <v>0.05</v>
      </c>
      <c r="AW3136">
        <v>29.88</v>
      </c>
      <c r="AX3136">
        <v>29.88</v>
      </c>
      <c r="AY3136">
        <v>0.17</v>
      </c>
      <c r="AZ3136">
        <v>0</v>
      </c>
      <c r="BA3136">
        <v>1350</v>
      </c>
    </row>
    <row r="3137" spans="1:53" x14ac:dyDescent="0.25">
      <c r="A3137">
        <v>6527</v>
      </c>
      <c r="B3137" t="s">
        <v>3375</v>
      </c>
      <c r="C3137">
        <v>0</v>
      </c>
      <c r="D3137">
        <v>1.58</v>
      </c>
      <c r="E3137">
        <v>0</v>
      </c>
      <c r="F3137">
        <v>0</v>
      </c>
      <c r="G3137">
        <v>0</v>
      </c>
      <c r="H3137">
        <v>0.03</v>
      </c>
      <c r="I3137">
        <v>0</v>
      </c>
      <c r="J3137">
        <v>2</v>
      </c>
      <c r="K3137">
        <v>0.03</v>
      </c>
      <c r="L3137">
        <v>-1</v>
      </c>
      <c r="M3137">
        <v>-1</v>
      </c>
      <c r="N3137">
        <v>0.67</v>
      </c>
      <c r="O3137">
        <v>3.58</v>
      </c>
      <c r="P3137">
        <v>0.03</v>
      </c>
      <c r="Q3137">
        <v>0.28000000000000003</v>
      </c>
      <c r="R3137">
        <v>0.05</v>
      </c>
      <c r="S3137">
        <v>0.32</v>
      </c>
      <c r="T3137">
        <v>0.23</v>
      </c>
      <c r="U3137">
        <v>0</v>
      </c>
      <c r="V3137">
        <v>0</v>
      </c>
      <c r="W3137">
        <v>20.67</v>
      </c>
      <c r="X3137">
        <v>0.6</v>
      </c>
      <c r="Y3137">
        <v>-1</v>
      </c>
      <c r="Z3137">
        <v>-1</v>
      </c>
      <c r="AA3137">
        <v>24.88</v>
      </c>
      <c r="AB3137">
        <v>0.03</v>
      </c>
      <c r="AC3137">
        <v>0.02</v>
      </c>
      <c r="AD3137">
        <v>0.03</v>
      </c>
      <c r="AE3137">
        <v>4.17</v>
      </c>
      <c r="AF3137">
        <v>-1</v>
      </c>
      <c r="AG3137">
        <v>-1</v>
      </c>
      <c r="AH3137">
        <v>-1</v>
      </c>
      <c r="AI3137">
        <v>0</v>
      </c>
      <c r="AJ3137">
        <v>0</v>
      </c>
      <c r="AK3137">
        <v>0.03</v>
      </c>
      <c r="AL3137">
        <v>0.03</v>
      </c>
      <c r="AM3137">
        <v>0.05</v>
      </c>
      <c r="AN3137">
        <v>0.05</v>
      </c>
      <c r="AO3137">
        <v>1.42</v>
      </c>
      <c r="AP3137">
        <v>1.42</v>
      </c>
      <c r="AQ3137">
        <v>22.67</v>
      </c>
      <c r="AR3137">
        <v>0.53</v>
      </c>
      <c r="AS3137">
        <v>0.68</v>
      </c>
      <c r="AT3137">
        <v>-1</v>
      </c>
      <c r="AU3137">
        <v>-1</v>
      </c>
      <c r="AV3137">
        <v>0.05</v>
      </c>
      <c r="AW3137">
        <v>29.88</v>
      </c>
      <c r="AX3137">
        <v>29.88</v>
      </c>
      <c r="AY3137">
        <v>0.17</v>
      </c>
      <c r="AZ3137">
        <v>0</v>
      </c>
      <c r="BA3137">
        <v>1350</v>
      </c>
    </row>
    <row r="3138" spans="1:53" x14ac:dyDescent="0.25">
      <c r="A3138">
        <v>6528</v>
      </c>
      <c r="B3138" t="s">
        <v>3376</v>
      </c>
      <c r="C3138">
        <v>0</v>
      </c>
      <c r="D3138">
        <v>1.58</v>
      </c>
      <c r="E3138">
        <v>0</v>
      </c>
      <c r="F3138">
        <v>0</v>
      </c>
      <c r="G3138">
        <v>0</v>
      </c>
      <c r="H3138">
        <v>0.03</v>
      </c>
      <c r="I3138">
        <v>0</v>
      </c>
      <c r="J3138">
        <v>2</v>
      </c>
      <c r="K3138">
        <v>0.03</v>
      </c>
      <c r="L3138">
        <v>-1</v>
      </c>
      <c r="M3138">
        <v>-1</v>
      </c>
      <c r="N3138">
        <v>0.67</v>
      </c>
      <c r="O3138">
        <v>3.58</v>
      </c>
      <c r="P3138">
        <v>0.03</v>
      </c>
      <c r="Q3138">
        <v>0.28000000000000003</v>
      </c>
      <c r="R3138">
        <v>0.05</v>
      </c>
      <c r="S3138">
        <v>0.32</v>
      </c>
      <c r="T3138">
        <v>0.23</v>
      </c>
      <c r="U3138">
        <v>0</v>
      </c>
      <c r="V3138">
        <v>0</v>
      </c>
      <c r="W3138">
        <v>20.67</v>
      </c>
      <c r="X3138">
        <v>0.6</v>
      </c>
      <c r="Y3138">
        <v>-1</v>
      </c>
      <c r="Z3138">
        <v>-1</v>
      </c>
      <c r="AA3138">
        <v>24.88</v>
      </c>
      <c r="AB3138">
        <v>0.03</v>
      </c>
      <c r="AC3138">
        <v>0.02</v>
      </c>
      <c r="AD3138">
        <v>0.03</v>
      </c>
      <c r="AE3138">
        <v>4.17</v>
      </c>
      <c r="AF3138">
        <v>-1</v>
      </c>
      <c r="AG3138">
        <v>-1</v>
      </c>
      <c r="AH3138">
        <v>-1</v>
      </c>
      <c r="AI3138">
        <v>0</v>
      </c>
      <c r="AJ3138">
        <v>0</v>
      </c>
      <c r="AK3138">
        <v>0.03</v>
      </c>
      <c r="AL3138">
        <v>0.03</v>
      </c>
      <c r="AM3138">
        <v>0.05</v>
      </c>
      <c r="AN3138">
        <v>0.05</v>
      </c>
      <c r="AO3138">
        <v>1.42</v>
      </c>
      <c r="AP3138">
        <v>1.42</v>
      </c>
      <c r="AQ3138">
        <v>22.67</v>
      </c>
      <c r="AR3138">
        <v>0.53</v>
      </c>
      <c r="AS3138">
        <v>0.68</v>
      </c>
      <c r="AT3138">
        <v>-1</v>
      </c>
      <c r="AU3138">
        <v>-1</v>
      </c>
      <c r="AV3138">
        <v>0.05</v>
      </c>
      <c r="AW3138">
        <v>29.88</v>
      </c>
      <c r="AX3138">
        <v>29.88</v>
      </c>
      <c r="AY3138">
        <v>0.17</v>
      </c>
      <c r="AZ3138">
        <v>0</v>
      </c>
      <c r="BA3138">
        <v>1350</v>
      </c>
    </row>
    <row r="3139" spans="1:53" x14ac:dyDescent="0.25">
      <c r="A3139">
        <v>6529</v>
      </c>
      <c r="B3139" t="s">
        <v>3377</v>
      </c>
      <c r="C3139">
        <v>0</v>
      </c>
      <c r="D3139">
        <v>1.58</v>
      </c>
      <c r="E3139">
        <v>0</v>
      </c>
      <c r="F3139">
        <v>0</v>
      </c>
      <c r="G3139">
        <v>0</v>
      </c>
      <c r="H3139">
        <v>0.03</v>
      </c>
      <c r="I3139">
        <v>0</v>
      </c>
      <c r="J3139">
        <v>2</v>
      </c>
      <c r="K3139">
        <v>0.03</v>
      </c>
      <c r="L3139">
        <v>-1</v>
      </c>
      <c r="M3139">
        <v>-1</v>
      </c>
      <c r="N3139">
        <v>0.67</v>
      </c>
      <c r="O3139">
        <v>3.58</v>
      </c>
      <c r="P3139">
        <v>0.03</v>
      </c>
      <c r="Q3139">
        <v>0.28000000000000003</v>
      </c>
      <c r="R3139">
        <v>0.05</v>
      </c>
      <c r="S3139">
        <v>0.32</v>
      </c>
      <c r="T3139">
        <v>0.23</v>
      </c>
      <c r="U3139">
        <v>0</v>
      </c>
      <c r="V3139">
        <v>0</v>
      </c>
      <c r="W3139">
        <v>20.67</v>
      </c>
      <c r="X3139">
        <v>0.6</v>
      </c>
      <c r="Y3139">
        <v>-1</v>
      </c>
      <c r="Z3139">
        <v>-1</v>
      </c>
      <c r="AA3139">
        <v>24.88</v>
      </c>
      <c r="AB3139">
        <v>0.03</v>
      </c>
      <c r="AC3139">
        <v>0.02</v>
      </c>
      <c r="AD3139">
        <v>0.03</v>
      </c>
      <c r="AE3139">
        <v>4.17</v>
      </c>
      <c r="AF3139">
        <v>-1</v>
      </c>
      <c r="AG3139">
        <v>-1</v>
      </c>
      <c r="AH3139">
        <v>-1</v>
      </c>
      <c r="AI3139">
        <v>0</v>
      </c>
      <c r="AJ3139">
        <v>0</v>
      </c>
      <c r="AK3139">
        <v>0.03</v>
      </c>
      <c r="AL3139">
        <v>0.03</v>
      </c>
      <c r="AM3139">
        <v>0.05</v>
      </c>
      <c r="AN3139">
        <v>0.05</v>
      </c>
      <c r="AO3139">
        <v>1.42</v>
      </c>
      <c r="AP3139">
        <v>1.42</v>
      </c>
      <c r="AQ3139">
        <v>22.67</v>
      </c>
      <c r="AR3139">
        <v>0.53</v>
      </c>
      <c r="AS3139">
        <v>0.68</v>
      </c>
      <c r="AT3139">
        <v>-1</v>
      </c>
      <c r="AU3139">
        <v>-1</v>
      </c>
      <c r="AV3139">
        <v>0.05</v>
      </c>
      <c r="AW3139">
        <v>29.88</v>
      </c>
      <c r="AX3139">
        <v>29.88</v>
      </c>
      <c r="AY3139">
        <v>0.17</v>
      </c>
      <c r="AZ3139">
        <v>0</v>
      </c>
      <c r="BA3139">
        <v>1350</v>
      </c>
    </row>
    <row r="3140" spans="1:53" x14ac:dyDescent="0.25">
      <c r="A3140">
        <v>6530</v>
      </c>
      <c r="B3140" t="s">
        <v>3378</v>
      </c>
      <c r="C3140">
        <v>0</v>
      </c>
      <c r="D3140">
        <v>1.58</v>
      </c>
      <c r="E3140">
        <v>0</v>
      </c>
      <c r="F3140">
        <v>0</v>
      </c>
      <c r="G3140">
        <v>0</v>
      </c>
      <c r="H3140">
        <v>0.03</v>
      </c>
      <c r="I3140">
        <v>0</v>
      </c>
      <c r="J3140">
        <v>2</v>
      </c>
      <c r="K3140">
        <v>0.03</v>
      </c>
      <c r="L3140">
        <v>-1</v>
      </c>
      <c r="M3140">
        <v>-1</v>
      </c>
      <c r="N3140">
        <v>0.67</v>
      </c>
      <c r="O3140">
        <v>3.58</v>
      </c>
      <c r="P3140">
        <v>0.03</v>
      </c>
      <c r="Q3140">
        <v>0.28000000000000003</v>
      </c>
      <c r="R3140">
        <v>0.05</v>
      </c>
      <c r="S3140">
        <v>0.32</v>
      </c>
      <c r="T3140">
        <v>0.23</v>
      </c>
      <c r="U3140">
        <v>0</v>
      </c>
      <c r="V3140">
        <v>0</v>
      </c>
      <c r="W3140">
        <v>20.67</v>
      </c>
      <c r="X3140">
        <v>0.6</v>
      </c>
      <c r="Y3140">
        <v>-1</v>
      </c>
      <c r="Z3140">
        <v>-1</v>
      </c>
      <c r="AA3140">
        <v>24.88</v>
      </c>
      <c r="AB3140">
        <v>0.03</v>
      </c>
      <c r="AC3140">
        <v>0.02</v>
      </c>
      <c r="AD3140">
        <v>0.03</v>
      </c>
      <c r="AE3140">
        <v>4.17</v>
      </c>
      <c r="AF3140">
        <v>-1</v>
      </c>
      <c r="AG3140">
        <v>-1</v>
      </c>
      <c r="AH3140">
        <v>-1</v>
      </c>
      <c r="AI3140">
        <v>0</v>
      </c>
      <c r="AJ3140">
        <v>0</v>
      </c>
      <c r="AK3140">
        <v>0.03</v>
      </c>
      <c r="AL3140">
        <v>0.03</v>
      </c>
      <c r="AM3140">
        <v>0.05</v>
      </c>
      <c r="AN3140">
        <v>0.05</v>
      </c>
      <c r="AO3140">
        <v>1.42</v>
      </c>
      <c r="AP3140">
        <v>1.42</v>
      </c>
      <c r="AQ3140">
        <v>22.67</v>
      </c>
      <c r="AR3140">
        <v>0.53</v>
      </c>
      <c r="AS3140">
        <v>0.68</v>
      </c>
      <c r="AT3140">
        <v>-1</v>
      </c>
      <c r="AU3140">
        <v>-1</v>
      </c>
      <c r="AV3140">
        <v>0.05</v>
      </c>
      <c r="AW3140">
        <v>29.88</v>
      </c>
      <c r="AX3140">
        <v>29.88</v>
      </c>
      <c r="AY3140">
        <v>0.17</v>
      </c>
      <c r="AZ3140">
        <v>0</v>
      </c>
      <c r="BA3140">
        <v>1350</v>
      </c>
    </row>
    <row r="3141" spans="1:53" x14ac:dyDescent="0.25">
      <c r="A3141">
        <v>6531</v>
      </c>
      <c r="B3141" t="s">
        <v>3379</v>
      </c>
      <c r="C3141">
        <v>0</v>
      </c>
      <c r="D3141">
        <v>1.58</v>
      </c>
      <c r="E3141">
        <v>0</v>
      </c>
      <c r="F3141">
        <v>0</v>
      </c>
      <c r="G3141">
        <v>0</v>
      </c>
      <c r="H3141">
        <v>0.03</v>
      </c>
      <c r="I3141">
        <v>0</v>
      </c>
      <c r="J3141">
        <v>2</v>
      </c>
      <c r="K3141">
        <v>0.03</v>
      </c>
      <c r="L3141">
        <v>-1</v>
      </c>
      <c r="M3141">
        <v>-1</v>
      </c>
      <c r="N3141">
        <v>0.67</v>
      </c>
      <c r="O3141">
        <v>3.58</v>
      </c>
      <c r="P3141">
        <v>0.03</v>
      </c>
      <c r="Q3141">
        <v>0.28000000000000003</v>
      </c>
      <c r="R3141">
        <v>0.05</v>
      </c>
      <c r="S3141">
        <v>0.32</v>
      </c>
      <c r="T3141">
        <v>0.23</v>
      </c>
      <c r="U3141">
        <v>0</v>
      </c>
      <c r="V3141">
        <v>0</v>
      </c>
      <c r="W3141">
        <v>20.67</v>
      </c>
      <c r="X3141">
        <v>0.6</v>
      </c>
      <c r="Y3141">
        <v>-1</v>
      </c>
      <c r="Z3141">
        <v>-1</v>
      </c>
      <c r="AA3141">
        <v>24.88</v>
      </c>
      <c r="AB3141">
        <v>0.03</v>
      </c>
      <c r="AC3141">
        <v>0.02</v>
      </c>
      <c r="AD3141">
        <v>0.03</v>
      </c>
      <c r="AE3141">
        <v>4.17</v>
      </c>
      <c r="AF3141">
        <v>-1</v>
      </c>
      <c r="AG3141">
        <v>-1</v>
      </c>
      <c r="AH3141">
        <v>-1</v>
      </c>
      <c r="AI3141">
        <v>0</v>
      </c>
      <c r="AJ3141">
        <v>0</v>
      </c>
      <c r="AK3141">
        <v>0.03</v>
      </c>
      <c r="AL3141">
        <v>0.03</v>
      </c>
      <c r="AM3141">
        <v>0.05</v>
      </c>
      <c r="AN3141">
        <v>0.05</v>
      </c>
      <c r="AO3141">
        <v>1.42</v>
      </c>
      <c r="AP3141">
        <v>1.42</v>
      </c>
      <c r="AQ3141">
        <v>22.67</v>
      </c>
      <c r="AR3141">
        <v>0.53</v>
      </c>
      <c r="AS3141">
        <v>0.68</v>
      </c>
      <c r="AT3141">
        <v>-1</v>
      </c>
      <c r="AU3141">
        <v>-1</v>
      </c>
      <c r="AV3141">
        <v>0.05</v>
      </c>
      <c r="AW3141">
        <v>29.88</v>
      </c>
      <c r="AX3141">
        <v>29.88</v>
      </c>
      <c r="AY3141">
        <v>0.17</v>
      </c>
      <c r="AZ3141">
        <v>0</v>
      </c>
      <c r="BA3141">
        <v>1350</v>
      </c>
    </row>
    <row r="3142" spans="1:53" x14ac:dyDescent="0.25">
      <c r="A3142">
        <v>6532</v>
      </c>
      <c r="B3142" t="s">
        <v>3380</v>
      </c>
      <c r="C3142">
        <v>0</v>
      </c>
      <c r="D3142">
        <v>1.58</v>
      </c>
      <c r="E3142">
        <v>0</v>
      </c>
      <c r="F3142">
        <v>0</v>
      </c>
      <c r="G3142">
        <v>0</v>
      </c>
      <c r="H3142">
        <v>0.03</v>
      </c>
      <c r="I3142">
        <v>0</v>
      </c>
      <c r="J3142">
        <v>2</v>
      </c>
      <c r="K3142">
        <v>0.03</v>
      </c>
      <c r="L3142">
        <v>-1</v>
      </c>
      <c r="M3142">
        <v>-1</v>
      </c>
      <c r="N3142">
        <v>0.67</v>
      </c>
      <c r="O3142">
        <v>3.58</v>
      </c>
      <c r="P3142">
        <v>0.03</v>
      </c>
      <c r="Q3142">
        <v>0.28000000000000003</v>
      </c>
      <c r="R3142">
        <v>0.05</v>
      </c>
      <c r="S3142">
        <v>0.32</v>
      </c>
      <c r="T3142">
        <v>0.23</v>
      </c>
      <c r="U3142">
        <v>0</v>
      </c>
      <c r="V3142">
        <v>0</v>
      </c>
      <c r="W3142">
        <v>20.67</v>
      </c>
      <c r="X3142">
        <v>0.6</v>
      </c>
      <c r="Y3142">
        <v>-1</v>
      </c>
      <c r="Z3142">
        <v>-1</v>
      </c>
      <c r="AA3142">
        <v>24.88</v>
      </c>
      <c r="AB3142">
        <v>0.03</v>
      </c>
      <c r="AC3142">
        <v>0.02</v>
      </c>
      <c r="AD3142">
        <v>0.03</v>
      </c>
      <c r="AE3142">
        <v>4.17</v>
      </c>
      <c r="AF3142">
        <v>-1</v>
      </c>
      <c r="AG3142">
        <v>-1</v>
      </c>
      <c r="AH3142">
        <v>-1</v>
      </c>
      <c r="AI3142">
        <v>0</v>
      </c>
      <c r="AJ3142">
        <v>0</v>
      </c>
      <c r="AK3142">
        <v>0.03</v>
      </c>
      <c r="AL3142">
        <v>0.03</v>
      </c>
      <c r="AM3142">
        <v>0.05</v>
      </c>
      <c r="AN3142">
        <v>0.05</v>
      </c>
      <c r="AO3142">
        <v>1.42</v>
      </c>
      <c r="AP3142">
        <v>1.42</v>
      </c>
      <c r="AQ3142">
        <v>22.67</v>
      </c>
      <c r="AR3142">
        <v>0.53</v>
      </c>
      <c r="AS3142">
        <v>0.68</v>
      </c>
      <c r="AT3142">
        <v>-1</v>
      </c>
      <c r="AU3142">
        <v>-1</v>
      </c>
      <c r="AV3142">
        <v>0.05</v>
      </c>
      <c r="AW3142">
        <v>29.88</v>
      </c>
      <c r="AX3142">
        <v>29.88</v>
      </c>
      <c r="AY3142">
        <v>0.17</v>
      </c>
      <c r="AZ3142">
        <v>0</v>
      </c>
      <c r="BA3142">
        <v>1350</v>
      </c>
    </row>
    <row r="3143" spans="1:53" x14ac:dyDescent="0.25">
      <c r="A3143">
        <v>6533</v>
      </c>
      <c r="B3143" t="s">
        <v>3381</v>
      </c>
      <c r="C3143">
        <v>0</v>
      </c>
      <c r="D3143">
        <v>1.58</v>
      </c>
      <c r="E3143">
        <v>0</v>
      </c>
      <c r="F3143">
        <v>0</v>
      </c>
      <c r="G3143">
        <v>0</v>
      </c>
      <c r="H3143">
        <v>0.03</v>
      </c>
      <c r="I3143">
        <v>0</v>
      </c>
      <c r="J3143">
        <v>2</v>
      </c>
      <c r="K3143">
        <v>0.03</v>
      </c>
      <c r="L3143">
        <v>-1</v>
      </c>
      <c r="M3143">
        <v>-1</v>
      </c>
      <c r="N3143">
        <v>0.67</v>
      </c>
      <c r="O3143">
        <v>3.58</v>
      </c>
      <c r="P3143">
        <v>0.03</v>
      </c>
      <c r="Q3143">
        <v>0.28000000000000003</v>
      </c>
      <c r="R3143">
        <v>0.05</v>
      </c>
      <c r="S3143">
        <v>0.32</v>
      </c>
      <c r="T3143">
        <v>0.23</v>
      </c>
      <c r="U3143">
        <v>0</v>
      </c>
      <c r="V3143">
        <v>0</v>
      </c>
      <c r="W3143">
        <v>20.67</v>
      </c>
      <c r="X3143">
        <v>0.6</v>
      </c>
      <c r="Y3143">
        <v>-1</v>
      </c>
      <c r="Z3143">
        <v>-1</v>
      </c>
      <c r="AA3143">
        <v>24.88</v>
      </c>
      <c r="AB3143">
        <v>0.03</v>
      </c>
      <c r="AC3143">
        <v>0.02</v>
      </c>
      <c r="AD3143">
        <v>0.03</v>
      </c>
      <c r="AE3143">
        <v>4.17</v>
      </c>
      <c r="AF3143">
        <v>-1</v>
      </c>
      <c r="AG3143">
        <v>-1</v>
      </c>
      <c r="AH3143">
        <v>-1</v>
      </c>
      <c r="AI3143">
        <v>0</v>
      </c>
      <c r="AJ3143">
        <v>0</v>
      </c>
      <c r="AK3143">
        <v>0.03</v>
      </c>
      <c r="AL3143">
        <v>0.03</v>
      </c>
      <c r="AM3143">
        <v>0.05</v>
      </c>
      <c r="AN3143">
        <v>0.05</v>
      </c>
      <c r="AO3143">
        <v>1.42</v>
      </c>
      <c r="AP3143">
        <v>1.42</v>
      </c>
      <c r="AQ3143">
        <v>22.67</v>
      </c>
      <c r="AR3143">
        <v>0.53</v>
      </c>
      <c r="AS3143">
        <v>0.68</v>
      </c>
      <c r="AT3143">
        <v>-1</v>
      </c>
      <c r="AU3143">
        <v>-1</v>
      </c>
      <c r="AV3143">
        <v>0.05</v>
      </c>
      <c r="AW3143">
        <v>29.88</v>
      </c>
      <c r="AX3143">
        <v>29.88</v>
      </c>
      <c r="AY3143">
        <v>0.17</v>
      </c>
      <c r="AZ3143">
        <v>0</v>
      </c>
      <c r="BA3143">
        <v>1350</v>
      </c>
    </row>
    <row r="3144" spans="1:53" x14ac:dyDescent="0.25">
      <c r="A3144">
        <v>6534</v>
      </c>
      <c r="B3144" t="s">
        <v>3382</v>
      </c>
      <c r="C3144">
        <v>0</v>
      </c>
      <c r="D3144">
        <v>1.58</v>
      </c>
      <c r="E3144">
        <v>0</v>
      </c>
      <c r="F3144">
        <v>0</v>
      </c>
      <c r="G3144">
        <v>0</v>
      </c>
      <c r="H3144">
        <v>0.03</v>
      </c>
      <c r="I3144">
        <v>0</v>
      </c>
      <c r="J3144">
        <v>2</v>
      </c>
      <c r="K3144">
        <v>0.03</v>
      </c>
      <c r="L3144">
        <v>-1</v>
      </c>
      <c r="M3144">
        <v>-1</v>
      </c>
      <c r="N3144">
        <v>0.67</v>
      </c>
      <c r="O3144">
        <v>3.58</v>
      </c>
      <c r="P3144">
        <v>0.03</v>
      </c>
      <c r="Q3144">
        <v>0.28000000000000003</v>
      </c>
      <c r="R3144">
        <v>0.05</v>
      </c>
      <c r="S3144">
        <v>0.32</v>
      </c>
      <c r="T3144">
        <v>0.23</v>
      </c>
      <c r="U3144">
        <v>0</v>
      </c>
      <c r="V3144">
        <v>0</v>
      </c>
      <c r="W3144">
        <v>20.67</v>
      </c>
      <c r="X3144">
        <v>0.6</v>
      </c>
      <c r="Y3144">
        <v>-1</v>
      </c>
      <c r="Z3144">
        <v>-1</v>
      </c>
      <c r="AA3144">
        <v>24.88</v>
      </c>
      <c r="AB3144">
        <v>0.03</v>
      </c>
      <c r="AC3144">
        <v>0.02</v>
      </c>
      <c r="AD3144">
        <v>0.03</v>
      </c>
      <c r="AE3144">
        <v>4.17</v>
      </c>
      <c r="AF3144">
        <v>-1</v>
      </c>
      <c r="AG3144">
        <v>-1</v>
      </c>
      <c r="AH3144">
        <v>-1</v>
      </c>
      <c r="AI3144">
        <v>0</v>
      </c>
      <c r="AJ3144">
        <v>0</v>
      </c>
      <c r="AK3144">
        <v>0.03</v>
      </c>
      <c r="AL3144">
        <v>0.03</v>
      </c>
      <c r="AM3144">
        <v>0.05</v>
      </c>
      <c r="AN3144">
        <v>0.05</v>
      </c>
      <c r="AO3144">
        <v>1.42</v>
      </c>
      <c r="AP3144">
        <v>1.42</v>
      </c>
      <c r="AQ3144">
        <v>22.67</v>
      </c>
      <c r="AR3144">
        <v>0.53</v>
      </c>
      <c r="AS3144">
        <v>0.68</v>
      </c>
      <c r="AT3144">
        <v>-1</v>
      </c>
      <c r="AU3144">
        <v>-1</v>
      </c>
      <c r="AV3144">
        <v>0.05</v>
      </c>
      <c r="AW3144">
        <v>29.88</v>
      </c>
      <c r="AX3144">
        <v>29.88</v>
      </c>
      <c r="AY3144">
        <v>0.17</v>
      </c>
      <c r="AZ3144">
        <v>0</v>
      </c>
      <c r="BA3144">
        <v>1350</v>
      </c>
    </row>
    <row r="3145" spans="1:53" x14ac:dyDescent="0.25">
      <c r="A3145">
        <v>6535</v>
      </c>
      <c r="B3145" t="s">
        <v>3383</v>
      </c>
      <c r="C3145">
        <v>0</v>
      </c>
      <c r="D3145">
        <v>1.58</v>
      </c>
      <c r="E3145">
        <v>0</v>
      </c>
      <c r="F3145">
        <v>0</v>
      </c>
      <c r="G3145">
        <v>0</v>
      </c>
      <c r="H3145">
        <v>0.03</v>
      </c>
      <c r="I3145">
        <v>0</v>
      </c>
      <c r="J3145">
        <v>2</v>
      </c>
      <c r="K3145">
        <v>0.03</v>
      </c>
      <c r="L3145">
        <v>-1</v>
      </c>
      <c r="M3145">
        <v>-1</v>
      </c>
      <c r="N3145">
        <v>0.67</v>
      </c>
      <c r="O3145">
        <v>3.58</v>
      </c>
      <c r="P3145">
        <v>0.03</v>
      </c>
      <c r="Q3145">
        <v>0.28000000000000003</v>
      </c>
      <c r="R3145">
        <v>0.05</v>
      </c>
      <c r="S3145">
        <v>0.32</v>
      </c>
      <c r="T3145">
        <v>0.23</v>
      </c>
      <c r="U3145">
        <v>0</v>
      </c>
      <c r="V3145">
        <v>0</v>
      </c>
      <c r="W3145">
        <v>20.67</v>
      </c>
      <c r="X3145">
        <v>0.6</v>
      </c>
      <c r="Y3145">
        <v>-1</v>
      </c>
      <c r="Z3145">
        <v>-1</v>
      </c>
      <c r="AA3145">
        <v>24.88</v>
      </c>
      <c r="AB3145">
        <v>0.03</v>
      </c>
      <c r="AC3145">
        <v>0.02</v>
      </c>
      <c r="AD3145">
        <v>0.03</v>
      </c>
      <c r="AE3145">
        <v>4.17</v>
      </c>
      <c r="AF3145">
        <v>-1</v>
      </c>
      <c r="AG3145">
        <v>-1</v>
      </c>
      <c r="AH3145">
        <v>-1</v>
      </c>
      <c r="AI3145">
        <v>0</v>
      </c>
      <c r="AJ3145">
        <v>0</v>
      </c>
      <c r="AK3145">
        <v>0.03</v>
      </c>
      <c r="AL3145">
        <v>0.03</v>
      </c>
      <c r="AM3145">
        <v>0.05</v>
      </c>
      <c r="AN3145">
        <v>0.05</v>
      </c>
      <c r="AO3145">
        <v>1.42</v>
      </c>
      <c r="AP3145">
        <v>1.42</v>
      </c>
      <c r="AQ3145">
        <v>22.67</v>
      </c>
      <c r="AR3145">
        <v>0.53</v>
      </c>
      <c r="AS3145">
        <v>0.68</v>
      </c>
      <c r="AT3145">
        <v>-1</v>
      </c>
      <c r="AU3145">
        <v>-1</v>
      </c>
      <c r="AV3145">
        <v>0.05</v>
      </c>
      <c r="AW3145">
        <v>29.88</v>
      </c>
      <c r="AX3145">
        <v>29.88</v>
      </c>
      <c r="AY3145">
        <v>0.17</v>
      </c>
      <c r="AZ3145">
        <v>0</v>
      </c>
      <c r="BA3145">
        <v>1350</v>
      </c>
    </row>
    <row r="3146" spans="1:53" x14ac:dyDescent="0.25">
      <c r="A3146">
        <v>6536</v>
      </c>
      <c r="B3146" t="s">
        <v>3384</v>
      </c>
      <c r="C3146">
        <v>0</v>
      </c>
      <c r="D3146">
        <v>1.58</v>
      </c>
      <c r="E3146">
        <v>0</v>
      </c>
      <c r="F3146">
        <v>0</v>
      </c>
      <c r="G3146">
        <v>0</v>
      </c>
      <c r="H3146">
        <v>0.03</v>
      </c>
      <c r="I3146">
        <v>0</v>
      </c>
      <c r="J3146">
        <v>2</v>
      </c>
      <c r="K3146">
        <v>0.03</v>
      </c>
      <c r="L3146">
        <v>-1</v>
      </c>
      <c r="M3146">
        <v>-1</v>
      </c>
      <c r="N3146">
        <v>0.67</v>
      </c>
      <c r="O3146">
        <v>3.58</v>
      </c>
      <c r="P3146">
        <v>0.03</v>
      </c>
      <c r="Q3146">
        <v>0.28000000000000003</v>
      </c>
      <c r="R3146">
        <v>0.05</v>
      </c>
      <c r="S3146">
        <v>0.32</v>
      </c>
      <c r="T3146">
        <v>0.23</v>
      </c>
      <c r="U3146">
        <v>0</v>
      </c>
      <c r="V3146">
        <v>0</v>
      </c>
      <c r="W3146">
        <v>20.67</v>
      </c>
      <c r="X3146">
        <v>0.6</v>
      </c>
      <c r="Y3146">
        <v>-1</v>
      </c>
      <c r="Z3146">
        <v>-1</v>
      </c>
      <c r="AA3146">
        <v>24.88</v>
      </c>
      <c r="AB3146">
        <v>0.03</v>
      </c>
      <c r="AC3146">
        <v>0.02</v>
      </c>
      <c r="AD3146">
        <v>0.03</v>
      </c>
      <c r="AE3146">
        <v>4.17</v>
      </c>
      <c r="AF3146">
        <v>-1</v>
      </c>
      <c r="AG3146">
        <v>-1</v>
      </c>
      <c r="AH3146">
        <v>-1</v>
      </c>
      <c r="AI3146">
        <v>0</v>
      </c>
      <c r="AJ3146">
        <v>0</v>
      </c>
      <c r="AK3146">
        <v>0.03</v>
      </c>
      <c r="AL3146">
        <v>0.03</v>
      </c>
      <c r="AM3146">
        <v>0.05</v>
      </c>
      <c r="AN3146">
        <v>0.05</v>
      </c>
      <c r="AO3146">
        <v>1.42</v>
      </c>
      <c r="AP3146">
        <v>1.42</v>
      </c>
      <c r="AQ3146">
        <v>22.67</v>
      </c>
      <c r="AR3146">
        <v>0.53</v>
      </c>
      <c r="AS3146">
        <v>0.68</v>
      </c>
      <c r="AT3146">
        <v>-1</v>
      </c>
      <c r="AU3146">
        <v>-1</v>
      </c>
      <c r="AV3146">
        <v>0.05</v>
      </c>
      <c r="AW3146">
        <v>29.88</v>
      </c>
      <c r="AX3146">
        <v>29.88</v>
      </c>
      <c r="AY3146">
        <v>0.17</v>
      </c>
      <c r="AZ3146">
        <v>0</v>
      </c>
      <c r="BA3146">
        <v>1350</v>
      </c>
    </row>
    <row r="3147" spans="1:53" x14ac:dyDescent="0.25">
      <c r="A3147">
        <v>6537</v>
      </c>
      <c r="B3147" t="s">
        <v>3385</v>
      </c>
      <c r="C3147">
        <v>0</v>
      </c>
      <c r="D3147">
        <v>1.58</v>
      </c>
      <c r="E3147">
        <v>0</v>
      </c>
      <c r="F3147">
        <v>0</v>
      </c>
      <c r="G3147">
        <v>0</v>
      </c>
      <c r="H3147">
        <v>0.03</v>
      </c>
      <c r="I3147">
        <v>0</v>
      </c>
      <c r="J3147">
        <v>2</v>
      </c>
      <c r="K3147">
        <v>0.03</v>
      </c>
      <c r="L3147">
        <v>-1</v>
      </c>
      <c r="M3147">
        <v>-1</v>
      </c>
      <c r="N3147">
        <v>0.67</v>
      </c>
      <c r="O3147">
        <v>3.58</v>
      </c>
      <c r="P3147">
        <v>0.03</v>
      </c>
      <c r="Q3147">
        <v>0.28000000000000003</v>
      </c>
      <c r="R3147">
        <v>0.05</v>
      </c>
      <c r="S3147">
        <v>0.32</v>
      </c>
      <c r="T3147">
        <v>0.23</v>
      </c>
      <c r="U3147">
        <v>0</v>
      </c>
      <c r="V3147">
        <v>0</v>
      </c>
      <c r="W3147">
        <v>20.67</v>
      </c>
      <c r="X3147">
        <v>0.6</v>
      </c>
      <c r="Y3147">
        <v>-1</v>
      </c>
      <c r="Z3147">
        <v>-1</v>
      </c>
      <c r="AA3147">
        <v>24.88</v>
      </c>
      <c r="AB3147">
        <v>0.03</v>
      </c>
      <c r="AC3147">
        <v>0.02</v>
      </c>
      <c r="AD3147">
        <v>0.03</v>
      </c>
      <c r="AE3147">
        <v>4.17</v>
      </c>
      <c r="AF3147">
        <v>-1</v>
      </c>
      <c r="AG3147">
        <v>-1</v>
      </c>
      <c r="AH3147">
        <v>-1</v>
      </c>
      <c r="AI3147">
        <v>0</v>
      </c>
      <c r="AJ3147">
        <v>0</v>
      </c>
      <c r="AK3147">
        <v>0.03</v>
      </c>
      <c r="AL3147">
        <v>0.03</v>
      </c>
      <c r="AM3147">
        <v>0.05</v>
      </c>
      <c r="AN3147">
        <v>0.05</v>
      </c>
      <c r="AO3147">
        <v>1.42</v>
      </c>
      <c r="AP3147">
        <v>1.42</v>
      </c>
      <c r="AQ3147">
        <v>22.67</v>
      </c>
      <c r="AR3147">
        <v>0.53</v>
      </c>
      <c r="AS3147">
        <v>0.68</v>
      </c>
      <c r="AT3147">
        <v>-1</v>
      </c>
      <c r="AU3147">
        <v>-1</v>
      </c>
      <c r="AV3147">
        <v>0.05</v>
      </c>
      <c r="AW3147">
        <v>29.88</v>
      </c>
      <c r="AX3147">
        <v>29.88</v>
      </c>
      <c r="AY3147">
        <v>0.17</v>
      </c>
      <c r="AZ3147">
        <v>0</v>
      </c>
      <c r="BA3147">
        <v>1350</v>
      </c>
    </row>
    <row r="3148" spans="1:53" x14ac:dyDescent="0.25">
      <c r="A3148">
        <v>6538</v>
      </c>
      <c r="B3148" t="s">
        <v>3386</v>
      </c>
      <c r="C3148">
        <v>0</v>
      </c>
      <c r="D3148">
        <v>1.58</v>
      </c>
      <c r="E3148">
        <v>0</v>
      </c>
      <c r="F3148">
        <v>0</v>
      </c>
      <c r="G3148">
        <v>0</v>
      </c>
      <c r="H3148">
        <v>0.03</v>
      </c>
      <c r="I3148">
        <v>0</v>
      </c>
      <c r="J3148">
        <v>2</v>
      </c>
      <c r="K3148">
        <v>0.03</v>
      </c>
      <c r="L3148">
        <v>-1</v>
      </c>
      <c r="M3148">
        <v>-1</v>
      </c>
      <c r="N3148">
        <v>0.67</v>
      </c>
      <c r="O3148">
        <v>3.58</v>
      </c>
      <c r="P3148">
        <v>0.03</v>
      </c>
      <c r="Q3148">
        <v>0.28000000000000003</v>
      </c>
      <c r="R3148">
        <v>0.05</v>
      </c>
      <c r="S3148">
        <v>0.32</v>
      </c>
      <c r="T3148">
        <v>0.23</v>
      </c>
      <c r="U3148">
        <v>0</v>
      </c>
      <c r="V3148">
        <v>0</v>
      </c>
      <c r="W3148">
        <v>20.67</v>
      </c>
      <c r="X3148">
        <v>0.6</v>
      </c>
      <c r="Y3148">
        <v>-1</v>
      </c>
      <c r="Z3148">
        <v>-1</v>
      </c>
      <c r="AA3148">
        <v>24.88</v>
      </c>
      <c r="AB3148">
        <v>0.03</v>
      </c>
      <c r="AC3148">
        <v>0.02</v>
      </c>
      <c r="AD3148">
        <v>0.03</v>
      </c>
      <c r="AE3148">
        <v>4.17</v>
      </c>
      <c r="AF3148">
        <v>-1</v>
      </c>
      <c r="AG3148">
        <v>-1</v>
      </c>
      <c r="AH3148">
        <v>-1</v>
      </c>
      <c r="AI3148">
        <v>0</v>
      </c>
      <c r="AJ3148">
        <v>0</v>
      </c>
      <c r="AK3148">
        <v>0.03</v>
      </c>
      <c r="AL3148">
        <v>0.03</v>
      </c>
      <c r="AM3148">
        <v>0.05</v>
      </c>
      <c r="AN3148">
        <v>0.05</v>
      </c>
      <c r="AO3148">
        <v>1.42</v>
      </c>
      <c r="AP3148">
        <v>1.42</v>
      </c>
      <c r="AQ3148">
        <v>22.67</v>
      </c>
      <c r="AR3148">
        <v>0.53</v>
      </c>
      <c r="AS3148">
        <v>0.68</v>
      </c>
      <c r="AT3148">
        <v>-1</v>
      </c>
      <c r="AU3148">
        <v>-1</v>
      </c>
      <c r="AV3148">
        <v>0.05</v>
      </c>
      <c r="AW3148">
        <v>29.88</v>
      </c>
      <c r="AX3148">
        <v>29.88</v>
      </c>
      <c r="AY3148">
        <v>0.17</v>
      </c>
      <c r="AZ3148">
        <v>0</v>
      </c>
      <c r="BA3148">
        <v>1350</v>
      </c>
    </row>
    <row r="3149" spans="1:53" x14ac:dyDescent="0.25">
      <c r="A3149">
        <v>6540</v>
      </c>
      <c r="B3149" t="s">
        <v>3387</v>
      </c>
      <c r="C3149">
        <v>0</v>
      </c>
      <c r="D3149">
        <v>1.58</v>
      </c>
      <c r="E3149">
        <v>0</v>
      </c>
      <c r="F3149">
        <v>0</v>
      </c>
      <c r="G3149">
        <v>0</v>
      </c>
      <c r="H3149">
        <v>0.03</v>
      </c>
      <c r="I3149">
        <v>0</v>
      </c>
      <c r="J3149">
        <v>2</v>
      </c>
      <c r="K3149">
        <v>0.03</v>
      </c>
      <c r="L3149">
        <v>-1</v>
      </c>
      <c r="M3149">
        <v>-1</v>
      </c>
      <c r="N3149">
        <v>0.67</v>
      </c>
      <c r="O3149">
        <v>3.58</v>
      </c>
      <c r="P3149">
        <v>0.03</v>
      </c>
      <c r="Q3149">
        <v>0.28000000000000003</v>
      </c>
      <c r="R3149">
        <v>0.05</v>
      </c>
      <c r="S3149">
        <v>0.32</v>
      </c>
      <c r="T3149">
        <v>0.23</v>
      </c>
      <c r="U3149">
        <v>0</v>
      </c>
      <c r="V3149">
        <v>0</v>
      </c>
      <c r="W3149">
        <v>20.67</v>
      </c>
      <c r="X3149">
        <v>0.6</v>
      </c>
      <c r="Y3149">
        <v>-1</v>
      </c>
      <c r="Z3149">
        <v>-1</v>
      </c>
      <c r="AA3149">
        <v>24.88</v>
      </c>
      <c r="AB3149">
        <v>0.03</v>
      </c>
      <c r="AC3149">
        <v>0.02</v>
      </c>
      <c r="AD3149">
        <v>0.03</v>
      </c>
      <c r="AE3149">
        <v>4.17</v>
      </c>
      <c r="AF3149">
        <v>-1</v>
      </c>
      <c r="AG3149">
        <v>-1</v>
      </c>
      <c r="AH3149">
        <v>-1</v>
      </c>
      <c r="AI3149">
        <v>0</v>
      </c>
      <c r="AJ3149">
        <v>0</v>
      </c>
      <c r="AK3149">
        <v>0.03</v>
      </c>
      <c r="AL3149">
        <v>0.03</v>
      </c>
      <c r="AM3149">
        <v>0.05</v>
      </c>
      <c r="AN3149">
        <v>0.05</v>
      </c>
      <c r="AO3149">
        <v>1.42</v>
      </c>
      <c r="AP3149">
        <v>1.42</v>
      </c>
      <c r="AQ3149">
        <v>22.67</v>
      </c>
      <c r="AR3149">
        <v>0.53</v>
      </c>
      <c r="AS3149">
        <v>0.68</v>
      </c>
      <c r="AT3149">
        <v>-1</v>
      </c>
      <c r="AU3149">
        <v>-1</v>
      </c>
      <c r="AV3149">
        <v>0.05</v>
      </c>
      <c r="AW3149">
        <v>29.88</v>
      </c>
      <c r="AX3149">
        <v>29.88</v>
      </c>
      <c r="AY3149">
        <v>0.17</v>
      </c>
      <c r="AZ3149">
        <v>0</v>
      </c>
      <c r="BA3149">
        <v>1350</v>
      </c>
    </row>
    <row r="3150" spans="1:53" x14ac:dyDescent="0.25">
      <c r="A3150">
        <v>6541</v>
      </c>
      <c r="B3150" t="s">
        <v>3388</v>
      </c>
      <c r="C3150">
        <v>0</v>
      </c>
      <c r="D3150">
        <v>1.58</v>
      </c>
      <c r="E3150">
        <v>0</v>
      </c>
      <c r="F3150">
        <v>0</v>
      </c>
      <c r="G3150">
        <v>0</v>
      </c>
      <c r="H3150">
        <v>0.03</v>
      </c>
      <c r="I3150">
        <v>0</v>
      </c>
      <c r="J3150">
        <v>2</v>
      </c>
      <c r="K3150">
        <v>0.03</v>
      </c>
      <c r="L3150">
        <v>-1</v>
      </c>
      <c r="M3150">
        <v>-1</v>
      </c>
      <c r="N3150">
        <v>0.67</v>
      </c>
      <c r="O3150">
        <v>3.58</v>
      </c>
      <c r="P3150">
        <v>0.03</v>
      </c>
      <c r="Q3150">
        <v>0.28000000000000003</v>
      </c>
      <c r="R3150">
        <v>0.05</v>
      </c>
      <c r="S3150">
        <v>0.32</v>
      </c>
      <c r="T3150">
        <v>0.23</v>
      </c>
      <c r="U3150">
        <v>0</v>
      </c>
      <c r="V3150">
        <v>0</v>
      </c>
      <c r="W3150">
        <v>20.67</v>
      </c>
      <c r="X3150">
        <v>0.6</v>
      </c>
      <c r="Y3150">
        <v>-1</v>
      </c>
      <c r="Z3150">
        <v>-1</v>
      </c>
      <c r="AA3150">
        <v>24.88</v>
      </c>
      <c r="AB3150">
        <v>0.03</v>
      </c>
      <c r="AC3150">
        <v>0.02</v>
      </c>
      <c r="AD3150">
        <v>0.03</v>
      </c>
      <c r="AE3150">
        <v>4.17</v>
      </c>
      <c r="AF3150">
        <v>-1</v>
      </c>
      <c r="AG3150">
        <v>-1</v>
      </c>
      <c r="AH3150">
        <v>-1</v>
      </c>
      <c r="AI3150">
        <v>0</v>
      </c>
      <c r="AJ3150">
        <v>0</v>
      </c>
      <c r="AK3150">
        <v>0.03</v>
      </c>
      <c r="AL3150">
        <v>0.03</v>
      </c>
      <c r="AM3150">
        <v>0.05</v>
      </c>
      <c r="AN3150">
        <v>0.05</v>
      </c>
      <c r="AO3150">
        <v>1.42</v>
      </c>
      <c r="AP3150">
        <v>1.42</v>
      </c>
      <c r="AQ3150">
        <v>22.67</v>
      </c>
      <c r="AR3150">
        <v>0.53</v>
      </c>
      <c r="AS3150">
        <v>0.68</v>
      </c>
      <c r="AT3150">
        <v>-1</v>
      </c>
      <c r="AU3150">
        <v>-1</v>
      </c>
      <c r="AV3150">
        <v>0.05</v>
      </c>
      <c r="AW3150">
        <v>29.88</v>
      </c>
      <c r="AX3150">
        <v>29.88</v>
      </c>
      <c r="AY3150">
        <v>0.17</v>
      </c>
      <c r="AZ3150">
        <v>0</v>
      </c>
      <c r="BA3150">
        <v>1350</v>
      </c>
    </row>
    <row r="3151" spans="1:53" x14ac:dyDescent="0.25">
      <c r="A3151">
        <v>6542</v>
      </c>
      <c r="B3151" t="s">
        <v>1049</v>
      </c>
      <c r="C3151">
        <v>0</v>
      </c>
      <c r="D3151">
        <v>1.58</v>
      </c>
      <c r="E3151">
        <v>0</v>
      </c>
      <c r="F3151">
        <v>0</v>
      </c>
      <c r="G3151">
        <v>0</v>
      </c>
      <c r="H3151">
        <v>0.03</v>
      </c>
      <c r="I3151">
        <v>0</v>
      </c>
      <c r="J3151">
        <v>2</v>
      </c>
      <c r="K3151">
        <v>0.03</v>
      </c>
      <c r="L3151">
        <v>-1</v>
      </c>
      <c r="M3151">
        <v>-1</v>
      </c>
      <c r="N3151">
        <v>0.67</v>
      </c>
      <c r="O3151">
        <v>3.58</v>
      </c>
      <c r="P3151">
        <v>0.03</v>
      </c>
      <c r="Q3151">
        <v>0.28000000000000003</v>
      </c>
      <c r="R3151">
        <v>0.05</v>
      </c>
      <c r="S3151">
        <v>0.32</v>
      </c>
      <c r="T3151">
        <v>0.23</v>
      </c>
      <c r="U3151">
        <v>0</v>
      </c>
      <c r="V3151">
        <v>0</v>
      </c>
      <c r="W3151">
        <v>20.67</v>
      </c>
      <c r="X3151">
        <v>0.6</v>
      </c>
      <c r="Y3151">
        <v>-1</v>
      </c>
      <c r="Z3151">
        <v>-1</v>
      </c>
      <c r="AA3151">
        <v>24.88</v>
      </c>
      <c r="AB3151">
        <v>0.03</v>
      </c>
      <c r="AC3151">
        <v>0.02</v>
      </c>
      <c r="AD3151">
        <v>0.03</v>
      </c>
      <c r="AE3151">
        <v>4.17</v>
      </c>
      <c r="AF3151">
        <v>-1</v>
      </c>
      <c r="AG3151">
        <v>-1</v>
      </c>
      <c r="AH3151">
        <v>-1</v>
      </c>
      <c r="AI3151">
        <v>0</v>
      </c>
      <c r="AJ3151">
        <v>0</v>
      </c>
      <c r="AK3151">
        <v>0.03</v>
      </c>
      <c r="AL3151">
        <v>0.03</v>
      </c>
      <c r="AM3151">
        <v>0.05</v>
      </c>
      <c r="AN3151">
        <v>0.05</v>
      </c>
      <c r="AO3151">
        <v>1.42</v>
      </c>
      <c r="AP3151">
        <v>1.42</v>
      </c>
      <c r="AQ3151">
        <v>22.67</v>
      </c>
      <c r="AR3151">
        <v>0.53</v>
      </c>
      <c r="AS3151">
        <v>0.68</v>
      </c>
      <c r="AT3151">
        <v>-1</v>
      </c>
      <c r="AU3151">
        <v>-1</v>
      </c>
      <c r="AV3151">
        <v>0.05</v>
      </c>
      <c r="AW3151">
        <v>29.88</v>
      </c>
      <c r="AX3151">
        <v>29.88</v>
      </c>
      <c r="AY3151">
        <v>0.17</v>
      </c>
      <c r="AZ3151">
        <v>0</v>
      </c>
      <c r="BA3151">
        <v>1350</v>
      </c>
    </row>
    <row r="3152" spans="1:53" x14ac:dyDescent="0.25">
      <c r="A3152">
        <v>6543</v>
      </c>
      <c r="B3152" t="s">
        <v>3389</v>
      </c>
      <c r="C3152">
        <v>0</v>
      </c>
      <c r="D3152">
        <v>1.58</v>
      </c>
      <c r="E3152">
        <v>0</v>
      </c>
      <c r="F3152">
        <v>0</v>
      </c>
      <c r="G3152">
        <v>0</v>
      </c>
      <c r="H3152">
        <v>0.03</v>
      </c>
      <c r="I3152">
        <v>0</v>
      </c>
      <c r="J3152">
        <v>2</v>
      </c>
      <c r="K3152">
        <v>0.03</v>
      </c>
      <c r="L3152">
        <v>-1</v>
      </c>
      <c r="M3152">
        <v>-1</v>
      </c>
      <c r="N3152">
        <v>0.67</v>
      </c>
      <c r="O3152">
        <v>3.58</v>
      </c>
      <c r="P3152">
        <v>0.03</v>
      </c>
      <c r="Q3152">
        <v>0.28000000000000003</v>
      </c>
      <c r="R3152">
        <v>0.05</v>
      </c>
      <c r="S3152">
        <v>0.32</v>
      </c>
      <c r="T3152">
        <v>0.23</v>
      </c>
      <c r="U3152">
        <v>0</v>
      </c>
      <c r="V3152">
        <v>0</v>
      </c>
      <c r="W3152">
        <v>20.67</v>
      </c>
      <c r="X3152">
        <v>0.6</v>
      </c>
      <c r="Y3152">
        <v>-1</v>
      </c>
      <c r="Z3152">
        <v>-1</v>
      </c>
      <c r="AA3152">
        <v>24.88</v>
      </c>
      <c r="AB3152">
        <v>0.03</v>
      </c>
      <c r="AC3152">
        <v>0.02</v>
      </c>
      <c r="AD3152">
        <v>0.03</v>
      </c>
      <c r="AE3152">
        <v>4.17</v>
      </c>
      <c r="AF3152">
        <v>-1</v>
      </c>
      <c r="AG3152">
        <v>-1</v>
      </c>
      <c r="AH3152">
        <v>-1</v>
      </c>
      <c r="AI3152">
        <v>0</v>
      </c>
      <c r="AJ3152">
        <v>0</v>
      </c>
      <c r="AK3152">
        <v>0.03</v>
      </c>
      <c r="AL3152">
        <v>0.03</v>
      </c>
      <c r="AM3152">
        <v>0.05</v>
      </c>
      <c r="AN3152">
        <v>0.05</v>
      </c>
      <c r="AO3152">
        <v>1.42</v>
      </c>
      <c r="AP3152">
        <v>1.42</v>
      </c>
      <c r="AQ3152">
        <v>22.67</v>
      </c>
      <c r="AR3152">
        <v>0.53</v>
      </c>
      <c r="AS3152">
        <v>0.68</v>
      </c>
      <c r="AT3152">
        <v>-1</v>
      </c>
      <c r="AU3152">
        <v>-1</v>
      </c>
      <c r="AV3152">
        <v>0.05</v>
      </c>
      <c r="AW3152">
        <v>29.88</v>
      </c>
      <c r="AX3152">
        <v>29.88</v>
      </c>
      <c r="AY3152">
        <v>0.17</v>
      </c>
      <c r="AZ3152">
        <v>0</v>
      </c>
      <c r="BA3152">
        <v>1350</v>
      </c>
    </row>
    <row r="3153" spans="1:53" x14ac:dyDescent="0.25">
      <c r="A3153">
        <v>6544</v>
      </c>
      <c r="B3153" t="s">
        <v>3390</v>
      </c>
      <c r="C3153">
        <v>0</v>
      </c>
      <c r="D3153">
        <v>1.58</v>
      </c>
      <c r="E3153">
        <v>0</v>
      </c>
      <c r="F3153">
        <v>0</v>
      </c>
      <c r="G3153">
        <v>0</v>
      </c>
      <c r="H3153">
        <v>0.03</v>
      </c>
      <c r="I3153">
        <v>0</v>
      </c>
      <c r="J3153">
        <v>2</v>
      </c>
      <c r="K3153">
        <v>0.03</v>
      </c>
      <c r="L3153">
        <v>-1</v>
      </c>
      <c r="M3153">
        <v>-1</v>
      </c>
      <c r="N3153">
        <v>0.67</v>
      </c>
      <c r="O3153">
        <v>3.58</v>
      </c>
      <c r="P3153">
        <v>0.03</v>
      </c>
      <c r="Q3153">
        <v>0.28000000000000003</v>
      </c>
      <c r="R3153">
        <v>0.05</v>
      </c>
      <c r="S3153">
        <v>0.32</v>
      </c>
      <c r="T3153">
        <v>0.23</v>
      </c>
      <c r="U3153">
        <v>0</v>
      </c>
      <c r="V3153">
        <v>0</v>
      </c>
      <c r="W3153">
        <v>20.67</v>
      </c>
      <c r="X3153">
        <v>0.6</v>
      </c>
      <c r="Y3153">
        <v>-1</v>
      </c>
      <c r="Z3153">
        <v>-1</v>
      </c>
      <c r="AA3153">
        <v>24.88</v>
      </c>
      <c r="AB3153">
        <v>0.03</v>
      </c>
      <c r="AC3153">
        <v>0.02</v>
      </c>
      <c r="AD3153">
        <v>0.03</v>
      </c>
      <c r="AE3153">
        <v>4.17</v>
      </c>
      <c r="AF3153">
        <v>-1</v>
      </c>
      <c r="AG3153">
        <v>-1</v>
      </c>
      <c r="AH3153">
        <v>-1</v>
      </c>
      <c r="AI3153">
        <v>0</v>
      </c>
      <c r="AJ3153">
        <v>0</v>
      </c>
      <c r="AK3153">
        <v>0.03</v>
      </c>
      <c r="AL3153">
        <v>0.03</v>
      </c>
      <c r="AM3153">
        <v>0.05</v>
      </c>
      <c r="AN3153">
        <v>0.05</v>
      </c>
      <c r="AO3153">
        <v>1.42</v>
      </c>
      <c r="AP3153">
        <v>1.42</v>
      </c>
      <c r="AQ3153">
        <v>22.67</v>
      </c>
      <c r="AR3153">
        <v>0.53</v>
      </c>
      <c r="AS3153">
        <v>0.68</v>
      </c>
      <c r="AT3153">
        <v>-1</v>
      </c>
      <c r="AU3153">
        <v>-1</v>
      </c>
      <c r="AV3153">
        <v>0.05</v>
      </c>
      <c r="AW3153">
        <v>29.88</v>
      </c>
      <c r="AX3153">
        <v>29.88</v>
      </c>
      <c r="AY3153">
        <v>0.17</v>
      </c>
      <c r="AZ3153">
        <v>0</v>
      </c>
      <c r="BA3153">
        <v>1350</v>
      </c>
    </row>
    <row r="3154" spans="1:53" x14ac:dyDescent="0.25">
      <c r="A3154">
        <v>6545</v>
      </c>
      <c r="B3154" t="s">
        <v>3391</v>
      </c>
      <c r="C3154">
        <v>0</v>
      </c>
      <c r="D3154">
        <v>1.58</v>
      </c>
      <c r="E3154">
        <v>0</v>
      </c>
      <c r="F3154">
        <v>0</v>
      </c>
      <c r="G3154">
        <v>0</v>
      </c>
      <c r="H3154">
        <v>0.03</v>
      </c>
      <c r="I3154">
        <v>0</v>
      </c>
      <c r="J3154">
        <v>2</v>
      </c>
      <c r="K3154">
        <v>0.03</v>
      </c>
      <c r="L3154">
        <v>-1</v>
      </c>
      <c r="M3154">
        <v>-1</v>
      </c>
      <c r="N3154">
        <v>0.67</v>
      </c>
      <c r="O3154">
        <v>3.58</v>
      </c>
      <c r="P3154">
        <v>0.03</v>
      </c>
      <c r="Q3154">
        <v>0.28000000000000003</v>
      </c>
      <c r="R3154">
        <v>0.05</v>
      </c>
      <c r="S3154">
        <v>0.32</v>
      </c>
      <c r="T3154">
        <v>0.23</v>
      </c>
      <c r="U3154">
        <v>0</v>
      </c>
      <c r="V3154">
        <v>0</v>
      </c>
      <c r="W3154">
        <v>20.67</v>
      </c>
      <c r="X3154">
        <v>0.6</v>
      </c>
      <c r="Y3154">
        <v>-1</v>
      </c>
      <c r="Z3154">
        <v>-1</v>
      </c>
      <c r="AA3154">
        <v>24.88</v>
      </c>
      <c r="AB3154">
        <v>0.03</v>
      </c>
      <c r="AC3154">
        <v>0.02</v>
      </c>
      <c r="AD3154">
        <v>0.03</v>
      </c>
      <c r="AE3154">
        <v>4.17</v>
      </c>
      <c r="AF3154">
        <v>-1</v>
      </c>
      <c r="AG3154">
        <v>-1</v>
      </c>
      <c r="AH3154">
        <v>-1</v>
      </c>
      <c r="AI3154">
        <v>0</v>
      </c>
      <c r="AJ3154">
        <v>0</v>
      </c>
      <c r="AK3154">
        <v>0.03</v>
      </c>
      <c r="AL3154">
        <v>0.03</v>
      </c>
      <c r="AM3154">
        <v>0.05</v>
      </c>
      <c r="AN3154">
        <v>0.05</v>
      </c>
      <c r="AO3154">
        <v>1.42</v>
      </c>
      <c r="AP3154">
        <v>1.42</v>
      </c>
      <c r="AQ3154">
        <v>22.67</v>
      </c>
      <c r="AR3154">
        <v>0.53</v>
      </c>
      <c r="AS3154">
        <v>0.68</v>
      </c>
      <c r="AT3154">
        <v>-1</v>
      </c>
      <c r="AU3154">
        <v>-1</v>
      </c>
      <c r="AV3154">
        <v>0.05</v>
      </c>
      <c r="AW3154">
        <v>29.88</v>
      </c>
      <c r="AX3154">
        <v>29.88</v>
      </c>
      <c r="AY3154">
        <v>0.17</v>
      </c>
      <c r="AZ3154">
        <v>0</v>
      </c>
      <c r="BA3154">
        <v>1350</v>
      </c>
    </row>
    <row r="3155" spans="1:53" x14ac:dyDescent="0.25">
      <c r="A3155">
        <v>6546</v>
      </c>
      <c r="B3155" t="s">
        <v>2759</v>
      </c>
      <c r="C3155">
        <v>0</v>
      </c>
      <c r="D3155">
        <v>1.58</v>
      </c>
      <c r="E3155">
        <v>0</v>
      </c>
      <c r="F3155">
        <v>0</v>
      </c>
      <c r="G3155">
        <v>0</v>
      </c>
      <c r="H3155">
        <v>0.03</v>
      </c>
      <c r="I3155">
        <v>0</v>
      </c>
      <c r="J3155">
        <v>2</v>
      </c>
      <c r="K3155">
        <v>0.03</v>
      </c>
      <c r="L3155">
        <v>-1</v>
      </c>
      <c r="M3155">
        <v>-1</v>
      </c>
      <c r="N3155">
        <v>0.67</v>
      </c>
      <c r="O3155">
        <v>3.58</v>
      </c>
      <c r="P3155">
        <v>0.03</v>
      </c>
      <c r="Q3155">
        <v>0.28000000000000003</v>
      </c>
      <c r="R3155">
        <v>0.05</v>
      </c>
      <c r="S3155">
        <v>0.32</v>
      </c>
      <c r="T3155">
        <v>0.23</v>
      </c>
      <c r="U3155">
        <v>0</v>
      </c>
      <c r="V3155">
        <v>0</v>
      </c>
      <c r="W3155">
        <v>20.67</v>
      </c>
      <c r="X3155">
        <v>0.6</v>
      </c>
      <c r="Y3155">
        <v>-1</v>
      </c>
      <c r="Z3155">
        <v>-1</v>
      </c>
      <c r="AA3155">
        <v>24.88</v>
      </c>
      <c r="AB3155">
        <v>0.03</v>
      </c>
      <c r="AC3155">
        <v>0.02</v>
      </c>
      <c r="AD3155">
        <v>0.03</v>
      </c>
      <c r="AE3155">
        <v>4.17</v>
      </c>
      <c r="AF3155">
        <v>-1</v>
      </c>
      <c r="AG3155">
        <v>-1</v>
      </c>
      <c r="AH3155">
        <v>-1</v>
      </c>
      <c r="AI3155">
        <v>0</v>
      </c>
      <c r="AJ3155">
        <v>0</v>
      </c>
      <c r="AK3155">
        <v>0.03</v>
      </c>
      <c r="AL3155">
        <v>0.03</v>
      </c>
      <c r="AM3155">
        <v>0.05</v>
      </c>
      <c r="AN3155">
        <v>0.05</v>
      </c>
      <c r="AO3155">
        <v>1.42</v>
      </c>
      <c r="AP3155">
        <v>1.42</v>
      </c>
      <c r="AQ3155">
        <v>22.67</v>
      </c>
      <c r="AR3155">
        <v>0.53</v>
      </c>
      <c r="AS3155">
        <v>0.68</v>
      </c>
      <c r="AT3155">
        <v>-1</v>
      </c>
      <c r="AU3155">
        <v>-1</v>
      </c>
      <c r="AV3155">
        <v>0.05</v>
      </c>
      <c r="AW3155">
        <v>29.88</v>
      </c>
      <c r="AX3155">
        <v>29.88</v>
      </c>
      <c r="AY3155">
        <v>0.17</v>
      </c>
      <c r="AZ3155">
        <v>0</v>
      </c>
      <c r="BA3155">
        <v>1350</v>
      </c>
    </row>
    <row r="3156" spans="1:53" x14ac:dyDescent="0.25">
      <c r="A3156">
        <v>6547</v>
      </c>
      <c r="B3156" t="s">
        <v>3392</v>
      </c>
      <c r="C3156">
        <v>0</v>
      </c>
      <c r="D3156">
        <v>1.58</v>
      </c>
      <c r="E3156">
        <v>0</v>
      </c>
      <c r="F3156">
        <v>0</v>
      </c>
      <c r="G3156">
        <v>0</v>
      </c>
      <c r="H3156">
        <v>0.03</v>
      </c>
      <c r="I3156">
        <v>0</v>
      </c>
      <c r="J3156">
        <v>2</v>
      </c>
      <c r="K3156">
        <v>0.03</v>
      </c>
      <c r="L3156">
        <v>-1</v>
      </c>
      <c r="M3156">
        <v>-1</v>
      </c>
      <c r="N3156">
        <v>0.67</v>
      </c>
      <c r="O3156">
        <v>3.58</v>
      </c>
      <c r="P3156">
        <v>0.03</v>
      </c>
      <c r="Q3156">
        <v>0.28000000000000003</v>
      </c>
      <c r="R3156">
        <v>0.05</v>
      </c>
      <c r="S3156">
        <v>0.32</v>
      </c>
      <c r="T3156">
        <v>0.23</v>
      </c>
      <c r="U3156">
        <v>0</v>
      </c>
      <c r="V3156">
        <v>0</v>
      </c>
      <c r="W3156">
        <v>20.67</v>
      </c>
      <c r="X3156">
        <v>0.6</v>
      </c>
      <c r="Y3156">
        <v>-1</v>
      </c>
      <c r="Z3156">
        <v>-1</v>
      </c>
      <c r="AA3156">
        <v>24.88</v>
      </c>
      <c r="AB3156">
        <v>0.03</v>
      </c>
      <c r="AC3156">
        <v>0.02</v>
      </c>
      <c r="AD3156">
        <v>0.03</v>
      </c>
      <c r="AE3156">
        <v>4.17</v>
      </c>
      <c r="AF3156">
        <v>-1</v>
      </c>
      <c r="AG3156">
        <v>-1</v>
      </c>
      <c r="AH3156">
        <v>-1</v>
      </c>
      <c r="AI3156">
        <v>0</v>
      </c>
      <c r="AJ3156">
        <v>0</v>
      </c>
      <c r="AK3156">
        <v>0.03</v>
      </c>
      <c r="AL3156">
        <v>0.03</v>
      </c>
      <c r="AM3156">
        <v>0.05</v>
      </c>
      <c r="AN3156">
        <v>0.05</v>
      </c>
      <c r="AO3156">
        <v>1.42</v>
      </c>
      <c r="AP3156">
        <v>1.42</v>
      </c>
      <c r="AQ3156">
        <v>22.67</v>
      </c>
      <c r="AR3156">
        <v>0.53</v>
      </c>
      <c r="AS3156">
        <v>0.68</v>
      </c>
      <c r="AT3156">
        <v>-1</v>
      </c>
      <c r="AU3156">
        <v>-1</v>
      </c>
      <c r="AV3156">
        <v>0.05</v>
      </c>
      <c r="AW3156">
        <v>29.88</v>
      </c>
      <c r="AX3156">
        <v>29.88</v>
      </c>
      <c r="AY3156">
        <v>0.17</v>
      </c>
      <c r="AZ3156">
        <v>0</v>
      </c>
      <c r="BA3156">
        <v>1350</v>
      </c>
    </row>
    <row r="3157" spans="1:53" x14ac:dyDescent="0.25">
      <c r="A3157">
        <v>6548</v>
      </c>
      <c r="B3157" t="s">
        <v>3393</v>
      </c>
      <c r="C3157">
        <v>0</v>
      </c>
      <c r="D3157">
        <v>1.58</v>
      </c>
      <c r="E3157">
        <v>0</v>
      </c>
      <c r="F3157">
        <v>0</v>
      </c>
      <c r="G3157">
        <v>0</v>
      </c>
      <c r="H3157">
        <v>0.03</v>
      </c>
      <c r="I3157">
        <v>0</v>
      </c>
      <c r="J3157">
        <v>2</v>
      </c>
      <c r="K3157">
        <v>0.03</v>
      </c>
      <c r="L3157">
        <v>-1</v>
      </c>
      <c r="M3157">
        <v>-1</v>
      </c>
      <c r="N3157">
        <v>0.67</v>
      </c>
      <c r="O3157">
        <v>3.58</v>
      </c>
      <c r="P3157">
        <v>0.03</v>
      </c>
      <c r="Q3157">
        <v>0.28000000000000003</v>
      </c>
      <c r="R3157">
        <v>0.05</v>
      </c>
      <c r="S3157">
        <v>0.32</v>
      </c>
      <c r="T3157">
        <v>0.23</v>
      </c>
      <c r="U3157">
        <v>0</v>
      </c>
      <c r="V3157">
        <v>0</v>
      </c>
      <c r="W3157">
        <v>20.67</v>
      </c>
      <c r="X3157">
        <v>0.6</v>
      </c>
      <c r="Y3157">
        <v>-1</v>
      </c>
      <c r="Z3157">
        <v>-1</v>
      </c>
      <c r="AA3157">
        <v>24.88</v>
      </c>
      <c r="AB3157">
        <v>0.03</v>
      </c>
      <c r="AC3157">
        <v>0.02</v>
      </c>
      <c r="AD3157">
        <v>0.03</v>
      </c>
      <c r="AE3157">
        <v>4.17</v>
      </c>
      <c r="AF3157">
        <v>-1</v>
      </c>
      <c r="AG3157">
        <v>-1</v>
      </c>
      <c r="AH3157">
        <v>-1</v>
      </c>
      <c r="AI3157">
        <v>0</v>
      </c>
      <c r="AJ3157">
        <v>0</v>
      </c>
      <c r="AK3157">
        <v>0.03</v>
      </c>
      <c r="AL3157">
        <v>0.03</v>
      </c>
      <c r="AM3157">
        <v>0.05</v>
      </c>
      <c r="AN3157">
        <v>0.05</v>
      </c>
      <c r="AO3157">
        <v>1.42</v>
      </c>
      <c r="AP3157">
        <v>1.42</v>
      </c>
      <c r="AQ3157">
        <v>22.67</v>
      </c>
      <c r="AR3157">
        <v>0.53</v>
      </c>
      <c r="AS3157">
        <v>0.68</v>
      </c>
      <c r="AT3157">
        <v>-1</v>
      </c>
      <c r="AU3157">
        <v>-1</v>
      </c>
      <c r="AV3157">
        <v>0.05</v>
      </c>
      <c r="AW3157">
        <v>29.88</v>
      </c>
      <c r="AX3157">
        <v>29.88</v>
      </c>
      <c r="AY3157">
        <v>0.17</v>
      </c>
      <c r="AZ3157">
        <v>0</v>
      </c>
      <c r="BA3157">
        <v>1350</v>
      </c>
    </row>
    <row r="3158" spans="1:53" x14ac:dyDescent="0.25">
      <c r="A3158">
        <v>6549</v>
      </c>
      <c r="B3158" t="s">
        <v>3394</v>
      </c>
      <c r="C3158">
        <v>0</v>
      </c>
      <c r="D3158">
        <v>1.58</v>
      </c>
      <c r="E3158">
        <v>0</v>
      </c>
      <c r="F3158">
        <v>0</v>
      </c>
      <c r="G3158">
        <v>0</v>
      </c>
      <c r="H3158">
        <v>0.03</v>
      </c>
      <c r="I3158">
        <v>0</v>
      </c>
      <c r="J3158">
        <v>2</v>
      </c>
      <c r="K3158">
        <v>0.03</v>
      </c>
      <c r="L3158">
        <v>-1</v>
      </c>
      <c r="M3158">
        <v>-1</v>
      </c>
      <c r="N3158">
        <v>0.67</v>
      </c>
      <c r="O3158">
        <v>3.58</v>
      </c>
      <c r="P3158">
        <v>0.03</v>
      </c>
      <c r="Q3158">
        <v>0.28000000000000003</v>
      </c>
      <c r="R3158">
        <v>0.05</v>
      </c>
      <c r="S3158">
        <v>0.32</v>
      </c>
      <c r="T3158">
        <v>0.23</v>
      </c>
      <c r="U3158">
        <v>0</v>
      </c>
      <c r="V3158">
        <v>0</v>
      </c>
      <c r="W3158">
        <v>20.67</v>
      </c>
      <c r="X3158">
        <v>0.6</v>
      </c>
      <c r="Y3158">
        <v>-1</v>
      </c>
      <c r="Z3158">
        <v>-1</v>
      </c>
      <c r="AA3158">
        <v>24.88</v>
      </c>
      <c r="AB3158">
        <v>0.03</v>
      </c>
      <c r="AC3158">
        <v>0.02</v>
      </c>
      <c r="AD3158">
        <v>0.03</v>
      </c>
      <c r="AE3158">
        <v>4.17</v>
      </c>
      <c r="AF3158">
        <v>-1</v>
      </c>
      <c r="AG3158">
        <v>-1</v>
      </c>
      <c r="AH3158">
        <v>-1</v>
      </c>
      <c r="AI3158">
        <v>0</v>
      </c>
      <c r="AJ3158">
        <v>0</v>
      </c>
      <c r="AK3158">
        <v>0.03</v>
      </c>
      <c r="AL3158">
        <v>0.03</v>
      </c>
      <c r="AM3158">
        <v>0.05</v>
      </c>
      <c r="AN3158">
        <v>0.05</v>
      </c>
      <c r="AO3158">
        <v>1.42</v>
      </c>
      <c r="AP3158">
        <v>1.42</v>
      </c>
      <c r="AQ3158">
        <v>22.67</v>
      </c>
      <c r="AR3158">
        <v>0.53</v>
      </c>
      <c r="AS3158">
        <v>0.68</v>
      </c>
      <c r="AT3158">
        <v>-1</v>
      </c>
      <c r="AU3158">
        <v>-1</v>
      </c>
      <c r="AV3158">
        <v>0.05</v>
      </c>
      <c r="AW3158">
        <v>29.88</v>
      </c>
      <c r="AX3158">
        <v>29.88</v>
      </c>
      <c r="AY3158">
        <v>0.17</v>
      </c>
      <c r="AZ3158">
        <v>0</v>
      </c>
      <c r="BA3158">
        <v>1350</v>
      </c>
    </row>
    <row r="3159" spans="1:53" x14ac:dyDescent="0.25">
      <c r="A3159">
        <v>6550</v>
      </c>
      <c r="B3159" t="s">
        <v>3395</v>
      </c>
      <c r="C3159">
        <v>0</v>
      </c>
      <c r="D3159">
        <v>1.58</v>
      </c>
      <c r="E3159">
        <v>0</v>
      </c>
      <c r="F3159">
        <v>0</v>
      </c>
      <c r="G3159">
        <v>0</v>
      </c>
      <c r="H3159">
        <v>0.03</v>
      </c>
      <c r="I3159">
        <v>0</v>
      </c>
      <c r="J3159">
        <v>2</v>
      </c>
      <c r="K3159">
        <v>0.03</v>
      </c>
      <c r="L3159">
        <v>-1</v>
      </c>
      <c r="M3159">
        <v>-1</v>
      </c>
      <c r="N3159">
        <v>0.67</v>
      </c>
      <c r="O3159">
        <v>3.58</v>
      </c>
      <c r="P3159">
        <v>0.03</v>
      </c>
      <c r="Q3159">
        <v>0.28000000000000003</v>
      </c>
      <c r="R3159">
        <v>0.05</v>
      </c>
      <c r="S3159">
        <v>0.32</v>
      </c>
      <c r="T3159">
        <v>0.23</v>
      </c>
      <c r="U3159">
        <v>0</v>
      </c>
      <c r="V3159">
        <v>0</v>
      </c>
      <c r="W3159">
        <v>20.67</v>
      </c>
      <c r="X3159">
        <v>0.6</v>
      </c>
      <c r="Y3159">
        <v>-1</v>
      </c>
      <c r="Z3159">
        <v>-1</v>
      </c>
      <c r="AA3159">
        <v>24.88</v>
      </c>
      <c r="AB3159">
        <v>0.03</v>
      </c>
      <c r="AC3159">
        <v>0.02</v>
      </c>
      <c r="AD3159">
        <v>0.03</v>
      </c>
      <c r="AE3159">
        <v>4.17</v>
      </c>
      <c r="AF3159">
        <v>-1</v>
      </c>
      <c r="AG3159">
        <v>-1</v>
      </c>
      <c r="AH3159">
        <v>-1</v>
      </c>
      <c r="AI3159">
        <v>0</v>
      </c>
      <c r="AJ3159">
        <v>0</v>
      </c>
      <c r="AK3159">
        <v>0.03</v>
      </c>
      <c r="AL3159">
        <v>0.03</v>
      </c>
      <c r="AM3159">
        <v>0.05</v>
      </c>
      <c r="AN3159">
        <v>0.05</v>
      </c>
      <c r="AO3159">
        <v>1.42</v>
      </c>
      <c r="AP3159">
        <v>1.42</v>
      </c>
      <c r="AQ3159">
        <v>22.67</v>
      </c>
      <c r="AR3159">
        <v>0.53</v>
      </c>
      <c r="AS3159">
        <v>0.68</v>
      </c>
      <c r="AT3159">
        <v>-1</v>
      </c>
      <c r="AU3159">
        <v>-1</v>
      </c>
      <c r="AV3159">
        <v>0.05</v>
      </c>
      <c r="AW3159">
        <v>29.88</v>
      </c>
      <c r="AX3159">
        <v>29.88</v>
      </c>
      <c r="AY3159">
        <v>0.17</v>
      </c>
      <c r="AZ3159">
        <v>0</v>
      </c>
      <c r="BA3159">
        <v>1350</v>
      </c>
    </row>
    <row r="3160" spans="1:53" x14ac:dyDescent="0.25">
      <c r="A3160">
        <v>6552</v>
      </c>
      <c r="B3160" t="s">
        <v>1012</v>
      </c>
      <c r="C3160">
        <v>0</v>
      </c>
      <c r="D3160">
        <v>1.58</v>
      </c>
      <c r="E3160">
        <v>0</v>
      </c>
      <c r="F3160">
        <v>0</v>
      </c>
      <c r="G3160">
        <v>0</v>
      </c>
      <c r="H3160">
        <v>0.03</v>
      </c>
      <c r="I3160">
        <v>0</v>
      </c>
      <c r="J3160">
        <v>2</v>
      </c>
      <c r="K3160">
        <v>0.03</v>
      </c>
      <c r="L3160">
        <v>-1</v>
      </c>
      <c r="M3160">
        <v>-1</v>
      </c>
      <c r="N3160">
        <v>0.67</v>
      </c>
      <c r="O3160">
        <v>3.58</v>
      </c>
      <c r="P3160">
        <v>0.03</v>
      </c>
      <c r="Q3160">
        <v>0.28000000000000003</v>
      </c>
      <c r="R3160">
        <v>0.05</v>
      </c>
      <c r="S3160">
        <v>0.32</v>
      </c>
      <c r="T3160">
        <v>0.23</v>
      </c>
      <c r="U3160">
        <v>0</v>
      </c>
      <c r="V3160">
        <v>0</v>
      </c>
      <c r="W3160">
        <v>20.67</v>
      </c>
      <c r="X3160">
        <v>0.6</v>
      </c>
      <c r="Y3160">
        <v>-1</v>
      </c>
      <c r="Z3160">
        <v>-1</v>
      </c>
      <c r="AA3160">
        <v>24.88</v>
      </c>
      <c r="AB3160">
        <v>0.03</v>
      </c>
      <c r="AC3160">
        <v>0.02</v>
      </c>
      <c r="AD3160">
        <v>0.03</v>
      </c>
      <c r="AE3160">
        <v>4.17</v>
      </c>
      <c r="AF3160">
        <v>-1</v>
      </c>
      <c r="AG3160">
        <v>-1</v>
      </c>
      <c r="AH3160">
        <v>-1</v>
      </c>
      <c r="AI3160">
        <v>0</v>
      </c>
      <c r="AJ3160">
        <v>0</v>
      </c>
      <c r="AK3160">
        <v>0.03</v>
      </c>
      <c r="AL3160">
        <v>0.03</v>
      </c>
      <c r="AM3160">
        <v>0.05</v>
      </c>
      <c r="AN3160">
        <v>0.05</v>
      </c>
      <c r="AO3160">
        <v>1.42</v>
      </c>
      <c r="AP3160">
        <v>1.42</v>
      </c>
      <c r="AQ3160">
        <v>22.67</v>
      </c>
      <c r="AR3160">
        <v>0.53</v>
      </c>
      <c r="AS3160">
        <v>0.68</v>
      </c>
      <c r="AT3160">
        <v>-1</v>
      </c>
      <c r="AU3160">
        <v>-1</v>
      </c>
      <c r="AV3160">
        <v>0.05</v>
      </c>
      <c r="AW3160">
        <v>29.88</v>
      </c>
      <c r="AX3160">
        <v>29.88</v>
      </c>
      <c r="AY3160">
        <v>0.17</v>
      </c>
      <c r="AZ3160">
        <v>0</v>
      </c>
      <c r="BA3160">
        <v>1350</v>
      </c>
    </row>
    <row r="3161" spans="1:53" x14ac:dyDescent="0.25">
      <c r="A3161">
        <v>6553</v>
      </c>
      <c r="B3161" t="s">
        <v>3396</v>
      </c>
      <c r="C3161">
        <v>0</v>
      </c>
      <c r="D3161">
        <v>1.58</v>
      </c>
      <c r="E3161">
        <v>0</v>
      </c>
      <c r="F3161">
        <v>0</v>
      </c>
      <c r="G3161">
        <v>0</v>
      </c>
      <c r="H3161">
        <v>0.03</v>
      </c>
      <c r="I3161">
        <v>0</v>
      </c>
      <c r="J3161">
        <v>2</v>
      </c>
      <c r="K3161">
        <v>0.03</v>
      </c>
      <c r="L3161">
        <v>-1</v>
      </c>
      <c r="M3161">
        <v>-1</v>
      </c>
      <c r="N3161">
        <v>0.67</v>
      </c>
      <c r="O3161">
        <v>3.58</v>
      </c>
      <c r="P3161">
        <v>0.03</v>
      </c>
      <c r="Q3161">
        <v>0.28000000000000003</v>
      </c>
      <c r="R3161">
        <v>0.05</v>
      </c>
      <c r="S3161">
        <v>0.32</v>
      </c>
      <c r="T3161">
        <v>0.23</v>
      </c>
      <c r="U3161">
        <v>0</v>
      </c>
      <c r="V3161">
        <v>0</v>
      </c>
      <c r="W3161">
        <v>20.67</v>
      </c>
      <c r="X3161">
        <v>0.6</v>
      </c>
      <c r="Y3161">
        <v>-1</v>
      </c>
      <c r="Z3161">
        <v>-1</v>
      </c>
      <c r="AA3161">
        <v>24.88</v>
      </c>
      <c r="AB3161">
        <v>0.03</v>
      </c>
      <c r="AC3161">
        <v>0.02</v>
      </c>
      <c r="AD3161">
        <v>0.03</v>
      </c>
      <c r="AE3161">
        <v>4.17</v>
      </c>
      <c r="AF3161">
        <v>-1</v>
      </c>
      <c r="AG3161">
        <v>-1</v>
      </c>
      <c r="AH3161">
        <v>-1</v>
      </c>
      <c r="AI3161">
        <v>0</v>
      </c>
      <c r="AJ3161">
        <v>0</v>
      </c>
      <c r="AK3161">
        <v>0.03</v>
      </c>
      <c r="AL3161">
        <v>0.03</v>
      </c>
      <c r="AM3161">
        <v>0.05</v>
      </c>
      <c r="AN3161">
        <v>0.05</v>
      </c>
      <c r="AO3161">
        <v>1.42</v>
      </c>
      <c r="AP3161">
        <v>1.42</v>
      </c>
      <c r="AQ3161">
        <v>22.67</v>
      </c>
      <c r="AR3161">
        <v>0.53</v>
      </c>
      <c r="AS3161">
        <v>0.68</v>
      </c>
      <c r="AT3161">
        <v>-1</v>
      </c>
      <c r="AU3161">
        <v>-1</v>
      </c>
      <c r="AV3161">
        <v>0.05</v>
      </c>
      <c r="AW3161">
        <v>29.88</v>
      </c>
      <c r="AX3161">
        <v>29.88</v>
      </c>
      <c r="AY3161">
        <v>0.17</v>
      </c>
      <c r="AZ3161">
        <v>0</v>
      </c>
      <c r="BA3161">
        <v>1350</v>
      </c>
    </row>
    <row r="3162" spans="1:53" x14ac:dyDescent="0.25">
      <c r="A3162">
        <v>6554</v>
      </c>
      <c r="B3162" t="s">
        <v>3397</v>
      </c>
      <c r="C3162">
        <v>0</v>
      </c>
      <c r="D3162">
        <v>1.58</v>
      </c>
      <c r="E3162">
        <v>0</v>
      </c>
      <c r="F3162">
        <v>0</v>
      </c>
      <c r="G3162">
        <v>0</v>
      </c>
      <c r="H3162">
        <v>0.03</v>
      </c>
      <c r="I3162">
        <v>0</v>
      </c>
      <c r="J3162">
        <v>2</v>
      </c>
      <c r="K3162">
        <v>0.03</v>
      </c>
      <c r="L3162">
        <v>-1</v>
      </c>
      <c r="M3162">
        <v>-1</v>
      </c>
      <c r="N3162">
        <v>0.67</v>
      </c>
      <c r="O3162">
        <v>3.58</v>
      </c>
      <c r="P3162">
        <v>0.03</v>
      </c>
      <c r="Q3162">
        <v>0.28000000000000003</v>
      </c>
      <c r="R3162">
        <v>0.05</v>
      </c>
      <c r="S3162">
        <v>0.32</v>
      </c>
      <c r="T3162">
        <v>0.23</v>
      </c>
      <c r="U3162">
        <v>0</v>
      </c>
      <c r="V3162">
        <v>0</v>
      </c>
      <c r="W3162">
        <v>20.67</v>
      </c>
      <c r="X3162">
        <v>0.6</v>
      </c>
      <c r="Y3162">
        <v>-1</v>
      </c>
      <c r="Z3162">
        <v>-1</v>
      </c>
      <c r="AA3162">
        <v>24.88</v>
      </c>
      <c r="AB3162">
        <v>0.03</v>
      </c>
      <c r="AC3162">
        <v>0.02</v>
      </c>
      <c r="AD3162">
        <v>0.03</v>
      </c>
      <c r="AE3162">
        <v>4.17</v>
      </c>
      <c r="AF3162">
        <v>-1</v>
      </c>
      <c r="AG3162">
        <v>-1</v>
      </c>
      <c r="AH3162">
        <v>-1</v>
      </c>
      <c r="AI3162">
        <v>0</v>
      </c>
      <c r="AJ3162">
        <v>0</v>
      </c>
      <c r="AK3162">
        <v>0.03</v>
      </c>
      <c r="AL3162">
        <v>0.03</v>
      </c>
      <c r="AM3162">
        <v>0.05</v>
      </c>
      <c r="AN3162">
        <v>0.05</v>
      </c>
      <c r="AO3162">
        <v>1.42</v>
      </c>
      <c r="AP3162">
        <v>1.42</v>
      </c>
      <c r="AQ3162">
        <v>22.67</v>
      </c>
      <c r="AR3162">
        <v>0.53</v>
      </c>
      <c r="AS3162">
        <v>0.68</v>
      </c>
      <c r="AT3162">
        <v>-1</v>
      </c>
      <c r="AU3162">
        <v>-1</v>
      </c>
      <c r="AV3162">
        <v>0.05</v>
      </c>
      <c r="AW3162">
        <v>29.88</v>
      </c>
      <c r="AX3162">
        <v>29.88</v>
      </c>
      <c r="AY3162">
        <v>0.17</v>
      </c>
      <c r="AZ3162">
        <v>0</v>
      </c>
      <c r="BA3162">
        <v>1350</v>
      </c>
    </row>
    <row r="3163" spans="1:53" x14ac:dyDescent="0.25">
      <c r="A3163">
        <v>6556</v>
      </c>
      <c r="B3163" t="s">
        <v>3398</v>
      </c>
      <c r="C3163">
        <v>0</v>
      </c>
      <c r="D3163">
        <v>1.58</v>
      </c>
      <c r="E3163">
        <v>0</v>
      </c>
      <c r="F3163">
        <v>0</v>
      </c>
      <c r="G3163">
        <v>0</v>
      </c>
      <c r="H3163">
        <v>0.03</v>
      </c>
      <c r="I3163">
        <v>0</v>
      </c>
      <c r="J3163">
        <v>2</v>
      </c>
      <c r="K3163">
        <v>0.03</v>
      </c>
      <c r="L3163">
        <v>-1</v>
      </c>
      <c r="M3163">
        <v>-1</v>
      </c>
      <c r="N3163">
        <v>0.67</v>
      </c>
      <c r="O3163">
        <v>3.58</v>
      </c>
      <c r="P3163">
        <v>0.03</v>
      </c>
      <c r="Q3163">
        <v>0.28000000000000003</v>
      </c>
      <c r="R3163">
        <v>0.05</v>
      </c>
      <c r="S3163">
        <v>0.32</v>
      </c>
      <c r="T3163">
        <v>0.23</v>
      </c>
      <c r="U3163">
        <v>0</v>
      </c>
      <c r="V3163">
        <v>0</v>
      </c>
      <c r="W3163">
        <v>20.67</v>
      </c>
      <c r="X3163">
        <v>0.6</v>
      </c>
      <c r="Y3163">
        <v>-1</v>
      </c>
      <c r="Z3163">
        <v>-1</v>
      </c>
      <c r="AA3163">
        <v>24.88</v>
      </c>
      <c r="AB3163">
        <v>0.03</v>
      </c>
      <c r="AC3163">
        <v>0.02</v>
      </c>
      <c r="AD3163">
        <v>0.03</v>
      </c>
      <c r="AE3163">
        <v>4.17</v>
      </c>
      <c r="AF3163">
        <v>-1</v>
      </c>
      <c r="AG3163">
        <v>-1</v>
      </c>
      <c r="AH3163">
        <v>-1</v>
      </c>
      <c r="AI3163">
        <v>0</v>
      </c>
      <c r="AJ3163">
        <v>0</v>
      </c>
      <c r="AK3163">
        <v>0.03</v>
      </c>
      <c r="AL3163">
        <v>0.03</v>
      </c>
      <c r="AM3163">
        <v>0.05</v>
      </c>
      <c r="AN3163">
        <v>0.05</v>
      </c>
      <c r="AO3163">
        <v>1.42</v>
      </c>
      <c r="AP3163">
        <v>1.42</v>
      </c>
      <c r="AQ3163">
        <v>22.67</v>
      </c>
      <c r="AR3163">
        <v>0.53</v>
      </c>
      <c r="AS3163">
        <v>0.68</v>
      </c>
      <c r="AT3163">
        <v>-1</v>
      </c>
      <c r="AU3163">
        <v>-1</v>
      </c>
      <c r="AV3163">
        <v>0.05</v>
      </c>
      <c r="AW3163">
        <v>29.88</v>
      </c>
      <c r="AX3163">
        <v>29.88</v>
      </c>
      <c r="AY3163">
        <v>0.17</v>
      </c>
      <c r="AZ3163">
        <v>0</v>
      </c>
      <c r="BA3163">
        <v>1350</v>
      </c>
    </row>
    <row r="3164" spans="1:53" x14ac:dyDescent="0.25">
      <c r="A3164">
        <v>6557</v>
      </c>
      <c r="B3164" t="s">
        <v>1073</v>
      </c>
      <c r="C3164">
        <v>0</v>
      </c>
      <c r="D3164">
        <v>1.58</v>
      </c>
      <c r="E3164">
        <v>0</v>
      </c>
      <c r="F3164">
        <v>0</v>
      </c>
      <c r="G3164">
        <v>0</v>
      </c>
      <c r="H3164">
        <v>0.03</v>
      </c>
      <c r="I3164">
        <v>0</v>
      </c>
      <c r="J3164">
        <v>2</v>
      </c>
      <c r="K3164">
        <v>0.03</v>
      </c>
      <c r="L3164">
        <v>-1</v>
      </c>
      <c r="M3164">
        <v>-1</v>
      </c>
      <c r="N3164">
        <v>0.67</v>
      </c>
      <c r="O3164">
        <v>3.58</v>
      </c>
      <c r="P3164">
        <v>0.03</v>
      </c>
      <c r="Q3164">
        <v>0.28000000000000003</v>
      </c>
      <c r="R3164">
        <v>0.05</v>
      </c>
      <c r="S3164">
        <v>0.32</v>
      </c>
      <c r="T3164">
        <v>0.23</v>
      </c>
      <c r="U3164">
        <v>0</v>
      </c>
      <c r="V3164">
        <v>0</v>
      </c>
      <c r="W3164">
        <v>20.67</v>
      </c>
      <c r="X3164">
        <v>0.6</v>
      </c>
      <c r="Y3164">
        <v>-1</v>
      </c>
      <c r="Z3164">
        <v>-1</v>
      </c>
      <c r="AA3164">
        <v>24.88</v>
      </c>
      <c r="AB3164">
        <v>0.03</v>
      </c>
      <c r="AC3164">
        <v>0.02</v>
      </c>
      <c r="AD3164">
        <v>0.03</v>
      </c>
      <c r="AE3164">
        <v>4.17</v>
      </c>
      <c r="AF3164">
        <v>-1</v>
      </c>
      <c r="AG3164">
        <v>-1</v>
      </c>
      <c r="AH3164">
        <v>-1</v>
      </c>
      <c r="AI3164">
        <v>0</v>
      </c>
      <c r="AJ3164">
        <v>0</v>
      </c>
      <c r="AK3164">
        <v>0.03</v>
      </c>
      <c r="AL3164">
        <v>0.03</v>
      </c>
      <c r="AM3164">
        <v>0.05</v>
      </c>
      <c r="AN3164">
        <v>0.05</v>
      </c>
      <c r="AO3164">
        <v>1.42</v>
      </c>
      <c r="AP3164">
        <v>1.42</v>
      </c>
      <c r="AQ3164">
        <v>22.67</v>
      </c>
      <c r="AR3164">
        <v>0.53</v>
      </c>
      <c r="AS3164">
        <v>0.68</v>
      </c>
      <c r="AT3164">
        <v>-1</v>
      </c>
      <c r="AU3164">
        <v>-1</v>
      </c>
      <c r="AV3164">
        <v>0.05</v>
      </c>
      <c r="AW3164">
        <v>29.88</v>
      </c>
      <c r="AX3164">
        <v>29.88</v>
      </c>
      <c r="AY3164">
        <v>0.17</v>
      </c>
      <c r="AZ3164">
        <v>0</v>
      </c>
      <c r="BA3164">
        <v>1350</v>
      </c>
    </row>
    <row r="3165" spans="1:53" x14ac:dyDescent="0.25">
      <c r="A3165">
        <v>6558</v>
      </c>
      <c r="B3165" t="s">
        <v>3399</v>
      </c>
      <c r="C3165">
        <v>0</v>
      </c>
      <c r="D3165">
        <v>1.58</v>
      </c>
      <c r="E3165">
        <v>0</v>
      </c>
      <c r="F3165">
        <v>0</v>
      </c>
      <c r="G3165">
        <v>0</v>
      </c>
      <c r="H3165">
        <v>0.03</v>
      </c>
      <c r="I3165">
        <v>0</v>
      </c>
      <c r="J3165">
        <v>2</v>
      </c>
      <c r="K3165">
        <v>0.03</v>
      </c>
      <c r="L3165">
        <v>-1</v>
      </c>
      <c r="M3165">
        <v>-1</v>
      </c>
      <c r="N3165">
        <v>0.67</v>
      </c>
      <c r="O3165">
        <v>3.58</v>
      </c>
      <c r="P3165">
        <v>0.03</v>
      </c>
      <c r="Q3165">
        <v>0.28000000000000003</v>
      </c>
      <c r="R3165">
        <v>0.05</v>
      </c>
      <c r="S3165">
        <v>0.32</v>
      </c>
      <c r="T3165">
        <v>0.23</v>
      </c>
      <c r="U3165">
        <v>0</v>
      </c>
      <c r="V3165">
        <v>0</v>
      </c>
      <c r="W3165">
        <v>20.67</v>
      </c>
      <c r="X3165">
        <v>0.6</v>
      </c>
      <c r="Y3165">
        <v>-1</v>
      </c>
      <c r="Z3165">
        <v>-1</v>
      </c>
      <c r="AA3165">
        <v>24.88</v>
      </c>
      <c r="AB3165">
        <v>0.03</v>
      </c>
      <c r="AC3165">
        <v>0.02</v>
      </c>
      <c r="AD3165">
        <v>0.03</v>
      </c>
      <c r="AE3165">
        <v>4.17</v>
      </c>
      <c r="AF3165">
        <v>-1</v>
      </c>
      <c r="AG3165">
        <v>-1</v>
      </c>
      <c r="AH3165">
        <v>-1</v>
      </c>
      <c r="AI3165">
        <v>0</v>
      </c>
      <c r="AJ3165">
        <v>0</v>
      </c>
      <c r="AK3165">
        <v>0.03</v>
      </c>
      <c r="AL3165">
        <v>0.03</v>
      </c>
      <c r="AM3165">
        <v>0.05</v>
      </c>
      <c r="AN3165">
        <v>0.05</v>
      </c>
      <c r="AO3165">
        <v>1.42</v>
      </c>
      <c r="AP3165">
        <v>1.42</v>
      </c>
      <c r="AQ3165">
        <v>22.67</v>
      </c>
      <c r="AR3165">
        <v>0.53</v>
      </c>
      <c r="AS3165">
        <v>0.68</v>
      </c>
      <c r="AT3165">
        <v>-1</v>
      </c>
      <c r="AU3165">
        <v>-1</v>
      </c>
      <c r="AV3165">
        <v>0.05</v>
      </c>
      <c r="AW3165">
        <v>29.88</v>
      </c>
      <c r="AX3165">
        <v>29.88</v>
      </c>
      <c r="AY3165">
        <v>0.17</v>
      </c>
      <c r="AZ3165">
        <v>0</v>
      </c>
      <c r="BA3165">
        <v>1350</v>
      </c>
    </row>
    <row r="3166" spans="1:53" x14ac:dyDescent="0.25">
      <c r="A3166">
        <v>6559</v>
      </c>
      <c r="B3166" t="s">
        <v>3400</v>
      </c>
      <c r="C3166">
        <v>0</v>
      </c>
      <c r="D3166">
        <v>1.58</v>
      </c>
      <c r="E3166">
        <v>0</v>
      </c>
      <c r="F3166">
        <v>0</v>
      </c>
      <c r="G3166">
        <v>0</v>
      </c>
      <c r="H3166">
        <v>0.03</v>
      </c>
      <c r="I3166">
        <v>0</v>
      </c>
      <c r="J3166">
        <v>2</v>
      </c>
      <c r="K3166">
        <v>0.03</v>
      </c>
      <c r="L3166">
        <v>-1</v>
      </c>
      <c r="M3166">
        <v>-1</v>
      </c>
      <c r="N3166">
        <v>0.67</v>
      </c>
      <c r="O3166">
        <v>3.58</v>
      </c>
      <c r="P3166">
        <v>0.03</v>
      </c>
      <c r="Q3166">
        <v>0.28000000000000003</v>
      </c>
      <c r="R3166">
        <v>0.05</v>
      </c>
      <c r="S3166">
        <v>0.32</v>
      </c>
      <c r="T3166">
        <v>0.23</v>
      </c>
      <c r="U3166">
        <v>0</v>
      </c>
      <c r="V3166">
        <v>0</v>
      </c>
      <c r="W3166">
        <v>20.67</v>
      </c>
      <c r="X3166">
        <v>0.6</v>
      </c>
      <c r="Y3166">
        <v>-1</v>
      </c>
      <c r="Z3166">
        <v>-1</v>
      </c>
      <c r="AA3166">
        <v>24.88</v>
      </c>
      <c r="AB3166">
        <v>0.03</v>
      </c>
      <c r="AC3166">
        <v>0.02</v>
      </c>
      <c r="AD3166">
        <v>0.03</v>
      </c>
      <c r="AE3166">
        <v>4.17</v>
      </c>
      <c r="AF3166">
        <v>-1</v>
      </c>
      <c r="AG3166">
        <v>-1</v>
      </c>
      <c r="AH3166">
        <v>-1</v>
      </c>
      <c r="AI3166">
        <v>0</v>
      </c>
      <c r="AJ3166">
        <v>0</v>
      </c>
      <c r="AK3166">
        <v>0.03</v>
      </c>
      <c r="AL3166">
        <v>0.03</v>
      </c>
      <c r="AM3166">
        <v>0.05</v>
      </c>
      <c r="AN3166">
        <v>0.05</v>
      </c>
      <c r="AO3166">
        <v>1.42</v>
      </c>
      <c r="AP3166">
        <v>1.42</v>
      </c>
      <c r="AQ3166">
        <v>22.67</v>
      </c>
      <c r="AR3166">
        <v>0.53</v>
      </c>
      <c r="AS3166">
        <v>0.68</v>
      </c>
      <c r="AT3166">
        <v>-1</v>
      </c>
      <c r="AU3166">
        <v>-1</v>
      </c>
      <c r="AV3166">
        <v>0.05</v>
      </c>
      <c r="AW3166">
        <v>29.88</v>
      </c>
      <c r="AX3166">
        <v>29.88</v>
      </c>
      <c r="AY3166">
        <v>0.17</v>
      </c>
      <c r="AZ3166">
        <v>0</v>
      </c>
      <c r="BA3166">
        <v>1350</v>
      </c>
    </row>
    <row r="3167" spans="1:53" x14ac:dyDescent="0.25">
      <c r="A3167">
        <v>6560</v>
      </c>
      <c r="B3167" t="s">
        <v>3401</v>
      </c>
      <c r="C3167">
        <v>0</v>
      </c>
      <c r="D3167">
        <v>1.58</v>
      </c>
      <c r="E3167">
        <v>0</v>
      </c>
      <c r="F3167">
        <v>0</v>
      </c>
      <c r="G3167">
        <v>0</v>
      </c>
      <c r="H3167">
        <v>0.03</v>
      </c>
      <c r="I3167">
        <v>0</v>
      </c>
      <c r="J3167">
        <v>2</v>
      </c>
      <c r="K3167">
        <v>0.03</v>
      </c>
      <c r="L3167">
        <v>-1</v>
      </c>
      <c r="M3167">
        <v>-1</v>
      </c>
      <c r="N3167">
        <v>0.67</v>
      </c>
      <c r="O3167">
        <v>3.58</v>
      </c>
      <c r="P3167">
        <v>0.03</v>
      </c>
      <c r="Q3167">
        <v>0.28000000000000003</v>
      </c>
      <c r="R3167">
        <v>0.05</v>
      </c>
      <c r="S3167">
        <v>0.32</v>
      </c>
      <c r="T3167">
        <v>0.23</v>
      </c>
      <c r="U3167">
        <v>0</v>
      </c>
      <c r="V3167">
        <v>0</v>
      </c>
      <c r="W3167">
        <v>20.67</v>
      </c>
      <c r="X3167">
        <v>0.6</v>
      </c>
      <c r="Y3167">
        <v>-1</v>
      </c>
      <c r="Z3167">
        <v>-1</v>
      </c>
      <c r="AA3167">
        <v>24.88</v>
      </c>
      <c r="AB3167">
        <v>0.03</v>
      </c>
      <c r="AC3167">
        <v>0.02</v>
      </c>
      <c r="AD3167">
        <v>0.03</v>
      </c>
      <c r="AE3167">
        <v>4.17</v>
      </c>
      <c r="AF3167">
        <v>-1</v>
      </c>
      <c r="AG3167">
        <v>-1</v>
      </c>
      <c r="AH3167">
        <v>-1</v>
      </c>
      <c r="AI3167">
        <v>0</v>
      </c>
      <c r="AJ3167">
        <v>0</v>
      </c>
      <c r="AK3167">
        <v>0.03</v>
      </c>
      <c r="AL3167">
        <v>0.03</v>
      </c>
      <c r="AM3167">
        <v>0.05</v>
      </c>
      <c r="AN3167">
        <v>0.05</v>
      </c>
      <c r="AO3167">
        <v>1.42</v>
      </c>
      <c r="AP3167">
        <v>1.42</v>
      </c>
      <c r="AQ3167">
        <v>22.67</v>
      </c>
      <c r="AR3167">
        <v>0.53</v>
      </c>
      <c r="AS3167">
        <v>0.68</v>
      </c>
      <c r="AT3167">
        <v>-1</v>
      </c>
      <c r="AU3167">
        <v>-1</v>
      </c>
      <c r="AV3167">
        <v>0.05</v>
      </c>
      <c r="AW3167">
        <v>29.88</v>
      </c>
      <c r="AX3167">
        <v>29.88</v>
      </c>
      <c r="AY3167">
        <v>0.17</v>
      </c>
      <c r="AZ3167">
        <v>0</v>
      </c>
      <c r="BA3167">
        <v>1350</v>
      </c>
    </row>
    <row r="3168" spans="1:53" x14ac:dyDescent="0.25">
      <c r="A3168">
        <v>6561</v>
      </c>
      <c r="B3168" t="s">
        <v>3402</v>
      </c>
      <c r="C3168">
        <v>0</v>
      </c>
      <c r="D3168">
        <v>1.58</v>
      </c>
      <c r="E3168">
        <v>0</v>
      </c>
      <c r="F3168">
        <v>0</v>
      </c>
      <c r="G3168">
        <v>0</v>
      </c>
      <c r="H3168">
        <v>0.03</v>
      </c>
      <c r="I3168">
        <v>0</v>
      </c>
      <c r="J3168">
        <v>2</v>
      </c>
      <c r="K3168">
        <v>0.03</v>
      </c>
      <c r="L3168">
        <v>-1</v>
      </c>
      <c r="M3168">
        <v>-1</v>
      </c>
      <c r="N3168">
        <v>0.67</v>
      </c>
      <c r="O3168">
        <v>3.58</v>
      </c>
      <c r="P3168">
        <v>0.03</v>
      </c>
      <c r="Q3168">
        <v>0.28000000000000003</v>
      </c>
      <c r="R3168">
        <v>0.05</v>
      </c>
      <c r="S3168">
        <v>0.32</v>
      </c>
      <c r="T3168">
        <v>0.23</v>
      </c>
      <c r="U3168">
        <v>0</v>
      </c>
      <c r="V3168">
        <v>0</v>
      </c>
      <c r="W3168">
        <v>20.67</v>
      </c>
      <c r="X3168">
        <v>0.6</v>
      </c>
      <c r="Y3168">
        <v>-1</v>
      </c>
      <c r="Z3168">
        <v>-1</v>
      </c>
      <c r="AA3168">
        <v>24.88</v>
      </c>
      <c r="AB3168">
        <v>0.03</v>
      </c>
      <c r="AC3168">
        <v>0.02</v>
      </c>
      <c r="AD3168">
        <v>0.03</v>
      </c>
      <c r="AE3168">
        <v>4.17</v>
      </c>
      <c r="AF3168">
        <v>-1</v>
      </c>
      <c r="AG3168">
        <v>-1</v>
      </c>
      <c r="AH3168">
        <v>-1</v>
      </c>
      <c r="AI3168">
        <v>0</v>
      </c>
      <c r="AJ3168">
        <v>0</v>
      </c>
      <c r="AK3168">
        <v>0.03</v>
      </c>
      <c r="AL3168">
        <v>0.03</v>
      </c>
      <c r="AM3168">
        <v>0.05</v>
      </c>
      <c r="AN3168">
        <v>0.05</v>
      </c>
      <c r="AO3168">
        <v>1.42</v>
      </c>
      <c r="AP3168">
        <v>1.42</v>
      </c>
      <c r="AQ3168">
        <v>22.67</v>
      </c>
      <c r="AR3168">
        <v>0.53</v>
      </c>
      <c r="AS3168">
        <v>0.68</v>
      </c>
      <c r="AT3168">
        <v>-1</v>
      </c>
      <c r="AU3168">
        <v>-1</v>
      </c>
      <c r="AV3168">
        <v>0.05</v>
      </c>
      <c r="AW3168">
        <v>29.88</v>
      </c>
      <c r="AX3168">
        <v>29.88</v>
      </c>
      <c r="AY3168">
        <v>0.17</v>
      </c>
      <c r="AZ3168">
        <v>0</v>
      </c>
      <c r="BA3168">
        <v>1350</v>
      </c>
    </row>
    <row r="3169" spans="1:53" x14ac:dyDescent="0.25">
      <c r="A3169">
        <v>6562</v>
      </c>
      <c r="B3169" t="s">
        <v>3403</v>
      </c>
      <c r="C3169">
        <v>0</v>
      </c>
      <c r="D3169">
        <v>1.58</v>
      </c>
      <c r="E3169">
        <v>0</v>
      </c>
      <c r="F3169">
        <v>0</v>
      </c>
      <c r="G3169">
        <v>0</v>
      </c>
      <c r="H3169">
        <v>0.03</v>
      </c>
      <c r="I3169">
        <v>0</v>
      </c>
      <c r="J3169">
        <v>2</v>
      </c>
      <c r="K3169">
        <v>0.03</v>
      </c>
      <c r="L3169">
        <v>-1</v>
      </c>
      <c r="M3169">
        <v>-1</v>
      </c>
      <c r="N3169">
        <v>0.67</v>
      </c>
      <c r="O3169">
        <v>3.58</v>
      </c>
      <c r="P3169">
        <v>0.03</v>
      </c>
      <c r="Q3169">
        <v>0.28000000000000003</v>
      </c>
      <c r="R3169">
        <v>0.05</v>
      </c>
      <c r="S3169">
        <v>0.32</v>
      </c>
      <c r="T3169">
        <v>0.23</v>
      </c>
      <c r="U3169">
        <v>0</v>
      </c>
      <c r="V3169">
        <v>0</v>
      </c>
      <c r="W3169">
        <v>20.67</v>
      </c>
      <c r="X3169">
        <v>0.6</v>
      </c>
      <c r="Y3169">
        <v>-1</v>
      </c>
      <c r="Z3169">
        <v>-1</v>
      </c>
      <c r="AA3169">
        <v>24.88</v>
      </c>
      <c r="AB3169">
        <v>0.03</v>
      </c>
      <c r="AC3169">
        <v>0.02</v>
      </c>
      <c r="AD3169">
        <v>0.03</v>
      </c>
      <c r="AE3169">
        <v>4.17</v>
      </c>
      <c r="AF3169">
        <v>-1</v>
      </c>
      <c r="AG3169">
        <v>-1</v>
      </c>
      <c r="AH3169">
        <v>-1</v>
      </c>
      <c r="AI3169">
        <v>0</v>
      </c>
      <c r="AJ3169">
        <v>0</v>
      </c>
      <c r="AK3169">
        <v>0.03</v>
      </c>
      <c r="AL3169">
        <v>0.03</v>
      </c>
      <c r="AM3169">
        <v>0.05</v>
      </c>
      <c r="AN3169">
        <v>0.05</v>
      </c>
      <c r="AO3169">
        <v>1.42</v>
      </c>
      <c r="AP3169">
        <v>1.42</v>
      </c>
      <c r="AQ3169">
        <v>22.67</v>
      </c>
      <c r="AR3169">
        <v>0.53</v>
      </c>
      <c r="AS3169">
        <v>0.68</v>
      </c>
      <c r="AT3169">
        <v>-1</v>
      </c>
      <c r="AU3169">
        <v>-1</v>
      </c>
      <c r="AV3169">
        <v>0.05</v>
      </c>
      <c r="AW3169">
        <v>29.88</v>
      </c>
      <c r="AX3169">
        <v>29.88</v>
      </c>
      <c r="AY3169">
        <v>0.17</v>
      </c>
      <c r="AZ3169">
        <v>0</v>
      </c>
      <c r="BA3169">
        <v>1350</v>
      </c>
    </row>
    <row r="3170" spans="1:53" x14ac:dyDescent="0.25">
      <c r="A3170">
        <v>6563</v>
      </c>
      <c r="B3170" t="s">
        <v>3404</v>
      </c>
      <c r="C3170">
        <v>0</v>
      </c>
      <c r="D3170">
        <v>1.58</v>
      </c>
      <c r="E3170">
        <v>0</v>
      </c>
      <c r="F3170">
        <v>0</v>
      </c>
      <c r="G3170">
        <v>0</v>
      </c>
      <c r="H3170">
        <v>0.03</v>
      </c>
      <c r="I3170">
        <v>0</v>
      </c>
      <c r="J3170">
        <v>2</v>
      </c>
      <c r="K3170">
        <v>0.03</v>
      </c>
      <c r="L3170">
        <v>-1</v>
      </c>
      <c r="M3170">
        <v>-1</v>
      </c>
      <c r="N3170">
        <v>0.67</v>
      </c>
      <c r="O3170">
        <v>3.58</v>
      </c>
      <c r="P3170">
        <v>0.03</v>
      </c>
      <c r="Q3170">
        <v>0.28000000000000003</v>
      </c>
      <c r="R3170">
        <v>0.05</v>
      </c>
      <c r="S3170">
        <v>0.32</v>
      </c>
      <c r="T3170">
        <v>0.23</v>
      </c>
      <c r="U3170">
        <v>0</v>
      </c>
      <c r="V3170">
        <v>0</v>
      </c>
      <c r="W3170">
        <v>20.67</v>
      </c>
      <c r="X3170">
        <v>0.6</v>
      </c>
      <c r="Y3170">
        <v>-1</v>
      </c>
      <c r="Z3170">
        <v>-1</v>
      </c>
      <c r="AA3170">
        <v>24.88</v>
      </c>
      <c r="AB3170">
        <v>0.03</v>
      </c>
      <c r="AC3170">
        <v>0.02</v>
      </c>
      <c r="AD3170">
        <v>0.03</v>
      </c>
      <c r="AE3170">
        <v>4.17</v>
      </c>
      <c r="AF3170">
        <v>-1</v>
      </c>
      <c r="AG3170">
        <v>-1</v>
      </c>
      <c r="AH3170">
        <v>-1</v>
      </c>
      <c r="AI3170">
        <v>0</v>
      </c>
      <c r="AJ3170">
        <v>0</v>
      </c>
      <c r="AK3170">
        <v>0.03</v>
      </c>
      <c r="AL3170">
        <v>0.03</v>
      </c>
      <c r="AM3170">
        <v>0.05</v>
      </c>
      <c r="AN3170">
        <v>0.05</v>
      </c>
      <c r="AO3170">
        <v>1.42</v>
      </c>
      <c r="AP3170">
        <v>1.42</v>
      </c>
      <c r="AQ3170">
        <v>22.67</v>
      </c>
      <c r="AR3170">
        <v>0.53</v>
      </c>
      <c r="AS3170">
        <v>0.68</v>
      </c>
      <c r="AT3170">
        <v>-1</v>
      </c>
      <c r="AU3170">
        <v>-1</v>
      </c>
      <c r="AV3170">
        <v>0.05</v>
      </c>
      <c r="AW3170">
        <v>29.88</v>
      </c>
      <c r="AX3170">
        <v>29.88</v>
      </c>
      <c r="AY3170">
        <v>0.17</v>
      </c>
      <c r="AZ3170">
        <v>0</v>
      </c>
      <c r="BA3170">
        <v>1350</v>
      </c>
    </row>
    <row r="3171" spans="1:53" x14ac:dyDescent="0.25">
      <c r="A3171">
        <v>6564</v>
      </c>
      <c r="B3171" t="s">
        <v>3405</v>
      </c>
      <c r="C3171">
        <v>0</v>
      </c>
      <c r="D3171">
        <v>1.58</v>
      </c>
      <c r="E3171">
        <v>0</v>
      </c>
      <c r="F3171">
        <v>0</v>
      </c>
      <c r="G3171">
        <v>0</v>
      </c>
      <c r="H3171">
        <v>0.03</v>
      </c>
      <c r="I3171">
        <v>0</v>
      </c>
      <c r="J3171">
        <v>2</v>
      </c>
      <c r="K3171">
        <v>0.03</v>
      </c>
      <c r="L3171">
        <v>-1</v>
      </c>
      <c r="M3171">
        <v>-1</v>
      </c>
      <c r="N3171">
        <v>0.67</v>
      </c>
      <c r="O3171">
        <v>3.58</v>
      </c>
      <c r="P3171">
        <v>0.03</v>
      </c>
      <c r="Q3171">
        <v>0.28000000000000003</v>
      </c>
      <c r="R3171">
        <v>0.05</v>
      </c>
      <c r="S3171">
        <v>0.32</v>
      </c>
      <c r="T3171">
        <v>0.23</v>
      </c>
      <c r="U3171">
        <v>0</v>
      </c>
      <c r="V3171">
        <v>0</v>
      </c>
      <c r="W3171">
        <v>20.67</v>
      </c>
      <c r="X3171">
        <v>0.6</v>
      </c>
      <c r="Y3171">
        <v>-1</v>
      </c>
      <c r="Z3171">
        <v>-1</v>
      </c>
      <c r="AA3171">
        <v>24.88</v>
      </c>
      <c r="AB3171">
        <v>0.03</v>
      </c>
      <c r="AC3171">
        <v>0.02</v>
      </c>
      <c r="AD3171">
        <v>0.03</v>
      </c>
      <c r="AE3171">
        <v>4.17</v>
      </c>
      <c r="AF3171">
        <v>-1</v>
      </c>
      <c r="AG3171">
        <v>-1</v>
      </c>
      <c r="AH3171">
        <v>-1</v>
      </c>
      <c r="AI3171">
        <v>0</v>
      </c>
      <c r="AJ3171">
        <v>0</v>
      </c>
      <c r="AK3171">
        <v>0.03</v>
      </c>
      <c r="AL3171">
        <v>0.03</v>
      </c>
      <c r="AM3171">
        <v>0.05</v>
      </c>
      <c r="AN3171">
        <v>0.05</v>
      </c>
      <c r="AO3171">
        <v>1.42</v>
      </c>
      <c r="AP3171">
        <v>1.42</v>
      </c>
      <c r="AQ3171">
        <v>22.67</v>
      </c>
      <c r="AR3171">
        <v>0.53</v>
      </c>
      <c r="AS3171">
        <v>0.68</v>
      </c>
      <c r="AT3171">
        <v>-1</v>
      </c>
      <c r="AU3171">
        <v>-1</v>
      </c>
      <c r="AV3171">
        <v>0.05</v>
      </c>
      <c r="AW3171">
        <v>29.88</v>
      </c>
      <c r="AX3171">
        <v>29.88</v>
      </c>
      <c r="AY3171">
        <v>0.17</v>
      </c>
      <c r="AZ3171">
        <v>0</v>
      </c>
      <c r="BA3171">
        <v>1350</v>
      </c>
    </row>
    <row r="3172" spans="1:53" x14ac:dyDescent="0.25">
      <c r="A3172">
        <v>6565</v>
      </c>
      <c r="B3172" t="s">
        <v>3406</v>
      </c>
      <c r="C3172">
        <v>0</v>
      </c>
      <c r="D3172">
        <v>1.58</v>
      </c>
      <c r="E3172">
        <v>0</v>
      </c>
      <c r="F3172">
        <v>0</v>
      </c>
      <c r="G3172">
        <v>0</v>
      </c>
      <c r="H3172">
        <v>0.03</v>
      </c>
      <c r="I3172">
        <v>0</v>
      </c>
      <c r="J3172">
        <v>2</v>
      </c>
      <c r="K3172">
        <v>0.03</v>
      </c>
      <c r="L3172">
        <v>-1</v>
      </c>
      <c r="M3172">
        <v>-1</v>
      </c>
      <c r="N3172">
        <v>0.67</v>
      </c>
      <c r="O3172">
        <v>3.58</v>
      </c>
      <c r="P3172">
        <v>0.03</v>
      </c>
      <c r="Q3172">
        <v>0.28000000000000003</v>
      </c>
      <c r="R3172">
        <v>0.05</v>
      </c>
      <c r="S3172">
        <v>0.32</v>
      </c>
      <c r="T3172">
        <v>0.23</v>
      </c>
      <c r="U3172">
        <v>0</v>
      </c>
      <c r="V3172">
        <v>0</v>
      </c>
      <c r="W3172">
        <v>20.67</v>
      </c>
      <c r="X3172">
        <v>0.6</v>
      </c>
      <c r="Y3172">
        <v>-1</v>
      </c>
      <c r="Z3172">
        <v>-1</v>
      </c>
      <c r="AA3172">
        <v>24.88</v>
      </c>
      <c r="AB3172">
        <v>0.03</v>
      </c>
      <c r="AC3172">
        <v>0.02</v>
      </c>
      <c r="AD3172">
        <v>0.03</v>
      </c>
      <c r="AE3172">
        <v>4.17</v>
      </c>
      <c r="AF3172">
        <v>-1</v>
      </c>
      <c r="AG3172">
        <v>-1</v>
      </c>
      <c r="AH3172">
        <v>-1</v>
      </c>
      <c r="AI3172">
        <v>0</v>
      </c>
      <c r="AJ3172">
        <v>0</v>
      </c>
      <c r="AK3172">
        <v>0.03</v>
      </c>
      <c r="AL3172">
        <v>0.03</v>
      </c>
      <c r="AM3172">
        <v>0.05</v>
      </c>
      <c r="AN3172">
        <v>0.05</v>
      </c>
      <c r="AO3172">
        <v>1.42</v>
      </c>
      <c r="AP3172">
        <v>1.42</v>
      </c>
      <c r="AQ3172">
        <v>22.67</v>
      </c>
      <c r="AR3172">
        <v>0.53</v>
      </c>
      <c r="AS3172">
        <v>0.68</v>
      </c>
      <c r="AT3172">
        <v>-1</v>
      </c>
      <c r="AU3172">
        <v>-1</v>
      </c>
      <c r="AV3172">
        <v>0.05</v>
      </c>
      <c r="AW3172">
        <v>29.88</v>
      </c>
      <c r="AX3172">
        <v>29.88</v>
      </c>
      <c r="AY3172">
        <v>0.17</v>
      </c>
      <c r="AZ3172">
        <v>0</v>
      </c>
      <c r="BA3172">
        <v>1350</v>
      </c>
    </row>
    <row r="3173" spans="1:53" x14ac:dyDescent="0.25">
      <c r="A3173">
        <v>6566</v>
      </c>
      <c r="B3173" t="s">
        <v>3407</v>
      </c>
      <c r="C3173">
        <v>0</v>
      </c>
      <c r="D3173">
        <v>1.58</v>
      </c>
      <c r="E3173">
        <v>0</v>
      </c>
      <c r="F3173">
        <v>0</v>
      </c>
      <c r="G3173">
        <v>0</v>
      </c>
      <c r="H3173">
        <v>0.03</v>
      </c>
      <c r="I3173">
        <v>0</v>
      </c>
      <c r="J3173">
        <v>2</v>
      </c>
      <c r="K3173">
        <v>0.03</v>
      </c>
      <c r="L3173">
        <v>-1</v>
      </c>
      <c r="M3173">
        <v>-1</v>
      </c>
      <c r="N3173">
        <v>0.67</v>
      </c>
      <c r="O3173">
        <v>3.58</v>
      </c>
      <c r="P3173">
        <v>0.03</v>
      </c>
      <c r="Q3173">
        <v>0.28000000000000003</v>
      </c>
      <c r="R3173">
        <v>0.05</v>
      </c>
      <c r="S3173">
        <v>0.32</v>
      </c>
      <c r="T3173">
        <v>0.23</v>
      </c>
      <c r="U3173">
        <v>0</v>
      </c>
      <c r="V3173">
        <v>0</v>
      </c>
      <c r="W3173">
        <v>20.67</v>
      </c>
      <c r="X3173">
        <v>0.6</v>
      </c>
      <c r="Y3173">
        <v>-1</v>
      </c>
      <c r="Z3173">
        <v>-1</v>
      </c>
      <c r="AA3173">
        <v>24.88</v>
      </c>
      <c r="AB3173">
        <v>0.03</v>
      </c>
      <c r="AC3173">
        <v>0.02</v>
      </c>
      <c r="AD3173">
        <v>0.03</v>
      </c>
      <c r="AE3173">
        <v>4.17</v>
      </c>
      <c r="AF3173">
        <v>-1</v>
      </c>
      <c r="AG3173">
        <v>-1</v>
      </c>
      <c r="AH3173">
        <v>-1</v>
      </c>
      <c r="AI3173">
        <v>0</v>
      </c>
      <c r="AJ3173">
        <v>0</v>
      </c>
      <c r="AK3173">
        <v>0.03</v>
      </c>
      <c r="AL3173">
        <v>0.03</v>
      </c>
      <c r="AM3173">
        <v>0.05</v>
      </c>
      <c r="AN3173">
        <v>0.05</v>
      </c>
      <c r="AO3173">
        <v>1.42</v>
      </c>
      <c r="AP3173">
        <v>1.42</v>
      </c>
      <c r="AQ3173">
        <v>22.67</v>
      </c>
      <c r="AR3173">
        <v>0.53</v>
      </c>
      <c r="AS3173">
        <v>0.68</v>
      </c>
      <c r="AT3173">
        <v>-1</v>
      </c>
      <c r="AU3173">
        <v>-1</v>
      </c>
      <c r="AV3173">
        <v>0.05</v>
      </c>
      <c r="AW3173">
        <v>29.88</v>
      </c>
      <c r="AX3173">
        <v>29.88</v>
      </c>
      <c r="AY3173">
        <v>0.17</v>
      </c>
      <c r="AZ3173">
        <v>0</v>
      </c>
      <c r="BA3173">
        <v>1350</v>
      </c>
    </row>
    <row r="3174" spans="1:53" x14ac:dyDescent="0.25">
      <c r="A3174">
        <v>6567</v>
      </c>
      <c r="B3174" t="s">
        <v>3408</v>
      </c>
      <c r="C3174">
        <v>0</v>
      </c>
      <c r="D3174">
        <v>1.58</v>
      </c>
      <c r="E3174">
        <v>0</v>
      </c>
      <c r="F3174">
        <v>0</v>
      </c>
      <c r="G3174">
        <v>0</v>
      </c>
      <c r="H3174">
        <v>0.03</v>
      </c>
      <c r="I3174">
        <v>0</v>
      </c>
      <c r="J3174">
        <v>2</v>
      </c>
      <c r="K3174">
        <v>0.03</v>
      </c>
      <c r="L3174">
        <v>-1</v>
      </c>
      <c r="M3174">
        <v>-1</v>
      </c>
      <c r="N3174">
        <v>0.67</v>
      </c>
      <c r="O3174">
        <v>3.58</v>
      </c>
      <c r="P3174">
        <v>0.03</v>
      </c>
      <c r="Q3174">
        <v>0.28000000000000003</v>
      </c>
      <c r="R3174">
        <v>0.05</v>
      </c>
      <c r="S3174">
        <v>0.32</v>
      </c>
      <c r="T3174">
        <v>0.23</v>
      </c>
      <c r="U3174">
        <v>0</v>
      </c>
      <c r="V3174">
        <v>0</v>
      </c>
      <c r="W3174">
        <v>20.67</v>
      </c>
      <c r="X3174">
        <v>0.6</v>
      </c>
      <c r="Y3174">
        <v>-1</v>
      </c>
      <c r="Z3174">
        <v>-1</v>
      </c>
      <c r="AA3174">
        <v>24.88</v>
      </c>
      <c r="AB3174">
        <v>0.03</v>
      </c>
      <c r="AC3174">
        <v>0.02</v>
      </c>
      <c r="AD3174">
        <v>0.03</v>
      </c>
      <c r="AE3174">
        <v>4.17</v>
      </c>
      <c r="AF3174">
        <v>-1</v>
      </c>
      <c r="AG3174">
        <v>-1</v>
      </c>
      <c r="AH3174">
        <v>-1</v>
      </c>
      <c r="AI3174">
        <v>0</v>
      </c>
      <c r="AJ3174">
        <v>0</v>
      </c>
      <c r="AK3174">
        <v>0.03</v>
      </c>
      <c r="AL3174">
        <v>0.03</v>
      </c>
      <c r="AM3174">
        <v>0.05</v>
      </c>
      <c r="AN3174">
        <v>0.05</v>
      </c>
      <c r="AO3174">
        <v>1.42</v>
      </c>
      <c r="AP3174">
        <v>1.42</v>
      </c>
      <c r="AQ3174">
        <v>22.67</v>
      </c>
      <c r="AR3174">
        <v>0.53</v>
      </c>
      <c r="AS3174">
        <v>0.68</v>
      </c>
      <c r="AT3174">
        <v>-1</v>
      </c>
      <c r="AU3174">
        <v>-1</v>
      </c>
      <c r="AV3174">
        <v>0.05</v>
      </c>
      <c r="AW3174">
        <v>29.88</v>
      </c>
      <c r="AX3174">
        <v>29.88</v>
      </c>
      <c r="AY3174">
        <v>0.17</v>
      </c>
      <c r="AZ3174">
        <v>0</v>
      </c>
      <c r="BA3174">
        <v>1350</v>
      </c>
    </row>
    <row r="3175" spans="1:53" x14ac:dyDescent="0.25">
      <c r="A3175">
        <v>6568</v>
      </c>
      <c r="B3175" t="s">
        <v>3409</v>
      </c>
      <c r="C3175">
        <v>0</v>
      </c>
      <c r="D3175">
        <v>1.58</v>
      </c>
      <c r="E3175">
        <v>0</v>
      </c>
      <c r="F3175">
        <v>0</v>
      </c>
      <c r="G3175">
        <v>0</v>
      </c>
      <c r="H3175">
        <v>0.03</v>
      </c>
      <c r="I3175">
        <v>0</v>
      </c>
      <c r="J3175">
        <v>2</v>
      </c>
      <c r="K3175">
        <v>0.03</v>
      </c>
      <c r="L3175">
        <v>-1</v>
      </c>
      <c r="M3175">
        <v>-1</v>
      </c>
      <c r="N3175">
        <v>0.67</v>
      </c>
      <c r="O3175">
        <v>3.58</v>
      </c>
      <c r="P3175">
        <v>0.03</v>
      </c>
      <c r="Q3175">
        <v>0.28000000000000003</v>
      </c>
      <c r="R3175">
        <v>0.05</v>
      </c>
      <c r="S3175">
        <v>0.32</v>
      </c>
      <c r="T3175">
        <v>0.23</v>
      </c>
      <c r="U3175">
        <v>0</v>
      </c>
      <c r="V3175">
        <v>0</v>
      </c>
      <c r="W3175">
        <v>20.67</v>
      </c>
      <c r="X3175">
        <v>0.6</v>
      </c>
      <c r="Y3175">
        <v>-1</v>
      </c>
      <c r="Z3175">
        <v>-1</v>
      </c>
      <c r="AA3175">
        <v>24.88</v>
      </c>
      <c r="AB3175">
        <v>0.03</v>
      </c>
      <c r="AC3175">
        <v>0.02</v>
      </c>
      <c r="AD3175">
        <v>0.03</v>
      </c>
      <c r="AE3175">
        <v>4.17</v>
      </c>
      <c r="AF3175">
        <v>-1</v>
      </c>
      <c r="AG3175">
        <v>-1</v>
      </c>
      <c r="AH3175">
        <v>-1</v>
      </c>
      <c r="AI3175">
        <v>0</v>
      </c>
      <c r="AJ3175">
        <v>0</v>
      </c>
      <c r="AK3175">
        <v>0.03</v>
      </c>
      <c r="AL3175">
        <v>0.03</v>
      </c>
      <c r="AM3175">
        <v>0.05</v>
      </c>
      <c r="AN3175">
        <v>0.05</v>
      </c>
      <c r="AO3175">
        <v>1.42</v>
      </c>
      <c r="AP3175">
        <v>1.42</v>
      </c>
      <c r="AQ3175">
        <v>22.67</v>
      </c>
      <c r="AR3175">
        <v>0.53</v>
      </c>
      <c r="AS3175">
        <v>0.68</v>
      </c>
      <c r="AT3175">
        <v>-1</v>
      </c>
      <c r="AU3175">
        <v>-1</v>
      </c>
      <c r="AV3175">
        <v>0.05</v>
      </c>
      <c r="AW3175">
        <v>29.88</v>
      </c>
      <c r="AX3175">
        <v>29.88</v>
      </c>
      <c r="AY3175">
        <v>0.17</v>
      </c>
      <c r="AZ3175">
        <v>0</v>
      </c>
      <c r="BA3175">
        <v>1350</v>
      </c>
    </row>
    <row r="3176" spans="1:53" x14ac:dyDescent="0.25">
      <c r="A3176">
        <v>6569</v>
      </c>
      <c r="B3176" t="s">
        <v>1545</v>
      </c>
      <c r="C3176">
        <v>0</v>
      </c>
      <c r="D3176">
        <v>1.58</v>
      </c>
      <c r="E3176">
        <v>0</v>
      </c>
      <c r="F3176">
        <v>0</v>
      </c>
      <c r="G3176">
        <v>0</v>
      </c>
      <c r="H3176">
        <v>0.03</v>
      </c>
      <c r="I3176">
        <v>0</v>
      </c>
      <c r="J3176">
        <v>2</v>
      </c>
      <c r="K3176">
        <v>0.03</v>
      </c>
      <c r="L3176">
        <v>-1</v>
      </c>
      <c r="M3176">
        <v>-1</v>
      </c>
      <c r="N3176">
        <v>0.67</v>
      </c>
      <c r="O3176">
        <v>3.58</v>
      </c>
      <c r="P3176">
        <v>0.03</v>
      </c>
      <c r="Q3176">
        <v>0.28000000000000003</v>
      </c>
      <c r="R3176">
        <v>0.05</v>
      </c>
      <c r="S3176">
        <v>0.32</v>
      </c>
      <c r="T3176">
        <v>0.23</v>
      </c>
      <c r="U3176">
        <v>0</v>
      </c>
      <c r="V3176">
        <v>0</v>
      </c>
      <c r="W3176">
        <v>20.67</v>
      </c>
      <c r="X3176">
        <v>0.6</v>
      </c>
      <c r="Y3176">
        <v>-1</v>
      </c>
      <c r="Z3176">
        <v>-1</v>
      </c>
      <c r="AA3176">
        <v>24.88</v>
      </c>
      <c r="AB3176">
        <v>0.03</v>
      </c>
      <c r="AC3176">
        <v>0.02</v>
      </c>
      <c r="AD3176">
        <v>0.03</v>
      </c>
      <c r="AE3176">
        <v>4.17</v>
      </c>
      <c r="AF3176">
        <v>-1</v>
      </c>
      <c r="AG3176">
        <v>-1</v>
      </c>
      <c r="AH3176">
        <v>-1</v>
      </c>
      <c r="AI3176">
        <v>0</v>
      </c>
      <c r="AJ3176">
        <v>0</v>
      </c>
      <c r="AK3176">
        <v>0.03</v>
      </c>
      <c r="AL3176">
        <v>0.03</v>
      </c>
      <c r="AM3176">
        <v>0.05</v>
      </c>
      <c r="AN3176">
        <v>0.05</v>
      </c>
      <c r="AO3176">
        <v>1.42</v>
      </c>
      <c r="AP3176">
        <v>1.42</v>
      </c>
      <c r="AQ3176">
        <v>22.67</v>
      </c>
      <c r="AR3176">
        <v>0.53</v>
      </c>
      <c r="AS3176">
        <v>0.68</v>
      </c>
      <c r="AT3176">
        <v>-1</v>
      </c>
      <c r="AU3176">
        <v>-1</v>
      </c>
      <c r="AV3176">
        <v>0.05</v>
      </c>
      <c r="AW3176">
        <v>29.88</v>
      </c>
      <c r="AX3176">
        <v>29.88</v>
      </c>
      <c r="AY3176">
        <v>0.17</v>
      </c>
      <c r="AZ3176">
        <v>0</v>
      </c>
      <c r="BA3176">
        <v>1350</v>
      </c>
    </row>
    <row r="3177" spans="1:53" x14ac:dyDescent="0.25">
      <c r="A3177">
        <v>6570</v>
      </c>
      <c r="B3177" t="s">
        <v>3410</v>
      </c>
      <c r="C3177">
        <v>0</v>
      </c>
      <c r="D3177">
        <v>1.58</v>
      </c>
      <c r="E3177">
        <v>0</v>
      </c>
      <c r="F3177">
        <v>0</v>
      </c>
      <c r="G3177">
        <v>0</v>
      </c>
      <c r="H3177">
        <v>0.03</v>
      </c>
      <c r="I3177">
        <v>0</v>
      </c>
      <c r="J3177">
        <v>2</v>
      </c>
      <c r="K3177">
        <v>0.03</v>
      </c>
      <c r="L3177">
        <v>-1</v>
      </c>
      <c r="M3177">
        <v>-1</v>
      </c>
      <c r="N3177">
        <v>0.67</v>
      </c>
      <c r="O3177">
        <v>3.58</v>
      </c>
      <c r="P3177">
        <v>0.03</v>
      </c>
      <c r="Q3177">
        <v>0.28000000000000003</v>
      </c>
      <c r="R3177">
        <v>0.05</v>
      </c>
      <c r="S3177">
        <v>0.32</v>
      </c>
      <c r="T3177">
        <v>0.23</v>
      </c>
      <c r="U3177">
        <v>0</v>
      </c>
      <c r="V3177">
        <v>0</v>
      </c>
      <c r="W3177">
        <v>20.67</v>
      </c>
      <c r="X3177">
        <v>0.6</v>
      </c>
      <c r="Y3177">
        <v>-1</v>
      </c>
      <c r="Z3177">
        <v>-1</v>
      </c>
      <c r="AA3177">
        <v>24.88</v>
      </c>
      <c r="AB3177">
        <v>0.03</v>
      </c>
      <c r="AC3177">
        <v>0.02</v>
      </c>
      <c r="AD3177">
        <v>0.03</v>
      </c>
      <c r="AE3177">
        <v>4.17</v>
      </c>
      <c r="AF3177">
        <v>-1</v>
      </c>
      <c r="AG3177">
        <v>-1</v>
      </c>
      <c r="AH3177">
        <v>-1</v>
      </c>
      <c r="AI3177">
        <v>0</v>
      </c>
      <c r="AJ3177">
        <v>0</v>
      </c>
      <c r="AK3177">
        <v>0.03</v>
      </c>
      <c r="AL3177">
        <v>0.03</v>
      </c>
      <c r="AM3177">
        <v>0.05</v>
      </c>
      <c r="AN3177">
        <v>0.05</v>
      </c>
      <c r="AO3177">
        <v>1.42</v>
      </c>
      <c r="AP3177">
        <v>1.42</v>
      </c>
      <c r="AQ3177">
        <v>22.67</v>
      </c>
      <c r="AR3177">
        <v>0.53</v>
      </c>
      <c r="AS3177">
        <v>0.68</v>
      </c>
      <c r="AT3177">
        <v>-1</v>
      </c>
      <c r="AU3177">
        <v>-1</v>
      </c>
      <c r="AV3177">
        <v>0.05</v>
      </c>
      <c r="AW3177">
        <v>29.88</v>
      </c>
      <c r="AX3177">
        <v>29.88</v>
      </c>
      <c r="AY3177">
        <v>0.17</v>
      </c>
      <c r="AZ3177">
        <v>0</v>
      </c>
      <c r="BA3177">
        <v>1350</v>
      </c>
    </row>
    <row r="3178" spans="1:53" x14ac:dyDescent="0.25">
      <c r="A3178">
        <v>6571</v>
      </c>
      <c r="B3178" t="s">
        <v>3411</v>
      </c>
      <c r="C3178">
        <v>0</v>
      </c>
      <c r="D3178">
        <v>1.58</v>
      </c>
      <c r="E3178">
        <v>0</v>
      </c>
      <c r="F3178">
        <v>0</v>
      </c>
      <c r="G3178">
        <v>0</v>
      </c>
      <c r="H3178">
        <v>0.03</v>
      </c>
      <c r="I3178">
        <v>0</v>
      </c>
      <c r="J3178">
        <v>2</v>
      </c>
      <c r="K3178">
        <v>0.03</v>
      </c>
      <c r="L3178">
        <v>-1</v>
      </c>
      <c r="M3178">
        <v>-1</v>
      </c>
      <c r="N3178">
        <v>0.67</v>
      </c>
      <c r="O3178">
        <v>3.58</v>
      </c>
      <c r="P3178">
        <v>0.03</v>
      </c>
      <c r="Q3178">
        <v>0.28000000000000003</v>
      </c>
      <c r="R3178">
        <v>0.05</v>
      </c>
      <c r="S3178">
        <v>0.32</v>
      </c>
      <c r="T3178">
        <v>0.23</v>
      </c>
      <c r="U3178">
        <v>0</v>
      </c>
      <c r="V3178">
        <v>0</v>
      </c>
      <c r="W3178">
        <v>20.67</v>
      </c>
      <c r="X3178">
        <v>0.6</v>
      </c>
      <c r="Y3178">
        <v>-1</v>
      </c>
      <c r="Z3178">
        <v>-1</v>
      </c>
      <c r="AA3178">
        <v>24.88</v>
      </c>
      <c r="AB3178">
        <v>0.03</v>
      </c>
      <c r="AC3178">
        <v>0.02</v>
      </c>
      <c r="AD3178">
        <v>0.03</v>
      </c>
      <c r="AE3178">
        <v>4.17</v>
      </c>
      <c r="AF3178">
        <v>-1</v>
      </c>
      <c r="AG3178">
        <v>-1</v>
      </c>
      <c r="AH3178">
        <v>-1</v>
      </c>
      <c r="AI3178">
        <v>0</v>
      </c>
      <c r="AJ3178">
        <v>0</v>
      </c>
      <c r="AK3178">
        <v>0.03</v>
      </c>
      <c r="AL3178">
        <v>0.03</v>
      </c>
      <c r="AM3178">
        <v>0.05</v>
      </c>
      <c r="AN3178">
        <v>0.05</v>
      </c>
      <c r="AO3178">
        <v>1.42</v>
      </c>
      <c r="AP3178">
        <v>1.42</v>
      </c>
      <c r="AQ3178">
        <v>22.67</v>
      </c>
      <c r="AR3178">
        <v>0.53</v>
      </c>
      <c r="AS3178">
        <v>0.68</v>
      </c>
      <c r="AT3178">
        <v>-1</v>
      </c>
      <c r="AU3178">
        <v>-1</v>
      </c>
      <c r="AV3178">
        <v>0.05</v>
      </c>
      <c r="AW3178">
        <v>29.88</v>
      </c>
      <c r="AX3178">
        <v>29.88</v>
      </c>
      <c r="AY3178">
        <v>0.17</v>
      </c>
      <c r="AZ3178">
        <v>0</v>
      </c>
      <c r="BA3178">
        <v>1350</v>
      </c>
    </row>
    <row r="3179" spans="1:53" x14ac:dyDescent="0.25">
      <c r="A3179">
        <v>6573</v>
      </c>
      <c r="B3179" t="s">
        <v>3412</v>
      </c>
      <c r="C3179">
        <v>0</v>
      </c>
      <c r="D3179">
        <v>1.58</v>
      </c>
      <c r="E3179">
        <v>0</v>
      </c>
      <c r="F3179">
        <v>0</v>
      </c>
      <c r="G3179">
        <v>0</v>
      </c>
      <c r="H3179">
        <v>0.03</v>
      </c>
      <c r="I3179">
        <v>0</v>
      </c>
      <c r="J3179">
        <v>2</v>
      </c>
      <c r="K3179">
        <v>0.03</v>
      </c>
      <c r="L3179">
        <v>-1</v>
      </c>
      <c r="M3179">
        <v>-1</v>
      </c>
      <c r="N3179">
        <v>0.67</v>
      </c>
      <c r="O3179">
        <v>3.58</v>
      </c>
      <c r="P3179">
        <v>0.03</v>
      </c>
      <c r="Q3179">
        <v>0.28000000000000003</v>
      </c>
      <c r="R3179">
        <v>0.05</v>
      </c>
      <c r="S3179">
        <v>0.32</v>
      </c>
      <c r="T3179">
        <v>0.23</v>
      </c>
      <c r="U3179">
        <v>0</v>
      </c>
      <c r="V3179">
        <v>0</v>
      </c>
      <c r="W3179">
        <v>20.67</v>
      </c>
      <c r="X3179">
        <v>0.6</v>
      </c>
      <c r="Y3179">
        <v>-1</v>
      </c>
      <c r="Z3179">
        <v>-1</v>
      </c>
      <c r="AA3179">
        <v>24.88</v>
      </c>
      <c r="AB3179">
        <v>0.03</v>
      </c>
      <c r="AC3179">
        <v>0.02</v>
      </c>
      <c r="AD3179">
        <v>0.03</v>
      </c>
      <c r="AE3179">
        <v>4.17</v>
      </c>
      <c r="AF3179">
        <v>-1</v>
      </c>
      <c r="AG3179">
        <v>-1</v>
      </c>
      <c r="AH3179">
        <v>-1</v>
      </c>
      <c r="AI3179">
        <v>0</v>
      </c>
      <c r="AJ3179">
        <v>0</v>
      </c>
      <c r="AK3179">
        <v>0.03</v>
      </c>
      <c r="AL3179">
        <v>0.03</v>
      </c>
      <c r="AM3179">
        <v>0.05</v>
      </c>
      <c r="AN3179">
        <v>0.05</v>
      </c>
      <c r="AO3179">
        <v>1.42</v>
      </c>
      <c r="AP3179">
        <v>1.42</v>
      </c>
      <c r="AQ3179">
        <v>22.67</v>
      </c>
      <c r="AR3179">
        <v>0.53</v>
      </c>
      <c r="AS3179">
        <v>0.68</v>
      </c>
      <c r="AT3179">
        <v>-1</v>
      </c>
      <c r="AU3179">
        <v>-1</v>
      </c>
      <c r="AV3179">
        <v>0.05</v>
      </c>
      <c r="AW3179">
        <v>29.88</v>
      </c>
      <c r="AX3179">
        <v>29.88</v>
      </c>
      <c r="AY3179">
        <v>0.17</v>
      </c>
      <c r="AZ3179">
        <v>0</v>
      </c>
      <c r="BA3179">
        <v>1350</v>
      </c>
    </row>
    <row r="3180" spans="1:53" x14ac:dyDescent="0.25">
      <c r="A3180">
        <v>6574</v>
      </c>
      <c r="B3180" t="s">
        <v>3413</v>
      </c>
      <c r="C3180">
        <v>0</v>
      </c>
      <c r="D3180">
        <v>1.58</v>
      </c>
      <c r="E3180">
        <v>0</v>
      </c>
      <c r="F3180">
        <v>0</v>
      </c>
      <c r="G3180">
        <v>0</v>
      </c>
      <c r="H3180">
        <v>0.03</v>
      </c>
      <c r="I3180">
        <v>0</v>
      </c>
      <c r="J3180">
        <v>2</v>
      </c>
      <c r="K3180">
        <v>0.03</v>
      </c>
      <c r="L3180">
        <v>-1</v>
      </c>
      <c r="M3180">
        <v>-1</v>
      </c>
      <c r="N3180">
        <v>0.67</v>
      </c>
      <c r="O3180">
        <v>3.58</v>
      </c>
      <c r="P3180">
        <v>0.03</v>
      </c>
      <c r="Q3180">
        <v>0.28000000000000003</v>
      </c>
      <c r="R3180">
        <v>0.05</v>
      </c>
      <c r="S3180">
        <v>0.32</v>
      </c>
      <c r="T3180">
        <v>0.23</v>
      </c>
      <c r="U3180">
        <v>0</v>
      </c>
      <c r="V3180">
        <v>0</v>
      </c>
      <c r="W3180">
        <v>20.67</v>
      </c>
      <c r="X3180">
        <v>0.6</v>
      </c>
      <c r="Y3180">
        <v>-1</v>
      </c>
      <c r="Z3180">
        <v>-1</v>
      </c>
      <c r="AA3180">
        <v>24.88</v>
      </c>
      <c r="AB3180">
        <v>0.03</v>
      </c>
      <c r="AC3180">
        <v>0.02</v>
      </c>
      <c r="AD3180">
        <v>0.03</v>
      </c>
      <c r="AE3180">
        <v>4.17</v>
      </c>
      <c r="AF3180">
        <v>-1</v>
      </c>
      <c r="AG3180">
        <v>-1</v>
      </c>
      <c r="AH3180">
        <v>-1</v>
      </c>
      <c r="AI3180">
        <v>0</v>
      </c>
      <c r="AJ3180">
        <v>0</v>
      </c>
      <c r="AK3180">
        <v>0.03</v>
      </c>
      <c r="AL3180">
        <v>0.03</v>
      </c>
      <c r="AM3180">
        <v>0.05</v>
      </c>
      <c r="AN3180">
        <v>0.05</v>
      </c>
      <c r="AO3180">
        <v>1.42</v>
      </c>
      <c r="AP3180">
        <v>1.42</v>
      </c>
      <c r="AQ3180">
        <v>22.67</v>
      </c>
      <c r="AR3180">
        <v>0.53</v>
      </c>
      <c r="AS3180">
        <v>0.68</v>
      </c>
      <c r="AT3180">
        <v>-1</v>
      </c>
      <c r="AU3180">
        <v>-1</v>
      </c>
      <c r="AV3180">
        <v>0.05</v>
      </c>
      <c r="AW3180">
        <v>29.88</v>
      </c>
      <c r="AX3180">
        <v>29.88</v>
      </c>
      <c r="AY3180">
        <v>0.17</v>
      </c>
      <c r="AZ3180">
        <v>0</v>
      </c>
      <c r="BA3180">
        <v>1350</v>
      </c>
    </row>
    <row r="3181" spans="1:53" x14ac:dyDescent="0.25">
      <c r="A3181">
        <v>6575</v>
      </c>
      <c r="B3181" t="s">
        <v>3414</v>
      </c>
      <c r="C3181">
        <v>0</v>
      </c>
      <c r="D3181">
        <v>1.58</v>
      </c>
      <c r="E3181">
        <v>0</v>
      </c>
      <c r="F3181">
        <v>0</v>
      </c>
      <c r="G3181">
        <v>0</v>
      </c>
      <c r="H3181">
        <v>0.03</v>
      </c>
      <c r="I3181">
        <v>0</v>
      </c>
      <c r="J3181">
        <v>2</v>
      </c>
      <c r="K3181">
        <v>0.03</v>
      </c>
      <c r="L3181">
        <v>-1</v>
      </c>
      <c r="M3181">
        <v>-1</v>
      </c>
      <c r="N3181">
        <v>0.67</v>
      </c>
      <c r="O3181">
        <v>3.58</v>
      </c>
      <c r="P3181">
        <v>0.03</v>
      </c>
      <c r="Q3181">
        <v>0.28000000000000003</v>
      </c>
      <c r="R3181">
        <v>0.05</v>
      </c>
      <c r="S3181">
        <v>0.32</v>
      </c>
      <c r="T3181">
        <v>0.23</v>
      </c>
      <c r="U3181">
        <v>0</v>
      </c>
      <c r="V3181">
        <v>0</v>
      </c>
      <c r="W3181">
        <v>20.67</v>
      </c>
      <c r="X3181">
        <v>0.6</v>
      </c>
      <c r="Y3181">
        <v>-1</v>
      </c>
      <c r="Z3181">
        <v>-1</v>
      </c>
      <c r="AA3181">
        <v>24.88</v>
      </c>
      <c r="AB3181">
        <v>0.03</v>
      </c>
      <c r="AC3181">
        <v>0.02</v>
      </c>
      <c r="AD3181">
        <v>0.03</v>
      </c>
      <c r="AE3181">
        <v>4.17</v>
      </c>
      <c r="AF3181">
        <v>-1</v>
      </c>
      <c r="AG3181">
        <v>-1</v>
      </c>
      <c r="AH3181">
        <v>-1</v>
      </c>
      <c r="AI3181">
        <v>0</v>
      </c>
      <c r="AJ3181">
        <v>0</v>
      </c>
      <c r="AK3181">
        <v>0.03</v>
      </c>
      <c r="AL3181">
        <v>0.03</v>
      </c>
      <c r="AM3181">
        <v>0.05</v>
      </c>
      <c r="AN3181">
        <v>0.05</v>
      </c>
      <c r="AO3181">
        <v>1.42</v>
      </c>
      <c r="AP3181">
        <v>1.42</v>
      </c>
      <c r="AQ3181">
        <v>22.67</v>
      </c>
      <c r="AR3181">
        <v>0.53</v>
      </c>
      <c r="AS3181">
        <v>0.68</v>
      </c>
      <c r="AT3181">
        <v>-1</v>
      </c>
      <c r="AU3181">
        <v>-1</v>
      </c>
      <c r="AV3181">
        <v>0.05</v>
      </c>
      <c r="AW3181">
        <v>29.88</v>
      </c>
      <c r="AX3181">
        <v>29.88</v>
      </c>
      <c r="AY3181">
        <v>0.17</v>
      </c>
      <c r="AZ3181">
        <v>0</v>
      </c>
      <c r="BA3181">
        <v>1350</v>
      </c>
    </row>
    <row r="3182" spans="1:53" x14ac:dyDescent="0.25">
      <c r="A3182">
        <v>6579</v>
      </c>
      <c r="B3182" t="s">
        <v>3415</v>
      </c>
      <c r="C3182">
        <v>0</v>
      </c>
      <c r="D3182">
        <v>1.58</v>
      </c>
      <c r="E3182">
        <v>0</v>
      </c>
      <c r="F3182">
        <v>0</v>
      </c>
      <c r="G3182">
        <v>0</v>
      </c>
      <c r="H3182">
        <v>0.03</v>
      </c>
      <c r="I3182">
        <v>0</v>
      </c>
      <c r="J3182">
        <v>2</v>
      </c>
      <c r="K3182">
        <v>0.03</v>
      </c>
      <c r="L3182">
        <v>-1</v>
      </c>
      <c r="M3182">
        <v>-1</v>
      </c>
      <c r="N3182">
        <v>0.67</v>
      </c>
      <c r="O3182">
        <v>3.58</v>
      </c>
      <c r="P3182">
        <v>0.03</v>
      </c>
      <c r="Q3182">
        <v>0.28000000000000003</v>
      </c>
      <c r="R3182">
        <v>0.05</v>
      </c>
      <c r="S3182">
        <v>0.32</v>
      </c>
      <c r="T3182">
        <v>0.23</v>
      </c>
      <c r="U3182">
        <v>0</v>
      </c>
      <c r="V3182">
        <v>0</v>
      </c>
      <c r="W3182">
        <v>20.67</v>
      </c>
      <c r="X3182">
        <v>0.6</v>
      </c>
      <c r="Y3182">
        <v>-1</v>
      </c>
      <c r="Z3182">
        <v>-1</v>
      </c>
      <c r="AA3182">
        <v>24.88</v>
      </c>
      <c r="AB3182">
        <v>0.03</v>
      </c>
      <c r="AC3182">
        <v>0.02</v>
      </c>
      <c r="AD3182">
        <v>0.03</v>
      </c>
      <c r="AE3182">
        <v>4.17</v>
      </c>
      <c r="AF3182">
        <v>-1</v>
      </c>
      <c r="AG3182">
        <v>-1</v>
      </c>
      <c r="AH3182">
        <v>-1</v>
      </c>
      <c r="AI3182">
        <v>0</v>
      </c>
      <c r="AJ3182">
        <v>0</v>
      </c>
      <c r="AK3182">
        <v>0.03</v>
      </c>
      <c r="AL3182">
        <v>0.03</v>
      </c>
      <c r="AM3182">
        <v>0.05</v>
      </c>
      <c r="AN3182">
        <v>0.05</v>
      </c>
      <c r="AO3182">
        <v>1.42</v>
      </c>
      <c r="AP3182">
        <v>1.42</v>
      </c>
      <c r="AQ3182">
        <v>22.67</v>
      </c>
      <c r="AR3182">
        <v>0.53</v>
      </c>
      <c r="AS3182">
        <v>0.68</v>
      </c>
      <c r="AT3182">
        <v>-1</v>
      </c>
      <c r="AU3182">
        <v>-1</v>
      </c>
      <c r="AV3182">
        <v>0.05</v>
      </c>
      <c r="AW3182">
        <v>29.88</v>
      </c>
      <c r="AX3182">
        <v>29.88</v>
      </c>
      <c r="AY3182">
        <v>0.17</v>
      </c>
      <c r="AZ3182">
        <v>0</v>
      </c>
      <c r="BA3182">
        <v>1350</v>
      </c>
    </row>
    <row r="3183" spans="1:53" x14ac:dyDescent="0.25">
      <c r="A3183">
        <v>6580</v>
      </c>
      <c r="B3183" t="s">
        <v>3416</v>
      </c>
      <c r="C3183">
        <v>0</v>
      </c>
      <c r="D3183">
        <v>1.58</v>
      </c>
      <c r="E3183">
        <v>0</v>
      </c>
      <c r="F3183">
        <v>0</v>
      </c>
      <c r="G3183">
        <v>0</v>
      </c>
      <c r="H3183">
        <v>0.03</v>
      </c>
      <c r="I3183">
        <v>0</v>
      </c>
      <c r="J3183">
        <v>2</v>
      </c>
      <c r="K3183">
        <v>0.03</v>
      </c>
      <c r="L3183">
        <v>-1</v>
      </c>
      <c r="M3183">
        <v>-1</v>
      </c>
      <c r="N3183">
        <v>0.67</v>
      </c>
      <c r="O3183">
        <v>3.58</v>
      </c>
      <c r="P3183">
        <v>0.03</v>
      </c>
      <c r="Q3183">
        <v>0.28000000000000003</v>
      </c>
      <c r="R3183">
        <v>0.05</v>
      </c>
      <c r="S3183">
        <v>0.32</v>
      </c>
      <c r="T3183">
        <v>0.23</v>
      </c>
      <c r="U3183">
        <v>0</v>
      </c>
      <c r="V3183">
        <v>0</v>
      </c>
      <c r="W3183">
        <v>20.67</v>
      </c>
      <c r="X3183">
        <v>0.6</v>
      </c>
      <c r="Y3183">
        <v>-1</v>
      </c>
      <c r="Z3183">
        <v>-1</v>
      </c>
      <c r="AA3183">
        <v>24.88</v>
      </c>
      <c r="AB3183">
        <v>0.03</v>
      </c>
      <c r="AC3183">
        <v>0.02</v>
      </c>
      <c r="AD3183">
        <v>0.03</v>
      </c>
      <c r="AE3183">
        <v>4.17</v>
      </c>
      <c r="AF3183">
        <v>-1</v>
      </c>
      <c r="AG3183">
        <v>-1</v>
      </c>
      <c r="AH3183">
        <v>-1</v>
      </c>
      <c r="AI3183">
        <v>0</v>
      </c>
      <c r="AJ3183">
        <v>0</v>
      </c>
      <c r="AK3183">
        <v>0.03</v>
      </c>
      <c r="AL3183">
        <v>0.03</v>
      </c>
      <c r="AM3183">
        <v>0.05</v>
      </c>
      <c r="AN3183">
        <v>0.05</v>
      </c>
      <c r="AO3183">
        <v>1.42</v>
      </c>
      <c r="AP3183">
        <v>1.42</v>
      </c>
      <c r="AQ3183">
        <v>22.67</v>
      </c>
      <c r="AR3183">
        <v>0.53</v>
      </c>
      <c r="AS3183">
        <v>0.68</v>
      </c>
      <c r="AT3183">
        <v>-1</v>
      </c>
      <c r="AU3183">
        <v>-1</v>
      </c>
      <c r="AV3183">
        <v>0.05</v>
      </c>
      <c r="AW3183">
        <v>29.88</v>
      </c>
      <c r="AX3183">
        <v>29.88</v>
      </c>
      <c r="AY3183">
        <v>0.17</v>
      </c>
      <c r="AZ3183">
        <v>0</v>
      </c>
      <c r="BA3183">
        <v>1350</v>
      </c>
    </row>
    <row r="3184" spans="1:53" x14ac:dyDescent="0.25">
      <c r="A3184">
        <v>6581</v>
      </c>
      <c r="B3184" t="s">
        <v>3417</v>
      </c>
      <c r="C3184">
        <v>0</v>
      </c>
      <c r="D3184">
        <v>1.58</v>
      </c>
      <c r="E3184">
        <v>0</v>
      </c>
      <c r="F3184">
        <v>0</v>
      </c>
      <c r="G3184">
        <v>0</v>
      </c>
      <c r="H3184">
        <v>0.03</v>
      </c>
      <c r="I3184">
        <v>0</v>
      </c>
      <c r="J3184">
        <v>2</v>
      </c>
      <c r="K3184">
        <v>0.03</v>
      </c>
      <c r="L3184">
        <v>-1</v>
      </c>
      <c r="M3184">
        <v>-1</v>
      </c>
      <c r="N3184">
        <v>0.67</v>
      </c>
      <c r="O3184">
        <v>3.58</v>
      </c>
      <c r="P3184">
        <v>0.03</v>
      </c>
      <c r="Q3184">
        <v>0.28000000000000003</v>
      </c>
      <c r="R3184">
        <v>0.05</v>
      </c>
      <c r="S3184">
        <v>0.32</v>
      </c>
      <c r="T3184">
        <v>0.23</v>
      </c>
      <c r="U3184">
        <v>0</v>
      </c>
      <c r="V3184">
        <v>0</v>
      </c>
      <c r="W3184">
        <v>20.67</v>
      </c>
      <c r="X3184">
        <v>0.6</v>
      </c>
      <c r="Y3184">
        <v>-1</v>
      </c>
      <c r="Z3184">
        <v>-1</v>
      </c>
      <c r="AA3184">
        <v>24.88</v>
      </c>
      <c r="AB3184">
        <v>0.03</v>
      </c>
      <c r="AC3184">
        <v>0.02</v>
      </c>
      <c r="AD3184">
        <v>0.03</v>
      </c>
      <c r="AE3184">
        <v>4.17</v>
      </c>
      <c r="AF3184">
        <v>-1</v>
      </c>
      <c r="AG3184">
        <v>-1</v>
      </c>
      <c r="AH3184">
        <v>-1</v>
      </c>
      <c r="AI3184">
        <v>0</v>
      </c>
      <c r="AJ3184">
        <v>0</v>
      </c>
      <c r="AK3184">
        <v>0.03</v>
      </c>
      <c r="AL3184">
        <v>0.03</v>
      </c>
      <c r="AM3184">
        <v>0.05</v>
      </c>
      <c r="AN3184">
        <v>0.05</v>
      </c>
      <c r="AO3184">
        <v>1.42</v>
      </c>
      <c r="AP3184">
        <v>1.42</v>
      </c>
      <c r="AQ3184">
        <v>22.67</v>
      </c>
      <c r="AR3184">
        <v>0.53</v>
      </c>
      <c r="AS3184">
        <v>0.68</v>
      </c>
      <c r="AT3184">
        <v>-1</v>
      </c>
      <c r="AU3184">
        <v>-1</v>
      </c>
      <c r="AV3184">
        <v>0.05</v>
      </c>
      <c r="AW3184">
        <v>29.88</v>
      </c>
      <c r="AX3184">
        <v>29.88</v>
      </c>
      <c r="AY3184">
        <v>0.17</v>
      </c>
      <c r="AZ3184">
        <v>0</v>
      </c>
      <c r="BA3184">
        <v>1350</v>
      </c>
    </row>
    <row r="3185" spans="1:53" x14ac:dyDescent="0.25">
      <c r="A3185">
        <v>6582</v>
      </c>
      <c r="B3185" t="s">
        <v>3418</v>
      </c>
      <c r="C3185">
        <v>0</v>
      </c>
      <c r="D3185">
        <v>1.58</v>
      </c>
      <c r="E3185">
        <v>0</v>
      </c>
      <c r="F3185">
        <v>0</v>
      </c>
      <c r="G3185">
        <v>0</v>
      </c>
      <c r="H3185">
        <v>0.03</v>
      </c>
      <c r="I3185">
        <v>0</v>
      </c>
      <c r="J3185">
        <v>2</v>
      </c>
      <c r="K3185">
        <v>0.03</v>
      </c>
      <c r="L3185">
        <v>-1</v>
      </c>
      <c r="M3185">
        <v>-1</v>
      </c>
      <c r="N3185">
        <v>0.67</v>
      </c>
      <c r="O3185">
        <v>3.58</v>
      </c>
      <c r="P3185">
        <v>0.03</v>
      </c>
      <c r="Q3185">
        <v>0.28000000000000003</v>
      </c>
      <c r="R3185">
        <v>0.05</v>
      </c>
      <c r="S3185">
        <v>0.32</v>
      </c>
      <c r="T3185">
        <v>0.23</v>
      </c>
      <c r="U3185">
        <v>0</v>
      </c>
      <c r="V3185">
        <v>0</v>
      </c>
      <c r="W3185">
        <v>20.67</v>
      </c>
      <c r="X3185">
        <v>0.6</v>
      </c>
      <c r="Y3185">
        <v>-1</v>
      </c>
      <c r="Z3185">
        <v>-1</v>
      </c>
      <c r="AA3185">
        <v>24.88</v>
      </c>
      <c r="AB3185">
        <v>0.03</v>
      </c>
      <c r="AC3185">
        <v>0.02</v>
      </c>
      <c r="AD3185">
        <v>0.03</v>
      </c>
      <c r="AE3185">
        <v>4.17</v>
      </c>
      <c r="AF3185">
        <v>-1</v>
      </c>
      <c r="AG3185">
        <v>-1</v>
      </c>
      <c r="AH3185">
        <v>-1</v>
      </c>
      <c r="AI3185">
        <v>0</v>
      </c>
      <c r="AJ3185">
        <v>0</v>
      </c>
      <c r="AK3185">
        <v>0.03</v>
      </c>
      <c r="AL3185">
        <v>0.03</v>
      </c>
      <c r="AM3185">
        <v>0.05</v>
      </c>
      <c r="AN3185">
        <v>0.05</v>
      </c>
      <c r="AO3185">
        <v>1.42</v>
      </c>
      <c r="AP3185">
        <v>1.42</v>
      </c>
      <c r="AQ3185">
        <v>22.67</v>
      </c>
      <c r="AR3185">
        <v>0.53</v>
      </c>
      <c r="AS3185">
        <v>0.68</v>
      </c>
      <c r="AT3185">
        <v>-1</v>
      </c>
      <c r="AU3185">
        <v>-1</v>
      </c>
      <c r="AV3185">
        <v>0.05</v>
      </c>
      <c r="AW3185">
        <v>29.88</v>
      </c>
      <c r="AX3185">
        <v>29.88</v>
      </c>
      <c r="AY3185">
        <v>0.17</v>
      </c>
      <c r="AZ3185">
        <v>0</v>
      </c>
      <c r="BA3185">
        <v>1350</v>
      </c>
    </row>
    <row r="3186" spans="1:53" x14ac:dyDescent="0.25">
      <c r="A3186">
        <v>6583</v>
      </c>
      <c r="B3186" t="s">
        <v>3419</v>
      </c>
      <c r="C3186">
        <v>0</v>
      </c>
      <c r="D3186">
        <v>1.58</v>
      </c>
      <c r="E3186">
        <v>0</v>
      </c>
      <c r="F3186">
        <v>0</v>
      </c>
      <c r="G3186">
        <v>0</v>
      </c>
      <c r="H3186">
        <v>0.03</v>
      </c>
      <c r="I3186">
        <v>0</v>
      </c>
      <c r="J3186">
        <v>2</v>
      </c>
      <c r="K3186">
        <v>0.03</v>
      </c>
      <c r="L3186">
        <v>-1</v>
      </c>
      <c r="M3186">
        <v>-1</v>
      </c>
      <c r="N3186">
        <v>0.67</v>
      </c>
      <c r="O3186">
        <v>3.58</v>
      </c>
      <c r="P3186">
        <v>0.03</v>
      </c>
      <c r="Q3186">
        <v>0.28000000000000003</v>
      </c>
      <c r="R3186">
        <v>0.05</v>
      </c>
      <c r="S3186">
        <v>0.32</v>
      </c>
      <c r="T3186">
        <v>0.23</v>
      </c>
      <c r="U3186">
        <v>0</v>
      </c>
      <c r="V3186">
        <v>0</v>
      </c>
      <c r="W3186">
        <v>20.67</v>
      </c>
      <c r="X3186">
        <v>0.6</v>
      </c>
      <c r="Y3186">
        <v>-1</v>
      </c>
      <c r="Z3186">
        <v>-1</v>
      </c>
      <c r="AA3186">
        <v>24.88</v>
      </c>
      <c r="AB3186">
        <v>0.03</v>
      </c>
      <c r="AC3186">
        <v>0.02</v>
      </c>
      <c r="AD3186">
        <v>0.03</v>
      </c>
      <c r="AE3186">
        <v>4.17</v>
      </c>
      <c r="AF3186">
        <v>-1</v>
      </c>
      <c r="AG3186">
        <v>-1</v>
      </c>
      <c r="AH3186">
        <v>-1</v>
      </c>
      <c r="AI3186">
        <v>0</v>
      </c>
      <c r="AJ3186">
        <v>0</v>
      </c>
      <c r="AK3186">
        <v>0.03</v>
      </c>
      <c r="AL3186">
        <v>0.03</v>
      </c>
      <c r="AM3186">
        <v>0.05</v>
      </c>
      <c r="AN3186">
        <v>0.05</v>
      </c>
      <c r="AO3186">
        <v>1.42</v>
      </c>
      <c r="AP3186">
        <v>1.42</v>
      </c>
      <c r="AQ3186">
        <v>22.67</v>
      </c>
      <c r="AR3186">
        <v>0.53</v>
      </c>
      <c r="AS3186">
        <v>0.68</v>
      </c>
      <c r="AT3186">
        <v>-1</v>
      </c>
      <c r="AU3186">
        <v>-1</v>
      </c>
      <c r="AV3186">
        <v>0.05</v>
      </c>
      <c r="AW3186">
        <v>29.88</v>
      </c>
      <c r="AX3186">
        <v>29.88</v>
      </c>
      <c r="AY3186">
        <v>0.17</v>
      </c>
      <c r="AZ3186">
        <v>0</v>
      </c>
      <c r="BA3186">
        <v>1350</v>
      </c>
    </row>
    <row r="3187" spans="1:53" x14ac:dyDescent="0.25">
      <c r="A3187">
        <v>6584</v>
      </c>
      <c r="B3187" t="s">
        <v>3420</v>
      </c>
      <c r="C3187">
        <v>0</v>
      </c>
      <c r="D3187">
        <v>1.58</v>
      </c>
      <c r="E3187">
        <v>0</v>
      </c>
      <c r="F3187">
        <v>0</v>
      </c>
      <c r="G3187">
        <v>0</v>
      </c>
      <c r="H3187">
        <v>0.03</v>
      </c>
      <c r="I3187">
        <v>0</v>
      </c>
      <c r="J3187">
        <v>2</v>
      </c>
      <c r="K3187">
        <v>0.03</v>
      </c>
      <c r="L3187">
        <v>-1</v>
      </c>
      <c r="M3187">
        <v>-1</v>
      </c>
      <c r="N3187">
        <v>0.67</v>
      </c>
      <c r="O3187">
        <v>3.58</v>
      </c>
      <c r="P3187">
        <v>0.03</v>
      </c>
      <c r="Q3187">
        <v>0.28000000000000003</v>
      </c>
      <c r="R3187">
        <v>0.05</v>
      </c>
      <c r="S3187">
        <v>0.32</v>
      </c>
      <c r="T3187">
        <v>0.23</v>
      </c>
      <c r="U3187">
        <v>0</v>
      </c>
      <c r="V3187">
        <v>0</v>
      </c>
      <c r="W3187">
        <v>20.67</v>
      </c>
      <c r="X3187">
        <v>0.6</v>
      </c>
      <c r="Y3187">
        <v>-1</v>
      </c>
      <c r="Z3187">
        <v>-1</v>
      </c>
      <c r="AA3187">
        <v>24.88</v>
      </c>
      <c r="AB3187">
        <v>0.03</v>
      </c>
      <c r="AC3187">
        <v>0.02</v>
      </c>
      <c r="AD3187">
        <v>0.03</v>
      </c>
      <c r="AE3187">
        <v>4.17</v>
      </c>
      <c r="AF3187">
        <v>-1</v>
      </c>
      <c r="AG3187">
        <v>-1</v>
      </c>
      <c r="AH3187">
        <v>-1</v>
      </c>
      <c r="AI3187">
        <v>0</v>
      </c>
      <c r="AJ3187">
        <v>0</v>
      </c>
      <c r="AK3187">
        <v>0.03</v>
      </c>
      <c r="AL3187">
        <v>0.03</v>
      </c>
      <c r="AM3187">
        <v>0.05</v>
      </c>
      <c r="AN3187">
        <v>0.05</v>
      </c>
      <c r="AO3187">
        <v>1.42</v>
      </c>
      <c r="AP3187">
        <v>1.42</v>
      </c>
      <c r="AQ3187">
        <v>22.67</v>
      </c>
      <c r="AR3187">
        <v>0.53</v>
      </c>
      <c r="AS3187">
        <v>0.68</v>
      </c>
      <c r="AT3187">
        <v>-1</v>
      </c>
      <c r="AU3187">
        <v>-1</v>
      </c>
      <c r="AV3187">
        <v>0.05</v>
      </c>
      <c r="AW3187">
        <v>29.88</v>
      </c>
      <c r="AX3187">
        <v>29.88</v>
      </c>
      <c r="AY3187">
        <v>0.17</v>
      </c>
      <c r="AZ3187">
        <v>0</v>
      </c>
      <c r="BA3187">
        <v>1350</v>
      </c>
    </row>
    <row r="3188" spans="1:53" x14ac:dyDescent="0.25">
      <c r="A3188">
        <v>6585</v>
      </c>
      <c r="B3188" t="s">
        <v>3421</v>
      </c>
      <c r="C3188">
        <v>0</v>
      </c>
      <c r="D3188">
        <v>1.58</v>
      </c>
      <c r="E3188">
        <v>0</v>
      </c>
      <c r="F3188">
        <v>0</v>
      </c>
      <c r="G3188">
        <v>0</v>
      </c>
      <c r="H3188">
        <v>0.03</v>
      </c>
      <c r="I3188">
        <v>0</v>
      </c>
      <c r="J3188">
        <v>2</v>
      </c>
      <c r="K3188">
        <v>0.03</v>
      </c>
      <c r="L3188">
        <v>-1</v>
      </c>
      <c r="M3188">
        <v>-1</v>
      </c>
      <c r="N3188">
        <v>0.67</v>
      </c>
      <c r="O3188">
        <v>3.58</v>
      </c>
      <c r="P3188">
        <v>0.03</v>
      </c>
      <c r="Q3188">
        <v>0.28000000000000003</v>
      </c>
      <c r="R3188">
        <v>0.05</v>
      </c>
      <c r="S3188">
        <v>0.32</v>
      </c>
      <c r="T3188">
        <v>0.23</v>
      </c>
      <c r="U3188">
        <v>0</v>
      </c>
      <c r="V3188">
        <v>0</v>
      </c>
      <c r="W3188">
        <v>20.67</v>
      </c>
      <c r="X3188">
        <v>0.6</v>
      </c>
      <c r="Y3188">
        <v>-1</v>
      </c>
      <c r="Z3188">
        <v>-1</v>
      </c>
      <c r="AA3188">
        <v>24.88</v>
      </c>
      <c r="AB3188">
        <v>0.03</v>
      </c>
      <c r="AC3188">
        <v>0.02</v>
      </c>
      <c r="AD3188">
        <v>0.03</v>
      </c>
      <c r="AE3188">
        <v>4.17</v>
      </c>
      <c r="AF3188">
        <v>-1</v>
      </c>
      <c r="AG3188">
        <v>-1</v>
      </c>
      <c r="AH3188">
        <v>-1</v>
      </c>
      <c r="AI3188">
        <v>0</v>
      </c>
      <c r="AJ3188">
        <v>0</v>
      </c>
      <c r="AK3188">
        <v>0.03</v>
      </c>
      <c r="AL3188">
        <v>0.03</v>
      </c>
      <c r="AM3188">
        <v>0.05</v>
      </c>
      <c r="AN3188">
        <v>0.05</v>
      </c>
      <c r="AO3188">
        <v>1.42</v>
      </c>
      <c r="AP3188">
        <v>1.42</v>
      </c>
      <c r="AQ3188">
        <v>22.67</v>
      </c>
      <c r="AR3188">
        <v>0.53</v>
      </c>
      <c r="AS3188">
        <v>0.68</v>
      </c>
      <c r="AT3188">
        <v>-1</v>
      </c>
      <c r="AU3188">
        <v>-1</v>
      </c>
      <c r="AV3188">
        <v>0.05</v>
      </c>
      <c r="AW3188">
        <v>29.88</v>
      </c>
      <c r="AX3188">
        <v>29.88</v>
      </c>
      <c r="AY3188">
        <v>0.17</v>
      </c>
      <c r="AZ3188">
        <v>0</v>
      </c>
      <c r="BA3188">
        <v>1350</v>
      </c>
    </row>
    <row r="3189" spans="1:53" x14ac:dyDescent="0.25">
      <c r="A3189">
        <v>6586</v>
      </c>
      <c r="B3189" t="s">
        <v>3422</v>
      </c>
      <c r="C3189">
        <v>0</v>
      </c>
      <c r="D3189">
        <v>1.58</v>
      </c>
      <c r="E3189">
        <v>0</v>
      </c>
      <c r="F3189">
        <v>0</v>
      </c>
      <c r="G3189">
        <v>0</v>
      </c>
      <c r="H3189">
        <v>0.03</v>
      </c>
      <c r="I3189">
        <v>0</v>
      </c>
      <c r="J3189">
        <v>2</v>
      </c>
      <c r="K3189">
        <v>0.03</v>
      </c>
      <c r="L3189">
        <v>-1</v>
      </c>
      <c r="M3189">
        <v>-1</v>
      </c>
      <c r="N3189">
        <v>0.67</v>
      </c>
      <c r="O3189">
        <v>3.58</v>
      </c>
      <c r="P3189">
        <v>0.03</v>
      </c>
      <c r="Q3189">
        <v>0.28000000000000003</v>
      </c>
      <c r="R3189">
        <v>0.05</v>
      </c>
      <c r="S3189">
        <v>0.32</v>
      </c>
      <c r="T3189">
        <v>0.23</v>
      </c>
      <c r="U3189">
        <v>0</v>
      </c>
      <c r="V3189">
        <v>0</v>
      </c>
      <c r="W3189">
        <v>20.67</v>
      </c>
      <c r="X3189">
        <v>0.6</v>
      </c>
      <c r="Y3189">
        <v>-1</v>
      </c>
      <c r="Z3189">
        <v>-1</v>
      </c>
      <c r="AA3189">
        <v>24.88</v>
      </c>
      <c r="AB3189">
        <v>0.03</v>
      </c>
      <c r="AC3189">
        <v>0.02</v>
      </c>
      <c r="AD3189">
        <v>0.03</v>
      </c>
      <c r="AE3189">
        <v>4.17</v>
      </c>
      <c r="AF3189">
        <v>-1</v>
      </c>
      <c r="AG3189">
        <v>-1</v>
      </c>
      <c r="AH3189">
        <v>-1</v>
      </c>
      <c r="AI3189">
        <v>0</v>
      </c>
      <c r="AJ3189">
        <v>0</v>
      </c>
      <c r="AK3189">
        <v>0.03</v>
      </c>
      <c r="AL3189">
        <v>0.03</v>
      </c>
      <c r="AM3189">
        <v>0.05</v>
      </c>
      <c r="AN3189">
        <v>0.05</v>
      </c>
      <c r="AO3189">
        <v>1.42</v>
      </c>
      <c r="AP3189">
        <v>1.42</v>
      </c>
      <c r="AQ3189">
        <v>22.67</v>
      </c>
      <c r="AR3189">
        <v>0.53</v>
      </c>
      <c r="AS3189">
        <v>0.68</v>
      </c>
      <c r="AT3189">
        <v>-1</v>
      </c>
      <c r="AU3189">
        <v>-1</v>
      </c>
      <c r="AV3189">
        <v>0.05</v>
      </c>
      <c r="AW3189">
        <v>29.88</v>
      </c>
      <c r="AX3189">
        <v>29.88</v>
      </c>
      <c r="AY3189">
        <v>0.17</v>
      </c>
      <c r="AZ3189">
        <v>0</v>
      </c>
      <c r="BA3189">
        <v>1350</v>
      </c>
    </row>
    <row r="3190" spans="1:53" x14ac:dyDescent="0.25">
      <c r="A3190">
        <v>6588</v>
      </c>
      <c r="B3190" t="s">
        <v>3423</v>
      </c>
      <c r="C3190">
        <v>0</v>
      </c>
      <c r="D3190">
        <v>1.58</v>
      </c>
      <c r="E3190">
        <v>0</v>
      </c>
      <c r="F3190">
        <v>0</v>
      </c>
      <c r="G3190">
        <v>0</v>
      </c>
      <c r="H3190">
        <v>0.03</v>
      </c>
      <c r="I3190">
        <v>0</v>
      </c>
      <c r="J3190">
        <v>2</v>
      </c>
      <c r="K3190">
        <v>0.03</v>
      </c>
      <c r="L3190">
        <v>-1</v>
      </c>
      <c r="M3190">
        <v>-1</v>
      </c>
      <c r="N3190">
        <v>0.67</v>
      </c>
      <c r="O3190">
        <v>3.58</v>
      </c>
      <c r="P3190">
        <v>0.03</v>
      </c>
      <c r="Q3190">
        <v>0.28000000000000003</v>
      </c>
      <c r="R3190">
        <v>0.05</v>
      </c>
      <c r="S3190">
        <v>0.32</v>
      </c>
      <c r="T3190">
        <v>0.23</v>
      </c>
      <c r="U3190">
        <v>0</v>
      </c>
      <c r="V3190">
        <v>0</v>
      </c>
      <c r="W3190">
        <v>20.67</v>
      </c>
      <c r="X3190">
        <v>0.6</v>
      </c>
      <c r="Y3190">
        <v>-1</v>
      </c>
      <c r="Z3190">
        <v>-1</v>
      </c>
      <c r="AA3190">
        <v>24.88</v>
      </c>
      <c r="AB3190">
        <v>0.03</v>
      </c>
      <c r="AC3190">
        <v>0.02</v>
      </c>
      <c r="AD3190">
        <v>0.03</v>
      </c>
      <c r="AE3190">
        <v>4.17</v>
      </c>
      <c r="AF3190">
        <v>-1</v>
      </c>
      <c r="AG3190">
        <v>-1</v>
      </c>
      <c r="AH3190">
        <v>-1</v>
      </c>
      <c r="AI3190">
        <v>0</v>
      </c>
      <c r="AJ3190">
        <v>0</v>
      </c>
      <c r="AK3190">
        <v>0.03</v>
      </c>
      <c r="AL3190">
        <v>0.03</v>
      </c>
      <c r="AM3190">
        <v>0.05</v>
      </c>
      <c r="AN3190">
        <v>0.05</v>
      </c>
      <c r="AO3190">
        <v>1.42</v>
      </c>
      <c r="AP3190">
        <v>1.42</v>
      </c>
      <c r="AQ3190">
        <v>22.67</v>
      </c>
      <c r="AR3190">
        <v>0.53</v>
      </c>
      <c r="AS3190">
        <v>0.68</v>
      </c>
      <c r="AT3190">
        <v>-1</v>
      </c>
      <c r="AU3190">
        <v>-1</v>
      </c>
      <c r="AV3190">
        <v>0.05</v>
      </c>
      <c r="AW3190">
        <v>29.88</v>
      </c>
      <c r="AX3190">
        <v>29.88</v>
      </c>
      <c r="AY3190">
        <v>0.17</v>
      </c>
      <c r="AZ3190">
        <v>0</v>
      </c>
      <c r="BA3190">
        <v>1350</v>
      </c>
    </row>
    <row r="3191" spans="1:53" x14ac:dyDescent="0.25">
      <c r="A3191">
        <v>6589</v>
      </c>
      <c r="B3191" t="s">
        <v>3424</v>
      </c>
      <c r="C3191">
        <v>0</v>
      </c>
      <c r="D3191">
        <v>1.58</v>
      </c>
      <c r="E3191">
        <v>0</v>
      </c>
      <c r="F3191">
        <v>0</v>
      </c>
      <c r="G3191">
        <v>0</v>
      </c>
      <c r="H3191">
        <v>0.03</v>
      </c>
      <c r="I3191">
        <v>0</v>
      </c>
      <c r="J3191">
        <v>2</v>
      </c>
      <c r="K3191">
        <v>0.03</v>
      </c>
      <c r="L3191">
        <v>-1</v>
      </c>
      <c r="M3191">
        <v>-1</v>
      </c>
      <c r="N3191">
        <v>0.67</v>
      </c>
      <c r="O3191">
        <v>3.58</v>
      </c>
      <c r="P3191">
        <v>0.03</v>
      </c>
      <c r="Q3191">
        <v>0.28000000000000003</v>
      </c>
      <c r="R3191">
        <v>0.05</v>
      </c>
      <c r="S3191">
        <v>0.32</v>
      </c>
      <c r="T3191">
        <v>0.23</v>
      </c>
      <c r="U3191">
        <v>0</v>
      </c>
      <c r="V3191">
        <v>0</v>
      </c>
      <c r="W3191">
        <v>20.67</v>
      </c>
      <c r="X3191">
        <v>0.6</v>
      </c>
      <c r="Y3191">
        <v>-1</v>
      </c>
      <c r="Z3191">
        <v>-1</v>
      </c>
      <c r="AA3191">
        <v>24.88</v>
      </c>
      <c r="AB3191">
        <v>0.03</v>
      </c>
      <c r="AC3191">
        <v>0.02</v>
      </c>
      <c r="AD3191">
        <v>0.03</v>
      </c>
      <c r="AE3191">
        <v>4.17</v>
      </c>
      <c r="AF3191">
        <v>-1</v>
      </c>
      <c r="AG3191">
        <v>-1</v>
      </c>
      <c r="AH3191">
        <v>-1</v>
      </c>
      <c r="AI3191">
        <v>0</v>
      </c>
      <c r="AJ3191">
        <v>0</v>
      </c>
      <c r="AK3191">
        <v>0.03</v>
      </c>
      <c r="AL3191">
        <v>0.03</v>
      </c>
      <c r="AM3191">
        <v>0.05</v>
      </c>
      <c r="AN3191">
        <v>0.05</v>
      </c>
      <c r="AO3191">
        <v>1.42</v>
      </c>
      <c r="AP3191">
        <v>1.42</v>
      </c>
      <c r="AQ3191">
        <v>22.67</v>
      </c>
      <c r="AR3191">
        <v>0.53</v>
      </c>
      <c r="AS3191">
        <v>0.68</v>
      </c>
      <c r="AT3191">
        <v>-1</v>
      </c>
      <c r="AU3191">
        <v>-1</v>
      </c>
      <c r="AV3191">
        <v>0.05</v>
      </c>
      <c r="AW3191">
        <v>29.88</v>
      </c>
      <c r="AX3191">
        <v>29.88</v>
      </c>
      <c r="AY3191">
        <v>0.17</v>
      </c>
      <c r="AZ3191">
        <v>0</v>
      </c>
      <c r="BA3191">
        <v>1350</v>
      </c>
    </row>
    <row r="3192" spans="1:53" x14ac:dyDescent="0.25">
      <c r="A3192">
        <v>6590</v>
      </c>
      <c r="B3192" t="s">
        <v>3425</v>
      </c>
      <c r="C3192">
        <v>0</v>
      </c>
      <c r="D3192">
        <v>1.58</v>
      </c>
      <c r="E3192">
        <v>0</v>
      </c>
      <c r="F3192">
        <v>0</v>
      </c>
      <c r="G3192">
        <v>0</v>
      </c>
      <c r="H3192">
        <v>0.03</v>
      </c>
      <c r="I3192">
        <v>0</v>
      </c>
      <c r="J3192">
        <v>2</v>
      </c>
      <c r="K3192">
        <v>0.03</v>
      </c>
      <c r="L3192">
        <v>-1</v>
      </c>
      <c r="M3192">
        <v>-1</v>
      </c>
      <c r="N3192">
        <v>0.67</v>
      </c>
      <c r="O3192">
        <v>3.58</v>
      </c>
      <c r="P3192">
        <v>0.03</v>
      </c>
      <c r="Q3192">
        <v>0.28000000000000003</v>
      </c>
      <c r="R3192">
        <v>0.05</v>
      </c>
      <c r="S3192">
        <v>0.32</v>
      </c>
      <c r="T3192">
        <v>0.23</v>
      </c>
      <c r="U3192">
        <v>0</v>
      </c>
      <c r="V3192">
        <v>0</v>
      </c>
      <c r="W3192">
        <v>20.67</v>
      </c>
      <c r="X3192">
        <v>0.6</v>
      </c>
      <c r="Y3192">
        <v>-1</v>
      </c>
      <c r="Z3192">
        <v>-1</v>
      </c>
      <c r="AA3192">
        <v>24.88</v>
      </c>
      <c r="AB3192">
        <v>0.03</v>
      </c>
      <c r="AC3192">
        <v>0.02</v>
      </c>
      <c r="AD3192">
        <v>0.03</v>
      </c>
      <c r="AE3192">
        <v>4.17</v>
      </c>
      <c r="AF3192">
        <v>-1</v>
      </c>
      <c r="AG3192">
        <v>-1</v>
      </c>
      <c r="AH3192">
        <v>-1</v>
      </c>
      <c r="AI3192">
        <v>0</v>
      </c>
      <c r="AJ3192">
        <v>0</v>
      </c>
      <c r="AK3192">
        <v>0.03</v>
      </c>
      <c r="AL3192">
        <v>0.03</v>
      </c>
      <c r="AM3192">
        <v>0.05</v>
      </c>
      <c r="AN3192">
        <v>0.05</v>
      </c>
      <c r="AO3192">
        <v>1.42</v>
      </c>
      <c r="AP3192">
        <v>1.42</v>
      </c>
      <c r="AQ3192">
        <v>22.67</v>
      </c>
      <c r="AR3192">
        <v>0.53</v>
      </c>
      <c r="AS3192">
        <v>0.68</v>
      </c>
      <c r="AT3192">
        <v>-1</v>
      </c>
      <c r="AU3192">
        <v>-1</v>
      </c>
      <c r="AV3192">
        <v>0.05</v>
      </c>
      <c r="AW3192">
        <v>29.88</v>
      </c>
      <c r="AX3192">
        <v>29.88</v>
      </c>
      <c r="AY3192">
        <v>0.17</v>
      </c>
      <c r="AZ3192">
        <v>0</v>
      </c>
      <c r="BA3192">
        <v>1350</v>
      </c>
    </row>
    <row r="3193" spans="1:53" x14ac:dyDescent="0.25">
      <c r="A3193">
        <v>6591</v>
      </c>
      <c r="B3193" t="s">
        <v>3426</v>
      </c>
      <c r="C3193">
        <v>0</v>
      </c>
      <c r="D3193">
        <v>1.58</v>
      </c>
      <c r="E3193">
        <v>0</v>
      </c>
      <c r="F3193">
        <v>0</v>
      </c>
      <c r="G3193">
        <v>0</v>
      </c>
      <c r="H3193">
        <v>0.03</v>
      </c>
      <c r="I3193">
        <v>0</v>
      </c>
      <c r="J3193">
        <v>2</v>
      </c>
      <c r="K3193">
        <v>0.03</v>
      </c>
      <c r="L3193">
        <v>-1</v>
      </c>
      <c r="M3193">
        <v>-1</v>
      </c>
      <c r="N3193">
        <v>0.67</v>
      </c>
      <c r="O3193">
        <v>3.58</v>
      </c>
      <c r="P3193">
        <v>0.03</v>
      </c>
      <c r="Q3193">
        <v>0.28000000000000003</v>
      </c>
      <c r="R3193">
        <v>0.05</v>
      </c>
      <c r="S3193">
        <v>0.32</v>
      </c>
      <c r="T3193">
        <v>0.23</v>
      </c>
      <c r="U3193">
        <v>0</v>
      </c>
      <c r="V3193">
        <v>0</v>
      </c>
      <c r="W3193">
        <v>20.67</v>
      </c>
      <c r="X3193">
        <v>0.6</v>
      </c>
      <c r="Y3193">
        <v>-1</v>
      </c>
      <c r="Z3193">
        <v>-1</v>
      </c>
      <c r="AA3193">
        <v>24.88</v>
      </c>
      <c r="AB3193">
        <v>0.03</v>
      </c>
      <c r="AC3193">
        <v>0.02</v>
      </c>
      <c r="AD3193">
        <v>0.03</v>
      </c>
      <c r="AE3193">
        <v>4.17</v>
      </c>
      <c r="AF3193">
        <v>-1</v>
      </c>
      <c r="AG3193">
        <v>-1</v>
      </c>
      <c r="AH3193">
        <v>-1</v>
      </c>
      <c r="AI3193">
        <v>0</v>
      </c>
      <c r="AJ3193">
        <v>0</v>
      </c>
      <c r="AK3193">
        <v>0.03</v>
      </c>
      <c r="AL3193">
        <v>0.03</v>
      </c>
      <c r="AM3193">
        <v>0.05</v>
      </c>
      <c r="AN3193">
        <v>0.05</v>
      </c>
      <c r="AO3193">
        <v>1.42</v>
      </c>
      <c r="AP3193">
        <v>1.42</v>
      </c>
      <c r="AQ3193">
        <v>22.67</v>
      </c>
      <c r="AR3193">
        <v>0.53</v>
      </c>
      <c r="AS3193">
        <v>0.68</v>
      </c>
      <c r="AT3193">
        <v>-1</v>
      </c>
      <c r="AU3193">
        <v>-1</v>
      </c>
      <c r="AV3193">
        <v>0.05</v>
      </c>
      <c r="AW3193">
        <v>29.88</v>
      </c>
      <c r="AX3193">
        <v>29.88</v>
      </c>
      <c r="AY3193">
        <v>0.17</v>
      </c>
      <c r="AZ3193">
        <v>0</v>
      </c>
      <c r="BA3193">
        <v>1350</v>
      </c>
    </row>
    <row r="3194" spans="1:53" x14ac:dyDescent="0.25">
      <c r="A3194">
        <v>6592</v>
      </c>
      <c r="B3194" t="s">
        <v>3427</v>
      </c>
      <c r="C3194">
        <v>0</v>
      </c>
      <c r="D3194">
        <v>1.58</v>
      </c>
      <c r="E3194">
        <v>0</v>
      </c>
      <c r="F3194">
        <v>0</v>
      </c>
      <c r="G3194">
        <v>0</v>
      </c>
      <c r="H3194">
        <v>0.03</v>
      </c>
      <c r="I3194">
        <v>0</v>
      </c>
      <c r="J3194">
        <v>2</v>
      </c>
      <c r="K3194">
        <v>0.03</v>
      </c>
      <c r="L3194">
        <v>-1</v>
      </c>
      <c r="M3194">
        <v>-1</v>
      </c>
      <c r="N3194">
        <v>0.67</v>
      </c>
      <c r="O3194">
        <v>3.58</v>
      </c>
      <c r="P3194">
        <v>0.03</v>
      </c>
      <c r="Q3194">
        <v>0.28000000000000003</v>
      </c>
      <c r="R3194">
        <v>0.05</v>
      </c>
      <c r="S3194">
        <v>0.32</v>
      </c>
      <c r="T3194">
        <v>0.23</v>
      </c>
      <c r="U3194">
        <v>0</v>
      </c>
      <c r="V3194">
        <v>0</v>
      </c>
      <c r="W3194">
        <v>20.67</v>
      </c>
      <c r="X3194">
        <v>0.6</v>
      </c>
      <c r="Y3194">
        <v>-1</v>
      </c>
      <c r="Z3194">
        <v>-1</v>
      </c>
      <c r="AA3194">
        <v>24.88</v>
      </c>
      <c r="AB3194">
        <v>0.03</v>
      </c>
      <c r="AC3194">
        <v>0.02</v>
      </c>
      <c r="AD3194">
        <v>0.03</v>
      </c>
      <c r="AE3194">
        <v>4.17</v>
      </c>
      <c r="AF3194">
        <v>-1</v>
      </c>
      <c r="AG3194">
        <v>-1</v>
      </c>
      <c r="AH3194">
        <v>-1</v>
      </c>
      <c r="AI3194">
        <v>0</v>
      </c>
      <c r="AJ3194">
        <v>0</v>
      </c>
      <c r="AK3194">
        <v>0.03</v>
      </c>
      <c r="AL3194">
        <v>0.03</v>
      </c>
      <c r="AM3194">
        <v>0.05</v>
      </c>
      <c r="AN3194">
        <v>0.05</v>
      </c>
      <c r="AO3194">
        <v>1.42</v>
      </c>
      <c r="AP3194">
        <v>1.42</v>
      </c>
      <c r="AQ3194">
        <v>22.67</v>
      </c>
      <c r="AR3194">
        <v>0.53</v>
      </c>
      <c r="AS3194">
        <v>0.68</v>
      </c>
      <c r="AT3194">
        <v>-1</v>
      </c>
      <c r="AU3194">
        <v>-1</v>
      </c>
      <c r="AV3194">
        <v>0.05</v>
      </c>
      <c r="AW3194">
        <v>29.88</v>
      </c>
      <c r="AX3194">
        <v>29.88</v>
      </c>
      <c r="AY3194">
        <v>0.17</v>
      </c>
      <c r="AZ3194">
        <v>0</v>
      </c>
      <c r="BA3194">
        <v>1350</v>
      </c>
    </row>
    <row r="3195" spans="1:53" x14ac:dyDescent="0.25">
      <c r="A3195">
        <v>6593</v>
      </c>
      <c r="B3195" t="s">
        <v>3019</v>
      </c>
      <c r="C3195">
        <v>0</v>
      </c>
      <c r="D3195">
        <v>1.58</v>
      </c>
      <c r="E3195">
        <v>0</v>
      </c>
      <c r="F3195">
        <v>0</v>
      </c>
      <c r="G3195">
        <v>0</v>
      </c>
      <c r="H3195">
        <v>0.03</v>
      </c>
      <c r="I3195">
        <v>0</v>
      </c>
      <c r="J3195">
        <v>2</v>
      </c>
      <c r="K3195">
        <v>0.03</v>
      </c>
      <c r="L3195">
        <v>-1</v>
      </c>
      <c r="M3195">
        <v>-1</v>
      </c>
      <c r="N3195">
        <v>0.67</v>
      </c>
      <c r="O3195">
        <v>3.58</v>
      </c>
      <c r="P3195">
        <v>0.03</v>
      </c>
      <c r="Q3195">
        <v>0.28000000000000003</v>
      </c>
      <c r="R3195">
        <v>0.05</v>
      </c>
      <c r="S3195">
        <v>0.32</v>
      </c>
      <c r="T3195">
        <v>0.23</v>
      </c>
      <c r="U3195">
        <v>0</v>
      </c>
      <c r="V3195">
        <v>0</v>
      </c>
      <c r="W3195">
        <v>20.67</v>
      </c>
      <c r="X3195">
        <v>0.6</v>
      </c>
      <c r="Y3195">
        <v>-1</v>
      </c>
      <c r="Z3195">
        <v>-1</v>
      </c>
      <c r="AA3195">
        <v>24.88</v>
      </c>
      <c r="AB3195">
        <v>0.03</v>
      </c>
      <c r="AC3195">
        <v>0.02</v>
      </c>
      <c r="AD3195">
        <v>0.03</v>
      </c>
      <c r="AE3195">
        <v>4.17</v>
      </c>
      <c r="AF3195">
        <v>-1</v>
      </c>
      <c r="AG3195">
        <v>-1</v>
      </c>
      <c r="AH3195">
        <v>-1</v>
      </c>
      <c r="AI3195">
        <v>0</v>
      </c>
      <c r="AJ3195">
        <v>0</v>
      </c>
      <c r="AK3195">
        <v>0.03</v>
      </c>
      <c r="AL3195">
        <v>0.03</v>
      </c>
      <c r="AM3195">
        <v>0.05</v>
      </c>
      <c r="AN3195">
        <v>0.05</v>
      </c>
      <c r="AO3195">
        <v>1.42</v>
      </c>
      <c r="AP3195">
        <v>1.42</v>
      </c>
      <c r="AQ3195">
        <v>22.67</v>
      </c>
      <c r="AR3195">
        <v>0.53</v>
      </c>
      <c r="AS3195">
        <v>0.68</v>
      </c>
      <c r="AT3195">
        <v>-1</v>
      </c>
      <c r="AU3195">
        <v>-1</v>
      </c>
      <c r="AV3195">
        <v>0.05</v>
      </c>
      <c r="AW3195">
        <v>29.88</v>
      </c>
      <c r="AX3195">
        <v>29.88</v>
      </c>
      <c r="AY3195">
        <v>0.17</v>
      </c>
      <c r="AZ3195">
        <v>0</v>
      </c>
      <c r="BA3195">
        <v>1350</v>
      </c>
    </row>
    <row r="3196" spans="1:53" x14ac:dyDescent="0.25">
      <c r="A3196">
        <v>6594</v>
      </c>
      <c r="B3196" t="s">
        <v>3428</v>
      </c>
      <c r="C3196">
        <v>0</v>
      </c>
      <c r="D3196">
        <v>1.58</v>
      </c>
      <c r="E3196">
        <v>0</v>
      </c>
      <c r="F3196">
        <v>0</v>
      </c>
      <c r="G3196">
        <v>0</v>
      </c>
      <c r="H3196">
        <v>0.03</v>
      </c>
      <c r="I3196">
        <v>0</v>
      </c>
      <c r="J3196">
        <v>2</v>
      </c>
      <c r="K3196">
        <v>0.03</v>
      </c>
      <c r="L3196">
        <v>-1</v>
      </c>
      <c r="M3196">
        <v>-1</v>
      </c>
      <c r="N3196">
        <v>0.67</v>
      </c>
      <c r="O3196">
        <v>3.58</v>
      </c>
      <c r="P3196">
        <v>0.03</v>
      </c>
      <c r="Q3196">
        <v>0.28000000000000003</v>
      </c>
      <c r="R3196">
        <v>0.05</v>
      </c>
      <c r="S3196">
        <v>0.32</v>
      </c>
      <c r="T3196">
        <v>0.23</v>
      </c>
      <c r="U3196">
        <v>0</v>
      </c>
      <c r="V3196">
        <v>0</v>
      </c>
      <c r="W3196">
        <v>20.67</v>
      </c>
      <c r="X3196">
        <v>0.6</v>
      </c>
      <c r="Y3196">
        <v>-1</v>
      </c>
      <c r="Z3196">
        <v>-1</v>
      </c>
      <c r="AA3196">
        <v>24.88</v>
      </c>
      <c r="AB3196">
        <v>0.03</v>
      </c>
      <c r="AC3196">
        <v>0.02</v>
      </c>
      <c r="AD3196">
        <v>0.03</v>
      </c>
      <c r="AE3196">
        <v>4.17</v>
      </c>
      <c r="AF3196">
        <v>-1</v>
      </c>
      <c r="AG3196">
        <v>-1</v>
      </c>
      <c r="AH3196">
        <v>-1</v>
      </c>
      <c r="AI3196">
        <v>0</v>
      </c>
      <c r="AJ3196">
        <v>0</v>
      </c>
      <c r="AK3196">
        <v>0.03</v>
      </c>
      <c r="AL3196">
        <v>0.03</v>
      </c>
      <c r="AM3196">
        <v>0.05</v>
      </c>
      <c r="AN3196">
        <v>0.05</v>
      </c>
      <c r="AO3196">
        <v>1.42</v>
      </c>
      <c r="AP3196">
        <v>1.42</v>
      </c>
      <c r="AQ3196">
        <v>22.67</v>
      </c>
      <c r="AR3196">
        <v>0.53</v>
      </c>
      <c r="AS3196">
        <v>0.68</v>
      </c>
      <c r="AT3196">
        <v>-1</v>
      </c>
      <c r="AU3196">
        <v>-1</v>
      </c>
      <c r="AV3196">
        <v>0.05</v>
      </c>
      <c r="AW3196">
        <v>29.88</v>
      </c>
      <c r="AX3196">
        <v>29.88</v>
      </c>
      <c r="AY3196">
        <v>0.17</v>
      </c>
      <c r="AZ3196">
        <v>0</v>
      </c>
      <c r="BA3196">
        <v>1350</v>
      </c>
    </row>
    <row r="3197" spans="1:53" x14ac:dyDescent="0.25">
      <c r="A3197">
        <v>6595</v>
      </c>
      <c r="B3197" t="s">
        <v>3429</v>
      </c>
      <c r="C3197">
        <v>0</v>
      </c>
      <c r="D3197">
        <v>1.58</v>
      </c>
      <c r="E3197">
        <v>0</v>
      </c>
      <c r="F3197">
        <v>0</v>
      </c>
      <c r="G3197">
        <v>0</v>
      </c>
      <c r="H3197">
        <v>0.03</v>
      </c>
      <c r="I3197">
        <v>0</v>
      </c>
      <c r="J3197">
        <v>2</v>
      </c>
      <c r="K3197">
        <v>0.03</v>
      </c>
      <c r="L3197">
        <v>-1</v>
      </c>
      <c r="M3197">
        <v>-1</v>
      </c>
      <c r="N3197">
        <v>0.67</v>
      </c>
      <c r="O3197">
        <v>3.58</v>
      </c>
      <c r="P3197">
        <v>0.03</v>
      </c>
      <c r="Q3197">
        <v>0.28000000000000003</v>
      </c>
      <c r="R3197">
        <v>0.05</v>
      </c>
      <c r="S3197">
        <v>0.32</v>
      </c>
      <c r="T3197">
        <v>0.23</v>
      </c>
      <c r="U3197">
        <v>0</v>
      </c>
      <c r="V3197">
        <v>0</v>
      </c>
      <c r="W3197">
        <v>20.67</v>
      </c>
      <c r="X3197">
        <v>0.6</v>
      </c>
      <c r="Y3197">
        <v>-1</v>
      </c>
      <c r="Z3197">
        <v>-1</v>
      </c>
      <c r="AA3197">
        <v>24.88</v>
      </c>
      <c r="AB3197">
        <v>0.03</v>
      </c>
      <c r="AC3197">
        <v>0.02</v>
      </c>
      <c r="AD3197">
        <v>0.03</v>
      </c>
      <c r="AE3197">
        <v>4.17</v>
      </c>
      <c r="AF3197">
        <v>-1</v>
      </c>
      <c r="AG3197">
        <v>-1</v>
      </c>
      <c r="AH3197">
        <v>-1</v>
      </c>
      <c r="AI3197">
        <v>0</v>
      </c>
      <c r="AJ3197">
        <v>0</v>
      </c>
      <c r="AK3197">
        <v>0.03</v>
      </c>
      <c r="AL3197">
        <v>0.03</v>
      </c>
      <c r="AM3197">
        <v>0.05</v>
      </c>
      <c r="AN3197">
        <v>0.05</v>
      </c>
      <c r="AO3197">
        <v>1.42</v>
      </c>
      <c r="AP3197">
        <v>1.42</v>
      </c>
      <c r="AQ3197">
        <v>22.67</v>
      </c>
      <c r="AR3197">
        <v>0.53</v>
      </c>
      <c r="AS3197">
        <v>0.68</v>
      </c>
      <c r="AT3197">
        <v>-1</v>
      </c>
      <c r="AU3197">
        <v>-1</v>
      </c>
      <c r="AV3197">
        <v>0.05</v>
      </c>
      <c r="AW3197">
        <v>29.88</v>
      </c>
      <c r="AX3197">
        <v>29.88</v>
      </c>
      <c r="AY3197">
        <v>0.17</v>
      </c>
      <c r="AZ3197">
        <v>0</v>
      </c>
      <c r="BA3197">
        <v>1350</v>
      </c>
    </row>
    <row r="3198" spans="1:53" x14ac:dyDescent="0.25">
      <c r="A3198">
        <v>6597</v>
      </c>
      <c r="B3198" t="s">
        <v>2776</v>
      </c>
      <c r="C3198">
        <v>0</v>
      </c>
      <c r="D3198">
        <v>1.58</v>
      </c>
      <c r="E3198">
        <v>0</v>
      </c>
      <c r="F3198">
        <v>0</v>
      </c>
      <c r="G3198">
        <v>0</v>
      </c>
      <c r="H3198">
        <v>0.03</v>
      </c>
      <c r="I3198">
        <v>0</v>
      </c>
      <c r="J3198">
        <v>2</v>
      </c>
      <c r="K3198">
        <v>0.03</v>
      </c>
      <c r="L3198">
        <v>-1</v>
      </c>
      <c r="M3198">
        <v>-1</v>
      </c>
      <c r="N3198">
        <v>0.67</v>
      </c>
      <c r="O3198">
        <v>3.58</v>
      </c>
      <c r="P3198">
        <v>0.03</v>
      </c>
      <c r="Q3198">
        <v>0.28000000000000003</v>
      </c>
      <c r="R3198">
        <v>0.05</v>
      </c>
      <c r="S3198">
        <v>0.32</v>
      </c>
      <c r="T3198">
        <v>0.23</v>
      </c>
      <c r="U3198">
        <v>0</v>
      </c>
      <c r="V3198">
        <v>0</v>
      </c>
      <c r="W3198">
        <v>20.67</v>
      </c>
      <c r="X3198">
        <v>0.6</v>
      </c>
      <c r="Y3198">
        <v>-1</v>
      </c>
      <c r="Z3198">
        <v>-1</v>
      </c>
      <c r="AA3198">
        <v>24.88</v>
      </c>
      <c r="AB3198">
        <v>0.03</v>
      </c>
      <c r="AC3198">
        <v>0.02</v>
      </c>
      <c r="AD3198">
        <v>0.03</v>
      </c>
      <c r="AE3198">
        <v>4.17</v>
      </c>
      <c r="AF3198">
        <v>-1</v>
      </c>
      <c r="AG3198">
        <v>-1</v>
      </c>
      <c r="AH3198">
        <v>-1</v>
      </c>
      <c r="AI3198">
        <v>0</v>
      </c>
      <c r="AJ3198">
        <v>0</v>
      </c>
      <c r="AK3198">
        <v>0.03</v>
      </c>
      <c r="AL3198">
        <v>0.03</v>
      </c>
      <c r="AM3198">
        <v>0.05</v>
      </c>
      <c r="AN3198">
        <v>0.05</v>
      </c>
      <c r="AO3198">
        <v>1.42</v>
      </c>
      <c r="AP3198">
        <v>1.42</v>
      </c>
      <c r="AQ3198">
        <v>22.67</v>
      </c>
      <c r="AR3198">
        <v>0.53</v>
      </c>
      <c r="AS3198">
        <v>0.68</v>
      </c>
      <c r="AT3198">
        <v>-1</v>
      </c>
      <c r="AU3198">
        <v>-1</v>
      </c>
      <c r="AV3198">
        <v>0.05</v>
      </c>
      <c r="AW3198">
        <v>29.88</v>
      </c>
      <c r="AX3198">
        <v>29.88</v>
      </c>
      <c r="AY3198">
        <v>0.17</v>
      </c>
      <c r="AZ3198">
        <v>0</v>
      </c>
      <c r="BA3198">
        <v>1350</v>
      </c>
    </row>
    <row r="3199" spans="1:53" x14ac:dyDescent="0.25">
      <c r="A3199">
        <v>6599</v>
      </c>
      <c r="B3199" t="s">
        <v>3430</v>
      </c>
      <c r="C3199">
        <v>0</v>
      </c>
      <c r="D3199">
        <v>1.58</v>
      </c>
      <c r="E3199">
        <v>0</v>
      </c>
      <c r="F3199">
        <v>0</v>
      </c>
      <c r="G3199">
        <v>0</v>
      </c>
      <c r="H3199">
        <v>0.03</v>
      </c>
      <c r="I3199">
        <v>0</v>
      </c>
      <c r="J3199">
        <v>2</v>
      </c>
      <c r="K3199">
        <v>0.03</v>
      </c>
      <c r="L3199">
        <v>-1</v>
      </c>
      <c r="M3199">
        <v>-1</v>
      </c>
      <c r="N3199">
        <v>0.67</v>
      </c>
      <c r="O3199">
        <v>3.58</v>
      </c>
      <c r="P3199">
        <v>0.03</v>
      </c>
      <c r="Q3199">
        <v>0.28000000000000003</v>
      </c>
      <c r="R3199">
        <v>0.05</v>
      </c>
      <c r="S3199">
        <v>0.32</v>
      </c>
      <c r="T3199">
        <v>0.23</v>
      </c>
      <c r="U3199">
        <v>0</v>
      </c>
      <c r="V3199">
        <v>0</v>
      </c>
      <c r="W3199">
        <v>20.67</v>
      </c>
      <c r="X3199">
        <v>0.6</v>
      </c>
      <c r="Y3199">
        <v>-1</v>
      </c>
      <c r="Z3199">
        <v>-1</v>
      </c>
      <c r="AA3199">
        <v>24.88</v>
      </c>
      <c r="AB3199">
        <v>0.03</v>
      </c>
      <c r="AC3199">
        <v>0.02</v>
      </c>
      <c r="AD3199">
        <v>0.03</v>
      </c>
      <c r="AE3199">
        <v>4.17</v>
      </c>
      <c r="AF3199">
        <v>-1</v>
      </c>
      <c r="AG3199">
        <v>-1</v>
      </c>
      <c r="AH3199">
        <v>-1</v>
      </c>
      <c r="AI3199">
        <v>0</v>
      </c>
      <c r="AJ3199">
        <v>0</v>
      </c>
      <c r="AK3199">
        <v>0.03</v>
      </c>
      <c r="AL3199">
        <v>0.03</v>
      </c>
      <c r="AM3199">
        <v>0.05</v>
      </c>
      <c r="AN3199">
        <v>0.05</v>
      </c>
      <c r="AO3199">
        <v>1.42</v>
      </c>
      <c r="AP3199">
        <v>1.42</v>
      </c>
      <c r="AQ3199">
        <v>22.67</v>
      </c>
      <c r="AR3199">
        <v>0.53</v>
      </c>
      <c r="AS3199">
        <v>0.68</v>
      </c>
      <c r="AT3199">
        <v>-1</v>
      </c>
      <c r="AU3199">
        <v>-1</v>
      </c>
      <c r="AV3199">
        <v>0.05</v>
      </c>
      <c r="AW3199">
        <v>29.88</v>
      </c>
      <c r="AX3199">
        <v>29.88</v>
      </c>
      <c r="AY3199">
        <v>0.17</v>
      </c>
      <c r="AZ3199">
        <v>0</v>
      </c>
      <c r="BA3199">
        <v>1350</v>
      </c>
    </row>
    <row r="3200" spans="1:53" x14ac:dyDescent="0.25">
      <c r="A3200">
        <v>6600</v>
      </c>
      <c r="B3200" t="s">
        <v>3431</v>
      </c>
      <c r="C3200">
        <v>0</v>
      </c>
      <c r="D3200">
        <v>1.58</v>
      </c>
      <c r="E3200">
        <v>0</v>
      </c>
      <c r="F3200">
        <v>0</v>
      </c>
      <c r="G3200">
        <v>0</v>
      </c>
      <c r="H3200">
        <v>0.03</v>
      </c>
      <c r="I3200">
        <v>0</v>
      </c>
      <c r="J3200">
        <v>2</v>
      </c>
      <c r="K3200">
        <v>0.03</v>
      </c>
      <c r="L3200">
        <v>-1</v>
      </c>
      <c r="M3200">
        <v>-1</v>
      </c>
      <c r="N3200">
        <v>0.67</v>
      </c>
      <c r="O3200">
        <v>3.58</v>
      </c>
      <c r="P3200">
        <v>0.03</v>
      </c>
      <c r="Q3200">
        <v>0.28000000000000003</v>
      </c>
      <c r="R3200">
        <v>0.05</v>
      </c>
      <c r="S3200">
        <v>0.32</v>
      </c>
      <c r="T3200">
        <v>0.23</v>
      </c>
      <c r="U3200">
        <v>0</v>
      </c>
      <c r="V3200">
        <v>0</v>
      </c>
      <c r="W3200">
        <v>20.67</v>
      </c>
      <c r="X3200">
        <v>0.6</v>
      </c>
      <c r="Y3200">
        <v>-1</v>
      </c>
      <c r="Z3200">
        <v>-1</v>
      </c>
      <c r="AA3200">
        <v>24.88</v>
      </c>
      <c r="AB3200">
        <v>0.03</v>
      </c>
      <c r="AC3200">
        <v>0.02</v>
      </c>
      <c r="AD3200">
        <v>0.03</v>
      </c>
      <c r="AE3200">
        <v>4.17</v>
      </c>
      <c r="AF3200">
        <v>-1</v>
      </c>
      <c r="AG3200">
        <v>-1</v>
      </c>
      <c r="AH3200">
        <v>-1</v>
      </c>
      <c r="AI3200">
        <v>0</v>
      </c>
      <c r="AJ3200">
        <v>0</v>
      </c>
      <c r="AK3200">
        <v>0.03</v>
      </c>
      <c r="AL3200">
        <v>0.03</v>
      </c>
      <c r="AM3200">
        <v>0.05</v>
      </c>
      <c r="AN3200">
        <v>0.05</v>
      </c>
      <c r="AO3200">
        <v>1.42</v>
      </c>
      <c r="AP3200">
        <v>1.42</v>
      </c>
      <c r="AQ3200">
        <v>22.67</v>
      </c>
      <c r="AR3200">
        <v>0.53</v>
      </c>
      <c r="AS3200">
        <v>0.68</v>
      </c>
      <c r="AT3200">
        <v>-1</v>
      </c>
      <c r="AU3200">
        <v>-1</v>
      </c>
      <c r="AV3200">
        <v>0.05</v>
      </c>
      <c r="AW3200">
        <v>29.88</v>
      </c>
      <c r="AX3200">
        <v>29.88</v>
      </c>
      <c r="AY3200">
        <v>0.17</v>
      </c>
      <c r="AZ3200">
        <v>0</v>
      </c>
      <c r="BA3200">
        <v>1350</v>
      </c>
    </row>
    <row r="3201" spans="1:53" x14ac:dyDescent="0.25">
      <c r="A3201">
        <v>6601</v>
      </c>
      <c r="B3201" t="s">
        <v>3432</v>
      </c>
      <c r="C3201">
        <v>0</v>
      </c>
      <c r="D3201">
        <v>1.58</v>
      </c>
      <c r="E3201">
        <v>0</v>
      </c>
      <c r="F3201">
        <v>0</v>
      </c>
      <c r="G3201">
        <v>0</v>
      </c>
      <c r="H3201">
        <v>0.03</v>
      </c>
      <c r="I3201">
        <v>0</v>
      </c>
      <c r="J3201">
        <v>2</v>
      </c>
      <c r="K3201">
        <v>0.03</v>
      </c>
      <c r="L3201">
        <v>-1</v>
      </c>
      <c r="M3201">
        <v>-1</v>
      </c>
      <c r="N3201">
        <v>0.67</v>
      </c>
      <c r="O3201">
        <v>3.58</v>
      </c>
      <c r="P3201">
        <v>0.03</v>
      </c>
      <c r="Q3201">
        <v>0.28000000000000003</v>
      </c>
      <c r="R3201">
        <v>0.05</v>
      </c>
      <c r="S3201">
        <v>0.32</v>
      </c>
      <c r="T3201">
        <v>0.23</v>
      </c>
      <c r="U3201">
        <v>0</v>
      </c>
      <c r="V3201">
        <v>0</v>
      </c>
      <c r="W3201">
        <v>20.67</v>
      </c>
      <c r="X3201">
        <v>0.6</v>
      </c>
      <c r="Y3201">
        <v>-1</v>
      </c>
      <c r="Z3201">
        <v>-1</v>
      </c>
      <c r="AA3201">
        <v>24.88</v>
      </c>
      <c r="AB3201">
        <v>0.03</v>
      </c>
      <c r="AC3201">
        <v>0.02</v>
      </c>
      <c r="AD3201">
        <v>0.03</v>
      </c>
      <c r="AE3201">
        <v>4.17</v>
      </c>
      <c r="AF3201">
        <v>-1</v>
      </c>
      <c r="AG3201">
        <v>-1</v>
      </c>
      <c r="AH3201">
        <v>-1</v>
      </c>
      <c r="AI3201">
        <v>0</v>
      </c>
      <c r="AJ3201">
        <v>0</v>
      </c>
      <c r="AK3201">
        <v>0.03</v>
      </c>
      <c r="AL3201">
        <v>0.03</v>
      </c>
      <c r="AM3201">
        <v>0.05</v>
      </c>
      <c r="AN3201">
        <v>0.05</v>
      </c>
      <c r="AO3201">
        <v>1.42</v>
      </c>
      <c r="AP3201">
        <v>1.42</v>
      </c>
      <c r="AQ3201">
        <v>22.67</v>
      </c>
      <c r="AR3201">
        <v>0.53</v>
      </c>
      <c r="AS3201">
        <v>0.68</v>
      </c>
      <c r="AT3201">
        <v>-1</v>
      </c>
      <c r="AU3201">
        <v>-1</v>
      </c>
      <c r="AV3201">
        <v>0.05</v>
      </c>
      <c r="AW3201">
        <v>29.88</v>
      </c>
      <c r="AX3201">
        <v>29.88</v>
      </c>
      <c r="AY3201">
        <v>0.17</v>
      </c>
      <c r="AZ3201">
        <v>0</v>
      </c>
      <c r="BA3201">
        <v>1350</v>
      </c>
    </row>
    <row r="3202" spans="1:53" x14ac:dyDescent="0.25">
      <c r="A3202">
        <v>6602</v>
      </c>
      <c r="B3202" t="s">
        <v>3433</v>
      </c>
      <c r="C3202">
        <v>0</v>
      </c>
      <c r="D3202">
        <v>1.58</v>
      </c>
      <c r="E3202">
        <v>0</v>
      </c>
      <c r="F3202">
        <v>0</v>
      </c>
      <c r="G3202">
        <v>0</v>
      </c>
      <c r="H3202">
        <v>0.03</v>
      </c>
      <c r="I3202">
        <v>0</v>
      </c>
      <c r="J3202">
        <v>2</v>
      </c>
      <c r="K3202">
        <v>0.03</v>
      </c>
      <c r="L3202">
        <v>-1</v>
      </c>
      <c r="M3202">
        <v>-1</v>
      </c>
      <c r="N3202">
        <v>0.67</v>
      </c>
      <c r="O3202">
        <v>3.58</v>
      </c>
      <c r="P3202">
        <v>0.03</v>
      </c>
      <c r="Q3202">
        <v>0.28000000000000003</v>
      </c>
      <c r="R3202">
        <v>0.05</v>
      </c>
      <c r="S3202">
        <v>0.32</v>
      </c>
      <c r="T3202">
        <v>0.23</v>
      </c>
      <c r="U3202">
        <v>0</v>
      </c>
      <c r="V3202">
        <v>0</v>
      </c>
      <c r="W3202">
        <v>20.67</v>
      </c>
      <c r="X3202">
        <v>0.6</v>
      </c>
      <c r="Y3202">
        <v>-1</v>
      </c>
      <c r="Z3202">
        <v>-1</v>
      </c>
      <c r="AA3202">
        <v>24.88</v>
      </c>
      <c r="AB3202">
        <v>0.03</v>
      </c>
      <c r="AC3202">
        <v>0.02</v>
      </c>
      <c r="AD3202">
        <v>0.03</v>
      </c>
      <c r="AE3202">
        <v>4.17</v>
      </c>
      <c r="AF3202">
        <v>-1</v>
      </c>
      <c r="AG3202">
        <v>-1</v>
      </c>
      <c r="AH3202">
        <v>-1</v>
      </c>
      <c r="AI3202">
        <v>0</v>
      </c>
      <c r="AJ3202">
        <v>0</v>
      </c>
      <c r="AK3202">
        <v>0.03</v>
      </c>
      <c r="AL3202">
        <v>0.03</v>
      </c>
      <c r="AM3202">
        <v>0.05</v>
      </c>
      <c r="AN3202">
        <v>0.05</v>
      </c>
      <c r="AO3202">
        <v>1.42</v>
      </c>
      <c r="AP3202">
        <v>1.42</v>
      </c>
      <c r="AQ3202">
        <v>22.67</v>
      </c>
      <c r="AR3202">
        <v>0.53</v>
      </c>
      <c r="AS3202">
        <v>0.68</v>
      </c>
      <c r="AT3202">
        <v>-1</v>
      </c>
      <c r="AU3202">
        <v>-1</v>
      </c>
      <c r="AV3202">
        <v>0.05</v>
      </c>
      <c r="AW3202">
        <v>29.88</v>
      </c>
      <c r="AX3202">
        <v>29.88</v>
      </c>
      <c r="AY3202">
        <v>0.17</v>
      </c>
      <c r="AZ3202">
        <v>0</v>
      </c>
      <c r="BA3202">
        <v>1350</v>
      </c>
    </row>
    <row r="3203" spans="1:53" x14ac:dyDescent="0.25">
      <c r="A3203">
        <v>6603</v>
      </c>
      <c r="B3203" t="s">
        <v>3434</v>
      </c>
      <c r="C3203">
        <v>0</v>
      </c>
      <c r="D3203">
        <v>1.58</v>
      </c>
      <c r="E3203">
        <v>0</v>
      </c>
      <c r="F3203">
        <v>0</v>
      </c>
      <c r="G3203">
        <v>0</v>
      </c>
      <c r="H3203">
        <v>0.03</v>
      </c>
      <c r="I3203">
        <v>0</v>
      </c>
      <c r="J3203">
        <v>2</v>
      </c>
      <c r="K3203">
        <v>0.03</v>
      </c>
      <c r="L3203">
        <v>-1</v>
      </c>
      <c r="M3203">
        <v>-1</v>
      </c>
      <c r="N3203">
        <v>0.67</v>
      </c>
      <c r="O3203">
        <v>3.58</v>
      </c>
      <c r="P3203">
        <v>0.03</v>
      </c>
      <c r="Q3203">
        <v>0.28000000000000003</v>
      </c>
      <c r="R3203">
        <v>0.05</v>
      </c>
      <c r="S3203">
        <v>0.32</v>
      </c>
      <c r="T3203">
        <v>0.23</v>
      </c>
      <c r="U3203">
        <v>0</v>
      </c>
      <c r="V3203">
        <v>0</v>
      </c>
      <c r="W3203">
        <v>20.67</v>
      </c>
      <c r="X3203">
        <v>0.6</v>
      </c>
      <c r="Y3203">
        <v>-1</v>
      </c>
      <c r="Z3203">
        <v>-1</v>
      </c>
      <c r="AA3203">
        <v>24.88</v>
      </c>
      <c r="AB3203">
        <v>0.03</v>
      </c>
      <c r="AC3203">
        <v>0.02</v>
      </c>
      <c r="AD3203">
        <v>0.03</v>
      </c>
      <c r="AE3203">
        <v>4.17</v>
      </c>
      <c r="AF3203">
        <v>-1</v>
      </c>
      <c r="AG3203">
        <v>-1</v>
      </c>
      <c r="AH3203">
        <v>-1</v>
      </c>
      <c r="AI3203">
        <v>0</v>
      </c>
      <c r="AJ3203">
        <v>0</v>
      </c>
      <c r="AK3203">
        <v>0.03</v>
      </c>
      <c r="AL3203">
        <v>0.03</v>
      </c>
      <c r="AM3203">
        <v>0.05</v>
      </c>
      <c r="AN3203">
        <v>0.05</v>
      </c>
      <c r="AO3203">
        <v>1.42</v>
      </c>
      <c r="AP3203">
        <v>1.42</v>
      </c>
      <c r="AQ3203">
        <v>22.67</v>
      </c>
      <c r="AR3203">
        <v>0.53</v>
      </c>
      <c r="AS3203">
        <v>0.68</v>
      </c>
      <c r="AT3203">
        <v>-1</v>
      </c>
      <c r="AU3203">
        <v>-1</v>
      </c>
      <c r="AV3203">
        <v>0.05</v>
      </c>
      <c r="AW3203">
        <v>29.88</v>
      </c>
      <c r="AX3203">
        <v>29.88</v>
      </c>
      <c r="AY3203">
        <v>0.17</v>
      </c>
      <c r="AZ3203">
        <v>0</v>
      </c>
      <c r="BA3203">
        <v>1350</v>
      </c>
    </row>
    <row r="3204" spans="1:53" x14ac:dyDescent="0.25">
      <c r="A3204">
        <v>6604</v>
      </c>
      <c r="B3204" t="s">
        <v>3435</v>
      </c>
      <c r="C3204">
        <v>0</v>
      </c>
      <c r="D3204">
        <v>1.58</v>
      </c>
      <c r="E3204">
        <v>0</v>
      </c>
      <c r="F3204">
        <v>0</v>
      </c>
      <c r="G3204">
        <v>0</v>
      </c>
      <c r="H3204">
        <v>0.03</v>
      </c>
      <c r="I3204">
        <v>0</v>
      </c>
      <c r="J3204">
        <v>2</v>
      </c>
      <c r="K3204">
        <v>0.03</v>
      </c>
      <c r="L3204">
        <v>-1</v>
      </c>
      <c r="M3204">
        <v>-1</v>
      </c>
      <c r="N3204">
        <v>0.67</v>
      </c>
      <c r="O3204">
        <v>3.58</v>
      </c>
      <c r="P3204">
        <v>0.03</v>
      </c>
      <c r="Q3204">
        <v>0.28000000000000003</v>
      </c>
      <c r="R3204">
        <v>0.05</v>
      </c>
      <c r="S3204">
        <v>0.32</v>
      </c>
      <c r="T3204">
        <v>0.23</v>
      </c>
      <c r="U3204">
        <v>0</v>
      </c>
      <c r="V3204">
        <v>0</v>
      </c>
      <c r="W3204">
        <v>20.67</v>
      </c>
      <c r="X3204">
        <v>0.6</v>
      </c>
      <c r="Y3204">
        <v>-1</v>
      </c>
      <c r="Z3204">
        <v>-1</v>
      </c>
      <c r="AA3204">
        <v>24.88</v>
      </c>
      <c r="AB3204">
        <v>0.03</v>
      </c>
      <c r="AC3204">
        <v>0.02</v>
      </c>
      <c r="AD3204">
        <v>0.03</v>
      </c>
      <c r="AE3204">
        <v>4.17</v>
      </c>
      <c r="AF3204">
        <v>-1</v>
      </c>
      <c r="AG3204">
        <v>-1</v>
      </c>
      <c r="AH3204">
        <v>-1</v>
      </c>
      <c r="AI3204">
        <v>0</v>
      </c>
      <c r="AJ3204">
        <v>0</v>
      </c>
      <c r="AK3204">
        <v>0.03</v>
      </c>
      <c r="AL3204">
        <v>0.03</v>
      </c>
      <c r="AM3204">
        <v>0.05</v>
      </c>
      <c r="AN3204">
        <v>0.05</v>
      </c>
      <c r="AO3204">
        <v>1.42</v>
      </c>
      <c r="AP3204">
        <v>1.42</v>
      </c>
      <c r="AQ3204">
        <v>22.67</v>
      </c>
      <c r="AR3204">
        <v>0.53</v>
      </c>
      <c r="AS3204">
        <v>0.68</v>
      </c>
      <c r="AT3204">
        <v>-1</v>
      </c>
      <c r="AU3204">
        <v>-1</v>
      </c>
      <c r="AV3204">
        <v>0.05</v>
      </c>
      <c r="AW3204">
        <v>29.88</v>
      </c>
      <c r="AX3204">
        <v>29.88</v>
      </c>
      <c r="AY3204">
        <v>0.17</v>
      </c>
      <c r="AZ3204">
        <v>0</v>
      </c>
      <c r="BA3204">
        <v>1350</v>
      </c>
    </row>
    <row r="3205" spans="1:53" x14ac:dyDescent="0.25">
      <c r="A3205">
        <v>6605</v>
      </c>
      <c r="B3205" t="s">
        <v>3436</v>
      </c>
      <c r="C3205">
        <v>0</v>
      </c>
      <c r="D3205">
        <v>1.58</v>
      </c>
      <c r="E3205">
        <v>0</v>
      </c>
      <c r="F3205">
        <v>0</v>
      </c>
      <c r="G3205">
        <v>0</v>
      </c>
      <c r="H3205">
        <v>0.03</v>
      </c>
      <c r="I3205">
        <v>0</v>
      </c>
      <c r="J3205">
        <v>2</v>
      </c>
      <c r="K3205">
        <v>0.03</v>
      </c>
      <c r="L3205">
        <v>-1</v>
      </c>
      <c r="M3205">
        <v>-1</v>
      </c>
      <c r="N3205">
        <v>0.67</v>
      </c>
      <c r="O3205">
        <v>3.58</v>
      </c>
      <c r="P3205">
        <v>0.03</v>
      </c>
      <c r="Q3205">
        <v>0.28000000000000003</v>
      </c>
      <c r="R3205">
        <v>0.05</v>
      </c>
      <c r="S3205">
        <v>0.32</v>
      </c>
      <c r="T3205">
        <v>0.23</v>
      </c>
      <c r="U3205">
        <v>0</v>
      </c>
      <c r="V3205">
        <v>0</v>
      </c>
      <c r="W3205">
        <v>20.67</v>
      </c>
      <c r="X3205">
        <v>0.6</v>
      </c>
      <c r="Y3205">
        <v>-1</v>
      </c>
      <c r="Z3205">
        <v>-1</v>
      </c>
      <c r="AA3205">
        <v>24.88</v>
      </c>
      <c r="AB3205">
        <v>0.03</v>
      </c>
      <c r="AC3205">
        <v>0.02</v>
      </c>
      <c r="AD3205">
        <v>0.03</v>
      </c>
      <c r="AE3205">
        <v>4.17</v>
      </c>
      <c r="AF3205">
        <v>-1</v>
      </c>
      <c r="AG3205">
        <v>-1</v>
      </c>
      <c r="AH3205">
        <v>-1</v>
      </c>
      <c r="AI3205">
        <v>0</v>
      </c>
      <c r="AJ3205">
        <v>0</v>
      </c>
      <c r="AK3205">
        <v>0.03</v>
      </c>
      <c r="AL3205">
        <v>0.03</v>
      </c>
      <c r="AM3205">
        <v>0.05</v>
      </c>
      <c r="AN3205">
        <v>0.05</v>
      </c>
      <c r="AO3205">
        <v>1.42</v>
      </c>
      <c r="AP3205">
        <v>1.42</v>
      </c>
      <c r="AQ3205">
        <v>22.67</v>
      </c>
      <c r="AR3205">
        <v>0.53</v>
      </c>
      <c r="AS3205">
        <v>0.68</v>
      </c>
      <c r="AT3205">
        <v>-1</v>
      </c>
      <c r="AU3205">
        <v>-1</v>
      </c>
      <c r="AV3205">
        <v>0.05</v>
      </c>
      <c r="AW3205">
        <v>29.88</v>
      </c>
      <c r="AX3205">
        <v>29.88</v>
      </c>
      <c r="AY3205">
        <v>0.17</v>
      </c>
      <c r="AZ3205">
        <v>0</v>
      </c>
      <c r="BA3205">
        <v>1350</v>
      </c>
    </row>
    <row r="3206" spans="1:53" x14ac:dyDescent="0.25">
      <c r="A3206">
        <v>6606</v>
      </c>
      <c r="B3206" t="s">
        <v>3437</v>
      </c>
      <c r="C3206">
        <v>0</v>
      </c>
      <c r="D3206">
        <v>1.58</v>
      </c>
      <c r="E3206">
        <v>0</v>
      </c>
      <c r="F3206">
        <v>0</v>
      </c>
      <c r="G3206">
        <v>0</v>
      </c>
      <c r="H3206">
        <v>0.03</v>
      </c>
      <c r="I3206">
        <v>0</v>
      </c>
      <c r="J3206">
        <v>2</v>
      </c>
      <c r="K3206">
        <v>0.03</v>
      </c>
      <c r="L3206">
        <v>-1</v>
      </c>
      <c r="M3206">
        <v>-1</v>
      </c>
      <c r="N3206">
        <v>0.67</v>
      </c>
      <c r="O3206">
        <v>3.58</v>
      </c>
      <c r="P3206">
        <v>0.03</v>
      </c>
      <c r="Q3206">
        <v>0.28000000000000003</v>
      </c>
      <c r="R3206">
        <v>0.05</v>
      </c>
      <c r="S3206">
        <v>0.32</v>
      </c>
      <c r="T3206">
        <v>0.23</v>
      </c>
      <c r="U3206">
        <v>0</v>
      </c>
      <c r="V3206">
        <v>0</v>
      </c>
      <c r="W3206">
        <v>20.67</v>
      </c>
      <c r="X3206">
        <v>0.6</v>
      </c>
      <c r="Y3206">
        <v>-1</v>
      </c>
      <c r="Z3206">
        <v>-1</v>
      </c>
      <c r="AA3206">
        <v>24.88</v>
      </c>
      <c r="AB3206">
        <v>0.03</v>
      </c>
      <c r="AC3206">
        <v>0.02</v>
      </c>
      <c r="AD3206">
        <v>0.03</v>
      </c>
      <c r="AE3206">
        <v>4.17</v>
      </c>
      <c r="AF3206">
        <v>-1</v>
      </c>
      <c r="AG3206">
        <v>-1</v>
      </c>
      <c r="AH3206">
        <v>-1</v>
      </c>
      <c r="AI3206">
        <v>0</v>
      </c>
      <c r="AJ3206">
        <v>0</v>
      </c>
      <c r="AK3206">
        <v>0.03</v>
      </c>
      <c r="AL3206">
        <v>0.03</v>
      </c>
      <c r="AM3206">
        <v>0.05</v>
      </c>
      <c r="AN3206">
        <v>0.05</v>
      </c>
      <c r="AO3206">
        <v>1.42</v>
      </c>
      <c r="AP3206">
        <v>1.42</v>
      </c>
      <c r="AQ3206">
        <v>22.67</v>
      </c>
      <c r="AR3206">
        <v>0.53</v>
      </c>
      <c r="AS3206">
        <v>0.68</v>
      </c>
      <c r="AT3206">
        <v>-1</v>
      </c>
      <c r="AU3206">
        <v>-1</v>
      </c>
      <c r="AV3206">
        <v>0.05</v>
      </c>
      <c r="AW3206">
        <v>29.88</v>
      </c>
      <c r="AX3206">
        <v>29.88</v>
      </c>
      <c r="AY3206">
        <v>0.17</v>
      </c>
      <c r="AZ3206">
        <v>0</v>
      </c>
      <c r="BA3206">
        <v>1350</v>
      </c>
    </row>
    <row r="3207" spans="1:53" x14ac:dyDescent="0.25">
      <c r="A3207">
        <v>6607</v>
      </c>
      <c r="B3207" t="s">
        <v>3438</v>
      </c>
      <c r="C3207">
        <v>0</v>
      </c>
      <c r="D3207">
        <v>1.58</v>
      </c>
      <c r="E3207">
        <v>0</v>
      </c>
      <c r="F3207">
        <v>0</v>
      </c>
      <c r="G3207">
        <v>0</v>
      </c>
      <c r="H3207">
        <v>0.03</v>
      </c>
      <c r="I3207">
        <v>0</v>
      </c>
      <c r="J3207">
        <v>2</v>
      </c>
      <c r="K3207">
        <v>0.03</v>
      </c>
      <c r="L3207">
        <v>-1</v>
      </c>
      <c r="M3207">
        <v>-1</v>
      </c>
      <c r="N3207">
        <v>0.67</v>
      </c>
      <c r="O3207">
        <v>3.58</v>
      </c>
      <c r="P3207">
        <v>0.03</v>
      </c>
      <c r="Q3207">
        <v>0.28000000000000003</v>
      </c>
      <c r="R3207">
        <v>0.05</v>
      </c>
      <c r="S3207">
        <v>0.32</v>
      </c>
      <c r="T3207">
        <v>0.23</v>
      </c>
      <c r="U3207">
        <v>0</v>
      </c>
      <c r="V3207">
        <v>0</v>
      </c>
      <c r="W3207">
        <v>20.67</v>
      </c>
      <c r="X3207">
        <v>0.6</v>
      </c>
      <c r="Y3207">
        <v>-1</v>
      </c>
      <c r="Z3207">
        <v>-1</v>
      </c>
      <c r="AA3207">
        <v>24.88</v>
      </c>
      <c r="AB3207">
        <v>0.03</v>
      </c>
      <c r="AC3207">
        <v>0.02</v>
      </c>
      <c r="AD3207">
        <v>0.03</v>
      </c>
      <c r="AE3207">
        <v>4.17</v>
      </c>
      <c r="AF3207">
        <v>-1</v>
      </c>
      <c r="AG3207">
        <v>-1</v>
      </c>
      <c r="AH3207">
        <v>-1</v>
      </c>
      <c r="AI3207">
        <v>0</v>
      </c>
      <c r="AJ3207">
        <v>0</v>
      </c>
      <c r="AK3207">
        <v>0.03</v>
      </c>
      <c r="AL3207">
        <v>0.03</v>
      </c>
      <c r="AM3207">
        <v>0.05</v>
      </c>
      <c r="AN3207">
        <v>0.05</v>
      </c>
      <c r="AO3207">
        <v>1.42</v>
      </c>
      <c r="AP3207">
        <v>1.42</v>
      </c>
      <c r="AQ3207">
        <v>22.67</v>
      </c>
      <c r="AR3207">
        <v>0.53</v>
      </c>
      <c r="AS3207">
        <v>0.68</v>
      </c>
      <c r="AT3207">
        <v>-1</v>
      </c>
      <c r="AU3207">
        <v>-1</v>
      </c>
      <c r="AV3207">
        <v>0.05</v>
      </c>
      <c r="AW3207">
        <v>29.88</v>
      </c>
      <c r="AX3207">
        <v>29.88</v>
      </c>
      <c r="AY3207">
        <v>0.17</v>
      </c>
      <c r="AZ3207">
        <v>0</v>
      </c>
      <c r="BA3207">
        <v>1350</v>
      </c>
    </row>
    <row r="3208" spans="1:53" x14ac:dyDescent="0.25">
      <c r="A3208">
        <v>6608</v>
      </c>
      <c r="B3208" t="s">
        <v>3439</v>
      </c>
      <c r="C3208">
        <v>0</v>
      </c>
      <c r="D3208">
        <v>1.58</v>
      </c>
      <c r="E3208">
        <v>0</v>
      </c>
      <c r="F3208">
        <v>0</v>
      </c>
      <c r="G3208">
        <v>0</v>
      </c>
      <c r="H3208">
        <v>0.03</v>
      </c>
      <c r="I3208">
        <v>0</v>
      </c>
      <c r="J3208">
        <v>2</v>
      </c>
      <c r="K3208">
        <v>0.03</v>
      </c>
      <c r="L3208">
        <v>-1</v>
      </c>
      <c r="M3208">
        <v>-1</v>
      </c>
      <c r="N3208">
        <v>0.67</v>
      </c>
      <c r="O3208">
        <v>3.58</v>
      </c>
      <c r="P3208">
        <v>0.03</v>
      </c>
      <c r="Q3208">
        <v>0.28000000000000003</v>
      </c>
      <c r="R3208">
        <v>0.05</v>
      </c>
      <c r="S3208">
        <v>0.32</v>
      </c>
      <c r="T3208">
        <v>0.23</v>
      </c>
      <c r="U3208">
        <v>0</v>
      </c>
      <c r="V3208">
        <v>0</v>
      </c>
      <c r="W3208">
        <v>20.67</v>
      </c>
      <c r="X3208">
        <v>0.6</v>
      </c>
      <c r="Y3208">
        <v>-1</v>
      </c>
      <c r="Z3208">
        <v>-1</v>
      </c>
      <c r="AA3208">
        <v>24.88</v>
      </c>
      <c r="AB3208">
        <v>0.03</v>
      </c>
      <c r="AC3208">
        <v>0.02</v>
      </c>
      <c r="AD3208">
        <v>0.03</v>
      </c>
      <c r="AE3208">
        <v>4.17</v>
      </c>
      <c r="AF3208">
        <v>-1</v>
      </c>
      <c r="AG3208">
        <v>-1</v>
      </c>
      <c r="AH3208">
        <v>-1</v>
      </c>
      <c r="AI3208">
        <v>0</v>
      </c>
      <c r="AJ3208">
        <v>0</v>
      </c>
      <c r="AK3208">
        <v>0.03</v>
      </c>
      <c r="AL3208">
        <v>0.03</v>
      </c>
      <c r="AM3208">
        <v>0.05</v>
      </c>
      <c r="AN3208">
        <v>0.05</v>
      </c>
      <c r="AO3208">
        <v>1.42</v>
      </c>
      <c r="AP3208">
        <v>1.42</v>
      </c>
      <c r="AQ3208">
        <v>22.67</v>
      </c>
      <c r="AR3208">
        <v>0.53</v>
      </c>
      <c r="AS3208">
        <v>0.68</v>
      </c>
      <c r="AT3208">
        <v>-1</v>
      </c>
      <c r="AU3208">
        <v>-1</v>
      </c>
      <c r="AV3208">
        <v>0.05</v>
      </c>
      <c r="AW3208">
        <v>29.88</v>
      </c>
      <c r="AX3208">
        <v>29.88</v>
      </c>
      <c r="AY3208">
        <v>0.17</v>
      </c>
      <c r="AZ3208">
        <v>0</v>
      </c>
      <c r="BA3208">
        <v>1350</v>
      </c>
    </row>
    <row r="3209" spans="1:53" x14ac:dyDescent="0.25">
      <c r="A3209">
        <v>6609</v>
      </c>
      <c r="B3209" t="s">
        <v>3440</v>
      </c>
      <c r="C3209">
        <v>0</v>
      </c>
      <c r="D3209">
        <v>1.58</v>
      </c>
      <c r="E3209">
        <v>0</v>
      </c>
      <c r="F3209">
        <v>0</v>
      </c>
      <c r="G3209">
        <v>0</v>
      </c>
      <c r="H3209">
        <v>0.03</v>
      </c>
      <c r="I3209">
        <v>0</v>
      </c>
      <c r="J3209">
        <v>2</v>
      </c>
      <c r="K3209">
        <v>0.03</v>
      </c>
      <c r="L3209">
        <v>-1</v>
      </c>
      <c r="M3209">
        <v>-1</v>
      </c>
      <c r="N3209">
        <v>0.67</v>
      </c>
      <c r="O3209">
        <v>3.58</v>
      </c>
      <c r="P3209">
        <v>0.03</v>
      </c>
      <c r="Q3209">
        <v>0.28000000000000003</v>
      </c>
      <c r="R3209">
        <v>0.05</v>
      </c>
      <c r="S3209">
        <v>0.32</v>
      </c>
      <c r="T3209">
        <v>0.23</v>
      </c>
      <c r="U3209">
        <v>0</v>
      </c>
      <c r="V3209">
        <v>0</v>
      </c>
      <c r="W3209">
        <v>20.67</v>
      </c>
      <c r="X3209">
        <v>0.6</v>
      </c>
      <c r="Y3209">
        <v>-1</v>
      </c>
      <c r="Z3209">
        <v>-1</v>
      </c>
      <c r="AA3209">
        <v>24.88</v>
      </c>
      <c r="AB3209">
        <v>0.03</v>
      </c>
      <c r="AC3209">
        <v>0.02</v>
      </c>
      <c r="AD3209">
        <v>0.03</v>
      </c>
      <c r="AE3209">
        <v>4.17</v>
      </c>
      <c r="AF3209">
        <v>-1</v>
      </c>
      <c r="AG3209">
        <v>-1</v>
      </c>
      <c r="AH3209">
        <v>-1</v>
      </c>
      <c r="AI3209">
        <v>0</v>
      </c>
      <c r="AJ3209">
        <v>0</v>
      </c>
      <c r="AK3209">
        <v>0.03</v>
      </c>
      <c r="AL3209">
        <v>0.03</v>
      </c>
      <c r="AM3209">
        <v>0.05</v>
      </c>
      <c r="AN3209">
        <v>0.05</v>
      </c>
      <c r="AO3209">
        <v>1.42</v>
      </c>
      <c r="AP3209">
        <v>1.42</v>
      </c>
      <c r="AQ3209">
        <v>22.67</v>
      </c>
      <c r="AR3209">
        <v>0.53</v>
      </c>
      <c r="AS3209">
        <v>0.68</v>
      </c>
      <c r="AT3209">
        <v>-1</v>
      </c>
      <c r="AU3209">
        <v>-1</v>
      </c>
      <c r="AV3209">
        <v>0.05</v>
      </c>
      <c r="AW3209">
        <v>29.88</v>
      </c>
      <c r="AX3209">
        <v>29.88</v>
      </c>
      <c r="AY3209">
        <v>0.17</v>
      </c>
      <c r="AZ3209">
        <v>0</v>
      </c>
      <c r="BA3209">
        <v>1350</v>
      </c>
    </row>
    <row r="3210" spans="1:53" x14ac:dyDescent="0.25">
      <c r="A3210">
        <v>6610</v>
      </c>
      <c r="B3210" t="s">
        <v>3441</v>
      </c>
      <c r="C3210">
        <v>0</v>
      </c>
      <c r="D3210">
        <v>1.58</v>
      </c>
      <c r="E3210">
        <v>0</v>
      </c>
      <c r="F3210">
        <v>0</v>
      </c>
      <c r="G3210">
        <v>0</v>
      </c>
      <c r="H3210">
        <v>0.03</v>
      </c>
      <c r="I3210">
        <v>0</v>
      </c>
      <c r="J3210">
        <v>2</v>
      </c>
      <c r="K3210">
        <v>0.03</v>
      </c>
      <c r="L3210">
        <v>-1</v>
      </c>
      <c r="M3210">
        <v>-1</v>
      </c>
      <c r="N3210">
        <v>0.67</v>
      </c>
      <c r="O3210">
        <v>3.58</v>
      </c>
      <c r="P3210">
        <v>0.03</v>
      </c>
      <c r="Q3210">
        <v>0.28000000000000003</v>
      </c>
      <c r="R3210">
        <v>0.05</v>
      </c>
      <c r="S3210">
        <v>0.32</v>
      </c>
      <c r="T3210">
        <v>0.23</v>
      </c>
      <c r="U3210">
        <v>0</v>
      </c>
      <c r="V3210">
        <v>0</v>
      </c>
      <c r="W3210">
        <v>20.67</v>
      </c>
      <c r="X3210">
        <v>0.6</v>
      </c>
      <c r="Y3210">
        <v>-1</v>
      </c>
      <c r="Z3210">
        <v>-1</v>
      </c>
      <c r="AA3210">
        <v>24.88</v>
      </c>
      <c r="AB3210">
        <v>0.03</v>
      </c>
      <c r="AC3210">
        <v>0.02</v>
      </c>
      <c r="AD3210">
        <v>0.03</v>
      </c>
      <c r="AE3210">
        <v>4.17</v>
      </c>
      <c r="AF3210">
        <v>-1</v>
      </c>
      <c r="AG3210">
        <v>-1</v>
      </c>
      <c r="AH3210">
        <v>-1</v>
      </c>
      <c r="AI3210">
        <v>0</v>
      </c>
      <c r="AJ3210">
        <v>0</v>
      </c>
      <c r="AK3210">
        <v>0.03</v>
      </c>
      <c r="AL3210">
        <v>0.03</v>
      </c>
      <c r="AM3210">
        <v>0.05</v>
      </c>
      <c r="AN3210">
        <v>0.05</v>
      </c>
      <c r="AO3210">
        <v>1.42</v>
      </c>
      <c r="AP3210">
        <v>1.42</v>
      </c>
      <c r="AQ3210">
        <v>22.67</v>
      </c>
      <c r="AR3210">
        <v>0.53</v>
      </c>
      <c r="AS3210">
        <v>0.68</v>
      </c>
      <c r="AT3210">
        <v>-1</v>
      </c>
      <c r="AU3210">
        <v>-1</v>
      </c>
      <c r="AV3210">
        <v>0.05</v>
      </c>
      <c r="AW3210">
        <v>29.88</v>
      </c>
      <c r="AX3210">
        <v>29.88</v>
      </c>
      <c r="AY3210">
        <v>0.17</v>
      </c>
      <c r="AZ3210">
        <v>0</v>
      </c>
      <c r="BA3210">
        <v>1350</v>
      </c>
    </row>
    <row r="3211" spans="1:53" x14ac:dyDescent="0.25">
      <c r="A3211">
        <v>6611</v>
      </c>
      <c r="B3211" t="s">
        <v>3442</v>
      </c>
      <c r="C3211">
        <v>0</v>
      </c>
      <c r="D3211">
        <v>1.58</v>
      </c>
      <c r="E3211">
        <v>0</v>
      </c>
      <c r="F3211">
        <v>0</v>
      </c>
      <c r="G3211">
        <v>0</v>
      </c>
      <c r="H3211">
        <v>0.03</v>
      </c>
      <c r="I3211">
        <v>0</v>
      </c>
      <c r="J3211">
        <v>2</v>
      </c>
      <c r="K3211">
        <v>0.03</v>
      </c>
      <c r="L3211">
        <v>-1</v>
      </c>
      <c r="M3211">
        <v>-1</v>
      </c>
      <c r="N3211">
        <v>0.67</v>
      </c>
      <c r="O3211">
        <v>3.58</v>
      </c>
      <c r="P3211">
        <v>0.03</v>
      </c>
      <c r="Q3211">
        <v>0.28000000000000003</v>
      </c>
      <c r="R3211">
        <v>0.05</v>
      </c>
      <c r="S3211">
        <v>0.32</v>
      </c>
      <c r="T3211">
        <v>0.23</v>
      </c>
      <c r="U3211">
        <v>0</v>
      </c>
      <c r="V3211">
        <v>0</v>
      </c>
      <c r="W3211">
        <v>20.67</v>
      </c>
      <c r="X3211">
        <v>0.6</v>
      </c>
      <c r="Y3211">
        <v>-1</v>
      </c>
      <c r="Z3211">
        <v>-1</v>
      </c>
      <c r="AA3211">
        <v>24.88</v>
      </c>
      <c r="AB3211">
        <v>0.03</v>
      </c>
      <c r="AC3211">
        <v>0.02</v>
      </c>
      <c r="AD3211">
        <v>0.03</v>
      </c>
      <c r="AE3211">
        <v>4.17</v>
      </c>
      <c r="AF3211">
        <v>-1</v>
      </c>
      <c r="AG3211">
        <v>-1</v>
      </c>
      <c r="AH3211">
        <v>-1</v>
      </c>
      <c r="AI3211">
        <v>0</v>
      </c>
      <c r="AJ3211">
        <v>0</v>
      </c>
      <c r="AK3211">
        <v>0.03</v>
      </c>
      <c r="AL3211">
        <v>0.03</v>
      </c>
      <c r="AM3211">
        <v>0.05</v>
      </c>
      <c r="AN3211">
        <v>0.05</v>
      </c>
      <c r="AO3211">
        <v>1.42</v>
      </c>
      <c r="AP3211">
        <v>1.42</v>
      </c>
      <c r="AQ3211">
        <v>22.67</v>
      </c>
      <c r="AR3211">
        <v>0.53</v>
      </c>
      <c r="AS3211">
        <v>0.68</v>
      </c>
      <c r="AT3211">
        <v>-1</v>
      </c>
      <c r="AU3211">
        <v>-1</v>
      </c>
      <c r="AV3211">
        <v>0.05</v>
      </c>
      <c r="AW3211">
        <v>29.88</v>
      </c>
      <c r="AX3211">
        <v>29.88</v>
      </c>
      <c r="AY3211">
        <v>0.17</v>
      </c>
      <c r="AZ3211">
        <v>0</v>
      </c>
      <c r="BA3211">
        <v>1350</v>
      </c>
    </row>
    <row r="3212" spans="1:53" x14ac:dyDescent="0.25">
      <c r="A3212">
        <v>6612</v>
      </c>
      <c r="B3212" t="s">
        <v>3443</v>
      </c>
      <c r="C3212">
        <v>0</v>
      </c>
      <c r="D3212">
        <v>1.58</v>
      </c>
      <c r="E3212">
        <v>0</v>
      </c>
      <c r="F3212">
        <v>0</v>
      </c>
      <c r="G3212">
        <v>0</v>
      </c>
      <c r="H3212">
        <v>0.03</v>
      </c>
      <c r="I3212">
        <v>0</v>
      </c>
      <c r="J3212">
        <v>2</v>
      </c>
      <c r="K3212">
        <v>0.03</v>
      </c>
      <c r="L3212">
        <v>-1</v>
      </c>
      <c r="M3212">
        <v>-1</v>
      </c>
      <c r="N3212">
        <v>0.67</v>
      </c>
      <c r="O3212">
        <v>3.58</v>
      </c>
      <c r="P3212">
        <v>0.03</v>
      </c>
      <c r="Q3212">
        <v>0.28000000000000003</v>
      </c>
      <c r="R3212">
        <v>0.05</v>
      </c>
      <c r="S3212">
        <v>0.32</v>
      </c>
      <c r="T3212">
        <v>0.23</v>
      </c>
      <c r="U3212">
        <v>0</v>
      </c>
      <c r="V3212">
        <v>0</v>
      </c>
      <c r="W3212">
        <v>20.67</v>
      </c>
      <c r="X3212">
        <v>0.6</v>
      </c>
      <c r="Y3212">
        <v>-1</v>
      </c>
      <c r="Z3212">
        <v>-1</v>
      </c>
      <c r="AA3212">
        <v>24.88</v>
      </c>
      <c r="AB3212">
        <v>0.03</v>
      </c>
      <c r="AC3212">
        <v>0.02</v>
      </c>
      <c r="AD3212">
        <v>0.03</v>
      </c>
      <c r="AE3212">
        <v>4.17</v>
      </c>
      <c r="AF3212">
        <v>-1</v>
      </c>
      <c r="AG3212">
        <v>-1</v>
      </c>
      <c r="AH3212">
        <v>-1</v>
      </c>
      <c r="AI3212">
        <v>0</v>
      </c>
      <c r="AJ3212">
        <v>0</v>
      </c>
      <c r="AK3212">
        <v>0.03</v>
      </c>
      <c r="AL3212">
        <v>0.03</v>
      </c>
      <c r="AM3212">
        <v>0.05</v>
      </c>
      <c r="AN3212">
        <v>0.05</v>
      </c>
      <c r="AO3212">
        <v>1.42</v>
      </c>
      <c r="AP3212">
        <v>1.42</v>
      </c>
      <c r="AQ3212">
        <v>22.67</v>
      </c>
      <c r="AR3212">
        <v>0.53</v>
      </c>
      <c r="AS3212">
        <v>0.68</v>
      </c>
      <c r="AT3212">
        <v>-1</v>
      </c>
      <c r="AU3212">
        <v>-1</v>
      </c>
      <c r="AV3212">
        <v>0.05</v>
      </c>
      <c r="AW3212">
        <v>29.88</v>
      </c>
      <c r="AX3212">
        <v>29.88</v>
      </c>
      <c r="AY3212">
        <v>0.17</v>
      </c>
      <c r="AZ3212">
        <v>0</v>
      </c>
      <c r="BA3212">
        <v>1350</v>
      </c>
    </row>
    <row r="3213" spans="1:53" x14ac:dyDescent="0.25">
      <c r="A3213">
        <v>6613</v>
      </c>
      <c r="B3213" t="s">
        <v>3444</v>
      </c>
      <c r="C3213">
        <v>0</v>
      </c>
      <c r="D3213">
        <v>1.58</v>
      </c>
      <c r="E3213">
        <v>0</v>
      </c>
      <c r="F3213">
        <v>0</v>
      </c>
      <c r="G3213">
        <v>0</v>
      </c>
      <c r="H3213">
        <v>0.03</v>
      </c>
      <c r="I3213">
        <v>0</v>
      </c>
      <c r="J3213">
        <v>2</v>
      </c>
      <c r="K3213">
        <v>0.03</v>
      </c>
      <c r="L3213">
        <v>-1</v>
      </c>
      <c r="M3213">
        <v>-1</v>
      </c>
      <c r="N3213">
        <v>0.67</v>
      </c>
      <c r="O3213">
        <v>3.58</v>
      </c>
      <c r="P3213">
        <v>0.03</v>
      </c>
      <c r="Q3213">
        <v>0.28000000000000003</v>
      </c>
      <c r="R3213">
        <v>0.05</v>
      </c>
      <c r="S3213">
        <v>0.32</v>
      </c>
      <c r="T3213">
        <v>0.23</v>
      </c>
      <c r="U3213">
        <v>0</v>
      </c>
      <c r="V3213">
        <v>0</v>
      </c>
      <c r="W3213">
        <v>20.67</v>
      </c>
      <c r="X3213">
        <v>0.6</v>
      </c>
      <c r="Y3213">
        <v>-1</v>
      </c>
      <c r="Z3213">
        <v>-1</v>
      </c>
      <c r="AA3213">
        <v>24.88</v>
      </c>
      <c r="AB3213">
        <v>0.03</v>
      </c>
      <c r="AC3213">
        <v>0.02</v>
      </c>
      <c r="AD3213">
        <v>0.03</v>
      </c>
      <c r="AE3213">
        <v>4.17</v>
      </c>
      <c r="AF3213">
        <v>-1</v>
      </c>
      <c r="AG3213">
        <v>-1</v>
      </c>
      <c r="AH3213">
        <v>-1</v>
      </c>
      <c r="AI3213">
        <v>0</v>
      </c>
      <c r="AJ3213">
        <v>0</v>
      </c>
      <c r="AK3213">
        <v>0.03</v>
      </c>
      <c r="AL3213">
        <v>0.03</v>
      </c>
      <c r="AM3213">
        <v>0.05</v>
      </c>
      <c r="AN3213">
        <v>0.05</v>
      </c>
      <c r="AO3213">
        <v>1.42</v>
      </c>
      <c r="AP3213">
        <v>1.42</v>
      </c>
      <c r="AQ3213">
        <v>22.67</v>
      </c>
      <c r="AR3213">
        <v>0.53</v>
      </c>
      <c r="AS3213">
        <v>0.68</v>
      </c>
      <c r="AT3213">
        <v>-1</v>
      </c>
      <c r="AU3213">
        <v>-1</v>
      </c>
      <c r="AV3213">
        <v>0.05</v>
      </c>
      <c r="AW3213">
        <v>29.88</v>
      </c>
      <c r="AX3213">
        <v>29.88</v>
      </c>
      <c r="AY3213">
        <v>0.17</v>
      </c>
      <c r="AZ3213">
        <v>0</v>
      </c>
      <c r="BA3213">
        <v>1350</v>
      </c>
    </row>
    <row r="3214" spans="1:53" x14ac:dyDescent="0.25">
      <c r="A3214">
        <v>6614</v>
      </c>
      <c r="B3214" t="s">
        <v>3445</v>
      </c>
      <c r="C3214">
        <v>0</v>
      </c>
      <c r="D3214">
        <v>1.58</v>
      </c>
      <c r="E3214">
        <v>0</v>
      </c>
      <c r="F3214">
        <v>0</v>
      </c>
      <c r="G3214">
        <v>0</v>
      </c>
      <c r="H3214">
        <v>0.03</v>
      </c>
      <c r="I3214">
        <v>0</v>
      </c>
      <c r="J3214">
        <v>2</v>
      </c>
      <c r="K3214">
        <v>0.03</v>
      </c>
      <c r="L3214">
        <v>-1</v>
      </c>
      <c r="M3214">
        <v>-1</v>
      </c>
      <c r="N3214">
        <v>0.67</v>
      </c>
      <c r="O3214">
        <v>3.58</v>
      </c>
      <c r="P3214">
        <v>0.03</v>
      </c>
      <c r="Q3214">
        <v>0.28000000000000003</v>
      </c>
      <c r="R3214">
        <v>0.05</v>
      </c>
      <c r="S3214">
        <v>0.32</v>
      </c>
      <c r="T3214">
        <v>0.23</v>
      </c>
      <c r="U3214">
        <v>0</v>
      </c>
      <c r="V3214">
        <v>0</v>
      </c>
      <c r="W3214">
        <v>20.67</v>
      </c>
      <c r="X3214">
        <v>0.6</v>
      </c>
      <c r="Y3214">
        <v>-1</v>
      </c>
      <c r="Z3214">
        <v>-1</v>
      </c>
      <c r="AA3214">
        <v>24.88</v>
      </c>
      <c r="AB3214">
        <v>0.03</v>
      </c>
      <c r="AC3214">
        <v>0.02</v>
      </c>
      <c r="AD3214">
        <v>0.03</v>
      </c>
      <c r="AE3214">
        <v>4.17</v>
      </c>
      <c r="AF3214">
        <v>-1</v>
      </c>
      <c r="AG3214">
        <v>-1</v>
      </c>
      <c r="AH3214">
        <v>-1</v>
      </c>
      <c r="AI3214">
        <v>0</v>
      </c>
      <c r="AJ3214">
        <v>0</v>
      </c>
      <c r="AK3214">
        <v>0.03</v>
      </c>
      <c r="AL3214">
        <v>0.03</v>
      </c>
      <c r="AM3214">
        <v>0.05</v>
      </c>
      <c r="AN3214">
        <v>0.05</v>
      </c>
      <c r="AO3214">
        <v>1.42</v>
      </c>
      <c r="AP3214">
        <v>1.42</v>
      </c>
      <c r="AQ3214">
        <v>22.67</v>
      </c>
      <c r="AR3214">
        <v>0.53</v>
      </c>
      <c r="AS3214">
        <v>0.68</v>
      </c>
      <c r="AT3214">
        <v>-1</v>
      </c>
      <c r="AU3214">
        <v>-1</v>
      </c>
      <c r="AV3214">
        <v>0.05</v>
      </c>
      <c r="AW3214">
        <v>29.88</v>
      </c>
      <c r="AX3214">
        <v>29.88</v>
      </c>
      <c r="AY3214">
        <v>0.17</v>
      </c>
      <c r="AZ3214">
        <v>0</v>
      </c>
      <c r="BA3214">
        <v>1350</v>
      </c>
    </row>
    <row r="3215" spans="1:53" x14ac:dyDescent="0.25">
      <c r="A3215">
        <v>6615</v>
      </c>
      <c r="B3215" t="s">
        <v>3446</v>
      </c>
      <c r="C3215">
        <v>0</v>
      </c>
      <c r="D3215">
        <v>1.58</v>
      </c>
      <c r="E3215">
        <v>0</v>
      </c>
      <c r="F3215">
        <v>0</v>
      </c>
      <c r="G3215">
        <v>0</v>
      </c>
      <c r="H3215">
        <v>0.03</v>
      </c>
      <c r="I3215">
        <v>0</v>
      </c>
      <c r="J3215">
        <v>2</v>
      </c>
      <c r="K3215">
        <v>0.03</v>
      </c>
      <c r="L3215">
        <v>-1</v>
      </c>
      <c r="M3215">
        <v>-1</v>
      </c>
      <c r="N3215">
        <v>0.67</v>
      </c>
      <c r="O3215">
        <v>3.58</v>
      </c>
      <c r="P3215">
        <v>0.03</v>
      </c>
      <c r="Q3215">
        <v>0.28000000000000003</v>
      </c>
      <c r="R3215">
        <v>0.05</v>
      </c>
      <c r="S3215">
        <v>0.32</v>
      </c>
      <c r="T3215">
        <v>0.23</v>
      </c>
      <c r="U3215">
        <v>0</v>
      </c>
      <c r="V3215">
        <v>0</v>
      </c>
      <c r="W3215">
        <v>20.67</v>
      </c>
      <c r="X3215">
        <v>0.6</v>
      </c>
      <c r="Y3215">
        <v>-1</v>
      </c>
      <c r="Z3215">
        <v>-1</v>
      </c>
      <c r="AA3215">
        <v>24.88</v>
      </c>
      <c r="AB3215">
        <v>0.03</v>
      </c>
      <c r="AC3215">
        <v>0.02</v>
      </c>
      <c r="AD3215">
        <v>0.03</v>
      </c>
      <c r="AE3215">
        <v>4.17</v>
      </c>
      <c r="AF3215">
        <v>-1</v>
      </c>
      <c r="AG3215">
        <v>-1</v>
      </c>
      <c r="AH3215">
        <v>-1</v>
      </c>
      <c r="AI3215">
        <v>0</v>
      </c>
      <c r="AJ3215">
        <v>0</v>
      </c>
      <c r="AK3215">
        <v>0.03</v>
      </c>
      <c r="AL3215">
        <v>0.03</v>
      </c>
      <c r="AM3215">
        <v>0.05</v>
      </c>
      <c r="AN3215">
        <v>0.05</v>
      </c>
      <c r="AO3215">
        <v>1.42</v>
      </c>
      <c r="AP3215">
        <v>1.42</v>
      </c>
      <c r="AQ3215">
        <v>22.67</v>
      </c>
      <c r="AR3215">
        <v>0.53</v>
      </c>
      <c r="AS3215">
        <v>0.68</v>
      </c>
      <c r="AT3215">
        <v>-1</v>
      </c>
      <c r="AU3215">
        <v>-1</v>
      </c>
      <c r="AV3215">
        <v>0.05</v>
      </c>
      <c r="AW3215">
        <v>29.88</v>
      </c>
      <c r="AX3215">
        <v>29.88</v>
      </c>
      <c r="AY3215">
        <v>0.17</v>
      </c>
      <c r="AZ3215">
        <v>0</v>
      </c>
      <c r="BA3215">
        <v>1350</v>
      </c>
    </row>
    <row r="3216" spans="1:53" x14ac:dyDescent="0.25">
      <c r="A3216">
        <v>6616</v>
      </c>
      <c r="B3216" t="s">
        <v>3447</v>
      </c>
      <c r="C3216">
        <v>0</v>
      </c>
      <c r="D3216">
        <v>1.58</v>
      </c>
      <c r="E3216">
        <v>0</v>
      </c>
      <c r="F3216">
        <v>0</v>
      </c>
      <c r="G3216">
        <v>0</v>
      </c>
      <c r="H3216">
        <v>0.03</v>
      </c>
      <c r="I3216">
        <v>0</v>
      </c>
      <c r="J3216">
        <v>2</v>
      </c>
      <c r="K3216">
        <v>0.03</v>
      </c>
      <c r="L3216">
        <v>-1</v>
      </c>
      <c r="M3216">
        <v>-1</v>
      </c>
      <c r="N3216">
        <v>0.67</v>
      </c>
      <c r="O3216">
        <v>3.58</v>
      </c>
      <c r="P3216">
        <v>0.03</v>
      </c>
      <c r="Q3216">
        <v>0.28000000000000003</v>
      </c>
      <c r="R3216">
        <v>0.05</v>
      </c>
      <c r="S3216">
        <v>0.32</v>
      </c>
      <c r="T3216">
        <v>0.23</v>
      </c>
      <c r="U3216">
        <v>0</v>
      </c>
      <c r="V3216">
        <v>0</v>
      </c>
      <c r="W3216">
        <v>20.67</v>
      </c>
      <c r="X3216">
        <v>0.6</v>
      </c>
      <c r="Y3216">
        <v>-1</v>
      </c>
      <c r="Z3216">
        <v>-1</v>
      </c>
      <c r="AA3216">
        <v>24.88</v>
      </c>
      <c r="AB3216">
        <v>0.03</v>
      </c>
      <c r="AC3216">
        <v>0.02</v>
      </c>
      <c r="AD3216">
        <v>0.03</v>
      </c>
      <c r="AE3216">
        <v>4.17</v>
      </c>
      <c r="AF3216">
        <v>-1</v>
      </c>
      <c r="AG3216">
        <v>-1</v>
      </c>
      <c r="AH3216">
        <v>-1</v>
      </c>
      <c r="AI3216">
        <v>0</v>
      </c>
      <c r="AJ3216">
        <v>0</v>
      </c>
      <c r="AK3216">
        <v>0.03</v>
      </c>
      <c r="AL3216">
        <v>0.03</v>
      </c>
      <c r="AM3216">
        <v>0.05</v>
      </c>
      <c r="AN3216">
        <v>0.05</v>
      </c>
      <c r="AO3216">
        <v>1.42</v>
      </c>
      <c r="AP3216">
        <v>1.42</v>
      </c>
      <c r="AQ3216">
        <v>22.67</v>
      </c>
      <c r="AR3216">
        <v>0.53</v>
      </c>
      <c r="AS3216">
        <v>0.68</v>
      </c>
      <c r="AT3216">
        <v>-1</v>
      </c>
      <c r="AU3216">
        <v>-1</v>
      </c>
      <c r="AV3216">
        <v>0.05</v>
      </c>
      <c r="AW3216">
        <v>29.88</v>
      </c>
      <c r="AX3216">
        <v>29.88</v>
      </c>
      <c r="AY3216">
        <v>0.17</v>
      </c>
      <c r="AZ3216">
        <v>0</v>
      </c>
      <c r="BA3216">
        <v>1350</v>
      </c>
    </row>
    <row r="3217" spans="1:53" x14ac:dyDescent="0.25">
      <c r="A3217">
        <v>6617</v>
      </c>
      <c r="B3217" t="s">
        <v>3448</v>
      </c>
      <c r="C3217">
        <v>0</v>
      </c>
      <c r="D3217">
        <v>1.58</v>
      </c>
      <c r="E3217">
        <v>0</v>
      </c>
      <c r="F3217">
        <v>0</v>
      </c>
      <c r="G3217">
        <v>0</v>
      </c>
      <c r="H3217">
        <v>0.03</v>
      </c>
      <c r="I3217">
        <v>0</v>
      </c>
      <c r="J3217">
        <v>2</v>
      </c>
      <c r="K3217">
        <v>0.03</v>
      </c>
      <c r="L3217">
        <v>-1</v>
      </c>
      <c r="M3217">
        <v>-1</v>
      </c>
      <c r="N3217">
        <v>0.67</v>
      </c>
      <c r="O3217">
        <v>3.58</v>
      </c>
      <c r="P3217">
        <v>0.03</v>
      </c>
      <c r="Q3217">
        <v>0.28000000000000003</v>
      </c>
      <c r="R3217">
        <v>0.05</v>
      </c>
      <c r="S3217">
        <v>0.32</v>
      </c>
      <c r="T3217">
        <v>0.23</v>
      </c>
      <c r="U3217">
        <v>0</v>
      </c>
      <c r="V3217">
        <v>0</v>
      </c>
      <c r="W3217">
        <v>20.67</v>
      </c>
      <c r="X3217">
        <v>0.6</v>
      </c>
      <c r="Y3217">
        <v>-1</v>
      </c>
      <c r="Z3217">
        <v>-1</v>
      </c>
      <c r="AA3217">
        <v>24.88</v>
      </c>
      <c r="AB3217">
        <v>0.03</v>
      </c>
      <c r="AC3217">
        <v>0.02</v>
      </c>
      <c r="AD3217">
        <v>0.03</v>
      </c>
      <c r="AE3217">
        <v>4.17</v>
      </c>
      <c r="AF3217">
        <v>-1</v>
      </c>
      <c r="AG3217">
        <v>-1</v>
      </c>
      <c r="AH3217">
        <v>-1</v>
      </c>
      <c r="AI3217">
        <v>0</v>
      </c>
      <c r="AJ3217">
        <v>0</v>
      </c>
      <c r="AK3217">
        <v>0.03</v>
      </c>
      <c r="AL3217">
        <v>0.03</v>
      </c>
      <c r="AM3217">
        <v>0.05</v>
      </c>
      <c r="AN3217">
        <v>0.05</v>
      </c>
      <c r="AO3217">
        <v>1.42</v>
      </c>
      <c r="AP3217">
        <v>1.42</v>
      </c>
      <c r="AQ3217">
        <v>22.67</v>
      </c>
      <c r="AR3217">
        <v>0.53</v>
      </c>
      <c r="AS3217">
        <v>0.68</v>
      </c>
      <c r="AT3217">
        <v>-1</v>
      </c>
      <c r="AU3217">
        <v>-1</v>
      </c>
      <c r="AV3217">
        <v>0.05</v>
      </c>
      <c r="AW3217">
        <v>29.88</v>
      </c>
      <c r="AX3217">
        <v>29.88</v>
      </c>
      <c r="AY3217">
        <v>0.17</v>
      </c>
      <c r="AZ3217">
        <v>0</v>
      </c>
      <c r="BA3217">
        <v>1350</v>
      </c>
    </row>
    <row r="3218" spans="1:53" x14ac:dyDescent="0.25">
      <c r="A3218">
        <v>6618</v>
      </c>
      <c r="B3218" t="s">
        <v>3449</v>
      </c>
      <c r="C3218">
        <v>0</v>
      </c>
      <c r="D3218">
        <v>1.58</v>
      </c>
      <c r="E3218">
        <v>0</v>
      </c>
      <c r="F3218">
        <v>0</v>
      </c>
      <c r="G3218">
        <v>0</v>
      </c>
      <c r="H3218">
        <v>0.03</v>
      </c>
      <c r="I3218">
        <v>0</v>
      </c>
      <c r="J3218">
        <v>2</v>
      </c>
      <c r="K3218">
        <v>0.03</v>
      </c>
      <c r="L3218">
        <v>-1</v>
      </c>
      <c r="M3218">
        <v>-1</v>
      </c>
      <c r="N3218">
        <v>0.67</v>
      </c>
      <c r="O3218">
        <v>3.58</v>
      </c>
      <c r="P3218">
        <v>0.03</v>
      </c>
      <c r="Q3218">
        <v>0.28000000000000003</v>
      </c>
      <c r="R3218">
        <v>0.05</v>
      </c>
      <c r="S3218">
        <v>0.32</v>
      </c>
      <c r="T3218">
        <v>0.23</v>
      </c>
      <c r="U3218">
        <v>0</v>
      </c>
      <c r="V3218">
        <v>0</v>
      </c>
      <c r="W3218">
        <v>20.67</v>
      </c>
      <c r="X3218">
        <v>0.6</v>
      </c>
      <c r="Y3218">
        <v>-1</v>
      </c>
      <c r="Z3218">
        <v>-1</v>
      </c>
      <c r="AA3218">
        <v>24.88</v>
      </c>
      <c r="AB3218">
        <v>0.03</v>
      </c>
      <c r="AC3218">
        <v>0.02</v>
      </c>
      <c r="AD3218">
        <v>0.03</v>
      </c>
      <c r="AE3218">
        <v>4.17</v>
      </c>
      <c r="AF3218">
        <v>-1</v>
      </c>
      <c r="AG3218">
        <v>-1</v>
      </c>
      <c r="AH3218">
        <v>-1</v>
      </c>
      <c r="AI3218">
        <v>0</v>
      </c>
      <c r="AJ3218">
        <v>0</v>
      </c>
      <c r="AK3218">
        <v>0.03</v>
      </c>
      <c r="AL3218">
        <v>0.03</v>
      </c>
      <c r="AM3218">
        <v>0.05</v>
      </c>
      <c r="AN3218">
        <v>0.05</v>
      </c>
      <c r="AO3218">
        <v>1.42</v>
      </c>
      <c r="AP3218">
        <v>1.42</v>
      </c>
      <c r="AQ3218">
        <v>22.67</v>
      </c>
      <c r="AR3218">
        <v>0.53</v>
      </c>
      <c r="AS3218">
        <v>0.68</v>
      </c>
      <c r="AT3218">
        <v>-1</v>
      </c>
      <c r="AU3218">
        <v>-1</v>
      </c>
      <c r="AV3218">
        <v>0.05</v>
      </c>
      <c r="AW3218">
        <v>29.88</v>
      </c>
      <c r="AX3218">
        <v>29.88</v>
      </c>
      <c r="AY3218">
        <v>0.17</v>
      </c>
      <c r="AZ3218">
        <v>0</v>
      </c>
      <c r="BA3218">
        <v>1350</v>
      </c>
    </row>
    <row r="3219" spans="1:53" x14ac:dyDescent="0.25">
      <c r="A3219">
        <v>6619</v>
      </c>
      <c r="B3219" t="s">
        <v>3450</v>
      </c>
      <c r="C3219">
        <v>0</v>
      </c>
      <c r="D3219">
        <v>1.58</v>
      </c>
      <c r="E3219">
        <v>0</v>
      </c>
      <c r="F3219">
        <v>0</v>
      </c>
      <c r="G3219">
        <v>0</v>
      </c>
      <c r="H3219">
        <v>0.03</v>
      </c>
      <c r="I3219">
        <v>0</v>
      </c>
      <c r="J3219">
        <v>2</v>
      </c>
      <c r="K3219">
        <v>0.03</v>
      </c>
      <c r="L3219">
        <v>-1</v>
      </c>
      <c r="M3219">
        <v>-1</v>
      </c>
      <c r="N3219">
        <v>0.67</v>
      </c>
      <c r="O3219">
        <v>3.58</v>
      </c>
      <c r="P3219">
        <v>0.03</v>
      </c>
      <c r="Q3219">
        <v>0.28000000000000003</v>
      </c>
      <c r="R3219">
        <v>0.05</v>
      </c>
      <c r="S3219">
        <v>0.32</v>
      </c>
      <c r="T3219">
        <v>0.23</v>
      </c>
      <c r="U3219">
        <v>0</v>
      </c>
      <c r="V3219">
        <v>0</v>
      </c>
      <c r="W3219">
        <v>20.67</v>
      </c>
      <c r="X3219">
        <v>0.6</v>
      </c>
      <c r="Y3219">
        <v>-1</v>
      </c>
      <c r="Z3219">
        <v>-1</v>
      </c>
      <c r="AA3219">
        <v>24.88</v>
      </c>
      <c r="AB3219">
        <v>0.03</v>
      </c>
      <c r="AC3219">
        <v>0.02</v>
      </c>
      <c r="AD3219">
        <v>0.03</v>
      </c>
      <c r="AE3219">
        <v>4.17</v>
      </c>
      <c r="AF3219">
        <v>-1</v>
      </c>
      <c r="AG3219">
        <v>-1</v>
      </c>
      <c r="AH3219">
        <v>-1</v>
      </c>
      <c r="AI3219">
        <v>0</v>
      </c>
      <c r="AJ3219">
        <v>0</v>
      </c>
      <c r="AK3219">
        <v>0.03</v>
      </c>
      <c r="AL3219">
        <v>0.03</v>
      </c>
      <c r="AM3219">
        <v>0.05</v>
      </c>
      <c r="AN3219">
        <v>0.05</v>
      </c>
      <c r="AO3219">
        <v>1.42</v>
      </c>
      <c r="AP3219">
        <v>1.42</v>
      </c>
      <c r="AQ3219">
        <v>22.67</v>
      </c>
      <c r="AR3219">
        <v>0.53</v>
      </c>
      <c r="AS3219">
        <v>0.68</v>
      </c>
      <c r="AT3219">
        <v>-1</v>
      </c>
      <c r="AU3219">
        <v>-1</v>
      </c>
      <c r="AV3219">
        <v>0.05</v>
      </c>
      <c r="AW3219">
        <v>29.88</v>
      </c>
      <c r="AX3219">
        <v>29.88</v>
      </c>
      <c r="AY3219">
        <v>0.17</v>
      </c>
      <c r="AZ3219">
        <v>0</v>
      </c>
      <c r="BA3219">
        <v>1350</v>
      </c>
    </row>
    <row r="3220" spans="1:53" x14ac:dyDescent="0.25">
      <c r="A3220">
        <v>6620</v>
      </c>
      <c r="B3220" t="s">
        <v>3451</v>
      </c>
      <c r="C3220">
        <v>0</v>
      </c>
      <c r="D3220">
        <v>1.58</v>
      </c>
      <c r="E3220">
        <v>0</v>
      </c>
      <c r="F3220">
        <v>0</v>
      </c>
      <c r="G3220">
        <v>0</v>
      </c>
      <c r="H3220">
        <v>0.03</v>
      </c>
      <c r="I3220">
        <v>0</v>
      </c>
      <c r="J3220">
        <v>2</v>
      </c>
      <c r="K3220">
        <v>0.03</v>
      </c>
      <c r="L3220">
        <v>-1</v>
      </c>
      <c r="M3220">
        <v>-1</v>
      </c>
      <c r="N3220">
        <v>0.67</v>
      </c>
      <c r="O3220">
        <v>3.58</v>
      </c>
      <c r="P3220">
        <v>0.03</v>
      </c>
      <c r="Q3220">
        <v>0.28000000000000003</v>
      </c>
      <c r="R3220">
        <v>0.05</v>
      </c>
      <c r="S3220">
        <v>0.32</v>
      </c>
      <c r="T3220">
        <v>0.23</v>
      </c>
      <c r="U3220">
        <v>0</v>
      </c>
      <c r="V3220">
        <v>0</v>
      </c>
      <c r="W3220">
        <v>20.67</v>
      </c>
      <c r="X3220">
        <v>0.6</v>
      </c>
      <c r="Y3220">
        <v>-1</v>
      </c>
      <c r="Z3220">
        <v>-1</v>
      </c>
      <c r="AA3220">
        <v>24.88</v>
      </c>
      <c r="AB3220">
        <v>0.03</v>
      </c>
      <c r="AC3220">
        <v>0.02</v>
      </c>
      <c r="AD3220">
        <v>0.03</v>
      </c>
      <c r="AE3220">
        <v>4.17</v>
      </c>
      <c r="AF3220">
        <v>-1</v>
      </c>
      <c r="AG3220">
        <v>-1</v>
      </c>
      <c r="AH3220">
        <v>-1</v>
      </c>
      <c r="AI3220">
        <v>0</v>
      </c>
      <c r="AJ3220">
        <v>0</v>
      </c>
      <c r="AK3220">
        <v>0.03</v>
      </c>
      <c r="AL3220">
        <v>0.03</v>
      </c>
      <c r="AM3220">
        <v>0.05</v>
      </c>
      <c r="AN3220">
        <v>0.05</v>
      </c>
      <c r="AO3220">
        <v>1.42</v>
      </c>
      <c r="AP3220">
        <v>1.42</v>
      </c>
      <c r="AQ3220">
        <v>22.67</v>
      </c>
      <c r="AR3220">
        <v>0.53</v>
      </c>
      <c r="AS3220">
        <v>0.68</v>
      </c>
      <c r="AT3220">
        <v>-1</v>
      </c>
      <c r="AU3220">
        <v>-1</v>
      </c>
      <c r="AV3220">
        <v>0.05</v>
      </c>
      <c r="AW3220">
        <v>29.88</v>
      </c>
      <c r="AX3220">
        <v>29.88</v>
      </c>
      <c r="AY3220">
        <v>0.17</v>
      </c>
      <c r="AZ3220">
        <v>0</v>
      </c>
      <c r="BA3220">
        <v>1350</v>
      </c>
    </row>
    <row r="3221" spans="1:53" x14ac:dyDescent="0.25">
      <c r="A3221">
        <v>6621</v>
      </c>
      <c r="B3221" t="s">
        <v>3452</v>
      </c>
      <c r="C3221">
        <v>0</v>
      </c>
      <c r="D3221">
        <v>1.58</v>
      </c>
      <c r="E3221">
        <v>0</v>
      </c>
      <c r="F3221">
        <v>0</v>
      </c>
      <c r="G3221">
        <v>0</v>
      </c>
      <c r="H3221">
        <v>0.03</v>
      </c>
      <c r="I3221">
        <v>0</v>
      </c>
      <c r="J3221">
        <v>2</v>
      </c>
      <c r="K3221">
        <v>0.03</v>
      </c>
      <c r="L3221">
        <v>-1</v>
      </c>
      <c r="M3221">
        <v>-1</v>
      </c>
      <c r="N3221">
        <v>0.67</v>
      </c>
      <c r="O3221">
        <v>3.58</v>
      </c>
      <c r="P3221">
        <v>0.03</v>
      </c>
      <c r="Q3221">
        <v>0.28000000000000003</v>
      </c>
      <c r="R3221">
        <v>0.05</v>
      </c>
      <c r="S3221">
        <v>0.32</v>
      </c>
      <c r="T3221">
        <v>0.23</v>
      </c>
      <c r="U3221">
        <v>0</v>
      </c>
      <c r="V3221">
        <v>0</v>
      </c>
      <c r="W3221">
        <v>20.67</v>
      </c>
      <c r="X3221">
        <v>0.6</v>
      </c>
      <c r="Y3221">
        <v>-1</v>
      </c>
      <c r="Z3221">
        <v>-1</v>
      </c>
      <c r="AA3221">
        <v>24.88</v>
      </c>
      <c r="AB3221">
        <v>0.03</v>
      </c>
      <c r="AC3221">
        <v>0.02</v>
      </c>
      <c r="AD3221">
        <v>0.03</v>
      </c>
      <c r="AE3221">
        <v>4.17</v>
      </c>
      <c r="AF3221">
        <v>-1</v>
      </c>
      <c r="AG3221">
        <v>-1</v>
      </c>
      <c r="AH3221">
        <v>-1</v>
      </c>
      <c r="AI3221">
        <v>0</v>
      </c>
      <c r="AJ3221">
        <v>0</v>
      </c>
      <c r="AK3221">
        <v>0.03</v>
      </c>
      <c r="AL3221">
        <v>0.03</v>
      </c>
      <c r="AM3221">
        <v>0.05</v>
      </c>
      <c r="AN3221">
        <v>0.05</v>
      </c>
      <c r="AO3221">
        <v>1.42</v>
      </c>
      <c r="AP3221">
        <v>1.42</v>
      </c>
      <c r="AQ3221">
        <v>22.67</v>
      </c>
      <c r="AR3221">
        <v>0.53</v>
      </c>
      <c r="AS3221">
        <v>0.68</v>
      </c>
      <c r="AT3221">
        <v>-1</v>
      </c>
      <c r="AU3221">
        <v>-1</v>
      </c>
      <c r="AV3221">
        <v>0.05</v>
      </c>
      <c r="AW3221">
        <v>29.88</v>
      </c>
      <c r="AX3221">
        <v>29.88</v>
      </c>
      <c r="AY3221">
        <v>0.17</v>
      </c>
      <c r="AZ3221">
        <v>0</v>
      </c>
      <c r="BA3221">
        <v>1350</v>
      </c>
    </row>
    <row r="3222" spans="1:53" x14ac:dyDescent="0.25">
      <c r="A3222">
        <v>6622</v>
      </c>
      <c r="B3222" t="s">
        <v>3453</v>
      </c>
      <c r="C3222">
        <v>0</v>
      </c>
      <c r="D3222">
        <v>1.58</v>
      </c>
      <c r="E3222">
        <v>0</v>
      </c>
      <c r="F3222">
        <v>0</v>
      </c>
      <c r="G3222">
        <v>0</v>
      </c>
      <c r="H3222">
        <v>0.03</v>
      </c>
      <c r="I3222">
        <v>0</v>
      </c>
      <c r="J3222">
        <v>2</v>
      </c>
      <c r="K3222">
        <v>0.03</v>
      </c>
      <c r="L3222">
        <v>-1</v>
      </c>
      <c r="M3222">
        <v>-1</v>
      </c>
      <c r="N3222">
        <v>0.67</v>
      </c>
      <c r="O3222">
        <v>3.58</v>
      </c>
      <c r="P3222">
        <v>0.03</v>
      </c>
      <c r="Q3222">
        <v>0.28000000000000003</v>
      </c>
      <c r="R3222">
        <v>0.05</v>
      </c>
      <c r="S3222">
        <v>0.32</v>
      </c>
      <c r="T3222">
        <v>0.23</v>
      </c>
      <c r="U3222">
        <v>0</v>
      </c>
      <c r="V3222">
        <v>0</v>
      </c>
      <c r="W3222">
        <v>20.67</v>
      </c>
      <c r="X3222">
        <v>0.6</v>
      </c>
      <c r="Y3222">
        <v>-1</v>
      </c>
      <c r="Z3222">
        <v>-1</v>
      </c>
      <c r="AA3222">
        <v>24.88</v>
      </c>
      <c r="AB3222">
        <v>0.03</v>
      </c>
      <c r="AC3222">
        <v>0.02</v>
      </c>
      <c r="AD3222">
        <v>0.03</v>
      </c>
      <c r="AE3222">
        <v>4.17</v>
      </c>
      <c r="AF3222">
        <v>-1</v>
      </c>
      <c r="AG3222">
        <v>-1</v>
      </c>
      <c r="AH3222">
        <v>-1</v>
      </c>
      <c r="AI3222">
        <v>0</v>
      </c>
      <c r="AJ3222">
        <v>0</v>
      </c>
      <c r="AK3222">
        <v>0.03</v>
      </c>
      <c r="AL3222">
        <v>0.03</v>
      </c>
      <c r="AM3222">
        <v>0.05</v>
      </c>
      <c r="AN3222">
        <v>0.05</v>
      </c>
      <c r="AO3222">
        <v>1.42</v>
      </c>
      <c r="AP3222">
        <v>1.42</v>
      </c>
      <c r="AQ3222">
        <v>22.67</v>
      </c>
      <c r="AR3222">
        <v>0.53</v>
      </c>
      <c r="AS3222">
        <v>0.68</v>
      </c>
      <c r="AT3222">
        <v>-1</v>
      </c>
      <c r="AU3222">
        <v>-1</v>
      </c>
      <c r="AV3222">
        <v>0.05</v>
      </c>
      <c r="AW3222">
        <v>29.88</v>
      </c>
      <c r="AX3222">
        <v>29.88</v>
      </c>
      <c r="AY3222">
        <v>0.17</v>
      </c>
      <c r="AZ3222">
        <v>0</v>
      </c>
      <c r="BA3222">
        <v>1350</v>
      </c>
    </row>
    <row r="3223" spans="1:53" x14ac:dyDescent="0.25">
      <c r="A3223">
        <v>6623</v>
      </c>
      <c r="B3223" t="s">
        <v>3454</v>
      </c>
      <c r="C3223">
        <v>0</v>
      </c>
      <c r="D3223">
        <v>1.58</v>
      </c>
      <c r="E3223">
        <v>0</v>
      </c>
      <c r="F3223">
        <v>0</v>
      </c>
      <c r="G3223">
        <v>0</v>
      </c>
      <c r="H3223">
        <v>0.03</v>
      </c>
      <c r="I3223">
        <v>0</v>
      </c>
      <c r="J3223">
        <v>2</v>
      </c>
      <c r="K3223">
        <v>0.03</v>
      </c>
      <c r="L3223">
        <v>-1</v>
      </c>
      <c r="M3223">
        <v>-1</v>
      </c>
      <c r="N3223">
        <v>0.67</v>
      </c>
      <c r="O3223">
        <v>3.58</v>
      </c>
      <c r="P3223">
        <v>0.03</v>
      </c>
      <c r="Q3223">
        <v>0.28000000000000003</v>
      </c>
      <c r="R3223">
        <v>0.05</v>
      </c>
      <c r="S3223">
        <v>0.32</v>
      </c>
      <c r="T3223">
        <v>0.23</v>
      </c>
      <c r="U3223">
        <v>0</v>
      </c>
      <c r="V3223">
        <v>0</v>
      </c>
      <c r="W3223">
        <v>20.67</v>
      </c>
      <c r="X3223">
        <v>0.6</v>
      </c>
      <c r="Y3223">
        <v>-1</v>
      </c>
      <c r="Z3223">
        <v>-1</v>
      </c>
      <c r="AA3223">
        <v>24.88</v>
      </c>
      <c r="AB3223">
        <v>0.03</v>
      </c>
      <c r="AC3223">
        <v>0.02</v>
      </c>
      <c r="AD3223">
        <v>0.03</v>
      </c>
      <c r="AE3223">
        <v>4.17</v>
      </c>
      <c r="AF3223">
        <v>-1</v>
      </c>
      <c r="AG3223">
        <v>-1</v>
      </c>
      <c r="AH3223">
        <v>-1</v>
      </c>
      <c r="AI3223">
        <v>0</v>
      </c>
      <c r="AJ3223">
        <v>0</v>
      </c>
      <c r="AK3223">
        <v>0.03</v>
      </c>
      <c r="AL3223">
        <v>0.03</v>
      </c>
      <c r="AM3223">
        <v>0.05</v>
      </c>
      <c r="AN3223">
        <v>0.05</v>
      </c>
      <c r="AO3223">
        <v>1.42</v>
      </c>
      <c r="AP3223">
        <v>1.42</v>
      </c>
      <c r="AQ3223">
        <v>22.67</v>
      </c>
      <c r="AR3223">
        <v>0.53</v>
      </c>
      <c r="AS3223">
        <v>0.68</v>
      </c>
      <c r="AT3223">
        <v>-1</v>
      </c>
      <c r="AU3223">
        <v>-1</v>
      </c>
      <c r="AV3223">
        <v>0.05</v>
      </c>
      <c r="AW3223">
        <v>29.88</v>
      </c>
      <c r="AX3223">
        <v>29.88</v>
      </c>
      <c r="AY3223">
        <v>0.17</v>
      </c>
      <c r="AZ3223">
        <v>0</v>
      </c>
      <c r="BA3223">
        <v>1350</v>
      </c>
    </row>
    <row r="3224" spans="1:53" x14ac:dyDescent="0.25">
      <c r="A3224">
        <v>6624</v>
      </c>
      <c r="B3224" t="s">
        <v>3455</v>
      </c>
      <c r="C3224">
        <v>0</v>
      </c>
      <c r="D3224">
        <v>1.58</v>
      </c>
      <c r="E3224">
        <v>0</v>
      </c>
      <c r="F3224">
        <v>0</v>
      </c>
      <c r="G3224">
        <v>0</v>
      </c>
      <c r="H3224">
        <v>0.03</v>
      </c>
      <c r="I3224">
        <v>0</v>
      </c>
      <c r="J3224">
        <v>2</v>
      </c>
      <c r="K3224">
        <v>0.03</v>
      </c>
      <c r="L3224">
        <v>-1</v>
      </c>
      <c r="M3224">
        <v>-1</v>
      </c>
      <c r="N3224">
        <v>0.67</v>
      </c>
      <c r="O3224">
        <v>3.58</v>
      </c>
      <c r="P3224">
        <v>0.03</v>
      </c>
      <c r="Q3224">
        <v>0.28000000000000003</v>
      </c>
      <c r="R3224">
        <v>0.05</v>
      </c>
      <c r="S3224">
        <v>0.32</v>
      </c>
      <c r="T3224">
        <v>0.23</v>
      </c>
      <c r="U3224">
        <v>0</v>
      </c>
      <c r="V3224">
        <v>0</v>
      </c>
      <c r="W3224">
        <v>20.67</v>
      </c>
      <c r="X3224">
        <v>0.6</v>
      </c>
      <c r="Y3224">
        <v>-1</v>
      </c>
      <c r="Z3224">
        <v>-1</v>
      </c>
      <c r="AA3224">
        <v>24.88</v>
      </c>
      <c r="AB3224">
        <v>0.03</v>
      </c>
      <c r="AC3224">
        <v>0.02</v>
      </c>
      <c r="AD3224">
        <v>0.03</v>
      </c>
      <c r="AE3224">
        <v>4.17</v>
      </c>
      <c r="AF3224">
        <v>-1</v>
      </c>
      <c r="AG3224">
        <v>-1</v>
      </c>
      <c r="AH3224">
        <v>-1</v>
      </c>
      <c r="AI3224">
        <v>0</v>
      </c>
      <c r="AJ3224">
        <v>0</v>
      </c>
      <c r="AK3224">
        <v>0.03</v>
      </c>
      <c r="AL3224">
        <v>0.03</v>
      </c>
      <c r="AM3224">
        <v>0.05</v>
      </c>
      <c r="AN3224">
        <v>0.05</v>
      </c>
      <c r="AO3224">
        <v>1.42</v>
      </c>
      <c r="AP3224">
        <v>1.42</v>
      </c>
      <c r="AQ3224">
        <v>22.67</v>
      </c>
      <c r="AR3224">
        <v>0.53</v>
      </c>
      <c r="AS3224">
        <v>0.68</v>
      </c>
      <c r="AT3224">
        <v>-1</v>
      </c>
      <c r="AU3224">
        <v>-1</v>
      </c>
      <c r="AV3224">
        <v>0.05</v>
      </c>
      <c r="AW3224">
        <v>29.88</v>
      </c>
      <c r="AX3224">
        <v>29.88</v>
      </c>
      <c r="AY3224">
        <v>0.17</v>
      </c>
      <c r="AZ3224">
        <v>0</v>
      </c>
      <c r="BA3224">
        <v>1350</v>
      </c>
    </row>
    <row r="3225" spans="1:53" x14ac:dyDescent="0.25">
      <c r="A3225">
        <v>6626</v>
      </c>
      <c r="B3225" t="s">
        <v>3456</v>
      </c>
      <c r="C3225">
        <v>0</v>
      </c>
      <c r="D3225">
        <v>1.58</v>
      </c>
      <c r="E3225">
        <v>0</v>
      </c>
      <c r="F3225">
        <v>0</v>
      </c>
      <c r="G3225">
        <v>0</v>
      </c>
      <c r="H3225">
        <v>0.03</v>
      </c>
      <c r="I3225">
        <v>0</v>
      </c>
      <c r="J3225">
        <v>2</v>
      </c>
      <c r="K3225">
        <v>0.03</v>
      </c>
      <c r="L3225">
        <v>-1</v>
      </c>
      <c r="M3225">
        <v>-1</v>
      </c>
      <c r="N3225">
        <v>0.67</v>
      </c>
      <c r="O3225">
        <v>3.58</v>
      </c>
      <c r="P3225">
        <v>0.03</v>
      </c>
      <c r="Q3225">
        <v>0.28000000000000003</v>
      </c>
      <c r="R3225">
        <v>0.05</v>
      </c>
      <c r="S3225">
        <v>0.32</v>
      </c>
      <c r="T3225">
        <v>0.23</v>
      </c>
      <c r="U3225">
        <v>0</v>
      </c>
      <c r="V3225">
        <v>0</v>
      </c>
      <c r="W3225">
        <v>20.67</v>
      </c>
      <c r="X3225">
        <v>0.6</v>
      </c>
      <c r="Y3225">
        <v>-1</v>
      </c>
      <c r="Z3225">
        <v>-1</v>
      </c>
      <c r="AA3225">
        <v>24.88</v>
      </c>
      <c r="AB3225">
        <v>0.03</v>
      </c>
      <c r="AC3225">
        <v>0.02</v>
      </c>
      <c r="AD3225">
        <v>0.03</v>
      </c>
      <c r="AE3225">
        <v>4.17</v>
      </c>
      <c r="AF3225">
        <v>-1</v>
      </c>
      <c r="AG3225">
        <v>-1</v>
      </c>
      <c r="AH3225">
        <v>-1</v>
      </c>
      <c r="AI3225">
        <v>0</v>
      </c>
      <c r="AJ3225">
        <v>0</v>
      </c>
      <c r="AK3225">
        <v>0.03</v>
      </c>
      <c r="AL3225">
        <v>0.03</v>
      </c>
      <c r="AM3225">
        <v>0.05</v>
      </c>
      <c r="AN3225">
        <v>0.05</v>
      </c>
      <c r="AO3225">
        <v>1.42</v>
      </c>
      <c r="AP3225">
        <v>1.42</v>
      </c>
      <c r="AQ3225">
        <v>22.67</v>
      </c>
      <c r="AR3225">
        <v>0.53</v>
      </c>
      <c r="AS3225">
        <v>0.68</v>
      </c>
      <c r="AT3225">
        <v>-1</v>
      </c>
      <c r="AU3225">
        <v>-1</v>
      </c>
      <c r="AV3225">
        <v>0.05</v>
      </c>
      <c r="AW3225">
        <v>29.88</v>
      </c>
      <c r="AX3225">
        <v>29.88</v>
      </c>
      <c r="AY3225">
        <v>0.17</v>
      </c>
      <c r="AZ3225">
        <v>0</v>
      </c>
      <c r="BA3225">
        <v>1350</v>
      </c>
    </row>
    <row r="3226" spans="1:53" x14ac:dyDescent="0.25">
      <c r="A3226">
        <v>6627</v>
      </c>
      <c r="B3226" t="s">
        <v>3457</v>
      </c>
      <c r="C3226">
        <v>0</v>
      </c>
      <c r="D3226">
        <v>1.58</v>
      </c>
      <c r="E3226">
        <v>0</v>
      </c>
      <c r="F3226">
        <v>0</v>
      </c>
      <c r="G3226">
        <v>0</v>
      </c>
      <c r="H3226">
        <v>0.03</v>
      </c>
      <c r="I3226">
        <v>0</v>
      </c>
      <c r="J3226">
        <v>2</v>
      </c>
      <c r="K3226">
        <v>0.03</v>
      </c>
      <c r="L3226">
        <v>-1</v>
      </c>
      <c r="M3226">
        <v>-1</v>
      </c>
      <c r="N3226">
        <v>0.67</v>
      </c>
      <c r="O3226">
        <v>3.58</v>
      </c>
      <c r="P3226">
        <v>0.03</v>
      </c>
      <c r="Q3226">
        <v>0.28000000000000003</v>
      </c>
      <c r="R3226">
        <v>0.05</v>
      </c>
      <c r="S3226">
        <v>0.32</v>
      </c>
      <c r="T3226">
        <v>0.23</v>
      </c>
      <c r="U3226">
        <v>0</v>
      </c>
      <c r="V3226">
        <v>0</v>
      </c>
      <c r="W3226">
        <v>20.67</v>
      </c>
      <c r="X3226">
        <v>0.6</v>
      </c>
      <c r="Y3226">
        <v>-1</v>
      </c>
      <c r="Z3226">
        <v>-1</v>
      </c>
      <c r="AA3226">
        <v>24.88</v>
      </c>
      <c r="AB3226">
        <v>0.03</v>
      </c>
      <c r="AC3226">
        <v>0.02</v>
      </c>
      <c r="AD3226">
        <v>0.03</v>
      </c>
      <c r="AE3226">
        <v>4.17</v>
      </c>
      <c r="AF3226">
        <v>-1</v>
      </c>
      <c r="AG3226">
        <v>-1</v>
      </c>
      <c r="AH3226">
        <v>-1</v>
      </c>
      <c r="AI3226">
        <v>0</v>
      </c>
      <c r="AJ3226">
        <v>0</v>
      </c>
      <c r="AK3226">
        <v>0.03</v>
      </c>
      <c r="AL3226">
        <v>0.03</v>
      </c>
      <c r="AM3226">
        <v>0.05</v>
      </c>
      <c r="AN3226">
        <v>0.05</v>
      </c>
      <c r="AO3226">
        <v>1.42</v>
      </c>
      <c r="AP3226">
        <v>1.42</v>
      </c>
      <c r="AQ3226">
        <v>22.67</v>
      </c>
      <c r="AR3226">
        <v>0.53</v>
      </c>
      <c r="AS3226">
        <v>0.68</v>
      </c>
      <c r="AT3226">
        <v>-1</v>
      </c>
      <c r="AU3226">
        <v>-1</v>
      </c>
      <c r="AV3226">
        <v>0.05</v>
      </c>
      <c r="AW3226">
        <v>29.88</v>
      </c>
      <c r="AX3226">
        <v>29.88</v>
      </c>
      <c r="AY3226">
        <v>0.17</v>
      </c>
      <c r="AZ3226">
        <v>0</v>
      </c>
      <c r="BA3226">
        <v>1350</v>
      </c>
    </row>
    <row r="3227" spans="1:53" x14ac:dyDescent="0.25">
      <c r="A3227">
        <v>6628</v>
      </c>
      <c r="B3227" t="s">
        <v>3458</v>
      </c>
      <c r="C3227">
        <v>0</v>
      </c>
      <c r="D3227">
        <v>1.58</v>
      </c>
      <c r="E3227">
        <v>0</v>
      </c>
      <c r="F3227">
        <v>0</v>
      </c>
      <c r="G3227">
        <v>0</v>
      </c>
      <c r="H3227">
        <v>0.03</v>
      </c>
      <c r="I3227">
        <v>0</v>
      </c>
      <c r="J3227">
        <v>2</v>
      </c>
      <c r="K3227">
        <v>0.03</v>
      </c>
      <c r="L3227">
        <v>-1</v>
      </c>
      <c r="M3227">
        <v>-1</v>
      </c>
      <c r="N3227">
        <v>0.67</v>
      </c>
      <c r="O3227">
        <v>3.58</v>
      </c>
      <c r="P3227">
        <v>0.03</v>
      </c>
      <c r="Q3227">
        <v>0.28000000000000003</v>
      </c>
      <c r="R3227">
        <v>0.05</v>
      </c>
      <c r="S3227">
        <v>0.32</v>
      </c>
      <c r="T3227">
        <v>0.23</v>
      </c>
      <c r="U3227">
        <v>0</v>
      </c>
      <c r="V3227">
        <v>0</v>
      </c>
      <c r="W3227">
        <v>20.67</v>
      </c>
      <c r="X3227">
        <v>0.6</v>
      </c>
      <c r="Y3227">
        <v>-1</v>
      </c>
      <c r="Z3227">
        <v>-1</v>
      </c>
      <c r="AA3227">
        <v>24.88</v>
      </c>
      <c r="AB3227">
        <v>0.03</v>
      </c>
      <c r="AC3227">
        <v>0.02</v>
      </c>
      <c r="AD3227">
        <v>0.03</v>
      </c>
      <c r="AE3227">
        <v>4.17</v>
      </c>
      <c r="AF3227">
        <v>-1</v>
      </c>
      <c r="AG3227">
        <v>-1</v>
      </c>
      <c r="AH3227">
        <v>-1</v>
      </c>
      <c r="AI3227">
        <v>0</v>
      </c>
      <c r="AJ3227">
        <v>0</v>
      </c>
      <c r="AK3227">
        <v>0.03</v>
      </c>
      <c r="AL3227">
        <v>0.03</v>
      </c>
      <c r="AM3227">
        <v>0.05</v>
      </c>
      <c r="AN3227">
        <v>0.05</v>
      </c>
      <c r="AO3227">
        <v>1.42</v>
      </c>
      <c r="AP3227">
        <v>1.42</v>
      </c>
      <c r="AQ3227">
        <v>22.67</v>
      </c>
      <c r="AR3227">
        <v>0.53</v>
      </c>
      <c r="AS3227">
        <v>0.68</v>
      </c>
      <c r="AT3227">
        <v>-1</v>
      </c>
      <c r="AU3227">
        <v>-1</v>
      </c>
      <c r="AV3227">
        <v>0.05</v>
      </c>
      <c r="AW3227">
        <v>29.88</v>
      </c>
      <c r="AX3227">
        <v>29.88</v>
      </c>
      <c r="AY3227">
        <v>0.17</v>
      </c>
      <c r="AZ3227">
        <v>0</v>
      </c>
      <c r="BA3227">
        <v>1350</v>
      </c>
    </row>
    <row r="3228" spans="1:53" x14ac:dyDescent="0.25">
      <c r="A3228">
        <v>6630</v>
      </c>
      <c r="B3228" t="s">
        <v>3459</v>
      </c>
      <c r="C3228">
        <v>0</v>
      </c>
      <c r="D3228">
        <v>1.58</v>
      </c>
      <c r="E3228">
        <v>0</v>
      </c>
      <c r="F3228">
        <v>0</v>
      </c>
      <c r="G3228">
        <v>0</v>
      </c>
      <c r="H3228">
        <v>0.03</v>
      </c>
      <c r="I3228">
        <v>0</v>
      </c>
      <c r="J3228">
        <v>2</v>
      </c>
      <c r="K3228">
        <v>0.03</v>
      </c>
      <c r="L3228">
        <v>-1</v>
      </c>
      <c r="M3228">
        <v>-1</v>
      </c>
      <c r="N3228">
        <v>0.67</v>
      </c>
      <c r="O3228">
        <v>3.58</v>
      </c>
      <c r="P3228">
        <v>0.03</v>
      </c>
      <c r="Q3228">
        <v>0.28000000000000003</v>
      </c>
      <c r="R3228">
        <v>0.05</v>
      </c>
      <c r="S3228">
        <v>0.32</v>
      </c>
      <c r="T3228">
        <v>0.23</v>
      </c>
      <c r="U3228">
        <v>0</v>
      </c>
      <c r="V3228">
        <v>0</v>
      </c>
      <c r="W3228">
        <v>20.67</v>
      </c>
      <c r="X3228">
        <v>0.6</v>
      </c>
      <c r="Y3228">
        <v>-1</v>
      </c>
      <c r="Z3228">
        <v>-1</v>
      </c>
      <c r="AA3228">
        <v>24.88</v>
      </c>
      <c r="AB3228">
        <v>0.03</v>
      </c>
      <c r="AC3228">
        <v>0.02</v>
      </c>
      <c r="AD3228">
        <v>0.03</v>
      </c>
      <c r="AE3228">
        <v>4.17</v>
      </c>
      <c r="AF3228">
        <v>-1</v>
      </c>
      <c r="AG3228">
        <v>-1</v>
      </c>
      <c r="AH3228">
        <v>-1</v>
      </c>
      <c r="AI3228">
        <v>0</v>
      </c>
      <c r="AJ3228">
        <v>0</v>
      </c>
      <c r="AK3228">
        <v>0.03</v>
      </c>
      <c r="AL3228">
        <v>0.03</v>
      </c>
      <c r="AM3228">
        <v>0.05</v>
      </c>
      <c r="AN3228">
        <v>0.05</v>
      </c>
      <c r="AO3228">
        <v>1.42</v>
      </c>
      <c r="AP3228">
        <v>1.42</v>
      </c>
      <c r="AQ3228">
        <v>22.67</v>
      </c>
      <c r="AR3228">
        <v>0.53</v>
      </c>
      <c r="AS3228">
        <v>0.68</v>
      </c>
      <c r="AT3228">
        <v>-1</v>
      </c>
      <c r="AU3228">
        <v>-1</v>
      </c>
      <c r="AV3228">
        <v>0.05</v>
      </c>
      <c r="AW3228">
        <v>29.88</v>
      </c>
      <c r="AX3228">
        <v>29.88</v>
      </c>
      <c r="AY3228">
        <v>0.17</v>
      </c>
      <c r="AZ3228">
        <v>0</v>
      </c>
      <c r="BA3228">
        <v>1350</v>
      </c>
    </row>
    <row r="3229" spans="1:53" x14ac:dyDescent="0.25">
      <c r="A3229">
        <v>6631</v>
      </c>
      <c r="B3229" t="s">
        <v>3460</v>
      </c>
      <c r="C3229">
        <v>0</v>
      </c>
      <c r="D3229">
        <v>1.58</v>
      </c>
      <c r="E3229">
        <v>0</v>
      </c>
      <c r="F3229">
        <v>0</v>
      </c>
      <c r="G3229">
        <v>0</v>
      </c>
      <c r="H3229">
        <v>0.03</v>
      </c>
      <c r="I3229">
        <v>0</v>
      </c>
      <c r="J3229">
        <v>2</v>
      </c>
      <c r="K3229">
        <v>0.03</v>
      </c>
      <c r="L3229">
        <v>-1</v>
      </c>
      <c r="M3229">
        <v>-1</v>
      </c>
      <c r="N3229">
        <v>0.67</v>
      </c>
      <c r="O3229">
        <v>3.58</v>
      </c>
      <c r="P3229">
        <v>0.03</v>
      </c>
      <c r="Q3229">
        <v>0.28000000000000003</v>
      </c>
      <c r="R3229">
        <v>0.05</v>
      </c>
      <c r="S3229">
        <v>0.32</v>
      </c>
      <c r="T3229">
        <v>0.23</v>
      </c>
      <c r="U3229">
        <v>0</v>
      </c>
      <c r="V3229">
        <v>0</v>
      </c>
      <c r="W3229">
        <v>20.67</v>
      </c>
      <c r="X3229">
        <v>0.6</v>
      </c>
      <c r="Y3229">
        <v>-1</v>
      </c>
      <c r="Z3229">
        <v>-1</v>
      </c>
      <c r="AA3229">
        <v>24.88</v>
      </c>
      <c r="AB3229">
        <v>0.03</v>
      </c>
      <c r="AC3229">
        <v>0.02</v>
      </c>
      <c r="AD3229">
        <v>0.03</v>
      </c>
      <c r="AE3229">
        <v>4.17</v>
      </c>
      <c r="AF3229">
        <v>-1</v>
      </c>
      <c r="AG3229">
        <v>-1</v>
      </c>
      <c r="AH3229">
        <v>-1</v>
      </c>
      <c r="AI3229">
        <v>0</v>
      </c>
      <c r="AJ3229">
        <v>0</v>
      </c>
      <c r="AK3229">
        <v>0.03</v>
      </c>
      <c r="AL3229">
        <v>0.03</v>
      </c>
      <c r="AM3229">
        <v>0.05</v>
      </c>
      <c r="AN3229">
        <v>0.05</v>
      </c>
      <c r="AO3229">
        <v>1.42</v>
      </c>
      <c r="AP3229">
        <v>1.42</v>
      </c>
      <c r="AQ3229">
        <v>22.67</v>
      </c>
      <c r="AR3229">
        <v>0.53</v>
      </c>
      <c r="AS3229">
        <v>0.68</v>
      </c>
      <c r="AT3229">
        <v>-1</v>
      </c>
      <c r="AU3229">
        <v>-1</v>
      </c>
      <c r="AV3229">
        <v>0.05</v>
      </c>
      <c r="AW3229">
        <v>29.88</v>
      </c>
      <c r="AX3229">
        <v>29.88</v>
      </c>
      <c r="AY3229">
        <v>0.17</v>
      </c>
      <c r="AZ3229">
        <v>0</v>
      </c>
      <c r="BA3229">
        <v>1350</v>
      </c>
    </row>
    <row r="3230" spans="1:53" x14ac:dyDescent="0.25">
      <c r="A3230">
        <v>6632</v>
      </c>
      <c r="B3230" t="s">
        <v>3461</v>
      </c>
      <c r="C3230">
        <v>0</v>
      </c>
      <c r="D3230">
        <v>1.58</v>
      </c>
      <c r="E3230">
        <v>0</v>
      </c>
      <c r="F3230">
        <v>0</v>
      </c>
      <c r="G3230">
        <v>0</v>
      </c>
      <c r="H3230">
        <v>0.03</v>
      </c>
      <c r="I3230">
        <v>0</v>
      </c>
      <c r="J3230">
        <v>2</v>
      </c>
      <c r="K3230">
        <v>0.03</v>
      </c>
      <c r="L3230">
        <v>-1</v>
      </c>
      <c r="M3230">
        <v>-1</v>
      </c>
      <c r="N3230">
        <v>0.67</v>
      </c>
      <c r="O3230">
        <v>3.58</v>
      </c>
      <c r="P3230">
        <v>0.03</v>
      </c>
      <c r="Q3230">
        <v>0.28000000000000003</v>
      </c>
      <c r="R3230">
        <v>0.05</v>
      </c>
      <c r="S3230">
        <v>0.32</v>
      </c>
      <c r="T3230">
        <v>0.23</v>
      </c>
      <c r="U3230">
        <v>0</v>
      </c>
      <c r="V3230">
        <v>0</v>
      </c>
      <c r="W3230">
        <v>20.67</v>
      </c>
      <c r="X3230">
        <v>0.6</v>
      </c>
      <c r="Y3230">
        <v>-1</v>
      </c>
      <c r="Z3230">
        <v>-1</v>
      </c>
      <c r="AA3230">
        <v>24.88</v>
      </c>
      <c r="AB3230">
        <v>0.03</v>
      </c>
      <c r="AC3230">
        <v>0.02</v>
      </c>
      <c r="AD3230">
        <v>0.03</v>
      </c>
      <c r="AE3230">
        <v>4.17</v>
      </c>
      <c r="AF3230">
        <v>-1</v>
      </c>
      <c r="AG3230">
        <v>-1</v>
      </c>
      <c r="AH3230">
        <v>-1</v>
      </c>
      <c r="AI3230">
        <v>0</v>
      </c>
      <c r="AJ3230">
        <v>0</v>
      </c>
      <c r="AK3230">
        <v>0.03</v>
      </c>
      <c r="AL3230">
        <v>0.03</v>
      </c>
      <c r="AM3230">
        <v>0.05</v>
      </c>
      <c r="AN3230">
        <v>0.05</v>
      </c>
      <c r="AO3230">
        <v>1.42</v>
      </c>
      <c r="AP3230">
        <v>1.42</v>
      </c>
      <c r="AQ3230">
        <v>22.67</v>
      </c>
      <c r="AR3230">
        <v>0.53</v>
      </c>
      <c r="AS3230">
        <v>0.68</v>
      </c>
      <c r="AT3230">
        <v>-1</v>
      </c>
      <c r="AU3230">
        <v>-1</v>
      </c>
      <c r="AV3230">
        <v>0.05</v>
      </c>
      <c r="AW3230">
        <v>29.88</v>
      </c>
      <c r="AX3230">
        <v>29.88</v>
      </c>
      <c r="AY3230">
        <v>0.17</v>
      </c>
      <c r="AZ3230">
        <v>0</v>
      </c>
      <c r="BA3230">
        <v>1350</v>
      </c>
    </row>
    <row r="3231" spans="1:53" x14ac:dyDescent="0.25">
      <c r="A3231">
        <v>6633</v>
      </c>
      <c r="B3231" t="s">
        <v>3462</v>
      </c>
      <c r="C3231">
        <v>0</v>
      </c>
      <c r="D3231">
        <v>1.58</v>
      </c>
      <c r="E3231">
        <v>0</v>
      </c>
      <c r="F3231">
        <v>0</v>
      </c>
      <c r="G3231">
        <v>0</v>
      </c>
      <c r="H3231">
        <v>0.03</v>
      </c>
      <c r="I3231">
        <v>0</v>
      </c>
      <c r="J3231">
        <v>2</v>
      </c>
      <c r="K3231">
        <v>0.03</v>
      </c>
      <c r="L3231">
        <v>-1</v>
      </c>
      <c r="M3231">
        <v>-1</v>
      </c>
      <c r="N3231">
        <v>0.67</v>
      </c>
      <c r="O3231">
        <v>3.58</v>
      </c>
      <c r="P3231">
        <v>0.03</v>
      </c>
      <c r="Q3231">
        <v>0.28000000000000003</v>
      </c>
      <c r="R3231">
        <v>0.05</v>
      </c>
      <c r="S3231">
        <v>0.32</v>
      </c>
      <c r="T3231">
        <v>0.23</v>
      </c>
      <c r="U3231">
        <v>0</v>
      </c>
      <c r="V3231">
        <v>0</v>
      </c>
      <c r="W3231">
        <v>20.67</v>
      </c>
      <c r="X3231">
        <v>0.6</v>
      </c>
      <c r="Y3231">
        <v>-1</v>
      </c>
      <c r="Z3231">
        <v>-1</v>
      </c>
      <c r="AA3231">
        <v>24.88</v>
      </c>
      <c r="AB3231">
        <v>0.03</v>
      </c>
      <c r="AC3231">
        <v>0.02</v>
      </c>
      <c r="AD3231">
        <v>0.03</v>
      </c>
      <c r="AE3231">
        <v>4.17</v>
      </c>
      <c r="AF3231">
        <v>-1</v>
      </c>
      <c r="AG3231">
        <v>-1</v>
      </c>
      <c r="AH3231">
        <v>-1</v>
      </c>
      <c r="AI3231">
        <v>0</v>
      </c>
      <c r="AJ3231">
        <v>0</v>
      </c>
      <c r="AK3231">
        <v>0.03</v>
      </c>
      <c r="AL3231">
        <v>0.03</v>
      </c>
      <c r="AM3231">
        <v>0.05</v>
      </c>
      <c r="AN3231">
        <v>0.05</v>
      </c>
      <c r="AO3231">
        <v>1.42</v>
      </c>
      <c r="AP3231">
        <v>1.42</v>
      </c>
      <c r="AQ3231">
        <v>22.67</v>
      </c>
      <c r="AR3231">
        <v>0.53</v>
      </c>
      <c r="AS3231">
        <v>0.68</v>
      </c>
      <c r="AT3231">
        <v>-1</v>
      </c>
      <c r="AU3231">
        <v>-1</v>
      </c>
      <c r="AV3231">
        <v>0.05</v>
      </c>
      <c r="AW3231">
        <v>29.88</v>
      </c>
      <c r="AX3231">
        <v>29.88</v>
      </c>
      <c r="AY3231">
        <v>0.17</v>
      </c>
      <c r="AZ3231">
        <v>0</v>
      </c>
      <c r="BA3231">
        <v>1350</v>
      </c>
    </row>
    <row r="3232" spans="1:53" x14ac:dyDescent="0.25">
      <c r="A3232">
        <v>6634</v>
      </c>
      <c r="B3232" t="s">
        <v>3463</v>
      </c>
      <c r="C3232">
        <v>0</v>
      </c>
      <c r="D3232">
        <v>1.58</v>
      </c>
      <c r="E3232">
        <v>0</v>
      </c>
      <c r="F3232">
        <v>0</v>
      </c>
      <c r="G3232">
        <v>0</v>
      </c>
      <c r="H3232">
        <v>0.03</v>
      </c>
      <c r="I3232">
        <v>0</v>
      </c>
      <c r="J3232">
        <v>2</v>
      </c>
      <c r="K3232">
        <v>0.03</v>
      </c>
      <c r="L3232">
        <v>-1</v>
      </c>
      <c r="M3232">
        <v>-1</v>
      </c>
      <c r="N3232">
        <v>0.67</v>
      </c>
      <c r="O3232">
        <v>3.58</v>
      </c>
      <c r="P3232">
        <v>0.03</v>
      </c>
      <c r="Q3232">
        <v>0.28000000000000003</v>
      </c>
      <c r="R3232">
        <v>0.05</v>
      </c>
      <c r="S3232">
        <v>0.32</v>
      </c>
      <c r="T3232">
        <v>0.23</v>
      </c>
      <c r="U3232">
        <v>0</v>
      </c>
      <c r="V3232">
        <v>0</v>
      </c>
      <c r="W3232">
        <v>20.67</v>
      </c>
      <c r="X3232">
        <v>0.6</v>
      </c>
      <c r="Y3232">
        <v>-1</v>
      </c>
      <c r="Z3232">
        <v>-1</v>
      </c>
      <c r="AA3232">
        <v>24.88</v>
      </c>
      <c r="AB3232">
        <v>0.03</v>
      </c>
      <c r="AC3232">
        <v>0.02</v>
      </c>
      <c r="AD3232">
        <v>0.03</v>
      </c>
      <c r="AE3232">
        <v>4.17</v>
      </c>
      <c r="AF3232">
        <v>-1</v>
      </c>
      <c r="AG3232">
        <v>-1</v>
      </c>
      <c r="AH3232">
        <v>-1</v>
      </c>
      <c r="AI3232">
        <v>0</v>
      </c>
      <c r="AJ3232">
        <v>0</v>
      </c>
      <c r="AK3232">
        <v>0.03</v>
      </c>
      <c r="AL3232">
        <v>0.03</v>
      </c>
      <c r="AM3232">
        <v>0.05</v>
      </c>
      <c r="AN3232">
        <v>0.05</v>
      </c>
      <c r="AO3232">
        <v>1.42</v>
      </c>
      <c r="AP3232">
        <v>1.42</v>
      </c>
      <c r="AQ3232">
        <v>22.67</v>
      </c>
      <c r="AR3232">
        <v>0.53</v>
      </c>
      <c r="AS3232">
        <v>0.68</v>
      </c>
      <c r="AT3232">
        <v>-1</v>
      </c>
      <c r="AU3232">
        <v>-1</v>
      </c>
      <c r="AV3232">
        <v>0.05</v>
      </c>
      <c r="AW3232">
        <v>29.88</v>
      </c>
      <c r="AX3232">
        <v>29.88</v>
      </c>
      <c r="AY3232">
        <v>0.17</v>
      </c>
      <c r="AZ3232">
        <v>0</v>
      </c>
      <c r="BA3232">
        <v>1350</v>
      </c>
    </row>
    <row r="3233" spans="1:53" x14ac:dyDescent="0.25">
      <c r="A3233">
        <v>6635</v>
      </c>
      <c r="B3233" t="s">
        <v>3464</v>
      </c>
      <c r="C3233">
        <v>0</v>
      </c>
      <c r="D3233">
        <v>1.58</v>
      </c>
      <c r="E3233">
        <v>0</v>
      </c>
      <c r="F3233">
        <v>0</v>
      </c>
      <c r="G3233">
        <v>0</v>
      </c>
      <c r="H3233">
        <v>0.03</v>
      </c>
      <c r="I3233">
        <v>0</v>
      </c>
      <c r="J3233">
        <v>2</v>
      </c>
      <c r="K3233">
        <v>0.03</v>
      </c>
      <c r="L3233">
        <v>-1</v>
      </c>
      <c r="M3233">
        <v>-1</v>
      </c>
      <c r="N3233">
        <v>0.67</v>
      </c>
      <c r="O3233">
        <v>3.58</v>
      </c>
      <c r="P3233">
        <v>0.03</v>
      </c>
      <c r="Q3233">
        <v>0.28000000000000003</v>
      </c>
      <c r="R3233">
        <v>0.05</v>
      </c>
      <c r="S3233">
        <v>0.32</v>
      </c>
      <c r="T3233">
        <v>0.23</v>
      </c>
      <c r="U3233">
        <v>0</v>
      </c>
      <c r="V3233">
        <v>0</v>
      </c>
      <c r="W3233">
        <v>20.67</v>
      </c>
      <c r="X3233">
        <v>0.6</v>
      </c>
      <c r="Y3233">
        <v>-1</v>
      </c>
      <c r="Z3233">
        <v>-1</v>
      </c>
      <c r="AA3233">
        <v>24.88</v>
      </c>
      <c r="AB3233">
        <v>0.03</v>
      </c>
      <c r="AC3233">
        <v>0.02</v>
      </c>
      <c r="AD3233">
        <v>0.03</v>
      </c>
      <c r="AE3233">
        <v>4.17</v>
      </c>
      <c r="AF3233">
        <v>-1</v>
      </c>
      <c r="AG3233">
        <v>-1</v>
      </c>
      <c r="AH3233">
        <v>-1</v>
      </c>
      <c r="AI3233">
        <v>0</v>
      </c>
      <c r="AJ3233">
        <v>0</v>
      </c>
      <c r="AK3233">
        <v>0.03</v>
      </c>
      <c r="AL3233">
        <v>0.03</v>
      </c>
      <c r="AM3233">
        <v>0.05</v>
      </c>
      <c r="AN3233">
        <v>0.05</v>
      </c>
      <c r="AO3233">
        <v>1.42</v>
      </c>
      <c r="AP3233">
        <v>1.42</v>
      </c>
      <c r="AQ3233">
        <v>22.67</v>
      </c>
      <c r="AR3233">
        <v>0.53</v>
      </c>
      <c r="AS3233">
        <v>0.68</v>
      </c>
      <c r="AT3233">
        <v>-1</v>
      </c>
      <c r="AU3233">
        <v>-1</v>
      </c>
      <c r="AV3233">
        <v>0.05</v>
      </c>
      <c r="AW3233">
        <v>29.88</v>
      </c>
      <c r="AX3233">
        <v>29.88</v>
      </c>
      <c r="AY3233">
        <v>0.17</v>
      </c>
      <c r="AZ3233">
        <v>0</v>
      </c>
      <c r="BA3233">
        <v>1350</v>
      </c>
    </row>
    <row r="3234" spans="1:53" x14ac:dyDescent="0.25">
      <c r="A3234">
        <v>6636</v>
      </c>
      <c r="B3234" t="s">
        <v>3465</v>
      </c>
      <c r="C3234">
        <v>0</v>
      </c>
      <c r="D3234">
        <v>1.58</v>
      </c>
      <c r="E3234">
        <v>0</v>
      </c>
      <c r="F3234">
        <v>0</v>
      </c>
      <c r="G3234">
        <v>0</v>
      </c>
      <c r="H3234">
        <v>0.03</v>
      </c>
      <c r="I3234">
        <v>0</v>
      </c>
      <c r="J3234">
        <v>2</v>
      </c>
      <c r="K3234">
        <v>0.03</v>
      </c>
      <c r="L3234">
        <v>-1</v>
      </c>
      <c r="M3234">
        <v>-1</v>
      </c>
      <c r="N3234">
        <v>0.67</v>
      </c>
      <c r="O3234">
        <v>3.58</v>
      </c>
      <c r="P3234">
        <v>0.03</v>
      </c>
      <c r="Q3234">
        <v>0.28000000000000003</v>
      </c>
      <c r="R3234">
        <v>0.05</v>
      </c>
      <c r="S3234">
        <v>0.32</v>
      </c>
      <c r="T3234">
        <v>0.23</v>
      </c>
      <c r="U3234">
        <v>0</v>
      </c>
      <c r="V3234">
        <v>0</v>
      </c>
      <c r="W3234">
        <v>20.67</v>
      </c>
      <c r="X3234">
        <v>0.6</v>
      </c>
      <c r="Y3234">
        <v>-1</v>
      </c>
      <c r="Z3234">
        <v>-1</v>
      </c>
      <c r="AA3234">
        <v>24.88</v>
      </c>
      <c r="AB3234">
        <v>0.03</v>
      </c>
      <c r="AC3234">
        <v>0.02</v>
      </c>
      <c r="AD3234">
        <v>0.03</v>
      </c>
      <c r="AE3234">
        <v>4.17</v>
      </c>
      <c r="AF3234">
        <v>-1</v>
      </c>
      <c r="AG3234">
        <v>-1</v>
      </c>
      <c r="AH3234">
        <v>-1</v>
      </c>
      <c r="AI3234">
        <v>0</v>
      </c>
      <c r="AJ3234">
        <v>0</v>
      </c>
      <c r="AK3234">
        <v>0.03</v>
      </c>
      <c r="AL3234">
        <v>0.03</v>
      </c>
      <c r="AM3234">
        <v>0.05</v>
      </c>
      <c r="AN3234">
        <v>0.05</v>
      </c>
      <c r="AO3234">
        <v>1.42</v>
      </c>
      <c r="AP3234">
        <v>1.42</v>
      </c>
      <c r="AQ3234">
        <v>22.67</v>
      </c>
      <c r="AR3234">
        <v>0.53</v>
      </c>
      <c r="AS3234">
        <v>0.68</v>
      </c>
      <c r="AT3234">
        <v>-1</v>
      </c>
      <c r="AU3234">
        <v>-1</v>
      </c>
      <c r="AV3234">
        <v>0.05</v>
      </c>
      <c r="AW3234">
        <v>29.88</v>
      </c>
      <c r="AX3234">
        <v>29.88</v>
      </c>
      <c r="AY3234">
        <v>0.17</v>
      </c>
      <c r="AZ3234">
        <v>0</v>
      </c>
      <c r="BA3234">
        <v>1350</v>
      </c>
    </row>
    <row r="3235" spans="1:53" x14ac:dyDescent="0.25">
      <c r="A3235">
        <v>6637</v>
      </c>
      <c r="B3235" t="s">
        <v>3466</v>
      </c>
      <c r="C3235">
        <v>0</v>
      </c>
      <c r="D3235">
        <v>1.58</v>
      </c>
      <c r="E3235">
        <v>0</v>
      </c>
      <c r="F3235">
        <v>0</v>
      </c>
      <c r="G3235">
        <v>0</v>
      </c>
      <c r="H3235">
        <v>0.03</v>
      </c>
      <c r="I3235">
        <v>0</v>
      </c>
      <c r="J3235">
        <v>2</v>
      </c>
      <c r="K3235">
        <v>0.03</v>
      </c>
      <c r="L3235">
        <v>-1</v>
      </c>
      <c r="M3235">
        <v>-1</v>
      </c>
      <c r="N3235">
        <v>0.67</v>
      </c>
      <c r="O3235">
        <v>3.58</v>
      </c>
      <c r="P3235">
        <v>0.03</v>
      </c>
      <c r="Q3235">
        <v>0.28000000000000003</v>
      </c>
      <c r="R3235">
        <v>0.05</v>
      </c>
      <c r="S3235">
        <v>0.32</v>
      </c>
      <c r="T3235">
        <v>0.23</v>
      </c>
      <c r="U3235">
        <v>0</v>
      </c>
      <c r="V3235">
        <v>0</v>
      </c>
      <c r="W3235">
        <v>20.67</v>
      </c>
      <c r="X3235">
        <v>0.6</v>
      </c>
      <c r="Y3235">
        <v>-1</v>
      </c>
      <c r="Z3235">
        <v>-1</v>
      </c>
      <c r="AA3235">
        <v>24.88</v>
      </c>
      <c r="AB3235">
        <v>0.03</v>
      </c>
      <c r="AC3235">
        <v>0.02</v>
      </c>
      <c r="AD3235">
        <v>0.03</v>
      </c>
      <c r="AE3235">
        <v>4.17</v>
      </c>
      <c r="AF3235">
        <v>-1</v>
      </c>
      <c r="AG3235">
        <v>-1</v>
      </c>
      <c r="AH3235">
        <v>-1</v>
      </c>
      <c r="AI3235">
        <v>0</v>
      </c>
      <c r="AJ3235">
        <v>0</v>
      </c>
      <c r="AK3235">
        <v>0.03</v>
      </c>
      <c r="AL3235">
        <v>0.03</v>
      </c>
      <c r="AM3235">
        <v>0.05</v>
      </c>
      <c r="AN3235">
        <v>0.05</v>
      </c>
      <c r="AO3235">
        <v>1.42</v>
      </c>
      <c r="AP3235">
        <v>1.42</v>
      </c>
      <c r="AQ3235">
        <v>22.67</v>
      </c>
      <c r="AR3235">
        <v>0.53</v>
      </c>
      <c r="AS3235">
        <v>0.68</v>
      </c>
      <c r="AT3235">
        <v>-1</v>
      </c>
      <c r="AU3235">
        <v>-1</v>
      </c>
      <c r="AV3235">
        <v>0.05</v>
      </c>
      <c r="AW3235">
        <v>29.88</v>
      </c>
      <c r="AX3235">
        <v>29.88</v>
      </c>
      <c r="AY3235">
        <v>0.17</v>
      </c>
      <c r="AZ3235">
        <v>0</v>
      </c>
      <c r="BA3235">
        <v>1350</v>
      </c>
    </row>
    <row r="3236" spans="1:53" x14ac:dyDescent="0.25">
      <c r="A3236">
        <v>6638</v>
      </c>
      <c r="B3236" t="s">
        <v>3467</v>
      </c>
      <c r="C3236">
        <v>0</v>
      </c>
      <c r="D3236">
        <v>1.58</v>
      </c>
      <c r="E3236">
        <v>0</v>
      </c>
      <c r="F3236">
        <v>0</v>
      </c>
      <c r="G3236">
        <v>0</v>
      </c>
      <c r="H3236">
        <v>0.03</v>
      </c>
      <c r="I3236">
        <v>0</v>
      </c>
      <c r="J3236">
        <v>2</v>
      </c>
      <c r="K3236">
        <v>0.03</v>
      </c>
      <c r="L3236">
        <v>-1</v>
      </c>
      <c r="M3236">
        <v>-1</v>
      </c>
      <c r="N3236">
        <v>0.67</v>
      </c>
      <c r="O3236">
        <v>3.58</v>
      </c>
      <c r="P3236">
        <v>0.03</v>
      </c>
      <c r="Q3236">
        <v>0.28000000000000003</v>
      </c>
      <c r="R3236">
        <v>0.05</v>
      </c>
      <c r="S3236">
        <v>0.32</v>
      </c>
      <c r="T3236">
        <v>0.23</v>
      </c>
      <c r="U3236">
        <v>0</v>
      </c>
      <c r="V3236">
        <v>0</v>
      </c>
      <c r="W3236">
        <v>20.67</v>
      </c>
      <c r="X3236">
        <v>0.6</v>
      </c>
      <c r="Y3236">
        <v>-1</v>
      </c>
      <c r="Z3236">
        <v>-1</v>
      </c>
      <c r="AA3236">
        <v>24.88</v>
      </c>
      <c r="AB3236">
        <v>0.03</v>
      </c>
      <c r="AC3236">
        <v>0.02</v>
      </c>
      <c r="AD3236">
        <v>0.03</v>
      </c>
      <c r="AE3236">
        <v>4.17</v>
      </c>
      <c r="AF3236">
        <v>-1</v>
      </c>
      <c r="AG3236">
        <v>-1</v>
      </c>
      <c r="AH3236">
        <v>-1</v>
      </c>
      <c r="AI3236">
        <v>0</v>
      </c>
      <c r="AJ3236">
        <v>0</v>
      </c>
      <c r="AK3236">
        <v>0.03</v>
      </c>
      <c r="AL3236">
        <v>0.03</v>
      </c>
      <c r="AM3236">
        <v>0.05</v>
      </c>
      <c r="AN3236">
        <v>0.05</v>
      </c>
      <c r="AO3236">
        <v>1.42</v>
      </c>
      <c r="AP3236">
        <v>1.42</v>
      </c>
      <c r="AQ3236">
        <v>22.67</v>
      </c>
      <c r="AR3236">
        <v>0.53</v>
      </c>
      <c r="AS3236">
        <v>0.68</v>
      </c>
      <c r="AT3236">
        <v>-1</v>
      </c>
      <c r="AU3236">
        <v>-1</v>
      </c>
      <c r="AV3236">
        <v>0.05</v>
      </c>
      <c r="AW3236">
        <v>29.88</v>
      </c>
      <c r="AX3236">
        <v>29.88</v>
      </c>
      <c r="AY3236">
        <v>0.17</v>
      </c>
      <c r="AZ3236">
        <v>0</v>
      </c>
      <c r="BA3236">
        <v>1350</v>
      </c>
    </row>
    <row r="3237" spans="1:53" x14ac:dyDescent="0.25">
      <c r="A3237">
        <v>6639</v>
      </c>
      <c r="B3237" t="s">
        <v>3468</v>
      </c>
      <c r="C3237">
        <v>0</v>
      </c>
      <c r="D3237">
        <v>1.58</v>
      </c>
      <c r="E3237">
        <v>0</v>
      </c>
      <c r="F3237">
        <v>0</v>
      </c>
      <c r="G3237">
        <v>0</v>
      </c>
      <c r="H3237">
        <v>0.03</v>
      </c>
      <c r="I3237">
        <v>0</v>
      </c>
      <c r="J3237">
        <v>2</v>
      </c>
      <c r="K3237">
        <v>0.03</v>
      </c>
      <c r="L3237">
        <v>-1</v>
      </c>
      <c r="M3237">
        <v>-1</v>
      </c>
      <c r="N3237">
        <v>0.67</v>
      </c>
      <c r="O3237">
        <v>3.58</v>
      </c>
      <c r="P3237">
        <v>0.03</v>
      </c>
      <c r="Q3237">
        <v>0.28000000000000003</v>
      </c>
      <c r="R3237">
        <v>0.05</v>
      </c>
      <c r="S3237">
        <v>0.32</v>
      </c>
      <c r="T3237">
        <v>0.23</v>
      </c>
      <c r="U3237">
        <v>0</v>
      </c>
      <c r="V3237">
        <v>0</v>
      </c>
      <c r="W3237">
        <v>20.67</v>
      </c>
      <c r="X3237">
        <v>0.6</v>
      </c>
      <c r="Y3237">
        <v>-1</v>
      </c>
      <c r="Z3237">
        <v>-1</v>
      </c>
      <c r="AA3237">
        <v>24.88</v>
      </c>
      <c r="AB3237">
        <v>0.03</v>
      </c>
      <c r="AC3237">
        <v>0.02</v>
      </c>
      <c r="AD3237">
        <v>0.03</v>
      </c>
      <c r="AE3237">
        <v>4.17</v>
      </c>
      <c r="AF3237">
        <v>-1</v>
      </c>
      <c r="AG3237">
        <v>-1</v>
      </c>
      <c r="AH3237">
        <v>-1</v>
      </c>
      <c r="AI3237">
        <v>0</v>
      </c>
      <c r="AJ3237">
        <v>0</v>
      </c>
      <c r="AK3237">
        <v>0.03</v>
      </c>
      <c r="AL3237">
        <v>0.03</v>
      </c>
      <c r="AM3237">
        <v>0.05</v>
      </c>
      <c r="AN3237">
        <v>0.05</v>
      </c>
      <c r="AO3237">
        <v>1.42</v>
      </c>
      <c r="AP3237">
        <v>1.42</v>
      </c>
      <c r="AQ3237">
        <v>22.67</v>
      </c>
      <c r="AR3237">
        <v>0.53</v>
      </c>
      <c r="AS3237">
        <v>0.68</v>
      </c>
      <c r="AT3237">
        <v>-1</v>
      </c>
      <c r="AU3237">
        <v>-1</v>
      </c>
      <c r="AV3237">
        <v>0.05</v>
      </c>
      <c r="AW3237">
        <v>29.88</v>
      </c>
      <c r="AX3237">
        <v>29.88</v>
      </c>
      <c r="AY3237">
        <v>0.17</v>
      </c>
      <c r="AZ3237">
        <v>0</v>
      </c>
      <c r="BA3237">
        <v>1350</v>
      </c>
    </row>
    <row r="3238" spans="1:53" x14ac:dyDescent="0.25">
      <c r="A3238">
        <v>6640</v>
      </c>
      <c r="B3238" t="s">
        <v>3469</v>
      </c>
      <c r="C3238">
        <v>0</v>
      </c>
      <c r="D3238">
        <v>1.58</v>
      </c>
      <c r="E3238">
        <v>0</v>
      </c>
      <c r="F3238">
        <v>0</v>
      </c>
      <c r="G3238">
        <v>0</v>
      </c>
      <c r="H3238">
        <v>0.03</v>
      </c>
      <c r="I3238">
        <v>0</v>
      </c>
      <c r="J3238">
        <v>2</v>
      </c>
      <c r="K3238">
        <v>0.03</v>
      </c>
      <c r="L3238">
        <v>-1</v>
      </c>
      <c r="M3238">
        <v>-1</v>
      </c>
      <c r="N3238">
        <v>0.67</v>
      </c>
      <c r="O3238">
        <v>3.58</v>
      </c>
      <c r="P3238">
        <v>0.03</v>
      </c>
      <c r="Q3238">
        <v>0.28000000000000003</v>
      </c>
      <c r="R3238">
        <v>0.05</v>
      </c>
      <c r="S3238">
        <v>0.32</v>
      </c>
      <c r="T3238">
        <v>0.23</v>
      </c>
      <c r="U3238">
        <v>0</v>
      </c>
      <c r="V3238">
        <v>0</v>
      </c>
      <c r="W3238">
        <v>20.67</v>
      </c>
      <c r="X3238">
        <v>0.6</v>
      </c>
      <c r="Y3238">
        <v>-1</v>
      </c>
      <c r="Z3238">
        <v>-1</v>
      </c>
      <c r="AA3238">
        <v>24.88</v>
      </c>
      <c r="AB3238">
        <v>0.03</v>
      </c>
      <c r="AC3238">
        <v>0.02</v>
      </c>
      <c r="AD3238">
        <v>0.03</v>
      </c>
      <c r="AE3238">
        <v>4.17</v>
      </c>
      <c r="AF3238">
        <v>-1</v>
      </c>
      <c r="AG3238">
        <v>-1</v>
      </c>
      <c r="AH3238">
        <v>-1</v>
      </c>
      <c r="AI3238">
        <v>0</v>
      </c>
      <c r="AJ3238">
        <v>0</v>
      </c>
      <c r="AK3238">
        <v>0.03</v>
      </c>
      <c r="AL3238">
        <v>0.03</v>
      </c>
      <c r="AM3238">
        <v>0.05</v>
      </c>
      <c r="AN3238">
        <v>0.05</v>
      </c>
      <c r="AO3238">
        <v>1.42</v>
      </c>
      <c r="AP3238">
        <v>1.42</v>
      </c>
      <c r="AQ3238">
        <v>22.67</v>
      </c>
      <c r="AR3238">
        <v>0.53</v>
      </c>
      <c r="AS3238">
        <v>0.68</v>
      </c>
      <c r="AT3238">
        <v>-1</v>
      </c>
      <c r="AU3238">
        <v>-1</v>
      </c>
      <c r="AV3238">
        <v>0.05</v>
      </c>
      <c r="AW3238">
        <v>29.88</v>
      </c>
      <c r="AX3238">
        <v>29.88</v>
      </c>
      <c r="AY3238">
        <v>0.17</v>
      </c>
      <c r="AZ3238">
        <v>0</v>
      </c>
      <c r="BA3238">
        <v>1350</v>
      </c>
    </row>
    <row r="3239" spans="1:53" x14ac:dyDescent="0.25">
      <c r="A3239">
        <v>6641</v>
      </c>
      <c r="B3239" t="s">
        <v>3470</v>
      </c>
      <c r="C3239">
        <v>0</v>
      </c>
      <c r="D3239">
        <v>1.58</v>
      </c>
      <c r="E3239">
        <v>0</v>
      </c>
      <c r="F3239">
        <v>0</v>
      </c>
      <c r="G3239">
        <v>0</v>
      </c>
      <c r="H3239">
        <v>0.03</v>
      </c>
      <c r="I3239">
        <v>0</v>
      </c>
      <c r="J3239">
        <v>2</v>
      </c>
      <c r="K3239">
        <v>0.03</v>
      </c>
      <c r="L3239">
        <v>-1</v>
      </c>
      <c r="M3239">
        <v>-1</v>
      </c>
      <c r="N3239">
        <v>0.67</v>
      </c>
      <c r="O3239">
        <v>3.58</v>
      </c>
      <c r="P3239">
        <v>0.03</v>
      </c>
      <c r="Q3239">
        <v>0.28000000000000003</v>
      </c>
      <c r="R3239">
        <v>0.05</v>
      </c>
      <c r="S3239">
        <v>0.32</v>
      </c>
      <c r="T3239">
        <v>0.23</v>
      </c>
      <c r="U3239">
        <v>0</v>
      </c>
      <c r="V3239">
        <v>0</v>
      </c>
      <c r="W3239">
        <v>20.67</v>
      </c>
      <c r="X3239">
        <v>0.6</v>
      </c>
      <c r="Y3239">
        <v>-1</v>
      </c>
      <c r="Z3239">
        <v>-1</v>
      </c>
      <c r="AA3239">
        <v>24.88</v>
      </c>
      <c r="AB3239">
        <v>0.03</v>
      </c>
      <c r="AC3239">
        <v>0.02</v>
      </c>
      <c r="AD3239">
        <v>0.03</v>
      </c>
      <c r="AE3239">
        <v>4.17</v>
      </c>
      <c r="AF3239">
        <v>-1</v>
      </c>
      <c r="AG3239">
        <v>-1</v>
      </c>
      <c r="AH3239">
        <v>-1</v>
      </c>
      <c r="AI3239">
        <v>0</v>
      </c>
      <c r="AJ3239">
        <v>0</v>
      </c>
      <c r="AK3239">
        <v>0.03</v>
      </c>
      <c r="AL3239">
        <v>0.03</v>
      </c>
      <c r="AM3239">
        <v>0.05</v>
      </c>
      <c r="AN3239">
        <v>0.05</v>
      </c>
      <c r="AO3239">
        <v>1.42</v>
      </c>
      <c r="AP3239">
        <v>1.42</v>
      </c>
      <c r="AQ3239">
        <v>22.67</v>
      </c>
      <c r="AR3239">
        <v>0.53</v>
      </c>
      <c r="AS3239">
        <v>0.68</v>
      </c>
      <c r="AT3239">
        <v>-1</v>
      </c>
      <c r="AU3239">
        <v>-1</v>
      </c>
      <c r="AV3239">
        <v>0.05</v>
      </c>
      <c r="AW3239">
        <v>29.88</v>
      </c>
      <c r="AX3239">
        <v>29.88</v>
      </c>
      <c r="AY3239">
        <v>0.17</v>
      </c>
      <c r="AZ3239">
        <v>0</v>
      </c>
      <c r="BA3239">
        <v>1350</v>
      </c>
    </row>
    <row r="3240" spans="1:53" x14ac:dyDescent="0.25">
      <c r="A3240">
        <v>6642</v>
      </c>
      <c r="B3240" t="s">
        <v>3471</v>
      </c>
      <c r="C3240">
        <v>0</v>
      </c>
      <c r="D3240">
        <v>1.58</v>
      </c>
      <c r="E3240">
        <v>0</v>
      </c>
      <c r="F3240">
        <v>0</v>
      </c>
      <c r="G3240">
        <v>0</v>
      </c>
      <c r="H3240">
        <v>0.03</v>
      </c>
      <c r="I3240">
        <v>0</v>
      </c>
      <c r="J3240">
        <v>2</v>
      </c>
      <c r="K3240">
        <v>0.03</v>
      </c>
      <c r="L3240">
        <v>-1</v>
      </c>
      <c r="M3240">
        <v>-1</v>
      </c>
      <c r="N3240">
        <v>0.67</v>
      </c>
      <c r="O3240">
        <v>3.58</v>
      </c>
      <c r="P3240">
        <v>0.03</v>
      </c>
      <c r="Q3240">
        <v>0.28000000000000003</v>
      </c>
      <c r="R3240">
        <v>0.05</v>
      </c>
      <c r="S3240">
        <v>0.32</v>
      </c>
      <c r="T3240">
        <v>0.23</v>
      </c>
      <c r="U3240">
        <v>0</v>
      </c>
      <c r="V3240">
        <v>0</v>
      </c>
      <c r="W3240">
        <v>20.67</v>
      </c>
      <c r="X3240">
        <v>0.6</v>
      </c>
      <c r="Y3240">
        <v>-1</v>
      </c>
      <c r="Z3240">
        <v>-1</v>
      </c>
      <c r="AA3240">
        <v>24.88</v>
      </c>
      <c r="AB3240">
        <v>0.03</v>
      </c>
      <c r="AC3240">
        <v>0.02</v>
      </c>
      <c r="AD3240">
        <v>0.03</v>
      </c>
      <c r="AE3240">
        <v>4.17</v>
      </c>
      <c r="AF3240">
        <v>-1</v>
      </c>
      <c r="AG3240">
        <v>-1</v>
      </c>
      <c r="AH3240">
        <v>-1</v>
      </c>
      <c r="AI3240">
        <v>0</v>
      </c>
      <c r="AJ3240">
        <v>0</v>
      </c>
      <c r="AK3240">
        <v>0.03</v>
      </c>
      <c r="AL3240">
        <v>0.03</v>
      </c>
      <c r="AM3240">
        <v>0.05</v>
      </c>
      <c r="AN3240">
        <v>0.05</v>
      </c>
      <c r="AO3240">
        <v>1.42</v>
      </c>
      <c r="AP3240">
        <v>1.42</v>
      </c>
      <c r="AQ3240">
        <v>22.67</v>
      </c>
      <c r="AR3240">
        <v>0.53</v>
      </c>
      <c r="AS3240">
        <v>0.68</v>
      </c>
      <c r="AT3240">
        <v>-1</v>
      </c>
      <c r="AU3240">
        <v>-1</v>
      </c>
      <c r="AV3240">
        <v>0.05</v>
      </c>
      <c r="AW3240">
        <v>29.88</v>
      </c>
      <c r="AX3240">
        <v>29.88</v>
      </c>
      <c r="AY3240">
        <v>0.17</v>
      </c>
      <c r="AZ3240">
        <v>0</v>
      </c>
      <c r="BA3240">
        <v>1350</v>
      </c>
    </row>
    <row r="3241" spans="1:53" x14ac:dyDescent="0.25">
      <c r="A3241">
        <v>6643</v>
      </c>
      <c r="B3241" t="s">
        <v>3472</v>
      </c>
      <c r="C3241">
        <v>0</v>
      </c>
      <c r="D3241">
        <v>1.58</v>
      </c>
      <c r="E3241">
        <v>0</v>
      </c>
      <c r="F3241">
        <v>0</v>
      </c>
      <c r="G3241">
        <v>0</v>
      </c>
      <c r="H3241">
        <v>0.03</v>
      </c>
      <c r="I3241">
        <v>0</v>
      </c>
      <c r="J3241">
        <v>2</v>
      </c>
      <c r="K3241">
        <v>0.03</v>
      </c>
      <c r="L3241">
        <v>-1</v>
      </c>
      <c r="M3241">
        <v>-1</v>
      </c>
      <c r="N3241">
        <v>0.67</v>
      </c>
      <c r="O3241">
        <v>3.58</v>
      </c>
      <c r="P3241">
        <v>0.03</v>
      </c>
      <c r="Q3241">
        <v>0.28000000000000003</v>
      </c>
      <c r="R3241">
        <v>0.05</v>
      </c>
      <c r="S3241">
        <v>0.32</v>
      </c>
      <c r="T3241">
        <v>0.23</v>
      </c>
      <c r="U3241">
        <v>0</v>
      </c>
      <c r="V3241">
        <v>0</v>
      </c>
      <c r="W3241">
        <v>20.67</v>
      </c>
      <c r="X3241">
        <v>0.6</v>
      </c>
      <c r="Y3241">
        <v>-1</v>
      </c>
      <c r="Z3241">
        <v>-1</v>
      </c>
      <c r="AA3241">
        <v>24.88</v>
      </c>
      <c r="AB3241">
        <v>0.03</v>
      </c>
      <c r="AC3241">
        <v>0.02</v>
      </c>
      <c r="AD3241">
        <v>0.03</v>
      </c>
      <c r="AE3241">
        <v>4.17</v>
      </c>
      <c r="AF3241">
        <v>-1</v>
      </c>
      <c r="AG3241">
        <v>-1</v>
      </c>
      <c r="AH3241">
        <v>-1</v>
      </c>
      <c r="AI3241">
        <v>0</v>
      </c>
      <c r="AJ3241">
        <v>0</v>
      </c>
      <c r="AK3241">
        <v>0.03</v>
      </c>
      <c r="AL3241">
        <v>0.03</v>
      </c>
      <c r="AM3241">
        <v>0.05</v>
      </c>
      <c r="AN3241">
        <v>0.05</v>
      </c>
      <c r="AO3241">
        <v>1.42</v>
      </c>
      <c r="AP3241">
        <v>1.42</v>
      </c>
      <c r="AQ3241">
        <v>22.67</v>
      </c>
      <c r="AR3241">
        <v>0.53</v>
      </c>
      <c r="AS3241">
        <v>0.68</v>
      </c>
      <c r="AT3241">
        <v>-1</v>
      </c>
      <c r="AU3241">
        <v>-1</v>
      </c>
      <c r="AV3241">
        <v>0.05</v>
      </c>
      <c r="AW3241">
        <v>29.88</v>
      </c>
      <c r="AX3241">
        <v>29.88</v>
      </c>
      <c r="AY3241">
        <v>0.17</v>
      </c>
      <c r="AZ3241">
        <v>0</v>
      </c>
      <c r="BA3241">
        <v>1350</v>
      </c>
    </row>
    <row r="3242" spans="1:53" x14ac:dyDescent="0.25">
      <c r="A3242">
        <v>6644</v>
      </c>
      <c r="B3242" t="s">
        <v>3473</v>
      </c>
      <c r="C3242">
        <v>0</v>
      </c>
      <c r="D3242">
        <v>1.58</v>
      </c>
      <c r="E3242">
        <v>0</v>
      </c>
      <c r="F3242">
        <v>0</v>
      </c>
      <c r="G3242">
        <v>0</v>
      </c>
      <c r="H3242">
        <v>0.03</v>
      </c>
      <c r="I3242">
        <v>0</v>
      </c>
      <c r="J3242">
        <v>2</v>
      </c>
      <c r="K3242">
        <v>0.03</v>
      </c>
      <c r="L3242">
        <v>-1</v>
      </c>
      <c r="M3242">
        <v>-1</v>
      </c>
      <c r="N3242">
        <v>0.67</v>
      </c>
      <c r="O3242">
        <v>3.58</v>
      </c>
      <c r="P3242">
        <v>0.03</v>
      </c>
      <c r="Q3242">
        <v>0.28000000000000003</v>
      </c>
      <c r="R3242">
        <v>0.05</v>
      </c>
      <c r="S3242">
        <v>0.32</v>
      </c>
      <c r="T3242">
        <v>0.23</v>
      </c>
      <c r="U3242">
        <v>0</v>
      </c>
      <c r="V3242">
        <v>0</v>
      </c>
      <c r="W3242">
        <v>20.67</v>
      </c>
      <c r="X3242">
        <v>0.6</v>
      </c>
      <c r="Y3242">
        <v>-1</v>
      </c>
      <c r="Z3242">
        <v>-1</v>
      </c>
      <c r="AA3242">
        <v>24.88</v>
      </c>
      <c r="AB3242">
        <v>0.03</v>
      </c>
      <c r="AC3242">
        <v>0.02</v>
      </c>
      <c r="AD3242">
        <v>0.03</v>
      </c>
      <c r="AE3242">
        <v>4.17</v>
      </c>
      <c r="AF3242">
        <v>-1</v>
      </c>
      <c r="AG3242">
        <v>-1</v>
      </c>
      <c r="AH3242">
        <v>-1</v>
      </c>
      <c r="AI3242">
        <v>0</v>
      </c>
      <c r="AJ3242">
        <v>0</v>
      </c>
      <c r="AK3242">
        <v>0.03</v>
      </c>
      <c r="AL3242">
        <v>0.03</v>
      </c>
      <c r="AM3242">
        <v>0.05</v>
      </c>
      <c r="AN3242">
        <v>0.05</v>
      </c>
      <c r="AO3242">
        <v>1.42</v>
      </c>
      <c r="AP3242">
        <v>1.42</v>
      </c>
      <c r="AQ3242">
        <v>22.67</v>
      </c>
      <c r="AR3242">
        <v>0.53</v>
      </c>
      <c r="AS3242">
        <v>0.68</v>
      </c>
      <c r="AT3242">
        <v>-1</v>
      </c>
      <c r="AU3242">
        <v>-1</v>
      </c>
      <c r="AV3242">
        <v>0.05</v>
      </c>
      <c r="AW3242">
        <v>29.88</v>
      </c>
      <c r="AX3242">
        <v>29.88</v>
      </c>
      <c r="AY3242">
        <v>0.17</v>
      </c>
      <c r="AZ3242">
        <v>0</v>
      </c>
      <c r="BA3242">
        <v>1350</v>
      </c>
    </row>
    <row r="3243" spans="1:53" x14ac:dyDescent="0.25">
      <c r="A3243">
        <v>6645</v>
      </c>
      <c r="B3243" t="s">
        <v>3474</v>
      </c>
      <c r="C3243">
        <v>0</v>
      </c>
      <c r="D3243">
        <v>1.58</v>
      </c>
      <c r="E3243">
        <v>0</v>
      </c>
      <c r="F3243">
        <v>0</v>
      </c>
      <c r="G3243">
        <v>0</v>
      </c>
      <c r="H3243">
        <v>0.03</v>
      </c>
      <c r="I3243">
        <v>0</v>
      </c>
      <c r="J3243">
        <v>2</v>
      </c>
      <c r="K3243">
        <v>0.03</v>
      </c>
      <c r="L3243">
        <v>-1</v>
      </c>
      <c r="M3243">
        <v>-1</v>
      </c>
      <c r="N3243">
        <v>0.67</v>
      </c>
      <c r="O3243">
        <v>3.58</v>
      </c>
      <c r="P3243">
        <v>0.03</v>
      </c>
      <c r="Q3243">
        <v>0.28000000000000003</v>
      </c>
      <c r="R3243">
        <v>0.05</v>
      </c>
      <c r="S3243">
        <v>0.32</v>
      </c>
      <c r="T3243">
        <v>0.23</v>
      </c>
      <c r="U3243">
        <v>0</v>
      </c>
      <c r="V3243">
        <v>0</v>
      </c>
      <c r="W3243">
        <v>20.67</v>
      </c>
      <c r="X3243">
        <v>0.6</v>
      </c>
      <c r="Y3243">
        <v>-1</v>
      </c>
      <c r="Z3243">
        <v>-1</v>
      </c>
      <c r="AA3243">
        <v>24.88</v>
      </c>
      <c r="AB3243">
        <v>0.03</v>
      </c>
      <c r="AC3243">
        <v>0.02</v>
      </c>
      <c r="AD3243">
        <v>0.03</v>
      </c>
      <c r="AE3243">
        <v>4.17</v>
      </c>
      <c r="AF3243">
        <v>-1</v>
      </c>
      <c r="AG3243">
        <v>-1</v>
      </c>
      <c r="AH3243">
        <v>-1</v>
      </c>
      <c r="AI3243">
        <v>0</v>
      </c>
      <c r="AJ3243">
        <v>0</v>
      </c>
      <c r="AK3243">
        <v>0.03</v>
      </c>
      <c r="AL3243">
        <v>0.03</v>
      </c>
      <c r="AM3243">
        <v>0.05</v>
      </c>
      <c r="AN3243">
        <v>0.05</v>
      </c>
      <c r="AO3243">
        <v>1.42</v>
      </c>
      <c r="AP3243">
        <v>1.42</v>
      </c>
      <c r="AQ3243">
        <v>22.67</v>
      </c>
      <c r="AR3243">
        <v>0.53</v>
      </c>
      <c r="AS3243">
        <v>0.68</v>
      </c>
      <c r="AT3243">
        <v>-1</v>
      </c>
      <c r="AU3243">
        <v>-1</v>
      </c>
      <c r="AV3243">
        <v>0.05</v>
      </c>
      <c r="AW3243">
        <v>29.88</v>
      </c>
      <c r="AX3243">
        <v>29.88</v>
      </c>
      <c r="AY3243">
        <v>0.17</v>
      </c>
      <c r="AZ3243">
        <v>0</v>
      </c>
      <c r="BA3243">
        <v>1350</v>
      </c>
    </row>
    <row r="3244" spans="1:53" x14ac:dyDescent="0.25">
      <c r="A3244">
        <v>6646</v>
      </c>
      <c r="B3244" t="s">
        <v>3475</v>
      </c>
      <c r="C3244">
        <v>0</v>
      </c>
      <c r="D3244">
        <v>1.58</v>
      </c>
      <c r="E3244">
        <v>0</v>
      </c>
      <c r="F3244">
        <v>0</v>
      </c>
      <c r="G3244">
        <v>0</v>
      </c>
      <c r="H3244">
        <v>0.03</v>
      </c>
      <c r="I3244">
        <v>0</v>
      </c>
      <c r="J3244">
        <v>2</v>
      </c>
      <c r="K3244">
        <v>0.03</v>
      </c>
      <c r="L3244">
        <v>-1</v>
      </c>
      <c r="M3244">
        <v>-1</v>
      </c>
      <c r="N3244">
        <v>0.67</v>
      </c>
      <c r="O3244">
        <v>3.58</v>
      </c>
      <c r="P3244">
        <v>0.03</v>
      </c>
      <c r="Q3244">
        <v>0.28000000000000003</v>
      </c>
      <c r="R3244">
        <v>0.05</v>
      </c>
      <c r="S3244">
        <v>0.32</v>
      </c>
      <c r="T3244">
        <v>0.23</v>
      </c>
      <c r="U3244">
        <v>0</v>
      </c>
      <c r="V3244">
        <v>0</v>
      </c>
      <c r="W3244">
        <v>20.67</v>
      </c>
      <c r="X3244">
        <v>0.6</v>
      </c>
      <c r="Y3244">
        <v>-1</v>
      </c>
      <c r="Z3244">
        <v>-1</v>
      </c>
      <c r="AA3244">
        <v>24.88</v>
      </c>
      <c r="AB3244">
        <v>0.03</v>
      </c>
      <c r="AC3244">
        <v>0.02</v>
      </c>
      <c r="AD3244">
        <v>0.03</v>
      </c>
      <c r="AE3244">
        <v>4.17</v>
      </c>
      <c r="AF3244">
        <v>-1</v>
      </c>
      <c r="AG3244">
        <v>-1</v>
      </c>
      <c r="AH3244">
        <v>-1</v>
      </c>
      <c r="AI3244">
        <v>0</v>
      </c>
      <c r="AJ3244">
        <v>0</v>
      </c>
      <c r="AK3244">
        <v>0.03</v>
      </c>
      <c r="AL3244">
        <v>0.03</v>
      </c>
      <c r="AM3244">
        <v>0.05</v>
      </c>
      <c r="AN3244">
        <v>0.05</v>
      </c>
      <c r="AO3244">
        <v>1.42</v>
      </c>
      <c r="AP3244">
        <v>1.42</v>
      </c>
      <c r="AQ3244">
        <v>22.67</v>
      </c>
      <c r="AR3244">
        <v>0.53</v>
      </c>
      <c r="AS3244">
        <v>0.68</v>
      </c>
      <c r="AT3244">
        <v>-1</v>
      </c>
      <c r="AU3244">
        <v>-1</v>
      </c>
      <c r="AV3244">
        <v>0.05</v>
      </c>
      <c r="AW3244">
        <v>29.88</v>
      </c>
      <c r="AX3244">
        <v>29.88</v>
      </c>
      <c r="AY3244">
        <v>0.17</v>
      </c>
      <c r="AZ3244">
        <v>0</v>
      </c>
      <c r="BA3244">
        <v>1350</v>
      </c>
    </row>
    <row r="3245" spans="1:53" x14ac:dyDescent="0.25">
      <c r="A3245">
        <v>6647</v>
      </c>
      <c r="B3245" t="s">
        <v>3476</v>
      </c>
      <c r="C3245">
        <v>0</v>
      </c>
      <c r="D3245">
        <v>1.58</v>
      </c>
      <c r="E3245">
        <v>0</v>
      </c>
      <c r="F3245">
        <v>0</v>
      </c>
      <c r="G3245">
        <v>0</v>
      </c>
      <c r="H3245">
        <v>0.03</v>
      </c>
      <c r="I3245">
        <v>0</v>
      </c>
      <c r="J3245">
        <v>2</v>
      </c>
      <c r="K3245">
        <v>0.03</v>
      </c>
      <c r="L3245">
        <v>-1</v>
      </c>
      <c r="M3245">
        <v>-1</v>
      </c>
      <c r="N3245">
        <v>0.67</v>
      </c>
      <c r="O3245">
        <v>3.58</v>
      </c>
      <c r="P3245">
        <v>0.03</v>
      </c>
      <c r="Q3245">
        <v>0.28000000000000003</v>
      </c>
      <c r="R3245">
        <v>0.05</v>
      </c>
      <c r="S3245">
        <v>0.32</v>
      </c>
      <c r="T3245">
        <v>0.23</v>
      </c>
      <c r="U3245">
        <v>0</v>
      </c>
      <c r="V3245">
        <v>0</v>
      </c>
      <c r="W3245">
        <v>20.67</v>
      </c>
      <c r="X3245">
        <v>0.6</v>
      </c>
      <c r="Y3245">
        <v>-1</v>
      </c>
      <c r="Z3245">
        <v>-1</v>
      </c>
      <c r="AA3245">
        <v>24.88</v>
      </c>
      <c r="AB3245">
        <v>0.03</v>
      </c>
      <c r="AC3245">
        <v>0.02</v>
      </c>
      <c r="AD3245">
        <v>0.03</v>
      </c>
      <c r="AE3245">
        <v>4.17</v>
      </c>
      <c r="AF3245">
        <v>-1</v>
      </c>
      <c r="AG3245">
        <v>-1</v>
      </c>
      <c r="AH3245">
        <v>-1</v>
      </c>
      <c r="AI3245">
        <v>0</v>
      </c>
      <c r="AJ3245">
        <v>0</v>
      </c>
      <c r="AK3245">
        <v>0.03</v>
      </c>
      <c r="AL3245">
        <v>0.03</v>
      </c>
      <c r="AM3245">
        <v>0.05</v>
      </c>
      <c r="AN3245">
        <v>0.05</v>
      </c>
      <c r="AO3245">
        <v>1.42</v>
      </c>
      <c r="AP3245">
        <v>1.42</v>
      </c>
      <c r="AQ3245">
        <v>22.67</v>
      </c>
      <c r="AR3245">
        <v>0.53</v>
      </c>
      <c r="AS3245">
        <v>0.68</v>
      </c>
      <c r="AT3245">
        <v>-1</v>
      </c>
      <c r="AU3245">
        <v>-1</v>
      </c>
      <c r="AV3245">
        <v>0.05</v>
      </c>
      <c r="AW3245">
        <v>29.88</v>
      </c>
      <c r="AX3245">
        <v>29.88</v>
      </c>
      <c r="AY3245">
        <v>0.17</v>
      </c>
      <c r="AZ3245">
        <v>0</v>
      </c>
      <c r="BA3245">
        <v>1350</v>
      </c>
    </row>
    <row r="3246" spans="1:53" x14ac:dyDescent="0.25">
      <c r="A3246">
        <v>6648</v>
      </c>
      <c r="B3246" t="s">
        <v>3477</v>
      </c>
      <c r="C3246">
        <v>0</v>
      </c>
      <c r="D3246">
        <v>1.58</v>
      </c>
      <c r="E3246">
        <v>0</v>
      </c>
      <c r="F3246">
        <v>0</v>
      </c>
      <c r="G3246">
        <v>0</v>
      </c>
      <c r="H3246">
        <v>0.03</v>
      </c>
      <c r="I3246">
        <v>0</v>
      </c>
      <c r="J3246">
        <v>2</v>
      </c>
      <c r="K3246">
        <v>0.03</v>
      </c>
      <c r="L3246">
        <v>-1</v>
      </c>
      <c r="M3246">
        <v>-1</v>
      </c>
      <c r="N3246">
        <v>0.67</v>
      </c>
      <c r="O3246">
        <v>3.58</v>
      </c>
      <c r="P3246">
        <v>0.03</v>
      </c>
      <c r="Q3246">
        <v>0.28000000000000003</v>
      </c>
      <c r="R3246">
        <v>0.05</v>
      </c>
      <c r="S3246">
        <v>0.32</v>
      </c>
      <c r="T3246">
        <v>0.23</v>
      </c>
      <c r="U3246">
        <v>0</v>
      </c>
      <c r="V3246">
        <v>0</v>
      </c>
      <c r="W3246">
        <v>20.67</v>
      </c>
      <c r="X3246">
        <v>0.6</v>
      </c>
      <c r="Y3246">
        <v>-1</v>
      </c>
      <c r="Z3246">
        <v>-1</v>
      </c>
      <c r="AA3246">
        <v>24.88</v>
      </c>
      <c r="AB3246">
        <v>0.03</v>
      </c>
      <c r="AC3246">
        <v>0.02</v>
      </c>
      <c r="AD3246">
        <v>0.03</v>
      </c>
      <c r="AE3246">
        <v>4.17</v>
      </c>
      <c r="AF3246">
        <v>-1</v>
      </c>
      <c r="AG3246">
        <v>-1</v>
      </c>
      <c r="AH3246">
        <v>-1</v>
      </c>
      <c r="AI3246">
        <v>0</v>
      </c>
      <c r="AJ3246">
        <v>0</v>
      </c>
      <c r="AK3246">
        <v>0.03</v>
      </c>
      <c r="AL3246">
        <v>0.03</v>
      </c>
      <c r="AM3246">
        <v>0.05</v>
      </c>
      <c r="AN3246">
        <v>0.05</v>
      </c>
      <c r="AO3246">
        <v>1.42</v>
      </c>
      <c r="AP3246">
        <v>1.42</v>
      </c>
      <c r="AQ3246">
        <v>22.67</v>
      </c>
      <c r="AR3246">
        <v>0.53</v>
      </c>
      <c r="AS3246">
        <v>0.68</v>
      </c>
      <c r="AT3246">
        <v>-1</v>
      </c>
      <c r="AU3246">
        <v>-1</v>
      </c>
      <c r="AV3246">
        <v>0.05</v>
      </c>
      <c r="AW3246">
        <v>29.88</v>
      </c>
      <c r="AX3246">
        <v>29.88</v>
      </c>
      <c r="AY3246">
        <v>0.17</v>
      </c>
      <c r="AZ3246">
        <v>0</v>
      </c>
      <c r="BA3246">
        <v>1350</v>
      </c>
    </row>
    <row r="3247" spans="1:53" x14ac:dyDescent="0.25">
      <c r="A3247">
        <v>6649</v>
      </c>
      <c r="B3247" t="s">
        <v>3478</v>
      </c>
      <c r="C3247">
        <v>0</v>
      </c>
      <c r="D3247">
        <v>1.58</v>
      </c>
      <c r="E3247">
        <v>0</v>
      </c>
      <c r="F3247">
        <v>0</v>
      </c>
      <c r="G3247">
        <v>0</v>
      </c>
      <c r="H3247">
        <v>0.03</v>
      </c>
      <c r="I3247">
        <v>0</v>
      </c>
      <c r="J3247">
        <v>2</v>
      </c>
      <c r="K3247">
        <v>0.03</v>
      </c>
      <c r="L3247">
        <v>-1</v>
      </c>
      <c r="M3247">
        <v>-1</v>
      </c>
      <c r="N3247">
        <v>0.67</v>
      </c>
      <c r="O3247">
        <v>3.58</v>
      </c>
      <c r="P3247">
        <v>0.03</v>
      </c>
      <c r="Q3247">
        <v>0.28000000000000003</v>
      </c>
      <c r="R3247">
        <v>0.05</v>
      </c>
      <c r="S3247">
        <v>0.32</v>
      </c>
      <c r="T3247">
        <v>0.23</v>
      </c>
      <c r="U3247">
        <v>0</v>
      </c>
      <c r="V3247">
        <v>0</v>
      </c>
      <c r="W3247">
        <v>20.67</v>
      </c>
      <c r="X3247">
        <v>0.6</v>
      </c>
      <c r="Y3247">
        <v>-1</v>
      </c>
      <c r="Z3247">
        <v>-1</v>
      </c>
      <c r="AA3247">
        <v>24.88</v>
      </c>
      <c r="AB3247">
        <v>0.03</v>
      </c>
      <c r="AC3247">
        <v>0.02</v>
      </c>
      <c r="AD3247">
        <v>0.03</v>
      </c>
      <c r="AE3247">
        <v>4.17</v>
      </c>
      <c r="AF3247">
        <v>-1</v>
      </c>
      <c r="AG3247">
        <v>-1</v>
      </c>
      <c r="AH3247">
        <v>-1</v>
      </c>
      <c r="AI3247">
        <v>0</v>
      </c>
      <c r="AJ3247">
        <v>0</v>
      </c>
      <c r="AK3247">
        <v>0.03</v>
      </c>
      <c r="AL3247">
        <v>0.03</v>
      </c>
      <c r="AM3247">
        <v>0.05</v>
      </c>
      <c r="AN3247">
        <v>0.05</v>
      </c>
      <c r="AO3247">
        <v>1.42</v>
      </c>
      <c r="AP3247">
        <v>1.42</v>
      </c>
      <c r="AQ3247">
        <v>22.67</v>
      </c>
      <c r="AR3247">
        <v>0.53</v>
      </c>
      <c r="AS3247">
        <v>0.68</v>
      </c>
      <c r="AT3247">
        <v>-1</v>
      </c>
      <c r="AU3247">
        <v>-1</v>
      </c>
      <c r="AV3247">
        <v>0.05</v>
      </c>
      <c r="AW3247">
        <v>29.88</v>
      </c>
      <c r="AX3247">
        <v>29.88</v>
      </c>
      <c r="AY3247">
        <v>0.17</v>
      </c>
      <c r="AZ3247">
        <v>0</v>
      </c>
      <c r="BA3247">
        <v>1350</v>
      </c>
    </row>
    <row r="3248" spans="1:53" x14ac:dyDescent="0.25">
      <c r="A3248">
        <v>6650</v>
      </c>
      <c r="B3248" t="s">
        <v>3479</v>
      </c>
      <c r="C3248">
        <v>0</v>
      </c>
      <c r="D3248">
        <v>1.58</v>
      </c>
      <c r="E3248">
        <v>0</v>
      </c>
      <c r="F3248">
        <v>0</v>
      </c>
      <c r="G3248">
        <v>0</v>
      </c>
      <c r="H3248">
        <v>0.03</v>
      </c>
      <c r="I3248">
        <v>0</v>
      </c>
      <c r="J3248">
        <v>2</v>
      </c>
      <c r="K3248">
        <v>0.03</v>
      </c>
      <c r="L3248">
        <v>-1</v>
      </c>
      <c r="M3248">
        <v>-1</v>
      </c>
      <c r="N3248">
        <v>0.67</v>
      </c>
      <c r="O3248">
        <v>3.58</v>
      </c>
      <c r="P3248">
        <v>0.03</v>
      </c>
      <c r="Q3248">
        <v>0.28000000000000003</v>
      </c>
      <c r="R3248">
        <v>0.05</v>
      </c>
      <c r="S3248">
        <v>0.32</v>
      </c>
      <c r="T3248">
        <v>0.23</v>
      </c>
      <c r="U3248">
        <v>0</v>
      </c>
      <c r="V3248">
        <v>0</v>
      </c>
      <c r="W3248">
        <v>20.67</v>
      </c>
      <c r="X3248">
        <v>0.6</v>
      </c>
      <c r="Y3248">
        <v>-1</v>
      </c>
      <c r="Z3248">
        <v>-1</v>
      </c>
      <c r="AA3248">
        <v>24.88</v>
      </c>
      <c r="AB3248">
        <v>0.03</v>
      </c>
      <c r="AC3248">
        <v>0.02</v>
      </c>
      <c r="AD3248">
        <v>0.03</v>
      </c>
      <c r="AE3248">
        <v>4.17</v>
      </c>
      <c r="AF3248">
        <v>-1</v>
      </c>
      <c r="AG3248">
        <v>-1</v>
      </c>
      <c r="AH3248">
        <v>-1</v>
      </c>
      <c r="AI3248">
        <v>0</v>
      </c>
      <c r="AJ3248">
        <v>0</v>
      </c>
      <c r="AK3248">
        <v>0.03</v>
      </c>
      <c r="AL3248">
        <v>0.03</v>
      </c>
      <c r="AM3248">
        <v>0.05</v>
      </c>
      <c r="AN3248">
        <v>0.05</v>
      </c>
      <c r="AO3248">
        <v>1.42</v>
      </c>
      <c r="AP3248">
        <v>1.42</v>
      </c>
      <c r="AQ3248">
        <v>22.67</v>
      </c>
      <c r="AR3248">
        <v>0.53</v>
      </c>
      <c r="AS3248">
        <v>0.68</v>
      </c>
      <c r="AT3248">
        <v>-1</v>
      </c>
      <c r="AU3248">
        <v>-1</v>
      </c>
      <c r="AV3248">
        <v>0.05</v>
      </c>
      <c r="AW3248">
        <v>29.88</v>
      </c>
      <c r="AX3248">
        <v>29.88</v>
      </c>
      <c r="AY3248">
        <v>0.17</v>
      </c>
      <c r="AZ3248">
        <v>0</v>
      </c>
      <c r="BA3248">
        <v>1350</v>
      </c>
    </row>
    <row r="3249" spans="1:53" x14ac:dyDescent="0.25">
      <c r="A3249">
        <v>6651</v>
      </c>
      <c r="B3249" t="s">
        <v>3480</v>
      </c>
      <c r="C3249">
        <v>0</v>
      </c>
      <c r="D3249">
        <v>1.58</v>
      </c>
      <c r="E3249">
        <v>0</v>
      </c>
      <c r="F3249">
        <v>0</v>
      </c>
      <c r="G3249">
        <v>0</v>
      </c>
      <c r="H3249">
        <v>0.03</v>
      </c>
      <c r="I3249">
        <v>0</v>
      </c>
      <c r="J3249">
        <v>2</v>
      </c>
      <c r="K3249">
        <v>0.03</v>
      </c>
      <c r="L3249">
        <v>-1</v>
      </c>
      <c r="M3249">
        <v>-1</v>
      </c>
      <c r="N3249">
        <v>0.67</v>
      </c>
      <c r="O3249">
        <v>3.58</v>
      </c>
      <c r="P3249">
        <v>0.03</v>
      </c>
      <c r="Q3249">
        <v>0.28000000000000003</v>
      </c>
      <c r="R3249">
        <v>0.05</v>
      </c>
      <c r="S3249">
        <v>0.32</v>
      </c>
      <c r="T3249">
        <v>0.23</v>
      </c>
      <c r="U3249">
        <v>0</v>
      </c>
      <c r="V3249">
        <v>0</v>
      </c>
      <c r="W3249">
        <v>20.67</v>
      </c>
      <c r="X3249">
        <v>0.6</v>
      </c>
      <c r="Y3249">
        <v>-1</v>
      </c>
      <c r="Z3249">
        <v>-1</v>
      </c>
      <c r="AA3249">
        <v>24.88</v>
      </c>
      <c r="AB3249">
        <v>0.03</v>
      </c>
      <c r="AC3249">
        <v>0.02</v>
      </c>
      <c r="AD3249">
        <v>0.03</v>
      </c>
      <c r="AE3249">
        <v>4.17</v>
      </c>
      <c r="AF3249">
        <v>-1</v>
      </c>
      <c r="AG3249">
        <v>-1</v>
      </c>
      <c r="AH3249">
        <v>-1</v>
      </c>
      <c r="AI3249">
        <v>0</v>
      </c>
      <c r="AJ3249">
        <v>0</v>
      </c>
      <c r="AK3249">
        <v>0.03</v>
      </c>
      <c r="AL3249">
        <v>0.03</v>
      </c>
      <c r="AM3249">
        <v>0.05</v>
      </c>
      <c r="AN3249">
        <v>0.05</v>
      </c>
      <c r="AO3249">
        <v>1.42</v>
      </c>
      <c r="AP3249">
        <v>1.42</v>
      </c>
      <c r="AQ3249">
        <v>22.67</v>
      </c>
      <c r="AR3249">
        <v>0.53</v>
      </c>
      <c r="AS3249">
        <v>0.68</v>
      </c>
      <c r="AT3249">
        <v>-1</v>
      </c>
      <c r="AU3249">
        <v>-1</v>
      </c>
      <c r="AV3249">
        <v>0.05</v>
      </c>
      <c r="AW3249">
        <v>29.88</v>
      </c>
      <c r="AX3249">
        <v>29.88</v>
      </c>
      <c r="AY3249">
        <v>0.17</v>
      </c>
      <c r="AZ3249">
        <v>0</v>
      </c>
      <c r="BA3249">
        <v>1350</v>
      </c>
    </row>
    <row r="3250" spans="1:53" x14ac:dyDescent="0.25">
      <c r="A3250">
        <v>6652</v>
      </c>
      <c r="B3250" t="s">
        <v>3481</v>
      </c>
      <c r="C3250">
        <v>0</v>
      </c>
      <c r="D3250">
        <v>1.58</v>
      </c>
      <c r="E3250">
        <v>0</v>
      </c>
      <c r="F3250">
        <v>0</v>
      </c>
      <c r="G3250">
        <v>0</v>
      </c>
      <c r="H3250">
        <v>0.03</v>
      </c>
      <c r="I3250">
        <v>0</v>
      </c>
      <c r="J3250">
        <v>2</v>
      </c>
      <c r="K3250">
        <v>0.03</v>
      </c>
      <c r="L3250">
        <v>-1</v>
      </c>
      <c r="M3250">
        <v>-1</v>
      </c>
      <c r="N3250">
        <v>0.67</v>
      </c>
      <c r="O3250">
        <v>3.58</v>
      </c>
      <c r="P3250">
        <v>0.03</v>
      </c>
      <c r="Q3250">
        <v>0.28000000000000003</v>
      </c>
      <c r="R3250">
        <v>0.05</v>
      </c>
      <c r="S3250">
        <v>0.32</v>
      </c>
      <c r="T3250">
        <v>0.23</v>
      </c>
      <c r="U3250">
        <v>0</v>
      </c>
      <c r="V3250">
        <v>0</v>
      </c>
      <c r="W3250">
        <v>20.67</v>
      </c>
      <c r="X3250">
        <v>0.6</v>
      </c>
      <c r="Y3250">
        <v>-1</v>
      </c>
      <c r="Z3250">
        <v>-1</v>
      </c>
      <c r="AA3250">
        <v>24.88</v>
      </c>
      <c r="AB3250">
        <v>0.03</v>
      </c>
      <c r="AC3250">
        <v>0.02</v>
      </c>
      <c r="AD3250">
        <v>0.03</v>
      </c>
      <c r="AE3250">
        <v>4.17</v>
      </c>
      <c r="AF3250">
        <v>-1</v>
      </c>
      <c r="AG3250">
        <v>-1</v>
      </c>
      <c r="AH3250">
        <v>-1</v>
      </c>
      <c r="AI3250">
        <v>0</v>
      </c>
      <c r="AJ3250">
        <v>0</v>
      </c>
      <c r="AK3250">
        <v>0.03</v>
      </c>
      <c r="AL3250">
        <v>0.03</v>
      </c>
      <c r="AM3250">
        <v>0.05</v>
      </c>
      <c r="AN3250">
        <v>0.05</v>
      </c>
      <c r="AO3250">
        <v>1.42</v>
      </c>
      <c r="AP3250">
        <v>1.42</v>
      </c>
      <c r="AQ3250">
        <v>22.67</v>
      </c>
      <c r="AR3250">
        <v>0.53</v>
      </c>
      <c r="AS3250">
        <v>0.68</v>
      </c>
      <c r="AT3250">
        <v>-1</v>
      </c>
      <c r="AU3250">
        <v>-1</v>
      </c>
      <c r="AV3250">
        <v>0.05</v>
      </c>
      <c r="AW3250">
        <v>29.88</v>
      </c>
      <c r="AX3250">
        <v>29.88</v>
      </c>
      <c r="AY3250">
        <v>0.17</v>
      </c>
      <c r="AZ3250">
        <v>0</v>
      </c>
      <c r="BA3250">
        <v>1350</v>
      </c>
    </row>
    <row r="3251" spans="1:53" x14ac:dyDescent="0.25">
      <c r="A3251">
        <v>6653</v>
      </c>
      <c r="B3251" t="s">
        <v>3482</v>
      </c>
      <c r="C3251">
        <v>0</v>
      </c>
      <c r="D3251">
        <v>1.58</v>
      </c>
      <c r="E3251">
        <v>0</v>
      </c>
      <c r="F3251">
        <v>0</v>
      </c>
      <c r="G3251">
        <v>0</v>
      </c>
      <c r="H3251">
        <v>0.03</v>
      </c>
      <c r="I3251">
        <v>0</v>
      </c>
      <c r="J3251">
        <v>2</v>
      </c>
      <c r="K3251">
        <v>0.03</v>
      </c>
      <c r="L3251">
        <v>-1</v>
      </c>
      <c r="M3251">
        <v>-1</v>
      </c>
      <c r="N3251">
        <v>0.67</v>
      </c>
      <c r="O3251">
        <v>3.58</v>
      </c>
      <c r="P3251">
        <v>0.03</v>
      </c>
      <c r="Q3251">
        <v>0.28000000000000003</v>
      </c>
      <c r="R3251">
        <v>0.05</v>
      </c>
      <c r="S3251">
        <v>0.32</v>
      </c>
      <c r="T3251">
        <v>0.23</v>
      </c>
      <c r="U3251">
        <v>0</v>
      </c>
      <c r="V3251">
        <v>0</v>
      </c>
      <c r="W3251">
        <v>20.67</v>
      </c>
      <c r="X3251">
        <v>0.6</v>
      </c>
      <c r="Y3251">
        <v>-1</v>
      </c>
      <c r="Z3251">
        <v>-1</v>
      </c>
      <c r="AA3251">
        <v>24.88</v>
      </c>
      <c r="AB3251">
        <v>0.03</v>
      </c>
      <c r="AC3251">
        <v>0.02</v>
      </c>
      <c r="AD3251">
        <v>0.03</v>
      </c>
      <c r="AE3251">
        <v>4.17</v>
      </c>
      <c r="AF3251">
        <v>-1</v>
      </c>
      <c r="AG3251">
        <v>-1</v>
      </c>
      <c r="AH3251">
        <v>-1</v>
      </c>
      <c r="AI3251">
        <v>0</v>
      </c>
      <c r="AJ3251">
        <v>0</v>
      </c>
      <c r="AK3251">
        <v>0.03</v>
      </c>
      <c r="AL3251">
        <v>0.03</v>
      </c>
      <c r="AM3251">
        <v>0.05</v>
      </c>
      <c r="AN3251">
        <v>0.05</v>
      </c>
      <c r="AO3251">
        <v>1.42</v>
      </c>
      <c r="AP3251">
        <v>1.42</v>
      </c>
      <c r="AQ3251">
        <v>22.67</v>
      </c>
      <c r="AR3251">
        <v>0.53</v>
      </c>
      <c r="AS3251">
        <v>0.68</v>
      </c>
      <c r="AT3251">
        <v>-1</v>
      </c>
      <c r="AU3251">
        <v>-1</v>
      </c>
      <c r="AV3251">
        <v>0.05</v>
      </c>
      <c r="AW3251">
        <v>29.88</v>
      </c>
      <c r="AX3251">
        <v>29.88</v>
      </c>
      <c r="AY3251">
        <v>0.17</v>
      </c>
      <c r="AZ3251">
        <v>0</v>
      </c>
      <c r="BA3251">
        <v>1350</v>
      </c>
    </row>
    <row r="3252" spans="1:53" x14ac:dyDescent="0.25">
      <c r="A3252">
        <v>6654</v>
      </c>
      <c r="B3252" t="s">
        <v>3483</v>
      </c>
      <c r="C3252">
        <v>0</v>
      </c>
      <c r="D3252">
        <v>1.58</v>
      </c>
      <c r="E3252">
        <v>0</v>
      </c>
      <c r="F3252">
        <v>0</v>
      </c>
      <c r="G3252">
        <v>0</v>
      </c>
      <c r="H3252">
        <v>0.03</v>
      </c>
      <c r="I3252">
        <v>0</v>
      </c>
      <c r="J3252">
        <v>2</v>
      </c>
      <c r="K3252">
        <v>0.03</v>
      </c>
      <c r="L3252">
        <v>-1</v>
      </c>
      <c r="M3252">
        <v>-1</v>
      </c>
      <c r="N3252">
        <v>0.67</v>
      </c>
      <c r="O3252">
        <v>3.58</v>
      </c>
      <c r="P3252">
        <v>0.03</v>
      </c>
      <c r="Q3252">
        <v>0.28000000000000003</v>
      </c>
      <c r="R3252">
        <v>0.05</v>
      </c>
      <c r="S3252">
        <v>0.32</v>
      </c>
      <c r="T3252">
        <v>0.23</v>
      </c>
      <c r="U3252">
        <v>0</v>
      </c>
      <c r="V3252">
        <v>0</v>
      </c>
      <c r="W3252">
        <v>20.67</v>
      </c>
      <c r="X3252">
        <v>0.6</v>
      </c>
      <c r="Y3252">
        <v>-1</v>
      </c>
      <c r="Z3252">
        <v>-1</v>
      </c>
      <c r="AA3252">
        <v>24.88</v>
      </c>
      <c r="AB3252">
        <v>0.03</v>
      </c>
      <c r="AC3252">
        <v>0.02</v>
      </c>
      <c r="AD3252">
        <v>0.03</v>
      </c>
      <c r="AE3252">
        <v>4.17</v>
      </c>
      <c r="AF3252">
        <v>-1</v>
      </c>
      <c r="AG3252">
        <v>-1</v>
      </c>
      <c r="AH3252">
        <v>-1</v>
      </c>
      <c r="AI3252">
        <v>0</v>
      </c>
      <c r="AJ3252">
        <v>0</v>
      </c>
      <c r="AK3252">
        <v>0.03</v>
      </c>
      <c r="AL3252">
        <v>0.03</v>
      </c>
      <c r="AM3252">
        <v>0.05</v>
      </c>
      <c r="AN3252">
        <v>0.05</v>
      </c>
      <c r="AO3252">
        <v>1.42</v>
      </c>
      <c r="AP3252">
        <v>1.42</v>
      </c>
      <c r="AQ3252">
        <v>22.67</v>
      </c>
      <c r="AR3252">
        <v>0.53</v>
      </c>
      <c r="AS3252">
        <v>0.68</v>
      </c>
      <c r="AT3252">
        <v>-1</v>
      </c>
      <c r="AU3252">
        <v>-1</v>
      </c>
      <c r="AV3252">
        <v>0.05</v>
      </c>
      <c r="AW3252">
        <v>29.88</v>
      </c>
      <c r="AX3252">
        <v>29.88</v>
      </c>
      <c r="AY3252">
        <v>0.17</v>
      </c>
      <c r="AZ3252">
        <v>0</v>
      </c>
      <c r="BA3252">
        <v>1350</v>
      </c>
    </row>
    <row r="3253" spans="1:53" x14ac:dyDescent="0.25">
      <c r="A3253">
        <v>6655</v>
      </c>
      <c r="B3253" t="s">
        <v>1983</v>
      </c>
      <c r="C3253">
        <v>0</v>
      </c>
      <c r="D3253">
        <v>1.58</v>
      </c>
      <c r="E3253">
        <v>0</v>
      </c>
      <c r="F3253">
        <v>0</v>
      </c>
      <c r="G3253">
        <v>0</v>
      </c>
      <c r="H3253">
        <v>0.03</v>
      </c>
      <c r="I3253">
        <v>0</v>
      </c>
      <c r="J3253">
        <v>2</v>
      </c>
      <c r="K3253">
        <v>0.03</v>
      </c>
      <c r="L3253">
        <v>-1</v>
      </c>
      <c r="M3253">
        <v>-1</v>
      </c>
      <c r="N3253">
        <v>0.67</v>
      </c>
      <c r="O3253">
        <v>3.58</v>
      </c>
      <c r="P3253">
        <v>0.03</v>
      </c>
      <c r="Q3253">
        <v>0.28000000000000003</v>
      </c>
      <c r="R3253">
        <v>0.05</v>
      </c>
      <c r="S3253">
        <v>0.32</v>
      </c>
      <c r="T3253">
        <v>0.23</v>
      </c>
      <c r="U3253">
        <v>0</v>
      </c>
      <c r="V3253">
        <v>0</v>
      </c>
      <c r="W3253">
        <v>20.67</v>
      </c>
      <c r="X3253">
        <v>0.6</v>
      </c>
      <c r="Y3253">
        <v>-1</v>
      </c>
      <c r="Z3253">
        <v>-1</v>
      </c>
      <c r="AA3253">
        <v>24.88</v>
      </c>
      <c r="AB3253">
        <v>0.03</v>
      </c>
      <c r="AC3253">
        <v>0.02</v>
      </c>
      <c r="AD3253">
        <v>0.03</v>
      </c>
      <c r="AE3253">
        <v>4.17</v>
      </c>
      <c r="AF3253">
        <v>-1</v>
      </c>
      <c r="AG3253">
        <v>-1</v>
      </c>
      <c r="AH3253">
        <v>-1</v>
      </c>
      <c r="AI3253">
        <v>0</v>
      </c>
      <c r="AJ3253">
        <v>0</v>
      </c>
      <c r="AK3253">
        <v>0.03</v>
      </c>
      <c r="AL3253">
        <v>0.03</v>
      </c>
      <c r="AM3253">
        <v>0.05</v>
      </c>
      <c r="AN3253">
        <v>0.05</v>
      </c>
      <c r="AO3253">
        <v>1.42</v>
      </c>
      <c r="AP3253">
        <v>1.42</v>
      </c>
      <c r="AQ3253">
        <v>22.67</v>
      </c>
      <c r="AR3253">
        <v>0.53</v>
      </c>
      <c r="AS3253">
        <v>0.68</v>
      </c>
      <c r="AT3253">
        <v>-1</v>
      </c>
      <c r="AU3253">
        <v>-1</v>
      </c>
      <c r="AV3253">
        <v>0.05</v>
      </c>
      <c r="AW3253">
        <v>29.88</v>
      </c>
      <c r="AX3253">
        <v>29.88</v>
      </c>
      <c r="AY3253">
        <v>0.17</v>
      </c>
      <c r="AZ3253">
        <v>0</v>
      </c>
      <c r="BA3253">
        <v>1350</v>
      </c>
    </row>
    <row r="3254" spans="1:53" x14ac:dyDescent="0.25">
      <c r="A3254">
        <v>6656</v>
      </c>
      <c r="B3254" t="s">
        <v>3484</v>
      </c>
      <c r="C3254">
        <v>0</v>
      </c>
      <c r="D3254">
        <v>1.58</v>
      </c>
      <c r="E3254">
        <v>0</v>
      </c>
      <c r="F3254">
        <v>0</v>
      </c>
      <c r="G3254">
        <v>0</v>
      </c>
      <c r="H3254">
        <v>0.03</v>
      </c>
      <c r="I3254">
        <v>0</v>
      </c>
      <c r="J3254">
        <v>2</v>
      </c>
      <c r="K3254">
        <v>0.03</v>
      </c>
      <c r="L3254">
        <v>-1</v>
      </c>
      <c r="M3254">
        <v>-1</v>
      </c>
      <c r="N3254">
        <v>0.67</v>
      </c>
      <c r="O3254">
        <v>3.58</v>
      </c>
      <c r="P3254">
        <v>0.03</v>
      </c>
      <c r="Q3254">
        <v>0.28000000000000003</v>
      </c>
      <c r="R3254">
        <v>0.05</v>
      </c>
      <c r="S3254">
        <v>0.32</v>
      </c>
      <c r="T3254">
        <v>0.23</v>
      </c>
      <c r="U3254">
        <v>0</v>
      </c>
      <c r="V3254">
        <v>0</v>
      </c>
      <c r="W3254">
        <v>20.67</v>
      </c>
      <c r="X3254">
        <v>0.6</v>
      </c>
      <c r="Y3254">
        <v>-1</v>
      </c>
      <c r="Z3254">
        <v>-1</v>
      </c>
      <c r="AA3254">
        <v>24.88</v>
      </c>
      <c r="AB3254">
        <v>0.03</v>
      </c>
      <c r="AC3254">
        <v>0.02</v>
      </c>
      <c r="AD3254">
        <v>0.03</v>
      </c>
      <c r="AE3254">
        <v>4.17</v>
      </c>
      <c r="AF3254">
        <v>-1</v>
      </c>
      <c r="AG3254">
        <v>-1</v>
      </c>
      <c r="AH3254">
        <v>-1</v>
      </c>
      <c r="AI3254">
        <v>0</v>
      </c>
      <c r="AJ3254">
        <v>0</v>
      </c>
      <c r="AK3254">
        <v>0.03</v>
      </c>
      <c r="AL3254">
        <v>0.03</v>
      </c>
      <c r="AM3254">
        <v>0.05</v>
      </c>
      <c r="AN3254">
        <v>0.05</v>
      </c>
      <c r="AO3254">
        <v>1.42</v>
      </c>
      <c r="AP3254">
        <v>1.42</v>
      </c>
      <c r="AQ3254">
        <v>22.67</v>
      </c>
      <c r="AR3254">
        <v>0.53</v>
      </c>
      <c r="AS3254">
        <v>0.68</v>
      </c>
      <c r="AT3254">
        <v>-1</v>
      </c>
      <c r="AU3254">
        <v>-1</v>
      </c>
      <c r="AV3254">
        <v>0.05</v>
      </c>
      <c r="AW3254">
        <v>29.88</v>
      </c>
      <c r="AX3254">
        <v>29.88</v>
      </c>
      <c r="AY3254">
        <v>0.17</v>
      </c>
      <c r="AZ3254">
        <v>0</v>
      </c>
      <c r="BA3254">
        <v>1350</v>
      </c>
    </row>
    <row r="3255" spans="1:53" x14ac:dyDescent="0.25">
      <c r="A3255">
        <v>6657</v>
      </c>
      <c r="B3255" t="s">
        <v>3485</v>
      </c>
      <c r="C3255">
        <v>0</v>
      </c>
      <c r="D3255">
        <v>1.58</v>
      </c>
      <c r="E3255">
        <v>0</v>
      </c>
      <c r="F3255">
        <v>0</v>
      </c>
      <c r="G3255">
        <v>0</v>
      </c>
      <c r="H3255">
        <v>0.03</v>
      </c>
      <c r="I3255">
        <v>0</v>
      </c>
      <c r="J3255">
        <v>2</v>
      </c>
      <c r="K3255">
        <v>0.03</v>
      </c>
      <c r="L3255">
        <v>-1</v>
      </c>
      <c r="M3255">
        <v>-1</v>
      </c>
      <c r="N3255">
        <v>0.67</v>
      </c>
      <c r="O3255">
        <v>3.58</v>
      </c>
      <c r="P3255">
        <v>0.03</v>
      </c>
      <c r="Q3255">
        <v>0.28000000000000003</v>
      </c>
      <c r="R3255">
        <v>0.05</v>
      </c>
      <c r="S3255">
        <v>0.32</v>
      </c>
      <c r="T3255">
        <v>0.23</v>
      </c>
      <c r="U3255">
        <v>0</v>
      </c>
      <c r="V3255">
        <v>0</v>
      </c>
      <c r="W3255">
        <v>20.67</v>
      </c>
      <c r="X3255">
        <v>0.6</v>
      </c>
      <c r="Y3255">
        <v>-1</v>
      </c>
      <c r="Z3255">
        <v>-1</v>
      </c>
      <c r="AA3255">
        <v>24.88</v>
      </c>
      <c r="AB3255">
        <v>0.03</v>
      </c>
      <c r="AC3255">
        <v>0.02</v>
      </c>
      <c r="AD3255">
        <v>0.03</v>
      </c>
      <c r="AE3255">
        <v>4.17</v>
      </c>
      <c r="AF3255">
        <v>-1</v>
      </c>
      <c r="AG3255">
        <v>-1</v>
      </c>
      <c r="AH3255">
        <v>-1</v>
      </c>
      <c r="AI3255">
        <v>0</v>
      </c>
      <c r="AJ3255">
        <v>0</v>
      </c>
      <c r="AK3255">
        <v>0.03</v>
      </c>
      <c r="AL3255">
        <v>0.03</v>
      </c>
      <c r="AM3255">
        <v>0.05</v>
      </c>
      <c r="AN3255">
        <v>0.05</v>
      </c>
      <c r="AO3255">
        <v>1.42</v>
      </c>
      <c r="AP3255">
        <v>1.42</v>
      </c>
      <c r="AQ3255">
        <v>22.67</v>
      </c>
      <c r="AR3255">
        <v>0.53</v>
      </c>
      <c r="AS3255">
        <v>0.68</v>
      </c>
      <c r="AT3255">
        <v>-1</v>
      </c>
      <c r="AU3255">
        <v>-1</v>
      </c>
      <c r="AV3255">
        <v>0.05</v>
      </c>
      <c r="AW3255">
        <v>29.88</v>
      </c>
      <c r="AX3255">
        <v>29.88</v>
      </c>
      <c r="AY3255">
        <v>0.17</v>
      </c>
      <c r="AZ3255">
        <v>0</v>
      </c>
      <c r="BA3255">
        <v>1350</v>
      </c>
    </row>
    <row r="3256" spans="1:53" x14ac:dyDescent="0.25">
      <c r="A3256">
        <v>6658</v>
      </c>
      <c r="B3256" t="s">
        <v>3486</v>
      </c>
      <c r="C3256">
        <v>0</v>
      </c>
      <c r="D3256">
        <v>1.58</v>
      </c>
      <c r="E3256">
        <v>0</v>
      </c>
      <c r="F3256">
        <v>0</v>
      </c>
      <c r="G3256">
        <v>0</v>
      </c>
      <c r="H3256">
        <v>0.03</v>
      </c>
      <c r="I3256">
        <v>0</v>
      </c>
      <c r="J3256">
        <v>2</v>
      </c>
      <c r="K3256">
        <v>0.03</v>
      </c>
      <c r="L3256">
        <v>-1</v>
      </c>
      <c r="M3256">
        <v>-1</v>
      </c>
      <c r="N3256">
        <v>0.67</v>
      </c>
      <c r="O3256">
        <v>3.58</v>
      </c>
      <c r="P3256">
        <v>0.03</v>
      </c>
      <c r="Q3256">
        <v>0.28000000000000003</v>
      </c>
      <c r="R3256">
        <v>0.05</v>
      </c>
      <c r="S3256">
        <v>0.32</v>
      </c>
      <c r="T3256">
        <v>0.23</v>
      </c>
      <c r="U3256">
        <v>0</v>
      </c>
      <c r="V3256">
        <v>0</v>
      </c>
      <c r="W3256">
        <v>20.67</v>
      </c>
      <c r="X3256">
        <v>0.6</v>
      </c>
      <c r="Y3256">
        <v>-1</v>
      </c>
      <c r="Z3256">
        <v>-1</v>
      </c>
      <c r="AA3256">
        <v>24.88</v>
      </c>
      <c r="AB3256">
        <v>0.03</v>
      </c>
      <c r="AC3256">
        <v>0.02</v>
      </c>
      <c r="AD3256">
        <v>0.03</v>
      </c>
      <c r="AE3256">
        <v>4.17</v>
      </c>
      <c r="AF3256">
        <v>-1</v>
      </c>
      <c r="AG3256">
        <v>-1</v>
      </c>
      <c r="AH3256">
        <v>-1</v>
      </c>
      <c r="AI3256">
        <v>0</v>
      </c>
      <c r="AJ3256">
        <v>0</v>
      </c>
      <c r="AK3256">
        <v>0.03</v>
      </c>
      <c r="AL3256">
        <v>0.03</v>
      </c>
      <c r="AM3256">
        <v>0.05</v>
      </c>
      <c r="AN3256">
        <v>0.05</v>
      </c>
      <c r="AO3256">
        <v>1.42</v>
      </c>
      <c r="AP3256">
        <v>1.42</v>
      </c>
      <c r="AQ3256">
        <v>22.67</v>
      </c>
      <c r="AR3256">
        <v>0.53</v>
      </c>
      <c r="AS3256">
        <v>0.68</v>
      </c>
      <c r="AT3256">
        <v>-1</v>
      </c>
      <c r="AU3256">
        <v>-1</v>
      </c>
      <c r="AV3256">
        <v>0.05</v>
      </c>
      <c r="AW3256">
        <v>29.88</v>
      </c>
      <c r="AX3256">
        <v>29.88</v>
      </c>
      <c r="AY3256">
        <v>0.17</v>
      </c>
      <c r="AZ3256">
        <v>0</v>
      </c>
      <c r="BA3256">
        <v>1350</v>
      </c>
    </row>
    <row r="3257" spans="1:53" x14ac:dyDescent="0.25">
      <c r="A3257">
        <v>6659</v>
      </c>
      <c r="B3257" t="s">
        <v>698</v>
      </c>
      <c r="C3257">
        <v>0</v>
      </c>
      <c r="D3257">
        <v>1.58</v>
      </c>
      <c r="E3257">
        <v>0</v>
      </c>
      <c r="F3257">
        <v>0</v>
      </c>
      <c r="G3257">
        <v>0</v>
      </c>
      <c r="H3257">
        <v>0.03</v>
      </c>
      <c r="I3257">
        <v>0</v>
      </c>
      <c r="J3257">
        <v>2</v>
      </c>
      <c r="K3257">
        <v>0.03</v>
      </c>
      <c r="L3257">
        <v>-1</v>
      </c>
      <c r="M3257">
        <v>-1</v>
      </c>
      <c r="N3257">
        <v>0.67</v>
      </c>
      <c r="O3257">
        <v>3.58</v>
      </c>
      <c r="P3257">
        <v>0.03</v>
      </c>
      <c r="Q3257">
        <v>0.28000000000000003</v>
      </c>
      <c r="R3257">
        <v>0.05</v>
      </c>
      <c r="S3257">
        <v>0.32</v>
      </c>
      <c r="T3257">
        <v>0.23</v>
      </c>
      <c r="U3257">
        <v>0</v>
      </c>
      <c r="V3257">
        <v>0</v>
      </c>
      <c r="W3257">
        <v>20.67</v>
      </c>
      <c r="X3257">
        <v>0.6</v>
      </c>
      <c r="Y3257">
        <v>-1</v>
      </c>
      <c r="Z3257">
        <v>-1</v>
      </c>
      <c r="AA3257">
        <v>24.88</v>
      </c>
      <c r="AB3257">
        <v>0.03</v>
      </c>
      <c r="AC3257">
        <v>0.02</v>
      </c>
      <c r="AD3257">
        <v>0.03</v>
      </c>
      <c r="AE3257">
        <v>4.17</v>
      </c>
      <c r="AF3257">
        <v>-1</v>
      </c>
      <c r="AG3257">
        <v>-1</v>
      </c>
      <c r="AH3257">
        <v>-1</v>
      </c>
      <c r="AI3257">
        <v>0</v>
      </c>
      <c r="AJ3257">
        <v>0</v>
      </c>
      <c r="AK3257">
        <v>0.03</v>
      </c>
      <c r="AL3257">
        <v>0.03</v>
      </c>
      <c r="AM3257">
        <v>0.05</v>
      </c>
      <c r="AN3257">
        <v>0.05</v>
      </c>
      <c r="AO3257">
        <v>1.42</v>
      </c>
      <c r="AP3257">
        <v>1.42</v>
      </c>
      <c r="AQ3257">
        <v>22.67</v>
      </c>
      <c r="AR3257">
        <v>0.53</v>
      </c>
      <c r="AS3257">
        <v>0.68</v>
      </c>
      <c r="AT3257">
        <v>-1</v>
      </c>
      <c r="AU3257">
        <v>-1</v>
      </c>
      <c r="AV3257">
        <v>0.05</v>
      </c>
      <c r="AW3257">
        <v>29.88</v>
      </c>
      <c r="AX3257">
        <v>29.88</v>
      </c>
      <c r="AY3257">
        <v>0.17</v>
      </c>
      <c r="AZ3257">
        <v>0</v>
      </c>
      <c r="BA3257">
        <v>1350</v>
      </c>
    </row>
    <row r="3258" spans="1:53" x14ac:dyDescent="0.25">
      <c r="A3258">
        <v>6660</v>
      </c>
      <c r="B3258" t="s">
        <v>3487</v>
      </c>
      <c r="C3258">
        <v>0</v>
      </c>
      <c r="D3258">
        <v>1.58</v>
      </c>
      <c r="E3258">
        <v>0</v>
      </c>
      <c r="F3258">
        <v>0</v>
      </c>
      <c r="G3258">
        <v>0</v>
      </c>
      <c r="H3258">
        <v>0.03</v>
      </c>
      <c r="I3258">
        <v>0</v>
      </c>
      <c r="J3258">
        <v>2</v>
      </c>
      <c r="K3258">
        <v>0.03</v>
      </c>
      <c r="L3258">
        <v>-1</v>
      </c>
      <c r="M3258">
        <v>-1</v>
      </c>
      <c r="N3258">
        <v>0.67</v>
      </c>
      <c r="O3258">
        <v>3.58</v>
      </c>
      <c r="P3258">
        <v>0.03</v>
      </c>
      <c r="Q3258">
        <v>0.28000000000000003</v>
      </c>
      <c r="R3258">
        <v>0.05</v>
      </c>
      <c r="S3258">
        <v>0.32</v>
      </c>
      <c r="T3258">
        <v>0.23</v>
      </c>
      <c r="U3258">
        <v>0</v>
      </c>
      <c r="V3258">
        <v>0</v>
      </c>
      <c r="W3258">
        <v>20.67</v>
      </c>
      <c r="X3258">
        <v>0.6</v>
      </c>
      <c r="Y3258">
        <v>-1</v>
      </c>
      <c r="Z3258">
        <v>-1</v>
      </c>
      <c r="AA3258">
        <v>24.88</v>
      </c>
      <c r="AB3258">
        <v>0.03</v>
      </c>
      <c r="AC3258">
        <v>0.02</v>
      </c>
      <c r="AD3258">
        <v>0.03</v>
      </c>
      <c r="AE3258">
        <v>4.17</v>
      </c>
      <c r="AF3258">
        <v>-1</v>
      </c>
      <c r="AG3258">
        <v>-1</v>
      </c>
      <c r="AH3258">
        <v>-1</v>
      </c>
      <c r="AI3258">
        <v>0</v>
      </c>
      <c r="AJ3258">
        <v>0</v>
      </c>
      <c r="AK3258">
        <v>0.03</v>
      </c>
      <c r="AL3258">
        <v>0.03</v>
      </c>
      <c r="AM3258">
        <v>0.05</v>
      </c>
      <c r="AN3258">
        <v>0.05</v>
      </c>
      <c r="AO3258">
        <v>1.42</v>
      </c>
      <c r="AP3258">
        <v>1.42</v>
      </c>
      <c r="AQ3258">
        <v>22.67</v>
      </c>
      <c r="AR3258">
        <v>0.53</v>
      </c>
      <c r="AS3258">
        <v>0.68</v>
      </c>
      <c r="AT3258">
        <v>-1</v>
      </c>
      <c r="AU3258">
        <v>-1</v>
      </c>
      <c r="AV3258">
        <v>0.05</v>
      </c>
      <c r="AW3258">
        <v>29.88</v>
      </c>
      <c r="AX3258">
        <v>29.88</v>
      </c>
      <c r="AY3258">
        <v>0.17</v>
      </c>
      <c r="AZ3258">
        <v>0</v>
      </c>
      <c r="BA3258">
        <v>1350</v>
      </c>
    </row>
    <row r="3259" spans="1:53" x14ac:dyDescent="0.25">
      <c r="A3259">
        <v>6662</v>
      </c>
      <c r="B3259" t="s">
        <v>3488</v>
      </c>
      <c r="C3259">
        <v>0</v>
      </c>
      <c r="D3259">
        <v>1.58</v>
      </c>
      <c r="E3259">
        <v>0</v>
      </c>
      <c r="F3259">
        <v>0</v>
      </c>
      <c r="G3259">
        <v>0</v>
      </c>
      <c r="H3259">
        <v>0.03</v>
      </c>
      <c r="I3259">
        <v>0</v>
      </c>
      <c r="J3259">
        <v>2</v>
      </c>
      <c r="K3259">
        <v>0.03</v>
      </c>
      <c r="L3259">
        <v>-1</v>
      </c>
      <c r="M3259">
        <v>-1</v>
      </c>
      <c r="N3259">
        <v>0.67</v>
      </c>
      <c r="O3259">
        <v>3.58</v>
      </c>
      <c r="P3259">
        <v>0.03</v>
      </c>
      <c r="Q3259">
        <v>0.28000000000000003</v>
      </c>
      <c r="R3259">
        <v>0.05</v>
      </c>
      <c r="S3259">
        <v>0.32</v>
      </c>
      <c r="T3259">
        <v>0.23</v>
      </c>
      <c r="U3259">
        <v>0</v>
      </c>
      <c r="V3259">
        <v>0</v>
      </c>
      <c r="W3259">
        <v>20.67</v>
      </c>
      <c r="X3259">
        <v>0.6</v>
      </c>
      <c r="Y3259">
        <v>-1</v>
      </c>
      <c r="Z3259">
        <v>-1</v>
      </c>
      <c r="AA3259">
        <v>24.88</v>
      </c>
      <c r="AB3259">
        <v>0.03</v>
      </c>
      <c r="AC3259">
        <v>0.02</v>
      </c>
      <c r="AD3259">
        <v>0.03</v>
      </c>
      <c r="AE3259">
        <v>4.17</v>
      </c>
      <c r="AF3259">
        <v>-1</v>
      </c>
      <c r="AG3259">
        <v>-1</v>
      </c>
      <c r="AH3259">
        <v>-1</v>
      </c>
      <c r="AI3259">
        <v>0</v>
      </c>
      <c r="AJ3259">
        <v>0</v>
      </c>
      <c r="AK3259">
        <v>0.03</v>
      </c>
      <c r="AL3259">
        <v>0.03</v>
      </c>
      <c r="AM3259">
        <v>0.05</v>
      </c>
      <c r="AN3259">
        <v>0.05</v>
      </c>
      <c r="AO3259">
        <v>1.42</v>
      </c>
      <c r="AP3259">
        <v>1.42</v>
      </c>
      <c r="AQ3259">
        <v>22.67</v>
      </c>
      <c r="AR3259">
        <v>0.53</v>
      </c>
      <c r="AS3259">
        <v>0.68</v>
      </c>
      <c r="AT3259">
        <v>-1</v>
      </c>
      <c r="AU3259">
        <v>-1</v>
      </c>
      <c r="AV3259">
        <v>0.05</v>
      </c>
      <c r="AW3259">
        <v>29.88</v>
      </c>
      <c r="AX3259">
        <v>29.88</v>
      </c>
      <c r="AY3259">
        <v>0.17</v>
      </c>
      <c r="AZ3259">
        <v>0</v>
      </c>
      <c r="BA3259">
        <v>1350</v>
      </c>
    </row>
    <row r="3260" spans="1:53" x14ac:dyDescent="0.25">
      <c r="A3260">
        <v>6663</v>
      </c>
      <c r="B3260" t="s">
        <v>3489</v>
      </c>
      <c r="C3260">
        <v>0</v>
      </c>
      <c r="D3260">
        <v>1.58</v>
      </c>
      <c r="E3260">
        <v>0</v>
      </c>
      <c r="F3260">
        <v>0</v>
      </c>
      <c r="G3260">
        <v>0</v>
      </c>
      <c r="H3260">
        <v>0.03</v>
      </c>
      <c r="I3260">
        <v>0</v>
      </c>
      <c r="J3260">
        <v>2</v>
      </c>
      <c r="K3260">
        <v>0.03</v>
      </c>
      <c r="L3260">
        <v>-1</v>
      </c>
      <c r="M3260">
        <v>-1</v>
      </c>
      <c r="N3260">
        <v>0.67</v>
      </c>
      <c r="O3260">
        <v>3.58</v>
      </c>
      <c r="P3260">
        <v>0.03</v>
      </c>
      <c r="Q3260">
        <v>0.28000000000000003</v>
      </c>
      <c r="R3260">
        <v>0.05</v>
      </c>
      <c r="S3260">
        <v>0.32</v>
      </c>
      <c r="T3260">
        <v>0.23</v>
      </c>
      <c r="U3260">
        <v>0</v>
      </c>
      <c r="V3260">
        <v>0</v>
      </c>
      <c r="W3260">
        <v>20.67</v>
      </c>
      <c r="X3260">
        <v>0.6</v>
      </c>
      <c r="Y3260">
        <v>-1</v>
      </c>
      <c r="Z3260">
        <v>-1</v>
      </c>
      <c r="AA3260">
        <v>24.88</v>
      </c>
      <c r="AB3260">
        <v>0.03</v>
      </c>
      <c r="AC3260">
        <v>0.02</v>
      </c>
      <c r="AD3260">
        <v>0.03</v>
      </c>
      <c r="AE3260">
        <v>4.17</v>
      </c>
      <c r="AF3260">
        <v>-1</v>
      </c>
      <c r="AG3260">
        <v>-1</v>
      </c>
      <c r="AH3260">
        <v>-1</v>
      </c>
      <c r="AI3260">
        <v>0</v>
      </c>
      <c r="AJ3260">
        <v>0</v>
      </c>
      <c r="AK3260">
        <v>0.03</v>
      </c>
      <c r="AL3260">
        <v>0.03</v>
      </c>
      <c r="AM3260">
        <v>0.05</v>
      </c>
      <c r="AN3260">
        <v>0.05</v>
      </c>
      <c r="AO3260">
        <v>1.42</v>
      </c>
      <c r="AP3260">
        <v>1.42</v>
      </c>
      <c r="AQ3260">
        <v>22.67</v>
      </c>
      <c r="AR3260">
        <v>0.53</v>
      </c>
      <c r="AS3260">
        <v>0.68</v>
      </c>
      <c r="AT3260">
        <v>-1</v>
      </c>
      <c r="AU3260">
        <v>-1</v>
      </c>
      <c r="AV3260">
        <v>0.05</v>
      </c>
      <c r="AW3260">
        <v>29.88</v>
      </c>
      <c r="AX3260">
        <v>29.88</v>
      </c>
      <c r="AY3260">
        <v>0.17</v>
      </c>
      <c r="AZ3260">
        <v>0</v>
      </c>
      <c r="BA3260">
        <v>1350</v>
      </c>
    </row>
    <row r="3261" spans="1:53" x14ac:dyDescent="0.25">
      <c r="A3261">
        <v>6664</v>
      </c>
      <c r="B3261" t="s">
        <v>3490</v>
      </c>
      <c r="C3261">
        <v>0</v>
      </c>
      <c r="D3261">
        <v>1.58</v>
      </c>
      <c r="E3261">
        <v>0</v>
      </c>
      <c r="F3261">
        <v>0</v>
      </c>
      <c r="G3261">
        <v>0</v>
      </c>
      <c r="H3261">
        <v>0.03</v>
      </c>
      <c r="I3261">
        <v>0</v>
      </c>
      <c r="J3261">
        <v>2</v>
      </c>
      <c r="K3261">
        <v>0.03</v>
      </c>
      <c r="L3261">
        <v>-1</v>
      </c>
      <c r="M3261">
        <v>-1</v>
      </c>
      <c r="N3261">
        <v>0.67</v>
      </c>
      <c r="O3261">
        <v>3.58</v>
      </c>
      <c r="P3261">
        <v>0.03</v>
      </c>
      <c r="Q3261">
        <v>0.28000000000000003</v>
      </c>
      <c r="R3261">
        <v>0.05</v>
      </c>
      <c r="S3261">
        <v>0.32</v>
      </c>
      <c r="T3261">
        <v>0.23</v>
      </c>
      <c r="U3261">
        <v>0</v>
      </c>
      <c r="V3261">
        <v>0</v>
      </c>
      <c r="W3261">
        <v>20.67</v>
      </c>
      <c r="X3261">
        <v>0.6</v>
      </c>
      <c r="Y3261">
        <v>-1</v>
      </c>
      <c r="Z3261">
        <v>-1</v>
      </c>
      <c r="AA3261">
        <v>24.88</v>
      </c>
      <c r="AB3261">
        <v>0.03</v>
      </c>
      <c r="AC3261">
        <v>0.02</v>
      </c>
      <c r="AD3261">
        <v>0.03</v>
      </c>
      <c r="AE3261">
        <v>4.17</v>
      </c>
      <c r="AF3261">
        <v>-1</v>
      </c>
      <c r="AG3261">
        <v>-1</v>
      </c>
      <c r="AH3261">
        <v>-1</v>
      </c>
      <c r="AI3261">
        <v>0</v>
      </c>
      <c r="AJ3261">
        <v>0</v>
      </c>
      <c r="AK3261">
        <v>0.03</v>
      </c>
      <c r="AL3261">
        <v>0.03</v>
      </c>
      <c r="AM3261">
        <v>0.05</v>
      </c>
      <c r="AN3261">
        <v>0.05</v>
      </c>
      <c r="AO3261">
        <v>1.42</v>
      </c>
      <c r="AP3261">
        <v>1.42</v>
      </c>
      <c r="AQ3261">
        <v>22.67</v>
      </c>
      <c r="AR3261">
        <v>0.53</v>
      </c>
      <c r="AS3261">
        <v>0.68</v>
      </c>
      <c r="AT3261">
        <v>-1</v>
      </c>
      <c r="AU3261">
        <v>-1</v>
      </c>
      <c r="AV3261">
        <v>0.05</v>
      </c>
      <c r="AW3261">
        <v>29.88</v>
      </c>
      <c r="AX3261">
        <v>29.88</v>
      </c>
      <c r="AY3261">
        <v>0.17</v>
      </c>
      <c r="AZ3261">
        <v>0</v>
      </c>
      <c r="BA3261">
        <v>1350</v>
      </c>
    </row>
    <row r="3262" spans="1:53" x14ac:dyDescent="0.25">
      <c r="A3262">
        <v>6665</v>
      </c>
      <c r="B3262" t="s">
        <v>3491</v>
      </c>
      <c r="C3262">
        <v>0</v>
      </c>
      <c r="D3262">
        <v>1.58</v>
      </c>
      <c r="E3262">
        <v>0</v>
      </c>
      <c r="F3262">
        <v>0</v>
      </c>
      <c r="G3262">
        <v>0</v>
      </c>
      <c r="H3262">
        <v>0.03</v>
      </c>
      <c r="I3262">
        <v>0</v>
      </c>
      <c r="J3262">
        <v>2</v>
      </c>
      <c r="K3262">
        <v>0.03</v>
      </c>
      <c r="L3262">
        <v>-1</v>
      </c>
      <c r="M3262">
        <v>-1</v>
      </c>
      <c r="N3262">
        <v>0.67</v>
      </c>
      <c r="O3262">
        <v>3.58</v>
      </c>
      <c r="P3262">
        <v>0.03</v>
      </c>
      <c r="Q3262">
        <v>0.28000000000000003</v>
      </c>
      <c r="R3262">
        <v>0.05</v>
      </c>
      <c r="S3262">
        <v>0.32</v>
      </c>
      <c r="T3262">
        <v>0.23</v>
      </c>
      <c r="U3262">
        <v>0</v>
      </c>
      <c r="V3262">
        <v>0</v>
      </c>
      <c r="W3262">
        <v>20.67</v>
      </c>
      <c r="X3262">
        <v>0.6</v>
      </c>
      <c r="Y3262">
        <v>-1</v>
      </c>
      <c r="Z3262">
        <v>-1</v>
      </c>
      <c r="AA3262">
        <v>24.88</v>
      </c>
      <c r="AB3262">
        <v>0.03</v>
      </c>
      <c r="AC3262">
        <v>0.02</v>
      </c>
      <c r="AD3262">
        <v>0.03</v>
      </c>
      <c r="AE3262">
        <v>4.17</v>
      </c>
      <c r="AF3262">
        <v>-1</v>
      </c>
      <c r="AG3262">
        <v>-1</v>
      </c>
      <c r="AH3262">
        <v>-1</v>
      </c>
      <c r="AI3262">
        <v>0</v>
      </c>
      <c r="AJ3262">
        <v>0</v>
      </c>
      <c r="AK3262">
        <v>0.03</v>
      </c>
      <c r="AL3262">
        <v>0.03</v>
      </c>
      <c r="AM3262">
        <v>0.05</v>
      </c>
      <c r="AN3262">
        <v>0.05</v>
      </c>
      <c r="AO3262">
        <v>1.42</v>
      </c>
      <c r="AP3262">
        <v>1.42</v>
      </c>
      <c r="AQ3262">
        <v>22.67</v>
      </c>
      <c r="AR3262">
        <v>0.53</v>
      </c>
      <c r="AS3262">
        <v>0.68</v>
      </c>
      <c r="AT3262">
        <v>-1</v>
      </c>
      <c r="AU3262">
        <v>-1</v>
      </c>
      <c r="AV3262">
        <v>0.05</v>
      </c>
      <c r="AW3262">
        <v>29.88</v>
      </c>
      <c r="AX3262">
        <v>29.88</v>
      </c>
      <c r="AY3262">
        <v>0.17</v>
      </c>
      <c r="AZ3262">
        <v>0</v>
      </c>
      <c r="BA3262">
        <v>1350</v>
      </c>
    </row>
    <row r="3263" spans="1:53" x14ac:dyDescent="0.25">
      <c r="A3263">
        <v>6666</v>
      </c>
      <c r="B3263" t="s">
        <v>3492</v>
      </c>
      <c r="C3263">
        <v>0</v>
      </c>
      <c r="D3263">
        <v>1.58</v>
      </c>
      <c r="E3263">
        <v>0</v>
      </c>
      <c r="F3263">
        <v>0</v>
      </c>
      <c r="G3263">
        <v>0</v>
      </c>
      <c r="H3263">
        <v>0.03</v>
      </c>
      <c r="I3263">
        <v>0</v>
      </c>
      <c r="J3263">
        <v>2</v>
      </c>
      <c r="K3263">
        <v>0.03</v>
      </c>
      <c r="L3263">
        <v>-1</v>
      </c>
      <c r="M3263">
        <v>-1</v>
      </c>
      <c r="N3263">
        <v>0.67</v>
      </c>
      <c r="O3263">
        <v>3.58</v>
      </c>
      <c r="P3263">
        <v>0.03</v>
      </c>
      <c r="Q3263">
        <v>0.28000000000000003</v>
      </c>
      <c r="R3263">
        <v>0.05</v>
      </c>
      <c r="S3263">
        <v>0.32</v>
      </c>
      <c r="T3263">
        <v>0.23</v>
      </c>
      <c r="U3263">
        <v>0</v>
      </c>
      <c r="V3263">
        <v>0</v>
      </c>
      <c r="W3263">
        <v>20.67</v>
      </c>
      <c r="X3263">
        <v>0.6</v>
      </c>
      <c r="Y3263">
        <v>-1</v>
      </c>
      <c r="Z3263">
        <v>-1</v>
      </c>
      <c r="AA3263">
        <v>24.88</v>
      </c>
      <c r="AB3263">
        <v>0.03</v>
      </c>
      <c r="AC3263">
        <v>0.02</v>
      </c>
      <c r="AD3263">
        <v>0.03</v>
      </c>
      <c r="AE3263">
        <v>4.17</v>
      </c>
      <c r="AF3263">
        <v>-1</v>
      </c>
      <c r="AG3263">
        <v>-1</v>
      </c>
      <c r="AH3263">
        <v>-1</v>
      </c>
      <c r="AI3263">
        <v>0</v>
      </c>
      <c r="AJ3263">
        <v>0</v>
      </c>
      <c r="AK3263">
        <v>0.03</v>
      </c>
      <c r="AL3263">
        <v>0.03</v>
      </c>
      <c r="AM3263">
        <v>0.05</v>
      </c>
      <c r="AN3263">
        <v>0.05</v>
      </c>
      <c r="AO3263">
        <v>1.42</v>
      </c>
      <c r="AP3263">
        <v>1.42</v>
      </c>
      <c r="AQ3263">
        <v>22.67</v>
      </c>
      <c r="AR3263">
        <v>0.53</v>
      </c>
      <c r="AS3263">
        <v>0.68</v>
      </c>
      <c r="AT3263">
        <v>-1</v>
      </c>
      <c r="AU3263">
        <v>-1</v>
      </c>
      <c r="AV3263">
        <v>0.05</v>
      </c>
      <c r="AW3263">
        <v>29.88</v>
      </c>
      <c r="AX3263">
        <v>29.88</v>
      </c>
      <c r="AY3263">
        <v>0.17</v>
      </c>
      <c r="AZ3263">
        <v>0</v>
      </c>
      <c r="BA3263">
        <v>1350</v>
      </c>
    </row>
    <row r="3264" spans="1:53" x14ac:dyDescent="0.25">
      <c r="A3264">
        <v>6667</v>
      </c>
      <c r="B3264" t="s">
        <v>3493</v>
      </c>
      <c r="C3264">
        <v>0</v>
      </c>
      <c r="D3264">
        <v>1.58</v>
      </c>
      <c r="E3264">
        <v>0</v>
      </c>
      <c r="F3264">
        <v>0</v>
      </c>
      <c r="G3264">
        <v>0</v>
      </c>
      <c r="H3264">
        <v>0.03</v>
      </c>
      <c r="I3264">
        <v>0</v>
      </c>
      <c r="J3264">
        <v>2</v>
      </c>
      <c r="K3264">
        <v>0.03</v>
      </c>
      <c r="L3264">
        <v>-1</v>
      </c>
      <c r="M3264">
        <v>-1</v>
      </c>
      <c r="N3264">
        <v>0.67</v>
      </c>
      <c r="O3264">
        <v>3.58</v>
      </c>
      <c r="P3264">
        <v>0.03</v>
      </c>
      <c r="Q3264">
        <v>0.28000000000000003</v>
      </c>
      <c r="R3264">
        <v>0.05</v>
      </c>
      <c r="S3264">
        <v>0.32</v>
      </c>
      <c r="T3264">
        <v>0.23</v>
      </c>
      <c r="U3264">
        <v>0</v>
      </c>
      <c r="V3264">
        <v>0</v>
      </c>
      <c r="W3264">
        <v>20.67</v>
      </c>
      <c r="X3264">
        <v>0.6</v>
      </c>
      <c r="Y3264">
        <v>-1</v>
      </c>
      <c r="Z3264">
        <v>-1</v>
      </c>
      <c r="AA3264">
        <v>24.88</v>
      </c>
      <c r="AB3264">
        <v>0.03</v>
      </c>
      <c r="AC3264">
        <v>0.02</v>
      </c>
      <c r="AD3264">
        <v>0.03</v>
      </c>
      <c r="AE3264">
        <v>4.17</v>
      </c>
      <c r="AF3264">
        <v>-1</v>
      </c>
      <c r="AG3264">
        <v>-1</v>
      </c>
      <c r="AH3264">
        <v>-1</v>
      </c>
      <c r="AI3264">
        <v>0</v>
      </c>
      <c r="AJ3264">
        <v>0</v>
      </c>
      <c r="AK3264">
        <v>0.03</v>
      </c>
      <c r="AL3264">
        <v>0.03</v>
      </c>
      <c r="AM3264">
        <v>0.05</v>
      </c>
      <c r="AN3264">
        <v>0.05</v>
      </c>
      <c r="AO3264">
        <v>1.42</v>
      </c>
      <c r="AP3264">
        <v>1.42</v>
      </c>
      <c r="AQ3264">
        <v>22.67</v>
      </c>
      <c r="AR3264">
        <v>0.53</v>
      </c>
      <c r="AS3264">
        <v>0.68</v>
      </c>
      <c r="AT3264">
        <v>-1</v>
      </c>
      <c r="AU3264">
        <v>-1</v>
      </c>
      <c r="AV3264">
        <v>0.05</v>
      </c>
      <c r="AW3264">
        <v>29.88</v>
      </c>
      <c r="AX3264">
        <v>29.88</v>
      </c>
      <c r="AY3264">
        <v>0.17</v>
      </c>
      <c r="AZ3264">
        <v>0</v>
      </c>
      <c r="BA3264">
        <v>1350</v>
      </c>
    </row>
    <row r="3265" spans="1:53" x14ac:dyDescent="0.25">
      <c r="A3265">
        <v>6668</v>
      </c>
      <c r="B3265" t="s">
        <v>3494</v>
      </c>
      <c r="C3265">
        <v>0</v>
      </c>
      <c r="D3265">
        <v>1.58</v>
      </c>
      <c r="E3265">
        <v>0</v>
      </c>
      <c r="F3265">
        <v>0</v>
      </c>
      <c r="G3265">
        <v>0</v>
      </c>
      <c r="H3265">
        <v>0.03</v>
      </c>
      <c r="I3265">
        <v>0</v>
      </c>
      <c r="J3265">
        <v>2</v>
      </c>
      <c r="K3265">
        <v>0.03</v>
      </c>
      <c r="L3265">
        <v>-1</v>
      </c>
      <c r="M3265">
        <v>-1</v>
      </c>
      <c r="N3265">
        <v>0.67</v>
      </c>
      <c r="O3265">
        <v>3.58</v>
      </c>
      <c r="P3265">
        <v>0.03</v>
      </c>
      <c r="Q3265">
        <v>0.28000000000000003</v>
      </c>
      <c r="R3265">
        <v>0.05</v>
      </c>
      <c r="S3265">
        <v>0.32</v>
      </c>
      <c r="T3265">
        <v>0.23</v>
      </c>
      <c r="U3265">
        <v>0</v>
      </c>
      <c r="V3265">
        <v>0</v>
      </c>
      <c r="W3265">
        <v>20.67</v>
      </c>
      <c r="X3265">
        <v>0.6</v>
      </c>
      <c r="Y3265">
        <v>-1</v>
      </c>
      <c r="Z3265">
        <v>-1</v>
      </c>
      <c r="AA3265">
        <v>24.88</v>
      </c>
      <c r="AB3265">
        <v>0.03</v>
      </c>
      <c r="AC3265">
        <v>0.02</v>
      </c>
      <c r="AD3265">
        <v>0.03</v>
      </c>
      <c r="AE3265">
        <v>4.17</v>
      </c>
      <c r="AF3265">
        <v>-1</v>
      </c>
      <c r="AG3265">
        <v>-1</v>
      </c>
      <c r="AH3265">
        <v>-1</v>
      </c>
      <c r="AI3265">
        <v>0</v>
      </c>
      <c r="AJ3265">
        <v>0</v>
      </c>
      <c r="AK3265">
        <v>0.03</v>
      </c>
      <c r="AL3265">
        <v>0.03</v>
      </c>
      <c r="AM3265">
        <v>0.05</v>
      </c>
      <c r="AN3265">
        <v>0.05</v>
      </c>
      <c r="AO3265">
        <v>1.42</v>
      </c>
      <c r="AP3265">
        <v>1.42</v>
      </c>
      <c r="AQ3265">
        <v>22.67</v>
      </c>
      <c r="AR3265">
        <v>0.53</v>
      </c>
      <c r="AS3265">
        <v>0.68</v>
      </c>
      <c r="AT3265">
        <v>-1</v>
      </c>
      <c r="AU3265">
        <v>-1</v>
      </c>
      <c r="AV3265">
        <v>0.05</v>
      </c>
      <c r="AW3265">
        <v>29.88</v>
      </c>
      <c r="AX3265">
        <v>29.88</v>
      </c>
      <c r="AY3265">
        <v>0.17</v>
      </c>
      <c r="AZ3265">
        <v>0</v>
      </c>
      <c r="BA3265">
        <v>1350</v>
      </c>
    </row>
    <row r="3266" spans="1:53" x14ac:dyDescent="0.25">
      <c r="A3266">
        <v>6669</v>
      </c>
      <c r="B3266" t="s">
        <v>3495</v>
      </c>
      <c r="C3266">
        <v>0</v>
      </c>
      <c r="D3266">
        <v>1.58</v>
      </c>
      <c r="E3266">
        <v>0</v>
      </c>
      <c r="F3266">
        <v>0</v>
      </c>
      <c r="G3266">
        <v>0</v>
      </c>
      <c r="H3266">
        <v>0.03</v>
      </c>
      <c r="I3266">
        <v>0</v>
      </c>
      <c r="J3266">
        <v>2</v>
      </c>
      <c r="K3266">
        <v>0.03</v>
      </c>
      <c r="L3266">
        <v>-1</v>
      </c>
      <c r="M3266">
        <v>-1</v>
      </c>
      <c r="N3266">
        <v>0.67</v>
      </c>
      <c r="O3266">
        <v>3.58</v>
      </c>
      <c r="P3266">
        <v>0.03</v>
      </c>
      <c r="Q3266">
        <v>0.28000000000000003</v>
      </c>
      <c r="R3266">
        <v>0.05</v>
      </c>
      <c r="S3266">
        <v>0.32</v>
      </c>
      <c r="T3266">
        <v>0.23</v>
      </c>
      <c r="U3266">
        <v>0</v>
      </c>
      <c r="V3266">
        <v>0</v>
      </c>
      <c r="W3266">
        <v>20.67</v>
      </c>
      <c r="X3266">
        <v>0.6</v>
      </c>
      <c r="Y3266">
        <v>-1</v>
      </c>
      <c r="Z3266">
        <v>-1</v>
      </c>
      <c r="AA3266">
        <v>24.88</v>
      </c>
      <c r="AB3266">
        <v>0.03</v>
      </c>
      <c r="AC3266">
        <v>0.02</v>
      </c>
      <c r="AD3266">
        <v>0.03</v>
      </c>
      <c r="AE3266">
        <v>4.17</v>
      </c>
      <c r="AF3266">
        <v>-1</v>
      </c>
      <c r="AG3266">
        <v>-1</v>
      </c>
      <c r="AH3266">
        <v>-1</v>
      </c>
      <c r="AI3266">
        <v>0</v>
      </c>
      <c r="AJ3266">
        <v>0</v>
      </c>
      <c r="AK3266">
        <v>0.03</v>
      </c>
      <c r="AL3266">
        <v>0.03</v>
      </c>
      <c r="AM3266">
        <v>0.05</v>
      </c>
      <c r="AN3266">
        <v>0.05</v>
      </c>
      <c r="AO3266">
        <v>1.42</v>
      </c>
      <c r="AP3266">
        <v>1.42</v>
      </c>
      <c r="AQ3266">
        <v>22.67</v>
      </c>
      <c r="AR3266">
        <v>0.53</v>
      </c>
      <c r="AS3266">
        <v>0.68</v>
      </c>
      <c r="AT3266">
        <v>-1</v>
      </c>
      <c r="AU3266">
        <v>-1</v>
      </c>
      <c r="AV3266">
        <v>0.05</v>
      </c>
      <c r="AW3266">
        <v>29.88</v>
      </c>
      <c r="AX3266">
        <v>29.88</v>
      </c>
      <c r="AY3266">
        <v>0.17</v>
      </c>
      <c r="AZ3266">
        <v>0</v>
      </c>
      <c r="BA3266">
        <v>1350</v>
      </c>
    </row>
    <row r="3267" spans="1:53" x14ac:dyDescent="0.25">
      <c r="A3267">
        <v>6670</v>
      </c>
      <c r="B3267" t="s">
        <v>3496</v>
      </c>
      <c r="C3267">
        <v>0</v>
      </c>
      <c r="D3267">
        <v>1.58</v>
      </c>
      <c r="E3267">
        <v>0</v>
      </c>
      <c r="F3267">
        <v>0</v>
      </c>
      <c r="G3267">
        <v>0</v>
      </c>
      <c r="H3267">
        <v>0.03</v>
      </c>
      <c r="I3267">
        <v>0</v>
      </c>
      <c r="J3267">
        <v>2</v>
      </c>
      <c r="K3267">
        <v>0.03</v>
      </c>
      <c r="L3267">
        <v>-1</v>
      </c>
      <c r="M3267">
        <v>-1</v>
      </c>
      <c r="N3267">
        <v>0.67</v>
      </c>
      <c r="O3267">
        <v>3.58</v>
      </c>
      <c r="P3267">
        <v>0.03</v>
      </c>
      <c r="Q3267">
        <v>0.28000000000000003</v>
      </c>
      <c r="R3267">
        <v>0.05</v>
      </c>
      <c r="S3267">
        <v>0.32</v>
      </c>
      <c r="T3267">
        <v>0.23</v>
      </c>
      <c r="U3267">
        <v>0</v>
      </c>
      <c r="V3267">
        <v>0</v>
      </c>
      <c r="W3267">
        <v>20.67</v>
      </c>
      <c r="X3267">
        <v>0.6</v>
      </c>
      <c r="Y3267">
        <v>-1</v>
      </c>
      <c r="Z3267">
        <v>-1</v>
      </c>
      <c r="AA3267">
        <v>24.88</v>
      </c>
      <c r="AB3267">
        <v>0.03</v>
      </c>
      <c r="AC3267">
        <v>0.02</v>
      </c>
      <c r="AD3267">
        <v>0.03</v>
      </c>
      <c r="AE3267">
        <v>4.17</v>
      </c>
      <c r="AF3267">
        <v>-1</v>
      </c>
      <c r="AG3267">
        <v>-1</v>
      </c>
      <c r="AH3267">
        <v>-1</v>
      </c>
      <c r="AI3267">
        <v>0</v>
      </c>
      <c r="AJ3267">
        <v>0</v>
      </c>
      <c r="AK3267">
        <v>0.03</v>
      </c>
      <c r="AL3267">
        <v>0.03</v>
      </c>
      <c r="AM3267">
        <v>0.05</v>
      </c>
      <c r="AN3267">
        <v>0.05</v>
      </c>
      <c r="AO3267">
        <v>1.42</v>
      </c>
      <c r="AP3267">
        <v>1.42</v>
      </c>
      <c r="AQ3267">
        <v>22.67</v>
      </c>
      <c r="AR3267">
        <v>0.53</v>
      </c>
      <c r="AS3267">
        <v>0.68</v>
      </c>
      <c r="AT3267">
        <v>-1</v>
      </c>
      <c r="AU3267">
        <v>-1</v>
      </c>
      <c r="AV3267">
        <v>0.05</v>
      </c>
      <c r="AW3267">
        <v>29.88</v>
      </c>
      <c r="AX3267">
        <v>29.88</v>
      </c>
      <c r="AY3267">
        <v>0.17</v>
      </c>
      <c r="AZ3267">
        <v>0</v>
      </c>
      <c r="BA3267">
        <v>1350</v>
      </c>
    </row>
    <row r="3268" spans="1:53" x14ac:dyDescent="0.25">
      <c r="A3268">
        <v>6671</v>
      </c>
      <c r="B3268" t="s">
        <v>3497</v>
      </c>
      <c r="C3268">
        <v>0</v>
      </c>
      <c r="D3268">
        <v>1.58</v>
      </c>
      <c r="E3268">
        <v>0</v>
      </c>
      <c r="F3268">
        <v>0</v>
      </c>
      <c r="G3268">
        <v>0</v>
      </c>
      <c r="H3268">
        <v>0.03</v>
      </c>
      <c r="I3268">
        <v>0</v>
      </c>
      <c r="J3268">
        <v>2</v>
      </c>
      <c r="K3268">
        <v>0.03</v>
      </c>
      <c r="L3268">
        <v>-1</v>
      </c>
      <c r="M3268">
        <v>-1</v>
      </c>
      <c r="N3268">
        <v>0.67</v>
      </c>
      <c r="O3268">
        <v>3.58</v>
      </c>
      <c r="P3268">
        <v>0.03</v>
      </c>
      <c r="Q3268">
        <v>0.28000000000000003</v>
      </c>
      <c r="R3268">
        <v>0.05</v>
      </c>
      <c r="S3268">
        <v>0.32</v>
      </c>
      <c r="T3268">
        <v>0.23</v>
      </c>
      <c r="U3268">
        <v>0</v>
      </c>
      <c r="V3268">
        <v>0</v>
      </c>
      <c r="W3268">
        <v>20.67</v>
      </c>
      <c r="X3268">
        <v>0.6</v>
      </c>
      <c r="Y3268">
        <v>-1</v>
      </c>
      <c r="Z3268">
        <v>-1</v>
      </c>
      <c r="AA3268">
        <v>24.88</v>
      </c>
      <c r="AB3268">
        <v>0.03</v>
      </c>
      <c r="AC3268">
        <v>0.02</v>
      </c>
      <c r="AD3268">
        <v>0.03</v>
      </c>
      <c r="AE3268">
        <v>4.17</v>
      </c>
      <c r="AF3268">
        <v>-1</v>
      </c>
      <c r="AG3268">
        <v>-1</v>
      </c>
      <c r="AH3268">
        <v>-1</v>
      </c>
      <c r="AI3268">
        <v>0</v>
      </c>
      <c r="AJ3268">
        <v>0</v>
      </c>
      <c r="AK3268">
        <v>0.03</v>
      </c>
      <c r="AL3268">
        <v>0.03</v>
      </c>
      <c r="AM3268">
        <v>0.05</v>
      </c>
      <c r="AN3268">
        <v>0.05</v>
      </c>
      <c r="AO3268">
        <v>1.42</v>
      </c>
      <c r="AP3268">
        <v>1.42</v>
      </c>
      <c r="AQ3268">
        <v>22.67</v>
      </c>
      <c r="AR3268">
        <v>0.53</v>
      </c>
      <c r="AS3268">
        <v>0.68</v>
      </c>
      <c r="AT3268">
        <v>-1</v>
      </c>
      <c r="AU3268">
        <v>-1</v>
      </c>
      <c r="AV3268">
        <v>0.05</v>
      </c>
      <c r="AW3268">
        <v>29.88</v>
      </c>
      <c r="AX3268">
        <v>29.88</v>
      </c>
      <c r="AY3268">
        <v>0.17</v>
      </c>
      <c r="AZ3268">
        <v>0</v>
      </c>
      <c r="BA3268">
        <v>1350</v>
      </c>
    </row>
    <row r="3269" spans="1:53" x14ac:dyDescent="0.25">
      <c r="A3269">
        <v>6672</v>
      </c>
      <c r="B3269" t="s">
        <v>3498</v>
      </c>
      <c r="C3269">
        <v>0</v>
      </c>
      <c r="D3269">
        <v>1.58</v>
      </c>
      <c r="E3269">
        <v>0</v>
      </c>
      <c r="F3269">
        <v>0</v>
      </c>
      <c r="G3269">
        <v>0</v>
      </c>
      <c r="H3269">
        <v>0.03</v>
      </c>
      <c r="I3269">
        <v>0</v>
      </c>
      <c r="J3269">
        <v>2</v>
      </c>
      <c r="K3269">
        <v>0.03</v>
      </c>
      <c r="L3269">
        <v>-1</v>
      </c>
      <c r="M3269">
        <v>-1</v>
      </c>
      <c r="N3269">
        <v>0.67</v>
      </c>
      <c r="O3269">
        <v>3.58</v>
      </c>
      <c r="P3269">
        <v>0.03</v>
      </c>
      <c r="Q3269">
        <v>0.28000000000000003</v>
      </c>
      <c r="R3269">
        <v>0.05</v>
      </c>
      <c r="S3269">
        <v>0.32</v>
      </c>
      <c r="T3269">
        <v>0.23</v>
      </c>
      <c r="U3269">
        <v>0</v>
      </c>
      <c r="V3269">
        <v>0</v>
      </c>
      <c r="W3269">
        <v>20.67</v>
      </c>
      <c r="X3269">
        <v>0.6</v>
      </c>
      <c r="Y3269">
        <v>-1</v>
      </c>
      <c r="Z3269">
        <v>-1</v>
      </c>
      <c r="AA3269">
        <v>24.88</v>
      </c>
      <c r="AB3269">
        <v>0.03</v>
      </c>
      <c r="AC3269">
        <v>0.02</v>
      </c>
      <c r="AD3269">
        <v>0.03</v>
      </c>
      <c r="AE3269">
        <v>4.17</v>
      </c>
      <c r="AF3269">
        <v>-1</v>
      </c>
      <c r="AG3269">
        <v>-1</v>
      </c>
      <c r="AH3269">
        <v>-1</v>
      </c>
      <c r="AI3269">
        <v>0</v>
      </c>
      <c r="AJ3269">
        <v>0</v>
      </c>
      <c r="AK3269">
        <v>0.03</v>
      </c>
      <c r="AL3269">
        <v>0.03</v>
      </c>
      <c r="AM3269">
        <v>0.05</v>
      </c>
      <c r="AN3269">
        <v>0.05</v>
      </c>
      <c r="AO3269">
        <v>1.42</v>
      </c>
      <c r="AP3269">
        <v>1.42</v>
      </c>
      <c r="AQ3269">
        <v>22.67</v>
      </c>
      <c r="AR3269">
        <v>0.53</v>
      </c>
      <c r="AS3269">
        <v>0.68</v>
      </c>
      <c r="AT3269">
        <v>-1</v>
      </c>
      <c r="AU3269">
        <v>-1</v>
      </c>
      <c r="AV3269">
        <v>0.05</v>
      </c>
      <c r="AW3269">
        <v>29.88</v>
      </c>
      <c r="AX3269">
        <v>29.88</v>
      </c>
      <c r="AY3269">
        <v>0.17</v>
      </c>
      <c r="AZ3269">
        <v>0</v>
      </c>
      <c r="BA3269">
        <v>1350</v>
      </c>
    </row>
    <row r="3270" spans="1:53" x14ac:dyDescent="0.25">
      <c r="A3270">
        <v>6673</v>
      </c>
      <c r="B3270" t="s">
        <v>3499</v>
      </c>
      <c r="C3270">
        <v>0</v>
      </c>
      <c r="D3270">
        <v>1.58</v>
      </c>
      <c r="E3270">
        <v>0</v>
      </c>
      <c r="F3270">
        <v>0</v>
      </c>
      <c r="G3270">
        <v>0</v>
      </c>
      <c r="H3270">
        <v>0.03</v>
      </c>
      <c r="I3270">
        <v>0</v>
      </c>
      <c r="J3270">
        <v>2</v>
      </c>
      <c r="K3270">
        <v>0.03</v>
      </c>
      <c r="L3270">
        <v>-1</v>
      </c>
      <c r="M3270">
        <v>-1</v>
      </c>
      <c r="N3270">
        <v>0.67</v>
      </c>
      <c r="O3270">
        <v>3.58</v>
      </c>
      <c r="P3270">
        <v>0.03</v>
      </c>
      <c r="Q3270">
        <v>0.28000000000000003</v>
      </c>
      <c r="R3270">
        <v>0.05</v>
      </c>
      <c r="S3270">
        <v>0.32</v>
      </c>
      <c r="T3270">
        <v>0.23</v>
      </c>
      <c r="U3270">
        <v>0</v>
      </c>
      <c r="V3270">
        <v>0</v>
      </c>
      <c r="W3270">
        <v>20.67</v>
      </c>
      <c r="X3270">
        <v>0.6</v>
      </c>
      <c r="Y3270">
        <v>-1</v>
      </c>
      <c r="Z3270">
        <v>-1</v>
      </c>
      <c r="AA3270">
        <v>24.88</v>
      </c>
      <c r="AB3270">
        <v>0.03</v>
      </c>
      <c r="AC3270">
        <v>0.02</v>
      </c>
      <c r="AD3270">
        <v>0.03</v>
      </c>
      <c r="AE3270">
        <v>4.17</v>
      </c>
      <c r="AF3270">
        <v>-1</v>
      </c>
      <c r="AG3270">
        <v>-1</v>
      </c>
      <c r="AH3270">
        <v>-1</v>
      </c>
      <c r="AI3270">
        <v>0</v>
      </c>
      <c r="AJ3270">
        <v>0</v>
      </c>
      <c r="AK3270">
        <v>0.03</v>
      </c>
      <c r="AL3270">
        <v>0.03</v>
      </c>
      <c r="AM3270">
        <v>0.05</v>
      </c>
      <c r="AN3270">
        <v>0.05</v>
      </c>
      <c r="AO3270">
        <v>1.42</v>
      </c>
      <c r="AP3270">
        <v>1.42</v>
      </c>
      <c r="AQ3270">
        <v>22.67</v>
      </c>
      <c r="AR3270">
        <v>0.53</v>
      </c>
      <c r="AS3270">
        <v>0.68</v>
      </c>
      <c r="AT3270">
        <v>-1</v>
      </c>
      <c r="AU3270">
        <v>-1</v>
      </c>
      <c r="AV3270">
        <v>0.05</v>
      </c>
      <c r="AW3270">
        <v>29.88</v>
      </c>
      <c r="AX3270">
        <v>29.88</v>
      </c>
      <c r="AY3270">
        <v>0.17</v>
      </c>
      <c r="AZ3270">
        <v>0</v>
      </c>
      <c r="BA3270">
        <v>1350</v>
      </c>
    </row>
    <row r="3271" spans="1:53" x14ac:dyDescent="0.25">
      <c r="A3271">
        <v>6674</v>
      </c>
      <c r="B3271" t="s">
        <v>3500</v>
      </c>
      <c r="C3271">
        <v>0</v>
      </c>
      <c r="D3271">
        <v>1.58</v>
      </c>
      <c r="E3271">
        <v>0</v>
      </c>
      <c r="F3271">
        <v>0</v>
      </c>
      <c r="G3271">
        <v>0</v>
      </c>
      <c r="H3271">
        <v>0.03</v>
      </c>
      <c r="I3271">
        <v>0</v>
      </c>
      <c r="J3271">
        <v>2</v>
      </c>
      <c r="K3271">
        <v>0.03</v>
      </c>
      <c r="L3271">
        <v>-1</v>
      </c>
      <c r="M3271">
        <v>-1</v>
      </c>
      <c r="N3271">
        <v>0.67</v>
      </c>
      <c r="O3271">
        <v>3.58</v>
      </c>
      <c r="P3271">
        <v>0.03</v>
      </c>
      <c r="Q3271">
        <v>0.28000000000000003</v>
      </c>
      <c r="R3271">
        <v>0.05</v>
      </c>
      <c r="S3271">
        <v>0.32</v>
      </c>
      <c r="T3271">
        <v>0.23</v>
      </c>
      <c r="U3271">
        <v>0</v>
      </c>
      <c r="V3271">
        <v>0</v>
      </c>
      <c r="W3271">
        <v>20.67</v>
      </c>
      <c r="X3271">
        <v>0.6</v>
      </c>
      <c r="Y3271">
        <v>-1</v>
      </c>
      <c r="Z3271">
        <v>-1</v>
      </c>
      <c r="AA3271">
        <v>24.88</v>
      </c>
      <c r="AB3271">
        <v>0.03</v>
      </c>
      <c r="AC3271">
        <v>0.02</v>
      </c>
      <c r="AD3271">
        <v>0.03</v>
      </c>
      <c r="AE3271">
        <v>4.17</v>
      </c>
      <c r="AF3271">
        <v>-1</v>
      </c>
      <c r="AG3271">
        <v>-1</v>
      </c>
      <c r="AH3271">
        <v>-1</v>
      </c>
      <c r="AI3271">
        <v>0</v>
      </c>
      <c r="AJ3271">
        <v>0</v>
      </c>
      <c r="AK3271">
        <v>0.03</v>
      </c>
      <c r="AL3271">
        <v>0.03</v>
      </c>
      <c r="AM3271">
        <v>0.05</v>
      </c>
      <c r="AN3271">
        <v>0.05</v>
      </c>
      <c r="AO3271">
        <v>1.42</v>
      </c>
      <c r="AP3271">
        <v>1.42</v>
      </c>
      <c r="AQ3271">
        <v>22.67</v>
      </c>
      <c r="AR3271">
        <v>0.53</v>
      </c>
      <c r="AS3271">
        <v>0.68</v>
      </c>
      <c r="AT3271">
        <v>-1</v>
      </c>
      <c r="AU3271">
        <v>-1</v>
      </c>
      <c r="AV3271">
        <v>0.05</v>
      </c>
      <c r="AW3271">
        <v>29.88</v>
      </c>
      <c r="AX3271">
        <v>29.88</v>
      </c>
      <c r="AY3271">
        <v>0.17</v>
      </c>
      <c r="AZ3271">
        <v>0</v>
      </c>
      <c r="BA3271">
        <v>1350</v>
      </c>
    </row>
    <row r="3272" spans="1:53" x14ac:dyDescent="0.25">
      <c r="A3272">
        <v>6675</v>
      </c>
      <c r="B3272" t="s">
        <v>3501</v>
      </c>
      <c r="C3272">
        <v>0</v>
      </c>
      <c r="D3272">
        <v>1.58</v>
      </c>
      <c r="E3272">
        <v>0</v>
      </c>
      <c r="F3272">
        <v>0</v>
      </c>
      <c r="G3272">
        <v>0</v>
      </c>
      <c r="H3272">
        <v>0.03</v>
      </c>
      <c r="I3272">
        <v>0</v>
      </c>
      <c r="J3272">
        <v>2</v>
      </c>
      <c r="K3272">
        <v>0.03</v>
      </c>
      <c r="L3272">
        <v>-1</v>
      </c>
      <c r="M3272">
        <v>-1</v>
      </c>
      <c r="N3272">
        <v>0.67</v>
      </c>
      <c r="O3272">
        <v>3.58</v>
      </c>
      <c r="P3272">
        <v>0.03</v>
      </c>
      <c r="Q3272">
        <v>0.28000000000000003</v>
      </c>
      <c r="R3272">
        <v>0.05</v>
      </c>
      <c r="S3272">
        <v>0.32</v>
      </c>
      <c r="T3272">
        <v>0.23</v>
      </c>
      <c r="U3272">
        <v>0</v>
      </c>
      <c r="V3272">
        <v>0</v>
      </c>
      <c r="W3272">
        <v>20.67</v>
      </c>
      <c r="X3272">
        <v>0.6</v>
      </c>
      <c r="Y3272">
        <v>-1</v>
      </c>
      <c r="Z3272">
        <v>-1</v>
      </c>
      <c r="AA3272">
        <v>24.88</v>
      </c>
      <c r="AB3272">
        <v>0.03</v>
      </c>
      <c r="AC3272">
        <v>0.02</v>
      </c>
      <c r="AD3272">
        <v>0.03</v>
      </c>
      <c r="AE3272">
        <v>4.17</v>
      </c>
      <c r="AF3272">
        <v>-1</v>
      </c>
      <c r="AG3272">
        <v>-1</v>
      </c>
      <c r="AH3272">
        <v>-1</v>
      </c>
      <c r="AI3272">
        <v>0</v>
      </c>
      <c r="AJ3272">
        <v>0</v>
      </c>
      <c r="AK3272">
        <v>0.03</v>
      </c>
      <c r="AL3272">
        <v>0.03</v>
      </c>
      <c r="AM3272">
        <v>0.05</v>
      </c>
      <c r="AN3272">
        <v>0.05</v>
      </c>
      <c r="AO3272">
        <v>1.42</v>
      </c>
      <c r="AP3272">
        <v>1.42</v>
      </c>
      <c r="AQ3272">
        <v>22.67</v>
      </c>
      <c r="AR3272">
        <v>0.53</v>
      </c>
      <c r="AS3272">
        <v>0.68</v>
      </c>
      <c r="AT3272">
        <v>-1</v>
      </c>
      <c r="AU3272">
        <v>-1</v>
      </c>
      <c r="AV3272">
        <v>0.05</v>
      </c>
      <c r="AW3272">
        <v>29.88</v>
      </c>
      <c r="AX3272">
        <v>29.88</v>
      </c>
      <c r="AY3272">
        <v>0.17</v>
      </c>
      <c r="AZ3272">
        <v>0</v>
      </c>
      <c r="BA3272">
        <v>1350</v>
      </c>
    </row>
    <row r="3273" spans="1:53" x14ac:dyDescent="0.25">
      <c r="A3273">
        <v>6676</v>
      </c>
      <c r="B3273" t="s">
        <v>3502</v>
      </c>
      <c r="C3273">
        <v>0</v>
      </c>
      <c r="D3273">
        <v>1.58</v>
      </c>
      <c r="E3273">
        <v>0</v>
      </c>
      <c r="F3273">
        <v>0</v>
      </c>
      <c r="G3273">
        <v>0</v>
      </c>
      <c r="H3273">
        <v>0.03</v>
      </c>
      <c r="I3273">
        <v>0</v>
      </c>
      <c r="J3273">
        <v>2</v>
      </c>
      <c r="K3273">
        <v>0.03</v>
      </c>
      <c r="L3273">
        <v>-1</v>
      </c>
      <c r="M3273">
        <v>-1</v>
      </c>
      <c r="N3273">
        <v>0.67</v>
      </c>
      <c r="O3273">
        <v>3.58</v>
      </c>
      <c r="P3273">
        <v>0.03</v>
      </c>
      <c r="Q3273">
        <v>0.28000000000000003</v>
      </c>
      <c r="R3273">
        <v>0.05</v>
      </c>
      <c r="S3273">
        <v>0.32</v>
      </c>
      <c r="T3273">
        <v>0.23</v>
      </c>
      <c r="U3273">
        <v>0</v>
      </c>
      <c r="V3273">
        <v>0</v>
      </c>
      <c r="W3273">
        <v>20.67</v>
      </c>
      <c r="X3273">
        <v>0.6</v>
      </c>
      <c r="Y3273">
        <v>-1</v>
      </c>
      <c r="Z3273">
        <v>-1</v>
      </c>
      <c r="AA3273">
        <v>24.88</v>
      </c>
      <c r="AB3273">
        <v>0.03</v>
      </c>
      <c r="AC3273">
        <v>0.02</v>
      </c>
      <c r="AD3273">
        <v>0.03</v>
      </c>
      <c r="AE3273">
        <v>4.17</v>
      </c>
      <c r="AF3273">
        <v>-1</v>
      </c>
      <c r="AG3273">
        <v>-1</v>
      </c>
      <c r="AH3273">
        <v>-1</v>
      </c>
      <c r="AI3273">
        <v>0</v>
      </c>
      <c r="AJ3273">
        <v>0</v>
      </c>
      <c r="AK3273">
        <v>0.03</v>
      </c>
      <c r="AL3273">
        <v>0.03</v>
      </c>
      <c r="AM3273">
        <v>0.05</v>
      </c>
      <c r="AN3273">
        <v>0.05</v>
      </c>
      <c r="AO3273">
        <v>1.42</v>
      </c>
      <c r="AP3273">
        <v>1.42</v>
      </c>
      <c r="AQ3273">
        <v>22.67</v>
      </c>
      <c r="AR3273">
        <v>0.53</v>
      </c>
      <c r="AS3273">
        <v>0.68</v>
      </c>
      <c r="AT3273">
        <v>-1</v>
      </c>
      <c r="AU3273">
        <v>-1</v>
      </c>
      <c r="AV3273">
        <v>0.05</v>
      </c>
      <c r="AW3273">
        <v>29.88</v>
      </c>
      <c r="AX3273">
        <v>29.88</v>
      </c>
      <c r="AY3273">
        <v>0.17</v>
      </c>
      <c r="AZ3273">
        <v>0</v>
      </c>
      <c r="BA3273">
        <v>1350</v>
      </c>
    </row>
    <row r="3274" spans="1:53" x14ac:dyDescent="0.25">
      <c r="A3274">
        <v>6677</v>
      </c>
      <c r="B3274" t="s">
        <v>3503</v>
      </c>
      <c r="C3274">
        <v>0</v>
      </c>
      <c r="D3274">
        <v>1.58</v>
      </c>
      <c r="E3274">
        <v>0</v>
      </c>
      <c r="F3274">
        <v>0</v>
      </c>
      <c r="G3274">
        <v>0</v>
      </c>
      <c r="H3274">
        <v>0.03</v>
      </c>
      <c r="I3274">
        <v>0</v>
      </c>
      <c r="J3274">
        <v>2</v>
      </c>
      <c r="K3274">
        <v>0.03</v>
      </c>
      <c r="L3274">
        <v>-1</v>
      </c>
      <c r="M3274">
        <v>-1</v>
      </c>
      <c r="N3274">
        <v>0.67</v>
      </c>
      <c r="O3274">
        <v>3.58</v>
      </c>
      <c r="P3274">
        <v>0.03</v>
      </c>
      <c r="Q3274">
        <v>0.28000000000000003</v>
      </c>
      <c r="R3274">
        <v>0.05</v>
      </c>
      <c r="S3274">
        <v>0.32</v>
      </c>
      <c r="T3274">
        <v>0.23</v>
      </c>
      <c r="U3274">
        <v>0</v>
      </c>
      <c r="V3274">
        <v>0</v>
      </c>
      <c r="W3274">
        <v>20.67</v>
      </c>
      <c r="X3274">
        <v>0.6</v>
      </c>
      <c r="Y3274">
        <v>-1</v>
      </c>
      <c r="Z3274">
        <v>-1</v>
      </c>
      <c r="AA3274">
        <v>24.88</v>
      </c>
      <c r="AB3274">
        <v>0.03</v>
      </c>
      <c r="AC3274">
        <v>0.02</v>
      </c>
      <c r="AD3274">
        <v>0.03</v>
      </c>
      <c r="AE3274">
        <v>4.17</v>
      </c>
      <c r="AF3274">
        <v>-1</v>
      </c>
      <c r="AG3274">
        <v>-1</v>
      </c>
      <c r="AH3274">
        <v>-1</v>
      </c>
      <c r="AI3274">
        <v>0</v>
      </c>
      <c r="AJ3274">
        <v>0</v>
      </c>
      <c r="AK3274">
        <v>0.03</v>
      </c>
      <c r="AL3274">
        <v>0.03</v>
      </c>
      <c r="AM3274">
        <v>0.05</v>
      </c>
      <c r="AN3274">
        <v>0.05</v>
      </c>
      <c r="AO3274">
        <v>1.42</v>
      </c>
      <c r="AP3274">
        <v>1.42</v>
      </c>
      <c r="AQ3274">
        <v>22.67</v>
      </c>
      <c r="AR3274">
        <v>0.53</v>
      </c>
      <c r="AS3274">
        <v>0.68</v>
      </c>
      <c r="AT3274">
        <v>-1</v>
      </c>
      <c r="AU3274">
        <v>-1</v>
      </c>
      <c r="AV3274">
        <v>0.05</v>
      </c>
      <c r="AW3274">
        <v>29.88</v>
      </c>
      <c r="AX3274">
        <v>29.88</v>
      </c>
      <c r="AY3274">
        <v>0.17</v>
      </c>
      <c r="AZ3274">
        <v>0</v>
      </c>
      <c r="BA3274">
        <v>1350</v>
      </c>
    </row>
    <row r="3275" spans="1:53" x14ac:dyDescent="0.25">
      <c r="A3275">
        <v>6678</v>
      </c>
      <c r="B3275" t="s">
        <v>3504</v>
      </c>
      <c r="C3275">
        <v>0</v>
      </c>
      <c r="D3275">
        <v>1.58</v>
      </c>
      <c r="E3275">
        <v>0</v>
      </c>
      <c r="F3275">
        <v>0</v>
      </c>
      <c r="G3275">
        <v>0</v>
      </c>
      <c r="H3275">
        <v>0.03</v>
      </c>
      <c r="I3275">
        <v>0</v>
      </c>
      <c r="J3275">
        <v>2</v>
      </c>
      <c r="K3275">
        <v>0.03</v>
      </c>
      <c r="L3275">
        <v>-1</v>
      </c>
      <c r="M3275">
        <v>-1</v>
      </c>
      <c r="N3275">
        <v>0.67</v>
      </c>
      <c r="O3275">
        <v>3.58</v>
      </c>
      <c r="P3275">
        <v>0.03</v>
      </c>
      <c r="Q3275">
        <v>0.28000000000000003</v>
      </c>
      <c r="R3275">
        <v>0.05</v>
      </c>
      <c r="S3275">
        <v>0.32</v>
      </c>
      <c r="T3275">
        <v>0.23</v>
      </c>
      <c r="U3275">
        <v>0</v>
      </c>
      <c r="V3275">
        <v>0</v>
      </c>
      <c r="W3275">
        <v>20.67</v>
      </c>
      <c r="X3275">
        <v>0.6</v>
      </c>
      <c r="Y3275">
        <v>-1</v>
      </c>
      <c r="Z3275">
        <v>-1</v>
      </c>
      <c r="AA3275">
        <v>24.88</v>
      </c>
      <c r="AB3275">
        <v>0.03</v>
      </c>
      <c r="AC3275">
        <v>0.02</v>
      </c>
      <c r="AD3275">
        <v>0.03</v>
      </c>
      <c r="AE3275">
        <v>4.17</v>
      </c>
      <c r="AF3275">
        <v>-1</v>
      </c>
      <c r="AG3275">
        <v>-1</v>
      </c>
      <c r="AH3275">
        <v>-1</v>
      </c>
      <c r="AI3275">
        <v>0</v>
      </c>
      <c r="AJ3275">
        <v>0</v>
      </c>
      <c r="AK3275">
        <v>0.03</v>
      </c>
      <c r="AL3275">
        <v>0.03</v>
      </c>
      <c r="AM3275">
        <v>0.05</v>
      </c>
      <c r="AN3275">
        <v>0.05</v>
      </c>
      <c r="AO3275">
        <v>1.42</v>
      </c>
      <c r="AP3275">
        <v>1.42</v>
      </c>
      <c r="AQ3275">
        <v>22.67</v>
      </c>
      <c r="AR3275">
        <v>0.53</v>
      </c>
      <c r="AS3275">
        <v>0.68</v>
      </c>
      <c r="AT3275">
        <v>-1</v>
      </c>
      <c r="AU3275">
        <v>-1</v>
      </c>
      <c r="AV3275">
        <v>0.05</v>
      </c>
      <c r="AW3275">
        <v>29.88</v>
      </c>
      <c r="AX3275">
        <v>29.88</v>
      </c>
      <c r="AY3275">
        <v>0.17</v>
      </c>
      <c r="AZ3275">
        <v>0</v>
      </c>
      <c r="BA3275">
        <v>1350</v>
      </c>
    </row>
    <row r="3276" spans="1:53" x14ac:dyDescent="0.25">
      <c r="A3276">
        <v>6679</v>
      </c>
      <c r="B3276" t="s">
        <v>3505</v>
      </c>
      <c r="C3276">
        <v>0</v>
      </c>
      <c r="D3276">
        <v>1.58</v>
      </c>
      <c r="E3276">
        <v>0</v>
      </c>
      <c r="F3276">
        <v>0</v>
      </c>
      <c r="G3276">
        <v>0</v>
      </c>
      <c r="H3276">
        <v>0.03</v>
      </c>
      <c r="I3276">
        <v>0</v>
      </c>
      <c r="J3276">
        <v>2</v>
      </c>
      <c r="K3276">
        <v>0.03</v>
      </c>
      <c r="L3276">
        <v>-1</v>
      </c>
      <c r="M3276">
        <v>-1</v>
      </c>
      <c r="N3276">
        <v>0.67</v>
      </c>
      <c r="O3276">
        <v>3.58</v>
      </c>
      <c r="P3276">
        <v>0.03</v>
      </c>
      <c r="Q3276">
        <v>0.28000000000000003</v>
      </c>
      <c r="R3276">
        <v>0.05</v>
      </c>
      <c r="S3276">
        <v>0.32</v>
      </c>
      <c r="T3276">
        <v>0.23</v>
      </c>
      <c r="U3276">
        <v>0</v>
      </c>
      <c r="V3276">
        <v>0</v>
      </c>
      <c r="W3276">
        <v>20.67</v>
      </c>
      <c r="X3276">
        <v>0.6</v>
      </c>
      <c r="Y3276">
        <v>-1</v>
      </c>
      <c r="Z3276">
        <v>-1</v>
      </c>
      <c r="AA3276">
        <v>24.88</v>
      </c>
      <c r="AB3276">
        <v>0.03</v>
      </c>
      <c r="AC3276">
        <v>0.02</v>
      </c>
      <c r="AD3276">
        <v>0.03</v>
      </c>
      <c r="AE3276">
        <v>4.17</v>
      </c>
      <c r="AF3276">
        <v>-1</v>
      </c>
      <c r="AG3276">
        <v>-1</v>
      </c>
      <c r="AH3276">
        <v>-1</v>
      </c>
      <c r="AI3276">
        <v>0</v>
      </c>
      <c r="AJ3276">
        <v>0</v>
      </c>
      <c r="AK3276">
        <v>0.03</v>
      </c>
      <c r="AL3276">
        <v>0.03</v>
      </c>
      <c r="AM3276">
        <v>0.05</v>
      </c>
      <c r="AN3276">
        <v>0.05</v>
      </c>
      <c r="AO3276">
        <v>1.42</v>
      </c>
      <c r="AP3276">
        <v>1.42</v>
      </c>
      <c r="AQ3276">
        <v>22.67</v>
      </c>
      <c r="AR3276">
        <v>0.53</v>
      </c>
      <c r="AS3276">
        <v>0.68</v>
      </c>
      <c r="AT3276">
        <v>-1</v>
      </c>
      <c r="AU3276">
        <v>-1</v>
      </c>
      <c r="AV3276">
        <v>0.05</v>
      </c>
      <c r="AW3276">
        <v>29.88</v>
      </c>
      <c r="AX3276">
        <v>29.88</v>
      </c>
      <c r="AY3276">
        <v>0.17</v>
      </c>
      <c r="AZ3276">
        <v>0</v>
      </c>
      <c r="BA3276">
        <v>1350</v>
      </c>
    </row>
    <row r="3277" spans="1:53" x14ac:dyDescent="0.25">
      <c r="A3277">
        <v>6680</v>
      </c>
      <c r="B3277" t="s">
        <v>3506</v>
      </c>
      <c r="C3277">
        <v>0</v>
      </c>
      <c r="D3277">
        <v>1.58</v>
      </c>
      <c r="E3277">
        <v>0</v>
      </c>
      <c r="F3277">
        <v>0</v>
      </c>
      <c r="G3277">
        <v>0</v>
      </c>
      <c r="H3277">
        <v>0.03</v>
      </c>
      <c r="I3277">
        <v>0</v>
      </c>
      <c r="J3277">
        <v>2</v>
      </c>
      <c r="K3277">
        <v>0.03</v>
      </c>
      <c r="L3277">
        <v>-1</v>
      </c>
      <c r="M3277">
        <v>-1</v>
      </c>
      <c r="N3277">
        <v>0.67</v>
      </c>
      <c r="O3277">
        <v>3.58</v>
      </c>
      <c r="P3277">
        <v>0.03</v>
      </c>
      <c r="Q3277">
        <v>0.28000000000000003</v>
      </c>
      <c r="R3277">
        <v>0.05</v>
      </c>
      <c r="S3277">
        <v>0.32</v>
      </c>
      <c r="T3277">
        <v>0.23</v>
      </c>
      <c r="U3277">
        <v>0</v>
      </c>
      <c r="V3277">
        <v>0</v>
      </c>
      <c r="W3277">
        <v>20.67</v>
      </c>
      <c r="X3277">
        <v>0.6</v>
      </c>
      <c r="Y3277">
        <v>-1</v>
      </c>
      <c r="Z3277">
        <v>-1</v>
      </c>
      <c r="AA3277">
        <v>24.88</v>
      </c>
      <c r="AB3277">
        <v>0.03</v>
      </c>
      <c r="AC3277">
        <v>0.02</v>
      </c>
      <c r="AD3277">
        <v>0.03</v>
      </c>
      <c r="AE3277">
        <v>4.17</v>
      </c>
      <c r="AF3277">
        <v>-1</v>
      </c>
      <c r="AG3277">
        <v>-1</v>
      </c>
      <c r="AH3277">
        <v>-1</v>
      </c>
      <c r="AI3277">
        <v>0</v>
      </c>
      <c r="AJ3277">
        <v>0</v>
      </c>
      <c r="AK3277">
        <v>0.03</v>
      </c>
      <c r="AL3277">
        <v>0.03</v>
      </c>
      <c r="AM3277">
        <v>0.05</v>
      </c>
      <c r="AN3277">
        <v>0.05</v>
      </c>
      <c r="AO3277">
        <v>1.42</v>
      </c>
      <c r="AP3277">
        <v>1.42</v>
      </c>
      <c r="AQ3277">
        <v>22.67</v>
      </c>
      <c r="AR3277">
        <v>0.53</v>
      </c>
      <c r="AS3277">
        <v>0.68</v>
      </c>
      <c r="AT3277">
        <v>-1</v>
      </c>
      <c r="AU3277">
        <v>-1</v>
      </c>
      <c r="AV3277">
        <v>0.05</v>
      </c>
      <c r="AW3277">
        <v>29.88</v>
      </c>
      <c r="AX3277">
        <v>29.88</v>
      </c>
      <c r="AY3277">
        <v>0.17</v>
      </c>
      <c r="AZ3277">
        <v>0</v>
      </c>
      <c r="BA3277">
        <v>1350</v>
      </c>
    </row>
    <row r="3278" spans="1:53" x14ac:dyDescent="0.25">
      <c r="A3278">
        <v>6681</v>
      </c>
      <c r="B3278" t="s">
        <v>3507</v>
      </c>
      <c r="C3278">
        <v>0</v>
      </c>
      <c r="D3278">
        <v>1.58</v>
      </c>
      <c r="E3278">
        <v>0</v>
      </c>
      <c r="F3278">
        <v>0</v>
      </c>
      <c r="G3278">
        <v>0</v>
      </c>
      <c r="H3278">
        <v>0.03</v>
      </c>
      <c r="I3278">
        <v>0</v>
      </c>
      <c r="J3278">
        <v>2</v>
      </c>
      <c r="K3278">
        <v>0.03</v>
      </c>
      <c r="L3278">
        <v>-1</v>
      </c>
      <c r="M3278">
        <v>-1</v>
      </c>
      <c r="N3278">
        <v>0.67</v>
      </c>
      <c r="O3278">
        <v>3.58</v>
      </c>
      <c r="P3278">
        <v>0.03</v>
      </c>
      <c r="Q3278">
        <v>0.28000000000000003</v>
      </c>
      <c r="R3278">
        <v>0.05</v>
      </c>
      <c r="S3278">
        <v>0.32</v>
      </c>
      <c r="T3278">
        <v>0.23</v>
      </c>
      <c r="U3278">
        <v>0</v>
      </c>
      <c r="V3278">
        <v>0</v>
      </c>
      <c r="W3278">
        <v>20.67</v>
      </c>
      <c r="X3278">
        <v>0.6</v>
      </c>
      <c r="Y3278">
        <v>-1</v>
      </c>
      <c r="Z3278">
        <v>-1</v>
      </c>
      <c r="AA3278">
        <v>24.88</v>
      </c>
      <c r="AB3278">
        <v>0.03</v>
      </c>
      <c r="AC3278">
        <v>0.02</v>
      </c>
      <c r="AD3278">
        <v>0.03</v>
      </c>
      <c r="AE3278">
        <v>4.17</v>
      </c>
      <c r="AF3278">
        <v>-1</v>
      </c>
      <c r="AG3278">
        <v>-1</v>
      </c>
      <c r="AH3278">
        <v>-1</v>
      </c>
      <c r="AI3278">
        <v>0</v>
      </c>
      <c r="AJ3278">
        <v>0</v>
      </c>
      <c r="AK3278">
        <v>0.03</v>
      </c>
      <c r="AL3278">
        <v>0.03</v>
      </c>
      <c r="AM3278">
        <v>0.05</v>
      </c>
      <c r="AN3278">
        <v>0.05</v>
      </c>
      <c r="AO3278">
        <v>1.42</v>
      </c>
      <c r="AP3278">
        <v>1.42</v>
      </c>
      <c r="AQ3278">
        <v>22.67</v>
      </c>
      <c r="AR3278">
        <v>0.53</v>
      </c>
      <c r="AS3278">
        <v>0.68</v>
      </c>
      <c r="AT3278">
        <v>-1</v>
      </c>
      <c r="AU3278">
        <v>-1</v>
      </c>
      <c r="AV3278">
        <v>0.05</v>
      </c>
      <c r="AW3278">
        <v>29.88</v>
      </c>
      <c r="AX3278">
        <v>29.88</v>
      </c>
      <c r="AY3278">
        <v>0.17</v>
      </c>
      <c r="AZ3278">
        <v>0</v>
      </c>
      <c r="BA3278">
        <v>1350</v>
      </c>
    </row>
    <row r="3279" spans="1:53" x14ac:dyDescent="0.25">
      <c r="A3279">
        <v>6682</v>
      </c>
      <c r="B3279" t="s">
        <v>3508</v>
      </c>
      <c r="C3279">
        <v>0</v>
      </c>
      <c r="D3279">
        <v>1.58</v>
      </c>
      <c r="E3279">
        <v>0</v>
      </c>
      <c r="F3279">
        <v>0</v>
      </c>
      <c r="G3279">
        <v>0</v>
      </c>
      <c r="H3279">
        <v>0.03</v>
      </c>
      <c r="I3279">
        <v>0</v>
      </c>
      <c r="J3279">
        <v>2</v>
      </c>
      <c r="K3279">
        <v>0.03</v>
      </c>
      <c r="L3279">
        <v>-1</v>
      </c>
      <c r="M3279">
        <v>-1</v>
      </c>
      <c r="N3279">
        <v>0.67</v>
      </c>
      <c r="O3279">
        <v>3.58</v>
      </c>
      <c r="P3279">
        <v>0.03</v>
      </c>
      <c r="Q3279">
        <v>0.28000000000000003</v>
      </c>
      <c r="R3279">
        <v>0.05</v>
      </c>
      <c r="S3279">
        <v>0.32</v>
      </c>
      <c r="T3279">
        <v>0.23</v>
      </c>
      <c r="U3279">
        <v>0</v>
      </c>
      <c r="V3279">
        <v>0</v>
      </c>
      <c r="W3279">
        <v>20.67</v>
      </c>
      <c r="X3279">
        <v>0.6</v>
      </c>
      <c r="Y3279">
        <v>-1</v>
      </c>
      <c r="Z3279">
        <v>-1</v>
      </c>
      <c r="AA3279">
        <v>24.88</v>
      </c>
      <c r="AB3279">
        <v>0.03</v>
      </c>
      <c r="AC3279">
        <v>0.02</v>
      </c>
      <c r="AD3279">
        <v>0.03</v>
      </c>
      <c r="AE3279">
        <v>4.17</v>
      </c>
      <c r="AF3279">
        <v>-1</v>
      </c>
      <c r="AG3279">
        <v>-1</v>
      </c>
      <c r="AH3279">
        <v>-1</v>
      </c>
      <c r="AI3279">
        <v>0</v>
      </c>
      <c r="AJ3279">
        <v>0</v>
      </c>
      <c r="AK3279">
        <v>0.03</v>
      </c>
      <c r="AL3279">
        <v>0.03</v>
      </c>
      <c r="AM3279">
        <v>0.05</v>
      </c>
      <c r="AN3279">
        <v>0.05</v>
      </c>
      <c r="AO3279">
        <v>1.42</v>
      </c>
      <c r="AP3279">
        <v>1.42</v>
      </c>
      <c r="AQ3279">
        <v>22.67</v>
      </c>
      <c r="AR3279">
        <v>0.53</v>
      </c>
      <c r="AS3279">
        <v>0.68</v>
      </c>
      <c r="AT3279">
        <v>-1</v>
      </c>
      <c r="AU3279">
        <v>-1</v>
      </c>
      <c r="AV3279">
        <v>0.05</v>
      </c>
      <c r="AW3279">
        <v>29.88</v>
      </c>
      <c r="AX3279">
        <v>29.88</v>
      </c>
      <c r="AY3279">
        <v>0.17</v>
      </c>
      <c r="AZ3279">
        <v>0</v>
      </c>
      <c r="BA3279">
        <v>1350</v>
      </c>
    </row>
    <row r="3280" spans="1:53" x14ac:dyDescent="0.25">
      <c r="A3280">
        <v>6683</v>
      </c>
      <c r="B3280" t="s">
        <v>3509</v>
      </c>
      <c r="C3280">
        <v>0</v>
      </c>
      <c r="D3280">
        <v>1.58</v>
      </c>
      <c r="E3280">
        <v>0</v>
      </c>
      <c r="F3280">
        <v>0</v>
      </c>
      <c r="G3280">
        <v>0</v>
      </c>
      <c r="H3280">
        <v>0.03</v>
      </c>
      <c r="I3280">
        <v>0</v>
      </c>
      <c r="J3280">
        <v>2</v>
      </c>
      <c r="K3280">
        <v>0.03</v>
      </c>
      <c r="L3280">
        <v>-1</v>
      </c>
      <c r="M3280">
        <v>-1</v>
      </c>
      <c r="N3280">
        <v>0.67</v>
      </c>
      <c r="O3280">
        <v>3.58</v>
      </c>
      <c r="P3280">
        <v>0.03</v>
      </c>
      <c r="Q3280">
        <v>0.28000000000000003</v>
      </c>
      <c r="R3280">
        <v>0.05</v>
      </c>
      <c r="S3280">
        <v>0.32</v>
      </c>
      <c r="T3280">
        <v>0.23</v>
      </c>
      <c r="U3280">
        <v>0</v>
      </c>
      <c r="V3280">
        <v>0</v>
      </c>
      <c r="W3280">
        <v>20.67</v>
      </c>
      <c r="X3280">
        <v>0.6</v>
      </c>
      <c r="Y3280">
        <v>-1</v>
      </c>
      <c r="Z3280">
        <v>-1</v>
      </c>
      <c r="AA3280">
        <v>24.88</v>
      </c>
      <c r="AB3280">
        <v>0.03</v>
      </c>
      <c r="AC3280">
        <v>0.02</v>
      </c>
      <c r="AD3280">
        <v>0.03</v>
      </c>
      <c r="AE3280">
        <v>4.17</v>
      </c>
      <c r="AF3280">
        <v>-1</v>
      </c>
      <c r="AG3280">
        <v>-1</v>
      </c>
      <c r="AH3280">
        <v>-1</v>
      </c>
      <c r="AI3280">
        <v>0</v>
      </c>
      <c r="AJ3280">
        <v>0</v>
      </c>
      <c r="AK3280">
        <v>0.03</v>
      </c>
      <c r="AL3280">
        <v>0.03</v>
      </c>
      <c r="AM3280">
        <v>0.05</v>
      </c>
      <c r="AN3280">
        <v>0.05</v>
      </c>
      <c r="AO3280">
        <v>1.42</v>
      </c>
      <c r="AP3280">
        <v>1.42</v>
      </c>
      <c r="AQ3280">
        <v>22.67</v>
      </c>
      <c r="AR3280">
        <v>0.53</v>
      </c>
      <c r="AS3280">
        <v>0.68</v>
      </c>
      <c r="AT3280">
        <v>-1</v>
      </c>
      <c r="AU3280">
        <v>-1</v>
      </c>
      <c r="AV3280">
        <v>0.05</v>
      </c>
      <c r="AW3280">
        <v>29.88</v>
      </c>
      <c r="AX3280">
        <v>29.88</v>
      </c>
      <c r="AY3280">
        <v>0.17</v>
      </c>
      <c r="AZ3280">
        <v>0</v>
      </c>
      <c r="BA3280">
        <v>1350</v>
      </c>
    </row>
    <row r="3281" spans="1:53" x14ac:dyDescent="0.25">
      <c r="A3281">
        <v>6684</v>
      </c>
      <c r="B3281" t="s">
        <v>625</v>
      </c>
      <c r="C3281">
        <v>0</v>
      </c>
      <c r="D3281">
        <v>1.58</v>
      </c>
      <c r="E3281">
        <v>0</v>
      </c>
      <c r="F3281">
        <v>0</v>
      </c>
      <c r="G3281">
        <v>0</v>
      </c>
      <c r="H3281">
        <v>0.03</v>
      </c>
      <c r="I3281">
        <v>0</v>
      </c>
      <c r="J3281">
        <v>2</v>
      </c>
      <c r="K3281">
        <v>0.03</v>
      </c>
      <c r="L3281">
        <v>-1</v>
      </c>
      <c r="M3281">
        <v>-1</v>
      </c>
      <c r="N3281">
        <v>0.67</v>
      </c>
      <c r="O3281">
        <v>3.58</v>
      </c>
      <c r="P3281">
        <v>0.03</v>
      </c>
      <c r="Q3281">
        <v>0.28000000000000003</v>
      </c>
      <c r="R3281">
        <v>0.05</v>
      </c>
      <c r="S3281">
        <v>0.32</v>
      </c>
      <c r="T3281">
        <v>0.23</v>
      </c>
      <c r="U3281">
        <v>0</v>
      </c>
      <c r="V3281">
        <v>0</v>
      </c>
      <c r="W3281">
        <v>20.67</v>
      </c>
      <c r="X3281">
        <v>0.6</v>
      </c>
      <c r="Y3281">
        <v>-1</v>
      </c>
      <c r="Z3281">
        <v>-1</v>
      </c>
      <c r="AA3281">
        <v>24.88</v>
      </c>
      <c r="AB3281">
        <v>0.03</v>
      </c>
      <c r="AC3281">
        <v>0.02</v>
      </c>
      <c r="AD3281">
        <v>0.03</v>
      </c>
      <c r="AE3281">
        <v>4.17</v>
      </c>
      <c r="AF3281">
        <v>-1</v>
      </c>
      <c r="AG3281">
        <v>-1</v>
      </c>
      <c r="AH3281">
        <v>-1</v>
      </c>
      <c r="AI3281">
        <v>0</v>
      </c>
      <c r="AJ3281">
        <v>0</v>
      </c>
      <c r="AK3281">
        <v>0.03</v>
      </c>
      <c r="AL3281">
        <v>0.03</v>
      </c>
      <c r="AM3281">
        <v>0.05</v>
      </c>
      <c r="AN3281">
        <v>0.05</v>
      </c>
      <c r="AO3281">
        <v>1.42</v>
      </c>
      <c r="AP3281">
        <v>1.42</v>
      </c>
      <c r="AQ3281">
        <v>22.67</v>
      </c>
      <c r="AR3281">
        <v>0.53</v>
      </c>
      <c r="AS3281">
        <v>0.68</v>
      </c>
      <c r="AT3281">
        <v>-1</v>
      </c>
      <c r="AU3281">
        <v>-1</v>
      </c>
      <c r="AV3281">
        <v>0.05</v>
      </c>
      <c r="AW3281">
        <v>29.88</v>
      </c>
      <c r="AX3281">
        <v>29.88</v>
      </c>
      <c r="AY3281">
        <v>0.17</v>
      </c>
      <c r="AZ3281">
        <v>0</v>
      </c>
      <c r="BA3281">
        <v>1350</v>
      </c>
    </row>
    <row r="3282" spans="1:53" x14ac:dyDescent="0.25">
      <c r="A3282">
        <v>6685</v>
      </c>
      <c r="B3282" t="s">
        <v>3510</v>
      </c>
      <c r="C3282">
        <v>0</v>
      </c>
      <c r="D3282">
        <v>1.58</v>
      </c>
      <c r="E3282">
        <v>0</v>
      </c>
      <c r="F3282">
        <v>0</v>
      </c>
      <c r="G3282">
        <v>0</v>
      </c>
      <c r="H3282">
        <v>0.03</v>
      </c>
      <c r="I3282">
        <v>0</v>
      </c>
      <c r="J3282">
        <v>2</v>
      </c>
      <c r="K3282">
        <v>0.03</v>
      </c>
      <c r="L3282">
        <v>-1</v>
      </c>
      <c r="M3282">
        <v>-1</v>
      </c>
      <c r="N3282">
        <v>0.67</v>
      </c>
      <c r="O3282">
        <v>3.58</v>
      </c>
      <c r="P3282">
        <v>0.03</v>
      </c>
      <c r="Q3282">
        <v>0.28000000000000003</v>
      </c>
      <c r="R3282">
        <v>0.05</v>
      </c>
      <c r="S3282">
        <v>0.32</v>
      </c>
      <c r="T3282">
        <v>0.23</v>
      </c>
      <c r="U3282">
        <v>0</v>
      </c>
      <c r="V3282">
        <v>0</v>
      </c>
      <c r="W3282">
        <v>20.67</v>
      </c>
      <c r="X3282">
        <v>0.6</v>
      </c>
      <c r="Y3282">
        <v>-1</v>
      </c>
      <c r="Z3282">
        <v>-1</v>
      </c>
      <c r="AA3282">
        <v>24.88</v>
      </c>
      <c r="AB3282">
        <v>0.03</v>
      </c>
      <c r="AC3282">
        <v>0.02</v>
      </c>
      <c r="AD3282">
        <v>0.03</v>
      </c>
      <c r="AE3282">
        <v>4.17</v>
      </c>
      <c r="AF3282">
        <v>-1</v>
      </c>
      <c r="AG3282">
        <v>-1</v>
      </c>
      <c r="AH3282">
        <v>-1</v>
      </c>
      <c r="AI3282">
        <v>0</v>
      </c>
      <c r="AJ3282">
        <v>0</v>
      </c>
      <c r="AK3282">
        <v>0.03</v>
      </c>
      <c r="AL3282">
        <v>0.03</v>
      </c>
      <c r="AM3282">
        <v>0.05</v>
      </c>
      <c r="AN3282">
        <v>0.05</v>
      </c>
      <c r="AO3282">
        <v>1.42</v>
      </c>
      <c r="AP3282">
        <v>1.42</v>
      </c>
      <c r="AQ3282">
        <v>22.67</v>
      </c>
      <c r="AR3282">
        <v>0.53</v>
      </c>
      <c r="AS3282">
        <v>0.68</v>
      </c>
      <c r="AT3282">
        <v>-1</v>
      </c>
      <c r="AU3282">
        <v>-1</v>
      </c>
      <c r="AV3282">
        <v>0.05</v>
      </c>
      <c r="AW3282">
        <v>29.88</v>
      </c>
      <c r="AX3282">
        <v>29.88</v>
      </c>
      <c r="AY3282">
        <v>0.17</v>
      </c>
      <c r="AZ3282">
        <v>0</v>
      </c>
      <c r="BA3282">
        <v>1350</v>
      </c>
    </row>
    <row r="3283" spans="1:53" x14ac:dyDescent="0.25">
      <c r="A3283">
        <v>6686</v>
      </c>
      <c r="B3283" t="s">
        <v>3511</v>
      </c>
      <c r="C3283">
        <v>0</v>
      </c>
      <c r="D3283">
        <v>1.58</v>
      </c>
      <c r="E3283">
        <v>0</v>
      </c>
      <c r="F3283">
        <v>0</v>
      </c>
      <c r="G3283">
        <v>0</v>
      </c>
      <c r="H3283">
        <v>0.03</v>
      </c>
      <c r="I3283">
        <v>0</v>
      </c>
      <c r="J3283">
        <v>2</v>
      </c>
      <c r="K3283">
        <v>0.03</v>
      </c>
      <c r="L3283">
        <v>-1</v>
      </c>
      <c r="M3283">
        <v>-1</v>
      </c>
      <c r="N3283">
        <v>0.67</v>
      </c>
      <c r="O3283">
        <v>3.58</v>
      </c>
      <c r="P3283">
        <v>0.03</v>
      </c>
      <c r="Q3283">
        <v>0.28000000000000003</v>
      </c>
      <c r="R3283">
        <v>0.05</v>
      </c>
      <c r="S3283">
        <v>0.32</v>
      </c>
      <c r="T3283">
        <v>0.23</v>
      </c>
      <c r="U3283">
        <v>0</v>
      </c>
      <c r="V3283">
        <v>0</v>
      </c>
      <c r="W3283">
        <v>20.67</v>
      </c>
      <c r="X3283">
        <v>0.6</v>
      </c>
      <c r="Y3283">
        <v>-1</v>
      </c>
      <c r="Z3283">
        <v>-1</v>
      </c>
      <c r="AA3283">
        <v>24.88</v>
      </c>
      <c r="AB3283">
        <v>0.03</v>
      </c>
      <c r="AC3283">
        <v>0.02</v>
      </c>
      <c r="AD3283">
        <v>0.03</v>
      </c>
      <c r="AE3283">
        <v>4.17</v>
      </c>
      <c r="AF3283">
        <v>-1</v>
      </c>
      <c r="AG3283">
        <v>-1</v>
      </c>
      <c r="AH3283">
        <v>-1</v>
      </c>
      <c r="AI3283">
        <v>0</v>
      </c>
      <c r="AJ3283">
        <v>0</v>
      </c>
      <c r="AK3283">
        <v>0.03</v>
      </c>
      <c r="AL3283">
        <v>0.03</v>
      </c>
      <c r="AM3283">
        <v>0.05</v>
      </c>
      <c r="AN3283">
        <v>0.05</v>
      </c>
      <c r="AO3283">
        <v>1.42</v>
      </c>
      <c r="AP3283">
        <v>1.42</v>
      </c>
      <c r="AQ3283">
        <v>22.67</v>
      </c>
      <c r="AR3283">
        <v>0.53</v>
      </c>
      <c r="AS3283">
        <v>0.68</v>
      </c>
      <c r="AT3283">
        <v>-1</v>
      </c>
      <c r="AU3283">
        <v>-1</v>
      </c>
      <c r="AV3283">
        <v>0.05</v>
      </c>
      <c r="AW3283">
        <v>29.88</v>
      </c>
      <c r="AX3283">
        <v>29.88</v>
      </c>
      <c r="AY3283">
        <v>0.17</v>
      </c>
      <c r="AZ3283">
        <v>0</v>
      </c>
      <c r="BA3283">
        <v>1350</v>
      </c>
    </row>
    <row r="3284" spans="1:53" x14ac:dyDescent="0.25">
      <c r="A3284">
        <v>6687</v>
      </c>
      <c r="B3284" t="s">
        <v>3512</v>
      </c>
      <c r="C3284">
        <v>0</v>
      </c>
      <c r="D3284">
        <v>1.58</v>
      </c>
      <c r="E3284">
        <v>0</v>
      </c>
      <c r="F3284">
        <v>0</v>
      </c>
      <c r="G3284">
        <v>0</v>
      </c>
      <c r="H3284">
        <v>0.03</v>
      </c>
      <c r="I3284">
        <v>0</v>
      </c>
      <c r="J3284">
        <v>2</v>
      </c>
      <c r="K3284">
        <v>0.03</v>
      </c>
      <c r="L3284">
        <v>-1</v>
      </c>
      <c r="M3284">
        <v>-1</v>
      </c>
      <c r="N3284">
        <v>0.67</v>
      </c>
      <c r="O3284">
        <v>3.58</v>
      </c>
      <c r="P3284">
        <v>0.03</v>
      </c>
      <c r="Q3284">
        <v>0.28000000000000003</v>
      </c>
      <c r="R3284">
        <v>0.05</v>
      </c>
      <c r="S3284">
        <v>0.32</v>
      </c>
      <c r="T3284">
        <v>0.23</v>
      </c>
      <c r="U3284">
        <v>0</v>
      </c>
      <c r="V3284">
        <v>0</v>
      </c>
      <c r="W3284">
        <v>20.67</v>
      </c>
      <c r="X3284">
        <v>0.6</v>
      </c>
      <c r="Y3284">
        <v>-1</v>
      </c>
      <c r="Z3284">
        <v>-1</v>
      </c>
      <c r="AA3284">
        <v>24.88</v>
      </c>
      <c r="AB3284">
        <v>0.03</v>
      </c>
      <c r="AC3284">
        <v>0.02</v>
      </c>
      <c r="AD3284">
        <v>0.03</v>
      </c>
      <c r="AE3284">
        <v>4.17</v>
      </c>
      <c r="AF3284">
        <v>-1</v>
      </c>
      <c r="AG3284">
        <v>-1</v>
      </c>
      <c r="AH3284">
        <v>-1</v>
      </c>
      <c r="AI3284">
        <v>0</v>
      </c>
      <c r="AJ3284">
        <v>0</v>
      </c>
      <c r="AK3284">
        <v>0.03</v>
      </c>
      <c r="AL3284">
        <v>0.03</v>
      </c>
      <c r="AM3284">
        <v>0.05</v>
      </c>
      <c r="AN3284">
        <v>0.05</v>
      </c>
      <c r="AO3284">
        <v>1.42</v>
      </c>
      <c r="AP3284">
        <v>1.42</v>
      </c>
      <c r="AQ3284">
        <v>22.67</v>
      </c>
      <c r="AR3284">
        <v>0.53</v>
      </c>
      <c r="AS3284">
        <v>0.68</v>
      </c>
      <c r="AT3284">
        <v>-1</v>
      </c>
      <c r="AU3284">
        <v>-1</v>
      </c>
      <c r="AV3284">
        <v>0.05</v>
      </c>
      <c r="AW3284">
        <v>29.88</v>
      </c>
      <c r="AX3284">
        <v>29.88</v>
      </c>
      <c r="AY3284">
        <v>0.17</v>
      </c>
      <c r="AZ3284">
        <v>0</v>
      </c>
      <c r="BA3284">
        <v>1350</v>
      </c>
    </row>
    <row r="3285" spans="1:53" x14ac:dyDescent="0.25">
      <c r="A3285">
        <v>6688</v>
      </c>
      <c r="B3285" t="s">
        <v>3513</v>
      </c>
      <c r="C3285">
        <v>0</v>
      </c>
      <c r="D3285">
        <v>1.58</v>
      </c>
      <c r="E3285">
        <v>0</v>
      </c>
      <c r="F3285">
        <v>0</v>
      </c>
      <c r="G3285">
        <v>0</v>
      </c>
      <c r="H3285">
        <v>0.03</v>
      </c>
      <c r="I3285">
        <v>0</v>
      </c>
      <c r="J3285">
        <v>2</v>
      </c>
      <c r="K3285">
        <v>0.03</v>
      </c>
      <c r="L3285">
        <v>-1</v>
      </c>
      <c r="M3285">
        <v>-1</v>
      </c>
      <c r="N3285">
        <v>0.67</v>
      </c>
      <c r="O3285">
        <v>3.58</v>
      </c>
      <c r="P3285">
        <v>0.03</v>
      </c>
      <c r="Q3285">
        <v>0.28000000000000003</v>
      </c>
      <c r="R3285">
        <v>0.05</v>
      </c>
      <c r="S3285">
        <v>0.32</v>
      </c>
      <c r="T3285">
        <v>0.23</v>
      </c>
      <c r="U3285">
        <v>0</v>
      </c>
      <c r="V3285">
        <v>0</v>
      </c>
      <c r="W3285">
        <v>20.67</v>
      </c>
      <c r="X3285">
        <v>0.6</v>
      </c>
      <c r="Y3285">
        <v>-1</v>
      </c>
      <c r="Z3285">
        <v>-1</v>
      </c>
      <c r="AA3285">
        <v>24.88</v>
      </c>
      <c r="AB3285">
        <v>0.03</v>
      </c>
      <c r="AC3285">
        <v>0.02</v>
      </c>
      <c r="AD3285">
        <v>0.03</v>
      </c>
      <c r="AE3285">
        <v>4.17</v>
      </c>
      <c r="AF3285">
        <v>-1</v>
      </c>
      <c r="AG3285">
        <v>-1</v>
      </c>
      <c r="AH3285">
        <v>-1</v>
      </c>
      <c r="AI3285">
        <v>0</v>
      </c>
      <c r="AJ3285">
        <v>0</v>
      </c>
      <c r="AK3285">
        <v>0.03</v>
      </c>
      <c r="AL3285">
        <v>0.03</v>
      </c>
      <c r="AM3285">
        <v>0.05</v>
      </c>
      <c r="AN3285">
        <v>0.05</v>
      </c>
      <c r="AO3285">
        <v>1.42</v>
      </c>
      <c r="AP3285">
        <v>1.42</v>
      </c>
      <c r="AQ3285">
        <v>22.67</v>
      </c>
      <c r="AR3285">
        <v>0.53</v>
      </c>
      <c r="AS3285">
        <v>0.68</v>
      </c>
      <c r="AT3285">
        <v>-1</v>
      </c>
      <c r="AU3285">
        <v>-1</v>
      </c>
      <c r="AV3285">
        <v>0.05</v>
      </c>
      <c r="AW3285">
        <v>29.88</v>
      </c>
      <c r="AX3285">
        <v>29.88</v>
      </c>
      <c r="AY3285">
        <v>0.17</v>
      </c>
      <c r="AZ3285">
        <v>0</v>
      </c>
      <c r="BA3285">
        <v>1350</v>
      </c>
    </row>
    <row r="3286" spans="1:53" x14ac:dyDescent="0.25">
      <c r="A3286">
        <v>6689</v>
      </c>
      <c r="B3286" t="s">
        <v>3514</v>
      </c>
      <c r="C3286">
        <v>0</v>
      </c>
      <c r="D3286">
        <v>1.58</v>
      </c>
      <c r="E3286">
        <v>0</v>
      </c>
      <c r="F3286">
        <v>0</v>
      </c>
      <c r="G3286">
        <v>0</v>
      </c>
      <c r="H3286">
        <v>0.03</v>
      </c>
      <c r="I3286">
        <v>0</v>
      </c>
      <c r="J3286">
        <v>2</v>
      </c>
      <c r="K3286">
        <v>0.03</v>
      </c>
      <c r="L3286">
        <v>-1</v>
      </c>
      <c r="M3286">
        <v>-1</v>
      </c>
      <c r="N3286">
        <v>0.67</v>
      </c>
      <c r="O3286">
        <v>3.58</v>
      </c>
      <c r="P3286">
        <v>0.03</v>
      </c>
      <c r="Q3286">
        <v>0.28000000000000003</v>
      </c>
      <c r="R3286">
        <v>0.05</v>
      </c>
      <c r="S3286">
        <v>0.32</v>
      </c>
      <c r="T3286">
        <v>0.23</v>
      </c>
      <c r="U3286">
        <v>0</v>
      </c>
      <c r="V3286">
        <v>0</v>
      </c>
      <c r="W3286">
        <v>20.67</v>
      </c>
      <c r="X3286">
        <v>0.6</v>
      </c>
      <c r="Y3286">
        <v>-1</v>
      </c>
      <c r="Z3286">
        <v>-1</v>
      </c>
      <c r="AA3286">
        <v>24.88</v>
      </c>
      <c r="AB3286">
        <v>0.03</v>
      </c>
      <c r="AC3286">
        <v>0.02</v>
      </c>
      <c r="AD3286">
        <v>0.03</v>
      </c>
      <c r="AE3286">
        <v>4.17</v>
      </c>
      <c r="AF3286">
        <v>-1</v>
      </c>
      <c r="AG3286">
        <v>-1</v>
      </c>
      <c r="AH3286">
        <v>-1</v>
      </c>
      <c r="AI3286">
        <v>0</v>
      </c>
      <c r="AJ3286">
        <v>0</v>
      </c>
      <c r="AK3286">
        <v>0.03</v>
      </c>
      <c r="AL3286">
        <v>0.03</v>
      </c>
      <c r="AM3286">
        <v>0.05</v>
      </c>
      <c r="AN3286">
        <v>0.05</v>
      </c>
      <c r="AO3286">
        <v>1.42</v>
      </c>
      <c r="AP3286">
        <v>1.42</v>
      </c>
      <c r="AQ3286">
        <v>22.67</v>
      </c>
      <c r="AR3286">
        <v>0.53</v>
      </c>
      <c r="AS3286">
        <v>0.68</v>
      </c>
      <c r="AT3286">
        <v>-1</v>
      </c>
      <c r="AU3286">
        <v>-1</v>
      </c>
      <c r="AV3286">
        <v>0.05</v>
      </c>
      <c r="AW3286">
        <v>29.88</v>
      </c>
      <c r="AX3286">
        <v>29.88</v>
      </c>
      <c r="AY3286">
        <v>0.17</v>
      </c>
      <c r="AZ3286">
        <v>0</v>
      </c>
      <c r="BA3286">
        <v>1350</v>
      </c>
    </row>
    <row r="3287" spans="1:53" x14ac:dyDescent="0.25">
      <c r="A3287">
        <v>6690</v>
      </c>
      <c r="B3287" t="s">
        <v>3515</v>
      </c>
      <c r="C3287">
        <v>0</v>
      </c>
      <c r="D3287">
        <v>1.58</v>
      </c>
      <c r="E3287">
        <v>0</v>
      </c>
      <c r="F3287">
        <v>0</v>
      </c>
      <c r="G3287">
        <v>0</v>
      </c>
      <c r="H3287">
        <v>0.03</v>
      </c>
      <c r="I3287">
        <v>0</v>
      </c>
      <c r="J3287">
        <v>2</v>
      </c>
      <c r="K3287">
        <v>0.03</v>
      </c>
      <c r="L3287">
        <v>-1</v>
      </c>
      <c r="M3287">
        <v>-1</v>
      </c>
      <c r="N3287">
        <v>0.67</v>
      </c>
      <c r="O3287">
        <v>3.58</v>
      </c>
      <c r="P3287">
        <v>0.03</v>
      </c>
      <c r="Q3287">
        <v>0.28000000000000003</v>
      </c>
      <c r="R3287">
        <v>0.05</v>
      </c>
      <c r="S3287">
        <v>0.32</v>
      </c>
      <c r="T3287">
        <v>0.23</v>
      </c>
      <c r="U3287">
        <v>0</v>
      </c>
      <c r="V3287">
        <v>0</v>
      </c>
      <c r="W3287">
        <v>20.67</v>
      </c>
      <c r="X3287">
        <v>0.6</v>
      </c>
      <c r="Y3287">
        <v>-1</v>
      </c>
      <c r="Z3287">
        <v>-1</v>
      </c>
      <c r="AA3287">
        <v>24.88</v>
      </c>
      <c r="AB3287">
        <v>0.03</v>
      </c>
      <c r="AC3287">
        <v>0.02</v>
      </c>
      <c r="AD3287">
        <v>0.03</v>
      </c>
      <c r="AE3287">
        <v>4.17</v>
      </c>
      <c r="AF3287">
        <v>-1</v>
      </c>
      <c r="AG3287">
        <v>-1</v>
      </c>
      <c r="AH3287">
        <v>-1</v>
      </c>
      <c r="AI3287">
        <v>0</v>
      </c>
      <c r="AJ3287">
        <v>0</v>
      </c>
      <c r="AK3287">
        <v>0.03</v>
      </c>
      <c r="AL3287">
        <v>0.03</v>
      </c>
      <c r="AM3287">
        <v>0.05</v>
      </c>
      <c r="AN3287">
        <v>0.05</v>
      </c>
      <c r="AO3287">
        <v>1.42</v>
      </c>
      <c r="AP3287">
        <v>1.42</v>
      </c>
      <c r="AQ3287">
        <v>22.67</v>
      </c>
      <c r="AR3287">
        <v>0.53</v>
      </c>
      <c r="AS3287">
        <v>0.68</v>
      </c>
      <c r="AT3287">
        <v>-1</v>
      </c>
      <c r="AU3287">
        <v>-1</v>
      </c>
      <c r="AV3287">
        <v>0.05</v>
      </c>
      <c r="AW3287">
        <v>29.88</v>
      </c>
      <c r="AX3287">
        <v>29.88</v>
      </c>
      <c r="AY3287">
        <v>0.17</v>
      </c>
      <c r="AZ3287">
        <v>0</v>
      </c>
      <c r="BA3287">
        <v>1350</v>
      </c>
    </row>
    <row r="3288" spans="1:53" x14ac:dyDescent="0.25">
      <c r="A3288">
        <v>6691</v>
      </c>
      <c r="B3288" t="s">
        <v>3516</v>
      </c>
      <c r="C3288">
        <v>0</v>
      </c>
      <c r="D3288">
        <v>1.58</v>
      </c>
      <c r="E3288">
        <v>0</v>
      </c>
      <c r="F3288">
        <v>0</v>
      </c>
      <c r="G3288">
        <v>0</v>
      </c>
      <c r="H3288">
        <v>0.03</v>
      </c>
      <c r="I3288">
        <v>0</v>
      </c>
      <c r="J3288">
        <v>2</v>
      </c>
      <c r="K3288">
        <v>0.03</v>
      </c>
      <c r="L3288">
        <v>-1</v>
      </c>
      <c r="M3288">
        <v>-1</v>
      </c>
      <c r="N3288">
        <v>0.67</v>
      </c>
      <c r="O3288">
        <v>3.58</v>
      </c>
      <c r="P3288">
        <v>0.03</v>
      </c>
      <c r="Q3288">
        <v>0.28000000000000003</v>
      </c>
      <c r="R3288">
        <v>0.05</v>
      </c>
      <c r="S3288">
        <v>0.32</v>
      </c>
      <c r="T3288">
        <v>0.23</v>
      </c>
      <c r="U3288">
        <v>0</v>
      </c>
      <c r="V3288">
        <v>0</v>
      </c>
      <c r="W3288">
        <v>20.67</v>
      </c>
      <c r="X3288">
        <v>0.6</v>
      </c>
      <c r="Y3288">
        <v>-1</v>
      </c>
      <c r="Z3288">
        <v>-1</v>
      </c>
      <c r="AA3288">
        <v>24.88</v>
      </c>
      <c r="AB3288">
        <v>0.03</v>
      </c>
      <c r="AC3288">
        <v>0.02</v>
      </c>
      <c r="AD3288">
        <v>0.03</v>
      </c>
      <c r="AE3288">
        <v>4.17</v>
      </c>
      <c r="AF3288">
        <v>-1</v>
      </c>
      <c r="AG3288">
        <v>-1</v>
      </c>
      <c r="AH3288">
        <v>-1</v>
      </c>
      <c r="AI3288">
        <v>0</v>
      </c>
      <c r="AJ3288">
        <v>0</v>
      </c>
      <c r="AK3288">
        <v>0.03</v>
      </c>
      <c r="AL3288">
        <v>0.03</v>
      </c>
      <c r="AM3288">
        <v>0.05</v>
      </c>
      <c r="AN3288">
        <v>0.05</v>
      </c>
      <c r="AO3288">
        <v>1.42</v>
      </c>
      <c r="AP3288">
        <v>1.42</v>
      </c>
      <c r="AQ3288">
        <v>22.67</v>
      </c>
      <c r="AR3288">
        <v>0.53</v>
      </c>
      <c r="AS3288">
        <v>0.68</v>
      </c>
      <c r="AT3288">
        <v>-1</v>
      </c>
      <c r="AU3288">
        <v>-1</v>
      </c>
      <c r="AV3288">
        <v>0.05</v>
      </c>
      <c r="AW3288">
        <v>29.88</v>
      </c>
      <c r="AX3288">
        <v>29.88</v>
      </c>
      <c r="AY3288">
        <v>0.17</v>
      </c>
      <c r="AZ3288">
        <v>0</v>
      </c>
      <c r="BA3288">
        <v>1350</v>
      </c>
    </row>
    <row r="3289" spans="1:53" x14ac:dyDescent="0.25">
      <c r="A3289">
        <v>6692</v>
      </c>
      <c r="B3289" t="s">
        <v>3517</v>
      </c>
      <c r="C3289">
        <v>0</v>
      </c>
      <c r="D3289">
        <v>1.58</v>
      </c>
      <c r="E3289">
        <v>0</v>
      </c>
      <c r="F3289">
        <v>0</v>
      </c>
      <c r="G3289">
        <v>0</v>
      </c>
      <c r="H3289">
        <v>0.03</v>
      </c>
      <c r="I3289">
        <v>0</v>
      </c>
      <c r="J3289">
        <v>2</v>
      </c>
      <c r="K3289">
        <v>0.03</v>
      </c>
      <c r="L3289">
        <v>-1</v>
      </c>
      <c r="M3289">
        <v>-1</v>
      </c>
      <c r="N3289">
        <v>0.67</v>
      </c>
      <c r="O3289">
        <v>3.58</v>
      </c>
      <c r="P3289">
        <v>0.03</v>
      </c>
      <c r="Q3289">
        <v>0.28000000000000003</v>
      </c>
      <c r="R3289">
        <v>0.05</v>
      </c>
      <c r="S3289">
        <v>0.32</v>
      </c>
      <c r="T3289">
        <v>0.23</v>
      </c>
      <c r="U3289">
        <v>0</v>
      </c>
      <c r="V3289">
        <v>0</v>
      </c>
      <c r="W3289">
        <v>20.67</v>
      </c>
      <c r="X3289">
        <v>0.6</v>
      </c>
      <c r="Y3289">
        <v>-1</v>
      </c>
      <c r="Z3289">
        <v>-1</v>
      </c>
      <c r="AA3289">
        <v>24.88</v>
      </c>
      <c r="AB3289">
        <v>0.03</v>
      </c>
      <c r="AC3289">
        <v>0.02</v>
      </c>
      <c r="AD3289">
        <v>0.03</v>
      </c>
      <c r="AE3289">
        <v>4.17</v>
      </c>
      <c r="AF3289">
        <v>-1</v>
      </c>
      <c r="AG3289">
        <v>-1</v>
      </c>
      <c r="AH3289">
        <v>-1</v>
      </c>
      <c r="AI3289">
        <v>0</v>
      </c>
      <c r="AJ3289">
        <v>0</v>
      </c>
      <c r="AK3289">
        <v>0.03</v>
      </c>
      <c r="AL3289">
        <v>0.03</v>
      </c>
      <c r="AM3289">
        <v>0.05</v>
      </c>
      <c r="AN3289">
        <v>0.05</v>
      </c>
      <c r="AO3289">
        <v>1.42</v>
      </c>
      <c r="AP3289">
        <v>1.42</v>
      </c>
      <c r="AQ3289">
        <v>22.67</v>
      </c>
      <c r="AR3289">
        <v>0.53</v>
      </c>
      <c r="AS3289">
        <v>0.68</v>
      </c>
      <c r="AT3289">
        <v>-1</v>
      </c>
      <c r="AU3289">
        <v>-1</v>
      </c>
      <c r="AV3289">
        <v>0.05</v>
      </c>
      <c r="AW3289">
        <v>29.88</v>
      </c>
      <c r="AX3289">
        <v>29.88</v>
      </c>
      <c r="AY3289">
        <v>0.17</v>
      </c>
      <c r="AZ3289">
        <v>0</v>
      </c>
      <c r="BA3289">
        <v>1350</v>
      </c>
    </row>
    <row r="3290" spans="1:53" x14ac:dyDescent="0.25">
      <c r="A3290">
        <v>6693</v>
      </c>
      <c r="B3290" t="s">
        <v>3518</v>
      </c>
      <c r="C3290">
        <v>0</v>
      </c>
      <c r="D3290">
        <v>1.58</v>
      </c>
      <c r="E3290">
        <v>0</v>
      </c>
      <c r="F3290">
        <v>0</v>
      </c>
      <c r="G3290">
        <v>0</v>
      </c>
      <c r="H3290">
        <v>0.03</v>
      </c>
      <c r="I3290">
        <v>0</v>
      </c>
      <c r="J3290">
        <v>2</v>
      </c>
      <c r="K3290">
        <v>0.03</v>
      </c>
      <c r="L3290">
        <v>-1</v>
      </c>
      <c r="M3290">
        <v>-1</v>
      </c>
      <c r="N3290">
        <v>0.67</v>
      </c>
      <c r="O3290">
        <v>3.58</v>
      </c>
      <c r="P3290">
        <v>0.03</v>
      </c>
      <c r="Q3290">
        <v>0.28000000000000003</v>
      </c>
      <c r="R3290">
        <v>0.05</v>
      </c>
      <c r="S3290">
        <v>0.32</v>
      </c>
      <c r="T3290">
        <v>0.23</v>
      </c>
      <c r="U3290">
        <v>0</v>
      </c>
      <c r="V3290">
        <v>0</v>
      </c>
      <c r="W3290">
        <v>20.67</v>
      </c>
      <c r="X3290">
        <v>0.6</v>
      </c>
      <c r="Y3290">
        <v>-1</v>
      </c>
      <c r="Z3290">
        <v>-1</v>
      </c>
      <c r="AA3290">
        <v>24.88</v>
      </c>
      <c r="AB3290">
        <v>0.03</v>
      </c>
      <c r="AC3290">
        <v>0.02</v>
      </c>
      <c r="AD3290">
        <v>0.03</v>
      </c>
      <c r="AE3290">
        <v>4.17</v>
      </c>
      <c r="AF3290">
        <v>-1</v>
      </c>
      <c r="AG3290">
        <v>-1</v>
      </c>
      <c r="AH3290">
        <v>-1</v>
      </c>
      <c r="AI3290">
        <v>0</v>
      </c>
      <c r="AJ3290">
        <v>0</v>
      </c>
      <c r="AK3290">
        <v>0.03</v>
      </c>
      <c r="AL3290">
        <v>0.03</v>
      </c>
      <c r="AM3290">
        <v>0.05</v>
      </c>
      <c r="AN3290">
        <v>0.05</v>
      </c>
      <c r="AO3290">
        <v>1.42</v>
      </c>
      <c r="AP3290">
        <v>1.42</v>
      </c>
      <c r="AQ3290">
        <v>22.67</v>
      </c>
      <c r="AR3290">
        <v>0.53</v>
      </c>
      <c r="AS3290">
        <v>0.68</v>
      </c>
      <c r="AT3290">
        <v>-1</v>
      </c>
      <c r="AU3290">
        <v>-1</v>
      </c>
      <c r="AV3290">
        <v>0.05</v>
      </c>
      <c r="AW3290">
        <v>29.88</v>
      </c>
      <c r="AX3290">
        <v>29.88</v>
      </c>
      <c r="AY3290">
        <v>0.17</v>
      </c>
      <c r="AZ3290">
        <v>0</v>
      </c>
      <c r="BA3290">
        <v>1350</v>
      </c>
    </row>
    <row r="3291" spans="1:53" x14ac:dyDescent="0.25">
      <c r="A3291">
        <v>6694</v>
      </c>
      <c r="B3291" t="s">
        <v>3519</v>
      </c>
      <c r="C3291">
        <v>0</v>
      </c>
      <c r="D3291">
        <v>1.58</v>
      </c>
      <c r="E3291">
        <v>0</v>
      </c>
      <c r="F3291">
        <v>0</v>
      </c>
      <c r="G3291">
        <v>0</v>
      </c>
      <c r="H3291">
        <v>0.03</v>
      </c>
      <c r="I3291">
        <v>0</v>
      </c>
      <c r="J3291">
        <v>2</v>
      </c>
      <c r="K3291">
        <v>0.03</v>
      </c>
      <c r="L3291">
        <v>-1</v>
      </c>
      <c r="M3291">
        <v>-1</v>
      </c>
      <c r="N3291">
        <v>0.67</v>
      </c>
      <c r="O3291">
        <v>3.58</v>
      </c>
      <c r="P3291">
        <v>0.03</v>
      </c>
      <c r="Q3291">
        <v>0.28000000000000003</v>
      </c>
      <c r="R3291">
        <v>0.05</v>
      </c>
      <c r="S3291">
        <v>0.32</v>
      </c>
      <c r="T3291">
        <v>0.23</v>
      </c>
      <c r="U3291">
        <v>0</v>
      </c>
      <c r="V3291">
        <v>0</v>
      </c>
      <c r="W3291">
        <v>20.67</v>
      </c>
      <c r="X3291">
        <v>0.6</v>
      </c>
      <c r="Y3291">
        <v>-1</v>
      </c>
      <c r="Z3291">
        <v>-1</v>
      </c>
      <c r="AA3291">
        <v>24.88</v>
      </c>
      <c r="AB3291">
        <v>0.03</v>
      </c>
      <c r="AC3291">
        <v>0.02</v>
      </c>
      <c r="AD3291">
        <v>0.03</v>
      </c>
      <c r="AE3291">
        <v>4.17</v>
      </c>
      <c r="AF3291">
        <v>-1</v>
      </c>
      <c r="AG3291">
        <v>-1</v>
      </c>
      <c r="AH3291">
        <v>-1</v>
      </c>
      <c r="AI3291">
        <v>0</v>
      </c>
      <c r="AJ3291">
        <v>0</v>
      </c>
      <c r="AK3291">
        <v>0.03</v>
      </c>
      <c r="AL3291">
        <v>0.03</v>
      </c>
      <c r="AM3291">
        <v>0.05</v>
      </c>
      <c r="AN3291">
        <v>0.05</v>
      </c>
      <c r="AO3291">
        <v>1.42</v>
      </c>
      <c r="AP3291">
        <v>1.42</v>
      </c>
      <c r="AQ3291">
        <v>22.67</v>
      </c>
      <c r="AR3291">
        <v>0.53</v>
      </c>
      <c r="AS3291">
        <v>0.68</v>
      </c>
      <c r="AT3291">
        <v>-1</v>
      </c>
      <c r="AU3291">
        <v>-1</v>
      </c>
      <c r="AV3291">
        <v>0.05</v>
      </c>
      <c r="AW3291">
        <v>29.88</v>
      </c>
      <c r="AX3291">
        <v>29.88</v>
      </c>
      <c r="AY3291">
        <v>0.17</v>
      </c>
      <c r="AZ3291">
        <v>0</v>
      </c>
      <c r="BA3291">
        <v>1350</v>
      </c>
    </row>
    <row r="3292" spans="1:53" x14ac:dyDescent="0.25">
      <c r="A3292">
        <v>6695</v>
      </c>
      <c r="B3292" t="s">
        <v>3520</v>
      </c>
      <c r="C3292">
        <v>0</v>
      </c>
      <c r="D3292">
        <v>1.58</v>
      </c>
      <c r="E3292">
        <v>0</v>
      </c>
      <c r="F3292">
        <v>0</v>
      </c>
      <c r="G3292">
        <v>0</v>
      </c>
      <c r="H3292">
        <v>0.03</v>
      </c>
      <c r="I3292">
        <v>0</v>
      </c>
      <c r="J3292">
        <v>2</v>
      </c>
      <c r="K3292">
        <v>0.03</v>
      </c>
      <c r="L3292">
        <v>-1</v>
      </c>
      <c r="M3292">
        <v>-1</v>
      </c>
      <c r="N3292">
        <v>0.67</v>
      </c>
      <c r="O3292">
        <v>3.58</v>
      </c>
      <c r="P3292">
        <v>0.03</v>
      </c>
      <c r="Q3292">
        <v>0.28000000000000003</v>
      </c>
      <c r="R3292">
        <v>0.05</v>
      </c>
      <c r="S3292">
        <v>0.32</v>
      </c>
      <c r="T3292">
        <v>0.23</v>
      </c>
      <c r="U3292">
        <v>0</v>
      </c>
      <c r="V3292">
        <v>0</v>
      </c>
      <c r="W3292">
        <v>20.67</v>
      </c>
      <c r="X3292">
        <v>0.6</v>
      </c>
      <c r="Y3292">
        <v>-1</v>
      </c>
      <c r="Z3292">
        <v>-1</v>
      </c>
      <c r="AA3292">
        <v>24.88</v>
      </c>
      <c r="AB3292">
        <v>0.03</v>
      </c>
      <c r="AC3292">
        <v>0.02</v>
      </c>
      <c r="AD3292">
        <v>0.03</v>
      </c>
      <c r="AE3292">
        <v>4.17</v>
      </c>
      <c r="AF3292">
        <v>-1</v>
      </c>
      <c r="AG3292">
        <v>-1</v>
      </c>
      <c r="AH3292">
        <v>-1</v>
      </c>
      <c r="AI3292">
        <v>0</v>
      </c>
      <c r="AJ3292">
        <v>0</v>
      </c>
      <c r="AK3292">
        <v>0.03</v>
      </c>
      <c r="AL3292">
        <v>0.03</v>
      </c>
      <c r="AM3292">
        <v>0.05</v>
      </c>
      <c r="AN3292">
        <v>0.05</v>
      </c>
      <c r="AO3292">
        <v>1.42</v>
      </c>
      <c r="AP3292">
        <v>1.42</v>
      </c>
      <c r="AQ3292">
        <v>22.67</v>
      </c>
      <c r="AR3292">
        <v>0.53</v>
      </c>
      <c r="AS3292">
        <v>0.68</v>
      </c>
      <c r="AT3292">
        <v>-1</v>
      </c>
      <c r="AU3292">
        <v>-1</v>
      </c>
      <c r="AV3292">
        <v>0.05</v>
      </c>
      <c r="AW3292">
        <v>29.88</v>
      </c>
      <c r="AX3292">
        <v>29.88</v>
      </c>
      <c r="AY3292">
        <v>0.17</v>
      </c>
      <c r="AZ3292">
        <v>0</v>
      </c>
      <c r="BA3292">
        <v>1350</v>
      </c>
    </row>
    <row r="3293" spans="1:53" x14ac:dyDescent="0.25">
      <c r="A3293">
        <v>6696</v>
      </c>
      <c r="B3293" t="s">
        <v>3521</v>
      </c>
      <c r="C3293">
        <v>0</v>
      </c>
      <c r="D3293">
        <v>1.58</v>
      </c>
      <c r="E3293">
        <v>0</v>
      </c>
      <c r="F3293">
        <v>0</v>
      </c>
      <c r="G3293">
        <v>0</v>
      </c>
      <c r="H3293">
        <v>0.03</v>
      </c>
      <c r="I3293">
        <v>0</v>
      </c>
      <c r="J3293">
        <v>2</v>
      </c>
      <c r="K3293">
        <v>0.03</v>
      </c>
      <c r="L3293">
        <v>-1</v>
      </c>
      <c r="M3293">
        <v>-1</v>
      </c>
      <c r="N3293">
        <v>0.67</v>
      </c>
      <c r="O3293">
        <v>3.58</v>
      </c>
      <c r="P3293">
        <v>0.03</v>
      </c>
      <c r="Q3293">
        <v>0.28000000000000003</v>
      </c>
      <c r="R3293">
        <v>0.05</v>
      </c>
      <c r="S3293">
        <v>0.32</v>
      </c>
      <c r="T3293">
        <v>0.23</v>
      </c>
      <c r="U3293">
        <v>0</v>
      </c>
      <c r="V3293">
        <v>0</v>
      </c>
      <c r="W3293">
        <v>20.67</v>
      </c>
      <c r="X3293">
        <v>0.6</v>
      </c>
      <c r="Y3293">
        <v>-1</v>
      </c>
      <c r="Z3293">
        <v>-1</v>
      </c>
      <c r="AA3293">
        <v>24.88</v>
      </c>
      <c r="AB3293">
        <v>0.03</v>
      </c>
      <c r="AC3293">
        <v>0.02</v>
      </c>
      <c r="AD3293">
        <v>0.03</v>
      </c>
      <c r="AE3293">
        <v>4.17</v>
      </c>
      <c r="AF3293">
        <v>-1</v>
      </c>
      <c r="AG3293">
        <v>-1</v>
      </c>
      <c r="AH3293">
        <v>-1</v>
      </c>
      <c r="AI3293">
        <v>0</v>
      </c>
      <c r="AJ3293">
        <v>0</v>
      </c>
      <c r="AK3293">
        <v>0.03</v>
      </c>
      <c r="AL3293">
        <v>0.03</v>
      </c>
      <c r="AM3293">
        <v>0.05</v>
      </c>
      <c r="AN3293">
        <v>0.05</v>
      </c>
      <c r="AO3293">
        <v>1.42</v>
      </c>
      <c r="AP3293">
        <v>1.42</v>
      </c>
      <c r="AQ3293">
        <v>22.67</v>
      </c>
      <c r="AR3293">
        <v>0.53</v>
      </c>
      <c r="AS3293">
        <v>0.68</v>
      </c>
      <c r="AT3293">
        <v>-1</v>
      </c>
      <c r="AU3293">
        <v>-1</v>
      </c>
      <c r="AV3293">
        <v>0.05</v>
      </c>
      <c r="AW3293">
        <v>29.88</v>
      </c>
      <c r="AX3293">
        <v>29.88</v>
      </c>
      <c r="AY3293">
        <v>0.17</v>
      </c>
      <c r="AZ3293">
        <v>0</v>
      </c>
      <c r="BA3293">
        <v>1350</v>
      </c>
    </row>
    <row r="3294" spans="1:53" x14ac:dyDescent="0.25">
      <c r="A3294">
        <v>6697</v>
      </c>
      <c r="B3294" t="s">
        <v>3522</v>
      </c>
      <c r="C3294">
        <v>0</v>
      </c>
      <c r="D3294">
        <v>1.58</v>
      </c>
      <c r="E3294">
        <v>0</v>
      </c>
      <c r="F3294">
        <v>0</v>
      </c>
      <c r="G3294">
        <v>0</v>
      </c>
      <c r="H3294">
        <v>0.03</v>
      </c>
      <c r="I3294">
        <v>0</v>
      </c>
      <c r="J3294">
        <v>2</v>
      </c>
      <c r="K3294">
        <v>0.03</v>
      </c>
      <c r="L3294">
        <v>-1</v>
      </c>
      <c r="M3294">
        <v>-1</v>
      </c>
      <c r="N3294">
        <v>0.67</v>
      </c>
      <c r="O3294">
        <v>3.58</v>
      </c>
      <c r="P3294">
        <v>0.03</v>
      </c>
      <c r="Q3294">
        <v>0.28000000000000003</v>
      </c>
      <c r="R3294">
        <v>0.05</v>
      </c>
      <c r="S3294">
        <v>0.32</v>
      </c>
      <c r="T3294">
        <v>0.23</v>
      </c>
      <c r="U3294">
        <v>0</v>
      </c>
      <c r="V3294">
        <v>0</v>
      </c>
      <c r="W3294">
        <v>20.67</v>
      </c>
      <c r="X3294">
        <v>0.6</v>
      </c>
      <c r="Y3294">
        <v>-1</v>
      </c>
      <c r="Z3294">
        <v>-1</v>
      </c>
      <c r="AA3294">
        <v>24.88</v>
      </c>
      <c r="AB3294">
        <v>0.03</v>
      </c>
      <c r="AC3294">
        <v>0.02</v>
      </c>
      <c r="AD3294">
        <v>0.03</v>
      </c>
      <c r="AE3294">
        <v>4.17</v>
      </c>
      <c r="AF3294">
        <v>-1</v>
      </c>
      <c r="AG3294">
        <v>-1</v>
      </c>
      <c r="AH3294">
        <v>-1</v>
      </c>
      <c r="AI3294">
        <v>0</v>
      </c>
      <c r="AJ3294">
        <v>0</v>
      </c>
      <c r="AK3294">
        <v>0.03</v>
      </c>
      <c r="AL3294">
        <v>0.03</v>
      </c>
      <c r="AM3294">
        <v>0.05</v>
      </c>
      <c r="AN3294">
        <v>0.05</v>
      </c>
      <c r="AO3294">
        <v>1.42</v>
      </c>
      <c r="AP3294">
        <v>1.42</v>
      </c>
      <c r="AQ3294">
        <v>22.67</v>
      </c>
      <c r="AR3294">
        <v>0.53</v>
      </c>
      <c r="AS3294">
        <v>0.68</v>
      </c>
      <c r="AT3294">
        <v>-1</v>
      </c>
      <c r="AU3294">
        <v>-1</v>
      </c>
      <c r="AV3294">
        <v>0.05</v>
      </c>
      <c r="AW3294">
        <v>29.88</v>
      </c>
      <c r="AX3294">
        <v>29.88</v>
      </c>
      <c r="AY3294">
        <v>0.17</v>
      </c>
      <c r="AZ3294">
        <v>0</v>
      </c>
      <c r="BA3294">
        <v>1350</v>
      </c>
    </row>
    <row r="3295" spans="1:53" x14ac:dyDescent="0.25">
      <c r="A3295">
        <v>6699</v>
      </c>
      <c r="B3295" t="s">
        <v>769</v>
      </c>
      <c r="C3295">
        <v>0</v>
      </c>
      <c r="D3295">
        <v>1.58</v>
      </c>
      <c r="E3295">
        <v>0</v>
      </c>
      <c r="F3295">
        <v>0</v>
      </c>
      <c r="G3295">
        <v>0</v>
      </c>
      <c r="H3295">
        <v>0.03</v>
      </c>
      <c r="I3295">
        <v>0</v>
      </c>
      <c r="J3295">
        <v>2</v>
      </c>
      <c r="K3295">
        <v>0.03</v>
      </c>
      <c r="L3295">
        <v>-1</v>
      </c>
      <c r="M3295">
        <v>-1</v>
      </c>
      <c r="N3295">
        <v>0.67</v>
      </c>
      <c r="O3295">
        <v>3.58</v>
      </c>
      <c r="P3295">
        <v>0.03</v>
      </c>
      <c r="Q3295">
        <v>0.28000000000000003</v>
      </c>
      <c r="R3295">
        <v>0.05</v>
      </c>
      <c r="S3295">
        <v>0.32</v>
      </c>
      <c r="T3295">
        <v>0.23</v>
      </c>
      <c r="U3295">
        <v>0</v>
      </c>
      <c r="V3295">
        <v>0</v>
      </c>
      <c r="W3295">
        <v>20.67</v>
      </c>
      <c r="X3295">
        <v>0.6</v>
      </c>
      <c r="Y3295">
        <v>-1</v>
      </c>
      <c r="Z3295">
        <v>-1</v>
      </c>
      <c r="AA3295">
        <v>24.88</v>
      </c>
      <c r="AB3295">
        <v>0.03</v>
      </c>
      <c r="AC3295">
        <v>0.02</v>
      </c>
      <c r="AD3295">
        <v>0.03</v>
      </c>
      <c r="AE3295">
        <v>4.17</v>
      </c>
      <c r="AF3295">
        <v>-1</v>
      </c>
      <c r="AG3295">
        <v>-1</v>
      </c>
      <c r="AH3295">
        <v>-1</v>
      </c>
      <c r="AI3295">
        <v>0</v>
      </c>
      <c r="AJ3295">
        <v>0</v>
      </c>
      <c r="AK3295">
        <v>0.03</v>
      </c>
      <c r="AL3295">
        <v>0.03</v>
      </c>
      <c r="AM3295">
        <v>0.05</v>
      </c>
      <c r="AN3295">
        <v>0.05</v>
      </c>
      <c r="AO3295">
        <v>1.42</v>
      </c>
      <c r="AP3295">
        <v>1.42</v>
      </c>
      <c r="AQ3295">
        <v>22.67</v>
      </c>
      <c r="AR3295">
        <v>0.53</v>
      </c>
      <c r="AS3295">
        <v>0.68</v>
      </c>
      <c r="AT3295">
        <v>-1</v>
      </c>
      <c r="AU3295">
        <v>-1</v>
      </c>
      <c r="AV3295">
        <v>0.05</v>
      </c>
      <c r="AW3295">
        <v>29.88</v>
      </c>
      <c r="AX3295">
        <v>29.88</v>
      </c>
      <c r="AY3295">
        <v>0.17</v>
      </c>
      <c r="AZ3295">
        <v>0</v>
      </c>
      <c r="BA3295">
        <v>1350</v>
      </c>
    </row>
    <row r="3296" spans="1:53" x14ac:dyDescent="0.25">
      <c r="A3296">
        <v>6700</v>
      </c>
      <c r="B3296" t="s">
        <v>3523</v>
      </c>
      <c r="C3296">
        <v>0</v>
      </c>
      <c r="D3296">
        <v>1.58</v>
      </c>
      <c r="E3296">
        <v>0</v>
      </c>
      <c r="F3296">
        <v>0</v>
      </c>
      <c r="G3296">
        <v>0</v>
      </c>
      <c r="H3296">
        <v>0.03</v>
      </c>
      <c r="I3296">
        <v>0</v>
      </c>
      <c r="J3296">
        <v>2</v>
      </c>
      <c r="K3296">
        <v>0.03</v>
      </c>
      <c r="L3296">
        <v>-1</v>
      </c>
      <c r="M3296">
        <v>-1</v>
      </c>
      <c r="N3296">
        <v>0.67</v>
      </c>
      <c r="O3296">
        <v>3.58</v>
      </c>
      <c r="P3296">
        <v>0.03</v>
      </c>
      <c r="Q3296">
        <v>0.28000000000000003</v>
      </c>
      <c r="R3296">
        <v>0.05</v>
      </c>
      <c r="S3296">
        <v>0.32</v>
      </c>
      <c r="T3296">
        <v>0.23</v>
      </c>
      <c r="U3296">
        <v>0</v>
      </c>
      <c r="V3296">
        <v>0</v>
      </c>
      <c r="W3296">
        <v>20.67</v>
      </c>
      <c r="X3296">
        <v>0.6</v>
      </c>
      <c r="Y3296">
        <v>-1</v>
      </c>
      <c r="Z3296">
        <v>-1</v>
      </c>
      <c r="AA3296">
        <v>24.88</v>
      </c>
      <c r="AB3296">
        <v>0.03</v>
      </c>
      <c r="AC3296">
        <v>0.02</v>
      </c>
      <c r="AD3296">
        <v>0.03</v>
      </c>
      <c r="AE3296">
        <v>4.17</v>
      </c>
      <c r="AF3296">
        <v>-1</v>
      </c>
      <c r="AG3296">
        <v>-1</v>
      </c>
      <c r="AH3296">
        <v>-1</v>
      </c>
      <c r="AI3296">
        <v>0</v>
      </c>
      <c r="AJ3296">
        <v>0</v>
      </c>
      <c r="AK3296">
        <v>0.03</v>
      </c>
      <c r="AL3296">
        <v>0.03</v>
      </c>
      <c r="AM3296">
        <v>0.05</v>
      </c>
      <c r="AN3296">
        <v>0.05</v>
      </c>
      <c r="AO3296">
        <v>1.42</v>
      </c>
      <c r="AP3296">
        <v>1.42</v>
      </c>
      <c r="AQ3296">
        <v>22.67</v>
      </c>
      <c r="AR3296">
        <v>0.53</v>
      </c>
      <c r="AS3296">
        <v>0.68</v>
      </c>
      <c r="AT3296">
        <v>-1</v>
      </c>
      <c r="AU3296">
        <v>-1</v>
      </c>
      <c r="AV3296">
        <v>0.05</v>
      </c>
      <c r="AW3296">
        <v>29.88</v>
      </c>
      <c r="AX3296">
        <v>29.88</v>
      </c>
      <c r="AY3296">
        <v>0.17</v>
      </c>
      <c r="AZ3296">
        <v>0</v>
      </c>
      <c r="BA3296">
        <v>1350</v>
      </c>
    </row>
    <row r="3297" spans="1:53" x14ac:dyDescent="0.25">
      <c r="A3297">
        <v>6701</v>
      </c>
      <c r="B3297" t="s">
        <v>3524</v>
      </c>
      <c r="C3297">
        <v>0</v>
      </c>
      <c r="D3297">
        <v>1.58</v>
      </c>
      <c r="E3297">
        <v>0</v>
      </c>
      <c r="F3297">
        <v>0</v>
      </c>
      <c r="G3297">
        <v>0</v>
      </c>
      <c r="H3297">
        <v>0.03</v>
      </c>
      <c r="I3297">
        <v>0</v>
      </c>
      <c r="J3297">
        <v>2</v>
      </c>
      <c r="K3297">
        <v>0.03</v>
      </c>
      <c r="L3297">
        <v>-1</v>
      </c>
      <c r="M3297">
        <v>-1</v>
      </c>
      <c r="N3297">
        <v>0.67</v>
      </c>
      <c r="O3297">
        <v>3.58</v>
      </c>
      <c r="P3297">
        <v>0.03</v>
      </c>
      <c r="Q3297">
        <v>0.28000000000000003</v>
      </c>
      <c r="R3297">
        <v>0.05</v>
      </c>
      <c r="S3297">
        <v>0.32</v>
      </c>
      <c r="T3297">
        <v>0.23</v>
      </c>
      <c r="U3297">
        <v>0</v>
      </c>
      <c r="V3297">
        <v>0</v>
      </c>
      <c r="W3297">
        <v>20.67</v>
      </c>
      <c r="X3297">
        <v>0.6</v>
      </c>
      <c r="Y3297">
        <v>-1</v>
      </c>
      <c r="Z3297">
        <v>-1</v>
      </c>
      <c r="AA3297">
        <v>24.88</v>
      </c>
      <c r="AB3297">
        <v>0.03</v>
      </c>
      <c r="AC3297">
        <v>0.02</v>
      </c>
      <c r="AD3297">
        <v>0.03</v>
      </c>
      <c r="AE3297">
        <v>4.17</v>
      </c>
      <c r="AF3297">
        <v>-1</v>
      </c>
      <c r="AG3297">
        <v>-1</v>
      </c>
      <c r="AH3297">
        <v>-1</v>
      </c>
      <c r="AI3297">
        <v>0</v>
      </c>
      <c r="AJ3297">
        <v>0</v>
      </c>
      <c r="AK3297">
        <v>0.03</v>
      </c>
      <c r="AL3297">
        <v>0.03</v>
      </c>
      <c r="AM3297">
        <v>0.05</v>
      </c>
      <c r="AN3297">
        <v>0.05</v>
      </c>
      <c r="AO3297">
        <v>1.42</v>
      </c>
      <c r="AP3297">
        <v>1.42</v>
      </c>
      <c r="AQ3297">
        <v>22.67</v>
      </c>
      <c r="AR3297">
        <v>0.53</v>
      </c>
      <c r="AS3297">
        <v>0.68</v>
      </c>
      <c r="AT3297">
        <v>-1</v>
      </c>
      <c r="AU3297">
        <v>-1</v>
      </c>
      <c r="AV3297">
        <v>0.05</v>
      </c>
      <c r="AW3297">
        <v>29.88</v>
      </c>
      <c r="AX3297">
        <v>29.88</v>
      </c>
      <c r="AY3297">
        <v>0.17</v>
      </c>
      <c r="AZ3297">
        <v>0</v>
      </c>
      <c r="BA3297">
        <v>1350</v>
      </c>
    </row>
    <row r="3298" spans="1:53" x14ac:dyDescent="0.25">
      <c r="A3298">
        <v>6702</v>
      </c>
      <c r="B3298" t="s">
        <v>3525</v>
      </c>
      <c r="C3298">
        <v>0</v>
      </c>
      <c r="D3298">
        <v>1.58</v>
      </c>
      <c r="E3298">
        <v>0</v>
      </c>
      <c r="F3298">
        <v>0</v>
      </c>
      <c r="G3298">
        <v>0</v>
      </c>
      <c r="H3298">
        <v>0.03</v>
      </c>
      <c r="I3298">
        <v>0</v>
      </c>
      <c r="J3298">
        <v>2</v>
      </c>
      <c r="K3298">
        <v>0.03</v>
      </c>
      <c r="L3298">
        <v>-1</v>
      </c>
      <c r="M3298">
        <v>-1</v>
      </c>
      <c r="N3298">
        <v>0.67</v>
      </c>
      <c r="O3298">
        <v>3.58</v>
      </c>
      <c r="P3298">
        <v>0.03</v>
      </c>
      <c r="Q3298">
        <v>0.28000000000000003</v>
      </c>
      <c r="R3298">
        <v>0.05</v>
      </c>
      <c r="S3298">
        <v>0.32</v>
      </c>
      <c r="T3298">
        <v>0.23</v>
      </c>
      <c r="U3298">
        <v>0</v>
      </c>
      <c r="V3298">
        <v>0</v>
      </c>
      <c r="W3298">
        <v>20.67</v>
      </c>
      <c r="X3298">
        <v>0.6</v>
      </c>
      <c r="Y3298">
        <v>-1</v>
      </c>
      <c r="Z3298">
        <v>-1</v>
      </c>
      <c r="AA3298">
        <v>24.88</v>
      </c>
      <c r="AB3298">
        <v>0.03</v>
      </c>
      <c r="AC3298">
        <v>0.02</v>
      </c>
      <c r="AD3298">
        <v>0.03</v>
      </c>
      <c r="AE3298">
        <v>4.17</v>
      </c>
      <c r="AF3298">
        <v>-1</v>
      </c>
      <c r="AG3298">
        <v>-1</v>
      </c>
      <c r="AH3298">
        <v>-1</v>
      </c>
      <c r="AI3298">
        <v>0</v>
      </c>
      <c r="AJ3298">
        <v>0</v>
      </c>
      <c r="AK3298">
        <v>0.03</v>
      </c>
      <c r="AL3298">
        <v>0.03</v>
      </c>
      <c r="AM3298">
        <v>0.05</v>
      </c>
      <c r="AN3298">
        <v>0.05</v>
      </c>
      <c r="AO3298">
        <v>1.42</v>
      </c>
      <c r="AP3298">
        <v>1.42</v>
      </c>
      <c r="AQ3298">
        <v>22.67</v>
      </c>
      <c r="AR3298">
        <v>0.53</v>
      </c>
      <c r="AS3298">
        <v>0.68</v>
      </c>
      <c r="AT3298">
        <v>-1</v>
      </c>
      <c r="AU3298">
        <v>-1</v>
      </c>
      <c r="AV3298">
        <v>0.05</v>
      </c>
      <c r="AW3298">
        <v>29.88</v>
      </c>
      <c r="AX3298">
        <v>29.88</v>
      </c>
      <c r="AY3298">
        <v>0.17</v>
      </c>
      <c r="AZ3298">
        <v>0</v>
      </c>
      <c r="BA3298">
        <v>1350</v>
      </c>
    </row>
    <row r="3299" spans="1:53" x14ac:dyDescent="0.25">
      <c r="A3299">
        <v>6703</v>
      </c>
      <c r="B3299" t="s">
        <v>3526</v>
      </c>
      <c r="C3299">
        <v>0</v>
      </c>
      <c r="D3299">
        <v>1.58</v>
      </c>
      <c r="E3299">
        <v>0</v>
      </c>
      <c r="F3299">
        <v>0</v>
      </c>
      <c r="G3299">
        <v>0</v>
      </c>
      <c r="H3299">
        <v>0.03</v>
      </c>
      <c r="I3299">
        <v>0</v>
      </c>
      <c r="J3299">
        <v>2</v>
      </c>
      <c r="K3299">
        <v>0.03</v>
      </c>
      <c r="L3299">
        <v>-1</v>
      </c>
      <c r="M3299">
        <v>-1</v>
      </c>
      <c r="N3299">
        <v>0.67</v>
      </c>
      <c r="O3299">
        <v>3.58</v>
      </c>
      <c r="P3299">
        <v>0.03</v>
      </c>
      <c r="Q3299">
        <v>0.28000000000000003</v>
      </c>
      <c r="R3299">
        <v>0.05</v>
      </c>
      <c r="S3299">
        <v>0.32</v>
      </c>
      <c r="T3299">
        <v>0.23</v>
      </c>
      <c r="U3299">
        <v>0</v>
      </c>
      <c r="V3299">
        <v>0</v>
      </c>
      <c r="W3299">
        <v>20.67</v>
      </c>
      <c r="X3299">
        <v>0.6</v>
      </c>
      <c r="Y3299">
        <v>-1</v>
      </c>
      <c r="Z3299">
        <v>-1</v>
      </c>
      <c r="AA3299">
        <v>24.88</v>
      </c>
      <c r="AB3299">
        <v>0.03</v>
      </c>
      <c r="AC3299">
        <v>0.02</v>
      </c>
      <c r="AD3299">
        <v>0.03</v>
      </c>
      <c r="AE3299">
        <v>4.17</v>
      </c>
      <c r="AF3299">
        <v>-1</v>
      </c>
      <c r="AG3299">
        <v>-1</v>
      </c>
      <c r="AH3299">
        <v>-1</v>
      </c>
      <c r="AI3299">
        <v>0</v>
      </c>
      <c r="AJ3299">
        <v>0</v>
      </c>
      <c r="AK3299">
        <v>0.03</v>
      </c>
      <c r="AL3299">
        <v>0.03</v>
      </c>
      <c r="AM3299">
        <v>0.05</v>
      </c>
      <c r="AN3299">
        <v>0.05</v>
      </c>
      <c r="AO3299">
        <v>1.42</v>
      </c>
      <c r="AP3299">
        <v>1.42</v>
      </c>
      <c r="AQ3299">
        <v>22.67</v>
      </c>
      <c r="AR3299">
        <v>0.53</v>
      </c>
      <c r="AS3299">
        <v>0.68</v>
      </c>
      <c r="AT3299">
        <v>-1</v>
      </c>
      <c r="AU3299">
        <v>-1</v>
      </c>
      <c r="AV3299">
        <v>0.05</v>
      </c>
      <c r="AW3299">
        <v>29.88</v>
      </c>
      <c r="AX3299">
        <v>29.88</v>
      </c>
      <c r="AY3299">
        <v>0.17</v>
      </c>
      <c r="AZ3299">
        <v>0</v>
      </c>
      <c r="BA3299">
        <v>1350</v>
      </c>
    </row>
    <row r="3300" spans="1:53" x14ac:dyDescent="0.25">
      <c r="A3300">
        <v>6704</v>
      </c>
      <c r="B3300" t="s">
        <v>3527</v>
      </c>
      <c r="C3300">
        <v>0</v>
      </c>
      <c r="D3300">
        <v>1.58</v>
      </c>
      <c r="E3300">
        <v>0</v>
      </c>
      <c r="F3300">
        <v>0</v>
      </c>
      <c r="G3300">
        <v>0</v>
      </c>
      <c r="H3300">
        <v>0.03</v>
      </c>
      <c r="I3300">
        <v>0</v>
      </c>
      <c r="J3300">
        <v>2</v>
      </c>
      <c r="K3300">
        <v>0.03</v>
      </c>
      <c r="L3300">
        <v>-1</v>
      </c>
      <c r="M3300">
        <v>-1</v>
      </c>
      <c r="N3300">
        <v>0.67</v>
      </c>
      <c r="O3300">
        <v>3.58</v>
      </c>
      <c r="P3300">
        <v>0.03</v>
      </c>
      <c r="Q3300">
        <v>0.28000000000000003</v>
      </c>
      <c r="R3300">
        <v>0.05</v>
      </c>
      <c r="S3300">
        <v>0.32</v>
      </c>
      <c r="T3300">
        <v>0.23</v>
      </c>
      <c r="U3300">
        <v>0</v>
      </c>
      <c r="V3300">
        <v>0</v>
      </c>
      <c r="W3300">
        <v>20.67</v>
      </c>
      <c r="X3300">
        <v>0.6</v>
      </c>
      <c r="Y3300">
        <v>-1</v>
      </c>
      <c r="Z3300">
        <v>-1</v>
      </c>
      <c r="AA3300">
        <v>24.88</v>
      </c>
      <c r="AB3300">
        <v>0.03</v>
      </c>
      <c r="AC3300">
        <v>0.02</v>
      </c>
      <c r="AD3300">
        <v>0.03</v>
      </c>
      <c r="AE3300">
        <v>4.17</v>
      </c>
      <c r="AF3300">
        <v>-1</v>
      </c>
      <c r="AG3300">
        <v>-1</v>
      </c>
      <c r="AH3300">
        <v>-1</v>
      </c>
      <c r="AI3300">
        <v>0</v>
      </c>
      <c r="AJ3300">
        <v>0</v>
      </c>
      <c r="AK3300">
        <v>0.03</v>
      </c>
      <c r="AL3300">
        <v>0.03</v>
      </c>
      <c r="AM3300">
        <v>0.05</v>
      </c>
      <c r="AN3300">
        <v>0.05</v>
      </c>
      <c r="AO3300">
        <v>1.42</v>
      </c>
      <c r="AP3300">
        <v>1.42</v>
      </c>
      <c r="AQ3300">
        <v>22.67</v>
      </c>
      <c r="AR3300">
        <v>0.53</v>
      </c>
      <c r="AS3300">
        <v>0.68</v>
      </c>
      <c r="AT3300">
        <v>-1</v>
      </c>
      <c r="AU3300">
        <v>-1</v>
      </c>
      <c r="AV3300">
        <v>0.05</v>
      </c>
      <c r="AW3300">
        <v>29.88</v>
      </c>
      <c r="AX3300">
        <v>29.88</v>
      </c>
      <c r="AY3300">
        <v>0.17</v>
      </c>
      <c r="AZ3300">
        <v>0</v>
      </c>
      <c r="BA3300">
        <v>1350</v>
      </c>
    </row>
    <row r="3301" spans="1:53" x14ac:dyDescent="0.25">
      <c r="A3301">
        <v>6705</v>
      </c>
      <c r="B3301" t="s">
        <v>3528</v>
      </c>
      <c r="C3301">
        <v>0</v>
      </c>
      <c r="D3301">
        <v>1.58</v>
      </c>
      <c r="E3301">
        <v>0</v>
      </c>
      <c r="F3301">
        <v>0</v>
      </c>
      <c r="G3301">
        <v>0</v>
      </c>
      <c r="H3301">
        <v>0.03</v>
      </c>
      <c r="I3301">
        <v>0</v>
      </c>
      <c r="J3301">
        <v>2</v>
      </c>
      <c r="K3301">
        <v>0.03</v>
      </c>
      <c r="L3301">
        <v>-1</v>
      </c>
      <c r="M3301">
        <v>-1</v>
      </c>
      <c r="N3301">
        <v>0.67</v>
      </c>
      <c r="O3301">
        <v>3.58</v>
      </c>
      <c r="P3301">
        <v>0.03</v>
      </c>
      <c r="Q3301">
        <v>0.28000000000000003</v>
      </c>
      <c r="R3301">
        <v>0.05</v>
      </c>
      <c r="S3301">
        <v>0.32</v>
      </c>
      <c r="T3301">
        <v>0.23</v>
      </c>
      <c r="U3301">
        <v>0</v>
      </c>
      <c r="V3301">
        <v>0</v>
      </c>
      <c r="W3301">
        <v>20.67</v>
      </c>
      <c r="X3301">
        <v>0.6</v>
      </c>
      <c r="Y3301">
        <v>-1</v>
      </c>
      <c r="Z3301">
        <v>-1</v>
      </c>
      <c r="AA3301">
        <v>24.88</v>
      </c>
      <c r="AB3301">
        <v>0.03</v>
      </c>
      <c r="AC3301">
        <v>0.02</v>
      </c>
      <c r="AD3301">
        <v>0.03</v>
      </c>
      <c r="AE3301">
        <v>4.17</v>
      </c>
      <c r="AF3301">
        <v>-1</v>
      </c>
      <c r="AG3301">
        <v>-1</v>
      </c>
      <c r="AH3301">
        <v>-1</v>
      </c>
      <c r="AI3301">
        <v>0</v>
      </c>
      <c r="AJ3301">
        <v>0</v>
      </c>
      <c r="AK3301">
        <v>0.03</v>
      </c>
      <c r="AL3301">
        <v>0.03</v>
      </c>
      <c r="AM3301">
        <v>0.05</v>
      </c>
      <c r="AN3301">
        <v>0.05</v>
      </c>
      <c r="AO3301">
        <v>1.42</v>
      </c>
      <c r="AP3301">
        <v>1.42</v>
      </c>
      <c r="AQ3301">
        <v>22.67</v>
      </c>
      <c r="AR3301">
        <v>0.53</v>
      </c>
      <c r="AS3301">
        <v>0.68</v>
      </c>
      <c r="AT3301">
        <v>-1</v>
      </c>
      <c r="AU3301">
        <v>-1</v>
      </c>
      <c r="AV3301">
        <v>0.05</v>
      </c>
      <c r="AW3301">
        <v>29.88</v>
      </c>
      <c r="AX3301">
        <v>29.88</v>
      </c>
      <c r="AY3301">
        <v>0.17</v>
      </c>
      <c r="AZ3301">
        <v>0</v>
      </c>
      <c r="BA3301">
        <v>1350</v>
      </c>
    </row>
    <row r="3302" spans="1:53" x14ac:dyDescent="0.25">
      <c r="A3302">
        <v>6706</v>
      </c>
      <c r="B3302" t="s">
        <v>3529</v>
      </c>
      <c r="C3302">
        <v>0</v>
      </c>
      <c r="D3302">
        <v>1.58</v>
      </c>
      <c r="E3302">
        <v>0</v>
      </c>
      <c r="F3302">
        <v>0</v>
      </c>
      <c r="G3302">
        <v>0</v>
      </c>
      <c r="H3302">
        <v>0.03</v>
      </c>
      <c r="I3302">
        <v>0</v>
      </c>
      <c r="J3302">
        <v>2</v>
      </c>
      <c r="K3302">
        <v>0.03</v>
      </c>
      <c r="L3302">
        <v>-1</v>
      </c>
      <c r="M3302">
        <v>-1</v>
      </c>
      <c r="N3302">
        <v>0.67</v>
      </c>
      <c r="O3302">
        <v>3.58</v>
      </c>
      <c r="P3302">
        <v>0.03</v>
      </c>
      <c r="Q3302">
        <v>0.28000000000000003</v>
      </c>
      <c r="R3302">
        <v>0.05</v>
      </c>
      <c r="S3302">
        <v>0.32</v>
      </c>
      <c r="T3302">
        <v>0.23</v>
      </c>
      <c r="U3302">
        <v>0</v>
      </c>
      <c r="V3302">
        <v>0</v>
      </c>
      <c r="W3302">
        <v>20.67</v>
      </c>
      <c r="X3302">
        <v>0.6</v>
      </c>
      <c r="Y3302">
        <v>-1</v>
      </c>
      <c r="Z3302">
        <v>-1</v>
      </c>
      <c r="AA3302">
        <v>24.88</v>
      </c>
      <c r="AB3302">
        <v>0.03</v>
      </c>
      <c r="AC3302">
        <v>0.02</v>
      </c>
      <c r="AD3302">
        <v>0.03</v>
      </c>
      <c r="AE3302">
        <v>4.17</v>
      </c>
      <c r="AF3302">
        <v>-1</v>
      </c>
      <c r="AG3302">
        <v>-1</v>
      </c>
      <c r="AH3302">
        <v>-1</v>
      </c>
      <c r="AI3302">
        <v>0</v>
      </c>
      <c r="AJ3302">
        <v>0</v>
      </c>
      <c r="AK3302">
        <v>0.03</v>
      </c>
      <c r="AL3302">
        <v>0.03</v>
      </c>
      <c r="AM3302">
        <v>0.05</v>
      </c>
      <c r="AN3302">
        <v>0.05</v>
      </c>
      <c r="AO3302">
        <v>1.42</v>
      </c>
      <c r="AP3302">
        <v>1.42</v>
      </c>
      <c r="AQ3302">
        <v>22.67</v>
      </c>
      <c r="AR3302">
        <v>0.53</v>
      </c>
      <c r="AS3302">
        <v>0.68</v>
      </c>
      <c r="AT3302">
        <v>-1</v>
      </c>
      <c r="AU3302">
        <v>-1</v>
      </c>
      <c r="AV3302">
        <v>0.05</v>
      </c>
      <c r="AW3302">
        <v>29.88</v>
      </c>
      <c r="AX3302">
        <v>29.88</v>
      </c>
      <c r="AY3302">
        <v>0.17</v>
      </c>
      <c r="AZ3302">
        <v>0</v>
      </c>
      <c r="BA3302">
        <v>1350</v>
      </c>
    </row>
    <row r="3303" spans="1:53" x14ac:dyDescent="0.25">
      <c r="A3303">
        <v>6707</v>
      </c>
      <c r="B3303" t="s">
        <v>3530</v>
      </c>
      <c r="C3303">
        <v>0</v>
      </c>
      <c r="D3303">
        <v>1.58</v>
      </c>
      <c r="E3303">
        <v>0</v>
      </c>
      <c r="F3303">
        <v>0</v>
      </c>
      <c r="G3303">
        <v>0</v>
      </c>
      <c r="H3303">
        <v>0.03</v>
      </c>
      <c r="I3303">
        <v>0</v>
      </c>
      <c r="J3303">
        <v>2</v>
      </c>
      <c r="K3303">
        <v>0.03</v>
      </c>
      <c r="L3303">
        <v>-1</v>
      </c>
      <c r="M3303">
        <v>-1</v>
      </c>
      <c r="N3303">
        <v>0.67</v>
      </c>
      <c r="O3303">
        <v>3.58</v>
      </c>
      <c r="P3303">
        <v>0.03</v>
      </c>
      <c r="Q3303">
        <v>0.28000000000000003</v>
      </c>
      <c r="R3303">
        <v>0.05</v>
      </c>
      <c r="S3303">
        <v>0.32</v>
      </c>
      <c r="T3303">
        <v>0.23</v>
      </c>
      <c r="U3303">
        <v>0</v>
      </c>
      <c r="V3303">
        <v>0</v>
      </c>
      <c r="W3303">
        <v>20.67</v>
      </c>
      <c r="X3303">
        <v>0.6</v>
      </c>
      <c r="Y3303">
        <v>-1</v>
      </c>
      <c r="Z3303">
        <v>-1</v>
      </c>
      <c r="AA3303">
        <v>24.88</v>
      </c>
      <c r="AB3303">
        <v>0.03</v>
      </c>
      <c r="AC3303">
        <v>0.02</v>
      </c>
      <c r="AD3303">
        <v>0.03</v>
      </c>
      <c r="AE3303">
        <v>4.17</v>
      </c>
      <c r="AF3303">
        <v>-1</v>
      </c>
      <c r="AG3303">
        <v>-1</v>
      </c>
      <c r="AH3303">
        <v>-1</v>
      </c>
      <c r="AI3303">
        <v>0</v>
      </c>
      <c r="AJ3303">
        <v>0</v>
      </c>
      <c r="AK3303">
        <v>0.03</v>
      </c>
      <c r="AL3303">
        <v>0.03</v>
      </c>
      <c r="AM3303">
        <v>0.05</v>
      </c>
      <c r="AN3303">
        <v>0.05</v>
      </c>
      <c r="AO3303">
        <v>1.42</v>
      </c>
      <c r="AP3303">
        <v>1.42</v>
      </c>
      <c r="AQ3303">
        <v>22.67</v>
      </c>
      <c r="AR3303">
        <v>0.53</v>
      </c>
      <c r="AS3303">
        <v>0.68</v>
      </c>
      <c r="AT3303">
        <v>-1</v>
      </c>
      <c r="AU3303">
        <v>-1</v>
      </c>
      <c r="AV3303">
        <v>0.05</v>
      </c>
      <c r="AW3303">
        <v>29.88</v>
      </c>
      <c r="AX3303">
        <v>29.88</v>
      </c>
      <c r="AY3303">
        <v>0.17</v>
      </c>
      <c r="AZ3303">
        <v>0</v>
      </c>
      <c r="BA3303">
        <v>1350</v>
      </c>
    </row>
    <row r="3304" spans="1:53" x14ac:dyDescent="0.25">
      <c r="A3304">
        <v>6708</v>
      </c>
      <c r="B3304" t="s">
        <v>3531</v>
      </c>
      <c r="C3304">
        <v>0</v>
      </c>
      <c r="D3304">
        <v>1.58</v>
      </c>
      <c r="E3304">
        <v>0</v>
      </c>
      <c r="F3304">
        <v>0</v>
      </c>
      <c r="G3304">
        <v>0</v>
      </c>
      <c r="H3304">
        <v>0.03</v>
      </c>
      <c r="I3304">
        <v>0</v>
      </c>
      <c r="J3304">
        <v>2</v>
      </c>
      <c r="K3304">
        <v>0.03</v>
      </c>
      <c r="L3304">
        <v>-1</v>
      </c>
      <c r="M3304">
        <v>-1</v>
      </c>
      <c r="N3304">
        <v>0.67</v>
      </c>
      <c r="O3304">
        <v>3.58</v>
      </c>
      <c r="P3304">
        <v>0.03</v>
      </c>
      <c r="Q3304">
        <v>0.28000000000000003</v>
      </c>
      <c r="R3304">
        <v>0.05</v>
      </c>
      <c r="S3304">
        <v>0.32</v>
      </c>
      <c r="T3304">
        <v>0.23</v>
      </c>
      <c r="U3304">
        <v>0</v>
      </c>
      <c r="V3304">
        <v>0</v>
      </c>
      <c r="W3304">
        <v>20.67</v>
      </c>
      <c r="X3304">
        <v>0.6</v>
      </c>
      <c r="Y3304">
        <v>-1</v>
      </c>
      <c r="Z3304">
        <v>-1</v>
      </c>
      <c r="AA3304">
        <v>24.88</v>
      </c>
      <c r="AB3304">
        <v>0.03</v>
      </c>
      <c r="AC3304">
        <v>0.02</v>
      </c>
      <c r="AD3304">
        <v>0.03</v>
      </c>
      <c r="AE3304">
        <v>4.17</v>
      </c>
      <c r="AF3304">
        <v>-1</v>
      </c>
      <c r="AG3304">
        <v>-1</v>
      </c>
      <c r="AH3304">
        <v>-1</v>
      </c>
      <c r="AI3304">
        <v>0</v>
      </c>
      <c r="AJ3304">
        <v>0</v>
      </c>
      <c r="AK3304">
        <v>0.03</v>
      </c>
      <c r="AL3304">
        <v>0.03</v>
      </c>
      <c r="AM3304">
        <v>0.05</v>
      </c>
      <c r="AN3304">
        <v>0.05</v>
      </c>
      <c r="AO3304">
        <v>1.42</v>
      </c>
      <c r="AP3304">
        <v>1.42</v>
      </c>
      <c r="AQ3304">
        <v>22.67</v>
      </c>
      <c r="AR3304">
        <v>0.53</v>
      </c>
      <c r="AS3304">
        <v>0.68</v>
      </c>
      <c r="AT3304">
        <v>-1</v>
      </c>
      <c r="AU3304">
        <v>-1</v>
      </c>
      <c r="AV3304">
        <v>0.05</v>
      </c>
      <c r="AW3304">
        <v>29.88</v>
      </c>
      <c r="AX3304">
        <v>29.88</v>
      </c>
      <c r="AY3304">
        <v>0.17</v>
      </c>
      <c r="AZ3304">
        <v>0</v>
      </c>
      <c r="BA3304">
        <v>1350</v>
      </c>
    </row>
    <row r="3305" spans="1:53" x14ac:dyDescent="0.25">
      <c r="A3305">
        <v>6709</v>
      </c>
      <c r="B3305" t="s">
        <v>3532</v>
      </c>
      <c r="C3305">
        <v>0</v>
      </c>
      <c r="D3305">
        <v>1.58</v>
      </c>
      <c r="E3305">
        <v>0</v>
      </c>
      <c r="F3305">
        <v>0</v>
      </c>
      <c r="G3305">
        <v>0</v>
      </c>
      <c r="H3305">
        <v>0.03</v>
      </c>
      <c r="I3305">
        <v>0</v>
      </c>
      <c r="J3305">
        <v>2</v>
      </c>
      <c r="K3305">
        <v>0.03</v>
      </c>
      <c r="L3305">
        <v>-1</v>
      </c>
      <c r="M3305">
        <v>-1</v>
      </c>
      <c r="N3305">
        <v>0.67</v>
      </c>
      <c r="O3305">
        <v>3.58</v>
      </c>
      <c r="P3305">
        <v>0.03</v>
      </c>
      <c r="Q3305">
        <v>0.28000000000000003</v>
      </c>
      <c r="R3305">
        <v>0.05</v>
      </c>
      <c r="S3305">
        <v>0.32</v>
      </c>
      <c r="T3305">
        <v>0.23</v>
      </c>
      <c r="U3305">
        <v>0</v>
      </c>
      <c r="V3305">
        <v>0</v>
      </c>
      <c r="W3305">
        <v>20.67</v>
      </c>
      <c r="X3305">
        <v>0.6</v>
      </c>
      <c r="Y3305">
        <v>-1</v>
      </c>
      <c r="Z3305">
        <v>-1</v>
      </c>
      <c r="AA3305">
        <v>24.88</v>
      </c>
      <c r="AB3305">
        <v>0.03</v>
      </c>
      <c r="AC3305">
        <v>0.02</v>
      </c>
      <c r="AD3305">
        <v>0.03</v>
      </c>
      <c r="AE3305">
        <v>4.17</v>
      </c>
      <c r="AF3305">
        <v>-1</v>
      </c>
      <c r="AG3305">
        <v>-1</v>
      </c>
      <c r="AH3305">
        <v>-1</v>
      </c>
      <c r="AI3305">
        <v>0</v>
      </c>
      <c r="AJ3305">
        <v>0</v>
      </c>
      <c r="AK3305">
        <v>0.03</v>
      </c>
      <c r="AL3305">
        <v>0.03</v>
      </c>
      <c r="AM3305">
        <v>0.05</v>
      </c>
      <c r="AN3305">
        <v>0.05</v>
      </c>
      <c r="AO3305">
        <v>1.42</v>
      </c>
      <c r="AP3305">
        <v>1.42</v>
      </c>
      <c r="AQ3305">
        <v>22.67</v>
      </c>
      <c r="AR3305">
        <v>0.53</v>
      </c>
      <c r="AS3305">
        <v>0.68</v>
      </c>
      <c r="AT3305">
        <v>-1</v>
      </c>
      <c r="AU3305">
        <v>-1</v>
      </c>
      <c r="AV3305">
        <v>0.05</v>
      </c>
      <c r="AW3305">
        <v>29.88</v>
      </c>
      <c r="AX3305">
        <v>29.88</v>
      </c>
      <c r="AY3305">
        <v>0.17</v>
      </c>
      <c r="AZ3305">
        <v>0</v>
      </c>
      <c r="BA3305">
        <v>1350</v>
      </c>
    </row>
    <row r="3306" spans="1:53" x14ac:dyDescent="0.25">
      <c r="A3306">
        <v>6710</v>
      </c>
      <c r="B3306" t="s">
        <v>3533</v>
      </c>
      <c r="C3306">
        <v>0</v>
      </c>
      <c r="D3306">
        <v>1.58</v>
      </c>
      <c r="E3306">
        <v>0</v>
      </c>
      <c r="F3306">
        <v>0</v>
      </c>
      <c r="G3306">
        <v>0</v>
      </c>
      <c r="H3306">
        <v>0.03</v>
      </c>
      <c r="I3306">
        <v>0</v>
      </c>
      <c r="J3306">
        <v>2</v>
      </c>
      <c r="K3306">
        <v>0.03</v>
      </c>
      <c r="L3306">
        <v>-1</v>
      </c>
      <c r="M3306">
        <v>-1</v>
      </c>
      <c r="N3306">
        <v>0.67</v>
      </c>
      <c r="O3306">
        <v>3.58</v>
      </c>
      <c r="P3306">
        <v>0.03</v>
      </c>
      <c r="Q3306">
        <v>0.28000000000000003</v>
      </c>
      <c r="R3306">
        <v>0.05</v>
      </c>
      <c r="S3306">
        <v>0.32</v>
      </c>
      <c r="T3306">
        <v>0.23</v>
      </c>
      <c r="U3306">
        <v>0</v>
      </c>
      <c r="V3306">
        <v>0</v>
      </c>
      <c r="W3306">
        <v>20.67</v>
      </c>
      <c r="X3306">
        <v>0.6</v>
      </c>
      <c r="Y3306">
        <v>-1</v>
      </c>
      <c r="Z3306">
        <v>-1</v>
      </c>
      <c r="AA3306">
        <v>24.88</v>
      </c>
      <c r="AB3306">
        <v>0.03</v>
      </c>
      <c r="AC3306">
        <v>0.02</v>
      </c>
      <c r="AD3306">
        <v>0.03</v>
      </c>
      <c r="AE3306">
        <v>4.17</v>
      </c>
      <c r="AF3306">
        <v>-1</v>
      </c>
      <c r="AG3306">
        <v>-1</v>
      </c>
      <c r="AH3306">
        <v>-1</v>
      </c>
      <c r="AI3306">
        <v>0</v>
      </c>
      <c r="AJ3306">
        <v>0</v>
      </c>
      <c r="AK3306">
        <v>0.03</v>
      </c>
      <c r="AL3306">
        <v>0.03</v>
      </c>
      <c r="AM3306">
        <v>0.05</v>
      </c>
      <c r="AN3306">
        <v>0.05</v>
      </c>
      <c r="AO3306">
        <v>1.42</v>
      </c>
      <c r="AP3306">
        <v>1.42</v>
      </c>
      <c r="AQ3306">
        <v>22.67</v>
      </c>
      <c r="AR3306">
        <v>0.53</v>
      </c>
      <c r="AS3306">
        <v>0.68</v>
      </c>
      <c r="AT3306">
        <v>-1</v>
      </c>
      <c r="AU3306">
        <v>-1</v>
      </c>
      <c r="AV3306">
        <v>0.05</v>
      </c>
      <c r="AW3306">
        <v>29.88</v>
      </c>
      <c r="AX3306">
        <v>29.88</v>
      </c>
      <c r="AY3306">
        <v>0.17</v>
      </c>
      <c r="AZ3306">
        <v>0</v>
      </c>
      <c r="BA3306">
        <v>1350</v>
      </c>
    </row>
    <row r="3307" spans="1:53" x14ac:dyDescent="0.25">
      <c r="A3307">
        <v>6711</v>
      </c>
      <c r="B3307" t="s">
        <v>3534</v>
      </c>
      <c r="C3307">
        <v>0</v>
      </c>
      <c r="D3307">
        <v>1.58</v>
      </c>
      <c r="E3307">
        <v>0</v>
      </c>
      <c r="F3307">
        <v>0</v>
      </c>
      <c r="G3307">
        <v>0</v>
      </c>
      <c r="H3307">
        <v>0.03</v>
      </c>
      <c r="I3307">
        <v>0</v>
      </c>
      <c r="J3307">
        <v>2</v>
      </c>
      <c r="K3307">
        <v>0.03</v>
      </c>
      <c r="L3307">
        <v>-1</v>
      </c>
      <c r="M3307">
        <v>-1</v>
      </c>
      <c r="N3307">
        <v>0.67</v>
      </c>
      <c r="O3307">
        <v>3.58</v>
      </c>
      <c r="P3307">
        <v>0.03</v>
      </c>
      <c r="Q3307">
        <v>0.28000000000000003</v>
      </c>
      <c r="R3307">
        <v>0.05</v>
      </c>
      <c r="S3307">
        <v>0.32</v>
      </c>
      <c r="T3307">
        <v>0.23</v>
      </c>
      <c r="U3307">
        <v>0</v>
      </c>
      <c r="V3307">
        <v>0</v>
      </c>
      <c r="W3307">
        <v>20.67</v>
      </c>
      <c r="X3307">
        <v>0.6</v>
      </c>
      <c r="Y3307">
        <v>-1</v>
      </c>
      <c r="Z3307">
        <v>-1</v>
      </c>
      <c r="AA3307">
        <v>24.88</v>
      </c>
      <c r="AB3307">
        <v>0.03</v>
      </c>
      <c r="AC3307">
        <v>0.02</v>
      </c>
      <c r="AD3307">
        <v>0.03</v>
      </c>
      <c r="AE3307">
        <v>4.17</v>
      </c>
      <c r="AF3307">
        <v>-1</v>
      </c>
      <c r="AG3307">
        <v>-1</v>
      </c>
      <c r="AH3307">
        <v>-1</v>
      </c>
      <c r="AI3307">
        <v>0</v>
      </c>
      <c r="AJ3307">
        <v>0</v>
      </c>
      <c r="AK3307">
        <v>0.03</v>
      </c>
      <c r="AL3307">
        <v>0.03</v>
      </c>
      <c r="AM3307">
        <v>0.05</v>
      </c>
      <c r="AN3307">
        <v>0.05</v>
      </c>
      <c r="AO3307">
        <v>1.42</v>
      </c>
      <c r="AP3307">
        <v>1.42</v>
      </c>
      <c r="AQ3307">
        <v>22.67</v>
      </c>
      <c r="AR3307">
        <v>0.53</v>
      </c>
      <c r="AS3307">
        <v>0.68</v>
      </c>
      <c r="AT3307">
        <v>-1</v>
      </c>
      <c r="AU3307">
        <v>-1</v>
      </c>
      <c r="AV3307">
        <v>0.05</v>
      </c>
      <c r="AW3307">
        <v>29.88</v>
      </c>
      <c r="AX3307">
        <v>29.88</v>
      </c>
      <c r="AY3307">
        <v>0.17</v>
      </c>
      <c r="AZ3307">
        <v>0</v>
      </c>
      <c r="BA3307">
        <v>1350</v>
      </c>
    </row>
    <row r="3308" spans="1:53" x14ac:dyDescent="0.25">
      <c r="A3308">
        <v>6712</v>
      </c>
      <c r="B3308" t="s">
        <v>3535</v>
      </c>
      <c r="C3308">
        <v>0</v>
      </c>
      <c r="D3308">
        <v>1.58</v>
      </c>
      <c r="E3308">
        <v>0</v>
      </c>
      <c r="F3308">
        <v>0</v>
      </c>
      <c r="G3308">
        <v>0</v>
      </c>
      <c r="H3308">
        <v>0.03</v>
      </c>
      <c r="I3308">
        <v>0</v>
      </c>
      <c r="J3308">
        <v>2</v>
      </c>
      <c r="K3308">
        <v>0.03</v>
      </c>
      <c r="L3308">
        <v>-1</v>
      </c>
      <c r="M3308">
        <v>-1</v>
      </c>
      <c r="N3308">
        <v>0.67</v>
      </c>
      <c r="O3308">
        <v>3.58</v>
      </c>
      <c r="P3308">
        <v>0.03</v>
      </c>
      <c r="Q3308">
        <v>0.28000000000000003</v>
      </c>
      <c r="R3308">
        <v>0.05</v>
      </c>
      <c r="S3308">
        <v>0.32</v>
      </c>
      <c r="T3308">
        <v>0.23</v>
      </c>
      <c r="U3308">
        <v>0</v>
      </c>
      <c r="V3308">
        <v>0</v>
      </c>
      <c r="W3308">
        <v>20.67</v>
      </c>
      <c r="X3308">
        <v>0.6</v>
      </c>
      <c r="Y3308">
        <v>-1</v>
      </c>
      <c r="Z3308">
        <v>-1</v>
      </c>
      <c r="AA3308">
        <v>24.88</v>
      </c>
      <c r="AB3308">
        <v>0.03</v>
      </c>
      <c r="AC3308">
        <v>0.02</v>
      </c>
      <c r="AD3308">
        <v>0.03</v>
      </c>
      <c r="AE3308">
        <v>4.17</v>
      </c>
      <c r="AF3308">
        <v>-1</v>
      </c>
      <c r="AG3308">
        <v>-1</v>
      </c>
      <c r="AH3308">
        <v>-1</v>
      </c>
      <c r="AI3308">
        <v>0</v>
      </c>
      <c r="AJ3308">
        <v>0</v>
      </c>
      <c r="AK3308">
        <v>0.03</v>
      </c>
      <c r="AL3308">
        <v>0.03</v>
      </c>
      <c r="AM3308">
        <v>0.05</v>
      </c>
      <c r="AN3308">
        <v>0.05</v>
      </c>
      <c r="AO3308">
        <v>1.42</v>
      </c>
      <c r="AP3308">
        <v>1.42</v>
      </c>
      <c r="AQ3308">
        <v>22.67</v>
      </c>
      <c r="AR3308">
        <v>0.53</v>
      </c>
      <c r="AS3308">
        <v>0.68</v>
      </c>
      <c r="AT3308">
        <v>-1</v>
      </c>
      <c r="AU3308">
        <v>-1</v>
      </c>
      <c r="AV3308">
        <v>0.05</v>
      </c>
      <c r="AW3308">
        <v>29.88</v>
      </c>
      <c r="AX3308">
        <v>29.88</v>
      </c>
      <c r="AY3308">
        <v>0.17</v>
      </c>
      <c r="AZ3308">
        <v>0</v>
      </c>
      <c r="BA3308">
        <v>1350</v>
      </c>
    </row>
    <row r="3309" spans="1:53" x14ac:dyDescent="0.25">
      <c r="A3309">
        <v>6714</v>
      </c>
      <c r="B3309" t="s">
        <v>3536</v>
      </c>
      <c r="C3309">
        <v>0</v>
      </c>
      <c r="D3309">
        <v>1.58</v>
      </c>
      <c r="E3309">
        <v>0</v>
      </c>
      <c r="F3309">
        <v>0</v>
      </c>
      <c r="G3309">
        <v>0</v>
      </c>
      <c r="H3309">
        <v>0.03</v>
      </c>
      <c r="I3309">
        <v>0</v>
      </c>
      <c r="J3309">
        <v>2</v>
      </c>
      <c r="K3309">
        <v>0.03</v>
      </c>
      <c r="L3309">
        <v>-1</v>
      </c>
      <c r="M3309">
        <v>-1</v>
      </c>
      <c r="N3309">
        <v>0.67</v>
      </c>
      <c r="O3309">
        <v>3.58</v>
      </c>
      <c r="P3309">
        <v>0.03</v>
      </c>
      <c r="Q3309">
        <v>0.28000000000000003</v>
      </c>
      <c r="R3309">
        <v>0.05</v>
      </c>
      <c r="S3309">
        <v>0.32</v>
      </c>
      <c r="T3309">
        <v>0.23</v>
      </c>
      <c r="U3309">
        <v>0</v>
      </c>
      <c r="V3309">
        <v>0</v>
      </c>
      <c r="W3309">
        <v>20.67</v>
      </c>
      <c r="X3309">
        <v>0.6</v>
      </c>
      <c r="Y3309">
        <v>-1</v>
      </c>
      <c r="Z3309">
        <v>-1</v>
      </c>
      <c r="AA3309">
        <v>24.88</v>
      </c>
      <c r="AB3309">
        <v>0.03</v>
      </c>
      <c r="AC3309">
        <v>0.02</v>
      </c>
      <c r="AD3309">
        <v>0.03</v>
      </c>
      <c r="AE3309">
        <v>4.17</v>
      </c>
      <c r="AF3309">
        <v>-1</v>
      </c>
      <c r="AG3309">
        <v>-1</v>
      </c>
      <c r="AH3309">
        <v>-1</v>
      </c>
      <c r="AI3309">
        <v>0</v>
      </c>
      <c r="AJ3309">
        <v>0</v>
      </c>
      <c r="AK3309">
        <v>0.03</v>
      </c>
      <c r="AL3309">
        <v>0.03</v>
      </c>
      <c r="AM3309">
        <v>0.05</v>
      </c>
      <c r="AN3309">
        <v>0.05</v>
      </c>
      <c r="AO3309">
        <v>1.42</v>
      </c>
      <c r="AP3309">
        <v>1.42</v>
      </c>
      <c r="AQ3309">
        <v>22.67</v>
      </c>
      <c r="AR3309">
        <v>0.53</v>
      </c>
      <c r="AS3309">
        <v>0.68</v>
      </c>
      <c r="AT3309">
        <v>-1</v>
      </c>
      <c r="AU3309">
        <v>-1</v>
      </c>
      <c r="AV3309">
        <v>0.05</v>
      </c>
      <c r="AW3309">
        <v>29.88</v>
      </c>
      <c r="AX3309">
        <v>29.88</v>
      </c>
      <c r="AY3309">
        <v>0.17</v>
      </c>
      <c r="AZ3309">
        <v>0</v>
      </c>
      <c r="BA3309">
        <v>1350</v>
      </c>
    </row>
    <row r="3310" spans="1:53" x14ac:dyDescent="0.25">
      <c r="A3310">
        <v>6715</v>
      </c>
      <c r="B3310" t="s">
        <v>3537</v>
      </c>
      <c r="C3310">
        <v>0</v>
      </c>
      <c r="D3310">
        <v>1.58</v>
      </c>
      <c r="E3310">
        <v>0</v>
      </c>
      <c r="F3310">
        <v>0</v>
      </c>
      <c r="G3310">
        <v>0</v>
      </c>
      <c r="H3310">
        <v>0.03</v>
      </c>
      <c r="I3310">
        <v>0</v>
      </c>
      <c r="J3310">
        <v>2</v>
      </c>
      <c r="K3310">
        <v>0.03</v>
      </c>
      <c r="L3310">
        <v>-1</v>
      </c>
      <c r="M3310">
        <v>-1</v>
      </c>
      <c r="N3310">
        <v>0.67</v>
      </c>
      <c r="O3310">
        <v>3.58</v>
      </c>
      <c r="P3310">
        <v>0.03</v>
      </c>
      <c r="Q3310">
        <v>0.28000000000000003</v>
      </c>
      <c r="R3310">
        <v>0.05</v>
      </c>
      <c r="S3310">
        <v>0.32</v>
      </c>
      <c r="T3310">
        <v>0.23</v>
      </c>
      <c r="U3310">
        <v>0</v>
      </c>
      <c r="V3310">
        <v>0</v>
      </c>
      <c r="W3310">
        <v>20.67</v>
      </c>
      <c r="X3310">
        <v>0.6</v>
      </c>
      <c r="Y3310">
        <v>-1</v>
      </c>
      <c r="Z3310">
        <v>-1</v>
      </c>
      <c r="AA3310">
        <v>24.88</v>
      </c>
      <c r="AB3310">
        <v>0.03</v>
      </c>
      <c r="AC3310">
        <v>0.02</v>
      </c>
      <c r="AD3310">
        <v>0.03</v>
      </c>
      <c r="AE3310">
        <v>4.17</v>
      </c>
      <c r="AF3310">
        <v>-1</v>
      </c>
      <c r="AG3310">
        <v>-1</v>
      </c>
      <c r="AH3310">
        <v>-1</v>
      </c>
      <c r="AI3310">
        <v>0</v>
      </c>
      <c r="AJ3310">
        <v>0</v>
      </c>
      <c r="AK3310">
        <v>0.03</v>
      </c>
      <c r="AL3310">
        <v>0.03</v>
      </c>
      <c r="AM3310">
        <v>0.05</v>
      </c>
      <c r="AN3310">
        <v>0.05</v>
      </c>
      <c r="AO3310">
        <v>1.42</v>
      </c>
      <c r="AP3310">
        <v>1.42</v>
      </c>
      <c r="AQ3310">
        <v>22.67</v>
      </c>
      <c r="AR3310">
        <v>0.53</v>
      </c>
      <c r="AS3310">
        <v>0.68</v>
      </c>
      <c r="AT3310">
        <v>-1</v>
      </c>
      <c r="AU3310">
        <v>-1</v>
      </c>
      <c r="AV3310">
        <v>0.05</v>
      </c>
      <c r="AW3310">
        <v>29.88</v>
      </c>
      <c r="AX3310">
        <v>29.88</v>
      </c>
      <c r="AY3310">
        <v>0.17</v>
      </c>
      <c r="AZ3310">
        <v>0</v>
      </c>
      <c r="BA3310">
        <v>1350</v>
      </c>
    </row>
    <row r="3311" spans="1:53" x14ac:dyDescent="0.25">
      <c r="A3311">
        <v>6716</v>
      </c>
      <c r="B3311" t="s">
        <v>3538</v>
      </c>
      <c r="C3311">
        <v>0</v>
      </c>
      <c r="D3311">
        <v>1.58</v>
      </c>
      <c r="E3311">
        <v>0</v>
      </c>
      <c r="F3311">
        <v>0</v>
      </c>
      <c r="G3311">
        <v>0</v>
      </c>
      <c r="H3311">
        <v>0.03</v>
      </c>
      <c r="I3311">
        <v>0</v>
      </c>
      <c r="J3311">
        <v>2</v>
      </c>
      <c r="K3311">
        <v>0.03</v>
      </c>
      <c r="L3311">
        <v>-1</v>
      </c>
      <c r="M3311">
        <v>-1</v>
      </c>
      <c r="N3311">
        <v>0.67</v>
      </c>
      <c r="O3311">
        <v>3.58</v>
      </c>
      <c r="P3311">
        <v>0.03</v>
      </c>
      <c r="Q3311">
        <v>0.28000000000000003</v>
      </c>
      <c r="R3311">
        <v>0.05</v>
      </c>
      <c r="S3311">
        <v>0.32</v>
      </c>
      <c r="T3311">
        <v>0.23</v>
      </c>
      <c r="U3311">
        <v>0</v>
      </c>
      <c r="V3311">
        <v>0</v>
      </c>
      <c r="W3311">
        <v>20.67</v>
      </c>
      <c r="X3311">
        <v>0.6</v>
      </c>
      <c r="Y3311">
        <v>-1</v>
      </c>
      <c r="Z3311">
        <v>-1</v>
      </c>
      <c r="AA3311">
        <v>24.88</v>
      </c>
      <c r="AB3311">
        <v>0.03</v>
      </c>
      <c r="AC3311">
        <v>0.02</v>
      </c>
      <c r="AD3311">
        <v>0.03</v>
      </c>
      <c r="AE3311">
        <v>4.17</v>
      </c>
      <c r="AF3311">
        <v>-1</v>
      </c>
      <c r="AG3311">
        <v>-1</v>
      </c>
      <c r="AH3311">
        <v>-1</v>
      </c>
      <c r="AI3311">
        <v>0</v>
      </c>
      <c r="AJ3311">
        <v>0</v>
      </c>
      <c r="AK3311">
        <v>0.03</v>
      </c>
      <c r="AL3311">
        <v>0.03</v>
      </c>
      <c r="AM3311">
        <v>0.05</v>
      </c>
      <c r="AN3311">
        <v>0.05</v>
      </c>
      <c r="AO3311">
        <v>1.42</v>
      </c>
      <c r="AP3311">
        <v>1.42</v>
      </c>
      <c r="AQ3311">
        <v>22.67</v>
      </c>
      <c r="AR3311">
        <v>0.53</v>
      </c>
      <c r="AS3311">
        <v>0.68</v>
      </c>
      <c r="AT3311">
        <v>-1</v>
      </c>
      <c r="AU3311">
        <v>-1</v>
      </c>
      <c r="AV3311">
        <v>0.05</v>
      </c>
      <c r="AW3311">
        <v>29.88</v>
      </c>
      <c r="AX3311">
        <v>29.88</v>
      </c>
      <c r="AY3311">
        <v>0.17</v>
      </c>
      <c r="AZ3311">
        <v>0</v>
      </c>
      <c r="BA3311">
        <v>1350</v>
      </c>
    </row>
    <row r="3312" spans="1:53" x14ac:dyDescent="0.25">
      <c r="A3312">
        <v>6717</v>
      </c>
      <c r="B3312" t="s">
        <v>3539</v>
      </c>
      <c r="C3312">
        <v>0</v>
      </c>
      <c r="D3312">
        <v>1.58</v>
      </c>
      <c r="E3312">
        <v>0</v>
      </c>
      <c r="F3312">
        <v>0</v>
      </c>
      <c r="G3312">
        <v>0</v>
      </c>
      <c r="H3312">
        <v>0.03</v>
      </c>
      <c r="I3312">
        <v>0</v>
      </c>
      <c r="J3312">
        <v>2</v>
      </c>
      <c r="K3312">
        <v>0.03</v>
      </c>
      <c r="L3312">
        <v>-1</v>
      </c>
      <c r="M3312">
        <v>-1</v>
      </c>
      <c r="N3312">
        <v>0.67</v>
      </c>
      <c r="O3312">
        <v>3.58</v>
      </c>
      <c r="P3312">
        <v>0.03</v>
      </c>
      <c r="Q3312">
        <v>0.28000000000000003</v>
      </c>
      <c r="R3312">
        <v>0.05</v>
      </c>
      <c r="S3312">
        <v>0.32</v>
      </c>
      <c r="T3312">
        <v>0.23</v>
      </c>
      <c r="U3312">
        <v>0</v>
      </c>
      <c r="V3312">
        <v>0</v>
      </c>
      <c r="W3312">
        <v>20.67</v>
      </c>
      <c r="X3312">
        <v>0.6</v>
      </c>
      <c r="Y3312">
        <v>-1</v>
      </c>
      <c r="Z3312">
        <v>-1</v>
      </c>
      <c r="AA3312">
        <v>24.88</v>
      </c>
      <c r="AB3312">
        <v>0.03</v>
      </c>
      <c r="AC3312">
        <v>0.02</v>
      </c>
      <c r="AD3312">
        <v>0.03</v>
      </c>
      <c r="AE3312">
        <v>4.17</v>
      </c>
      <c r="AF3312">
        <v>-1</v>
      </c>
      <c r="AG3312">
        <v>-1</v>
      </c>
      <c r="AH3312">
        <v>-1</v>
      </c>
      <c r="AI3312">
        <v>0</v>
      </c>
      <c r="AJ3312">
        <v>0</v>
      </c>
      <c r="AK3312">
        <v>0.03</v>
      </c>
      <c r="AL3312">
        <v>0.03</v>
      </c>
      <c r="AM3312">
        <v>0.05</v>
      </c>
      <c r="AN3312">
        <v>0.05</v>
      </c>
      <c r="AO3312">
        <v>1.42</v>
      </c>
      <c r="AP3312">
        <v>1.42</v>
      </c>
      <c r="AQ3312">
        <v>22.67</v>
      </c>
      <c r="AR3312">
        <v>0.53</v>
      </c>
      <c r="AS3312">
        <v>0.68</v>
      </c>
      <c r="AT3312">
        <v>-1</v>
      </c>
      <c r="AU3312">
        <v>-1</v>
      </c>
      <c r="AV3312">
        <v>0.05</v>
      </c>
      <c r="AW3312">
        <v>29.88</v>
      </c>
      <c r="AX3312">
        <v>29.88</v>
      </c>
      <c r="AY3312">
        <v>0.17</v>
      </c>
      <c r="AZ3312">
        <v>0</v>
      </c>
      <c r="BA3312">
        <v>1350</v>
      </c>
    </row>
    <row r="3313" spans="1:53" x14ac:dyDescent="0.25">
      <c r="A3313">
        <v>6718</v>
      </c>
      <c r="B3313" t="s">
        <v>3540</v>
      </c>
      <c r="C3313">
        <v>0</v>
      </c>
      <c r="D3313">
        <v>1.58</v>
      </c>
      <c r="E3313">
        <v>0</v>
      </c>
      <c r="F3313">
        <v>0</v>
      </c>
      <c r="G3313">
        <v>0</v>
      </c>
      <c r="H3313">
        <v>0.03</v>
      </c>
      <c r="I3313">
        <v>0</v>
      </c>
      <c r="J3313">
        <v>2</v>
      </c>
      <c r="K3313">
        <v>0.03</v>
      </c>
      <c r="L3313">
        <v>-1</v>
      </c>
      <c r="M3313">
        <v>-1</v>
      </c>
      <c r="N3313">
        <v>0.67</v>
      </c>
      <c r="O3313">
        <v>3.58</v>
      </c>
      <c r="P3313">
        <v>0.03</v>
      </c>
      <c r="Q3313">
        <v>0.28000000000000003</v>
      </c>
      <c r="R3313">
        <v>0.05</v>
      </c>
      <c r="S3313">
        <v>0.32</v>
      </c>
      <c r="T3313">
        <v>0.23</v>
      </c>
      <c r="U3313">
        <v>0</v>
      </c>
      <c r="V3313">
        <v>0</v>
      </c>
      <c r="W3313">
        <v>20.67</v>
      </c>
      <c r="X3313">
        <v>0.6</v>
      </c>
      <c r="Y3313">
        <v>-1</v>
      </c>
      <c r="Z3313">
        <v>-1</v>
      </c>
      <c r="AA3313">
        <v>24.88</v>
      </c>
      <c r="AB3313">
        <v>0.03</v>
      </c>
      <c r="AC3313">
        <v>0.02</v>
      </c>
      <c r="AD3313">
        <v>0.03</v>
      </c>
      <c r="AE3313">
        <v>4.17</v>
      </c>
      <c r="AF3313">
        <v>-1</v>
      </c>
      <c r="AG3313">
        <v>-1</v>
      </c>
      <c r="AH3313">
        <v>-1</v>
      </c>
      <c r="AI3313">
        <v>0</v>
      </c>
      <c r="AJ3313">
        <v>0</v>
      </c>
      <c r="AK3313">
        <v>0.03</v>
      </c>
      <c r="AL3313">
        <v>0.03</v>
      </c>
      <c r="AM3313">
        <v>0.05</v>
      </c>
      <c r="AN3313">
        <v>0.05</v>
      </c>
      <c r="AO3313">
        <v>1.42</v>
      </c>
      <c r="AP3313">
        <v>1.42</v>
      </c>
      <c r="AQ3313">
        <v>22.67</v>
      </c>
      <c r="AR3313">
        <v>0.53</v>
      </c>
      <c r="AS3313">
        <v>0.68</v>
      </c>
      <c r="AT3313">
        <v>-1</v>
      </c>
      <c r="AU3313">
        <v>-1</v>
      </c>
      <c r="AV3313">
        <v>0.05</v>
      </c>
      <c r="AW3313">
        <v>29.88</v>
      </c>
      <c r="AX3313">
        <v>29.88</v>
      </c>
      <c r="AY3313">
        <v>0.17</v>
      </c>
      <c r="AZ3313">
        <v>0</v>
      </c>
      <c r="BA3313">
        <v>1350</v>
      </c>
    </row>
    <row r="3314" spans="1:53" x14ac:dyDescent="0.25">
      <c r="A3314">
        <v>6719</v>
      </c>
      <c r="B3314" t="s">
        <v>3541</v>
      </c>
      <c r="C3314">
        <v>0</v>
      </c>
      <c r="D3314">
        <v>1.58</v>
      </c>
      <c r="E3314">
        <v>0</v>
      </c>
      <c r="F3314">
        <v>0</v>
      </c>
      <c r="G3314">
        <v>0</v>
      </c>
      <c r="H3314">
        <v>0.03</v>
      </c>
      <c r="I3314">
        <v>0</v>
      </c>
      <c r="J3314">
        <v>2</v>
      </c>
      <c r="K3314">
        <v>0.03</v>
      </c>
      <c r="L3314">
        <v>-1</v>
      </c>
      <c r="M3314">
        <v>-1</v>
      </c>
      <c r="N3314">
        <v>0.67</v>
      </c>
      <c r="O3314">
        <v>3.58</v>
      </c>
      <c r="P3314">
        <v>0.03</v>
      </c>
      <c r="Q3314">
        <v>0.28000000000000003</v>
      </c>
      <c r="R3314">
        <v>0.05</v>
      </c>
      <c r="S3314">
        <v>0.32</v>
      </c>
      <c r="T3314">
        <v>0.23</v>
      </c>
      <c r="U3314">
        <v>0</v>
      </c>
      <c r="V3314">
        <v>0</v>
      </c>
      <c r="W3314">
        <v>20.67</v>
      </c>
      <c r="X3314">
        <v>0.6</v>
      </c>
      <c r="Y3314">
        <v>-1</v>
      </c>
      <c r="Z3314">
        <v>-1</v>
      </c>
      <c r="AA3314">
        <v>24.88</v>
      </c>
      <c r="AB3314">
        <v>0.03</v>
      </c>
      <c r="AC3314">
        <v>0.02</v>
      </c>
      <c r="AD3314">
        <v>0.03</v>
      </c>
      <c r="AE3314">
        <v>4.17</v>
      </c>
      <c r="AF3314">
        <v>-1</v>
      </c>
      <c r="AG3314">
        <v>-1</v>
      </c>
      <c r="AH3314">
        <v>-1</v>
      </c>
      <c r="AI3314">
        <v>0</v>
      </c>
      <c r="AJ3314">
        <v>0</v>
      </c>
      <c r="AK3314">
        <v>0.03</v>
      </c>
      <c r="AL3314">
        <v>0.03</v>
      </c>
      <c r="AM3314">
        <v>0.05</v>
      </c>
      <c r="AN3314">
        <v>0.05</v>
      </c>
      <c r="AO3314">
        <v>1.42</v>
      </c>
      <c r="AP3314">
        <v>1.42</v>
      </c>
      <c r="AQ3314">
        <v>22.67</v>
      </c>
      <c r="AR3314">
        <v>0.53</v>
      </c>
      <c r="AS3314">
        <v>0.68</v>
      </c>
      <c r="AT3314">
        <v>-1</v>
      </c>
      <c r="AU3314">
        <v>-1</v>
      </c>
      <c r="AV3314">
        <v>0.05</v>
      </c>
      <c r="AW3314">
        <v>29.88</v>
      </c>
      <c r="AX3314">
        <v>29.88</v>
      </c>
      <c r="AY3314">
        <v>0.17</v>
      </c>
      <c r="AZ3314">
        <v>0</v>
      </c>
      <c r="BA3314">
        <v>1350</v>
      </c>
    </row>
    <row r="3315" spans="1:53" x14ac:dyDescent="0.25">
      <c r="A3315">
        <v>6720</v>
      </c>
      <c r="B3315" t="s">
        <v>3542</v>
      </c>
      <c r="C3315">
        <v>0</v>
      </c>
      <c r="D3315">
        <v>1.58</v>
      </c>
      <c r="E3315">
        <v>0</v>
      </c>
      <c r="F3315">
        <v>0</v>
      </c>
      <c r="G3315">
        <v>0</v>
      </c>
      <c r="H3315">
        <v>0.03</v>
      </c>
      <c r="I3315">
        <v>0</v>
      </c>
      <c r="J3315">
        <v>2</v>
      </c>
      <c r="K3315">
        <v>0.03</v>
      </c>
      <c r="L3315">
        <v>-1</v>
      </c>
      <c r="M3315">
        <v>-1</v>
      </c>
      <c r="N3315">
        <v>0.67</v>
      </c>
      <c r="O3315">
        <v>3.58</v>
      </c>
      <c r="P3315">
        <v>0.03</v>
      </c>
      <c r="Q3315">
        <v>0.28000000000000003</v>
      </c>
      <c r="R3315">
        <v>0.05</v>
      </c>
      <c r="S3315">
        <v>0.32</v>
      </c>
      <c r="T3315">
        <v>0.23</v>
      </c>
      <c r="U3315">
        <v>0</v>
      </c>
      <c r="V3315">
        <v>0</v>
      </c>
      <c r="W3315">
        <v>20.67</v>
      </c>
      <c r="X3315">
        <v>0.6</v>
      </c>
      <c r="Y3315">
        <v>-1</v>
      </c>
      <c r="Z3315">
        <v>-1</v>
      </c>
      <c r="AA3315">
        <v>24.88</v>
      </c>
      <c r="AB3315">
        <v>0.03</v>
      </c>
      <c r="AC3315">
        <v>0.02</v>
      </c>
      <c r="AD3315">
        <v>0.03</v>
      </c>
      <c r="AE3315">
        <v>4.17</v>
      </c>
      <c r="AF3315">
        <v>-1</v>
      </c>
      <c r="AG3315">
        <v>-1</v>
      </c>
      <c r="AH3315">
        <v>-1</v>
      </c>
      <c r="AI3315">
        <v>0</v>
      </c>
      <c r="AJ3315">
        <v>0</v>
      </c>
      <c r="AK3315">
        <v>0.03</v>
      </c>
      <c r="AL3315">
        <v>0.03</v>
      </c>
      <c r="AM3315">
        <v>0.05</v>
      </c>
      <c r="AN3315">
        <v>0.05</v>
      </c>
      <c r="AO3315">
        <v>1.42</v>
      </c>
      <c r="AP3315">
        <v>1.42</v>
      </c>
      <c r="AQ3315">
        <v>22.67</v>
      </c>
      <c r="AR3315">
        <v>0.53</v>
      </c>
      <c r="AS3315">
        <v>0.68</v>
      </c>
      <c r="AT3315">
        <v>-1</v>
      </c>
      <c r="AU3315">
        <v>-1</v>
      </c>
      <c r="AV3315">
        <v>0.05</v>
      </c>
      <c r="AW3315">
        <v>29.88</v>
      </c>
      <c r="AX3315">
        <v>29.88</v>
      </c>
      <c r="AY3315">
        <v>0.17</v>
      </c>
      <c r="AZ3315">
        <v>0</v>
      </c>
      <c r="BA3315">
        <v>1350</v>
      </c>
    </row>
    <row r="3316" spans="1:53" x14ac:dyDescent="0.25">
      <c r="A3316">
        <v>6721</v>
      </c>
      <c r="B3316" t="s">
        <v>3543</v>
      </c>
      <c r="C3316">
        <v>0</v>
      </c>
      <c r="D3316">
        <v>1.58</v>
      </c>
      <c r="E3316">
        <v>0</v>
      </c>
      <c r="F3316">
        <v>0</v>
      </c>
      <c r="G3316">
        <v>0</v>
      </c>
      <c r="H3316">
        <v>0.03</v>
      </c>
      <c r="I3316">
        <v>0</v>
      </c>
      <c r="J3316">
        <v>2</v>
      </c>
      <c r="K3316">
        <v>0.03</v>
      </c>
      <c r="L3316">
        <v>-1</v>
      </c>
      <c r="M3316">
        <v>-1</v>
      </c>
      <c r="N3316">
        <v>0.67</v>
      </c>
      <c r="O3316">
        <v>3.58</v>
      </c>
      <c r="P3316">
        <v>0.03</v>
      </c>
      <c r="Q3316">
        <v>0.28000000000000003</v>
      </c>
      <c r="R3316">
        <v>0.05</v>
      </c>
      <c r="S3316">
        <v>0.32</v>
      </c>
      <c r="T3316">
        <v>0.23</v>
      </c>
      <c r="U3316">
        <v>0</v>
      </c>
      <c r="V3316">
        <v>0</v>
      </c>
      <c r="W3316">
        <v>20.67</v>
      </c>
      <c r="X3316">
        <v>0.6</v>
      </c>
      <c r="Y3316">
        <v>-1</v>
      </c>
      <c r="Z3316">
        <v>-1</v>
      </c>
      <c r="AA3316">
        <v>24.88</v>
      </c>
      <c r="AB3316">
        <v>0.03</v>
      </c>
      <c r="AC3316">
        <v>0.02</v>
      </c>
      <c r="AD3316">
        <v>0.03</v>
      </c>
      <c r="AE3316">
        <v>4.17</v>
      </c>
      <c r="AF3316">
        <v>-1</v>
      </c>
      <c r="AG3316">
        <v>-1</v>
      </c>
      <c r="AH3316">
        <v>-1</v>
      </c>
      <c r="AI3316">
        <v>0</v>
      </c>
      <c r="AJ3316">
        <v>0</v>
      </c>
      <c r="AK3316">
        <v>0.03</v>
      </c>
      <c r="AL3316">
        <v>0.03</v>
      </c>
      <c r="AM3316">
        <v>0.05</v>
      </c>
      <c r="AN3316">
        <v>0.05</v>
      </c>
      <c r="AO3316">
        <v>1.42</v>
      </c>
      <c r="AP3316">
        <v>1.42</v>
      </c>
      <c r="AQ3316">
        <v>22.67</v>
      </c>
      <c r="AR3316">
        <v>0.53</v>
      </c>
      <c r="AS3316">
        <v>0.68</v>
      </c>
      <c r="AT3316">
        <v>-1</v>
      </c>
      <c r="AU3316">
        <v>-1</v>
      </c>
      <c r="AV3316">
        <v>0.05</v>
      </c>
      <c r="AW3316">
        <v>29.88</v>
      </c>
      <c r="AX3316">
        <v>29.88</v>
      </c>
      <c r="AY3316">
        <v>0.17</v>
      </c>
      <c r="AZ3316">
        <v>0</v>
      </c>
      <c r="BA3316">
        <v>1350</v>
      </c>
    </row>
    <row r="3317" spans="1:53" x14ac:dyDescent="0.25">
      <c r="A3317">
        <v>6722</v>
      </c>
      <c r="B3317" t="s">
        <v>3544</v>
      </c>
      <c r="C3317">
        <v>0</v>
      </c>
      <c r="D3317">
        <v>1.58</v>
      </c>
      <c r="E3317">
        <v>0</v>
      </c>
      <c r="F3317">
        <v>0</v>
      </c>
      <c r="G3317">
        <v>0</v>
      </c>
      <c r="H3317">
        <v>0.03</v>
      </c>
      <c r="I3317">
        <v>0</v>
      </c>
      <c r="J3317">
        <v>2</v>
      </c>
      <c r="K3317">
        <v>0.03</v>
      </c>
      <c r="L3317">
        <v>-1</v>
      </c>
      <c r="M3317">
        <v>-1</v>
      </c>
      <c r="N3317">
        <v>0.67</v>
      </c>
      <c r="O3317">
        <v>3.58</v>
      </c>
      <c r="P3317">
        <v>0.03</v>
      </c>
      <c r="Q3317">
        <v>0.28000000000000003</v>
      </c>
      <c r="R3317">
        <v>0.05</v>
      </c>
      <c r="S3317">
        <v>0.32</v>
      </c>
      <c r="T3317">
        <v>0.23</v>
      </c>
      <c r="U3317">
        <v>0</v>
      </c>
      <c r="V3317">
        <v>0</v>
      </c>
      <c r="W3317">
        <v>20.67</v>
      </c>
      <c r="X3317">
        <v>0.6</v>
      </c>
      <c r="Y3317">
        <v>-1</v>
      </c>
      <c r="Z3317">
        <v>-1</v>
      </c>
      <c r="AA3317">
        <v>24.88</v>
      </c>
      <c r="AB3317">
        <v>0.03</v>
      </c>
      <c r="AC3317">
        <v>0.02</v>
      </c>
      <c r="AD3317">
        <v>0.03</v>
      </c>
      <c r="AE3317">
        <v>4.17</v>
      </c>
      <c r="AF3317">
        <v>-1</v>
      </c>
      <c r="AG3317">
        <v>-1</v>
      </c>
      <c r="AH3317">
        <v>-1</v>
      </c>
      <c r="AI3317">
        <v>0</v>
      </c>
      <c r="AJ3317">
        <v>0</v>
      </c>
      <c r="AK3317">
        <v>0.03</v>
      </c>
      <c r="AL3317">
        <v>0.03</v>
      </c>
      <c r="AM3317">
        <v>0.05</v>
      </c>
      <c r="AN3317">
        <v>0.05</v>
      </c>
      <c r="AO3317">
        <v>1.42</v>
      </c>
      <c r="AP3317">
        <v>1.42</v>
      </c>
      <c r="AQ3317">
        <v>22.67</v>
      </c>
      <c r="AR3317">
        <v>0.53</v>
      </c>
      <c r="AS3317">
        <v>0.68</v>
      </c>
      <c r="AT3317">
        <v>-1</v>
      </c>
      <c r="AU3317">
        <v>-1</v>
      </c>
      <c r="AV3317">
        <v>0.05</v>
      </c>
      <c r="AW3317">
        <v>29.88</v>
      </c>
      <c r="AX3317">
        <v>29.88</v>
      </c>
      <c r="AY3317">
        <v>0.17</v>
      </c>
      <c r="AZ3317">
        <v>0</v>
      </c>
      <c r="BA3317">
        <v>1350</v>
      </c>
    </row>
    <row r="3318" spans="1:53" x14ac:dyDescent="0.25">
      <c r="A3318">
        <v>6723</v>
      </c>
      <c r="B3318" t="s">
        <v>3545</v>
      </c>
      <c r="C3318">
        <v>0</v>
      </c>
      <c r="D3318">
        <v>1.58</v>
      </c>
      <c r="E3318">
        <v>0</v>
      </c>
      <c r="F3318">
        <v>0</v>
      </c>
      <c r="G3318">
        <v>0</v>
      </c>
      <c r="H3318">
        <v>0.03</v>
      </c>
      <c r="I3318">
        <v>0</v>
      </c>
      <c r="J3318">
        <v>2</v>
      </c>
      <c r="K3318">
        <v>0.03</v>
      </c>
      <c r="L3318">
        <v>-1</v>
      </c>
      <c r="M3318">
        <v>-1</v>
      </c>
      <c r="N3318">
        <v>0.67</v>
      </c>
      <c r="O3318">
        <v>3.58</v>
      </c>
      <c r="P3318">
        <v>0.03</v>
      </c>
      <c r="Q3318">
        <v>0.28000000000000003</v>
      </c>
      <c r="R3318">
        <v>0.05</v>
      </c>
      <c r="S3318">
        <v>0.32</v>
      </c>
      <c r="T3318">
        <v>0.23</v>
      </c>
      <c r="U3318">
        <v>0</v>
      </c>
      <c r="V3318">
        <v>0</v>
      </c>
      <c r="W3318">
        <v>20.67</v>
      </c>
      <c r="X3318">
        <v>0.6</v>
      </c>
      <c r="Y3318">
        <v>-1</v>
      </c>
      <c r="Z3318">
        <v>-1</v>
      </c>
      <c r="AA3318">
        <v>24.88</v>
      </c>
      <c r="AB3318">
        <v>0.03</v>
      </c>
      <c r="AC3318">
        <v>0.02</v>
      </c>
      <c r="AD3318">
        <v>0.03</v>
      </c>
      <c r="AE3318">
        <v>4.17</v>
      </c>
      <c r="AF3318">
        <v>-1</v>
      </c>
      <c r="AG3318">
        <v>-1</v>
      </c>
      <c r="AH3318">
        <v>-1</v>
      </c>
      <c r="AI3318">
        <v>0</v>
      </c>
      <c r="AJ3318">
        <v>0</v>
      </c>
      <c r="AK3318">
        <v>0.03</v>
      </c>
      <c r="AL3318">
        <v>0.03</v>
      </c>
      <c r="AM3318">
        <v>0.05</v>
      </c>
      <c r="AN3318">
        <v>0.05</v>
      </c>
      <c r="AO3318">
        <v>1.42</v>
      </c>
      <c r="AP3318">
        <v>1.42</v>
      </c>
      <c r="AQ3318">
        <v>22.67</v>
      </c>
      <c r="AR3318">
        <v>0.53</v>
      </c>
      <c r="AS3318">
        <v>0.68</v>
      </c>
      <c r="AT3318">
        <v>-1</v>
      </c>
      <c r="AU3318">
        <v>-1</v>
      </c>
      <c r="AV3318">
        <v>0.05</v>
      </c>
      <c r="AW3318">
        <v>29.88</v>
      </c>
      <c r="AX3318">
        <v>29.88</v>
      </c>
      <c r="AY3318">
        <v>0.17</v>
      </c>
      <c r="AZ3318">
        <v>0</v>
      </c>
      <c r="BA3318">
        <v>1350</v>
      </c>
    </row>
    <row r="3319" spans="1:53" x14ac:dyDescent="0.25">
      <c r="A3319">
        <v>6724</v>
      </c>
      <c r="B3319" t="s">
        <v>3546</v>
      </c>
      <c r="C3319">
        <v>0</v>
      </c>
      <c r="D3319">
        <v>1.58</v>
      </c>
      <c r="E3319">
        <v>0</v>
      </c>
      <c r="F3319">
        <v>0</v>
      </c>
      <c r="G3319">
        <v>0</v>
      </c>
      <c r="H3319">
        <v>0.03</v>
      </c>
      <c r="I3319">
        <v>0</v>
      </c>
      <c r="J3319">
        <v>2</v>
      </c>
      <c r="K3319">
        <v>0.03</v>
      </c>
      <c r="L3319">
        <v>-1</v>
      </c>
      <c r="M3319">
        <v>-1</v>
      </c>
      <c r="N3319">
        <v>0.67</v>
      </c>
      <c r="O3319">
        <v>3.58</v>
      </c>
      <c r="P3319">
        <v>0.03</v>
      </c>
      <c r="Q3319">
        <v>0.28000000000000003</v>
      </c>
      <c r="R3319">
        <v>0.05</v>
      </c>
      <c r="S3319">
        <v>0.32</v>
      </c>
      <c r="T3319">
        <v>0.23</v>
      </c>
      <c r="U3319">
        <v>0</v>
      </c>
      <c r="V3319">
        <v>0</v>
      </c>
      <c r="W3319">
        <v>20.67</v>
      </c>
      <c r="X3319">
        <v>0.6</v>
      </c>
      <c r="Y3319">
        <v>-1</v>
      </c>
      <c r="Z3319">
        <v>-1</v>
      </c>
      <c r="AA3319">
        <v>24.88</v>
      </c>
      <c r="AB3319">
        <v>0.03</v>
      </c>
      <c r="AC3319">
        <v>0.02</v>
      </c>
      <c r="AD3319">
        <v>0.03</v>
      </c>
      <c r="AE3319">
        <v>4.17</v>
      </c>
      <c r="AF3319">
        <v>-1</v>
      </c>
      <c r="AG3319">
        <v>-1</v>
      </c>
      <c r="AH3319">
        <v>-1</v>
      </c>
      <c r="AI3319">
        <v>0</v>
      </c>
      <c r="AJ3319">
        <v>0</v>
      </c>
      <c r="AK3319">
        <v>0.03</v>
      </c>
      <c r="AL3319">
        <v>0.03</v>
      </c>
      <c r="AM3319">
        <v>0.05</v>
      </c>
      <c r="AN3319">
        <v>0.05</v>
      </c>
      <c r="AO3319">
        <v>1.42</v>
      </c>
      <c r="AP3319">
        <v>1.42</v>
      </c>
      <c r="AQ3319">
        <v>22.67</v>
      </c>
      <c r="AR3319">
        <v>0.53</v>
      </c>
      <c r="AS3319">
        <v>0.68</v>
      </c>
      <c r="AT3319">
        <v>-1</v>
      </c>
      <c r="AU3319">
        <v>-1</v>
      </c>
      <c r="AV3319">
        <v>0.05</v>
      </c>
      <c r="AW3319">
        <v>29.88</v>
      </c>
      <c r="AX3319">
        <v>29.88</v>
      </c>
      <c r="AY3319">
        <v>0.17</v>
      </c>
      <c r="AZ3319">
        <v>0</v>
      </c>
      <c r="BA3319">
        <v>1350</v>
      </c>
    </row>
    <row r="3320" spans="1:53" x14ac:dyDescent="0.25">
      <c r="A3320">
        <v>6725</v>
      </c>
      <c r="B3320" t="s">
        <v>3547</v>
      </c>
      <c r="C3320">
        <v>0</v>
      </c>
      <c r="D3320">
        <v>1.58</v>
      </c>
      <c r="E3320">
        <v>0</v>
      </c>
      <c r="F3320">
        <v>0</v>
      </c>
      <c r="G3320">
        <v>0</v>
      </c>
      <c r="H3320">
        <v>0.03</v>
      </c>
      <c r="I3320">
        <v>0</v>
      </c>
      <c r="J3320">
        <v>2</v>
      </c>
      <c r="K3320">
        <v>0.03</v>
      </c>
      <c r="L3320">
        <v>-1</v>
      </c>
      <c r="M3320">
        <v>-1</v>
      </c>
      <c r="N3320">
        <v>0.67</v>
      </c>
      <c r="O3320">
        <v>3.58</v>
      </c>
      <c r="P3320">
        <v>0.03</v>
      </c>
      <c r="Q3320">
        <v>0.28000000000000003</v>
      </c>
      <c r="R3320">
        <v>0.05</v>
      </c>
      <c r="S3320">
        <v>0.32</v>
      </c>
      <c r="T3320">
        <v>0.23</v>
      </c>
      <c r="U3320">
        <v>0</v>
      </c>
      <c r="V3320">
        <v>0</v>
      </c>
      <c r="W3320">
        <v>20.67</v>
      </c>
      <c r="X3320">
        <v>0.6</v>
      </c>
      <c r="Y3320">
        <v>-1</v>
      </c>
      <c r="Z3320">
        <v>-1</v>
      </c>
      <c r="AA3320">
        <v>24.88</v>
      </c>
      <c r="AB3320">
        <v>0.03</v>
      </c>
      <c r="AC3320">
        <v>0.02</v>
      </c>
      <c r="AD3320">
        <v>0.03</v>
      </c>
      <c r="AE3320">
        <v>4.17</v>
      </c>
      <c r="AF3320">
        <v>-1</v>
      </c>
      <c r="AG3320">
        <v>-1</v>
      </c>
      <c r="AH3320">
        <v>-1</v>
      </c>
      <c r="AI3320">
        <v>0</v>
      </c>
      <c r="AJ3320">
        <v>0</v>
      </c>
      <c r="AK3320">
        <v>0.03</v>
      </c>
      <c r="AL3320">
        <v>0.03</v>
      </c>
      <c r="AM3320">
        <v>0.05</v>
      </c>
      <c r="AN3320">
        <v>0.05</v>
      </c>
      <c r="AO3320">
        <v>1.42</v>
      </c>
      <c r="AP3320">
        <v>1.42</v>
      </c>
      <c r="AQ3320">
        <v>22.67</v>
      </c>
      <c r="AR3320">
        <v>0.53</v>
      </c>
      <c r="AS3320">
        <v>0.68</v>
      </c>
      <c r="AT3320">
        <v>-1</v>
      </c>
      <c r="AU3320">
        <v>-1</v>
      </c>
      <c r="AV3320">
        <v>0.05</v>
      </c>
      <c r="AW3320">
        <v>29.88</v>
      </c>
      <c r="AX3320">
        <v>29.88</v>
      </c>
      <c r="AY3320">
        <v>0.17</v>
      </c>
      <c r="AZ3320">
        <v>0</v>
      </c>
      <c r="BA3320">
        <v>1350</v>
      </c>
    </row>
    <row r="3321" spans="1:53" x14ac:dyDescent="0.25">
      <c r="A3321">
        <v>6727</v>
      </c>
      <c r="B3321" t="s">
        <v>3548</v>
      </c>
      <c r="C3321">
        <v>0</v>
      </c>
      <c r="D3321">
        <v>1.58</v>
      </c>
      <c r="E3321">
        <v>0</v>
      </c>
      <c r="F3321">
        <v>0</v>
      </c>
      <c r="G3321">
        <v>0</v>
      </c>
      <c r="H3321">
        <v>0.03</v>
      </c>
      <c r="I3321">
        <v>0</v>
      </c>
      <c r="J3321">
        <v>2</v>
      </c>
      <c r="K3321">
        <v>0.03</v>
      </c>
      <c r="L3321">
        <v>-1</v>
      </c>
      <c r="M3321">
        <v>-1</v>
      </c>
      <c r="N3321">
        <v>0.67</v>
      </c>
      <c r="O3321">
        <v>3.58</v>
      </c>
      <c r="P3321">
        <v>0.03</v>
      </c>
      <c r="Q3321">
        <v>0.28000000000000003</v>
      </c>
      <c r="R3321">
        <v>0.05</v>
      </c>
      <c r="S3321">
        <v>0.32</v>
      </c>
      <c r="T3321">
        <v>0.23</v>
      </c>
      <c r="U3321">
        <v>0</v>
      </c>
      <c r="V3321">
        <v>0</v>
      </c>
      <c r="W3321">
        <v>20.67</v>
      </c>
      <c r="X3321">
        <v>0.6</v>
      </c>
      <c r="Y3321">
        <v>-1</v>
      </c>
      <c r="Z3321">
        <v>-1</v>
      </c>
      <c r="AA3321">
        <v>24.88</v>
      </c>
      <c r="AB3321">
        <v>0.03</v>
      </c>
      <c r="AC3321">
        <v>0.02</v>
      </c>
      <c r="AD3321">
        <v>0.03</v>
      </c>
      <c r="AE3321">
        <v>4.17</v>
      </c>
      <c r="AF3321">
        <v>-1</v>
      </c>
      <c r="AG3321">
        <v>-1</v>
      </c>
      <c r="AH3321">
        <v>-1</v>
      </c>
      <c r="AI3321">
        <v>0</v>
      </c>
      <c r="AJ3321">
        <v>0</v>
      </c>
      <c r="AK3321">
        <v>0.03</v>
      </c>
      <c r="AL3321">
        <v>0.03</v>
      </c>
      <c r="AM3321">
        <v>0.05</v>
      </c>
      <c r="AN3321">
        <v>0.05</v>
      </c>
      <c r="AO3321">
        <v>1.42</v>
      </c>
      <c r="AP3321">
        <v>1.42</v>
      </c>
      <c r="AQ3321">
        <v>22.67</v>
      </c>
      <c r="AR3321">
        <v>0.53</v>
      </c>
      <c r="AS3321">
        <v>0.68</v>
      </c>
      <c r="AT3321">
        <v>-1</v>
      </c>
      <c r="AU3321">
        <v>-1</v>
      </c>
      <c r="AV3321">
        <v>0.05</v>
      </c>
      <c r="AW3321">
        <v>29.88</v>
      </c>
      <c r="AX3321">
        <v>29.88</v>
      </c>
      <c r="AY3321">
        <v>0.17</v>
      </c>
      <c r="AZ3321">
        <v>0</v>
      </c>
      <c r="BA3321">
        <v>1350</v>
      </c>
    </row>
    <row r="3322" spans="1:53" x14ac:dyDescent="0.25">
      <c r="A3322">
        <v>6728</v>
      </c>
      <c r="B3322" t="s">
        <v>3549</v>
      </c>
      <c r="C3322">
        <v>0</v>
      </c>
      <c r="D3322">
        <v>1.58</v>
      </c>
      <c r="E3322">
        <v>0</v>
      </c>
      <c r="F3322">
        <v>0</v>
      </c>
      <c r="G3322">
        <v>0</v>
      </c>
      <c r="H3322">
        <v>0.03</v>
      </c>
      <c r="I3322">
        <v>0</v>
      </c>
      <c r="J3322">
        <v>2</v>
      </c>
      <c r="K3322">
        <v>0.03</v>
      </c>
      <c r="L3322">
        <v>-1</v>
      </c>
      <c r="M3322">
        <v>-1</v>
      </c>
      <c r="N3322">
        <v>0.67</v>
      </c>
      <c r="O3322">
        <v>3.58</v>
      </c>
      <c r="P3322">
        <v>0.03</v>
      </c>
      <c r="Q3322">
        <v>0.28000000000000003</v>
      </c>
      <c r="R3322">
        <v>0.05</v>
      </c>
      <c r="S3322">
        <v>0.32</v>
      </c>
      <c r="T3322">
        <v>0.23</v>
      </c>
      <c r="U3322">
        <v>0</v>
      </c>
      <c r="V3322">
        <v>0</v>
      </c>
      <c r="W3322">
        <v>20.67</v>
      </c>
      <c r="X3322">
        <v>0.6</v>
      </c>
      <c r="Y3322">
        <v>-1</v>
      </c>
      <c r="Z3322">
        <v>-1</v>
      </c>
      <c r="AA3322">
        <v>24.88</v>
      </c>
      <c r="AB3322">
        <v>0.03</v>
      </c>
      <c r="AC3322">
        <v>0.02</v>
      </c>
      <c r="AD3322">
        <v>0.03</v>
      </c>
      <c r="AE3322">
        <v>4.17</v>
      </c>
      <c r="AF3322">
        <v>-1</v>
      </c>
      <c r="AG3322">
        <v>-1</v>
      </c>
      <c r="AH3322">
        <v>-1</v>
      </c>
      <c r="AI3322">
        <v>0</v>
      </c>
      <c r="AJ3322">
        <v>0</v>
      </c>
      <c r="AK3322">
        <v>0.03</v>
      </c>
      <c r="AL3322">
        <v>0.03</v>
      </c>
      <c r="AM3322">
        <v>0.05</v>
      </c>
      <c r="AN3322">
        <v>0.05</v>
      </c>
      <c r="AO3322">
        <v>1.42</v>
      </c>
      <c r="AP3322">
        <v>1.42</v>
      </c>
      <c r="AQ3322">
        <v>22.67</v>
      </c>
      <c r="AR3322">
        <v>0.53</v>
      </c>
      <c r="AS3322">
        <v>0.68</v>
      </c>
      <c r="AT3322">
        <v>-1</v>
      </c>
      <c r="AU3322">
        <v>-1</v>
      </c>
      <c r="AV3322">
        <v>0.05</v>
      </c>
      <c r="AW3322">
        <v>29.88</v>
      </c>
      <c r="AX3322">
        <v>29.88</v>
      </c>
      <c r="AY3322">
        <v>0.17</v>
      </c>
      <c r="AZ3322">
        <v>0</v>
      </c>
      <c r="BA3322">
        <v>1350</v>
      </c>
    </row>
    <row r="3323" spans="1:53" x14ac:dyDescent="0.25">
      <c r="A3323">
        <v>6729</v>
      </c>
      <c r="B3323" t="s">
        <v>3550</v>
      </c>
      <c r="C3323">
        <v>0</v>
      </c>
      <c r="D3323">
        <v>1.58</v>
      </c>
      <c r="E3323">
        <v>0</v>
      </c>
      <c r="F3323">
        <v>0</v>
      </c>
      <c r="G3323">
        <v>0</v>
      </c>
      <c r="H3323">
        <v>0.03</v>
      </c>
      <c r="I3323">
        <v>0</v>
      </c>
      <c r="J3323">
        <v>2</v>
      </c>
      <c r="K3323">
        <v>0.03</v>
      </c>
      <c r="L3323">
        <v>-1</v>
      </c>
      <c r="M3323">
        <v>-1</v>
      </c>
      <c r="N3323">
        <v>0.67</v>
      </c>
      <c r="O3323">
        <v>3.58</v>
      </c>
      <c r="P3323">
        <v>0.03</v>
      </c>
      <c r="Q3323">
        <v>0.28000000000000003</v>
      </c>
      <c r="R3323">
        <v>0.05</v>
      </c>
      <c r="S3323">
        <v>0.32</v>
      </c>
      <c r="T3323">
        <v>0.23</v>
      </c>
      <c r="U3323">
        <v>0</v>
      </c>
      <c r="V3323">
        <v>0</v>
      </c>
      <c r="W3323">
        <v>20.67</v>
      </c>
      <c r="X3323">
        <v>0.6</v>
      </c>
      <c r="Y3323">
        <v>-1</v>
      </c>
      <c r="Z3323">
        <v>-1</v>
      </c>
      <c r="AA3323">
        <v>24.88</v>
      </c>
      <c r="AB3323">
        <v>0.03</v>
      </c>
      <c r="AC3323">
        <v>0.02</v>
      </c>
      <c r="AD3323">
        <v>0.03</v>
      </c>
      <c r="AE3323">
        <v>4.17</v>
      </c>
      <c r="AF3323">
        <v>-1</v>
      </c>
      <c r="AG3323">
        <v>-1</v>
      </c>
      <c r="AH3323">
        <v>-1</v>
      </c>
      <c r="AI3323">
        <v>0</v>
      </c>
      <c r="AJ3323">
        <v>0</v>
      </c>
      <c r="AK3323">
        <v>0.03</v>
      </c>
      <c r="AL3323">
        <v>0.03</v>
      </c>
      <c r="AM3323">
        <v>0.05</v>
      </c>
      <c r="AN3323">
        <v>0.05</v>
      </c>
      <c r="AO3323">
        <v>1.42</v>
      </c>
      <c r="AP3323">
        <v>1.42</v>
      </c>
      <c r="AQ3323">
        <v>22.67</v>
      </c>
      <c r="AR3323">
        <v>0.53</v>
      </c>
      <c r="AS3323">
        <v>0.68</v>
      </c>
      <c r="AT3323">
        <v>-1</v>
      </c>
      <c r="AU3323">
        <v>-1</v>
      </c>
      <c r="AV3323">
        <v>0.05</v>
      </c>
      <c r="AW3323">
        <v>29.88</v>
      </c>
      <c r="AX3323">
        <v>29.88</v>
      </c>
      <c r="AY3323">
        <v>0.17</v>
      </c>
      <c r="AZ3323">
        <v>0</v>
      </c>
      <c r="BA3323">
        <v>1350</v>
      </c>
    </row>
    <row r="3324" spans="1:53" x14ac:dyDescent="0.25">
      <c r="A3324">
        <v>6730</v>
      </c>
      <c r="B3324" t="s">
        <v>3551</v>
      </c>
      <c r="C3324">
        <v>0</v>
      </c>
      <c r="D3324">
        <v>1.58</v>
      </c>
      <c r="E3324">
        <v>0</v>
      </c>
      <c r="F3324">
        <v>0</v>
      </c>
      <c r="G3324">
        <v>0</v>
      </c>
      <c r="H3324">
        <v>0.03</v>
      </c>
      <c r="I3324">
        <v>0</v>
      </c>
      <c r="J3324">
        <v>2</v>
      </c>
      <c r="K3324">
        <v>0.03</v>
      </c>
      <c r="L3324">
        <v>-1</v>
      </c>
      <c r="M3324">
        <v>-1</v>
      </c>
      <c r="N3324">
        <v>0.67</v>
      </c>
      <c r="O3324">
        <v>3.58</v>
      </c>
      <c r="P3324">
        <v>0.03</v>
      </c>
      <c r="Q3324">
        <v>0.28000000000000003</v>
      </c>
      <c r="R3324">
        <v>0.05</v>
      </c>
      <c r="S3324">
        <v>0.32</v>
      </c>
      <c r="T3324">
        <v>0.23</v>
      </c>
      <c r="U3324">
        <v>0</v>
      </c>
      <c r="V3324">
        <v>0</v>
      </c>
      <c r="W3324">
        <v>20.67</v>
      </c>
      <c r="X3324">
        <v>0.6</v>
      </c>
      <c r="Y3324">
        <v>-1</v>
      </c>
      <c r="Z3324">
        <v>-1</v>
      </c>
      <c r="AA3324">
        <v>24.88</v>
      </c>
      <c r="AB3324">
        <v>0.03</v>
      </c>
      <c r="AC3324">
        <v>0.02</v>
      </c>
      <c r="AD3324">
        <v>0.03</v>
      </c>
      <c r="AE3324">
        <v>4.17</v>
      </c>
      <c r="AF3324">
        <v>-1</v>
      </c>
      <c r="AG3324">
        <v>-1</v>
      </c>
      <c r="AH3324">
        <v>-1</v>
      </c>
      <c r="AI3324">
        <v>0</v>
      </c>
      <c r="AJ3324">
        <v>0</v>
      </c>
      <c r="AK3324">
        <v>0.03</v>
      </c>
      <c r="AL3324">
        <v>0.03</v>
      </c>
      <c r="AM3324">
        <v>0.05</v>
      </c>
      <c r="AN3324">
        <v>0.05</v>
      </c>
      <c r="AO3324">
        <v>1.42</v>
      </c>
      <c r="AP3324">
        <v>1.42</v>
      </c>
      <c r="AQ3324">
        <v>22.67</v>
      </c>
      <c r="AR3324">
        <v>0.53</v>
      </c>
      <c r="AS3324">
        <v>0.68</v>
      </c>
      <c r="AT3324">
        <v>-1</v>
      </c>
      <c r="AU3324">
        <v>-1</v>
      </c>
      <c r="AV3324">
        <v>0.05</v>
      </c>
      <c r="AW3324">
        <v>29.88</v>
      </c>
      <c r="AX3324">
        <v>29.88</v>
      </c>
      <c r="AY3324">
        <v>0.17</v>
      </c>
      <c r="AZ3324">
        <v>0</v>
      </c>
      <c r="BA3324">
        <v>1350</v>
      </c>
    </row>
    <row r="3325" spans="1:53" x14ac:dyDescent="0.25">
      <c r="A3325">
        <v>6731</v>
      </c>
      <c r="B3325" t="s">
        <v>3552</v>
      </c>
      <c r="C3325">
        <v>0</v>
      </c>
      <c r="D3325">
        <v>1.58</v>
      </c>
      <c r="E3325">
        <v>0</v>
      </c>
      <c r="F3325">
        <v>0</v>
      </c>
      <c r="G3325">
        <v>0</v>
      </c>
      <c r="H3325">
        <v>0.03</v>
      </c>
      <c r="I3325">
        <v>0</v>
      </c>
      <c r="J3325">
        <v>2</v>
      </c>
      <c r="K3325">
        <v>0.03</v>
      </c>
      <c r="L3325">
        <v>-1</v>
      </c>
      <c r="M3325">
        <v>-1</v>
      </c>
      <c r="N3325">
        <v>0.67</v>
      </c>
      <c r="O3325">
        <v>3.58</v>
      </c>
      <c r="P3325">
        <v>0.03</v>
      </c>
      <c r="Q3325">
        <v>0.28000000000000003</v>
      </c>
      <c r="R3325">
        <v>0.05</v>
      </c>
      <c r="S3325">
        <v>0.32</v>
      </c>
      <c r="T3325">
        <v>0.23</v>
      </c>
      <c r="U3325">
        <v>0</v>
      </c>
      <c r="V3325">
        <v>0</v>
      </c>
      <c r="W3325">
        <v>20.67</v>
      </c>
      <c r="X3325">
        <v>0.6</v>
      </c>
      <c r="Y3325">
        <v>-1</v>
      </c>
      <c r="Z3325">
        <v>-1</v>
      </c>
      <c r="AA3325">
        <v>24.88</v>
      </c>
      <c r="AB3325">
        <v>0.03</v>
      </c>
      <c r="AC3325">
        <v>0.02</v>
      </c>
      <c r="AD3325">
        <v>0.03</v>
      </c>
      <c r="AE3325">
        <v>4.17</v>
      </c>
      <c r="AF3325">
        <v>-1</v>
      </c>
      <c r="AG3325">
        <v>-1</v>
      </c>
      <c r="AH3325">
        <v>-1</v>
      </c>
      <c r="AI3325">
        <v>0</v>
      </c>
      <c r="AJ3325">
        <v>0</v>
      </c>
      <c r="AK3325">
        <v>0.03</v>
      </c>
      <c r="AL3325">
        <v>0.03</v>
      </c>
      <c r="AM3325">
        <v>0.05</v>
      </c>
      <c r="AN3325">
        <v>0.05</v>
      </c>
      <c r="AO3325">
        <v>1.42</v>
      </c>
      <c r="AP3325">
        <v>1.42</v>
      </c>
      <c r="AQ3325">
        <v>22.67</v>
      </c>
      <c r="AR3325">
        <v>0.53</v>
      </c>
      <c r="AS3325">
        <v>0.68</v>
      </c>
      <c r="AT3325">
        <v>-1</v>
      </c>
      <c r="AU3325">
        <v>-1</v>
      </c>
      <c r="AV3325">
        <v>0.05</v>
      </c>
      <c r="AW3325">
        <v>29.88</v>
      </c>
      <c r="AX3325">
        <v>29.88</v>
      </c>
      <c r="AY3325">
        <v>0.17</v>
      </c>
      <c r="AZ3325">
        <v>0</v>
      </c>
      <c r="BA3325">
        <v>1350</v>
      </c>
    </row>
    <row r="3326" spans="1:53" x14ac:dyDescent="0.25">
      <c r="A3326">
        <v>6732</v>
      </c>
      <c r="B3326" t="s">
        <v>3553</v>
      </c>
      <c r="C3326">
        <v>0</v>
      </c>
      <c r="D3326">
        <v>1.58</v>
      </c>
      <c r="E3326">
        <v>0</v>
      </c>
      <c r="F3326">
        <v>0</v>
      </c>
      <c r="G3326">
        <v>0</v>
      </c>
      <c r="H3326">
        <v>0.03</v>
      </c>
      <c r="I3326">
        <v>0</v>
      </c>
      <c r="J3326">
        <v>2</v>
      </c>
      <c r="K3326">
        <v>0.03</v>
      </c>
      <c r="L3326">
        <v>-1</v>
      </c>
      <c r="M3326">
        <v>-1</v>
      </c>
      <c r="N3326">
        <v>0.67</v>
      </c>
      <c r="O3326">
        <v>3.58</v>
      </c>
      <c r="P3326">
        <v>0.03</v>
      </c>
      <c r="Q3326">
        <v>0.28000000000000003</v>
      </c>
      <c r="R3326">
        <v>0.05</v>
      </c>
      <c r="S3326">
        <v>0.32</v>
      </c>
      <c r="T3326">
        <v>0.23</v>
      </c>
      <c r="U3326">
        <v>0</v>
      </c>
      <c r="V3326">
        <v>0</v>
      </c>
      <c r="W3326">
        <v>20.67</v>
      </c>
      <c r="X3326">
        <v>0.6</v>
      </c>
      <c r="Y3326">
        <v>-1</v>
      </c>
      <c r="Z3326">
        <v>-1</v>
      </c>
      <c r="AA3326">
        <v>24.88</v>
      </c>
      <c r="AB3326">
        <v>0.03</v>
      </c>
      <c r="AC3326">
        <v>0.02</v>
      </c>
      <c r="AD3326">
        <v>0.03</v>
      </c>
      <c r="AE3326">
        <v>4.17</v>
      </c>
      <c r="AF3326">
        <v>-1</v>
      </c>
      <c r="AG3326">
        <v>-1</v>
      </c>
      <c r="AH3326">
        <v>-1</v>
      </c>
      <c r="AI3326">
        <v>0</v>
      </c>
      <c r="AJ3326">
        <v>0</v>
      </c>
      <c r="AK3326">
        <v>0.03</v>
      </c>
      <c r="AL3326">
        <v>0.03</v>
      </c>
      <c r="AM3326">
        <v>0.05</v>
      </c>
      <c r="AN3326">
        <v>0.05</v>
      </c>
      <c r="AO3326">
        <v>1.42</v>
      </c>
      <c r="AP3326">
        <v>1.42</v>
      </c>
      <c r="AQ3326">
        <v>22.67</v>
      </c>
      <c r="AR3326">
        <v>0.53</v>
      </c>
      <c r="AS3326">
        <v>0.68</v>
      </c>
      <c r="AT3326">
        <v>-1</v>
      </c>
      <c r="AU3326">
        <v>-1</v>
      </c>
      <c r="AV3326">
        <v>0.05</v>
      </c>
      <c r="AW3326">
        <v>29.88</v>
      </c>
      <c r="AX3326">
        <v>29.88</v>
      </c>
      <c r="AY3326">
        <v>0.17</v>
      </c>
      <c r="AZ3326">
        <v>0</v>
      </c>
      <c r="BA3326">
        <v>1350</v>
      </c>
    </row>
    <row r="3327" spans="1:53" x14ac:dyDescent="0.25">
      <c r="A3327">
        <v>6733</v>
      </c>
      <c r="B3327" t="s">
        <v>3554</v>
      </c>
      <c r="C3327">
        <v>0</v>
      </c>
      <c r="D3327">
        <v>1.58</v>
      </c>
      <c r="E3327">
        <v>0</v>
      </c>
      <c r="F3327">
        <v>0</v>
      </c>
      <c r="G3327">
        <v>0</v>
      </c>
      <c r="H3327">
        <v>0.03</v>
      </c>
      <c r="I3327">
        <v>0</v>
      </c>
      <c r="J3327">
        <v>2</v>
      </c>
      <c r="K3327">
        <v>0.03</v>
      </c>
      <c r="L3327">
        <v>-1</v>
      </c>
      <c r="M3327">
        <v>-1</v>
      </c>
      <c r="N3327">
        <v>0.67</v>
      </c>
      <c r="O3327">
        <v>3.58</v>
      </c>
      <c r="P3327">
        <v>0.03</v>
      </c>
      <c r="Q3327">
        <v>0.28000000000000003</v>
      </c>
      <c r="R3327">
        <v>0.05</v>
      </c>
      <c r="S3327">
        <v>0.32</v>
      </c>
      <c r="T3327">
        <v>0.23</v>
      </c>
      <c r="U3327">
        <v>0</v>
      </c>
      <c r="V3327">
        <v>0</v>
      </c>
      <c r="W3327">
        <v>20.67</v>
      </c>
      <c r="X3327">
        <v>0.6</v>
      </c>
      <c r="Y3327">
        <v>-1</v>
      </c>
      <c r="Z3327">
        <v>-1</v>
      </c>
      <c r="AA3327">
        <v>24.88</v>
      </c>
      <c r="AB3327">
        <v>0.03</v>
      </c>
      <c r="AC3327">
        <v>0.02</v>
      </c>
      <c r="AD3327">
        <v>0.03</v>
      </c>
      <c r="AE3327">
        <v>4.17</v>
      </c>
      <c r="AF3327">
        <v>-1</v>
      </c>
      <c r="AG3327">
        <v>-1</v>
      </c>
      <c r="AH3327">
        <v>-1</v>
      </c>
      <c r="AI3327">
        <v>0</v>
      </c>
      <c r="AJ3327">
        <v>0</v>
      </c>
      <c r="AK3327">
        <v>0.03</v>
      </c>
      <c r="AL3327">
        <v>0.03</v>
      </c>
      <c r="AM3327">
        <v>0.05</v>
      </c>
      <c r="AN3327">
        <v>0.05</v>
      </c>
      <c r="AO3327">
        <v>1.42</v>
      </c>
      <c r="AP3327">
        <v>1.42</v>
      </c>
      <c r="AQ3327">
        <v>22.67</v>
      </c>
      <c r="AR3327">
        <v>0.53</v>
      </c>
      <c r="AS3327">
        <v>0.68</v>
      </c>
      <c r="AT3327">
        <v>-1</v>
      </c>
      <c r="AU3327">
        <v>-1</v>
      </c>
      <c r="AV3327">
        <v>0.05</v>
      </c>
      <c r="AW3327">
        <v>29.88</v>
      </c>
      <c r="AX3327">
        <v>29.88</v>
      </c>
      <c r="AY3327">
        <v>0.17</v>
      </c>
      <c r="AZ3327">
        <v>0</v>
      </c>
      <c r="BA3327">
        <v>1350</v>
      </c>
    </row>
    <row r="3328" spans="1:53" x14ac:dyDescent="0.25">
      <c r="A3328">
        <v>6734</v>
      </c>
      <c r="B3328" t="s">
        <v>3555</v>
      </c>
      <c r="C3328">
        <v>0</v>
      </c>
      <c r="D3328">
        <v>1.58</v>
      </c>
      <c r="E3328">
        <v>0</v>
      </c>
      <c r="F3328">
        <v>0</v>
      </c>
      <c r="G3328">
        <v>0</v>
      </c>
      <c r="H3328">
        <v>0.03</v>
      </c>
      <c r="I3328">
        <v>0</v>
      </c>
      <c r="J3328">
        <v>2</v>
      </c>
      <c r="K3328">
        <v>0.03</v>
      </c>
      <c r="L3328">
        <v>-1</v>
      </c>
      <c r="M3328">
        <v>-1</v>
      </c>
      <c r="N3328">
        <v>0.67</v>
      </c>
      <c r="O3328">
        <v>3.58</v>
      </c>
      <c r="P3328">
        <v>0.03</v>
      </c>
      <c r="Q3328">
        <v>0.28000000000000003</v>
      </c>
      <c r="R3328">
        <v>0.05</v>
      </c>
      <c r="S3328">
        <v>0.32</v>
      </c>
      <c r="T3328">
        <v>0.23</v>
      </c>
      <c r="U3328">
        <v>0</v>
      </c>
      <c r="V3328">
        <v>0</v>
      </c>
      <c r="W3328">
        <v>20.67</v>
      </c>
      <c r="X3328">
        <v>0.6</v>
      </c>
      <c r="Y3328">
        <v>-1</v>
      </c>
      <c r="Z3328">
        <v>-1</v>
      </c>
      <c r="AA3328">
        <v>24.88</v>
      </c>
      <c r="AB3328">
        <v>0.03</v>
      </c>
      <c r="AC3328">
        <v>0.02</v>
      </c>
      <c r="AD3328">
        <v>0.03</v>
      </c>
      <c r="AE3328">
        <v>4.17</v>
      </c>
      <c r="AF3328">
        <v>-1</v>
      </c>
      <c r="AG3328">
        <v>-1</v>
      </c>
      <c r="AH3328">
        <v>-1</v>
      </c>
      <c r="AI3328">
        <v>0</v>
      </c>
      <c r="AJ3328">
        <v>0</v>
      </c>
      <c r="AK3328">
        <v>0.03</v>
      </c>
      <c r="AL3328">
        <v>0.03</v>
      </c>
      <c r="AM3328">
        <v>0.05</v>
      </c>
      <c r="AN3328">
        <v>0.05</v>
      </c>
      <c r="AO3328">
        <v>1.42</v>
      </c>
      <c r="AP3328">
        <v>1.42</v>
      </c>
      <c r="AQ3328">
        <v>22.67</v>
      </c>
      <c r="AR3328">
        <v>0.53</v>
      </c>
      <c r="AS3328">
        <v>0.68</v>
      </c>
      <c r="AT3328">
        <v>-1</v>
      </c>
      <c r="AU3328">
        <v>-1</v>
      </c>
      <c r="AV3328">
        <v>0.05</v>
      </c>
      <c r="AW3328">
        <v>29.88</v>
      </c>
      <c r="AX3328">
        <v>29.88</v>
      </c>
      <c r="AY3328">
        <v>0.17</v>
      </c>
      <c r="AZ3328">
        <v>0</v>
      </c>
      <c r="BA3328">
        <v>1350</v>
      </c>
    </row>
    <row r="3329" spans="1:53" x14ac:dyDescent="0.25">
      <c r="A3329">
        <v>6736</v>
      </c>
      <c r="B3329" t="s">
        <v>3556</v>
      </c>
      <c r="C3329">
        <v>0</v>
      </c>
      <c r="D3329">
        <v>1.58</v>
      </c>
      <c r="E3329">
        <v>0</v>
      </c>
      <c r="F3329">
        <v>0</v>
      </c>
      <c r="G3329">
        <v>0</v>
      </c>
      <c r="H3329">
        <v>0.03</v>
      </c>
      <c r="I3329">
        <v>0</v>
      </c>
      <c r="J3329">
        <v>2</v>
      </c>
      <c r="K3329">
        <v>0.03</v>
      </c>
      <c r="L3329">
        <v>-1</v>
      </c>
      <c r="M3329">
        <v>-1</v>
      </c>
      <c r="N3329">
        <v>0.67</v>
      </c>
      <c r="O3329">
        <v>3.58</v>
      </c>
      <c r="P3329">
        <v>0.03</v>
      </c>
      <c r="Q3329">
        <v>0.28000000000000003</v>
      </c>
      <c r="R3329">
        <v>0.05</v>
      </c>
      <c r="S3329">
        <v>0.32</v>
      </c>
      <c r="T3329">
        <v>0.23</v>
      </c>
      <c r="U3329">
        <v>0</v>
      </c>
      <c r="V3329">
        <v>0</v>
      </c>
      <c r="W3329">
        <v>20.67</v>
      </c>
      <c r="X3329">
        <v>0.6</v>
      </c>
      <c r="Y3329">
        <v>-1</v>
      </c>
      <c r="Z3329">
        <v>-1</v>
      </c>
      <c r="AA3329">
        <v>24.88</v>
      </c>
      <c r="AB3329">
        <v>0.03</v>
      </c>
      <c r="AC3329">
        <v>0.02</v>
      </c>
      <c r="AD3329">
        <v>0.03</v>
      </c>
      <c r="AE3329">
        <v>4.17</v>
      </c>
      <c r="AF3329">
        <v>-1</v>
      </c>
      <c r="AG3329">
        <v>-1</v>
      </c>
      <c r="AH3329">
        <v>-1</v>
      </c>
      <c r="AI3329">
        <v>0</v>
      </c>
      <c r="AJ3329">
        <v>0</v>
      </c>
      <c r="AK3329">
        <v>0.03</v>
      </c>
      <c r="AL3329">
        <v>0.03</v>
      </c>
      <c r="AM3329">
        <v>0.05</v>
      </c>
      <c r="AN3329">
        <v>0.05</v>
      </c>
      <c r="AO3329">
        <v>1.42</v>
      </c>
      <c r="AP3329">
        <v>1.42</v>
      </c>
      <c r="AQ3329">
        <v>22.67</v>
      </c>
      <c r="AR3329">
        <v>0.53</v>
      </c>
      <c r="AS3329">
        <v>0.68</v>
      </c>
      <c r="AT3329">
        <v>-1</v>
      </c>
      <c r="AU3329">
        <v>-1</v>
      </c>
      <c r="AV3329">
        <v>0.05</v>
      </c>
      <c r="AW3329">
        <v>29.88</v>
      </c>
      <c r="AX3329">
        <v>29.88</v>
      </c>
      <c r="AY3329">
        <v>0.17</v>
      </c>
      <c r="AZ3329">
        <v>0</v>
      </c>
      <c r="BA3329">
        <v>1350</v>
      </c>
    </row>
    <row r="3330" spans="1:53" x14ac:dyDescent="0.25">
      <c r="A3330">
        <v>6737</v>
      </c>
      <c r="B3330" t="s">
        <v>3557</v>
      </c>
      <c r="C3330">
        <v>0</v>
      </c>
      <c r="D3330">
        <v>1.58</v>
      </c>
      <c r="E3330">
        <v>0</v>
      </c>
      <c r="F3330">
        <v>0</v>
      </c>
      <c r="G3330">
        <v>0</v>
      </c>
      <c r="H3330">
        <v>0.03</v>
      </c>
      <c r="I3330">
        <v>0</v>
      </c>
      <c r="J3330">
        <v>2</v>
      </c>
      <c r="K3330">
        <v>0.03</v>
      </c>
      <c r="L3330">
        <v>-1</v>
      </c>
      <c r="M3330">
        <v>-1</v>
      </c>
      <c r="N3330">
        <v>0.67</v>
      </c>
      <c r="O3330">
        <v>3.58</v>
      </c>
      <c r="P3330">
        <v>0.03</v>
      </c>
      <c r="Q3330">
        <v>0.28000000000000003</v>
      </c>
      <c r="R3330">
        <v>0.05</v>
      </c>
      <c r="S3330">
        <v>0.32</v>
      </c>
      <c r="T3330">
        <v>0.23</v>
      </c>
      <c r="U3330">
        <v>0</v>
      </c>
      <c r="V3330">
        <v>0</v>
      </c>
      <c r="W3330">
        <v>20.67</v>
      </c>
      <c r="X3330">
        <v>0.6</v>
      </c>
      <c r="Y3330">
        <v>-1</v>
      </c>
      <c r="Z3330">
        <v>-1</v>
      </c>
      <c r="AA3330">
        <v>24.88</v>
      </c>
      <c r="AB3330">
        <v>0.03</v>
      </c>
      <c r="AC3330">
        <v>0.02</v>
      </c>
      <c r="AD3330">
        <v>0.03</v>
      </c>
      <c r="AE3330">
        <v>4.17</v>
      </c>
      <c r="AF3330">
        <v>-1</v>
      </c>
      <c r="AG3330">
        <v>-1</v>
      </c>
      <c r="AH3330">
        <v>-1</v>
      </c>
      <c r="AI3330">
        <v>0</v>
      </c>
      <c r="AJ3330">
        <v>0</v>
      </c>
      <c r="AK3330">
        <v>0.03</v>
      </c>
      <c r="AL3330">
        <v>0.03</v>
      </c>
      <c r="AM3330">
        <v>0.05</v>
      </c>
      <c r="AN3330">
        <v>0.05</v>
      </c>
      <c r="AO3330">
        <v>1.42</v>
      </c>
      <c r="AP3330">
        <v>1.42</v>
      </c>
      <c r="AQ3330">
        <v>22.67</v>
      </c>
      <c r="AR3330">
        <v>0.53</v>
      </c>
      <c r="AS3330">
        <v>0.68</v>
      </c>
      <c r="AT3330">
        <v>-1</v>
      </c>
      <c r="AU3330">
        <v>-1</v>
      </c>
      <c r="AV3330">
        <v>0.05</v>
      </c>
      <c r="AW3330">
        <v>29.88</v>
      </c>
      <c r="AX3330">
        <v>29.88</v>
      </c>
      <c r="AY3330">
        <v>0.17</v>
      </c>
      <c r="AZ3330">
        <v>0</v>
      </c>
      <c r="BA3330">
        <v>1350</v>
      </c>
    </row>
    <row r="3331" spans="1:53" x14ac:dyDescent="0.25">
      <c r="A3331">
        <v>6738</v>
      </c>
      <c r="B3331" t="s">
        <v>3558</v>
      </c>
      <c r="C3331">
        <v>0</v>
      </c>
      <c r="D3331">
        <v>1.58</v>
      </c>
      <c r="E3331">
        <v>0</v>
      </c>
      <c r="F3331">
        <v>0</v>
      </c>
      <c r="G3331">
        <v>0</v>
      </c>
      <c r="H3331">
        <v>0.03</v>
      </c>
      <c r="I3331">
        <v>0</v>
      </c>
      <c r="J3331">
        <v>2</v>
      </c>
      <c r="K3331">
        <v>0.03</v>
      </c>
      <c r="L3331">
        <v>-1</v>
      </c>
      <c r="M3331">
        <v>-1</v>
      </c>
      <c r="N3331">
        <v>0.67</v>
      </c>
      <c r="O3331">
        <v>3.58</v>
      </c>
      <c r="P3331">
        <v>0.03</v>
      </c>
      <c r="Q3331">
        <v>0.28000000000000003</v>
      </c>
      <c r="R3331">
        <v>0.05</v>
      </c>
      <c r="S3331">
        <v>0.32</v>
      </c>
      <c r="T3331">
        <v>0.23</v>
      </c>
      <c r="U3331">
        <v>0</v>
      </c>
      <c r="V3331">
        <v>0</v>
      </c>
      <c r="W3331">
        <v>20.67</v>
      </c>
      <c r="X3331">
        <v>0.6</v>
      </c>
      <c r="Y3331">
        <v>-1</v>
      </c>
      <c r="Z3331">
        <v>-1</v>
      </c>
      <c r="AA3331">
        <v>24.88</v>
      </c>
      <c r="AB3331">
        <v>0.03</v>
      </c>
      <c r="AC3331">
        <v>0.02</v>
      </c>
      <c r="AD3331">
        <v>0.03</v>
      </c>
      <c r="AE3331">
        <v>4.17</v>
      </c>
      <c r="AF3331">
        <v>-1</v>
      </c>
      <c r="AG3331">
        <v>-1</v>
      </c>
      <c r="AH3331">
        <v>-1</v>
      </c>
      <c r="AI3331">
        <v>0</v>
      </c>
      <c r="AJ3331">
        <v>0</v>
      </c>
      <c r="AK3331">
        <v>0.03</v>
      </c>
      <c r="AL3331">
        <v>0.03</v>
      </c>
      <c r="AM3331">
        <v>0.05</v>
      </c>
      <c r="AN3331">
        <v>0.05</v>
      </c>
      <c r="AO3331">
        <v>1.42</v>
      </c>
      <c r="AP3331">
        <v>1.42</v>
      </c>
      <c r="AQ3331">
        <v>22.67</v>
      </c>
      <c r="AR3331">
        <v>0.53</v>
      </c>
      <c r="AS3331">
        <v>0.68</v>
      </c>
      <c r="AT3331">
        <v>-1</v>
      </c>
      <c r="AU3331">
        <v>-1</v>
      </c>
      <c r="AV3331">
        <v>0.05</v>
      </c>
      <c r="AW3331">
        <v>29.88</v>
      </c>
      <c r="AX3331">
        <v>29.88</v>
      </c>
      <c r="AY3331">
        <v>0.17</v>
      </c>
      <c r="AZ3331">
        <v>0</v>
      </c>
      <c r="BA3331">
        <v>1350</v>
      </c>
    </row>
    <row r="3332" spans="1:53" x14ac:dyDescent="0.25">
      <c r="A3332">
        <v>6739</v>
      </c>
      <c r="B3332" t="s">
        <v>3559</v>
      </c>
      <c r="C3332">
        <v>0</v>
      </c>
      <c r="D3332">
        <v>1.58</v>
      </c>
      <c r="E3332">
        <v>0</v>
      </c>
      <c r="F3332">
        <v>0</v>
      </c>
      <c r="G3332">
        <v>0</v>
      </c>
      <c r="H3332">
        <v>0.03</v>
      </c>
      <c r="I3332">
        <v>0</v>
      </c>
      <c r="J3332">
        <v>2</v>
      </c>
      <c r="K3332">
        <v>0.03</v>
      </c>
      <c r="L3332">
        <v>-1</v>
      </c>
      <c r="M3332">
        <v>-1</v>
      </c>
      <c r="N3332">
        <v>0.67</v>
      </c>
      <c r="O3332">
        <v>3.58</v>
      </c>
      <c r="P3332">
        <v>0.03</v>
      </c>
      <c r="Q3332">
        <v>0.28000000000000003</v>
      </c>
      <c r="R3332">
        <v>0.05</v>
      </c>
      <c r="S3332">
        <v>0.32</v>
      </c>
      <c r="T3332">
        <v>0.23</v>
      </c>
      <c r="U3332">
        <v>0</v>
      </c>
      <c r="V3332">
        <v>0</v>
      </c>
      <c r="W3332">
        <v>20.67</v>
      </c>
      <c r="X3332">
        <v>0.6</v>
      </c>
      <c r="Y3332">
        <v>-1</v>
      </c>
      <c r="Z3332">
        <v>-1</v>
      </c>
      <c r="AA3332">
        <v>24.88</v>
      </c>
      <c r="AB3332">
        <v>0.03</v>
      </c>
      <c r="AC3332">
        <v>0.02</v>
      </c>
      <c r="AD3332">
        <v>0.03</v>
      </c>
      <c r="AE3332">
        <v>4.17</v>
      </c>
      <c r="AF3332">
        <v>-1</v>
      </c>
      <c r="AG3332">
        <v>-1</v>
      </c>
      <c r="AH3332">
        <v>-1</v>
      </c>
      <c r="AI3332">
        <v>0</v>
      </c>
      <c r="AJ3332">
        <v>0</v>
      </c>
      <c r="AK3332">
        <v>0.03</v>
      </c>
      <c r="AL3332">
        <v>0.03</v>
      </c>
      <c r="AM3332">
        <v>0.05</v>
      </c>
      <c r="AN3332">
        <v>0.05</v>
      </c>
      <c r="AO3332">
        <v>1.42</v>
      </c>
      <c r="AP3332">
        <v>1.42</v>
      </c>
      <c r="AQ3332">
        <v>22.67</v>
      </c>
      <c r="AR3332">
        <v>0.53</v>
      </c>
      <c r="AS3332">
        <v>0.68</v>
      </c>
      <c r="AT3332">
        <v>-1</v>
      </c>
      <c r="AU3332">
        <v>-1</v>
      </c>
      <c r="AV3332">
        <v>0.05</v>
      </c>
      <c r="AW3332">
        <v>29.88</v>
      </c>
      <c r="AX3332">
        <v>29.88</v>
      </c>
      <c r="AY3332">
        <v>0.17</v>
      </c>
      <c r="AZ3332">
        <v>0</v>
      </c>
      <c r="BA3332">
        <v>1350</v>
      </c>
    </row>
    <row r="3333" spans="1:53" x14ac:dyDescent="0.25">
      <c r="A3333">
        <v>6740</v>
      </c>
      <c r="B3333" t="s">
        <v>3560</v>
      </c>
      <c r="C3333">
        <v>0</v>
      </c>
      <c r="D3333">
        <v>1.58</v>
      </c>
      <c r="E3333">
        <v>0</v>
      </c>
      <c r="F3333">
        <v>0</v>
      </c>
      <c r="G3333">
        <v>0</v>
      </c>
      <c r="H3333">
        <v>0.03</v>
      </c>
      <c r="I3333">
        <v>0</v>
      </c>
      <c r="J3333">
        <v>2</v>
      </c>
      <c r="K3333">
        <v>0.03</v>
      </c>
      <c r="L3333">
        <v>-1</v>
      </c>
      <c r="M3333">
        <v>-1</v>
      </c>
      <c r="N3333">
        <v>0.67</v>
      </c>
      <c r="O3333">
        <v>3.58</v>
      </c>
      <c r="P3333">
        <v>0.03</v>
      </c>
      <c r="Q3333">
        <v>0.28000000000000003</v>
      </c>
      <c r="R3333">
        <v>0.05</v>
      </c>
      <c r="S3333">
        <v>0.32</v>
      </c>
      <c r="T3333">
        <v>0.23</v>
      </c>
      <c r="U3333">
        <v>0</v>
      </c>
      <c r="V3333">
        <v>0</v>
      </c>
      <c r="W3333">
        <v>20.67</v>
      </c>
      <c r="X3333">
        <v>0.6</v>
      </c>
      <c r="Y3333">
        <v>-1</v>
      </c>
      <c r="Z3333">
        <v>-1</v>
      </c>
      <c r="AA3333">
        <v>24.88</v>
      </c>
      <c r="AB3333">
        <v>0.03</v>
      </c>
      <c r="AC3333">
        <v>0.02</v>
      </c>
      <c r="AD3333">
        <v>0.03</v>
      </c>
      <c r="AE3333">
        <v>4.17</v>
      </c>
      <c r="AF3333">
        <v>-1</v>
      </c>
      <c r="AG3333">
        <v>-1</v>
      </c>
      <c r="AH3333">
        <v>-1</v>
      </c>
      <c r="AI3333">
        <v>0</v>
      </c>
      <c r="AJ3333">
        <v>0</v>
      </c>
      <c r="AK3333">
        <v>0.03</v>
      </c>
      <c r="AL3333">
        <v>0.03</v>
      </c>
      <c r="AM3333">
        <v>0.05</v>
      </c>
      <c r="AN3333">
        <v>0.05</v>
      </c>
      <c r="AO3333">
        <v>1.42</v>
      </c>
      <c r="AP3333">
        <v>1.42</v>
      </c>
      <c r="AQ3333">
        <v>22.67</v>
      </c>
      <c r="AR3333">
        <v>0.53</v>
      </c>
      <c r="AS3333">
        <v>0.68</v>
      </c>
      <c r="AT3333">
        <v>-1</v>
      </c>
      <c r="AU3333">
        <v>-1</v>
      </c>
      <c r="AV3333">
        <v>0.05</v>
      </c>
      <c r="AW3333">
        <v>29.88</v>
      </c>
      <c r="AX3333">
        <v>29.88</v>
      </c>
      <c r="AY3333">
        <v>0.17</v>
      </c>
      <c r="AZ3333">
        <v>0</v>
      </c>
      <c r="BA3333">
        <v>1350</v>
      </c>
    </row>
    <row r="3334" spans="1:53" x14ac:dyDescent="0.25">
      <c r="A3334">
        <v>6741</v>
      </c>
      <c r="B3334" t="s">
        <v>3561</v>
      </c>
      <c r="C3334">
        <v>0</v>
      </c>
      <c r="D3334">
        <v>1.58</v>
      </c>
      <c r="E3334">
        <v>0</v>
      </c>
      <c r="F3334">
        <v>0</v>
      </c>
      <c r="G3334">
        <v>0</v>
      </c>
      <c r="H3334">
        <v>0.03</v>
      </c>
      <c r="I3334">
        <v>0</v>
      </c>
      <c r="J3334">
        <v>2</v>
      </c>
      <c r="K3334">
        <v>0.03</v>
      </c>
      <c r="L3334">
        <v>-1</v>
      </c>
      <c r="M3334">
        <v>-1</v>
      </c>
      <c r="N3334">
        <v>0.67</v>
      </c>
      <c r="O3334">
        <v>3.58</v>
      </c>
      <c r="P3334">
        <v>0.03</v>
      </c>
      <c r="Q3334">
        <v>0.28000000000000003</v>
      </c>
      <c r="R3334">
        <v>0.05</v>
      </c>
      <c r="S3334">
        <v>0.32</v>
      </c>
      <c r="T3334">
        <v>0.23</v>
      </c>
      <c r="U3334">
        <v>0</v>
      </c>
      <c r="V3334">
        <v>0</v>
      </c>
      <c r="W3334">
        <v>20.67</v>
      </c>
      <c r="X3334">
        <v>0.6</v>
      </c>
      <c r="Y3334">
        <v>-1</v>
      </c>
      <c r="Z3334">
        <v>-1</v>
      </c>
      <c r="AA3334">
        <v>24.88</v>
      </c>
      <c r="AB3334">
        <v>0.03</v>
      </c>
      <c r="AC3334">
        <v>0.02</v>
      </c>
      <c r="AD3334">
        <v>0.03</v>
      </c>
      <c r="AE3334">
        <v>4.17</v>
      </c>
      <c r="AF3334">
        <v>-1</v>
      </c>
      <c r="AG3334">
        <v>-1</v>
      </c>
      <c r="AH3334">
        <v>-1</v>
      </c>
      <c r="AI3334">
        <v>0</v>
      </c>
      <c r="AJ3334">
        <v>0</v>
      </c>
      <c r="AK3334">
        <v>0.03</v>
      </c>
      <c r="AL3334">
        <v>0.03</v>
      </c>
      <c r="AM3334">
        <v>0.05</v>
      </c>
      <c r="AN3334">
        <v>0.05</v>
      </c>
      <c r="AO3334">
        <v>1.42</v>
      </c>
      <c r="AP3334">
        <v>1.42</v>
      </c>
      <c r="AQ3334">
        <v>22.67</v>
      </c>
      <c r="AR3334">
        <v>0.53</v>
      </c>
      <c r="AS3334">
        <v>0.68</v>
      </c>
      <c r="AT3334">
        <v>-1</v>
      </c>
      <c r="AU3334">
        <v>-1</v>
      </c>
      <c r="AV3334">
        <v>0.05</v>
      </c>
      <c r="AW3334">
        <v>29.88</v>
      </c>
      <c r="AX3334">
        <v>29.88</v>
      </c>
      <c r="AY3334">
        <v>0.17</v>
      </c>
      <c r="AZ3334">
        <v>0</v>
      </c>
      <c r="BA3334">
        <v>1350</v>
      </c>
    </row>
    <row r="3335" spans="1:53" x14ac:dyDescent="0.25">
      <c r="A3335">
        <v>6742</v>
      </c>
      <c r="B3335" t="s">
        <v>3562</v>
      </c>
      <c r="C3335">
        <v>0</v>
      </c>
      <c r="D3335">
        <v>1.58</v>
      </c>
      <c r="E3335">
        <v>0</v>
      </c>
      <c r="F3335">
        <v>0</v>
      </c>
      <c r="G3335">
        <v>0</v>
      </c>
      <c r="H3335">
        <v>0.03</v>
      </c>
      <c r="I3335">
        <v>0</v>
      </c>
      <c r="J3335">
        <v>2</v>
      </c>
      <c r="K3335">
        <v>0.03</v>
      </c>
      <c r="L3335">
        <v>-1</v>
      </c>
      <c r="M3335">
        <v>-1</v>
      </c>
      <c r="N3335">
        <v>0.67</v>
      </c>
      <c r="O3335">
        <v>3.58</v>
      </c>
      <c r="P3335">
        <v>0.03</v>
      </c>
      <c r="Q3335">
        <v>0.28000000000000003</v>
      </c>
      <c r="R3335">
        <v>0.05</v>
      </c>
      <c r="S3335">
        <v>0.32</v>
      </c>
      <c r="T3335">
        <v>0.23</v>
      </c>
      <c r="U3335">
        <v>0</v>
      </c>
      <c r="V3335">
        <v>0</v>
      </c>
      <c r="W3335">
        <v>20.67</v>
      </c>
      <c r="X3335">
        <v>0.6</v>
      </c>
      <c r="Y3335">
        <v>-1</v>
      </c>
      <c r="Z3335">
        <v>-1</v>
      </c>
      <c r="AA3335">
        <v>24.88</v>
      </c>
      <c r="AB3335">
        <v>0.03</v>
      </c>
      <c r="AC3335">
        <v>0.02</v>
      </c>
      <c r="AD3335">
        <v>0.03</v>
      </c>
      <c r="AE3335">
        <v>4.17</v>
      </c>
      <c r="AF3335">
        <v>-1</v>
      </c>
      <c r="AG3335">
        <v>-1</v>
      </c>
      <c r="AH3335">
        <v>-1</v>
      </c>
      <c r="AI3335">
        <v>0</v>
      </c>
      <c r="AJ3335">
        <v>0</v>
      </c>
      <c r="AK3335">
        <v>0.03</v>
      </c>
      <c r="AL3335">
        <v>0.03</v>
      </c>
      <c r="AM3335">
        <v>0.05</v>
      </c>
      <c r="AN3335">
        <v>0.05</v>
      </c>
      <c r="AO3335">
        <v>1.42</v>
      </c>
      <c r="AP3335">
        <v>1.42</v>
      </c>
      <c r="AQ3335">
        <v>22.67</v>
      </c>
      <c r="AR3335">
        <v>0.53</v>
      </c>
      <c r="AS3335">
        <v>0.68</v>
      </c>
      <c r="AT3335">
        <v>-1</v>
      </c>
      <c r="AU3335">
        <v>-1</v>
      </c>
      <c r="AV3335">
        <v>0.05</v>
      </c>
      <c r="AW3335">
        <v>29.88</v>
      </c>
      <c r="AX3335">
        <v>29.88</v>
      </c>
      <c r="AY3335">
        <v>0.17</v>
      </c>
      <c r="AZ3335">
        <v>0</v>
      </c>
      <c r="BA3335">
        <v>1350</v>
      </c>
    </row>
    <row r="3336" spans="1:53" x14ac:dyDescent="0.25">
      <c r="A3336">
        <v>6743</v>
      </c>
      <c r="B3336" t="s">
        <v>3563</v>
      </c>
      <c r="C3336">
        <v>0</v>
      </c>
      <c r="D3336">
        <v>1.58</v>
      </c>
      <c r="E3336">
        <v>0</v>
      </c>
      <c r="F3336">
        <v>0</v>
      </c>
      <c r="G3336">
        <v>0</v>
      </c>
      <c r="H3336">
        <v>0.03</v>
      </c>
      <c r="I3336">
        <v>0</v>
      </c>
      <c r="J3336">
        <v>2</v>
      </c>
      <c r="K3336">
        <v>0.03</v>
      </c>
      <c r="L3336">
        <v>-1</v>
      </c>
      <c r="M3336">
        <v>-1</v>
      </c>
      <c r="N3336">
        <v>0.67</v>
      </c>
      <c r="O3336">
        <v>3.58</v>
      </c>
      <c r="P3336">
        <v>0.03</v>
      </c>
      <c r="Q3336">
        <v>0.28000000000000003</v>
      </c>
      <c r="R3336">
        <v>0.05</v>
      </c>
      <c r="S3336">
        <v>0.32</v>
      </c>
      <c r="T3336">
        <v>0.23</v>
      </c>
      <c r="U3336">
        <v>0</v>
      </c>
      <c r="V3336">
        <v>0</v>
      </c>
      <c r="W3336">
        <v>20.67</v>
      </c>
      <c r="X3336">
        <v>0.6</v>
      </c>
      <c r="Y3336">
        <v>-1</v>
      </c>
      <c r="Z3336">
        <v>-1</v>
      </c>
      <c r="AA3336">
        <v>24.88</v>
      </c>
      <c r="AB3336">
        <v>0.03</v>
      </c>
      <c r="AC3336">
        <v>0.02</v>
      </c>
      <c r="AD3336">
        <v>0.03</v>
      </c>
      <c r="AE3336">
        <v>4.17</v>
      </c>
      <c r="AF3336">
        <v>-1</v>
      </c>
      <c r="AG3336">
        <v>-1</v>
      </c>
      <c r="AH3336">
        <v>-1</v>
      </c>
      <c r="AI3336">
        <v>0</v>
      </c>
      <c r="AJ3336">
        <v>0</v>
      </c>
      <c r="AK3336">
        <v>0.03</v>
      </c>
      <c r="AL3336">
        <v>0.03</v>
      </c>
      <c r="AM3336">
        <v>0.05</v>
      </c>
      <c r="AN3336">
        <v>0.05</v>
      </c>
      <c r="AO3336">
        <v>1.42</v>
      </c>
      <c r="AP3336">
        <v>1.42</v>
      </c>
      <c r="AQ3336">
        <v>22.67</v>
      </c>
      <c r="AR3336">
        <v>0.53</v>
      </c>
      <c r="AS3336">
        <v>0.68</v>
      </c>
      <c r="AT3336">
        <v>-1</v>
      </c>
      <c r="AU3336">
        <v>-1</v>
      </c>
      <c r="AV3336">
        <v>0.05</v>
      </c>
      <c r="AW3336">
        <v>29.88</v>
      </c>
      <c r="AX3336">
        <v>29.88</v>
      </c>
      <c r="AY3336">
        <v>0.17</v>
      </c>
      <c r="AZ3336">
        <v>0</v>
      </c>
      <c r="BA3336">
        <v>1350</v>
      </c>
    </row>
    <row r="3337" spans="1:53" x14ac:dyDescent="0.25">
      <c r="A3337">
        <v>6744</v>
      </c>
      <c r="B3337" t="s">
        <v>3564</v>
      </c>
      <c r="C3337">
        <v>0</v>
      </c>
      <c r="D3337">
        <v>1.58</v>
      </c>
      <c r="E3337">
        <v>0</v>
      </c>
      <c r="F3337">
        <v>0</v>
      </c>
      <c r="G3337">
        <v>0</v>
      </c>
      <c r="H3337">
        <v>0.03</v>
      </c>
      <c r="I3337">
        <v>0</v>
      </c>
      <c r="J3337">
        <v>2</v>
      </c>
      <c r="K3337">
        <v>0.03</v>
      </c>
      <c r="L3337">
        <v>-1</v>
      </c>
      <c r="M3337">
        <v>-1</v>
      </c>
      <c r="N3337">
        <v>0.67</v>
      </c>
      <c r="O3337">
        <v>3.58</v>
      </c>
      <c r="P3337">
        <v>0.03</v>
      </c>
      <c r="Q3337">
        <v>0.28000000000000003</v>
      </c>
      <c r="R3337">
        <v>0.05</v>
      </c>
      <c r="S3337">
        <v>0.32</v>
      </c>
      <c r="T3337">
        <v>0.23</v>
      </c>
      <c r="U3337">
        <v>0</v>
      </c>
      <c r="V3337">
        <v>0</v>
      </c>
      <c r="W3337">
        <v>20.67</v>
      </c>
      <c r="X3337">
        <v>0.6</v>
      </c>
      <c r="Y3337">
        <v>-1</v>
      </c>
      <c r="Z3337">
        <v>-1</v>
      </c>
      <c r="AA3337">
        <v>24.88</v>
      </c>
      <c r="AB3337">
        <v>0.03</v>
      </c>
      <c r="AC3337">
        <v>0.02</v>
      </c>
      <c r="AD3337">
        <v>0.03</v>
      </c>
      <c r="AE3337">
        <v>4.17</v>
      </c>
      <c r="AF3337">
        <v>-1</v>
      </c>
      <c r="AG3337">
        <v>-1</v>
      </c>
      <c r="AH3337">
        <v>-1</v>
      </c>
      <c r="AI3337">
        <v>0</v>
      </c>
      <c r="AJ3337">
        <v>0</v>
      </c>
      <c r="AK3337">
        <v>0.03</v>
      </c>
      <c r="AL3337">
        <v>0.03</v>
      </c>
      <c r="AM3337">
        <v>0.05</v>
      </c>
      <c r="AN3337">
        <v>0.05</v>
      </c>
      <c r="AO3337">
        <v>1.42</v>
      </c>
      <c r="AP3337">
        <v>1.42</v>
      </c>
      <c r="AQ3337">
        <v>22.67</v>
      </c>
      <c r="AR3337">
        <v>0.53</v>
      </c>
      <c r="AS3337">
        <v>0.68</v>
      </c>
      <c r="AT3337">
        <v>-1</v>
      </c>
      <c r="AU3337">
        <v>-1</v>
      </c>
      <c r="AV3337">
        <v>0.05</v>
      </c>
      <c r="AW3337">
        <v>29.88</v>
      </c>
      <c r="AX3337">
        <v>29.88</v>
      </c>
      <c r="AY3337">
        <v>0.17</v>
      </c>
      <c r="AZ3337">
        <v>0</v>
      </c>
      <c r="BA3337">
        <v>1350</v>
      </c>
    </row>
    <row r="3338" spans="1:53" x14ac:dyDescent="0.25">
      <c r="A3338">
        <v>6746</v>
      </c>
      <c r="B3338" t="s">
        <v>1859</v>
      </c>
      <c r="C3338">
        <v>0</v>
      </c>
      <c r="D3338">
        <v>1.58</v>
      </c>
      <c r="E3338">
        <v>0</v>
      </c>
      <c r="F3338">
        <v>0</v>
      </c>
      <c r="G3338">
        <v>0</v>
      </c>
      <c r="H3338">
        <v>0.03</v>
      </c>
      <c r="I3338">
        <v>0</v>
      </c>
      <c r="J3338">
        <v>2</v>
      </c>
      <c r="K3338">
        <v>0.03</v>
      </c>
      <c r="L3338">
        <v>-1</v>
      </c>
      <c r="M3338">
        <v>-1</v>
      </c>
      <c r="N3338">
        <v>0.67</v>
      </c>
      <c r="O3338">
        <v>3.58</v>
      </c>
      <c r="P3338">
        <v>0.03</v>
      </c>
      <c r="Q3338">
        <v>0.28000000000000003</v>
      </c>
      <c r="R3338">
        <v>0.05</v>
      </c>
      <c r="S3338">
        <v>0.32</v>
      </c>
      <c r="T3338">
        <v>0.23</v>
      </c>
      <c r="U3338">
        <v>0</v>
      </c>
      <c r="V3338">
        <v>0</v>
      </c>
      <c r="W3338">
        <v>20.67</v>
      </c>
      <c r="X3338">
        <v>0.6</v>
      </c>
      <c r="Y3338">
        <v>-1</v>
      </c>
      <c r="Z3338">
        <v>-1</v>
      </c>
      <c r="AA3338">
        <v>24.88</v>
      </c>
      <c r="AB3338">
        <v>0.03</v>
      </c>
      <c r="AC3338">
        <v>0.02</v>
      </c>
      <c r="AD3338">
        <v>0.03</v>
      </c>
      <c r="AE3338">
        <v>4.17</v>
      </c>
      <c r="AF3338">
        <v>-1</v>
      </c>
      <c r="AG3338">
        <v>-1</v>
      </c>
      <c r="AH3338">
        <v>-1</v>
      </c>
      <c r="AI3338">
        <v>0</v>
      </c>
      <c r="AJ3338">
        <v>0</v>
      </c>
      <c r="AK3338">
        <v>0.03</v>
      </c>
      <c r="AL3338">
        <v>0.03</v>
      </c>
      <c r="AM3338">
        <v>0.05</v>
      </c>
      <c r="AN3338">
        <v>0.05</v>
      </c>
      <c r="AO3338">
        <v>1.42</v>
      </c>
      <c r="AP3338">
        <v>1.42</v>
      </c>
      <c r="AQ3338">
        <v>22.67</v>
      </c>
      <c r="AR3338">
        <v>0.53</v>
      </c>
      <c r="AS3338">
        <v>0.68</v>
      </c>
      <c r="AT3338">
        <v>-1</v>
      </c>
      <c r="AU3338">
        <v>-1</v>
      </c>
      <c r="AV3338">
        <v>0.05</v>
      </c>
      <c r="AW3338">
        <v>29.88</v>
      </c>
      <c r="AX3338">
        <v>29.88</v>
      </c>
      <c r="AY3338">
        <v>0.17</v>
      </c>
      <c r="AZ3338">
        <v>0</v>
      </c>
      <c r="BA3338">
        <v>1350</v>
      </c>
    </row>
    <row r="3339" spans="1:53" x14ac:dyDescent="0.25">
      <c r="A3339">
        <v>6748</v>
      </c>
      <c r="B3339" t="s">
        <v>3565</v>
      </c>
      <c r="C3339">
        <v>0</v>
      </c>
      <c r="D3339">
        <v>1.58</v>
      </c>
      <c r="E3339">
        <v>0</v>
      </c>
      <c r="F3339">
        <v>0</v>
      </c>
      <c r="G3339">
        <v>0</v>
      </c>
      <c r="H3339">
        <v>0.03</v>
      </c>
      <c r="I3339">
        <v>0</v>
      </c>
      <c r="J3339">
        <v>2</v>
      </c>
      <c r="K3339">
        <v>0.03</v>
      </c>
      <c r="L3339">
        <v>-1</v>
      </c>
      <c r="M3339">
        <v>-1</v>
      </c>
      <c r="N3339">
        <v>0.67</v>
      </c>
      <c r="O3339">
        <v>3.58</v>
      </c>
      <c r="P3339">
        <v>0.03</v>
      </c>
      <c r="Q3339">
        <v>0.28000000000000003</v>
      </c>
      <c r="R3339">
        <v>0.05</v>
      </c>
      <c r="S3339">
        <v>0.32</v>
      </c>
      <c r="T3339">
        <v>0.23</v>
      </c>
      <c r="U3339">
        <v>0</v>
      </c>
      <c r="V3339">
        <v>0</v>
      </c>
      <c r="W3339">
        <v>20.67</v>
      </c>
      <c r="X3339">
        <v>0.6</v>
      </c>
      <c r="Y3339">
        <v>-1</v>
      </c>
      <c r="Z3339">
        <v>-1</v>
      </c>
      <c r="AA3339">
        <v>24.88</v>
      </c>
      <c r="AB3339">
        <v>0.03</v>
      </c>
      <c r="AC3339">
        <v>0.02</v>
      </c>
      <c r="AD3339">
        <v>0.03</v>
      </c>
      <c r="AE3339">
        <v>4.17</v>
      </c>
      <c r="AF3339">
        <v>-1</v>
      </c>
      <c r="AG3339">
        <v>-1</v>
      </c>
      <c r="AH3339">
        <v>-1</v>
      </c>
      <c r="AI3339">
        <v>0</v>
      </c>
      <c r="AJ3339">
        <v>0</v>
      </c>
      <c r="AK3339">
        <v>0.03</v>
      </c>
      <c r="AL3339">
        <v>0.03</v>
      </c>
      <c r="AM3339">
        <v>0.05</v>
      </c>
      <c r="AN3339">
        <v>0.05</v>
      </c>
      <c r="AO3339">
        <v>1.42</v>
      </c>
      <c r="AP3339">
        <v>1.42</v>
      </c>
      <c r="AQ3339">
        <v>22.67</v>
      </c>
      <c r="AR3339">
        <v>0.53</v>
      </c>
      <c r="AS3339">
        <v>0.68</v>
      </c>
      <c r="AT3339">
        <v>-1</v>
      </c>
      <c r="AU3339">
        <v>-1</v>
      </c>
      <c r="AV3339">
        <v>0.05</v>
      </c>
      <c r="AW3339">
        <v>29.88</v>
      </c>
      <c r="AX3339">
        <v>29.88</v>
      </c>
      <c r="AY3339">
        <v>0.17</v>
      </c>
      <c r="AZ3339">
        <v>0</v>
      </c>
      <c r="BA3339">
        <v>1350</v>
      </c>
    </row>
    <row r="3340" spans="1:53" x14ac:dyDescent="0.25">
      <c r="A3340">
        <v>6749</v>
      </c>
      <c r="B3340" t="s">
        <v>3566</v>
      </c>
      <c r="C3340">
        <v>0</v>
      </c>
      <c r="D3340">
        <v>1.58</v>
      </c>
      <c r="E3340">
        <v>0</v>
      </c>
      <c r="F3340">
        <v>0</v>
      </c>
      <c r="G3340">
        <v>0</v>
      </c>
      <c r="H3340">
        <v>0.03</v>
      </c>
      <c r="I3340">
        <v>0</v>
      </c>
      <c r="J3340">
        <v>2</v>
      </c>
      <c r="K3340">
        <v>0.03</v>
      </c>
      <c r="L3340">
        <v>-1</v>
      </c>
      <c r="M3340">
        <v>-1</v>
      </c>
      <c r="N3340">
        <v>0.67</v>
      </c>
      <c r="O3340">
        <v>3.58</v>
      </c>
      <c r="P3340">
        <v>0.03</v>
      </c>
      <c r="Q3340">
        <v>0.28000000000000003</v>
      </c>
      <c r="R3340">
        <v>0.05</v>
      </c>
      <c r="S3340">
        <v>0.32</v>
      </c>
      <c r="T3340">
        <v>0.23</v>
      </c>
      <c r="U3340">
        <v>0</v>
      </c>
      <c r="V3340">
        <v>0</v>
      </c>
      <c r="W3340">
        <v>20.67</v>
      </c>
      <c r="X3340">
        <v>0.6</v>
      </c>
      <c r="Y3340">
        <v>-1</v>
      </c>
      <c r="Z3340">
        <v>-1</v>
      </c>
      <c r="AA3340">
        <v>24.88</v>
      </c>
      <c r="AB3340">
        <v>0.03</v>
      </c>
      <c r="AC3340">
        <v>0.02</v>
      </c>
      <c r="AD3340">
        <v>0.03</v>
      </c>
      <c r="AE3340">
        <v>4.17</v>
      </c>
      <c r="AF3340">
        <v>-1</v>
      </c>
      <c r="AG3340">
        <v>-1</v>
      </c>
      <c r="AH3340">
        <v>-1</v>
      </c>
      <c r="AI3340">
        <v>0</v>
      </c>
      <c r="AJ3340">
        <v>0</v>
      </c>
      <c r="AK3340">
        <v>0.03</v>
      </c>
      <c r="AL3340">
        <v>0.03</v>
      </c>
      <c r="AM3340">
        <v>0.05</v>
      </c>
      <c r="AN3340">
        <v>0.05</v>
      </c>
      <c r="AO3340">
        <v>1.42</v>
      </c>
      <c r="AP3340">
        <v>1.42</v>
      </c>
      <c r="AQ3340">
        <v>22.67</v>
      </c>
      <c r="AR3340">
        <v>0.53</v>
      </c>
      <c r="AS3340">
        <v>0.68</v>
      </c>
      <c r="AT3340">
        <v>-1</v>
      </c>
      <c r="AU3340">
        <v>-1</v>
      </c>
      <c r="AV3340">
        <v>0.05</v>
      </c>
      <c r="AW3340">
        <v>29.88</v>
      </c>
      <c r="AX3340">
        <v>29.88</v>
      </c>
      <c r="AY3340">
        <v>0.17</v>
      </c>
      <c r="AZ3340">
        <v>0</v>
      </c>
      <c r="BA3340">
        <v>1350</v>
      </c>
    </row>
    <row r="3341" spans="1:53" x14ac:dyDescent="0.25">
      <c r="A3341">
        <v>6750</v>
      </c>
      <c r="B3341" t="s">
        <v>3567</v>
      </c>
      <c r="C3341">
        <v>0</v>
      </c>
      <c r="D3341">
        <v>1.58</v>
      </c>
      <c r="E3341">
        <v>0</v>
      </c>
      <c r="F3341">
        <v>0</v>
      </c>
      <c r="G3341">
        <v>0</v>
      </c>
      <c r="H3341">
        <v>0.03</v>
      </c>
      <c r="I3341">
        <v>0</v>
      </c>
      <c r="J3341">
        <v>2</v>
      </c>
      <c r="K3341">
        <v>0.03</v>
      </c>
      <c r="L3341">
        <v>-1</v>
      </c>
      <c r="M3341">
        <v>-1</v>
      </c>
      <c r="N3341">
        <v>0.67</v>
      </c>
      <c r="O3341">
        <v>3.58</v>
      </c>
      <c r="P3341">
        <v>0.03</v>
      </c>
      <c r="Q3341">
        <v>0.28000000000000003</v>
      </c>
      <c r="R3341">
        <v>0.05</v>
      </c>
      <c r="S3341">
        <v>0.32</v>
      </c>
      <c r="T3341">
        <v>0.23</v>
      </c>
      <c r="U3341">
        <v>0</v>
      </c>
      <c r="V3341">
        <v>0</v>
      </c>
      <c r="W3341">
        <v>20.67</v>
      </c>
      <c r="X3341">
        <v>0.6</v>
      </c>
      <c r="Y3341">
        <v>-1</v>
      </c>
      <c r="Z3341">
        <v>-1</v>
      </c>
      <c r="AA3341">
        <v>24.88</v>
      </c>
      <c r="AB3341">
        <v>0.03</v>
      </c>
      <c r="AC3341">
        <v>0.02</v>
      </c>
      <c r="AD3341">
        <v>0.03</v>
      </c>
      <c r="AE3341">
        <v>4.17</v>
      </c>
      <c r="AF3341">
        <v>-1</v>
      </c>
      <c r="AG3341">
        <v>-1</v>
      </c>
      <c r="AH3341">
        <v>-1</v>
      </c>
      <c r="AI3341">
        <v>0</v>
      </c>
      <c r="AJ3341">
        <v>0</v>
      </c>
      <c r="AK3341">
        <v>0.03</v>
      </c>
      <c r="AL3341">
        <v>0.03</v>
      </c>
      <c r="AM3341">
        <v>0.05</v>
      </c>
      <c r="AN3341">
        <v>0.05</v>
      </c>
      <c r="AO3341">
        <v>1.42</v>
      </c>
      <c r="AP3341">
        <v>1.42</v>
      </c>
      <c r="AQ3341">
        <v>22.67</v>
      </c>
      <c r="AR3341">
        <v>0.53</v>
      </c>
      <c r="AS3341">
        <v>0.68</v>
      </c>
      <c r="AT3341">
        <v>-1</v>
      </c>
      <c r="AU3341">
        <v>-1</v>
      </c>
      <c r="AV3341">
        <v>0.05</v>
      </c>
      <c r="AW3341">
        <v>29.88</v>
      </c>
      <c r="AX3341">
        <v>29.88</v>
      </c>
      <c r="AY3341">
        <v>0.17</v>
      </c>
      <c r="AZ3341">
        <v>0</v>
      </c>
      <c r="BA3341">
        <v>1350</v>
      </c>
    </row>
    <row r="3342" spans="1:53" x14ac:dyDescent="0.25">
      <c r="A3342">
        <v>6751</v>
      </c>
      <c r="B3342" t="s">
        <v>3568</v>
      </c>
      <c r="C3342">
        <v>0</v>
      </c>
      <c r="D3342">
        <v>1.58</v>
      </c>
      <c r="E3342">
        <v>0</v>
      </c>
      <c r="F3342">
        <v>0</v>
      </c>
      <c r="G3342">
        <v>0</v>
      </c>
      <c r="H3342">
        <v>0.03</v>
      </c>
      <c r="I3342">
        <v>0</v>
      </c>
      <c r="J3342">
        <v>2</v>
      </c>
      <c r="K3342">
        <v>0.03</v>
      </c>
      <c r="L3342">
        <v>-1</v>
      </c>
      <c r="M3342">
        <v>-1</v>
      </c>
      <c r="N3342">
        <v>0.67</v>
      </c>
      <c r="O3342">
        <v>3.58</v>
      </c>
      <c r="P3342">
        <v>0.03</v>
      </c>
      <c r="Q3342">
        <v>0.28000000000000003</v>
      </c>
      <c r="R3342">
        <v>0.05</v>
      </c>
      <c r="S3342">
        <v>0.32</v>
      </c>
      <c r="T3342">
        <v>0.23</v>
      </c>
      <c r="U3342">
        <v>0</v>
      </c>
      <c r="V3342">
        <v>0</v>
      </c>
      <c r="W3342">
        <v>20.67</v>
      </c>
      <c r="X3342">
        <v>0.6</v>
      </c>
      <c r="Y3342">
        <v>-1</v>
      </c>
      <c r="Z3342">
        <v>-1</v>
      </c>
      <c r="AA3342">
        <v>24.88</v>
      </c>
      <c r="AB3342">
        <v>0.03</v>
      </c>
      <c r="AC3342">
        <v>0.02</v>
      </c>
      <c r="AD3342">
        <v>0.03</v>
      </c>
      <c r="AE3342">
        <v>4.17</v>
      </c>
      <c r="AF3342">
        <v>-1</v>
      </c>
      <c r="AG3342">
        <v>-1</v>
      </c>
      <c r="AH3342">
        <v>-1</v>
      </c>
      <c r="AI3342">
        <v>0</v>
      </c>
      <c r="AJ3342">
        <v>0</v>
      </c>
      <c r="AK3342">
        <v>0.03</v>
      </c>
      <c r="AL3342">
        <v>0.03</v>
      </c>
      <c r="AM3342">
        <v>0.05</v>
      </c>
      <c r="AN3342">
        <v>0.05</v>
      </c>
      <c r="AO3342">
        <v>1.42</v>
      </c>
      <c r="AP3342">
        <v>1.42</v>
      </c>
      <c r="AQ3342">
        <v>22.67</v>
      </c>
      <c r="AR3342">
        <v>0.53</v>
      </c>
      <c r="AS3342">
        <v>0.68</v>
      </c>
      <c r="AT3342">
        <v>-1</v>
      </c>
      <c r="AU3342">
        <v>-1</v>
      </c>
      <c r="AV3342">
        <v>0.05</v>
      </c>
      <c r="AW3342">
        <v>29.88</v>
      </c>
      <c r="AX3342">
        <v>29.88</v>
      </c>
      <c r="AY3342">
        <v>0.17</v>
      </c>
      <c r="AZ3342">
        <v>0</v>
      </c>
      <c r="BA3342">
        <v>1350</v>
      </c>
    </row>
    <row r="3343" spans="1:53" x14ac:dyDescent="0.25">
      <c r="A3343">
        <v>6752</v>
      </c>
      <c r="B3343" t="s">
        <v>3569</v>
      </c>
      <c r="C3343">
        <v>0</v>
      </c>
      <c r="D3343">
        <v>1.58</v>
      </c>
      <c r="E3343">
        <v>0</v>
      </c>
      <c r="F3343">
        <v>0</v>
      </c>
      <c r="G3343">
        <v>0</v>
      </c>
      <c r="H3343">
        <v>0.03</v>
      </c>
      <c r="I3343">
        <v>0</v>
      </c>
      <c r="J3343">
        <v>2</v>
      </c>
      <c r="K3343">
        <v>0.03</v>
      </c>
      <c r="L3343">
        <v>-1</v>
      </c>
      <c r="M3343">
        <v>-1</v>
      </c>
      <c r="N3343">
        <v>0.67</v>
      </c>
      <c r="O3343">
        <v>3.58</v>
      </c>
      <c r="P3343">
        <v>0.03</v>
      </c>
      <c r="Q3343">
        <v>0.28000000000000003</v>
      </c>
      <c r="R3343">
        <v>0.05</v>
      </c>
      <c r="S3343">
        <v>0.32</v>
      </c>
      <c r="T3343">
        <v>0.23</v>
      </c>
      <c r="U3343">
        <v>0</v>
      </c>
      <c r="V3343">
        <v>0</v>
      </c>
      <c r="W3343">
        <v>20.67</v>
      </c>
      <c r="X3343">
        <v>0.6</v>
      </c>
      <c r="Y3343">
        <v>-1</v>
      </c>
      <c r="Z3343">
        <v>-1</v>
      </c>
      <c r="AA3343">
        <v>24.88</v>
      </c>
      <c r="AB3343">
        <v>0.03</v>
      </c>
      <c r="AC3343">
        <v>0.02</v>
      </c>
      <c r="AD3343">
        <v>0.03</v>
      </c>
      <c r="AE3343">
        <v>4.17</v>
      </c>
      <c r="AF3343">
        <v>-1</v>
      </c>
      <c r="AG3343">
        <v>-1</v>
      </c>
      <c r="AH3343">
        <v>-1</v>
      </c>
      <c r="AI3343">
        <v>0</v>
      </c>
      <c r="AJ3343">
        <v>0</v>
      </c>
      <c r="AK3343">
        <v>0.03</v>
      </c>
      <c r="AL3343">
        <v>0.03</v>
      </c>
      <c r="AM3343">
        <v>0.05</v>
      </c>
      <c r="AN3343">
        <v>0.05</v>
      </c>
      <c r="AO3343">
        <v>1.42</v>
      </c>
      <c r="AP3343">
        <v>1.42</v>
      </c>
      <c r="AQ3343">
        <v>22.67</v>
      </c>
      <c r="AR3343">
        <v>0.53</v>
      </c>
      <c r="AS3343">
        <v>0.68</v>
      </c>
      <c r="AT3343">
        <v>-1</v>
      </c>
      <c r="AU3343">
        <v>-1</v>
      </c>
      <c r="AV3343">
        <v>0.05</v>
      </c>
      <c r="AW3343">
        <v>29.88</v>
      </c>
      <c r="AX3343">
        <v>29.88</v>
      </c>
      <c r="AY3343">
        <v>0.17</v>
      </c>
      <c r="AZ3343">
        <v>0</v>
      </c>
      <c r="BA3343">
        <v>1350</v>
      </c>
    </row>
    <row r="3344" spans="1:53" x14ac:dyDescent="0.25">
      <c r="A3344">
        <v>6753</v>
      </c>
      <c r="B3344" t="s">
        <v>3570</v>
      </c>
      <c r="C3344">
        <v>0</v>
      </c>
      <c r="D3344">
        <v>1.58</v>
      </c>
      <c r="E3344">
        <v>0</v>
      </c>
      <c r="F3344">
        <v>0</v>
      </c>
      <c r="G3344">
        <v>0</v>
      </c>
      <c r="H3344">
        <v>0.03</v>
      </c>
      <c r="I3344">
        <v>0</v>
      </c>
      <c r="J3344">
        <v>2</v>
      </c>
      <c r="K3344">
        <v>0.03</v>
      </c>
      <c r="L3344">
        <v>-1</v>
      </c>
      <c r="M3344">
        <v>-1</v>
      </c>
      <c r="N3344">
        <v>0.67</v>
      </c>
      <c r="O3344">
        <v>3.58</v>
      </c>
      <c r="P3344">
        <v>0.03</v>
      </c>
      <c r="Q3344">
        <v>0.28000000000000003</v>
      </c>
      <c r="R3344">
        <v>0.05</v>
      </c>
      <c r="S3344">
        <v>0.32</v>
      </c>
      <c r="T3344">
        <v>0.23</v>
      </c>
      <c r="U3344">
        <v>0</v>
      </c>
      <c r="V3344">
        <v>0</v>
      </c>
      <c r="W3344">
        <v>20.67</v>
      </c>
      <c r="X3344">
        <v>0.6</v>
      </c>
      <c r="Y3344">
        <v>-1</v>
      </c>
      <c r="Z3344">
        <v>-1</v>
      </c>
      <c r="AA3344">
        <v>24.88</v>
      </c>
      <c r="AB3344">
        <v>0.03</v>
      </c>
      <c r="AC3344">
        <v>0.02</v>
      </c>
      <c r="AD3344">
        <v>0.03</v>
      </c>
      <c r="AE3344">
        <v>4.17</v>
      </c>
      <c r="AF3344">
        <v>-1</v>
      </c>
      <c r="AG3344">
        <v>-1</v>
      </c>
      <c r="AH3344">
        <v>-1</v>
      </c>
      <c r="AI3344">
        <v>0</v>
      </c>
      <c r="AJ3344">
        <v>0</v>
      </c>
      <c r="AK3344">
        <v>0.03</v>
      </c>
      <c r="AL3344">
        <v>0.03</v>
      </c>
      <c r="AM3344">
        <v>0.05</v>
      </c>
      <c r="AN3344">
        <v>0.05</v>
      </c>
      <c r="AO3344">
        <v>1.42</v>
      </c>
      <c r="AP3344">
        <v>1.42</v>
      </c>
      <c r="AQ3344">
        <v>22.67</v>
      </c>
      <c r="AR3344">
        <v>0.53</v>
      </c>
      <c r="AS3344">
        <v>0.68</v>
      </c>
      <c r="AT3344">
        <v>-1</v>
      </c>
      <c r="AU3344">
        <v>-1</v>
      </c>
      <c r="AV3344">
        <v>0.05</v>
      </c>
      <c r="AW3344">
        <v>29.88</v>
      </c>
      <c r="AX3344">
        <v>29.88</v>
      </c>
      <c r="AY3344">
        <v>0.17</v>
      </c>
      <c r="AZ3344">
        <v>0</v>
      </c>
      <c r="BA3344">
        <v>1350</v>
      </c>
    </row>
    <row r="3345" spans="1:53" x14ac:dyDescent="0.25">
      <c r="A3345">
        <v>6754</v>
      </c>
      <c r="B3345" t="s">
        <v>3571</v>
      </c>
      <c r="C3345">
        <v>0</v>
      </c>
      <c r="D3345">
        <v>1.58</v>
      </c>
      <c r="E3345">
        <v>0</v>
      </c>
      <c r="F3345">
        <v>0</v>
      </c>
      <c r="G3345">
        <v>0</v>
      </c>
      <c r="H3345">
        <v>0.03</v>
      </c>
      <c r="I3345">
        <v>0</v>
      </c>
      <c r="J3345">
        <v>2</v>
      </c>
      <c r="K3345">
        <v>0.03</v>
      </c>
      <c r="L3345">
        <v>-1</v>
      </c>
      <c r="M3345">
        <v>-1</v>
      </c>
      <c r="N3345">
        <v>0.67</v>
      </c>
      <c r="O3345">
        <v>3.58</v>
      </c>
      <c r="P3345">
        <v>0.03</v>
      </c>
      <c r="Q3345">
        <v>0.28000000000000003</v>
      </c>
      <c r="R3345">
        <v>0.05</v>
      </c>
      <c r="S3345">
        <v>0.32</v>
      </c>
      <c r="T3345">
        <v>0.23</v>
      </c>
      <c r="U3345">
        <v>0</v>
      </c>
      <c r="V3345">
        <v>0</v>
      </c>
      <c r="W3345">
        <v>20.67</v>
      </c>
      <c r="X3345">
        <v>0.6</v>
      </c>
      <c r="Y3345">
        <v>-1</v>
      </c>
      <c r="Z3345">
        <v>-1</v>
      </c>
      <c r="AA3345">
        <v>24.88</v>
      </c>
      <c r="AB3345">
        <v>0.03</v>
      </c>
      <c r="AC3345">
        <v>0.02</v>
      </c>
      <c r="AD3345">
        <v>0.03</v>
      </c>
      <c r="AE3345">
        <v>4.17</v>
      </c>
      <c r="AF3345">
        <v>-1</v>
      </c>
      <c r="AG3345">
        <v>-1</v>
      </c>
      <c r="AH3345">
        <v>-1</v>
      </c>
      <c r="AI3345">
        <v>0</v>
      </c>
      <c r="AJ3345">
        <v>0</v>
      </c>
      <c r="AK3345">
        <v>0.03</v>
      </c>
      <c r="AL3345">
        <v>0.03</v>
      </c>
      <c r="AM3345">
        <v>0.05</v>
      </c>
      <c r="AN3345">
        <v>0.05</v>
      </c>
      <c r="AO3345">
        <v>1.42</v>
      </c>
      <c r="AP3345">
        <v>1.42</v>
      </c>
      <c r="AQ3345">
        <v>22.67</v>
      </c>
      <c r="AR3345">
        <v>0.53</v>
      </c>
      <c r="AS3345">
        <v>0.68</v>
      </c>
      <c r="AT3345">
        <v>-1</v>
      </c>
      <c r="AU3345">
        <v>-1</v>
      </c>
      <c r="AV3345">
        <v>0.05</v>
      </c>
      <c r="AW3345">
        <v>29.88</v>
      </c>
      <c r="AX3345">
        <v>29.88</v>
      </c>
      <c r="AY3345">
        <v>0.17</v>
      </c>
      <c r="AZ3345">
        <v>0</v>
      </c>
      <c r="BA3345">
        <v>1350</v>
      </c>
    </row>
    <row r="3346" spans="1:53" x14ac:dyDescent="0.25">
      <c r="A3346">
        <v>6755</v>
      </c>
      <c r="B3346" t="s">
        <v>3572</v>
      </c>
      <c r="C3346">
        <v>0</v>
      </c>
      <c r="D3346">
        <v>1.58</v>
      </c>
      <c r="E3346">
        <v>0</v>
      </c>
      <c r="F3346">
        <v>0</v>
      </c>
      <c r="G3346">
        <v>0</v>
      </c>
      <c r="H3346">
        <v>0.03</v>
      </c>
      <c r="I3346">
        <v>0</v>
      </c>
      <c r="J3346">
        <v>2</v>
      </c>
      <c r="K3346">
        <v>0.03</v>
      </c>
      <c r="L3346">
        <v>-1</v>
      </c>
      <c r="M3346">
        <v>-1</v>
      </c>
      <c r="N3346">
        <v>0.67</v>
      </c>
      <c r="O3346">
        <v>3.58</v>
      </c>
      <c r="P3346">
        <v>0.03</v>
      </c>
      <c r="Q3346">
        <v>0.28000000000000003</v>
      </c>
      <c r="R3346">
        <v>0.05</v>
      </c>
      <c r="S3346">
        <v>0.32</v>
      </c>
      <c r="T3346">
        <v>0.23</v>
      </c>
      <c r="U3346">
        <v>0</v>
      </c>
      <c r="V3346">
        <v>0</v>
      </c>
      <c r="W3346">
        <v>20.67</v>
      </c>
      <c r="X3346">
        <v>0.6</v>
      </c>
      <c r="Y3346">
        <v>-1</v>
      </c>
      <c r="Z3346">
        <v>-1</v>
      </c>
      <c r="AA3346">
        <v>24.88</v>
      </c>
      <c r="AB3346">
        <v>0.03</v>
      </c>
      <c r="AC3346">
        <v>0.02</v>
      </c>
      <c r="AD3346">
        <v>0.03</v>
      </c>
      <c r="AE3346">
        <v>4.17</v>
      </c>
      <c r="AF3346">
        <v>-1</v>
      </c>
      <c r="AG3346">
        <v>-1</v>
      </c>
      <c r="AH3346">
        <v>-1</v>
      </c>
      <c r="AI3346">
        <v>0</v>
      </c>
      <c r="AJ3346">
        <v>0</v>
      </c>
      <c r="AK3346">
        <v>0.03</v>
      </c>
      <c r="AL3346">
        <v>0.03</v>
      </c>
      <c r="AM3346">
        <v>0.05</v>
      </c>
      <c r="AN3346">
        <v>0.05</v>
      </c>
      <c r="AO3346">
        <v>1.42</v>
      </c>
      <c r="AP3346">
        <v>1.42</v>
      </c>
      <c r="AQ3346">
        <v>22.67</v>
      </c>
      <c r="AR3346">
        <v>0.53</v>
      </c>
      <c r="AS3346">
        <v>0.68</v>
      </c>
      <c r="AT3346">
        <v>-1</v>
      </c>
      <c r="AU3346">
        <v>-1</v>
      </c>
      <c r="AV3346">
        <v>0.05</v>
      </c>
      <c r="AW3346">
        <v>29.88</v>
      </c>
      <c r="AX3346">
        <v>29.88</v>
      </c>
      <c r="AY3346">
        <v>0.17</v>
      </c>
      <c r="AZ3346">
        <v>0</v>
      </c>
      <c r="BA3346">
        <v>1350</v>
      </c>
    </row>
    <row r="3347" spans="1:53" x14ac:dyDescent="0.25">
      <c r="A3347">
        <v>6756</v>
      </c>
      <c r="B3347" t="s">
        <v>3573</v>
      </c>
      <c r="C3347">
        <v>0</v>
      </c>
      <c r="D3347">
        <v>1.58</v>
      </c>
      <c r="E3347">
        <v>0</v>
      </c>
      <c r="F3347">
        <v>0</v>
      </c>
      <c r="G3347">
        <v>0</v>
      </c>
      <c r="H3347">
        <v>0.03</v>
      </c>
      <c r="I3347">
        <v>0</v>
      </c>
      <c r="J3347">
        <v>2</v>
      </c>
      <c r="K3347">
        <v>0.03</v>
      </c>
      <c r="L3347">
        <v>-1</v>
      </c>
      <c r="M3347">
        <v>-1</v>
      </c>
      <c r="N3347">
        <v>0.67</v>
      </c>
      <c r="O3347">
        <v>3.58</v>
      </c>
      <c r="P3347">
        <v>0.03</v>
      </c>
      <c r="Q3347">
        <v>0.28000000000000003</v>
      </c>
      <c r="R3347">
        <v>0.05</v>
      </c>
      <c r="S3347">
        <v>0.32</v>
      </c>
      <c r="T3347">
        <v>0.23</v>
      </c>
      <c r="U3347">
        <v>0</v>
      </c>
      <c r="V3347">
        <v>0</v>
      </c>
      <c r="W3347">
        <v>20.67</v>
      </c>
      <c r="X3347">
        <v>0.6</v>
      </c>
      <c r="Y3347">
        <v>-1</v>
      </c>
      <c r="Z3347">
        <v>-1</v>
      </c>
      <c r="AA3347">
        <v>24.88</v>
      </c>
      <c r="AB3347">
        <v>0.03</v>
      </c>
      <c r="AC3347">
        <v>0.02</v>
      </c>
      <c r="AD3347">
        <v>0.03</v>
      </c>
      <c r="AE3347">
        <v>4.17</v>
      </c>
      <c r="AF3347">
        <v>-1</v>
      </c>
      <c r="AG3347">
        <v>-1</v>
      </c>
      <c r="AH3347">
        <v>-1</v>
      </c>
      <c r="AI3347">
        <v>0</v>
      </c>
      <c r="AJ3347">
        <v>0</v>
      </c>
      <c r="AK3347">
        <v>0.03</v>
      </c>
      <c r="AL3347">
        <v>0.03</v>
      </c>
      <c r="AM3347">
        <v>0.05</v>
      </c>
      <c r="AN3347">
        <v>0.05</v>
      </c>
      <c r="AO3347">
        <v>1.42</v>
      </c>
      <c r="AP3347">
        <v>1.42</v>
      </c>
      <c r="AQ3347">
        <v>22.67</v>
      </c>
      <c r="AR3347">
        <v>0.53</v>
      </c>
      <c r="AS3347">
        <v>0.68</v>
      </c>
      <c r="AT3347">
        <v>-1</v>
      </c>
      <c r="AU3347">
        <v>-1</v>
      </c>
      <c r="AV3347">
        <v>0.05</v>
      </c>
      <c r="AW3347">
        <v>29.88</v>
      </c>
      <c r="AX3347">
        <v>29.88</v>
      </c>
      <c r="AY3347">
        <v>0.17</v>
      </c>
      <c r="AZ3347">
        <v>0</v>
      </c>
      <c r="BA3347">
        <v>1350</v>
      </c>
    </row>
    <row r="3348" spans="1:53" x14ac:dyDescent="0.25">
      <c r="A3348">
        <v>6757</v>
      </c>
      <c r="B3348" t="s">
        <v>3574</v>
      </c>
      <c r="C3348">
        <v>0</v>
      </c>
      <c r="D3348">
        <v>1.58</v>
      </c>
      <c r="E3348">
        <v>0</v>
      </c>
      <c r="F3348">
        <v>0</v>
      </c>
      <c r="G3348">
        <v>0</v>
      </c>
      <c r="H3348">
        <v>0.03</v>
      </c>
      <c r="I3348">
        <v>0</v>
      </c>
      <c r="J3348">
        <v>2</v>
      </c>
      <c r="K3348">
        <v>0.03</v>
      </c>
      <c r="L3348">
        <v>-1</v>
      </c>
      <c r="M3348">
        <v>-1</v>
      </c>
      <c r="N3348">
        <v>0.67</v>
      </c>
      <c r="O3348">
        <v>3.58</v>
      </c>
      <c r="P3348">
        <v>0.03</v>
      </c>
      <c r="Q3348">
        <v>0.28000000000000003</v>
      </c>
      <c r="R3348">
        <v>0.05</v>
      </c>
      <c r="S3348">
        <v>0.32</v>
      </c>
      <c r="T3348">
        <v>0.23</v>
      </c>
      <c r="U3348">
        <v>0</v>
      </c>
      <c r="V3348">
        <v>0</v>
      </c>
      <c r="W3348">
        <v>20.67</v>
      </c>
      <c r="X3348">
        <v>0.6</v>
      </c>
      <c r="Y3348">
        <v>-1</v>
      </c>
      <c r="Z3348">
        <v>-1</v>
      </c>
      <c r="AA3348">
        <v>24.88</v>
      </c>
      <c r="AB3348">
        <v>0.03</v>
      </c>
      <c r="AC3348">
        <v>0.02</v>
      </c>
      <c r="AD3348">
        <v>0.03</v>
      </c>
      <c r="AE3348">
        <v>4.17</v>
      </c>
      <c r="AF3348">
        <v>-1</v>
      </c>
      <c r="AG3348">
        <v>-1</v>
      </c>
      <c r="AH3348">
        <v>-1</v>
      </c>
      <c r="AI3348">
        <v>0</v>
      </c>
      <c r="AJ3348">
        <v>0</v>
      </c>
      <c r="AK3348">
        <v>0.03</v>
      </c>
      <c r="AL3348">
        <v>0.03</v>
      </c>
      <c r="AM3348">
        <v>0.05</v>
      </c>
      <c r="AN3348">
        <v>0.05</v>
      </c>
      <c r="AO3348">
        <v>1.42</v>
      </c>
      <c r="AP3348">
        <v>1.42</v>
      </c>
      <c r="AQ3348">
        <v>22.67</v>
      </c>
      <c r="AR3348">
        <v>0.53</v>
      </c>
      <c r="AS3348">
        <v>0.68</v>
      </c>
      <c r="AT3348">
        <v>-1</v>
      </c>
      <c r="AU3348">
        <v>-1</v>
      </c>
      <c r="AV3348">
        <v>0.05</v>
      </c>
      <c r="AW3348">
        <v>29.88</v>
      </c>
      <c r="AX3348">
        <v>29.88</v>
      </c>
      <c r="AY3348">
        <v>0.17</v>
      </c>
      <c r="AZ3348">
        <v>0</v>
      </c>
      <c r="BA3348">
        <v>1350</v>
      </c>
    </row>
    <row r="3349" spans="1:53" x14ac:dyDescent="0.25">
      <c r="A3349">
        <v>6758</v>
      </c>
      <c r="B3349" t="s">
        <v>3575</v>
      </c>
      <c r="C3349">
        <v>0</v>
      </c>
      <c r="D3349">
        <v>1.58</v>
      </c>
      <c r="E3349">
        <v>0</v>
      </c>
      <c r="F3349">
        <v>0</v>
      </c>
      <c r="G3349">
        <v>0</v>
      </c>
      <c r="H3349">
        <v>0.03</v>
      </c>
      <c r="I3349">
        <v>0</v>
      </c>
      <c r="J3349">
        <v>2</v>
      </c>
      <c r="K3349">
        <v>0.03</v>
      </c>
      <c r="L3349">
        <v>-1</v>
      </c>
      <c r="M3349">
        <v>-1</v>
      </c>
      <c r="N3349">
        <v>0.67</v>
      </c>
      <c r="O3349">
        <v>3.58</v>
      </c>
      <c r="P3349">
        <v>0.03</v>
      </c>
      <c r="Q3349">
        <v>0.28000000000000003</v>
      </c>
      <c r="R3349">
        <v>0.05</v>
      </c>
      <c r="S3349">
        <v>0.32</v>
      </c>
      <c r="T3349">
        <v>0.23</v>
      </c>
      <c r="U3349">
        <v>0</v>
      </c>
      <c r="V3349">
        <v>0</v>
      </c>
      <c r="W3349">
        <v>20.67</v>
      </c>
      <c r="X3349">
        <v>0.6</v>
      </c>
      <c r="Y3349">
        <v>-1</v>
      </c>
      <c r="Z3349">
        <v>-1</v>
      </c>
      <c r="AA3349">
        <v>24.88</v>
      </c>
      <c r="AB3349">
        <v>0.03</v>
      </c>
      <c r="AC3349">
        <v>0.02</v>
      </c>
      <c r="AD3349">
        <v>0.03</v>
      </c>
      <c r="AE3349">
        <v>4.17</v>
      </c>
      <c r="AF3349">
        <v>-1</v>
      </c>
      <c r="AG3349">
        <v>-1</v>
      </c>
      <c r="AH3349">
        <v>-1</v>
      </c>
      <c r="AI3349">
        <v>0</v>
      </c>
      <c r="AJ3349">
        <v>0</v>
      </c>
      <c r="AK3349">
        <v>0.03</v>
      </c>
      <c r="AL3349">
        <v>0.03</v>
      </c>
      <c r="AM3349">
        <v>0.05</v>
      </c>
      <c r="AN3349">
        <v>0.05</v>
      </c>
      <c r="AO3349">
        <v>1.42</v>
      </c>
      <c r="AP3349">
        <v>1.42</v>
      </c>
      <c r="AQ3349">
        <v>22.67</v>
      </c>
      <c r="AR3349">
        <v>0.53</v>
      </c>
      <c r="AS3349">
        <v>0.68</v>
      </c>
      <c r="AT3349">
        <v>-1</v>
      </c>
      <c r="AU3349">
        <v>-1</v>
      </c>
      <c r="AV3349">
        <v>0.05</v>
      </c>
      <c r="AW3349">
        <v>29.88</v>
      </c>
      <c r="AX3349">
        <v>29.88</v>
      </c>
      <c r="AY3349">
        <v>0.17</v>
      </c>
      <c r="AZ3349">
        <v>0</v>
      </c>
      <c r="BA3349">
        <v>1350</v>
      </c>
    </row>
    <row r="3350" spans="1:53" x14ac:dyDescent="0.25">
      <c r="A3350">
        <v>6759</v>
      </c>
      <c r="B3350" t="s">
        <v>3576</v>
      </c>
      <c r="C3350">
        <v>0</v>
      </c>
      <c r="D3350">
        <v>1.58</v>
      </c>
      <c r="E3350">
        <v>0</v>
      </c>
      <c r="F3350">
        <v>0</v>
      </c>
      <c r="G3350">
        <v>0</v>
      </c>
      <c r="H3350">
        <v>0.03</v>
      </c>
      <c r="I3350">
        <v>0</v>
      </c>
      <c r="J3350">
        <v>2</v>
      </c>
      <c r="K3350">
        <v>0.03</v>
      </c>
      <c r="L3350">
        <v>-1</v>
      </c>
      <c r="M3350">
        <v>-1</v>
      </c>
      <c r="N3350">
        <v>0.67</v>
      </c>
      <c r="O3350">
        <v>3.58</v>
      </c>
      <c r="P3350">
        <v>0.03</v>
      </c>
      <c r="Q3350">
        <v>0.28000000000000003</v>
      </c>
      <c r="R3350">
        <v>0.05</v>
      </c>
      <c r="S3350">
        <v>0.32</v>
      </c>
      <c r="T3350">
        <v>0.23</v>
      </c>
      <c r="U3350">
        <v>0</v>
      </c>
      <c r="V3350">
        <v>0</v>
      </c>
      <c r="W3350">
        <v>20.67</v>
      </c>
      <c r="X3350">
        <v>0.6</v>
      </c>
      <c r="Y3350">
        <v>-1</v>
      </c>
      <c r="Z3350">
        <v>-1</v>
      </c>
      <c r="AA3350">
        <v>24.88</v>
      </c>
      <c r="AB3350">
        <v>0.03</v>
      </c>
      <c r="AC3350">
        <v>0.02</v>
      </c>
      <c r="AD3350">
        <v>0.03</v>
      </c>
      <c r="AE3350">
        <v>4.17</v>
      </c>
      <c r="AF3350">
        <v>-1</v>
      </c>
      <c r="AG3350">
        <v>-1</v>
      </c>
      <c r="AH3350">
        <v>-1</v>
      </c>
      <c r="AI3350">
        <v>0</v>
      </c>
      <c r="AJ3350">
        <v>0</v>
      </c>
      <c r="AK3350">
        <v>0.03</v>
      </c>
      <c r="AL3350">
        <v>0.03</v>
      </c>
      <c r="AM3350">
        <v>0.05</v>
      </c>
      <c r="AN3350">
        <v>0.05</v>
      </c>
      <c r="AO3350">
        <v>1.42</v>
      </c>
      <c r="AP3350">
        <v>1.42</v>
      </c>
      <c r="AQ3350">
        <v>22.67</v>
      </c>
      <c r="AR3350">
        <v>0.53</v>
      </c>
      <c r="AS3350">
        <v>0.68</v>
      </c>
      <c r="AT3350">
        <v>-1</v>
      </c>
      <c r="AU3350">
        <v>-1</v>
      </c>
      <c r="AV3350">
        <v>0.05</v>
      </c>
      <c r="AW3350">
        <v>29.88</v>
      </c>
      <c r="AX3350">
        <v>29.88</v>
      </c>
      <c r="AY3350">
        <v>0.17</v>
      </c>
      <c r="AZ3350">
        <v>0</v>
      </c>
      <c r="BA3350">
        <v>1350</v>
      </c>
    </row>
    <row r="3351" spans="1:53" x14ac:dyDescent="0.25">
      <c r="A3351">
        <v>6762</v>
      </c>
      <c r="B3351" t="s">
        <v>3577</v>
      </c>
      <c r="C3351">
        <v>0</v>
      </c>
      <c r="D3351">
        <v>1.58</v>
      </c>
      <c r="E3351">
        <v>0</v>
      </c>
      <c r="F3351">
        <v>0</v>
      </c>
      <c r="G3351">
        <v>0</v>
      </c>
      <c r="H3351">
        <v>0.03</v>
      </c>
      <c r="I3351">
        <v>0</v>
      </c>
      <c r="J3351">
        <v>2</v>
      </c>
      <c r="K3351">
        <v>0.03</v>
      </c>
      <c r="L3351">
        <v>-1</v>
      </c>
      <c r="M3351">
        <v>-1</v>
      </c>
      <c r="N3351">
        <v>0.67</v>
      </c>
      <c r="O3351">
        <v>3.58</v>
      </c>
      <c r="P3351">
        <v>0.03</v>
      </c>
      <c r="Q3351">
        <v>0.28000000000000003</v>
      </c>
      <c r="R3351">
        <v>0.05</v>
      </c>
      <c r="S3351">
        <v>0.32</v>
      </c>
      <c r="T3351">
        <v>0.23</v>
      </c>
      <c r="U3351">
        <v>0</v>
      </c>
      <c r="V3351">
        <v>0</v>
      </c>
      <c r="W3351">
        <v>20.67</v>
      </c>
      <c r="X3351">
        <v>0.6</v>
      </c>
      <c r="Y3351">
        <v>-1</v>
      </c>
      <c r="Z3351">
        <v>-1</v>
      </c>
      <c r="AA3351">
        <v>24.88</v>
      </c>
      <c r="AB3351">
        <v>0.03</v>
      </c>
      <c r="AC3351">
        <v>0.02</v>
      </c>
      <c r="AD3351">
        <v>0.03</v>
      </c>
      <c r="AE3351">
        <v>4.17</v>
      </c>
      <c r="AF3351">
        <v>-1</v>
      </c>
      <c r="AG3351">
        <v>-1</v>
      </c>
      <c r="AH3351">
        <v>-1</v>
      </c>
      <c r="AI3351">
        <v>0</v>
      </c>
      <c r="AJ3351">
        <v>0</v>
      </c>
      <c r="AK3351">
        <v>0.03</v>
      </c>
      <c r="AL3351">
        <v>0.03</v>
      </c>
      <c r="AM3351">
        <v>0.05</v>
      </c>
      <c r="AN3351">
        <v>0.05</v>
      </c>
      <c r="AO3351">
        <v>1.42</v>
      </c>
      <c r="AP3351">
        <v>1.42</v>
      </c>
      <c r="AQ3351">
        <v>22.67</v>
      </c>
      <c r="AR3351">
        <v>0.53</v>
      </c>
      <c r="AS3351">
        <v>0.68</v>
      </c>
      <c r="AT3351">
        <v>-1</v>
      </c>
      <c r="AU3351">
        <v>-1</v>
      </c>
      <c r="AV3351">
        <v>0.05</v>
      </c>
      <c r="AW3351">
        <v>29.88</v>
      </c>
      <c r="AX3351">
        <v>29.88</v>
      </c>
      <c r="AY3351">
        <v>0.17</v>
      </c>
      <c r="AZ3351">
        <v>0</v>
      </c>
      <c r="BA3351">
        <v>1350</v>
      </c>
    </row>
    <row r="3352" spans="1:53" x14ac:dyDescent="0.25">
      <c r="A3352">
        <v>6763</v>
      </c>
      <c r="B3352" t="s">
        <v>3578</v>
      </c>
      <c r="C3352">
        <v>0</v>
      </c>
      <c r="D3352">
        <v>1.58</v>
      </c>
      <c r="E3352">
        <v>0</v>
      </c>
      <c r="F3352">
        <v>0</v>
      </c>
      <c r="G3352">
        <v>0</v>
      </c>
      <c r="H3352">
        <v>0.03</v>
      </c>
      <c r="I3352">
        <v>0</v>
      </c>
      <c r="J3352">
        <v>2</v>
      </c>
      <c r="K3352">
        <v>0.03</v>
      </c>
      <c r="L3352">
        <v>-1</v>
      </c>
      <c r="M3352">
        <v>-1</v>
      </c>
      <c r="N3352">
        <v>0.67</v>
      </c>
      <c r="O3352">
        <v>3.58</v>
      </c>
      <c r="P3352">
        <v>0.03</v>
      </c>
      <c r="Q3352">
        <v>0.28000000000000003</v>
      </c>
      <c r="R3352">
        <v>0.05</v>
      </c>
      <c r="S3352">
        <v>0.32</v>
      </c>
      <c r="T3352">
        <v>0.23</v>
      </c>
      <c r="U3352">
        <v>0</v>
      </c>
      <c r="V3352">
        <v>0</v>
      </c>
      <c r="W3352">
        <v>20.67</v>
      </c>
      <c r="X3352">
        <v>0.6</v>
      </c>
      <c r="Y3352">
        <v>-1</v>
      </c>
      <c r="Z3352">
        <v>-1</v>
      </c>
      <c r="AA3352">
        <v>24.88</v>
      </c>
      <c r="AB3352">
        <v>0.03</v>
      </c>
      <c r="AC3352">
        <v>0.02</v>
      </c>
      <c r="AD3352">
        <v>0.03</v>
      </c>
      <c r="AE3352">
        <v>4.17</v>
      </c>
      <c r="AF3352">
        <v>-1</v>
      </c>
      <c r="AG3352">
        <v>-1</v>
      </c>
      <c r="AH3352">
        <v>-1</v>
      </c>
      <c r="AI3352">
        <v>0</v>
      </c>
      <c r="AJ3352">
        <v>0</v>
      </c>
      <c r="AK3352">
        <v>0.03</v>
      </c>
      <c r="AL3352">
        <v>0.03</v>
      </c>
      <c r="AM3352">
        <v>0.05</v>
      </c>
      <c r="AN3352">
        <v>0.05</v>
      </c>
      <c r="AO3352">
        <v>1.42</v>
      </c>
      <c r="AP3352">
        <v>1.42</v>
      </c>
      <c r="AQ3352">
        <v>22.67</v>
      </c>
      <c r="AR3352">
        <v>0.53</v>
      </c>
      <c r="AS3352">
        <v>0.68</v>
      </c>
      <c r="AT3352">
        <v>-1</v>
      </c>
      <c r="AU3352">
        <v>-1</v>
      </c>
      <c r="AV3352">
        <v>0.05</v>
      </c>
      <c r="AW3352">
        <v>29.88</v>
      </c>
      <c r="AX3352">
        <v>29.88</v>
      </c>
      <c r="AY3352">
        <v>0.17</v>
      </c>
      <c r="AZ3352">
        <v>0</v>
      </c>
      <c r="BA3352">
        <v>1350</v>
      </c>
    </row>
    <row r="3353" spans="1:53" x14ac:dyDescent="0.25">
      <c r="A3353">
        <v>6764</v>
      </c>
      <c r="B3353" t="s">
        <v>3579</v>
      </c>
      <c r="C3353">
        <v>0</v>
      </c>
      <c r="D3353">
        <v>1.58</v>
      </c>
      <c r="E3353">
        <v>0</v>
      </c>
      <c r="F3353">
        <v>0</v>
      </c>
      <c r="G3353">
        <v>0</v>
      </c>
      <c r="H3353">
        <v>0.03</v>
      </c>
      <c r="I3353">
        <v>0</v>
      </c>
      <c r="J3353">
        <v>2</v>
      </c>
      <c r="K3353">
        <v>0.03</v>
      </c>
      <c r="L3353">
        <v>-1</v>
      </c>
      <c r="M3353">
        <v>-1</v>
      </c>
      <c r="N3353">
        <v>0.67</v>
      </c>
      <c r="O3353">
        <v>3.58</v>
      </c>
      <c r="P3353">
        <v>0.03</v>
      </c>
      <c r="Q3353">
        <v>0.28000000000000003</v>
      </c>
      <c r="R3353">
        <v>0.05</v>
      </c>
      <c r="S3353">
        <v>0.32</v>
      </c>
      <c r="T3353">
        <v>0.23</v>
      </c>
      <c r="U3353">
        <v>0</v>
      </c>
      <c r="V3353">
        <v>0</v>
      </c>
      <c r="W3353">
        <v>20.67</v>
      </c>
      <c r="X3353">
        <v>0.6</v>
      </c>
      <c r="Y3353">
        <v>-1</v>
      </c>
      <c r="Z3353">
        <v>-1</v>
      </c>
      <c r="AA3353">
        <v>24.88</v>
      </c>
      <c r="AB3353">
        <v>0.03</v>
      </c>
      <c r="AC3353">
        <v>0.02</v>
      </c>
      <c r="AD3353">
        <v>0.03</v>
      </c>
      <c r="AE3353">
        <v>4.17</v>
      </c>
      <c r="AF3353">
        <v>-1</v>
      </c>
      <c r="AG3353">
        <v>-1</v>
      </c>
      <c r="AH3353">
        <v>-1</v>
      </c>
      <c r="AI3353">
        <v>0</v>
      </c>
      <c r="AJ3353">
        <v>0</v>
      </c>
      <c r="AK3353">
        <v>0.03</v>
      </c>
      <c r="AL3353">
        <v>0.03</v>
      </c>
      <c r="AM3353">
        <v>0.05</v>
      </c>
      <c r="AN3353">
        <v>0.05</v>
      </c>
      <c r="AO3353">
        <v>1.42</v>
      </c>
      <c r="AP3353">
        <v>1.42</v>
      </c>
      <c r="AQ3353">
        <v>22.67</v>
      </c>
      <c r="AR3353">
        <v>0.53</v>
      </c>
      <c r="AS3353">
        <v>0.68</v>
      </c>
      <c r="AT3353">
        <v>-1</v>
      </c>
      <c r="AU3353">
        <v>-1</v>
      </c>
      <c r="AV3353">
        <v>0.05</v>
      </c>
      <c r="AW3353">
        <v>29.88</v>
      </c>
      <c r="AX3353">
        <v>29.88</v>
      </c>
      <c r="AY3353">
        <v>0.17</v>
      </c>
      <c r="AZ3353">
        <v>0</v>
      </c>
      <c r="BA3353">
        <v>1350</v>
      </c>
    </row>
    <row r="3354" spans="1:53" x14ac:dyDescent="0.25">
      <c r="A3354">
        <v>6765</v>
      </c>
      <c r="B3354" t="s">
        <v>3580</v>
      </c>
      <c r="C3354">
        <v>0</v>
      </c>
      <c r="D3354">
        <v>1.58</v>
      </c>
      <c r="E3354">
        <v>0</v>
      </c>
      <c r="F3354">
        <v>0</v>
      </c>
      <c r="G3354">
        <v>0</v>
      </c>
      <c r="H3354">
        <v>0.03</v>
      </c>
      <c r="I3354">
        <v>0</v>
      </c>
      <c r="J3354">
        <v>2</v>
      </c>
      <c r="K3354">
        <v>0.03</v>
      </c>
      <c r="L3354">
        <v>-1</v>
      </c>
      <c r="M3354">
        <v>-1</v>
      </c>
      <c r="N3354">
        <v>0.67</v>
      </c>
      <c r="O3354">
        <v>3.58</v>
      </c>
      <c r="P3354">
        <v>0.03</v>
      </c>
      <c r="Q3354">
        <v>0.28000000000000003</v>
      </c>
      <c r="R3354">
        <v>0.05</v>
      </c>
      <c r="S3354">
        <v>0.32</v>
      </c>
      <c r="T3354">
        <v>0.23</v>
      </c>
      <c r="U3354">
        <v>0</v>
      </c>
      <c r="V3354">
        <v>0</v>
      </c>
      <c r="W3354">
        <v>20.67</v>
      </c>
      <c r="X3354">
        <v>0.6</v>
      </c>
      <c r="Y3354">
        <v>-1</v>
      </c>
      <c r="Z3354">
        <v>-1</v>
      </c>
      <c r="AA3354">
        <v>24.88</v>
      </c>
      <c r="AB3354">
        <v>0.03</v>
      </c>
      <c r="AC3354">
        <v>0.02</v>
      </c>
      <c r="AD3354">
        <v>0.03</v>
      </c>
      <c r="AE3354">
        <v>4.17</v>
      </c>
      <c r="AF3354">
        <v>-1</v>
      </c>
      <c r="AG3354">
        <v>-1</v>
      </c>
      <c r="AH3354">
        <v>-1</v>
      </c>
      <c r="AI3354">
        <v>0</v>
      </c>
      <c r="AJ3354">
        <v>0</v>
      </c>
      <c r="AK3354">
        <v>0.03</v>
      </c>
      <c r="AL3354">
        <v>0.03</v>
      </c>
      <c r="AM3354">
        <v>0.05</v>
      </c>
      <c r="AN3354">
        <v>0.05</v>
      </c>
      <c r="AO3354">
        <v>1.42</v>
      </c>
      <c r="AP3354">
        <v>1.42</v>
      </c>
      <c r="AQ3354">
        <v>22.67</v>
      </c>
      <c r="AR3354">
        <v>0.53</v>
      </c>
      <c r="AS3354">
        <v>0.68</v>
      </c>
      <c r="AT3354">
        <v>-1</v>
      </c>
      <c r="AU3354">
        <v>-1</v>
      </c>
      <c r="AV3354">
        <v>0.05</v>
      </c>
      <c r="AW3354">
        <v>29.88</v>
      </c>
      <c r="AX3354">
        <v>29.88</v>
      </c>
      <c r="AY3354">
        <v>0.17</v>
      </c>
      <c r="AZ3354">
        <v>0</v>
      </c>
      <c r="BA3354">
        <v>1350</v>
      </c>
    </row>
    <row r="3355" spans="1:53" x14ac:dyDescent="0.25">
      <c r="A3355">
        <v>6766</v>
      </c>
      <c r="B3355" t="s">
        <v>3581</v>
      </c>
      <c r="C3355">
        <v>0</v>
      </c>
      <c r="D3355">
        <v>1.58</v>
      </c>
      <c r="E3355">
        <v>0</v>
      </c>
      <c r="F3355">
        <v>0</v>
      </c>
      <c r="G3355">
        <v>0</v>
      </c>
      <c r="H3355">
        <v>0.03</v>
      </c>
      <c r="I3355">
        <v>0</v>
      </c>
      <c r="J3355">
        <v>2</v>
      </c>
      <c r="K3355">
        <v>0.03</v>
      </c>
      <c r="L3355">
        <v>-1</v>
      </c>
      <c r="M3355">
        <v>-1</v>
      </c>
      <c r="N3355">
        <v>0.67</v>
      </c>
      <c r="O3355">
        <v>3.58</v>
      </c>
      <c r="P3355">
        <v>0.03</v>
      </c>
      <c r="Q3355">
        <v>0.28000000000000003</v>
      </c>
      <c r="R3355">
        <v>0.05</v>
      </c>
      <c r="S3355">
        <v>0.32</v>
      </c>
      <c r="T3355">
        <v>0.23</v>
      </c>
      <c r="U3355">
        <v>0</v>
      </c>
      <c r="V3355">
        <v>0</v>
      </c>
      <c r="W3355">
        <v>20.67</v>
      </c>
      <c r="X3355">
        <v>0.6</v>
      </c>
      <c r="Y3355">
        <v>-1</v>
      </c>
      <c r="Z3355">
        <v>-1</v>
      </c>
      <c r="AA3355">
        <v>24.88</v>
      </c>
      <c r="AB3355">
        <v>0.03</v>
      </c>
      <c r="AC3355">
        <v>0.02</v>
      </c>
      <c r="AD3355">
        <v>0.03</v>
      </c>
      <c r="AE3355">
        <v>4.17</v>
      </c>
      <c r="AF3355">
        <v>-1</v>
      </c>
      <c r="AG3355">
        <v>-1</v>
      </c>
      <c r="AH3355">
        <v>-1</v>
      </c>
      <c r="AI3355">
        <v>0</v>
      </c>
      <c r="AJ3355">
        <v>0</v>
      </c>
      <c r="AK3355">
        <v>0.03</v>
      </c>
      <c r="AL3355">
        <v>0.03</v>
      </c>
      <c r="AM3355">
        <v>0.05</v>
      </c>
      <c r="AN3355">
        <v>0.05</v>
      </c>
      <c r="AO3355">
        <v>1.42</v>
      </c>
      <c r="AP3355">
        <v>1.42</v>
      </c>
      <c r="AQ3355">
        <v>22.67</v>
      </c>
      <c r="AR3355">
        <v>0.53</v>
      </c>
      <c r="AS3355">
        <v>0.68</v>
      </c>
      <c r="AT3355">
        <v>-1</v>
      </c>
      <c r="AU3355">
        <v>-1</v>
      </c>
      <c r="AV3355">
        <v>0.05</v>
      </c>
      <c r="AW3355">
        <v>29.88</v>
      </c>
      <c r="AX3355">
        <v>29.88</v>
      </c>
      <c r="AY3355">
        <v>0.17</v>
      </c>
      <c r="AZ3355">
        <v>0</v>
      </c>
      <c r="BA3355">
        <v>1350</v>
      </c>
    </row>
    <row r="3356" spans="1:53" x14ac:dyDescent="0.25">
      <c r="A3356">
        <v>6768</v>
      </c>
      <c r="B3356" t="s">
        <v>3582</v>
      </c>
      <c r="C3356">
        <v>0</v>
      </c>
      <c r="D3356">
        <v>1.58</v>
      </c>
      <c r="E3356">
        <v>0</v>
      </c>
      <c r="F3356">
        <v>0</v>
      </c>
      <c r="G3356">
        <v>0</v>
      </c>
      <c r="H3356">
        <v>0.03</v>
      </c>
      <c r="I3356">
        <v>0</v>
      </c>
      <c r="J3356">
        <v>2</v>
      </c>
      <c r="K3356">
        <v>0.03</v>
      </c>
      <c r="L3356">
        <v>-1</v>
      </c>
      <c r="M3356">
        <v>-1</v>
      </c>
      <c r="N3356">
        <v>0.67</v>
      </c>
      <c r="O3356">
        <v>3.58</v>
      </c>
      <c r="P3356">
        <v>0.03</v>
      </c>
      <c r="Q3356">
        <v>0.28000000000000003</v>
      </c>
      <c r="R3356">
        <v>0.05</v>
      </c>
      <c r="S3356">
        <v>0.32</v>
      </c>
      <c r="T3356">
        <v>0.23</v>
      </c>
      <c r="U3356">
        <v>0</v>
      </c>
      <c r="V3356">
        <v>0</v>
      </c>
      <c r="W3356">
        <v>20.67</v>
      </c>
      <c r="X3356">
        <v>0.6</v>
      </c>
      <c r="Y3356">
        <v>-1</v>
      </c>
      <c r="Z3356">
        <v>-1</v>
      </c>
      <c r="AA3356">
        <v>24.88</v>
      </c>
      <c r="AB3356">
        <v>0.03</v>
      </c>
      <c r="AC3356">
        <v>0.02</v>
      </c>
      <c r="AD3356">
        <v>0.03</v>
      </c>
      <c r="AE3356">
        <v>4.17</v>
      </c>
      <c r="AF3356">
        <v>-1</v>
      </c>
      <c r="AG3356">
        <v>-1</v>
      </c>
      <c r="AH3356">
        <v>-1</v>
      </c>
      <c r="AI3356">
        <v>0</v>
      </c>
      <c r="AJ3356">
        <v>0</v>
      </c>
      <c r="AK3356">
        <v>0.03</v>
      </c>
      <c r="AL3356">
        <v>0.03</v>
      </c>
      <c r="AM3356">
        <v>0.05</v>
      </c>
      <c r="AN3356">
        <v>0.05</v>
      </c>
      <c r="AO3356">
        <v>1.42</v>
      </c>
      <c r="AP3356">
        <v>1.42</v>
      </c>
      <c r="AQ3356">
        <v>22.67</v>
      </c>
      <c r="AR3356">
        <v>0.53</v>
      </c>
      <c r="AS3356">
        <v>0.68</v>
      </c>
      <c r="AT3356">
        <v>-1</v>
      </c>
      <c r="AU3356">
        <v>-1</v>
      </c>
      <c r="AV3356">
        <v>0.05</v>
      </c>
      <c r="AW3356">
        <v>29.88</v>
      </c>
      <c r="AX3356">
        <v>29.88</v>
      </c>
      <c r="AY3356">
        <v>0.17</v>
      </c>
      <c r="AZ3356">
        <v>0</v>
      </c>
      <c r="BA3356">
        <v>1350</v>
      </c>
    </row>
    <row r="3357" spans="1:53" x14ac:dyDescent="0.25">
      <c r="A3357">
        <v>6769</v>
      </c>
      <c r="B3357" t="s">
        <v>3583</v>
      </c>
      <c r="C3357">
        <v>0</v>
      </c>
      <c r="D3357">
        <v>1.58</v>
      </c>
      <c r="E3357">
        <v>0</v>
      </c>
      <c r="F3357">
        <v>0</v>
      </c>
      <c r="G3357">
        <v>0</v>
      </c>
      <c r="H3357">
        <v>0.03</v>
      </c>
      <c r="I3357">
        <v>0</v>
      </c>
      <c r="J3357">
        <v>2</v>
      </c>
      <c r="K3357">
        <v>0.03</v>
      </c>
      <c r="L3357">
        <v>-1</v>
      </c>
      <c r="M3357">
        <v>-1</v>
      </c>
      <c r="N3357">
        <v>0.67</v>
      </c>
      <c r="O3357">
        <v>3.58</v>
      </c>
      <c r="P3357">
        <v>0.03</v>
      </c>
      <c r="Q3357">
        <v>0.28000000000000003</v>
      </c>
      <c r="R3357">
        <v>0.05</v>
      </c>
      <c r="S3357">
        <v>0.32</v>
      </c>
      <c r="T3357">
        <v>0.23</v>
      </c>
      <c r="U3357">
        <v>0</v>
      </c>
      <c r="V3357">
        <v>0</v>
      </c>
      <c r="W3357">
        <v>20.67</v>
      </c>
      <c r="X3357">
        <v>0.6</v>
      </c>
      <c r="Y3357">
        <v>-1</v>
      </c>
      <c r="Z3357">
        <v>-1</v>
      </c>
      <c r="AA3357">
        <v>24.88</v>
      </c>
      <c r="AB3357">
        <v>0.03</v>
      </c>
      <c r="AC3357">
        <v>0.02</v>
      </c>
      <c r="AD3357">
        <v>0.03</v>
      </c>
      <c r="AE3357">
        <v>4.17</v>
      </c>
      <c r="AF3357">
        <v>-1</v>
      </c>
      <c r="AG3357">
        <v>-1</v>
      </c>
      <c r="AH3357">
        <v>-1</v>
      </c>
      <c r="AI3357">
        <v>0</v>
      </c>
      <c r="AJ3357">
        <v>0</v>
      </c>
      <c r="AK3357">
        <v>0.03</v>
      </c>
      <c r="AL3357">
        <v>0.03</v>
      </c>
      <c r="AM3357">
        <v>0.05</v>
      </c>
      <c r="AN3357">
        <v>0.05</v>
      </c>
      <c r="AO3357">
        <v>1.42</v>
      </c>
      <c r="AP3357">
        <v>1.42</v>
      </c>
      <c r="AQ3357">
        <v>22.67</v>
      </c>
      <c r="AR3357">
        <v>0.53</v>
      </c>
      <c r="AS3357">
        <v>0.68</v>
      </c>
      <c r="AT3357">
        <v>-1</v>
      </c>
      <c r="AU3357">
        <v>-1</v>
      </c>
      <c r="AV3357">
        <v>0.05</v>
      </c>
      <c r="AW3357">
        <v>29.88</v>
      </c>
      <c r="AX3357">
        <v>29.88</v>
      </c>
      <c r="AY3357">
        <v>0.17</v>
      </c>
      <c r="AZ3357">
        <v>0</v>
      </c>
      <c r="BA3357">
        <v>1350</v>
      </c>
    </row>
    <row r="3358" spans="1:53" x14ac:dyDescent="0.25">
      <c r="A3358">
        <v>6770</v>
      </c>
      <c r="B3358" t="s">
        <v>3584</v>
      </c>
      <c r="C3358">
        <v>0</v>
      </c>
      <c r="D3358">
        <v>1.58</v>
      </c>
      <c r="E3358">
        <v>0</v>
      </c>
      <c r="F3358">
        <v>0</v>
      </c>
      <c r="G3358">
        <v>0</v>
      </c>
      <c r="H3358">
        <v>0.03</v>
      </c>
      <c r="I3358">
        <v>0</v>
      </c>
      <c r="J3358">
        <v>2</v>
      </c>
      <c r="K3358">
        <v>0.03</v>
      </c>
      <c r="L3358">
        <v>-1</v>
      </c>
      <c r="M3358">
        <v>-1</v>
      </c>
      <c r="N3358">
        <v>0.67</v>
      </c>
      <c r="O3358">
        <v>3.58</v>
      </c>
      <c r="P3358">
        <v>0.03</v>
      </c>
      <c r="Q3358">
        <v>0.28000000000000003</v>
      </c>
      <c r="R3358">
        <v>0.05</v>
      </c>
      <c r="S3358">
        <v>0.32</v>
      </c>
      <c r="T3358">
        <v>0.23</v>
      </c>
      <c r="U3358">
        <v>0</v>
      </c>
      <c r="V3358">
        <v>0</v>
      </c>
      <c r="W3358">
        <v>20.67</v>
      </c>
      <c r="X3358">
        <v>0.6</v>
      </c>
      <c r="Y3358">
        <v>-1</v>
      </c>
      <c r="Z3358">
        <v>-1</v>
      </c>
      <c r="AA3358">
        <v>24.88</v>
      </c>
      <c r="AB3358">
        <v>0.03</v>
      </c>
      <c r="AC3358">
        <v>0.02</v>
      </c>
      <c r="AD3358">
        <v>0.03</v>
      </c>
      <c r="AE3358">
        <v>4.17</v>
      </c>
      <c r="AF3358">
        <v>-1</v>
      </c>
      <c r="AG3358">
        <v>-1</v>
      </c>
      <c r="AH3358">
        <v>-1</v>
      </c>
      <c r="AI3358">
        <v>0</v>
      </c>
      <c r="AJ3358">
        <v>0</v>
      </c>
      <c r="AK3358">
        <v>0.03</v>
      </c>
      <c r="AL3358">
        <v>0.03</v>
      </c>
      <c r="AM3358">
        <v>0.05</v>
      </c>
      <c r="AN3358">
        <v>0.05</v>
      </c>
      <c r="AO3358">
        <v>1.42</v>
      </c>
      <c r="AP3358">
        <v>1.42</v>
      </c>
      <c r="AQ3358">
        <v>22.67</v>
      </c>
      <c r="AR3358">
        <v>0.53</v>
      </c>
      <c r="AS3358">
        <v>0.68</v>
      </c>
      <c r="AT3358">
        <v>-1</v>
      </c>
      <c r="AU3358">
        <v>-1</v>
      </c>
      <c r="AV3358">
        <v>0.05</v>
      </c>
      <c r="AW3358">
        <v>29.88</v>
      </c>
      <c r="AX3358">
        <v>29.88</v>
      </c>
      <c r="AY3358">
        <v>0.17</v>
      </c>
      <c r="AZ3358">
        <v>0</v>
      </c>
      <c r="BA3358">
        <v>1350</v>
      </c>
    </row>
    <row r="3359" spans="1:53" x14ac:dyDescent="0.25">
      <c r="A3359">
        <v>6771</v>
      </c>
      <c r="B3359" t="s">
        <v>3585</v>
      </c>
      <c r="C3359">
        <v>0</v>
      </c>
      <c r="D3359">
        <v>1.58</v>
      </c>
      <c r="E3359">
        <v>0</v>
      </c>
      <c r="F3359">
        <v>0</v>
      </c>
      <c r="G3359">
        <v>0</v>
      </c>
      <c r="H3359">
        <v>0.03</v>
      </c>
      <c r="I3359">
        <v>0</v>
      </c>
      <c r="J3359">
        <v>2</v>
      </c>
      <c r="K3359">
        <v>0.03</v>
      </c>
      <c r="L3359">
        <v>-1</v>
      </c>
      <c r="M3359">
        <v>-1</v>
      </c>
      <c r="N3359">
        <v>0.67</v>
      </c>
      <c r="O3359">
        <v>3.58</v>
      </c>
      <c r="P3359">
        <v>0.03</v>
      </c>
      <c r="Q3359">
        <v>0.28000000000000003</v>
      </c>
      <c r="R3359">
        <v>0.05</v>
      </c>
      <c r="S3359">
        <v>0.32</v>
      </c>
      <c r="T3359">
        <v>0.23</v>
      </c>
      <c r="U3359">
        <v>0</v>
      </c>
      <c r="V3359">
        <v>0</v>
      </c>
      <c r="W3359">
        <v>20.67</v>
      </c>
      <c r="X3359">
        <v>0.6</v>
      </c>
      <c r="Y3359">
        <v>-1</v>
      </c>
      <c r="Z3359">
        <v>-1</v>
      </c>
      <c r="AA3359">
        <v>24.88</v>
      </c>
      <c r="AB3359">
        <v>0.03</v>
      </c>
      <c r="AC3359">
        <v>0.02</v>
      </c>
      <c r="AD3359">
        <v>0.03</v>
      </c>
      <c r="AE3359">
        <v>4.17</v>
      </c>
      <c r="AF3359">
        <v>-1</v>
      </c>
      <c r="AG3359">
        <v>-1</v>
      </c>
      <c r="AH3359">
        <v>-1</v>
      </c>
      <c r="AI3359">
        <v>0</v>
      </c>
      <c r="AJ3359">
        <v>0</v>
      </c>
      <c r="AK3359">
        <v>0.03</v>
      </c>
      <c r="AL3359">
        <v>0.03</v>
      </c>
      <c r="AM3359">
        <v>0.05</v>
      </c>
      <c r="AN3359">
        <v>0.05</v>
      </c>
      <c r="AO3359">
        <v>1.42</v>
      </c>
      <c r="AP3359">
        <v>1.42</v>
      </c>
      <c r="AQ3359">
        <v>22.67</v>
      </c>
      <c r="AR3359">
        <v>0.53</v>
      </c>
      <c r="AS3359">
        <v>0.68</v>
      </c>
      <c r="AT3359">
        <v>-1</v>
      </c>
      <c r="AU3359">
        <v>-1</v>
      </c>
      <c r="AV3359">
        <v>0.05</v>
      </c>
      <c r="AW3359">
        <v>29.88</v>
      </c>
      <c r="AX3359">
        <v>29.88</v>
      </c>
      <c r="AY3359">
        <v>0.17</v>
      </c>
      <c r="AZ3359">
        <v>0</v>
      </c>
      <c r="BA3359">
        <v>1350</v>
      </c>
    </row>
    <row r="3360" spans="1:53" x14ac:dyDescent="0.25">
      <c r="B3360" t="s">
        <v>3585</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A1796"/>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6" width="6.28515625" customWidth="1"/>
  </cols>
  <sheetData>
    <row r="1" spans="1:53" x14ac:dyDescent="0.25">
      <c r="A1" t="s">
        <v>3594</v>
      </c>
      <c r="D1" t="s">
        <v>2</v>
      </c>
      <c r="P1" t="s">
        <v>12</v>
      </c>
      <c r="AB1" t="s">
        <v>28</v>
      </c>
      <c r="AF1" t="s">
        <v>42</v>
      </c>
      <c r="AI1" t="s">
        <v>33</v>
      </c>
      <c r="AQ1" t="s">
        <v>46</v>
      </c>
    </row>
    <row r="2" spans="1:53"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93</v>
      </c>
      <c r="B3" t="s">
        <v>485</v>
      </c>
      <c r="C3">
        <v>0</v>
      </c>
      <c r="D3">
        <v>1.58</v>
      </c>
      <c r="E3">
        <v>0</v>
      </c>
      <c r="F3">
        <v>0</v>
      </c>
      <c r="G3">
        <v>0</v>
      </c>
      <c r="H3">
        <v>0.03</v>
      </c>
      <c r="I3">
        <v>0</v>
      </c>
      <c r="J3">
        <v>2</v>
      </c>
      <c r="K3">
        <v>0.03</v>
      </c>
      <c r="L3">
        <v>-1</v>
      </c>
      <c r="M3">
        <v>-1</v>
      </c>
      <c r="N3">
        <v>0.67</v>
      </c>
      <c r="O3">
        <v>3.58</v>
      </c>
      <c r="P3">
        <v>0.03</v>
      </c>
      <c r="Q3">
        <v>0.28000000000000003</v>
      </c>
      <c r="R3">
        <v>0.05</v>
      </c>
      <c r="S3">
        <v>0.32</v>
      </c>
      <c r="T3">
        <v>0.23</v>
      </c>
      <c r="U3">
        <v>0</v>
      </c>
      <c r="V3">
        <v>0</v>
      </c>
      <c r="W3">
        <v>20.67</v>
      </c>
      <c r="X3">
        <v>0.6</v>
      </c>
      <c r="Y3">
        <v>-1</v>
      </c>
      <c r="Z3">
        <v>-1</v>
      </c>
      <c r="AA3">
        <v>24.88</v>
      </c>
      <c r="AB3">
        <v>0.03</v>
      </c>
      <c r="AC3">
        <v>0.02</v>
      </c>
      <c r="AD3">
        <v>0.03</v>
      </c>
      <c r="AE3">
        <v>4.17</v>
      </c>
      <c r="AF3">
        <v>-1</v>
      </c>
      <c r="AG3">
        <v>-1</v>
      </c>
      <c r="AH3">
        <v>-1</v>
      </c>
      <c r="AI3">
        <v>0</v>
      </c>
      <c r="AJ3">
        <v>0</v>
      </c>
      <c r="AK3">
        <v>0.03</v>
      </c>
      <c r="AL3">
        <v>0.03</v>
      </c>
      <c r="AM3">
        <v>0.05</v>
      </c>
      <c r="AN3">
        <v>0.05</v>
      </c>
      <c r="AO3">
        <v>1.42</v>
      </c>
      <c r="AP3">
        <v>1.42</v>
      </c>
      <c r="AQ3">
        <v>22.67</v>
      </c>
      <c r="AR3">
        <v>0.53</v>
      </c>
      <c r="AS3">
        <v>0.68</v>
      </c>
      <c r="AT3">
        <v>-1</v>
      </c>
      <c r="AU3">
        <v>-1</v>
      </c>
      <c r="AV3">
        <v>0.05</v>
      </c>
      <c r="AW3">
        <v>29.88</v>
      </c>
      <c r="AX3">
        <v>29.88</v>
      </c>
      <c r="AY3">
        <v>0.17</v>
      </c>
      <c r="AZ3">
        <v>0</v>
      </c>
      <c r="BA3">
        <v>1505.5991834135239</v>
      </c>
    </row>
    <row r="4" spans="1:53" x14ac:dyDescent="0.25">
      <c r="A4">
        <v>1714</v>
      </c>
      <c r="B4" t="s">
        <v>1020</v>
      </c>
      <c r="C4">
        <v>0</v>
      </c>
      <c r="D4">
        <v>1.58</v>
      </c>
      <c r="E4">
        <v>0</v>
      </c>
      <c r="F4">
        <v>0</v>
      </c>
      <c r="G4">
        <v>0</v>
      </c>
      <c r="H4">
        <v>0.03</v>
      </c>
      <c r="I4">
        <v>0</v>
      </c>
      <c r="J4">
        <v>2</v>
      </c>
      <c r="K4">
        <v>0.03</v>
      </c>
      <c r="L4">
        <v>-1</v>
      </c>
      <c r="M4">
        <v>-1</v>
      </c>
      <c r="N4">
        <v>0.67</v>
      </c>
      <c r="O4">
        <v>3.58</v>
      </c>
      <c r="P4">
        <v>0.03</v>
      </c>
      <c r="Q4">
        <v>0.28000000000000003</v>
      </c>
      <c r="R4">
        <v>0.05</v>
      </c>
      <c r="S4">
        <v>0.32</v>
      </c>
      <c r="T4">
        <v>0.23</v>
      </c>
      <c r="U4">
        <v>0</v>
      </c>
      <c r="V4">
        <v>0</v>
      </c>
      <c r="W4">
        <v>20.67</v>
      </c>
      <c r="X4">
        <v>0.6</v>
      </c>
      <c r="Y4">
        <v>-1</v>
      </c>
      <c r="Z4">
        <v>-1</v>
      </c>
      <c r="AA4">
        <v>24.88</v>
      </c>
      <c r="AB4">
        <v>0.03</v>
      </c>
      <c r="AC4">
        <v>0.02</v>
      </c>
      <c r="AD4">
        <v>0.03</v>
      </c>
      <c r="AE4">
        <v>4.17</v>
      </c>
      <c r="AF4">
        <v>-1</v>
      </c>
      <c r="AG4">
        <v>-1</v>
      </c>
      <c r="AH4">
        <v>-1</v>
      </c>
      <c r="AI4">
        <v>0</v>
      </c>
      <c r="AJ4">
        <v>0</v>
      </c>
      <c r="AK4">
        <v>0.03</v>
      </c>
      <c r="AL4">
        <v>0.03</v>
      </c>
      <c r="AM4">
        <v>0.05</v>
      </c>
      <c r="AN4">
        <v>0.05</v>
      </c>
      <c r="AO4">
        <v>1.42</v>
      </c>
      <c r="AP4">
        <v>1.42</v>
      </c>
      <c r="AQ4">
        <v>22.67</v>
      </c>
      <c r="AR4">
        <v>0.53</v>
      </c>
      <c r="AS4">
        <v>0.68</v>
      </c>
      <c r="AT4">
        <v>-1</v>
      </c>
      <c r="AU4">
        <v>-1</v>
      </c>
      <c r="AV4">
        <v>0.05</v>
      </c>
      <c r="AW4">
        <v>29.88</v>
      </c>
      <c r="AX4">
        <v>29.88</v>
      </c>
      <c r="AY4">
        <v>0.17</v>
      </c>
      <c r="AZ4">
        <v>0</v>
      </c>
      <c r="BA4">
        <v>1571.6097727426604</v>
      </c>
    </row>
    <row r="5" spans="1:53" x14ac:dyDescent="0.25">
      <c r="A5">
        <v>1816</v>
      </c>
      <c r="B5" t="s">
        <v>1077</v>
      </c>
      <c r="C5">
        <v>0</v>
      </c>
      <c r="D5">
        <v>1.58</v>
      </c>
      <c r="E5">
        <v>0</v>
      </c>
      <c r="F5">
        <v>0</v>
      </c>
      <c r="G5">
        <v>0</v>
      </c>
      <c r="H5">
        <v>0.03</v>
      </c>
      <c r="I5">
        <v>0</v>
      </c>
      <c r="J5">
        <v>2</v>
      </c>
      <c r="K5">
        <v>0.03</v>
      </c>
      <c r="L5">
        <v>-1</v>
      </c>
      <c r="M5">
        <v>-1</v>
      </c>
      <c r="N5">
        <v>0.67</v>
      </c>
      <c r="O5">
        <v>3.58</v>
      </c>
      <c r="P5">
        <v>0.03</v>
      </c>
      <c r="Q5">
        <v>0.28000000000000003</v>
      </c>
      <c r="R5">
        <v>0.05</v>
      </c>
      <c r="S5">
        <v>0.32</v>
      </c>
      <c r="T5">
        <v>0.23</v>
      </c>
      <c r="U5">
        <v>0</v>
      </c>
      <c r="V5">
        <v>0</v>
      </c>
      <c r="W5">
        <v>20.67</v>
      </c>
      <c r="X5">
        <v>0.6</v>
      </c>
      <c r="Y5">
        <v>-1</v>
      </c>
      <c r="Z5">
        <v>-1</v>
      </c>
      <c r="AA5">
        <v>24.88</v>
      </c>
      <c r="AB5">
        <v>0.03</v>
      </c>
      <c r="AC5">
        <v>0.02</v>
      </c>
      <c r="AD5">
        <v>0.03</v>
      </c>
      <c r="AE5">
        <v>4.17</v>
      </c>
      <c r="AF5">
        <v>-1</v>
      </c>
      <c r="AG5">
        <v>-1</v>
      </c>
      <c r="AH5">
        <v>-1</v>
      </c>
      <c r="AI5">
        <v>0</v>
      </c>
      <c r="AJ5">
        <v>0</v>
      </c>
      <c r="AK5">
        <v>0.03</v>
      </c>
      <c r="AL5">
        <v>0.03</v>
      </c>
      <c r="AM5">
        <v>0.05</v>
      </c>
      <c r="AN5">
        <v>0.05</v>
      </c>
      <c r="AO5">
        <v>1.42</v>
      </c>
      <c r="AP5">
        <v>1.42</v>
      </c>
      <c r="AQ5">
        <v>22.67</v>
      </c>
      <c r="AR5">
        <v>0.53</v>
      </c>
      <c r="AS5">
        <v>0.68</v>
      </c>
      <c r="AT5">
        <v>-1</v>
      </c>
      <c r="AU5">
        <v>-1</v>
      </c>
      <c r="AV5">
        <v>0.05</v>
      </c>
      <c r="AW5">
        <v>29.88</v>
      </c>
      <c r="AX5">
        <v>29.88</v>
      </c>
      <c r="AY5">
        <v>0.17</v>
      </c>
      <c r="AZ5">
        <v>0</v>
      </c>
      <c r="BA5">
        <v>1483.4662617801607</v>
      </c>
    </row>
    <row r="6" spans="1:53" x14ac:dyDescent="0.25">
      <c r="A6">
        <v>2052</v>
      </c>
      <c r="B6" t="s">
        <v>1138</v>
      </c>
      <c r="C6">
        <v>0</v>
      </c>
      <c r="D6">
        <v>1.58</v>
      </c>
      <c r="E6">
        <v>0</v>
      </c>
      <c r="F6">
        <v>0</v>
      </c>
      <c r="G6">
        <v>0</v>
      </c>
      <c r="H6">
        <v>0.03</v>
      </c>
      <c r="I6">
        <v>0</v>
      </c>
      <c r="J6">
        <v>2</v>
      </c>
      <c r="K6">
        <v>0.03</v>
      </c>
      <c r="L6">
        <v>-1</v>
      </c>
      <c r="M6">
        <v>-1</v>
      </c>
      <c r="N6">
        <v>0.67</v>
      </c>
      <c r="O6">
        <v>3.58</v>
      </c>
      <c r="P6">
        <v>0.03</v>
      </c>
      <c r="Q6">
        <v>0.28000000000000003</v>
      </c>
      <c r="R6">
        <v>0.05</v>
      </c>
      <c r="S6">
        <v>0.32</v>
      </c>
      <c r="T6">
        <v>0.23</v>
      </c>
      <c r="U6">
        <v>0</v>
      </c>
      <c r="V6">
        <v>0</v>
      </c>
      <c r="W6">
        <v>20.67</v>
      </c>
      <c r="X6">
        <v>0.6</v>
      </c>
      <c r="Y6">
        <v>-1</v>
      </c>
      <c r="Z6">
        <v>-1</v>
      </c>
      <c r="AA6">
        <v>24.88</v>
      </c>
      <c r="AB6">
        <v>0.03</v>
      </c>
      <c r="AC6">
        <v>0.02</v>
      </c>
      <c r="AD6">
        <v>0.03</v>
      </c>
      <c r="AE6">
        <v>4.17</v>
      </c>
      <c r="AF6">
        <v>-1</v>
      </c>
      <c r="AG6">
        <v>-1</v>
      </c>
      <c r="AH6">
        <v>-1</v>
      </c>
      <c r="AI6">
        <v>0</v>
      </c>
      <c r="AJ6">
        <v>0</v>
      </c>
      <c r="AK6">
        <v>0.03</v>
      </c>
      <c r="AL6">
        <v>0.03</v>
      </c>
      <c r="AM6">
        <v>0.05</v>
      </c>
      <c r="AN6">
        <v>0.05</v>
      </c>
      <c r="AO6">
        <v>1.42</v>
      </c>
      <c r="AP6">
        <v>1.42</v>
      </c>
      <c r="AQ6">
        <v>22.67</v>
      </c>
      <c r="AR6">
        <v>0.53</v>
      </c>
      <c r="AS6">
        <v>0.68</v>
      </c>
      <c r="AT6">
        <v>-1</v>
      </c>
      <c r="AU6">
        <v>-1</v>
      </c>
      <c r="AV6">
        <v>0.05</v>
      </c>
      <c r="AW6">
        <v>29.88</v>
      </c>
      <c r="AX6">
        <v>29.88</v>
      </c>
      <c r="AY6">
        <v>0.17</v>
      </c>
      <c r="AZ6">
        <v>0</v>
      </c>
      <c r="BA6">
        <v>1672.5672939188885</v>
      </c>
    </row>
    <row r="7" spans="1:53" x14ac:dyDescent="0.25">
      <c r="A7">
        <v>2227</v>
      </c>
      <c r="B7" t="s">
        <v>1205</v>
      </c>
      <c r="C7">
        <v>0</v>
      </c>
      <c r="D7">
        <v>1.58</v>
      </c>
      <c r="E7">
        <v>0</v>
      </c>
      <c r="F7">
        <v>0</v>
      </c>
      <c r="G7">
        <v>0</v>
      </c>
      <c r="H7">
        <v>0.03</v>
      </c>
      <c r="I7">
        <v>0</v>
      </c>
      <c r="J7">
        <v>2</v>
      </c>
      <c r="K7">
        <v>0.03</v>
      </c>
      <c r="L7">
        <v>-1</v>
      </c>
      <c r="M7">
        <v>-1</v>
      </c>
      <c r="N7">
        <v>0.67</v>
      </c>
      <c r="O7">
        <v>3.58</v>
      </c>
      <c r="P7">
        <v>0.03</v>
      </c>
      <c r="Q7">
        <v>0.28000000000000003</v>
      </c>
      <c r="R7">
        <v>0.05</v>
      </c>
      <c r="S7">
        <v>0.32</v>
      </c>
      <c r="T7">
        <v>0.23</v>
      </c>
      <c r="U7">
        <v>0</v>
      </c>
      <c r="V7">
        <v>0</v>
      </c>
      <c r="W7">
        <v>20.67</v>
      </c>
      <c r="X7">
        <v>0.6</v>
      </c>
      <c r="Y7">
        <v>-1</v>
      </c>
      <c r="Z7">
        <v>-1</v>
      </c>
      <c r="AA7">
        <v>24.88</v>
      </c>
      <c r="AB7">
        <v>0.03</v>
      </c>
      <c r="AC7">
        <v>0.02</v>
      </c>
      <c r="AD7">
        <v>0.03</v>
      </c>
      <c r="AE7">
        <v>4.17</v>
      </c>
      <c r="AF7">
        <v>-1</v>
      </c>
      <c r="AG7">
        <v>-1</v>
      </c>
      <c r="AH7">
        <v>-1</v>
      </c>
      <c r="AI7">
        <v>0</v>
      </c>
      <c r="AJ7">
        <v>0</v>
      </c>
      <c r="AK7">
        <v>0.03</v>
      </c>
      <c r="AL7">
        <v>0.03</v>
      </c>
      <c r="AM7">
        <v>0.05</v>
      </c>
      <c r="AN7">
        <v>0.05</v>
      </c>
      <c r="AO7">
        <v>1.42</v>
      </c>
      <c r="AP7">
        <v>1.42</v>
      </c>
      <c r="AQ7">
        <v>22.67</v>
      </c>
      <c r="AR7">
        <v>0.53</v>
      </c>
      <c r="AS7">
        <v>0.68</v>
      </c>
      <c r="AT7">
        <v>-1</v>
      </c>
      <c r="AU7">
        <v>-1</v>
      </c>
      <c r="AV7">
        <v>0.05</v>
      </c>
      <c r="AW7">
        <v>29.88</v>
      </c>
      <c r="AX7">
        <v>29.88</v>
      </c>
      <c r="AY7">
        <v>0.17</v>
      </c>
      <c r="AZ7">
        <v>0</v>
      </c>
      <c r="BA7">
        <v>1430.240325089341</v>
      </c>
    </row>
    <row r="8" spans="1:53" x14ac:dyDescent="0.25">
      <c r="A8">
        <v>2264</v>
      </c>
      <c r="B8" t="s">
        <v>1218</v>
      </c>
      <c r="C8">
        <v>0</v>
      </c>
      <c r="D8">
        <v>1.58</v>
      </c>
      <c r="E8">
        <v>0</v>
      </c>
      <c r="F8">
        <v>0</v>
      </c>
      <c r="G8">
        <v>0</v>
      </c>
      <c r="H8">
        <v>0.03</v>
      </c>
      <c r="I8">
        <v>0</v>
      </c>
      <c r="J8">
        <v>2</v>
      </c>
      <c r="K8">
        <v>0.03</v>
      </c>
      <c r="L8">
        <v>-1</v>
      </c>
      <c r="M8">
        <v>-1</v>
      </c>
      <c r="N8">
        <v>0.67</v>
      </c>
      <c r="O8">
        <v>3.58</v>
      </c>
      <c r="P8">
        <v>0.03</v>
      </c>
      <c r="Q8">
        <v>0.28000000000000003</v>
      </c>
      <c r="R8">
        <v>0.05</v>
      </c>
      <c r="S8">
        <v>0.32</v>
      </c>
      <c r="T8">
        <v>0.23</v>
      </c>
      <c r="U8">
        <v>0</v>
      </c>
      <c r="V8">
        <v>0</v>
      </c>
      <c r="W8">
        <v>20.67</v>
      </c>
      <c r="X8">
        <v>0.6</v>
      </c>
      <c r="Y8">
        <v>-1</v>
      </c>
      <c r="Z8">
        <v>-1</v>
      </c>
      <c r="AA8">
        <v>24.88</v>
      </c>
      <c r="AB8">
        <v>0.03</v>
      </c>
      <c r="AC8">
        <v>0.02</v>
      </c>
      <c r="AD8">
        <v>0.03</v>
      </c>
      <c r="AE8">
        <v>4.17</v>
      </c>
      <c r="AF8">
        <v>-1</v>
      </c>
      <c r="AG8">
        <v>-1</v>
      </c>
      <c r="AH8">
        <v>-1</v>
      </c>
      <c r="AI8">
        <v>0</v>
      </c>
      <c r="AJ8">
        <v>0</v>
      </c>
      <c r="AK8">
        <v>0.03</v>
      </c>
      <c r="AL8">
        <v>0.03</v>
      </c>
      <c r="AM8">
        <v>0.05</v>
      </c>
      <c r="AN8">
        <v>0.05</v>
      </c>
      <c r="AO8">
        <v>1.42</v>
      </c>
      <c r="AP8">
        <v>1.42</v>
      </c>
      <c r="AQ8">
        <v>22.67</v>
      </c>
      <c r="AR8">
        <v>0.53</v>
      </c>
      <c r="AS8">
        <v>0.68</v>
      </c>
      <c r="AT8">
        <v>-1</v>
      </c>
      <c r="AU8">
        <v>-1</v>
      </c>
      <c r="AV8">
        <v>0.05</v>
      </c>
      <c r="AW8">
        <v>29.88</v>
      </c>
      <c r="AX8">
        <v>29.88</v>
      </c>
      <c r="AY8">
        <v>0.17</v>
      </c>
      <c r="AZ8">
        <v>0</v>
      </c>
      <c r="BA8">
        <v>1451.1102265681195</v>
      </c>
    </row>
    <row r="9" spans="1:53" x14ac:dyDescent="0.25">
      <c r="A9">
        <v>2503</v>
      </c>
      <c r="B9" t="s">
        <v>1298</v>
      </c>
      <c r="C9">
        <v>0</v>
      </c>
      <c r="D9">
        <v>1.58</v>
      </c>
      <c r="E9">
        <v>0</v>
      </c>
      <c r="F9">
        <v>0</v>
      </c>
      <c r="G9">
        <v>0</v>
      </c>
      <c r="H9">
        <v>0.03</v>
      </c>
      <c r="I9">
        <v>0</v>
      </c>
      <c r="J9">
        <v>2</v>
      </c>
      <c r="K9">
        <v>0.03</v>
      </c>
      <c r="L9">
        <v>-1</v>
      </c>
      <c r="M9">
        <v>-1</v>
      </c>
      <c r="N9">
        <v>0.67</v>
      </c>
      <c r="O9">
        <v>3.58</v>
      </c>
      <c r="P9">
        <v>0.03</v>
      </c>
      <c r="Q9">
        <v>0.28000000000000003</v>
      </c>
      <c r="R9">
        <v>0.05</v>
      </c>
      <c r="S9">
        <v>0.32</v>
      </c>
      <c r="T9">
        <v>0.23</v>
      </c>
      <c r="U9">
        <v>0</v>
      </c>
      <c r="V9">
        <v>0</v>
      </c>
      <c r="W9">
        <v>20.67</v>
      </c>
      <c r="X9">
        <v>0.6</v>
      </c>
      <c r="Y9">
        <v>-1</v>
      </c>
      <c r="Z9">
        <v>-1</v>
      </c>
      <c r="AA9">
        <v>24.88</v>
      </c>
      <c r="AB9">
        <v>0.03</v>
      </c>
      <c r="AC9">
        <v>0.02</v>
      </c>
      <c r="AD9">
        <v>0.03</v>
      </c>
      <c r="AE9">
        <v>4.17</v>
      </c>
      <c r="AF9">
        <v>-1</v>
      </c>
      <c r="AG9">
        <v>-1</v>
      </c>
      <c r="AH9">
        <v>-1</v>
      </c>
      <c r="AI9">
        <v>0</v>
      </c>
      <c r="AJ9">
        <v>0</v>
      </c>
      <c r="AK9">
        <v>0.03</v>
      </c>
      <c r="AL9">
        <v>0.03</v>
      </c>
      <c r="AM9">
        <v>0.05</v>
      </c>
      <c r="AN9">
        <v>0.05</v>
      </c>
      <c r="AO9">
        <v>1.42</v>
      </c>
      <c r="AP9">
        <v>1.42</v>
      </c>
      <c r="AQ9">
        <v>22.67</v>
      </c>
      <c r="AR9">
        <v>0.53</v>
      </c>
      <c r="AS9">
        <v>0.68</v>
      </c>
      <c r="AT9">
        <v>-1</v>
      </c>
      <c r="AU9">
        <v>-1</v>
      </c>
      <c r="AV9">
        <v>0.05</v>
      </c>
      <c r="AW9">
        <v>29.88</v>
      </c>
      <c r="AX9">
        <v>29.88</v>
      </c>
      <c r="AY9">
        <v>0.17</v>
      </c>
      <c r="AZ9">
        <v>0</v>
      </c>
      <c r="BA9">
        <v>1474.6061049800878</v>
      </c>
    </row>
    <row r="10" spans="1:53" x14ac:dyDescent="0.25">
      <c r="A10">
        <v>2526</v>
      </c>
      <c r="B10" t="s">
        <v>1311</v>
      </c>
      <c r="C10">
        <v>0</v>
      </c>
      <c r="D10">
        <v>1.58</v>
      </c>
      <c r="E10">
        <v>0</v>
      </c>
      <c r="F10">
        <v>0</v>
      </c>
      <c r="G10">
        <v>0</v>
      </c>
      <c r="H10">
        <v>0.03</v>
      </c>
      <c r="I10">
        <v>0</v>
      </c>
      <c r="J10">
        <v>2</v>
      </c>
      <c r="K10">
        <v>0.03</v>
      </c>
      <c r="L10">
        <v>-1</v>
      </c>
      <c r="M10">
        <v>-1</v>
      </c>
      <c r="N10">
        <v>0.67</v>
      </c>
      <c r="O10">
        <v>3.58</v>
      </c>
      <c r="P10">
        <v>0.03</v>
      </c>
      <c r="Q10">
        <v>0.28000000000000003</v>
      </c>
      <c r="R10">
        <v>0.05</v>
      </c>
      <c r="S10">
        <v>0.32</v>
      </c>
      <c r="T10">
        <v>0.23</v>
      </c>
      <c r="U10">
        <v>0</v>
      </c>
      <c r="V10">
        <v>0</v>
      </c>
      <c r="W10">
        <v>20.67</v>
      </c>
      <c r="X10">
        <v>0.6</v>
      </c>
      <c r="Y10">
        <v>-1</v>
      </c>
      <c r="Z10">
        <v>-1</v>
      </c>
      <c r="AA10">
        <v>24.88</v>
      </c>
      <c r="AB10">
        <v>0.03</v>
      </c>
      <c r="AC10">
        <v>0.02</v>
      </c>
      <c r="AD10">
        <v>0.03</v>
      </c>
      <c r="AE10">
        <v>4.17</v>
      </c>
      <c r="AF10">
        <v>-1</v>
      </c>
      <c r="AG10">
        <v>-1</v>
      </c>
      <c r="AH10">
        <v>-1</v>
      </c>
      <c r="AI10">
        <v>0</v>
      </c>
      <c r="AJ10">
        <v>0</v>
      </c>
      <c r="AK10">
        <v>0.03</v>
      </c>
      <c r="AL10">
        <v>0.03</v>
      </c>
      <c r="AM10">
        <v>0.05</v>
      </c>
      <c r="AN10">
        <v>0.05</v>
      </c>
      <c r="AO10">
        <v>1.42</v>
      </c>
      <c r="AP10">
        <v>1.42</v>
      </c>
      <c r="AQ10">
        <v>22.67</v>
      </c>
      <c r="AR10">
        <v>0.53</v>
      </c>
      <c r="AS10">
        <v>0.68</v>
      </c>
      <c r="AT10">
        <v>-1</v>
      </c>
      <c r="AU10">
        <v>-1</v>
      </c>
      <c r="AV10">
        <v>0.05</v>
      </c>
      <c r="AW10">
        <v>29.88</v>
      </c>
      <c r="AX10">
        <v>29.88</v>
      </c>
      <c r="AY10">
        <v>0.17</v>
      </c>
      <c r="AZ10">
        <v>0</v>
      </c>
      <c r="BA10">
        <v>1468.5461846689109</v>
      </c>
    </row>
    <row r="11" spans="1:53" x14ac:dyDescent="0.25">
      <c r="A11">
        <v>2531</v>
      </c>
      <c r="B11" t="s">
        <v>611</v>
      </c>
      <c r="C11">
        <v>0</v>
      </c>
      <c r="D11">
        <v>1.58</v>
      </c>
      <c r="E11">
        <v>0</v>
      </c>
      <c r="F11">
        <v>0</v>
      </c>
      <c r="G11">
        <v>0</v>
      </c>
      <c r="H11">
        <v>0.03</v>
      </c>
      <c r="I11">
        <v>0</v>
      </c>
      <c r="J11">
        <v>2</v>
      </c>
      <c r="K11">
        <v>0.03</v>
      </c>
      <c r="L11">
        <v>-1</v>
      </c>
      <c r="M11">
        <v>-1</v>
      </c>
      <c r="N11">
        <v>0.67</v>
      </c>
      <c r="O11">
        <v>3.58</v>
      </c>
      <c r="P11">
        <v>0.03</v>
      </c>
      <c r="Q11">
        <v>0.28000000000000003</v>
      </c>
      <c r="R11">
        <v>0.05</v>
      </c>
      <c r="S11">
        <v>0.32</v>
      </c>
      <c r="T11">
        <v>0.23</v>
      </c>
      <c r="U11">
        <v>0</v>
      </c>
      <c r="V11">
        <v>0</v>
      </c>
      <c r="W11">
        <v>20.67</v>
      </c>
      <c r="X11">
        <v>0.6</v>
      </c>
      <c r="Y11">
        <v>-1</v>
      </c>
      <c r="Z11">
        <v>-1</v>
      </c>
      <c r="AA11">
        <v>24.88</v>
      </c>
      <c r="AB11">
        <v>0.03</v>
      </c>
      <c r="AC11">
        <v>0.02</v>
      </c>
      <c r="AD11">
        <v>0.03</v>
      </c>
      <c r="AE11">
        <v>4.17</v>
      </c>
      <c r="AF11">
        <v>-1</v>
      </c>
      <c r="AG11">
        <v>-1</v>
      </c>
      <c r="AH11">
        <v>-1</v>
      </c>
      <c r="AI11">
        <v>0</v>
      </c>
      <c r="AJ11">
        <v>0</v>
      </c>
      <c r="AK11">
        <v>0.03</v>
      </c>
      <c r="AL11">
        <v>0.03</v>
      </c>
      <c r="AM11">
        <v>0.05</v>
      </c>
      <c r="AN11">
        <v>0.05</v>
      </c>
      <c r="AO11">
        <v>1.42</v>
      </c>
      <c r="AP11">
        <v>1.42</v>
      </c>
      <c r="AQ11">
        <v>22.67</v>
      </c>
      <c r="AR11">
        <v>0.53</v>
      </c>
      <c r="AS11">
        <v>0.68</v>
      </c>
      <c r="AT11">
        <v>-1</v>
      </c>
      <c r="AU11">
        <v>-1</v>
      </c>
      <c r="AV11">
        <v>0.05</v>
      </c>
      <c r="AW11">
        <v>29.88</v>
      </c>
      <c r="AX11">
        <v>29.88</v>
      </c>
      <c r="AY11">
        <v>0.17</v>
      </c>
      <c r="AZ11">
        <v>0</v>
      </c>
      <c r="BA11">
        <v>1400.1643978649111</v>
      </c>
    </row>
    <row r="12" spans="1:53" x14ac:dyDescent="0.25">
      <c r="A12">
        <v>2538</v>
      </c>
      <c r="B12" t="s">
        <v>1316</v>
      </c>
      <c r="C12">
        <v>0</v>
      </c>
      <c r="D12">
        <v>1.58</v>
      </c>
      <c r="E12">
        <v>0</v>
      </c>
      <c r="F12">
        <v>0</v>
      </c>
      <c r="G12">
        <v>0</v>
      </c>
      <c r="H12">
        <v>0.03</v>
      </c>
      <c r="I12">
        <v>0</v>
      </c>
      <c r="J12">
        <v>2</v>
      </c>
      <c r="K12">
        <v>0.03</v>
      </c>
      <c r="L12">
        <v>-1</v>
      </c>
      <c r="M12">
        <v>-1</v>
      </c>
      <c r="N12">
        <v>0.67</v>
      </c>
      <c r="O12">
        <v>3.58</v>
      </c>
      <c r="P12">
        <v>0.03</v>
      </c>
      <c r="Q12">
        <v>0.28000000000000003</v>
      </c>
      <c r="R12">
        <v>0.05</v>
      </c>
      <c r="S12">
        <v>0.32</v>
      </c>
      <c r="T12">
        <v>0.23</v>
      </c>
      <c r="U12">
        <v>0</v>
      </c>
      <c r="V12">
        <v>0</v>
      </c>
      <c r="W12">
        <v>20.67</v>
      </c>
      <c r="X12">
        <v>0.6</v>
      </c>
      <c r="Y12">
        <v>-1</v>
      </c>
      <c r="Z12">
        <v>-1</v>
      </c>
      <c r="AA12">
        <v>24.88</v>
      </c>
      <c r="AB12">
        <v>0.03</v>
      </c>
      <c r="AC12">
        <v>0.02</v>
      </c>
      <c r="AD12">
        <v>0.03</v>
      </c>
      <c r="AE12">
        <v>4.17</v>
      </c>
      <c r="AF12">
        <v>-1</v>
      </c>
      <c r="AG12">
        <v>-1</v>
      </c>
      <c r="AH12">
        <v>-1</v>
      </c>
      <c r="AI12">
        <v>0</v>
      </c>
      <c r="AJ12">
        <v>0</v>
      </c>
      <c r="AK12">
        <v>0.03</v>
      </c>
      <c r="AL12">
        <v>0.03</v>
      </c>
      <c r="AM12">
        <v>0.05</v>
      </c>
      <c r="AN12">
        <v>0.05</v>
      </c>
      <c r="AO12">
        <v>1.42</v>
      </c>
      <c r="AP12">
        <v>1.42</v>
      </c>
      <c r="AQ12">
        <v>22.67</v>
      </c>
      <c r="AR12">
        <v>0.53</v>
      </c>
      <c r="AS12">
        <v>0.68</v>
      </c>
      <c r="AT12">
        <v>-1</v>
      </c>
      <c r="AU12">
        <v>-1</v>
      </c>
      <c r="AV12">
        <v>0.05</v>
      </c>
      <c r="AW12">
        <v>29.88</v>
      </c>
      <c r="AX12">
        <v>29.88</v>
      </c>
      <c r="AY12">
        <v>0.17</v>
      </c>
      <c r="AZ12">
        <v>0</v>
      </c>
      <c r="BA12">
        <v>1400.1281684102516</v>
      </c>
    </row>
    <row r="13" spans="1:53" x14ac:dyDescent="0.25">
      <c r="A13">
        <v>2855</v>
      </c>
      <c r="B13" t="s">
        <v>1427</v>
      </c>
      <c r="C13">
        <v>0</v>
      </c>
      <c r="D13">
        <v>1.58</v>
      </c>
      <c r="E13">
        <v>0</v>
      </c>
      <c r="F13">
        <v>0</v>
      </c>
      <c r="G13">
        <v>0</v>
      </c>
      <c r="H13">
        <v>0.03</v>
      </c>
      <c r="I13">
        <v>0</v>
      </c>
      <c r="J13">
        <v>2</v>
      </c>
      <c r="K13">
        <v>0.03</v>
      </c>
      <c r="L13">
        <v>-1</v>
      </c>
      <c r="M13">
        <v>-1</v>
      </c>
      <c r="N13">
        <v>0.67</v>
      </c>
      <c r="O13">
        <v>3.58</v>
      </c>
      <c r="P13">
        <v>0.03</v>
      </c>
      <c r="Q13">
        <v>0.28000000000000003</v>
      </c>
      <c r="R13">
        <v>0.05</v>
      </c>
      <c r="S13">
        <v>0.32</v>
      </c>
      <c r="T13">
        <v>0.23</v>
      </c>
      <c r="U13">
        <v>0</v>
      </c>
      <c r="V13">
        <v>0</v>
      </c>
      <c r="W13">
        <v>20.67</v>
      </c>
      <c r="X13">
        <v>0.6</v>
      </c>
      <c r="Y13">
        <v>-1</v>
      </c>
      <c r="Z13">
        <v>-1</v>
      </c>
      <c r="AA13">
        <v>24.88</v>
      </c>
      <c r="AB13">
        <v>0.03</v>
      </c>
      <c r="AC13">
        <v>0.02</v>
      </c>
      <c r="AD13">
        <v>0.03</v>
      </c>
      <c r="AE13">
        <v>4.17</v>
      </c>
      <c r="AF13">
        <v>-1</v>
      </c>
      <c r="AG13">
        <v>-1</v>
      </c>
      <c r="AH13">
        <v>-1</v>
      </c>
      <c r="AI13">
        <v>0</v>
      </c>
      <c r="AJ13">
        <v>0</v>
      </c>
      <c r="AK13">
        <v>0.03</v>
      </c>
      <c r="AL13">
        <v>0.03</v>
      </c>
      <c r="AM13">
        <v>0.05</v>
      </c>
      <c r="AN13">
        <v>0.05</v>
      </c>
      <c r="AO13">
        <v>1.42</v>
      </c>
      <c r="AP13">
        <v>1.42</v>
      </c>
      <c r="AQ13">
        <v>22.67</v>
      </c>
      <c r="AR13">
        <v>0.53</v>
      </c>
      <c r="AS13">
        <v>0.68</v>
      </c>
      <c r="AT13">
        <v>-1</v>
      </c>
      <c r="AU13">
        <v>-1</v>
      </c>
      <c r="AV13">
        <v>0.05</v>
      </c>
      <c r="AW13">
        <v>29.88</v>
      </c>
      <c r="AX13">
        <v>29.88</v>
      </c>
      <c r="AY13">
        <v>0.17</v>
      </c>
      <c r="AZ13">
        <v>0</v>
      </c>
      <c r="BA13">
        <v>1418.9442549555763</v>
      </c>
    </row>
    <row r="14" spans="1:53" x14ac:dyDescent="0.25">
      <c r="A14">
        <v>2977</v>
      </c>
      <c r="B14" t="s">
        <v>1476</v>
      </c>
      <c r="C14">
        <v>0</v>
      </c>
      <c r="D14">
        <v>1.58</v>
      </c>
      <c r="E14">
        <v>0</v>
      </c>
      <c r="F14">
        <v>0</v>
      </c>
      <c r="G14">
        <v>0</v>
      </c>
      <c r="H14">
        <v>0.03</v>
      </c>
      <c r="I14">
        <v>0</v>
      </c>
      <c r="J14">
        <v>2</v>
      </c>
      <c r="K14">
        <v>0.03</v>
      </c>
      <c r="L14">
        <v>-1</v>
      </c>
      <c r="M14">
        <v>-1</v>
      </c>
      <c r="N14">
        <v>0.67</v>
      </c>
      <c r="O14">
        <v>3.58</v>
      </c>
      <c r="P14">
        <v>0.03</v>
      </c>
      <c r="Q14">
        <v>0.28000000000000003</v>
      </c>
      <c r="R14">
        <v>0.05</v>
      </c>
      <c r="S14">
        <v>0.32</v>
      </c>
      <c r="T14">
        <v>0.23</v>
      </c>
      <c r="U14">
        <v>0</v>
      </c>
      <c r="V14">
        <v>0</v>
      </c>
      <c r="W14">
        <v>20.67</v>
      </c>
      <c r="X14">
        <v>0.6</v>
      </c>
      <c r="Y14">
        <v>-1</v>
      </c>
      <c r="Z14">
        <v>-1</v>
      </c>
      <c r="AA14">
        <v>24.88</v>
      </c>
      <c r="AB14">
        <v>0.03</v>
      </c>
      <c r="AC14">
        <v>0.02</v>
      </c>
      <c r="AD14">
        <v>0.03</v>
      </c>
      <c r="AE14">
        <v>4.17</v>
      </c>
      <c r="AF14">
        <v>-1</v>
      </c>
      <c r="AG14">
        <v>-1</v>
      </c>
      <c r="AH14">
        <v>-1</v>
      </c>
      <c r="AI14">
        <v>0</v>
      </c>
      <c r="AJ14">
        <v>0</v>
      </c>
      <c r="AK14">
        <v>0.03</v>
      </c>
      <c r="AL14">
        <v>0.03</v>
      </c>
      <c r="AM14">
        <v>0.05</v>
      </c>
      <c r="AN14">
        <v>0.05</v>
      </c>
      <c r="AO14">
        <v>1.42</v>
      </c>
      <c r="AP14">
        <v>1.42</v>
      </c>
      <c r="AQ14">
        <v>22.67</v>
      </c>
      <c r="AR14">
        <v>0.53</v>
      </c>
      <c r="AS14">
        <v>0.68</v>
      </c>
      <c r="AT14">
        <v>-1</v>
      </c>
      <c r="AU14">
        <v>-1</v>
      </c>
      <c r="AV14">
        <v>0.05</v>
      </c>
      <c r="AW14">
        <v>29.88</v>
      </c>
      <c r="AX14">
        <v>29.88</v>
      </c>
      <c r="AY14">
        <v>0.17</v>
      </c>
      <c r="AZ14">
        <v>0</v>
      </c>
      <c r="BA14">
        <v>1505.2638663711691</v>
      </c>
    </row>
    <row r="15" spans="1:53" x14ac:dyDescent="0.25">
      <c r="A15">
        <v>3042</v>
      </c>
      <c r="B15" t="s">
        <v>1515</v>
      </c>
      <c r="C15">
        <v>0</v>
      </c>
      <c r="D15">
        <v>1.58</v>
      </c>
      <c r="E15">
        <v>0</v>
      </c>
      <c r="F15">
        <v>0</v>
      </c>
      <c r="G15">
        <v>0</v>
      </c>
      <c r="H15">
        <v>0.03</v>
      </c>
      <c r="I15">
        <v>0</v>
      </c>
      <c r="J15">
        <v>2</v>
      </c>
      <c r="K15">
        <v>0.03</v>
      </c>
      <c r="L15">
        <v>-1</v>
      </c>
      <c r="M15">
        <v>-1</v>
      </c>
      <c r="N15">
        <v>0.67</v>
      </c>
      <c r="O15">
        <v>3.58</v>
      </c>
      <c r="P15">
        <v>0.03</v>
      </c>
      <c r="Q15">
        <v>0.28000000000000003</v>
      </c>
      <c r="R15">
        <v>0.05</v>
      </c>
      <c r="S15">
        <v>0.32</v>
      </c>
      <c r="T15">
        <v>0.23</v>
      </c>
      <c r="U15">
        <v>0</v>
      </c>
      <c r="V15">
        <v>0</v>
      </c>
      <c r="W15">
        <v>20.67</v>
      </c>
      <c r="X15">
        <v>0.6</v>
      </c>
      <c r="Y15">
        <v>-1</v>
      </c>
      <c r="Z15">
        <v>-1</v>
      </c>
      <c r="AA15">
        <v>24.88</v>
      </c>
      <c r="AB15">
        <v>0.03</v>
      </c>
      <c r="AC15">
        <v>0.02</v>
      </c>
      <c r="AD15">
        <v>0.03</v>
      </c>
      <c r="AE15">
        <v>4.17</v>
      </c>
      <c r="AF15">
        <v>-1</v>
      </c>
      <c r="AG15">
        <v>-1</v>
      </c>
      <c r="AH15">
        <v>-1</v>
      </c>
      <c r="AI15">
        <v>0</v>
      </c>
      <c r="AJ15">
        <v>0</v>
      </c>
      <c r="AK15">
        <v>0.03</v>
      </c>
      <c r="AL15">
        <v>0.03</v>
      </c>
      <c r="AM15">
        <v>0.05</v>
      </c>
      <c r="AN15">
        <v>0.05</v>
      </c>
      <c r="AO15">
        <v>1.42</v>
      </c>
      <c r="AP15">
        <v>1.42</v>
      </c>
      <c r="AQ15">
        <v>22.67</v>
      </c>
      <c r="AR15">
        <v>0.53</v>
      </c>
      <c r="AS15">
        <v>0.68</v>
      </c>
      <c r="AT15">
        <v>-1</v>
      </c>
      <c r="AU15">
        <v>-1</v>
      </c>
      <c r="AV15">
        <v>0.05</v>
      </c>
      <c r="AW15">
        <v>29.88</v>
      </c>
      <c r="AX15">
        <v>29.88</v>
      </c>
      <c r="AY15">
        <v>0.17</v>
      </c>
      <c r="AZ15">
        <v>0</v>
      </c>
      <c r="BA15">
        <v>1554.940367068481</v>
      </c>
    </row>
    <row r="16" spans="1:53" x14ac:dyDescent="0.25">
      <c r="A16">
        <v>3054</v>
      </c>
      <c r="B16" t="s">
        <v>1519</v>
      </c>
      <c r="C16">
        <v>0</v>
      </c>
      <c r="D16">
        <v>1.58</v>
      </c>
      <c r="E16">
        <v>0</v>
      </c>
      <c r="F16">
        <v>0</v>
      </c>
      <c r="G16">
        <v>0</v>
      </c>
      <c r="H16">
        <v>0.03</v>
      </c>
      <c r="I16">
        <v>0</v>
      </c>
      <c r="J16">
        <v>2</v>
      </c>
      <c r="K16">
        <v>0.03</v>
      </c>
      <c r="L16">
        <v>-1</v>
      </c>
      <c r="M16">
        <v>-1</v>
      </c>
      <c r="N16">
        <v>0.67</v>
      </c>
      <c r="O16">
        <v>3.58</v>
      </c>
      <c r="P16">
        <v>0.03</v>
      </c>
      <c r="Q16">
        <v>0.28000000000000003</v>
      </c>
      <c r="R16">
        <v>0.05</v>
      </c>
      <c r="S16">
        <v>0.32</v>
      </c>
      <c r="T16">
        <v>0.23</v>
      </c>
      <c r="U16">
        <v>0</v>
      </c>
      <c r="V16">
        <v>0</v>
      </c>
      <c r="W16">
        <v>20.67</v>
      </c>
      <c r="X16">
        <v>0.6</v>
      </c>
      <c r="Y16">
        <v>-1</v>
      </c>
      <c r="Z16">
        <v>-1</v>
      </c>
      <c r="AA16">
        <v>24.88</v>
      </c>
      <c r="AB16">
        <v>0.03</v>
      </c>
      <c r="AC16">
        <v>0.02</v>
      </c>
      <c r="AD16">
        <v>0.03</v>
      </c>
      <c r="AE16">
        <v>4.17</v>
      </c>
      <c r="AF16">
        <v>-1</v>
      </c>
      <c r="AG16">
        <v>-1</v>
      </c>
      <c r="AH16">
        <v>-1</v>
      </c>
      <c r="AI16">
        <v>0</v>
      </c>
      <c r="AJ16">
        <v>0</v>
      </c>
      <c r="AK16">
        <v>0.03</v>
      </c>
      <c r="AL16">
        <v>0.03</v>
      </c>
      <c r="AM16">
        <v>0.05</v>
      </c>
      <c r="AN16">
        <v>0.05</v>
      </c>
      <c r="AO16">
        <v>1.42</v>
      </c>
      <c r="AP16">
        <v>1.42</v>
      </c>
      <c r="AQ16">
        <v>22.67</v>
      </c>
      <c r="AR16">
        <v>0.53</v>
      </c>
      <c r="AS16">
        <v>0.68</v>
      </c>
      <c r="AT16">
        <v>-1</v>
      </c>
      <c r="AU16">
        <v>-1</v>
      </c>
      <c r="AV16">
        <v>0.05</v>
      </c>
      <c r="AW16">
        <v>29.88</v>
      </c>
      <c r="AX16">
        <v>29.88</v>
      </c>
      <c r="AY16">
        <v>0.17</v>
      </c>
      <c r="AZ16">
        <v>0</v>
      </c>
      <c r="BA16">
        <v>1495.8297124257749</v>
      </c>
    </row>
    <row r="17" spans="1:53" x14ac:dyDescent="0.25">
      <c r="A17">
        <v>3102</v>
      </c>
      <c r="B17" t="s">
        <v>1536</v>
      </c>
      <c r="C17">
        <v>0</v>
      </c>
      <c r="D17">
        <v>1.58</v>
      </c>
      <c r="E17">
        <v>0</v>
      </c>
      <c r="F17">
        <v>0</v>
      </c>
      <c r="G17">
        <v>0</v>
      </c>
      <c r="H17">
        <v>0.03</v>
      </c>
      <c r="I17">
        <v>0</v>
      </c>
      <c r="J17">
        <v>2</v>
      </c>
      <c r="K17">
        <v>0.03</v>
      </c>
      <c r="L17">
        <v>-1</v>
      </c>
      <c r="M17">
        <v>-1</v>
      </c>
      <c r="N17">
        <v>0.67</v>
      </c>
      <c r="O17">
        <v>3.58</v>
      </c>
      <c r="P17">
        <v>0.03</v>
      </c>
      <c r="Q17">
        <v>0.28000000000000003</v>
      </c>
      <c r="R17">
        <v>0.05</v>
      </c>
      <c r="S17">
        <v>0.32</v>
      </c>
      <c r="T17">
        <v>0.23</v>
      </c>
      <c r="U17">
        <v>0</v>
      </c>
      <c r="V17">
        <v>0</v>
      </c>
      <c r="W17">
        <v>20.67</v>
      </c>
      <c r="X17">
        <v>0.6</v>
      </c>
      <c r="Y17">
        <v>-1</v>
      </c>
      <c r="Z17">
        <v>-1</v>
      </c>
      <c r="AA17">
        <v>24.88</v>
      </c>
      <c r="AB17">
        <v>0.03</v>
      </c>
      <c r="AC17">
        <v>0.02</v>
      </c>
      <c r="AD17">
        <v>0.03</v>
      </c>
      <c r="AE17">
        <v>4.17</v>
      </c>
      <c r="AF17">
        <v>-1</v>
      </c>
      <c r="AG17">
        <v>-1</v>
      </c>
      <c r="AH17">
        <v>-1</v>
      </c>
      <c r="AI17">
        <v>0</v>
      </c>
      <c r="AJ17">
        <v>0</v>
      </c>
      <c r="AK17">
        <v>0.03</v>
      </c>
      <c r="AL17">
        <v>0.03</v>
      </c>
      <c r="AM17">
        <v>0.05</v>
      </c>
      <c r="AN17">
        <v>0.05</v>
      </c>
      <c r="AO17">
        <v>1.42</v>
      </c>
      <c r="AP17">
        <v>1.42</v>
      </c>
      <c r="AQ17">
        <v>22.67</v>
      </c>
      <c r="AR17">
        <v>0.53</v>
      </c>
      <c r="AS17">
        <v>0.68</v>
      </c>
      <c r="AT17">
        <v>-1</v>
      </c>
      <c r="AU17">
        <v>-1</v>
      </c>
      <c r="AV17">
        <v>0.05</v>
      </c>
      <c r="AW17">
        <v>29.88</v>
      </c>
      <c r="AX17">
        <v>29.88</v>
      </c>
      <c r="AY17">
        <v>0.17</v>
      </c>
      <c r="AZ17">
        <v>0</v>
      </c>
      <c r="BA17">
        <v>1514.127216343215</v>
      </c>
    </row>
    <row r="18" spans="1:53" x14ac:dyDescent="0.25">
      <c r="A18">
        <v>3134</v>
      </c>
      <c r="B18" t="s">
        <v>1548</v>
      </c>
      <c r="C18">
        <v>0</v>
      </c>
      <c r="D18">
        <v>1.58</v>
      </c>
      <c r="E18">
        <v>0</v>
      </c>
      <c r="F18">
        <v>0</v>
      </c>
      <c r="G18">
        <v>0</v>
      </c>
      <c r="H18">
        <v>0.03</v>
      </c>
      <c r="I18">
        <v>0</v>
      </c>
      <c r="J18">
        <v>2</v>
      </c>
      <c r="K18">
        <v>0.03</v>
      </c>
      <c r="L18">
        <v>-1</v>
      </c>
      <c r="M18">
        <v>-1</v>
      </c>
      <c r="N18">
        <v>0.67</v>
      </c>
      <c r="O18">
        <v>3.58</v>
      </c>
      <c r="P18">
        <v>0.03</v>
      </c>
      <c r="Q18">
        <v>0.28000000000000003</v>
      </c>
      <c r="R18">
        <v>0.05</v>
      </c>
      <c r="S18">
        <v>0.32</v>
      </c>
      <c r="T18">
        <v>0.23</v>
      </c>
      <c r="U18">
        <v>0</v>
      </c>
      <c r="V18">
        <v>0</v>
      </c>
      <c r="W18">
        <v>20.67</v>
      </c>
      <c r="X18">
        <v>0.6</v>
      </c>
      <c r="Y18">
        <v>-1</v>
      </c>
      <c r="Z18">
        <v>-1</v>
      </c>
      <c r="AA18">
        <v>24.88</v>
      </c>
      <c r="AB18">
        <v>0.03</v>
      </c>
      <c r="AC18">
        <v>0.02</v>
      </c>
      <c r="AD18">
        <v>0.03</v>
      </c>
      <c r="AE18">
        <v>4.17</v>
      </c>
      <c r="AF18">
        <v>-1</v>
      </c>
      <c r="AG18">
        <v>-1</v>
      </c>
      <c r="AH18">
        <v>-1</v>
      </c>
      <c r="AI18">
        <v>0</v>
      </c>
      <c r="AJ18">
        <v>0</v>
      </c>
      <c r="AK18">
        <v>0.03</v>
      </c>
      <c r="AL18">
        <v>0.03</v>
      </c>
      <c r="AM18">
        <v>0.05</v>
      </c>
      <c r="AN18">
        <v>0.05</v>
      </c>
      <c r="AO18">
        <v>1.42</v>
      </c>
      <c r="AP18">
        <v>1.42</v>
      </c>
      <c r="AQ18">
        <v>22.67</v>
      </c>
      <c r="AR18">
        <v>0.53</v>
      </c>
      <c r="AS18">
        <v>0.68</v>
      </c>
      <c r="AT18">
        <v>-1</v>
      </c>
      <c r="AU18">
        <v>-1</v>
      </c>
      <c r="AV18">
        <v>0.05</v>
      </c>
      <c r="AW18">
        <v>29.88</v>
      </c>
      <c r="AX18">
        <v>29.88</v>
      </c>
      <c r="AY18">
        <v>0.17</v>
      </c>
      <c r="AZ18">
        <v>0</v>
      </c>
      <c r="BA18">
        <v>1427.8380444069521</v>
      </c>
    </row>
    <row r="19" spans="1:53" x14ac:dyDescent="0.25">
      <c r="A19">
        <v>3275</v>
      </c>
      <c r="B19" t="s">
        <v>1618</v>
      </c>
      <c r="C19">
        <v>0</v>
      </c>
      <c r="D19">
        <v>1.58</v>
      </c>
      <c r="E19">
        <v>0</v>
      </c>
      <c r="F19">
        <v>0</v>
      </c>
      <c r="G19">
        <v>0</v>
      </c>
      <c r="H19">
        <v>0.03</v>
      </c>
      <c r="I19">
        <v>0</v>
      </c>
      <c r="J19">
        <v>2</v>
      </c>
      <c r="K19">
        <v>0.03</v>
      </c>
      <c r="L19">
        <v>-1</v>
      </c>
      <c r="M19">
        <v>-1</v>
      </c>
      <c r="N19">
        <v>0.67</v>
      </c>
      <c r="O19">
        <v>3.58</v>
      </c>
      <c r="P19">
        <v>0.03</v>
      </c>
      <c r="Q19">
        <v>0.28000000000000003</v>
      </c>
      <c r="R19">
        <v>0.05</v>
      </c>
      <c r="S19">
        <v>0.32</v>
      </c>
      <c r="T19">
        <v>0.23</v>
      </c>
      <c r="U19">
        <v>0</v>
      </c>
      <c r="V19">
        <v>0</v>
      </c>
      <c r="W19">
        <v>20.67</v>
      </c>
      <c r="X19">
        <v>0.6</v>
      </c>
      <c r="Y19">
        <v>-1</v>
      </c>
      <c r="Z19">
        <v>-1</v>
      </c>
      <c r="AA19">
        <v>24.88</v>
      </c>
      <c r="AB19">
        <v>0.03</v>
      </c>
      <c r="AC19">
        <v>0.02</v>
      </c>
      <c r="AD19">
        <v>0.03</v>
      </c>
      <c r="AE19">
        <v>4.17</v>
      </c>
      <c r="AF19">
        <v>-1</v>
      </c>
      <c r="AG19">
        <v>-1</v>
      </c>
      <c r="AH19">
        <v>-1</v>
      </c>
      <c r="AI19">
        <v>0</v>
      </c>
      <c r="AJ19">
        <v>0</v>
      </c>
      <c r="AK19">
        <v>0.03</v>
      </c>
      <c r="AL19">
        <v>0.03</v>
      </c>
      <c r="AM19">
        <v>0.05</v>
      </c>
      <c r="AN19">
        <v>0.05</v>
      </c>
      <c r="AO19">
        <v>1.42</v>
      </c>
      <c r="AP19">
        <v>1.42</v>
      </c>
      <c r="AQ19">
        <v>22.67</v>
      </c>
      <c r="AR19">
        <v>0.53</v>
      </c>
      <c r="AS19">
        <v>0.68</v>
      </c>
      <c r="AT19">
        <v>-1</v>
      </c>
      <c r="AU19">
        <v>-1</v>
      </c>
      <c r="AV19">
        <v>0.05</v>
      </c>
      <c r="AW19">
        <v>29.88</v>
      </c>
      <c r="AX19">
        <v>29.88</v>
      </c>
      <c r="AY19">
        <v>0.17</v>
      </c>
      <c r="AZ19">
        <v>0</v>
      </c>
      <c r="BA19">
        <v>1445.0119113300946</v>
      </c>
    </row>
    <row r="20" spans="1:53" x14ac:dyDescent="0.25">
      <c r="A20">
        <v>3276</v>
      </c>
      <c r="B20" t="s">
        <v>1619</v>
      </c>
      <c r="C20">
        <v>0</v>
      </c>
      <c r="D20">
        <v>1.58</v>
      </c>
      <c r="E20">
        <v>0</v>
      </c>
      <c r="F20">
        <v>0</v>
      </c>
      <c r="G20">
        <v>0</v>
      </c>
      <c r="H20">
        <v>0.03</v>
      </c>
      <c r="I20">
        <v>0</v>
      </c>
      <c r="J20">
        <v>2</v>
      </c>
      <c r="K20">
        <v>0.03</v>
      </c>
      <c r="L20">
        <v>-1</v>
      </c>
      <c r="M20">
        <v>-1</v>
      </c>
      <c r="N20">
        <v>0.67</v>
      </c>
      <c r="O20">
        <v>3.58</v>
      </c>
      <c r="P20">
        <v>0.03</v>
      </c>
      <c r="Q20">
        <v>0.28000000000000003</v>
      </c>
      <c r="R20">
        <v>0.05</v>
      </c>
      <c r="S20">
        <v>0.32</v>
      </c>
      <c r="T20">
        <v>0.23</v>
      </c>
      <c r="U20">
        <v>0</v>
      </c>
      <c r="V20">
        <v>0</v>
      </c>
      <c r="W20">
        <v>20.67</v>
      </c>
      <c r="X20">
        <v>0.6</v>
      </c>
      <c r="Y20">
        <v>-1</v>
      </c>
      <c r="Z20">
        <v>-1</v>
      </c>
      <c r="AA20">
        <v>24.88</v>
      </c>
      <c r="AB20">
        <v>0.03</v>
      </c>
      <c r="AC20">
        <v>0.02</v>
      </c>
      <c r="AD20">
        <v>0.03</v>
      </c>
      <c r="AE20">
        <v>4.17</v>
      </c>
      <c r="AF20">
        <v>-1</v>
      </c>
      <c r="AG20">
        <v>-1</v>
      </c>
      <c r="AH20">
        <v>-1</v>
      </c>
      <c r="AI20">
        <v>0</v>
      </c>
      <c r="AJ20">
        <v>0</v>
      </c>
      <c r="AK20">
        <v>0.03</v>
      </c>
      <c r="AL20">
        <v>0.03</v>
      </c>
      <c r="AM20">
        <v>0.05</v>
      </c>
      <c r="AN20">
        <v>0.05</v>
      </c>
      <c r="AO20">
        <v>1.42</v>
      </c>
      <c r="AP20">
        <v>1.42</v>
      </c>
      <c r="AQ20">
        <v>22.67</v>
      </c>
      <c r="AR20">
        <v>0.53</v>
      </c>
      <c r="AS20">
        <v>0.68</v>
      </c>
      <c r="AT20">
        <v>-1</v>
      </c>
      <c r="AU20">
        <v>-1</v>
      </c>
      <c r="AV20">
        <v>0.05</v>
      </c>
      <c r="AW20">
        <v>29.88</v>
      </c>
      <c r="AX20">
        <v>29.88</v>
      </c>
      <c r="AY20">
        <v>0.17</v>
      </c>
      <c r="AZ20">
        <v>0</v>
      </c>
      <c r="BA20">
        <v>1503.0081946825992</v>
      </c>
    </row>
    <row r="21" spans="1:53" x14ac:dyDescent="0.25">
      <c r="A21">
        <v>3277</v>
      </c>
      <c r="B21" t="s">
        <v>1620</v>
      </c>
      <c r="C21">
        <v>0</v>
      </c>
      <c r="D21">
        <v>1.58</v>
      </c>
      <c r="E21">
        <v>0</v>
      </c>
      <c r="F21">
        <v>0</v>
      </c>
      <c r="G21">
        <v>0</v>
      </c>
      <c r="H21">
        <v>0.03</v>
      </c>
      <c r="I21">
        <v>0</v>
      </c>
      <c r="J21">
        <v>2</v>
      </c>
      <c r="K21">
        <v>0.03</v>
      </c>
      <c r="L21">
        <v>-1</v>
      </c>
      <c r="M21">
        <v>-1</v>
      </c>
      <c r="N21">
        <v>0.67</v>
      </c>
      <c r="O21">
        <v>3.58</v>
      </c>
      <c r="P21">
        <v>0.03</v>
      </c>
      <c r="Q21">
        <v>0.28000000000000003</v>
      </c>
      <c r="R21">
        <v>0.05</v>
      </c>
      <c r="S21">
        <v>0.32</v>
      </c>
      <c r="T21">
        <v>0.23</v>
      </c>
      <c r="U21">
        <v>0</v>
      </c>
      <c r="V21">
        <v>0</v>
      </c>
      <c r="W21">
        <v>20.67</v>
      </c>
      <c r="X21">
        <v>0.6</v>
      </c>
      <c r="Y21">
        <v>-1</v>
      </c>
      <c r="Z21">
        <v>-1</v>
      </c>
      <c r="AA21">
        <v>24.88</v>
      </c>
      <c r="AB21">
        <v>0.03</v>
      </c>
      <c r="AC21">
        <v>0.02</v>
      </c>
      <c r="AD21">
        <v>0.03</v>
      </c>
      <c r="AE21">
        <v>4.17</v>
      </c>
      <c r="AF21">
        <v>-1</v>
      </c>
      <c r="AG21">
        <v>-1</v>
      </c>
      <c r="AH21">
        <v>-1</v>
      </c>
      <c r="AI21">
        <v>0</v>
      </c>
      <c r="AJ21">
        <v>0</v>
      </c>
      <c r="AK21">
        <v>0.03</v>
      </c>
      <c r="AL21">
        <v>0.03</v>
      </c>
      <c r="AM21">
        <v>0.05</v>
      </c>
      <c r="AN21">
        <v>0.05</v>
      </c>
      <c r="AO21">
        <v>1.42</v>
      </c>
      <c r="AP21">
        <v>1.42</v>
      </c>
      <c r="AQ21">
        <v>22.67</v>
      </c>
      <c r="AR21">
        <v>0.53</v>
      </c>
      <c r="AS21">
        <v>0.68</v>
      </c>
      <c r="AT21">
        <v>-1</v>
      </c>
      <c r="AU21">
        <v>-1</v>
      </c>
      <c r="AV21">
        <v>0.05</v>
      </c>
      <c r="AW21">
        <v>29.88</v>
      </c>
      <c r="AX21">
        <v>29.88</v>
      </c>
      <c r="AY21">
        <v>0.17</v>
      </c>
      <c r="AZ21">
        <v>0</v>
      </c>
      <c r="BA21">
        <v>1522.7805128869945</v>
      </c>
    </row>
    <row r="22" spans="1:53" x14ac:dyDescent="0.25">
      <c r="A22">
        <v>3291</v>
      </c>
      <c r="B22" t="s">
        <v>1627</v>
      </c>
      <c r="C22">
        <v>0</v>
      </c>
      <c r="D22">
        <v>1.58</v>
      </c>
      <c r="E22">
        <v>0</v>
      </c>
      <c r="F22">
        <v>0</v>
      </c>
      <c r="G22">
        <v>0</v>
      </c>
      <c r="H22">
        <v>0.03</v>
      </c>
      <c r="I22">
        <v>0</v>
      </c>
      <c r="J22">
        <v>2</v>
      </c>
      <c r="K22">
        <v>0.03</v>
      </c>
      <c r="L22">
        <v>-1</v>
      </c>
      <c r="M22">
        <v>-1</v>
      </c>
      <c r="N22">
        <v>0.67</v>
      </c>
      <c r="O22">
        <v>3.58</v>
      </c>
      <c r="P22">
        <v>0.03</v>
      </c>
      <c r="Q22">
        <v>0.28000000000000003</v>
      </c>
      <c r="R22">
        <v>0.05</v>
      </c>
      <c r="S22">
        <v>0.32</v>
      </c>
      <c r="T22">
        <v>0.23</v>
      </c>
      <c r="U22">
        <v>0</v>
      </c>
      <c r="V22">
        <v>0</v>
      </c>
      <c r="W22">
        <v>20.67</v>
      </c>
      <c r="X22">
        <v>0.6</v>
      </c>
      <c r="Y22">
        <v>-1</v>
      </c>
      <c r="Z22">
        <v>-1</v>
      </c>
      <c r="AA22">
        <v>24.88</v>
      </c>
      <c r="AB22">
        <v>0.03</v>
      </c>
      <c r="AC22">
        <v>0.02</v>
      </c>
      <c r="AD22">
        <v>0.03</v>
      </c>
      <c r="AE22">
        <v>4.17</v>
      </c>
      <c r="AF22">
        <v>-1</v>
      </c>
      <c r="AG22">
        <v>-1</v>
      </c>
      <c r="AH22">
        <v>-1</v>
      </c>
      <c r="AI22">
        <v>0</v>
      </c>
      <c r="AJ22">
        <v>0</v>
      </c>
      <c r="AK22">
        <v>0.03</v>
      </c>
      <c r="AL22">
        <v>0.03</v>
      </c>
      <c r="AM22">
        <v>0.05</v>
      </c>
      <c r="AN22">
        <v>0.05</v>
      </c>
      <c r="AO22">
        <v>1.42</v>
      </c>
      <c r="AP22">
        <v>1.42</v>
      </c>
      <c r="AQ22">
        <v>22.67</v>
      </c>
      <c r="AR22">
        <v>0.53</v>
      </c>
      <c r="AS22">
        <v>0.68</v>
      </c>
      <c r="AT22">
        <v>-1</v>
      </c>
      <c r="AU22">
        <v>-1</v>
      </c>
      <c r="AV22">
        <v>0.05</v>
      </c>
      <c r="AW22">
        <v>29.88</v>
      </c>
      <c r="AX22">
        <v>29.88</v>
      </c>
      <c r="AY22">
        <v>0.17</v>
      </c>
      <c r="AZ22">
        <v>0</v>
      </c>
      <c r="BA22">
        <v>1385.3600981171696</v>
      </c>
    </row>
    <row r="23" spans="1:53" x14ac:dyDescent="0.25">
      <c r="A23">
        <v>3293</v>
      </c>
      <c r="B23" t="s">
        <v>1629</v>
      </c>
      <c r="C23">
        <v>0</v>
      </c>
      <c r="D23">
        <v>1.58</v>
      </c>
      <c r="E23">
        <v>0</v>
      </c>
      <c r="F23">
        <v>0</v>
      </c>
      <c r="G23">
        <v>0</v>
      </c>
      <c r="H23">
        <v>0.03</v>
      </c>
      <c r="I23">
        <v>0</v>
      </c>
      <c r="J23">
        <v>2</v>
      </c>
      <c r="K23">
        <v>0.03</v>
      </c>
      <c r="L23">
        <v>-1</v>
      </c>
      <c r="M23">
        <v>-1</v>
      </c>
      <c r="N23">
        <v>0.67</v>
      </c>
      <c r="O23">
        <v>3.58</v>
      </c>
      <c r="P23">
        <v>0.03</v>
      </c>
      <c r="Q23">
        <v>0.28000000000000003</v>
      </c>
      <c r="R23">
        <v>0.05</v>
      </c>
      <c r="S23">
        <v>0.32</v>
      </c>
      <c r="T23">
        <v>0.23</v>
      </c>
      <c r="U23">
        <v>0</v>
      </c>
      <c r="V23">
        <v>0</v>
      </c>
      <c r="W23">
        <v>20.67</v>
      </c>
      <c r="X23">
        <v>0.6</v>
      </c>
      <c r="Y23">
        <v>-1</v>
      </c>
      <c r="Z23">
        <v>-1</v>
      </c>
      <c r="AA23">
        <v>24.88</v>
      </c>
      <c r="AB23">
        <v>0.03</v>
      </c>
      <c r="AC23">
        <v>0.02</v>
      </c>
      <c r="AD23">
        <v>0.03</v>
      </c>
      <c r="AE23">
        <v>4.17</v>
      </c>
      <c r="AF23">
        <v>-1</v>
      </c>
      <c r="AG23">
        <v>-1</v>
      </c>
      <c r="AH23">
        <v>-1</v>
      </c>
      <c r="AI23">
        <v>0</v>
      </c>
      <c r="AJ23">
        <v>0</v>
      </c>
      <c r="AK23">
        <v>0.03</v>
      </c>
      <c r="AL23">
        <v>0.03</v>
      </c>
      <c r="AM23">
        <v>0.05</v>
      </c>
      <c r="AN23">
        <v>0.05</v>
      </c>
      <c r="AO23">
        <v>1.42</v>
      </c>
      <c r="AP23">
        <v>1.42</v>
      </c>
      <c r="AQ23">
        <v>22.67</v>
      </c>
      <c r="AR23">
        <v>0.53</v>
      </c>
      <c r="AS23">
        <v>0.68</v>
      </c>
      <c r="AT23">
        <v>-1</v>
      </c>
      <c r="AU23">
        <v>-1</v>
      </c>
      <c r="AV23">
        <v>0.05</v>
      </c>
      <c r="AW23">
        <v>29.88</v>
      </c>
      <c r="AX23">
        <v>29.88</v>
      </c>
      <c r="AY23">
        <v>0.17</v>
      </c>
      <c r="AZ23">
        <v>0</v>
      </c>
      <c r="BA23">
        <v>1538.9935559549563</v>
      </c>
    </row>
    <row r="24" spans="1:53" x14ac:dyDescent="0.25">
      <c r="A24">
        <v>3294</v>
      </c>
      <c r="B24" t="s">
        <v>1630</v>
      </c>
      <c r="C24">
        <v>0</v>
      </c>
      <c r="D24">
        <v>1.58</v>
      </c>
      <c r="E24">
        <v>0</v>
      </c>
      <c r="F24">
        <v>0</v>
      </c>
      <c r="G24">
        <v>0</v>
      </c>
      <c r="H24">
        <v>0.03</v>
      </c>
      <c r="I24">
        <v>0</v>
      </c>
      <c r="J24">
        <v>2</v>
      </c>
      <c r="K24">
        <v>0.03</v>
      </c>
      <c r="L24">
        <v>-1</v>
      </c>
      <c r="M24">
        <v>-1</v>
      </c>
      <c r="N24">
        <v>0.67</v>
      </c>
      <c r="O24">
        <v>3.58</v>
      </c>
      <c r="P24">
        <v>0.03</v>
      </c>
      <c r="Q24">
        <v>0.28000000000000003</v>
      </c>
      <c r="R24">
        <v>0.05</v>
      </c>
      <c r="S24">
        <v>0.32</v>
      </c>
      <c r="T24">
        <v>0.23</v>
      </c>
      <c r="U24">
        <v>0</v>
      </c>
      <c r="V24">
        <v>0</v>
      </c>
      <c r="W24">
        <v>20.67</v>
      </c>
      <c r="X24">
        <v>0.6</v>
      </c>
      <c r="Y24">
        <v>-1</v>
      </c>
      <c r="Z24">
        <v>-1</v>
      </c>
      <c r="AA24">
        <v>24.88</v>
      </c>
      <c r="AB24">
        <v>0.03</v>
      </c>
      <c r="AC24">
        <v>0.02</v>
      </c>
      <c r="AD24">
        <v>0.03</v>
      </c>
      <c r="AE24">
        <v>4.17</v>
      </c>
      <c r="AF24">
        <v>-1</v>
      </c>
      <c r="AG24">
        <v>-1</v>
      </c>
      <c r="AH24">
        <v>-1</v>
      </c>
      <c r="AI24">
        <v>0</v>
      </c>
      <c r="AJ24">
        <v>0</v>
      </c>
      <c r="AK24">
        <v>0.03</v>
      </c>
      <c r="AL24">
        <v>0.03</v>
      </c>
      <c r="AM24">
        <v>0.05</v>
      </c>
      <c r="AN24">
        <v>0.05</v>
      </c>
      <c r="AO24">
        <v>1.42</v>
      </c>
      <c r="AP24">
        <v>1.42</v>
      </c>
      <c r="AQ24">
        <v>22.67</v>
      </c>
      <c r="AR24">
        <v>0.53</v>
      </c>
      <c r="AS24">
        <v>0.68</v>
      </c>
      <c r="AT24">
        <v>-1</v>
      </c>
      <c r="AU24">
        <v>-1</v>
      </c>
      <c r="AV24">
        <v>0.05</v>
      </c>
      <c r="AW24">
        <v>29.88</v>
      </c>
      <c r="AX24">
        <v>29.88</v>
      </c>
      <c r="AY24">
        <v>0.17</v>
      </c>
      <c r="AZ24">
        <v>0</v>
      </c>
      <c r="BA24">
        <v>1490.8658561676425</v>
      </c>
    </row>
    <row r="25" spans="1:53" x14ac:dyDescent="0.25">
      <c r="A25">
        <v>3740</v>
      </c>
      <c r="B25" t="s">
        <v>1832</v>
      </c>
      <c r="C25">
        <v>0</v>
      </c>
      <c r="D25">
        <v>1.58</v>
      </c>
      <c r="E25">
        <v>0</v>
      </c>
      <c r="F25">
        <v>0</v>
      </c>
      <c r="G25">
        <v>0</v>
      </c>
      <c r="H25">
        <v>0.03</v>
      </c>
      <c r="I25">
        <v>0</v>
      </c>
      <c r="J25">
        <v>2</v>
      </c>
      <c r="K25">
        <v>0.03</v>
      </c>
      <c r="L25">
        <v>-1</v>
      </c>
      <c r="M25">
        <v>-1</v>
      </c>
      <c r="N25">
        <v>0.67</v>
      </c>
      <c r="O25">
        <v>3.58</v>
      </c>
      <c r="P25">
        <v>0.03</v>
      </c>
      <c r="Q25">
        <v>0.28000000000000003</v>
      </c>
      <c r="R25">
        <v>0.05</v>
      </c>
      <c r="S25">
        <v>0.32</v>
      </c>
      <c r="T25">
        <v>0.23</v>
      </c>
      <c r="U25">
        <v>0</v>
      </c>
      <c r="V25">
        <v>0</v>
      </c>
      <c r="W25">
        <v>20.67</v>
      </c>
      <c r="X25">
        <v>0.6</v>
      </c>
      <c r="Y25">
        <v>-1</v>
      </c>
      <c r="Z25">
        <v>-1</v>
      </c>
      <c r="AA25">
        <v>24.88</v>
      </c>
      <c r="AB25">
        <v>0.03</v>
      </c>
      <c r="AC25">
        <v>0.02</v>
      </c>
      <c r="AD25">
        <v>0.03</v>
      </c>
      <c r="AE25">
        <v>4.17</v>
      </c>
      <c r="AF25">
        <v>-1</v>
      </c>
      <c r="AG25">
        <v>-1</v>
      </c>
      <c r="AH25">
        <v>-1</v>
      </c>
      <c r="AI25">
        <v>0</v>
      </c>
      <c r="AJ25">
        <v>0</v>
      </c>
      <c r="AK25">
        <v>0.03</v>
      </c>
      <c r="AL25">
        <v>0.03</v>
      </c>
      <c r="AM25">
        <v>0.05</v>
      </c>
      <c r="AN25">
        <v>0.05</v>
      </c>
      <c r="AO25">
        <v>1.42</v>
      </c>
      <c r="AP25">
        <v>1.42</v>
      </c>
      <c r="AQ25">
        <v>22.67</v>
      </c>
      <c r="AR25">
        <v>0.53</v>
      </c>
      <c r="AS25">
        <v>0.68</v>
      </c>
      <c r="AT25">
        <v>-1</v>
      </c>
      <c r="AU25">
        <v>-1</v>
      </c>
      <c r="AV25">
        <v>0.05</v>
      </c>
      <c r="AW25">
        <v>29.88</v>
      </c>
      <c r="AX25">
        <v>29.88</v>
      </c>
      <c r="AY25">
        <v>0.17</v>
      </c>
      <c r="AZ25">
        <v>0</v>
      </c>
      <c r="BA25">
        <v>1458.4801383130598</v>
      </c>
    </row>
    <row r="26" spans="1:53" x14ac:dyDescent="0.25">
      <c r="A26">
        <v>3750</v>
      </c>
      <c r="B26" t="s">
        <v>1838</v>
      </c>
      <c r="C26">
        <v>0</v>
      </c>
      <c r="D26">
        <v>1.58</v>
      </c>
      <c r="E26">
        <v>0</v>
      </c>
      <c r="F26">
        <v>0</v>
      </c>
      <c r="G26">
        <v>0</v>
      </c>
      <c r="H26">
        <v>0.03</v>
      </c>
      <c r="I26">
        <v>0</v>
      </c>
      <c r="J26">
        <v>2</v>
      </c>
      <c r="K26">
        <v>0.03</v>
      </c>
      <c r="L26">
        <v>-1</v>
      </c>
      <c r="M26">
        <v>-1</v>
      </c>
      <c r="N26">
        <v>0.67</v>
      </c>
      <c r="O26">
        <v>3.58</v>
      </c>
      <c r="P26">
        <v>0.03</v>
      </c>
      <c r="Q26">
        <v>0.28000000000000003</v>
      </c>
      <c r="R26">
        <v>0.05</v>
      </c>
      <c r="S26">
        <v>0.32</v>
      </c>
      <c r="T26">
        <v>0.23</v>
      </c>
      <c r="U26">
        <v>0</v>
      </c>
      <c r="V26">
        <v>0</v>
      </c>
      <c r="W26">
        <v>20.67</v>
      </c>
      <c r="X26">
        <v>0.6</v>
      </c>
      <c r="Y26">
        <v>-1</v>
      </c>
      <c r="Z26">
        <v>-1</v>
      </c>
      <c r="AA26">
        <v>24.88</v>
      </c>
      <c r="AB26">
        <v>0.03</v>
      </c>
      <c r="AC26">
        <v>0.02</v>
      </c>
      <c r="AD26">
        <v>0.03</v>
      </c>
      <c r="AE26">
        <v>4.17</v>
      </c>
      <c r="AF26">
        <v>-1</v>
      </c>
      <c r="AG26">
        <v>-1</v>
      </c>
      <c r="AH26">
        <v>-1</v>
      </c>
      <c r="AI26">
        <v>0</v>
      </c>
      <c r="AJ26">
        <v>0</v>
      </c>
      <c r="AK26">
        <v>0.03</v>
      </c>
      <c r="AL26">
        <v>0.03</v>
      </c>
      <c r="AM26">
        <v>0.05</v>
      </c>
      <c r="AN26">
        <v>0.05</v>
      </c>
      <c r="AO26">
        <v>1.42</v>
      </c>
      <c r="AP26">
        <v>1.42</v>
      </c>
      <c r="AQ26">
        <v>22.67</v>
      </c>
      <c r="AR26">
        <v>0.53</v>
      </c>
      <c r="AS26">
        <v>0.68</v>
      </c>
      <c r="AT26">
        <v>-1</v>
      </c>
      <c r="AU26">
        <v>-1</v>
      </c>
      <c r="AV26">
        <v>0.05</v>
      </c>
      <c r="AW26">
        <v>29.88</v>
      </c>
      <c r="AX26">
        <v>29.88</v>
      </c>
      <c r="AY26">
        <v>0.17</v>
      </c>
      <c r="AZ26">
        <v>0</v>
      </c>
      <c r="BA26">
        <v>1515.6892647293423</v>
      </c>
    </row>
    <row r="27" spans="1:53" x14ac:dyDescent="0.25">
      <c r="A27">
        <v>3755</v>
      </c>
      <c r="B27" t="s">
        <v>1241</v>
      </c>
      <c r="C27">
        <v>0</v>
      </c>
      <c r="D27">
        <v>1.58</v>
      </c>
      <c r="E27">
        <v>0</v>
      </c>
      <c r="F27">
        <v>0</v>
      </c>
      <c r="G27">
        <v>0</v>
      </c>
      <c r="H27">
        <v>0.03</v>
      </c>
      <c r="I27">
        <v>0</v>
      </c>
      <c r="J27">
        <v>2</v>
      </c>
      <c r="K27">
        <v>0.03</v>
      </c>
      <c r="L27">
        <v>-1</v>
      </c>
      <c r="M27">
        <v>-1</v>
      </c>
      <c r="N27">
        <v>0.67</v>
      </c>
      <c r="O27">
        <v>3.58</v>
      </c>
      <c r="P27">
        <v>0.03</v>
      </c>
      <c r="Q27">
        <v>0.28000000000000003</v>
      </c>
      <c r="R27">
        <v>0.05</v>
      </c>
      <c r="S27">
        <v>0.32</v>
      </c>
      <c r="T27">
        <v>0.23</v>
      </c>
      <c r="U27">
        <v>0</v>
      </c>
      <c r="V27">
        <v>0</v>
      </c>
      <c r="W27">
        <v>20.67</v>
      </c>
      <c r="X27">
        <v>0.6</v>
      </c>
      <c r="Y27">
        <v>-1</v>
      </c>
      <c r="Z27">
        <v>-1</v>
      </c>
      <c r="AA27">
        <v>24.88</v>
      </c>
      <c r="AB27">
        <v>0.03</v>
      </c>
      <c r="AC27">
        <v>0.02</v>
      </c>
      <c r="AD27">
        <v>0.03</v>
      </c>
      <c r="AE27">
        <v>4.17</v>
      </c>
      <c r="AF27">
        <v>-1</v>
      </c>
      <c r="AG27">
        <v>-1</v>
      </c>
      <c r="AH27">
        <v>-1</v>
      </c>
      <c r="AI27">
        <v>0</v>
      </c>
      <c r="AJ27">
        <v>0</v>
      </c>
      <c r="AK27">
        <v>0.03</v>
      </c>
      <c r="AL27">
        <v>0.03</v>
      </c>
      <c r="AM27">
        <v>0.05</v>
      </c>
      <c r="AN27">
        <v>0.05</v>
      </c>
      <c r="AO27">
        <v>1.42</v>
      </c>
      <c r="AP27">
        <v>1.42</v>
      </c>
      <c r="AQ27">
        <v>22.67</v>
      </c>
      <c r="AR27">
        <v>0.53</v>
      </c>
      <c r="AS27">
        <v>0.68</v>
      </c>
      <c r="AT27">
        <v>-1</v>
      </c>
      <c r="AU27">
        <v>-1</v>
      </c>
      <c r="AV27">
        <v>0.05</v>
      </c>
      <c r="AW27">
        <v>29.88</v>
      </c>
      <c r="AX27">
        <v>29.88</v>
      </c>
      <c r="AY27">
        <v>0.17</v>
      </c>
      <c r="AZ27">
        <v>0</v>
      </c>
      <c r="BA27">
        <v>1430.4771156771619</v>
      </c>
    </row>
    <row r="28" spans="1:53" x14ac:dyDescent="0.25">
      <c r="A28">
        <v>3840</v>
      </c>
      <c r="B28" t="s">
        <v>1873</v>
      </c>
      <c r="C28">
        <v>0</v>
      </c>
      <c r="D28">
        <v>1.58</v>
      </c>
      <c r="E28">
        <v>0</v>
      </c>
      <c r="F28">
        <v>0</v>
      </c>
      <c r="G28">
        <v>0</v>
      </c>
      <c r="H28">
        <v>0.03</v>
      </c>
      <c r="I28">
        <v>0</v>
      </c>
      <c r="J28">
        <v>2</v>
      </c>
      <c r="K28">
        <v>0.03</v>
      </c>
      <c r="L28">
        <v>-1</v>
      </c>
      <c r="M28">
        <v>-1</v>
      </c>
      <c r="N28">
        <v>0.67</v>
      </c>
      <c r="O28">
        <v>3.58</v>
      </c>
      <c r="P28">
        <v>0.03</v>
      </c>
      <c r="Q28">
        <v>0.28000000000000003</v>
      </c>
      <c r="R28">
        <v>0.05</v>
      </c>
      <c r="S28">
        <v>0.32</v>
      </c>
      <c r="T28">
        <v>0.23</v>
      </c>
      <c r="U28">
        <v>0</v>
      </c>
      <c r="V28">
        <v>0</v>
      </c>
      <c r="W28">
        <v>20.67</v>
      </c>
      <c r="X28">
        <v>0.6</v>
      </c>
      <c r="Y28">
        <v>-1</v>
      </c>
      <c r="Z28">
        <v>-1</v>
      </c>
      <c r="AA28">
        <v>24.88</v>
      </c>
      <c r="AB28">
        <v>0.03</v>
      </c>
      <c r="AC28">
        <v>0.02</v>
      </c>
      <c r="AD28">
        <v>0.03</v>
      </c>
      <c r="AE28">
        <v>4.17</v>
      </c>
      <c r="AF28">
        <v>-1</v>
      </c>
      <c r="AG28">
        <v>-1</v>
      </c>
      <c r="AH28">
        <v>-1</v>
      </c>
      <c r="AI28">
        <v>0</v>
      </c>
      <c r="AJ28">
        <v>0</v>
      </c>
      <c r="AK28">
        <v>0.03</v>
      </c>
      <c r="AL28">
        <v>0.03</v>
      </c>
      <c r="AM28">
        <v>0.05</v>
      </c>
      <c r="AN28">
        <v>0.05</v>
      </c>
      <c r="AO28">
        <v>1.42</v>
      </c>
      <c r="AP28">
        <v>1.42</v>
      </c>
      <c r="AQ28">
        <v>22.67</v>
      </c>
      <c r="AR28">
        <v>0.53</v>
      </c>
      <c r="AS28">
        <v>0.68</v>
      </c>
      <c r="AT28">
        <v>-1</v>
      </c>
      <c r="AU28">
        <v>-1</v>
      </c>
      <c r="AV28">
        <v>0.05</v>
      </c>
      <c r="AW28">
        <v>29.88</v>
      </c>
      <c r="AX28">
        <v>29.88</v>
      </c>
      <c r="AY28">
        <v>0.17</v>
      </c>
      <c r="AZ28">
        <v>0</v>
      </c>
      <c r="BA28">
        <v>1488.413654549714</v>
      </c>
    </row>
    <row r="29" spans="1:53" x14ac:dyDescent="0.25">
      <c r="A29">
        <v>4009</v>
      </c>
      <c r="B29" t="s">
        <v>1943</v>
      </c>
      <c r="C29">
        <v>0</v>
      </c>
      <c r="D29">
        <v>1.58</v>
      </c>
      <c r="E29">
        <v>0</v>
      </c>
      <c r="F29">
        <v>0</v>
      </c>
      <c r="G29">
        <v>0</v>
      </c>
      <c r="H29">
        <v>0.03</v>
      </c>
      <c r="I29">
        <v>0</v>
      </c>
      <c r="J29">
        <v>2</v>
      </c>
      <c r="K29">
        <v>0.03</v>
      </c>
      <c r="L29">
        <v>-1</v>
      </c>
      <c r="M29">
        <v>-1</v>
      </c>
      <c r="N29">
        <v>0.67</v>
      </c>
      <c r="O29">
        <v>3.58</v>
      </c>
      <c r="P29">
        <v>0.03</v>
      </c>
      <c r="Q29">
        <v>0.28000000000000003</v>
      </c>
      <c r="R29">
        <v>0.05</v>
      </c>
      <c r="S29">
        <v>0.32</v>
      </c>
      <c r="T29">
        <v>0.23</v>
      </c>
      <c r="U29">
        <v>0</v>
      </c>
      <c r="V29">
        <v>0</v>
      </c>
      <c r="W29">
        <v>20.67</v>
      </c>
      <c r="X29">
        <v>0.6</v>
      </c>
      <c r="Y29">
        <v>-1</v>
      </c>
      <c r="Z29">
        <v>-1</v>
      </c>
      <c r="AA29">
        <v>24.88</v>
      </c>
      <c r="AB29">
        <v>0.03</v>
      </c>
      <c r="AC29">
        <v>0.02</v>
      </c>
      <c r="AD29">
        <v>0.03</v>
      </c>
      <c r="AE29">
        <v>4.17</v>
      </c>
      <c r="AF29">
        <v>-1</v>
      </c>
      <c r="AG29">
        <v>-1</v>
      </c>
      <c r="AH29">
        <v>-1</v>
      </c>
      <c r="AI29">
        <v>0</v>
      </c>
      <c r="AJ29">
        <v>0</v>
      </c>
      <c r="AK29">
        <v>0.03</v>
      </c>
      <c r="AL29">
        <v>0.03</v>
      </c>
      <c r="AM29">
        <v>0.05</v>
      </c>
      <c r="AN29">
        <v>0.05</v>
      </c>
      <c r="AO29">
        <v>1.42</v>
      </c>
      <c r="AP29">
        <v>1.42</v>
      </c>
      <c r="AQ29">
        <v>22.67</v>
      </c>
      <c r="AR29">
        <v>0.53</v>
      </c>
      <c r="AS29">
        <v>0.68</v>
      </c>
      <c r="AT29">
        <v>-1</v>
      </c>
      <c r="AU29">
        <v>-1</v>
      </c>
      <c r="AV29">
        <v>0.05</v>
      </c>
      <c r="AW29">
        <v>29.88</v>
      </c>
      <c r="AX29">
        <v>29.88</v>
      </c>
      <c r="AY29">
        <v>0.17</v>
      </c>
      <c r="AZ29">
        <v>0</v>
      </c>
      <c r="BA29">
        <v>1494.6462131865551</v>
      </c>
    </row>
    <row r="30" spans="1:53" x14ac:dyDescent="0.25">
      <c r="A30">
        <v>4166</v>
      </c>
      <c r="B30" t="s">
        <v>2024</v>
      </c>
      <c r="C30">
        <v>0</v>
      </c>
      <c r="D30">
        <v>1.58</v>
      </c>
      <c r="E30">
        <v>0</v>
      </c>
      <c r="F30">
        <v>0</v>
      </c>
      <c r="G30">
        <v>0</v>
      </c>
      <c r="H30">
        <v>0.03</v>
      </c>
      <c r="I30">
        <v>0</v>
      </c>
      <c r="J30">
        <v>2</v>
      </c>
      <c r="K30">
        <v>0.03</v>
      </c>
      <c r="L30">
        <v>-1</v>
      </c>
      <c r="M30">
        <v>-1</v>
      </c>
      <c r="N30">
        <v>0.67</v>
      </c>
      <c r="O30">
        <v>3.58</v>
      </c>
      <c r="P30">
        <v>0.03</v>
      </c>
      <c r="Q30">
        <v>0.28000000000000003</v>
      </c>
      <c r="R30">
        <v>0.05</v>
      </c>
      <c r="S30">
        <v>0.32</v>
      </c>
      <c r="T30">
        <v>0.23</v>
      </c>
      <c r="U30">
        <v>0</v>
      </c>
      <c r="V30">
        <v>0</v>
      </c>
      <c r="W30">
        <v>20.67</v>
      </c>
      <c r="X30">
        <v>0.6</v>
      </c>
      <c r="Y30">
        <v>-1</v>
      </c>
      <c r="Z30">
        <v>-1</v>
      </c>
      <c r="AA30">
        <v>24.88</v>
      </c>
      <c r="AB30">
        <v>0.03</v>
      </c>
      <c r="AC30">
        <v>0.02</v>
      </c>
      <c r="AD30">
        <v>0.03</v>
      </c>
      <c r="AE30">
        <v>4.17</v>
      </c>
      <c r="AF30">
        <v>-1</v>
      </c>
      <c r="AG30">
        <v>-1</v>
      </c>
      <c r="AH30">
        <v>-1</v>
      </c>
      <c r="AI30">
        <v>0</v>
      </c>
      <c r="AJ30">
        <v>0</v>
      </c>
      <c r="AK30">
        <v>0.03</v>
      </c>
      <c r="AL30">
        <v>0.03</v>
      </c>
      <c r="AM30">
        <v>0.05</v>
      </c>
      <c r="AN30">
        <v>0.05</v>
      </c>
      <c r="AO30">
        <v>1.42</v>
      </c>
      <c r="AP30">
        <v>1.42</v>
      </c>
      <c r="AQ30">
        <v>22.67</v>
      </c>
      <c r="AR30">
        <v>0.53</v>
      </c>
      <c r="AS30">
        <v>0.68</v>
      </c>
      <c r="AT30">
        <v>-1</v>
      </c>
      <c r="AU30">
        <v>-1</v>
      </c>
      <c r="AV30">
        <v>0.05</v>
      </c>
      <c r="AW30">
        <v>29.88</v>
      </c>
      <c r="AX30">
        <v>29.88</v>
      </c>
      <c r="AY30">
        <v>0.17</v>
      </c>
      <c r="AZ30">
        <v>0</v>
      </c>
      <c r="BA30">
        <v>1450.4127026064336</v>
      </c>
    </row>
    <row r="31" spans="1:53" x14ac:dyDescent="0.25">
      <c r="A31">
        <v>4181</v>
      </c>
      <c r="B31" t="s">
        <v>2029</v>
      </c>
      <c r="C31">
        <v>0</v>
      </c>
      <c r="D31">
        <v>1.58</v>
      </c>
      <c r="E31">
        <v>0</v>
      </c>
      <c r="F31">
        <v>0</v>
      </c>
      <c r="G31">
        <v>0</v>
      </c>
      <c r="H31">
        <v>0.03</v>
      </c>
      <c r="I31">
        <v>0</v>
      </c>
      <c r="J31">
        <v>2</v>
      </c>
      <c r="K31">
        <v>0.03</v>
      </c>
      <c r="L31">
        <v>-1</v>
      </c>
      <c r="M31">
        <v>-1</v>
      </c>
      <c r="N31">
        <v>0.67</v>
      </c>
      <c r="O31">
        <v>3.58</v>
      </c>
      <c r="P31">
        <v>0.03</v>
      </c>
      <c r="Q31">
        <v>0.28000000000000003</v>
      </c>
      <c r="R31">
        <v>0.05</v>
      </c>
      <c r="S31">
        <v>0.32</v>
      </c>
      <c r="T31">
        <v>0.23</v>
      </c>
      <c r="U31">
        <v>0</v>
      </c>
      <c r="V31">
        <v>0</v>
      </c>
      <c r="W31">
        <v>20.67</v>
      </c>
      <c r="X31">
        <v>0.6</v>
      </c>
      <c r="Y31">
        <v>-1</v>
      </c>
      <c r="Z31">
        <v>-1</v>
      </c>
      <c r="AA31">
        <v>24.88</v>
      </c>
      <c r="AB31">
        <v>0.03</v>
      </c>
      <c r="AC31">
        <v>0.02</v>
      </c>
      <c r="AD31">
        <v>0.03</v>
      </c>
      <c r="AE31">
        <v>4.17</v>
      </c>
      <c r="AF31">
        <v>-1</v>
      </c>
      <c r="AG31">
        <v>-1</v>
      </c>
      <c r="AH31">
        <v>-1</v>
      </c>
      <c r="AI31">
        <v>0</v>
      </c>
      <c r="AJ31">
        <v>0</v>
      </c>
      <c r="AK31">
        <v>0.03</v>
      </c>
      <c r="AL31">
        <v>0.03</v>
      </c>
      <c r="AM31">
        <v>0.05</v>
      </c>
      <c r="AN31">
        <v>0.05</v>
      </c>
      <c r="AO31">
        <v>1.42</v>
      </c>
      <c r="AP31">
        <v>1.42</v>
      </c>
      <c r="AQ31">
        <v>22.67</v>
      </c>
      <c r="AR31">
        <v>0.53</v>
      </c>
      <c r="AS31">
        <v>0.68</v>
      </c>
      <c r="AT31">
        <v>-1</v>
      </c>
      <c r="AU31">
        <v>-1</v>
      </c>
      <c r="AV31">
        <v>0.05</v>
      </c>
      <c r="AW31">
        <v>29.88</v>
      </c>
      <c r="AX31">
        <v>29.88</v>
      </c>
      <c r="AY31">
        <v>0.17</v>
      </c>
      <c r="AZ31">
        <v>0</v>
      </c>
      <c r="BA31">
        <v>1468.8047334648243</v>
      </c>
    </row>
    <row r="32" spans="1:53" x14ac:dyDescent="0.25">
      <c r="A32">
        <v>4182</v>
      </c>
      <c r="B32" t="s">
        <v>2030</v>
      </c>
      <c r="C32">
        <v>0</v>
      </c>
      <c r="D32">
        <v>1.58</v>
      </c>
      <c r="E32">
        <v>0</v>
      </c>
      <c r="F32">
        <v>0</v>
      </c>
      <c r="G32">
        <v>0</v>
      </c>
      <c r="H32">
        <v>0.03</v>
      </c>
      <c r="I32">
        <v>0</v>
      </c>
      <c r="J32">
        <v>2</v>
      </c>
      <c r="K32">
        <v>0.03</v>
      </c>
      <c r="L32">
        <v>-1</v>
      </c>
      <c r="M32">
        <v>-1</v>
      </c>
      <c r="N32">
        <v>0.67</v>
      </c>
      <c r="O32">
        <v>3.58</v>
      </c>
      <c r="P32">
        <v>0.03</v>
      </c>
      <c r="Q32">
        <v>0.28000000000000003</v>
      </c>
      <c r="R32">
        <v>0.05</v>
      </c>
      <c r="S32">
        <v>0.32</v>
      </c>
      <c r="T32">
        <v>0.23</v>
      </c>
      <c r="U32">
        <v>0</v>
      </c>
      <c r="V32">
        <v>0</v>
      </c>
      <c r="W32">
        <v>20.67</v>
      </c>
      <c r="X32">
        <v>0.6</v>
      </c>
      <c r="Y32">
        <v>-1</v>
      </c>
      <c r="Z32">
        <v>-1</v>
      </c>
      <c r="AA32">
        <v>24.88</v>
      </c>
      <c r="AB32">
        <v>0.03</v>
      </c>
      <c r="AC32">
        <v>0.02</v>
      </c>
      <c r="AD32">
        <v>0.03</v>
      </c>
      <c r="AE32">
        <v>4.17</v>
      </c>
      <c r="AF32">
        <v>-1</v>
      </c>
      <c r="AG32">
        <v>-1</v>
      </c>
      <c r="AH32">
        <v>-1</v>
      </c>
      <c r="AI32">
        <v>0</v>
      </c>
      <c r="AJ32">
        <v>0</v>
      </c>
      <c r="AK32">
        <v>0.03</v>
      </c>
      <c r="AL32">
        <v>0.03</v>
      </c>
      <c r="AM32">
        <v>0.05</v>
      </c>
      <c r="AN32">
        <v>0.05</v>
      </c>
      <c r="AO32">
        <v>1.42</v>
      </c>
      <c r="AP32">
        <v>1.42</v>
      </c>
      <c r="AQ32">
        <v>22.67</v>
      </c>
      <c r="AR32">
        <v>0.53</v>
      </c>
      <c r="AS32">
        <v>0.68</v>
      </c>
      <c r="AT32">
        <v>-1</v>
      </c>
      <c r="AU32">
        <v>-1</v>
      </c>
      <c r="AV32">
        <v>0.05</v>
      </c>
      <c r="AW32">
        <v>29.88</v>
      </c>
      <c r="AX32">
        <v>29.88</v>
      </c>
      <c r="AY32">
        <v>0.17</v>
      </c>
      <c r="AZ32">
        <v>0</v>
      </c>
      <c r="BA32">
        <v>1425.5326566136514</v>
      </c>
    </row>
    <row r="33" spans="1:53" x14ac:dyDescent="0.25">
      <c r="A33">
        <v>4217</v>
      </c>
      <c r="B33" t="s">
        <v>2047</v>
      </c>
      <c r="C33">
        <v>0</v>
      </c>
      <c r="D33">
        <v>1.58</v>
      </c>
      <c r="E33">
        <v>0</v>
      </c>
      <c r="F33">
        <v>0</v>
      </c>
      <c r="G33">
        <v>0</v>
      </c>
      <c r="H33">
        <v>0.03</v>
      </c>
      <c r="I33">
        <v>0</v>
      </c>
      <c r="J33">
        <v>2</v>
      </c>
      <c r="K33">
        <v>0.03</v>
      </c>
      <c r="L33">
        <v>-1</v>
      </c>
      <c r="M33">
        <v>-1</v>
      </c>
      <c r="N33">
        <v>0.67</v>
      </c>
      <c r="O33">
        <v>3.58</v>
      </c>
      <c r="P33">
        <v>0.03</v>
      </c>
      <c r="Q33">
        <v>0.28000000000000003</v>
      </c>
      <c r="R33">
        <v>0.05</v>
      </c>
      <c r="S33">
        <v>0.32</v>
      </c>
      <c r="T33">
        <v>0.23</v>
      </c>
      <c r="U33">
        <v>0</v>
      </c>
      <c r="V33">
        <v>0</v>
      </c>
      <c r="W33">
        <v>20.67</v>
      </c>
      <c r="X33">
        <v>0.6</v>
      </c>
      <c r="Y33">
        <v>-1</v>
      </c>
      <c r="Z33">
        <v>-1</v>
      </c>
      <c r="AA33">
        <v>24.88</v>
      </c>
      <c r="AB33">
        <v>0.03</v>
      </c>
      <c r="AC33">
        <v>0.02</v>
      </c>
      <c r="AD33">
        <v>0.03</v>
      </c>
      <c r="AE33">
        <v>4.17</v>
      </c>
      <c r="AF33">
        <v>-1</v>
      </c>
      <c r="AG33">
        <v>-1</v>
      </c>
      <c r="AH33">
        <v>-1</v>
      </c>
      <c r="AI33">
        <v>0</v>
      </c>
      <c r="AJ33">
        <v>0</v>
      </c>
      <c r="AK33">
        <v>0.03</v>
      </c>
      <c r="AL33">
        <v>0.03</v>
      </c>
      <c r="AM33">
        <v>0.05</v>
      </c>
      <c r="AN33">
        <v>0.05</v>
      </c>
      <c r="AO33">
        <v>1.42</v>
      </c>
      <c r="AP33">
        <v>1.42</v>
      </c>
      <c r="AQ33">
        <v>22.67</v>
      </c>
      <c r="AR33">
        <v>0.53</v>
      </c>
      <c r="AS33">
        <v>0.68</v>
      </c>
      <c r="AT33">
        <v>-1</v>
      </c>
      <c r="AU33">
        <v>-1</v>
      </c>
      <c r="AV33">
        <v>0.05</v>
      </c>
      <c r="AW33">
        <v>29.88</v>
      </c>
      <c r="AX33">
        <v>29.88</v>
      </c>
      <c r="AY33">
        <v>0.17</v>
      </c>
      <c r="AZ33">
        <v>0</v>
      </c>
      <c r="BA33">
        <v>1397.0446190950993</v>
      </c>
    </row>
    <row r="34" spans="1:53" x14ac:dyDescent="0.25">
      <c r="A34">
        <v>4230</v>
      </c>
      <c r="B34" t="s">
        <v>2051</v>
      </c>
      <c r="C34">
        <v>0</v>
      </c>
      <c r="D34">
        <v>1.58</v>
      </c>
      <c r="E34">
        <v>0</v>
      </c>
      <c r="F34">
        <v>0</v>
      </c>
      <c r="G34">
        <v>0</v>
      </c>
      <c r="H34">
        <v>0.03</v>
      </c>
      <c r="I34">
        <v>0</v>
      </c>
      <c r="J34">
        <v>2</v>
      </c>
      <c r="K34">
        <v>0.03</v>
      </c>
      <c r="L34">
        <v>-1</v>
      </c>
      <c r="M34">
        <v>-1</v>
      </c>
      <c r="N34">
        <v>0.67</v>
      </c>
      <c r="O34">
        <v>3.58</v>
      </c>
      <c r="P34">
        <v>0.03</v>
      </c>
      <c r="Q34">
        <v>0.28000000000000003</v>
      </c>
      <c r="R34">
        <v>0.05</v>
      </c>
      <c r="S34">
        <v>0.32</v>
      </c>
      <c r="T34">
        <v>0.23</v>
      </c>
      <c r="U34">
        <v>0</v>
      </c>
      <c r="V34">
        <v>0</v>
      </c>
      <c r="W34">
        <v>20.67</v>
      </c>
      <c r="X34">
        <v>0.6</v>
      </c>
      <c r="Y34">
        <v>-1</v>
      </c>
      <c r="Z34">
        <v>-1</v>
      </c>
      <c r="AA34">
        <v>24.88</v>
      </c>
      <c r="AB34">
        <v>0.03</v>
      </c>
      <c r="AC34">
        <v>0.02</v>
      </c>
      <c r="AD34">
        <v>0.03</v>
      </c>
      <c r="AE34">
        <v>4.17</v>
      </c>
      <c r="AF34">
        <v>-1</v>
      </c>
      <c r="AG34">
        <v>-1</v>
      </c>
      <c r="AH34">
        <v>-1</v>
      </c>
      <c r="AI34">
        <v>0</v>
      </c>
      <c r="AJ34">
        <v>0</v>
      </c>
      <c r="AK34">
        <v>0.03</v>
      </c>
      <c r="AL34">
        <v>0.03</v>
      </c>
      <c r="AM34">
        <v>0.05</v>
      </c>
      <c r="AN34">
        <v>0.05</v>
      </c>
      <c r="AO34">
        <v>1.42</v>
      </c>
      <c r="AP34">
        <v>1.42</v>
      </c>
      <c r="AQ34">
        <v>22.67</v>
      </c>
      <c r="AR34">
        <v>0.53</v>
      </c>
      <c r="AS34">
        <v>0.68</v>
      </c>
      <c r="AT34">
        <v>-1</v>
      </c>
      <c r="AU34">
        <v>-1</v>
      </c>
      <c r="AV34">
        <v>0.05</v>
      </c>
      <c r="AW34">
        <v>29.88</v>
      </c>
      <c r="AX34">
        <v>29.88</v>
      </c>
      <c r="AY34">
        <v>0.17</v>
      </c>
      <c r="AZ34">
        <v>0</v>
      </c>
      <c r="BA34">
        <v>1438.282443696512</v>
      </c>
    </row>
    <row r="35" spans="1:53" x14ac:dyDescent="0.25">
      <c r="A35">
        <v>4238</v>
      </c>
      <c r="B35" t="s">
        <v>2054</v>
      </c>
      <c r="C35">
        <v>0</v>
      </c>
      <c r="D35">
        <v>1.58</v>
      </c>
      <c r="E35">
        <v>0</v>
      </c>
      <c r="F35">
        <v>0</v>
      </c>
      <c r="G35">
        <v>0</v>
      </c>
      <c r="H35">
        <v>0.03</v>
      </c>
      <c r="I35">
        <v>0</v>
      </c>
      <c r="J35">
        <v>2</v>
      </c>
      <c r="K35">
        <v>0.03</v>
      </c>
      <c r="L35">
        <v>-1</v>
      </c>
      <c r="M35">
        <v>-1</v>
      </c>
      <c r="N35">
        <v>0.67</v>
      </c>
      <c r="O35">
        <v>3.58</v>
      </c>
      <c r="P35">
        <v>0.03</v>
      </c>
      <c r="Q35">
        <v>0.28000000000000003</v>
      </c>
      <c r="R35">
        <v>0.05</v>
      </c>
      <c r="S35">
        <v>0.32</v>
      </c>
      <c r="T35">
        <v>0.23</v>
      </c>
      <c r="U35">
        <v>0</v>
      </c>
      <c r="V35">
        <v>0</v>
      </c>
      <c r="W35">
        <v>20.67</v>
      </c>
      <c r="X35">
        <v>0.6</v>
      </c>
      <c r="Y35">
        <v>-1</v>
      </c>
      <c r="Z35">
        <v>-1</v>
      </c>
      <c r="AA35">
        <v>24.88</v>
      </c>
      <c r="AB35">
        <v>0.03</v>
      </c>
      <c r="AC35">
        <v>0.02</v>
      </c>
      <c r="AD35">
        <v>0.03</v>
      </c>
      <c r="AE35">
        <v>4.17</v>
      </c>
      <c r="AF35">
        <v>-1</v>
      </c>
      <c r="AG35">
        <v>-1</v>
      </c>
      <c r="AH35">
        <v>-1</v>
      </c>
      <c r="AI35">
        <v>0</v>
      </c>
      <c r="AJ35">
        <v>0</v>
      </c>
      <c r="AK35">
        <v>0.03</v>
      </c>
      <c r="AL35">
        <v>0.03</v>
      </c>
      <c r="AM35">
        <v>0.05</v>
      </c>
      <c r="AN35">
        <v>0.05</v>
      </c>
      <c r="AO35">
        <v>1.42</v>
      </c>
      <c r="AP35">
        <v>1.42</v>
      </c>
      <c r="AQ35">
        <v>22.67</v>
      </c>
      <c r="AR35">
        <v>0.53</v>
      </c>
      <c r="AS35">
        <v>0.68</v>
      </c>
      <c r="AT35">
        <v>-1</v>
      </c>
      <c r="AU35">
        <v>-1</v>
      </c>
      <c r="AV35">
        <v>0.05</v>
      </c>
      <c r="AW35">
        <v>29.88</v>
      </c>
      <c r="AX35">
        <v>29.88</v>
      </c>
      <c r="AY35">
        <v>0.17</v>
      </c>
      <c r="AZ35">
        <v>0</v>
      </c>
      <c r="BA35">
        <v>1391.6830553798527</v>
      </c>
    </row>
    <row r="36" spans="1:53" x14ac:dyDescent="0.25">
      <c r="A36">
        <v>4260</v>
      </c>
      <c r="B36" t="s">
        <v>2065</v>
      </c>
      <c r="C36">
        <v>0</v>
      </c>
      <c r="D36">
        <v>1.58</v>
      </c>
      <c r="E36">
        <v>0</v>
      </c>
      <c r="F36">
        <v>0</v>
      </c>
      <c r="G36">
        <v>0</v>
      </c>
      <c r="H36">
        <v>0.03</v>
      </c>
      <c r="I36">
        <v>0</v>
      </c>
      <c r="J36">
        <v>2</v>
      </c>
      <c r="K36">
        <v>0.03</v>
      </c>
      <c r="L36">
        <v>-1</v>
      </c>
      <c r="M36">
        <v>-1</v>
      </c>
      <c r="N36">
        <v>0.67</v>
      </c>
      <c r="O36">
        <v>3.58</v>
      </c>
      <c r="P36">
        <v>0.03</v>
      </c>
      <c r="Q36">
        <v>0.28000000000000003</v>
      </c>
      <c r="R36">
        <v>0.05</v>
      </c>
      <c r="S36">
        <v>0.32</v>
      </c>
      <c r="T36">
        <v>0.23</v>
      </c>
      <c r="U36">
        <v>0</v>
      </c>
      <c r="V36">
        <v>0</v>
      </c>
      <c r="W36">
        <v>20.67</v>
      </c>
      <c r="X36">
        <v>0.6</v>
      </c>
      <c r="Y36">
        <v>-1</v>
      </c>
      <c r="Z36">
        <v>-1</v>
      </c>
      <c r="AA36">
        <v>24.88</v>
      </c>
      <c r="AB36">
        <v>0.03</v>
      </c>
      <c r="AC36">
        <v>0.02</v>
      </c>
      <c r="AD36">
        <v>0.03</v>
      </c>
      <c r="AE36">
        <v>4.17</v>
      </c>
      <c r="AF36">
        <v>-1</v>
      </c>
      <c r="AG36">
        <v>-1</v>
      </c>
      <c r="AH36">
        <v>-1</v>
      </c>
      <c r="AI36">
        <v>0</v>
      </c>
      <c r="AJ36">
        <v>0</v>
      </c>
      <c r="AK36">
        <v>0.03</v>
      </c>
      <c r="AL36">
        <v>0.03</v>
      </c>
      <c r="AM36">
        <v>0.05</v>
      </c>
      <c r="AN36">
        <v>0.05</v>
      </c>
      <c r="AO36">
        <v>1.42</v>
      </c>
      <c r="AP36">
        <v>1.42</v>
      </c>
      <c r="AQ36">
        <v>22.67</v>
      </c>
      <c r="AR36">
        <v>0.53</v>
      </c>
      <c r="AS36">
        <v>0.68</v>
      </c>
      <c r="AT36">
        <v>-1</v>
      </c>
      <c r="AU36">
        <v>-1</v>
      </c>
      <c r="AV36">
        <v>0.05</v>
      </c>
      <c r="AW36">
        <v>29.88</v>
      </c>
      <c r="AX36">
        <v>29.88</v>
      </c>
      <c r="AY36">
        <v>0.17</v>
      </c>
      <c r="AZ36">
        <v>0</v>
      </c>
      <c r="BA36">
        <v>1453.4593390776449</v>
      </c>
    </row>
    <row r="37" spans="1:53" x14ac:dyDescent="0.25">
      <c r="A37">
        <v>4360</v>
      </c>
      <c r="B37" t="s">
        <v>2115</v>
      </c>
      <c r="C37">
        <v>0</v>
      </c>
      <c r="D37">
        <v>1.58</v>
      </c>
      <c r="E37">
        <v>0</v>
      </c>
      <c r="F37">
        <v>0</v>
      </c>
      <c r="G37">
        <v>0</v>
      </c>
      <c r="H37">
        <v>0.03</v>
      </c>
      <c r="I37">
        <v>0</v>
      </c>
      <c r="J37">
        <v>2</v>
      </c>
      <c r="K37">
        <v>0.03</v>
      </c>
      <c r="L37">
        <v>-1</v>
      </c>
      <c r="M37">
        <v>-1</v>
      </c>
      <c r="N37">
        <v>0.67</v>
      </c>
      <c r="O37">
        <v>3.58</v>
      </c>
      <c r="P37">
        <v>0.03</v>
      </c>
      <c r="Q37">
        <v>0.28000000000000003</v>
      </c>
      <c r="R37">
        <v>0.05</v>
      </c>
      <c r="S37">
        <v>0.32</v>
      </c>
      <c r="T37">
        <v>0.23</v>
      </c>
      <c r="U37">
        <v>0</v>
      </c>
      <c r="V37">
        <v>0</v>
      </c>
      <c r="W37">
        <v>20.67</v>
      </c>
      <c r="X37">
        <v>0.6</v>
      </c>
      <c r="Y37">
        <v>-1</v>
      </c>
      <c r="Z37">
        <v>-1</v>
      </c>
      <c r="AA37">
        <v>24.88</v>
      </c>
      <c r="AB37">
        <v>0.03</v>
      </c>
      <c r="AC37">
        <v>0.02</v>
      </c>
      <c r="AD37">
        <v>0.03</v>
      </c>
      <c r="AE37">
        <v>4.17</v>
      </c>
      <c r="AF37">
        <v>-1</v>
      </c>
      <c r="AG37">
        <v>-1</v>
      </c>
      <c r="AH37">
        <v>-1</v>
      </c>
      <c r="AI37">
        <v>0</v>
      </c>
      <c r="AJ37">
        <v>0</v>
      </c>
      <c r="AK37">
        <v>0.03</v>
      </c>
      <c r="AL37">
        <v>0.03</v>
      </c>
      <c r="AM37">
        <v>0.05</v>
      </c>
      <c r="AN37">
        <v>0.05</v>
      </c>
      <c r="AO37">
        <v>1.42</v>
      </c>
      <c r="AP37">
        <v>1.42</v>
      </c>
      <c r="AQ37">
        <v>22.67</v>
      </c>
      <c r="AR37">
        <v>0.53</v>
      </c>
      <c r="AS37">
        <v>0.68</v>
      </c>
      <c r="AT37">
        <v>-1</v>
      </c>
      <c r="AU37">
        <v>-1</v>
      </c>
      <c r="AV37">
        <v>0.05</v>
      </c>
      <c r="AW37">
        <v>29.88</v>
      </c>
      <c r="AX37">
        <v>29.88</v>
      </c>
      <c r="AY37">
        <v>0.17</v>
      </c>
      <c r="AZ37">
        <v>0</v>
      </c>
      <c r="BA37">
        <v>1343.8086937549838</v>
      </c>
    </row>
    <row r="38" spans="1:53" x14ac:dyDescent="0.25">
      <c r="A38">
        <v>4397</v>
      </c>
      <c r="B38" t="s">
        <v>2135</v>
      </c>
      <c r="C38">
        <v>0</v>
      </c>
      <c r="D38">
        <v>1.58</v>
      </c>
      <c r="E38">
        <v>0</v>
      </c>
      <c r="F38">
        <v>0</v>
      </c>
      <c r="G38">
        <v>0</v>
      </c>
      <c r="H38">
        <v>0.03</v>
      </c>
      <c r="I38">
        <v>0</v>
      </c>
      <c r="J38">
        <v>2</v>
      </c>
      <c r="K38">
        <v>0.03</v>
      </c>
      <c r="L38">
        <v>-1</v>
      </c>
      <c r="M38">
        <v>-1</v>
      </c>
      <c r="N38">
        <v>0.67</v>
      </c>
      <c r="O38">
        <v>3.58</v>
      </c>
      <c r="P38">
        <v>0.03</v>
      </c>
      <c r="Q38">
        <v>0.28000000000000003</v>
      </c>
      <c r="R38">
        <v>0.05</v>
      </c>
      <c r="S38">
        <v>0.32</v>
      </c>
      <c r="T38">
        <v>0.23</v>
      </c>
      <c r="U38">
        <v>0</v>
      </c>
      <c r="V38">
        <v>0</v>
      </c>
      <c r="W38">
        <v>20.67</v>
      </c>
      <c r="X38">
        <v>0.6</v>
      </c>
      <c r="Y38">
        <v>-1</v>
      </c>
      <c r="Z38">
        <v>-1</v>
      </c>
      <c r="AA38">
        <v>24.88</v>
      </c>
      <c r="AB38">
        <v>0.03</v>
      </c>
      <c r="AC38">
        <v>0.02</v>
      </c>
      <c r="AD38">
        <v>0.03</v>
      </c>
      <c r="AE38">
        <v>4.17</v>
      </c>
      <c r="AF38">
        <v>-1</v>
      </c>
      <c r="AG38">
        <v>-1</v>
      </c>
      <c r="AH38">
        <v>-1</v>
      </c>
      <c r="AI38">
        <v>0</v>
      </c>
      <c r="AJ38">
        <v>0</v>
      </c>
      <c r="AK38">
        <v>0.03</v>
      </c>
      <c r="AL38">
        <v>0.03</v>
      </c>
      <c r="AM38">
        <v>0.05</v>
      </c>
      <c r="AN38">
        <v>0.05</v>
      </c>
      <c r="AO38">
        <v>1.42</v>
      </c>
      <c r="AP38">
        <v>1.42</v>
      </c>
      <c r="AQ38">
        <v>22.67</v>
      </c>
      <c r="AR38">
        <v>0.53</v>
      </c>
      <c r="AS38">
        <v>0.68</v>
      </c>
      <c r="AT38">
        <v>-1</v>
      </c>
      <c r="AU38">
        <v>-1</v>
      </c>
      <c r="AV38">
        <v>0.05</v>
      </c>
      <c r="AW38">
        <v>29.88</v>
      </c>
      <c r="AX38">
        <v>29.88</v>
      </c>
      <c r="AY38">
        <v>0.17</v>
      </c>
      <c r="AZ38">
        <v>0</v>
      </c>
      <c r="BA38">
        <v>1462.1129125634875</v>
      </c>
    </row>
    <row r="39" spans="1:53" x14ac:dyDescent="0.25">
      <c r="A39">
        <v>4480</v>
      </c>
      <c r="B39" t="s">
        <v>2166</v>
      </c>
      <c r="C39">
        <v>0</v>
      </c>
      <c r="D39">
        <v>1.58</v>
      </c>
      <c r="E39">
        <v>0</v>
      </c>
      <c r="F39">
        <v>0</v>
      </c>
      <c r="G39">
        <v>0</v>
      </c>
      <c r="H39">
        <v>0.03</v>
      </c>
      <c r="I39">
        <v>0</v>
      </c>
      <c r="J39">
        <v>2</v>
      </c>
      <c r="K39">
        <v>0.03</v>
      </c>
      <c r="L39">
        <v>-1</v>
      </c>
      <c r="M39">
        <v>-1</v>
      </c>
      <c r="N39">
        <v>0.67</v>
      </c>
      <c r="O39">
        <v>3.58</v>
      </c>
      <c r="P39">
        <v>0.03</v>
      </c>
      <c r="Q39">
        <v>0.28000000000000003</v>
      </c>
      <c r="R39">
        <v>0.05</v>
      </c>
      <c r="S39">
        <v>0.32</v>
      </c>
      <c r="T39">
        <v>0.23</v>
      </c>
      <c r="U39">
        <v>0</v>
      </c>
      <c r="V39">
        <v>0</v>
      </c>
      <c r="W39">
        <v>20.67</v>
      </c>
      <c r="X39">
        <v>0.6</v>
      </c>
      <c r="Y39">
        <v>-1</v>
      </c>
      <c r="Z39">
        <v>-1</v>
      </c>
      <c r="AA39">
        <v>24.88</v>
      </c>
      <c r="AB39">
        <v>0.03</v>
      </c>
      <c r="AC39">
        <v>0.02</v>
      </c>
      <c r="AD39">
        <v>0.03</v>
      </c>
      <c r="AE39">
        <v>4.17</v>
      </c>
      <c r="AF39">
        <v>-1</v>
      </c>
      <c r="AG39">
        <v>-1</v>
      </c>
      <c r="AH39">
        <v>-1</v>
      </c>
      <c r="AI39">
        <v>0</v>
      </c>
      <c r="AJ39">
        <v>0</v>
      </c>
      <c r="AK39">
        <v>0.03</v>
      </c>
      <c r="AL39">
        <v>0.03</v>
      </c>
      <c r="AM39">
        <v>0.05</v>
      </c>
      <c r="AN39">
        <v>0.05</v>
      </c>
      <c r="AO39">
        <v>1.42</v>
      </c>
      <c r="AP39">
        <v>1.42</v>
      </c>
      <c r="AQ39">
        <v>22.67</v>
      </c>
      <c r="AR39">
        <v>0.53</v>
      </c>
      <c r="AS39">
        <v>0.68</v>
      </c>
      <c r="AT39">
        <v>-1</v>
      </c>
      <c r="AU39">
        <v>-1</v>
      </c>
      <c r="AV39">
        <v>0.05</v>
      </c>
      <c r="AW39">
        <v>29.88</v>
      </c>
      <c r="AX39">
        <v>29.88</v>
      </c>
      <c r="AY39">
        <v>0.17</v>
      </c>
      <c r="AZ39">
        <v>0</v>
      </c>
      <c r="BA39">
        <v>1387.4864855685498</v>
      </c>
    </row>
    <row r="40" spans="1:53" x14ac:dyDescent="0.25">
      <c r="A40">
        <v>4511</v>
      </c>
      <c r="B40" t="s">
        <v>2184</v>
      </c>
      <c r="C40">
        <v>0</v>
      </c>
      <c r="D40">
        <v>1.58</v>
      </c>
      <c r="E40">
        <v>0</v>
      </c>
      <c r="F40">
        <v>0</v>
      </c>
      <c r="G40">
        <v>0</v>
      </c>
      <c r="H40">
        <v>0.03</v>
      </c>
      <c r="I40">
        <v>0</v>
      </c>
      <c r="J40">
        <v>2</v>
      </c>
      <c r="K40">
        <v>0.03</v>
      </c>
      <c r="L40">
        <v>-1</v>
      </c>
      <c r="M40">
        <v>-1</v>
      </c>
      <c r="N40">
        <v>0.67</v>
      </c>
      <c r="O40">
        <v>3.58</v>
      </c>
      <c r="P40">
        <v>0.03</v>
      </c>
      <c r="Q40">
        <v>0.28000000000000003</v>
      </c>
      <c r="R40">
        <v>0.05</v>
      </c>
      <c r="S40">
        <v>0.32</v>
      </c>
      <c r="T40">
        <v>0.23</v>
      </c>
      <c r="U40">
        <v>0</v>
      </c>
      <c r="V40">
        <v>0</v>
      </c>
      <c r="W40">
        <v>20.67</v>
      </c>
      <c r="X40">
        <v>0.6</v>
      </c>
      <c r="Y40">
        <v>-1</v>
      </c>
      <c r="Z40">
        <v>-1</v>
      </c>
      <c r="AA40">
        <v>24.88</v>
      </c>
      <c r="AB40">
        <v>0.03</v>
      </c>
      <c r="AC40">
        <v>0.02</v>
      </c>
      <c r="AD40">
        <v>0.03</v>
      </c>
      <c r="AE40">
        <v>4.17</v>
      </c>
      <c r="AF40">
        <v>-1</v>
      </c>
      <c r="AG40">
        <v>-1</v>
      </c>
      <c r="AH40">
        <v>-1</v>
      </c>
      <c r="AI40">
        <v>0</v>
      </c>
      <c r="AJ40">
        <v>0</v>
      </c>
      <c r="AK40">
        <v>0.03</v>
      </c>
      <c r="AL40">
        <v>0.03</v>
      </c>
      <c r="AM40">
        <v>0.05</v>
      </c>
      <c r="AN40">
        <v>0.05</v>
      </c>
      <c r="AO40">
        <v>1.42</v>
      </c>
      <c r="AP40">
        <v>1.42</v>
      </c>
      <c r="AQ40">
        <v>22.67</v>
      </c>
      <c r="AR40">
        <v>0.53</v>
      </c>
      <c r="AS40">
        <v>0.68</v>
      </c>
      <c r="AT40">
        <v>-1</v>
      </c>
      <c r="AU40">
        <v>-1</v>
      </c>
      <c r="AV40">
        <v>0.05</v>
      </c>
      <c r="AW40">
        <v>29.88</v>
      </c>
      <c r="AX40">
        <v>29.88</v>
      </c>
      <c r="AY40">
        <v>0.17</v>
      </c>
      <c r="AZ40">
        <v>0</v>
      </c>
      <c r="BA40">
        <v>1405.719644773654</v>
      </c>
    </row>
    <row r="41" spans="1:53" x14ac:dyDescent="0.25">
      <c r="A41">
        <v>4539</v>
      </c>
      <c r="B41" t="s">
        <v>2201</v>
      </c>
      <c r="C41">
        <v>0</v>
      </c>
      <c r="D41">
        <v>1.58</v>
      </c>
      <c r="E41">
        <v>0</v>
      </c>
      <c r="F41">
        <v>0</v>
      </c>
      <c r="G41">
        <v>0</v>
      </c>
      <c r="H41">
        <v>0.03</v>
      </c>
      <c r="I41">
        <v>0</v>
      </c>
      <c r="J41">
        <v>2</v>
      </c>
      <c r="K41">
        <v>0.03</v>
      </c>
      <c r="L41">
        <v>-1</v>
      </c>
      <c r="M41">
        <v>-1</v>
      </c>
      <c r="N41">
        <v>0.67</v>
      </c>
      <c r="O41">
        <v>3.58</v>
      </c>
      <c r="P41">
        <v>0.03</v>
      </c>
      <c r="Q41">
        <v>0.28000000000000003</v>
      </c>
      <c r="R41">
        <v>0.05</v>
      </c>
      <c r="S41">
        <v>0.32</v>
      </c>
      <c r="T41">
        <v>0.23</v>
      </c>
      <c r="U41">
        <v>0</v>
      </c>
      <c r="V41">
        <v>0</v>
      </c>
      <c r="W41">
        <v>20.67</v>
      </c>
      <c r="X41">
        <v>0.6</v>
      </c>
      <c r="Y41">
        <v>-1</v>
      </c>
      <c r="Z41">
        <v>-1</v>
      </c>
      <c r="AA41">
        <v>24.88</v>
      </c>
      <c r="AB41">
        <v>0.03</v>
      </c>
      <c r="AC41">
        <v>0.02</v>
      </c>
      <c r="AD41">
        <v>0.03</v>
      </c>
      <c r="AE41">
        <v>4.17</v>
      </c>
      <c r="AF41">
        <v>-1</v>
      </c>
      <c r="AG41">
        <v>-1</v>
      </c>
      <c r="AH41">
        <v>-1</v>
      </c>
      <c r="AI41">
        <v>0</v>
      </c>
      <c r="AJ41">
        <v>0</v>
      </c>
      <c r="AK41">
        <v>0.03</v>
      </c>
      <c r="AL41">
        <v>0.03</v>
      </c>
      <c r="AM41">
        <v>0.05</v>
      </c>
      <c r="AN41">
        <v>0.05</v>
      </c>
      <c r="AO41">
        <v>1.42</v>
      </c>
      <c r="AP41">
        <v>1.42</v>
      </c>
      <c r="AQ41">
        <v>22.67</v>
      </c>
      <c r="AR41">
        <v>0.53</v>
      </c>
      <c r="AS41">
        <v>0.68</v>
      </c>
      <c r="AT41">
        <v>-1</v>
      </c>
      <c r="AU41">
        <v>-1</v>
      </c>
      <c r="AV41">
        <v>0.05</v>
      </c>
      <c r="AW41">
        <v>29.88</v>
      </c>
      <c r="AX41">
        <v>29.88</v>
      </c>
      <c r="AY41">
        <v>0.17</v>
      </c>
      <c r="AZ41">
        <v>0</v>
      </c>
      <c r="BA41">
        <v>1475.8442082566658</v>
      </c>
    </row>
    <row r="42" spans="1:53" x14ac:dyDescent="0.25">
      <c r="A42">
        <v>4674</v>
      </c>
      <c r="B42" t="s">
        <v>2277</v>
      </c>
      <c r="C42">
        <v>0</v>
      </c>
      <c r="D42">
        <v>1.58</v>
      </c>
      <c r="E42">
        <v>0</v>
      </c>
      <c r="F42">
        <v>0</v>
      </c>
      <c r="G42">
        <v>0</v>
      </c>
      <c r="H42">
        <v>0.03</v>
      </c>
      <c r="I42">
        <v>0</v>
      </c>
      <c r="J42">
        <v>2</v>
      </c>
      <c r="K42">
        <v>0.03</v>
      </c>
      <c r="L42">
        <v>-1</v>
      </c>
      <c r="M42">
        <v>-1</v>
      </c>
      <c r="N42">
        <v>0.67</v>
      </c>
      <c r="O42">
        <v>3.58</v>
      </c>
      <c r="P42">
        <v>0.03</v>
      </c>
      <c r="Q42">
        <v>0.28000000000000003</v>
      </c>
      <c r="R42">
        <v>0.05</v>
      </c>
      <c r="S42">
        <v>0.32</v>
      </c>
      <c r="T42">
        <v>0.23</v>
      </c>
      <c r="U42">
        <v>0</v>
      </c>
      <c r="V42">
        <v>0</v>
      </c>
      <c r="W42">
        <v>20.67</v>
      </c>
      <c r="X42">
        <v>0.6</v>
      </c>
      <c r="Y42">
        <v>-1</v>
      </c>
      <c r="Z42">
        <v>-1</v>
      </c>
      <c r="AA42">
        <v>24.88</v>
      </c>
      <c r="AB42">
        <v>0.03</v>
      </c>
      <c r="AC42">
        <v>0.02</v>
      </c>
      <c r="AD42">
        <v>0.03</v>
      </c>
      <c r="AE42">
        <v>4.17</v>
      </c>
      <c r="AF42">
        <v>-1</v>
      </c>
      <c r="AG42">
        <v>-1</v>
      </c>
      <c r="AH42">
        <v>-1</v>
      </c>
      <c r="AI42">
        <v>0</v>
      </c>
      <c r="AJ42">
        <v>0</v>
      </c>
      <c r="AK42">
        <v>0.03</v>
      </c>
      <c r="AL42">
        <v>0.03</v>
      </c>
      <c r="AM42">
        <v>0.05</v>
      </c>
      <c r="AN42">
        <v>0.05</v>
      </c>
      <c r="AO42">
        <v>1.42</v>
      </c>
      <c r="AP42">
        <v>1.42</v>
      </c>
      <c r="AQ42">
        <v>22.67</v>
      </c>
      <c r="AR42">
        <v>0.53</v>
      </c>
      <c r="AS42">
        <v>0.68</v>
      </c>
      <c r="AT42">
        <v>-1</v>
      </c>
      <c r="AU42">
        <v>-1</v>
      </c>
      <c r="AV42">
        <v>0.05</v>
      </c>
      <c r="AW42">
        <v>29.88</v>
      </c>
      <c r="AX42">
        <v>29.88</v>
      </c>
      <c r="AY42">
        <v>0.17</v>
      </c>
      <c r="AZ42">
        <v>0</v>
      </c>
      <c r="BA42">
        <v>1419.3012466298153</v>
      </c>
    </row>
    <row r="43" spans="1:53" x14ac:dyDescent="0.25">
      <c r="A43">
        <v>4728</v>
      </c>
      <c r="B43" t="s">
        <v>2297</v>
      </c>
      <c r="C43">
        <v>0</v>
      </c>
      <c r="D43">
        <v>1.58</v>
      </c>
      <c r="E43">
        <v>0</v>
      </c>
      <c r="F43">
        <v>0</v>
      </c>
      <c r="G43">
        <v>0</v>
      </c>
      <c r="H43">
        <v>0.03</v>
      </c>
      <c r="I43">
        <v>0</v>
      </c>
      <c r="J43">
        <v>2</v>
      </c>
      <c r="K43">
        <v>0.03</v>
      </c>
      <c r="L43">
        <v>-1</v>
      </c>
      <c r="M43">
        <v>-1</v>
      </c>
      <c r="N43">
        <v>0.67</v>
      </c>
      <c r="O43">
        <v>3.58</v>
      </c>
      <c r="P43">
        <v>0.03</v>
      </c>
      <c r="Q43">
        <v>0.28000000000000003</v>
      </c>
      <c r="R43">
        <v>0.05</v>
      </c>
      <c r="S43">
        <v>0.32</v>
      </c>
      <c r="T43">
        <v>0.23</v>
      </c>
      <c r="U43">
        <v>0</v>
      </c>
      <c r="V43">
        <v>0</v>
      </c>
      <c r="W43">
        <v>20.67</v>
      </c>
      <c r="X43">
        <v>0.6</v>
      </c>
      <c r="Y43">
        <v>-1</v>
      </c>
      <c r="Z43">
        <v>-1</v>
      </c>
      <c r="AA43">
        <v>24.88</v>
      </c>
      <c r="AB43">
        <v>0.03</v>
      </c>
      <c r="AC43">
        <v>0.02</v>
      </c>
      <c r="AD43">
        <v>0.03</v>
      </c>
      <c r="AE43">
        <v>4.17</v>
      </c>
      <c r="AF43">
        <v>-1</v>
      </c>
      <c r="AG43">
        <v>-1</v>
      </c>
      <c r="AH43">
        <v>-1</v>
      </c>
      <c r="AI43">
        <v>0</v>
      </c>
      <c r="AJ43">
        <v>0</v>
      </c>
      <c r="AK43">
        <v>0.03</v>
      </c>
      <c r="AL43">
        <v>0.03</v>
      </c>
      <c r="AM43">
        <v>0.05</v>
      </c>
      <c r="AN43">
        <v>0.05</v>
      </c>
      <c r="AO43">
        <v>1.42</v>
      </c>
      <c r="AP43">
        <v>1.42</v>
      </c>
      <c r="AQ43">
        <v>22.67</v>
      </c>
      <c r="AR43">
        <v>0.53</v>
      </c>
      <c r="AS43">
        <v>0.68</v>
      </c>
      <c r="AT43">
        <v>-1</v>
      </c>
      <c r="AU43">
        <v>-1</v>
      </c>
      <c r="AV43">
        <v>0.05</v>
      </c>
      <c r="AW43">
        <v>29.88</v>
      </c>
      <c r="AX43">
        <v>29.88</v>
      </c>
      <c r="AY43">
        <v>0.17</v>
      </c>
      <c r="AZ43">
        <v>0</v>
      </c>
      <c r="BA43">
        <v>1446.9207721112655</v>
      </c>
    </row>
    <row r="44" spans="1:53" x14ac:dyDescent="0.25">
      <c r="A44">
        <v>4741</v>
      </c>
      <c r="B44" t="s">
        <v>2309</v>
      </c>
      <c r="C44">
        <v>0</v>
      </c>
      <c r="D44">
        <v>1.58</v>
      </c>
      <c r="E44">
        <v>0</v>
      </c>
      <c r="F44">
        <v>0</v>
      </c>
      <c r="G44">
        <v>0</v>
      </c>
      <c r="H44">
        <v>0.03</v>
      </c>
      <c r="I44">
        <v>0</v>
      </c>
      <c r="J44">
        <v>2</v>
      </c>
      <c r="K44">
        <v>0.03</v>
      </c>
      <c r="L44">
        <v>-1</v>
      </c>
      <c r="M44">
        <v>-1</v>
      </c>
      <c r="N44">
        <v>0.67</v>
      </c>
      <c r="O44">
        <v>3.58</v>
      </c>
      <c r="P44">
        <v>0.03</v>
      </c>
      <c r="Q44">
        <v>0.28000000000000003</v>
      </c>
      <c r="R44">
        <v>0.05</v>
      </c>
      <c r="S44">
        <v>0.32</v>
      </c>
      <c r="T44">
        <v>0.23</v>
      </c>
      <c r="U44">
        <v>0</v>
      </c>
      <c r="V44">
        <v>0</v>
      </c>
      <c r="W44">
        <v>20.67</v>
      </c>
      <c r="X44">
        <v>0.6</v>
      </c>
      <c r="Y44">
        <v>-1</v>
      </c>
      <c r="Z44">
        <v>-1</v>
      </c>
      <c r="AA44">
        <v>24.88</v>
      </c>
      <c r="AB44">
        <v>0.03</v>
      </c>
      <c r="AC44">
        <v>0.02</v>
      </c>
      <c r="AD44">
        <v>0.03</v>
      </c>
      <c r="AE44">
        <v>4.17</v>
      </c>
      <c r="AF44">
        <v>-1</v>
      </c>
      <c r="AG44">
        <v>-1</v>
      </c>
      <c r="AH44">
        <v>-1</v>
      </c>
      <c r="AI44">
        <v>0</v>
      </c>
      <c r="AJ44">
        <v>0</v>
      </c>
      <c r="AK44">
        <v>0.03</v>
      </c>
      <c r="AL44">
        <v>0.03</v>
      </c>
      <c r="AM44">
        <v>0.05</v>
      </c>
      <c r="AN44">
        <v>0.05</v>
      </c>
      <c r="AO44">
        <v>1.42</v>
      </c>
      <c r="AP44">
        <v>1.42</v>
      </c>
      <c r="AQ44">
        <v>22.67</v>
      </c>
      <c r="AR44">
        <v>0.53</v>
      </c>
      <c r="AS44">
        <v>0.68</v>
      </c>
      <c r="AT44">
        <v>-1</v>
      </c>
      <c r="AU44">
        <v>-1</v>
      </c>
      <c r="AV44">
        <v>0.05</v>
      </c>
      <c r="AW44">
        <v>29.88</v>
      </c>
      <c r="AX44">
        <v>29.88</v>
      </c>
      <c r="AY44">
        <v>0.17</v>
      </c>
      <c r="AZ44">
        <v>0</v>
      </c>
      <c r="BA44">
        <v>1393.9906806995639</v>
      </c>
    </row>
    <row r="45" spans="1:53" x14ac:dyDescent="0.25">
      <c r="A45">
        <v>4818</v>
      </c>
      <c r="B45" t="s">
        <v>2351</v>
      </c>
      <c r="C45">
        <v>0</v>
      </c>
      <c r="D45">
        <v>1.58</v>
      </c>
      <c r="E45">
        <v>0</v>
      </c>
      <c r="F45">
        <v>0</v>
      </c>
      <c r="G45">
        <v>0</v>
      </c>
      <c r="H45">
        <v>0.03</v>
      </c>
      <c r="I45">
        <v>0</v>
      </c>
      <c r="J45">
        <v>2</v>
      </c>
      <c r="K45">
        <v>0.03</v>
      </c>
      <c r="L45">
        <v>-1</v>
      </c>
      <c r="M45">
        <v>-1</v>
      </c>
      <c r="N45">
        <v>0.67</v>
      </c>
      <c r="O45">
        <v>3.58</v>
      </c>
      <c r="P45">
        <v>0.03</v>
      </c>
      <c r="Q45">
        <v>0.28000000000000003</v>
      </c>
      <c r="R45">
        <v>0.05</v>
      </c>
      <c r="S45">
        <v>0.32</v>
      </c>
      <c r="T45">
        <v>0.23</v>
      </c>
      <c r="U45">
        <v>0</v>
      </c>
      <c r="V45">
        <v>0</v>
      </c>
      <c r="W45">
        <v>20.67</v>
      </c>
      <c r="X45">
        <v>0.6</v>
      </c>
      <c r="Y45">
        <v>-1</v>
      </c>
      <c r="Z45">
        <v>-1</v>
      </c>
      <c r="AA45">
        <v>24.88</v>
      </c>
      <c r="AB45">
        <v>0.03</v>
      </c>
      <c r="AC45">
        <v>0.02</v>
      </c>
      <c r="AD45">
        <v>0.03</v>
      </c>
      <c r="AE45">
        <v>4.17</v>
      </c>
      <c r="AF45">
        <v>-1</v>
      </c>
      <c r="AG45">
        <v>-1</v>
      </c>
      <c r="AH45">
        <v>-1</v>
      </c>
      <c r="AI45">
        <v>0</v>
      </c>
      <c r="AJ45">
        <v>0</v>
      </c>
      <c r="AK45">
        <v>0.03</v>
      </c>
      <c r="AL45">
        <v>0.03</v>
      </c>
      <c r="AM45">
        <v>0.05</v>
      </c>
      <c r="AN45">
        <v>0.05</v>
      </c>
      <c r="AO45">
        <v>1.42</v>
      </c>
      <c r="AP45">
        <v>1.42</v>
      </c>
      <c r="AQ45">
        <v>22.67</v>
      </c>
      <c r="AR45">
        <v>0.53</v>
      </c>
      <c r="AS45">
        <v>0.68</v>
      </c>
      <c r="AT45">
        <v>-1</v>
      </c>
      <c r="AU45">
        <v>-1</v>
      </c>
      <c r="AV45">
        <v>0.05</v>
      </c>
      <c r="AW45">
        <v>29.88</v>
      </c>
      <c r="AX45">
        <v>29.88</v>
      </c>
      <c r="AY45">
        <v>0.17</v>
      </c>
      <c r="AZ45">
        <v>0</v>
      </c>
      <c r="BA45">
        <v>1523.954415632445</v>
      </c>
    </row>
    <row r="46" spans="1:53" x14ac:dyDescent="0.25">
      <c r="A46">
        <v>4845</v>
      </c>
      <c r="B46" t="s">
        <v>2360</v>
      </c>
      <c r="C46">
        <v>0</v>
      </c>
      <c r="D46">
        <v>1.58</v>
      </c>
      <c r="E46">
        <v>0</v>
      </c>
      <c r="F46">
        <v>0</v>
      </c>
      <c r="G46">
        <v>0</v>
      </c>
      <c r="H46">
        <v>0.03</v>
      </c>
      <c r="I46">
        <v>0</v>
      </c>
      <c r="J46">
        <v>2</v>
      </c>
      <c r="K46">
        <v>0.03</v>
      </c>
      <c r="L46">
        <v>-1</v>
      </c>
      <c r="M46">
        <v>-1</v>
      </c>
      <c r="N46">
        <v>0.67</v>
      </c>
      <c r="O46">
        <v>3.58</v>
      </c>
      <c r="P46">
        <v>0.03</v>
      </c>
      <c r="Q46">
        <v>0.28000000000000003</v>
      </c>
      <c r="R46">
        <v>0.05</v>
      </c>
      <c r="S46">
        <v>0.32</v>
      </c>
      <c r="T46">
        <v>0.23</v>
      </c>
      <c r="U46">
        <v>0</v>
      </c>
      <c r="V46">
        <v>0</v>
      </c>
      <c r="W46">
        <v>20.67</v>
      </c>
      <c r="X46">
        <v>0.6</v>
      </c>
      <c r="Y46">
        <v>-1</v>
      </c>
      <c r="Z46">
        <v>-1</v>
      </c>
      <c r="AA46">
        <v>24.88</v>
      </c>
      <c r="AB46">
        <v>0.03</v>
      </c>
      <c r="AC46">
        <v>0.02</v>
      </c>
      <c r="AD46">
        <v>0.03</v>
      </c>
      <c r="AE46">
        <v>4.17</v>
      </c>
      <c r="AF46">
        <v>-1</v>
      </c>
      <c r="AG46">
        <v>-1</v>
      </c>
      <c r="AH46">
        <v>-1</v>
      </c>
      <c r="AI46">
        <v>0</v>
      </c>
      <c r="AJ46">
        <v>0</v>
      </c>
      <c r="AK46">
        <v>0.03</v>
      </c>
      <c r="AL46">
        <v>0.03</v>
      </c>
      <c r="AM46">
        <v>0.05</v>
      </c>
      <c r="AN46">
        <v>0.05</v>
      </c>
      <c r="AO46">
        <v>1.42</v>
      </c>
      <c r="AP46">
        <v>1.42</v>
      </c>
      <c r="AQ46">
        <v>22.67</v>
      </c>
      <c r="AR46">
        <v>0.53</v>
      </c>
      <c r="AS46">
        <v>0.68</v>
      </c>
      <c r="AT46">
        <v>-1</v>
      </c>
      <c r="AU46">
        <v>-1</v>
      </c>
      <c r="AV46">
        <v>0.05</v>
      </c>
      <c r="AW46">
        <v>29.88</v>
      </c>
      <c r="AX46">
        <v>29.88</v>
      </c>
      <c r="AY46">
        <v>0.17</v>
      </c>
      <c r="AZ46">
        <v>0</v>
      </c>
      <c r="BA46">
        <v>1428.096096355918</v>
      </c>
    </row>
    <row r="47" spans="1:53" x14ac:dyDescent="0.25">
      <c r="A47">
        <v>5253</v>
      </c>
      <c r="B47" t="s">
        <v>2566</v>
      </c>
      <c r="C47">
        <v>0</v>
      </c>
      <c r="D47">
        <v>1.58</v>
      </c>
      <c r="E47">
        <v>0</v>
      </c>
      <c r="F47">
        <v>0</v>
      </c>
      <c r="G47">
        <v>0</v>
      </c>
      <c r="H47">
        <v>0.03</v>
      </c>
      <c r="I47">
        <v>0</v>
      </c>
      <c r="J47">
        <v>2</v>
      </c>
      <c r="K47">
        <v>0.03</v>
      </c>
      <c r="L47">
        <v>-1</v>
      </c>
      <c r="M47">
        <v>-1</v>
      </c>
      <c r="N47">
        <v>0.67</v>
      </c>
      <c r="O47">
        <v>3.58</v>
      </c>
      <c r="P47">
        <v>0.03</v>
      </c>
      <c r="Q47">
        <v>0.28000000000000003</v>
      </c>
      <c r="R47">
        <v>0.05</v>
      </c>
      <c r="S47">
        <v>0.32</v>
      </c>
      <c r="T47">
        <v>0.23</v>
      </c>
      <c r="U47">
        <v>0</v>
      </c>
      <c r="V47">
        <v>0</v>
      </c>
      <c r="W47">
        <v>20.67</v>
      </c>
      <c r="X47">
        <v>0.6</v>
      </c>
      <c r="Y47">
        <v>-1</v>
      </c>
      <c r="Z47">
        <v>-1</v>
      </c>
      <c r="AA47">
        <v>24.88</v>
      </c>
      <c r="AB47">
        <v>0.03</v>
      </c>
      <c r="AC47">
        <v>0.02</v>
      </c>
      <c r="AD47">
        <v>0.03</v>
      </c>
      <c r="AE47">
        <v>4.17</v>
      </c>
      <c r="AF47">
        <v>-1</v>
      </c>
      <c r="AG47">
        <v>-1</v>
      </c>
      <c r="AH47">
        <v>-1</v>
      </c>
      <c r="AI47">
        <v>0</v>
      </c>
      <c r="AJ47">
        <v>0</v>
      </c>
      <c r="AK47">
        <v>0.03</v>
      </c>
      <c r="AL47">
        <v>0.03</v>
      </c>
      <c r="AM47">
        <v>0.05</v>
      </c>
      <c r="AN47">
        <v>0.05</v>
      </c>
      <c r="AO47">
        <v>1.42</v>
      </c>
      <c r="AP47">
        <v>1.42</v>
      </c>
      <c r="AQ47">
        <v>22.67</v>
      </c>
      <c r="AR47">
        <v>0.53</v>
      </c>
      <c r="AS47">
        <v>0.68</v>
      </c>
      <c r="AT47">
        <v>-1</v>
      </c>
      <c r="AU47">
        <v>-1</v>
      </c>
      <c r="AV47">
        <v>0.05</v>
      </c>
      <c r="AW47">
        <v>29.88</v>
      </c>
      <c r="AX47">
        <v>29.88</v>
      </c>
      <c r="AY47">
        <v>0.17</v>
      </c>
      <c r="AZ47">
        <v>0</v>
      </c>
      <c r="BA47">
        <v>1441.8460101264195</v>
      </c>
    </row>
    <row r="48" spans="1:53" x14ac:dyDescent="0.25">
      <c r="A48">
        <v>5299</v>
      </c>
      <c r="B48" t="s">
        <v>2591</v>
      </c>
      <c r="C48">
        <v>0</v>
      </c>
      <c r="D48">
        <v>1.58</v>
      </c>
      <c r="E48">
        <v>0</v>
      </c>
      <c r="F48">
        <v>0</v>
      </c>
      <c r="G48">
        <v>0</v>
      </c>
      <c r="H48">
        <v>0.03</v>
      </c>
      <c r="I48">
        <v>0</v>
      </c>
      <c r="J48">
        <v>2</v>
      </c>
      <c r="K48">
        <v>0.03</v>
      </c>
      <c r="L48">
        <v>-1</v>
      </c>
      <c r="M48">
        <v>-1</v>
      </c>
      <c r="N48">
        <v>0.67</v>
      </c>
      <c r="O48">
        <v>3.58</v>
      </c>
      <c r="P48">
        <v>0.03</v>
      </c>
      <c r="Q48">
        <v>0.28000000000000003</v>
      </c>
      <c r="R48">
        <v>0.05</v>
      </c>
      <c r="S48">
        <v>0.32</v>
      </c>
      <c r="T48">
        <v>0.23</v>
      </c>
      <c r="U48">
        <v>0</v>
      </c>
      <c r="V48">
        <v>0</v>
      </c>
      <c r="W48">
        <v>20.67</v>
      </c>
      <c r="X48">
        <v>0.6</v>
      </c>
      <c r="Y48">
        <v>-1</v>
      </c>
      <c r="Z48">
        <v>-1</v>
      </c>
      <c r="AA48">
        <v>24.88</v>
      </c>
      <c r="AB48">
        <v>0.03</v>
      </c>
      <c r="AC48">
        <v>0.02</v>
      </c>
      <c r="AD48">
        <v>0.03</v>
      </c>
      <c r="AE48">
        <v>4.17</v>
      </c>
      <c r="AF48">
        <v>-1</v>
      </c>
      <c r="AG48">
        <v>-1</v>
      </c>
      <c r="AH48">
        <v>-1</v>
      </c>
      <c r="AI48">
        <v>0</v>
      </c>
      <c r="AJ48">
        <v>0</v>
      </c>
      <c r="AK48">
        <v>0.03</v>
      </c>
      <c r="AL48">
        <v>0.03</v>
      </c>
      <c r="AM48">
        <v>0.05</v>
      </c>
      <c r="AN48">
        <v>0.05</v>
      </c>
      <c r="AO48">
        <v>1.42</v>
      </c>
      <c r="AP48">
        <v>1.42</v>
      </c>
      <c r="AQ48">
        <v>22.67</v>
      </c>
      <c r="AR48">
        <v>0.53</v>
      </c>
      <c r="AS48">
        <v>0.68</v>
      </c>
      <c r="AT48">
        <v>-1</v>
      </c>
      <c r="AU48">
        <v>-1</v>
      </c>
      <c r="AV48">
        <v>0.05</v>
      </c>
      <c r="AW48">
        <v>29.88</v>
      </c>
      <c r="AX48">
        <v>29.88</v>
      </c>
      <c r="AY48">
        <v>0.17</v>
      </c>
      <c r="AZ48">
        <v>0</v>
      </c>
      <c r="BA48">
        <v>1375.9464268791714</v>
      </c>
    </row>
    <row r="49" spans="1:53" x14ac:dyDescent="0.25">
      <c r="A49">
        <v>5464</v>
      </c>
      <c r="B49" t="s">
        <v>2656</v>
      </c>
      <c r="C49">
        <v>0</v>
      </c>
      <c r="D49">
        <v>1.58</v>
      </c>
      <c r="E49">
        <v>0</v>
      </c>
      <c r="F49">
        <v>0</v>
      </c>
      <c r="G49">
        <v>0</v>
      </c>
      <c r="H49">
        <v>0.03</v>
      </c>
      <c r="I49">
        <v>0</v>
      </c>
      <c r="J49">
        <v>2</v>
      </c>
      <c r="K49">
        <v>0.03</v>
      </c>
      <c r="L49">
        <v>-1</v>
      </c>
      <c r="M49">
        <v>-1</v>
      </c>
      <c r="N49">
        <v>0.67</v>
      </c>
      <c r="O49">
        <v>3.58</v>
      </c>
      <c r="P49">
        <v>0.03</v>
      </c>
      <c r="Q49">
        <v>0.28000000000000003</v>
      </c>
      <c r="R49">
        <v>0.05</v>
      </c>
      <c r="S49">
        <v>0.32</v>
      </c>
      <c r="T49">
        <v>0.23</v>
      </c>
      <c r="U49">
        <v>0</v>
      </c>
      <c r="V49">
        <v>0</v>
      </c>
      <c r="W49">
        <v>20.67</v>
      </c>
      <c r="X49">
        <v>0.6</v>
      </c>
      <c r="Y49">
        <v>-1</v>
      </c>
      <c r="Z49">
        <v>-1</v>
      </c>
      <c r="AA49">
        <v>24.88</v>
      </c>
      <c r="AB49">
        <v>0.03</v>
      </c>
      <c r="AC49">
        <v>0.02</v>
      </c>
      <c r="AD49">
        <v>0.03</v>
      </c>
      <c r="AE49">
        <v>4.17</v>
      </c>
      <c r="AF49">
        <v>-1</v>
      </c>
      <c r="AG49">
        <v>-1</v>
      </c>
      <c r="AH49">
        <v>-1</v>
      </c>
      <c r="AI49">
        <v>0</v>
      </c>
      <c r="AJ49">
        <v>0</v>
      </c>
      <c r="AK49">
        <v>0.03</v>
      </c>
      <c r="AL49">
        <v>0.03</v>
      </c>
      <c r="AM49">
        <v>0.05</v>
      </c>
      <c r="AN49">
        <v>0.05</v>
      </c>
      <c r="AO49">
        <v>1.42</v>
      </c>
      <c r="AP49">
        <v>1.42</v>
      </c>
      <c r="AQ49">
        <v>22.67</v>
      </c>
      <c r="AR49">
        <v>0.53</v>
      </c>
      <c r="AS49">
        <v>0.68</v>
      </c>
      <c r="AT49">
        <v>-1</v>
      </c>
      <c r="AU49">
        <v>-1</v>
      </c>
      <c r="AV49">
        <v>0.05</v>
      </c>
      <c r="AW49">
        <v>29.88</v>
      </c>
      <c r="AX49">
        <v>29.88</v>
      </c>
      <c r="AY49">
        <v>0.17</v>
      </c>
      <c r="AZ49">
        <v>0</v>
      </c>
      <c r="BA49">
        <v>1396.895606391683</v>
      </c>
    </row>
    <row r="50" spans="1:53" x14ac:dyDescent="0.25">
      <c r="A50">
        <v>5542</v>
      </c>
      <c r="B50" t="s">
        <v>2710</v>
      </c>
      <c r="C50">
        <v>0</v>
      </c>
      <c r="D50">
        <v>1.58</v>
      </c>
      <c r="E50">
        <v>0</v>
      </c>
      <c r="F50">
        <v>0</v>
      </c>
      <c r="G50">
        <v>0</v>
      </c>
      <c r="H50">
        <v>0.03</v>
      </c>
      <c r="I50">
        <v>0</v>
      </c>
      <c r="J50">
        <v>2</v>
      </c>
      <c r="K50">
        <v>0.03</v>
      </c>
      <c r="L50">
        <v>-1</v>
      </c>
      <c r="M50">
        <v>-1</v>
      </c>
      <c r="N50">
        <v>0.67</v>
      </c>
      <c r="O50">
        <v>3.58</v>
      </c>
      <c r="P50">
        <v>0.03</v>
      </c>
      <c r="Q50">
        <v>0.28000000000000003</v>
      </c>
      <c r="R50">
        <v>0.05</v>
      </c>
      <c r="S50">
        <v>0.32</v>
      </c>
      <c r="T50">
        <v>0.23</v>
      </c>
      <c r="U50">
        <v>0</v>
      </c>
      <c r="V50">
        <v>0</v>
      </c>
      <c r="W50">
        <v>20.67</v>
      </c>
      <c r="X50">
        <v>0.6</v>
      </c>
      <c r="Y50">
        <v>-1</v>
      </c>
      <c r="Z50">
        <v>-1</v>
      </c>
      <c r="AA50">
        <v>24.88</v>
      </c>
      <c r="AB50">
        <v>0.03</v>
      </c>
      <c r="AC50">
        <v>0.02</v>
      </c>
      <c r="AD50">
        <v>0.03</v>
      </c>
      <c r="AE50">
        <v>4.17</v>
      </c>
      <c r="AF50">
        <v>-1</v>
      </c>
      <c r="AG50">
        <v>-1</v>
      </c>
      <c r="AH50">
        <v>-1</v>
      </c>
      <c r="AI50">
        <v>0</v>
      </c>
      <c r="AJ50">
        <v>0</v>
      </c>
      <c r="AK50">
        <v>0.03</v>
      </c>
      <c r="AL50">
        <v>0.03</v>
      </c>
      <c r="AM50">
        <v>0.05</v>
      </c>
      <c r="AN50">
        <v>0.05</v>
      </c>
      <c r="AO50">
        <v>1.42</v>
      </c>
      <c r="AP50">
        <v>1.42</v>
      </c>
      <c r="AQ50">
        <v>22.67</v>
      </c>
      <c r="AR50">
        <v>0.53</v>
      </c>
      <c r="AS50">
        <v>0.68</v>
      </c>
      <c r="AT50">
        <v>-1</v>
      </c>
      <c r="AU50">
        <v>-1</v>
      </c>
      <c r="AV50">
        <v>0.05</v>
      </c>
      <c r="AW50">
        <v>29.88</v>
      </c>
      <c r="AX50">
        <v>29.88</v>
      </c>
      <c r="AY50">
        <v>0.17</v>
      </c>
      <c r="AZ50">
        <v>0</v>
      </c>
      <c r="BA50">
        <v>1434.311846428895</v>
      </c>
    </row>
    <row r="51" spans="1:53" x14ac:dyDescent="0.25">
      <c r="A51">
        <v>5658</v>
      </c>
      <c r="B51" t="s">
        <v>2782</v>
      </c>
      <c r="C51">
        <v>0</v>
      </c>
      <c r="D51">
        <v>1.58</v>
      </c>
      <c r="E51">
        <v>0</v>
      </c>
      <c r="F51">
        <v>0</v>
      </c>
      <c r="G51">
        <v>0</v>
      </c>
      <c r="H51">
        <v>0.03</v>
      </c>
      <c r="I51">
        <v>0</v>
      </c>
      <c r="J51">
        <v>2</v>
      </c>
      <c r="K51">
        <v>0.03</v>
      </c>
      <c r="L51">
        <v>-1</v>
      </c>
      <c r="M51">
        <v>-1</v>
      </c>
      <c r="N51">
        <v>0.67</v>
      </c>
      <c r="O51">
        <v>3.58</v>
      </c>
      <c r="P51">
        <v>0.03</v>
      </c>
      <c r="Q51">
        <v>0.28000000000000003</v>
      </c>
      <c r="R51">
        <v>0.05</v>
      </c>
      <c r="S51">
        <v>0.32</v>
      </c>
      <c r="T51">
        <v>0.23</v>
      </c>
      <c r="U51">
        <v>0</v>
      </c>
      <c r="V51">
        <v>0</v>
      </c>
      <c r="W51">
        <v>20.67</v>
      </c>
      <c r="X51">
        <v>0.6</v>
      </c>
      <c r="Y51">
        <v>-1</v>
      </c>
      <c r="Z51">
        <v>-1</v>
      </c>
      <c r="AA51">
        <v>24.88</v>
      </c>
      <c r="AB51">
        <v>0.03</v>
      </c>
      <c r="AC51">
        <v>0.02</v>
      </c>
      <c r="AD51">
        <v>0.03</v>
      </c>
      <c r="AE51">
        <v>4.17</v>
      </c>
      <c r="AF51">
        <v>-1</v>
      </c>
      <c r="AG51">
        <v>-1</v>
      </c>
      <c r="AH51">
        <v>-1</v>
      </c>
      <c r="AI51">
        <v>0</v>
      </c>
      <c r="AJ51">
        <v>0</v>
      </c>
      <c r="AK51">
        <v>0.03</v>
      </c>
      <c r="AL51">
        <v>0.03</v>
      </c>
      <c r="AM51">
        <v>0.05</v>
      </c>
      <c r="AN51">
        <v>0.05</v>
      </c>
      <c r="AO51">
        <v>1.42</v>
      </c>
      <c r="AP51">
        <v>1.42</v>
      </c>
      <c r="AQ51">
        <v>22.67</v>
      </c>
      <c r="AR51">
        <v>0.53</v>
      </c>
      <c r="AS51">
        <v>0.68</v>
      </c>
      <c r="AT51">
        <v>-1</v>
      </c>
      <c r="AU51">
        <v>-1</v>
      </c>
      <c r="AV51">
        <v>0.05</v>
      </c>
      <c r="AW51">
        <v>29.88</v>
      </c>
      <c r="AX51">
        <v>29.88</v>
      </c>
      <c r="AY51">
        <v>0.17</v>
      </c>
      <c r="AZ51">
        <v>0</v>
      </c>
      <c r="BA51">
        <v>1470.9640884560179</v>
      </c>
    </row>
    <row r="52" spans="1:53" x14ac:dyDescent="0.25">
      <c r="A52">
        <v>5690</v>
      </c>
      <c r="B52" t="s">
        <v>2808</v>
      </c>
      <c r="C52">
        <v>0</v>
      </c>
      <c r="D52">
        <v>1.58</v>
      </c>
      <c r="E52">
        <v>0</v>
      </c>
      <c r="F52">
        <v>0</v>
      </c>
      <c r="G52">
        <v>0</v>
      </c>
      <c r="H52">
        <v>0.03</v>
      </c>
      <c r="I52">
        <v>0</v>
      </c>
      <c r="J52">
        <v>2</v>
      </c>
      <c r="K52">
        <v>0.03</v>
      </c>
      <c r="L52">
        <v>-1</v>
      </c>
      <c r="M52">
        <v>-1</v>
      </c>
      <c r="N52">
        <v>0.67</v>
      </c>
      <c r="O52">
        <v>3.58</v>
      </c>
      <c r="P52">
        <v>0.03</v>
      </c>
      <c r="Q52">
        <v>0.28000000000000003</v>
      </c>
      <c r="R52">
        <v>0.05</v>
      </c>
      <c r="S52">
        <v>0.32</v>
      </c>
      <c r="T52">
        <v>0.23</v>
      </c>
      <c r="U52">
        <v>0</v>
      </c>
      <c r="V52">
        <v>0</v>
      </c>
      <c r="W52">
        <v>20.67</v>
      </c>
      <c r="X52">
        <v>0.6</v>
      </c>
      <c r="Y52">
        <v>-1</v>
      </c>
      <c r="Z52">
        <v>-1</v>
      </c>
      <c r="AA52">
        <v>24.88</v>
      </c>
      <c r="AB52">
        <v>0.03</v>
      </c>
      <c r="AC52">
        <v>0.02</v>
      </c>
      <c r="AD52">
        <v>0.03</v>
      </c>
      <c r="AE52">
        <v>4.17</v>
      </c>
      <c r="AF52">
        <v>-1</v>
      </c>
      <c r="AG52">
        <v>-1</v>
      </c>
      <c r="AH52">
        <v>-1</v>
      </c>
      <c r="AI52">
        <v>0</v>
      </c>
      <c r="AJ52">
        <v>0</v>
      </c>
      <c r="AK52">
        <v>0.03</v>
      </c>
      <c r="AL52">
        <v>0.03</v>
      </c>
      <c r="AM52">
        <v>0.05</v>
      </c>
      <c r="AN52">
        <v>0.05</v>
      </c>
      <c r="AO52">
        <v>1.42</v>
      </c>
      <c r="AP52">
        <v>1.42</v>
      </c>
      <c r="AQ52">
        <v>22.67</v>
      </c>
      <c r="AR52">
        <v>0.53</v>
      </c>
      <c r="AS52">
        <v>0.68</v>
      </c>
      <c r="AT52">
        <v>-1</v>
      </c>
      <c r="AU52">
        <v>-1</v>
      </c>
      <c r="AV52">
        <v>0.05</v>
      </c>
      <c r="AW52">
        <v>29.88</v>
      </c>
      <c r="AX52">
        <v>29.88</v>
      </c>
      <c r="AY52">
        <v>0.17</v>
      </c>
      <c r="AZ52">
        <v>0</v>
      </c>
      <c r="BA52">
        <v>1464.4686855177729</v>
      </c>
    </row>
    <row r="53" spans="1:53" x14ac:dyDescent="0.25">
      <c r="A53">
        <v>5913</v>
      </c>
      <c r="B53" t="s">
        <v>2946</v>
      </c>
      <c r="C53">
        <v>0</v>
      </c>
      <c r="D53">
        <v>1.58</v>
      </c>
      <c r="E53">
        <v>0</v>
      </c>
      <c r="F53">
        <v>0</v>
      </c>
      <c r="G53">
        <v>0</v>
      </c>
      <c r="H53">
        <v>0.03</v>
      </c>
      <c r="I53">
        <v>0</v>
      </c>
      <c r="J53">
        <v>2</v>
      </c>
      <c r="K53">
        <v>0.03</v>
      </c>
      <c r="L53">
        <v>-1</v>
      </c>
      <c r="M53">
        <v>-1</v>
      </c>
      <c r="N53">
        <v>0.67</v>
      </c>
      <c r="O53">
        <v>3.58</v>
      </c>
      <c r="P53">
        <v>0.03</v>
      </c>
      <c r="Q53">
        <v>0.28000000000000003</v>
      </c>
      <c r="R53">
        <v>0.05</v>
      </c>
      <c r="S53">
        <v>0.32</v>
      </c>
      <c r="T53">
        <v>0.23</v>
      </c>
      <c r="U53">
        <v>0</v>
      </c>
      <c r="V53">
        <v>0</v>
      </c>
      <c r="W53">
        <v>20.67</v>
      </c>
      <c r="X53">
        <v>0.6</v>
      </c>
      <c r="Y53">
        <v>-1</v>
      </c>
      <c r="Z53">
        <v>-1</v>
      </c>
      <c r="AA53">
        <v>24.88</v>
      </c>
      <c r="AB53">
        <v>0.03</v>
      </c>
      <c r="AC53">
        <v>0.02</v>
      </c>
      <c r="AD53">
        <v>0.03</v>
      </c>
      <c r="AE53">
        <v>4.17</v>
      </c>
      <c r="AF53">
        <v>-1</v>
      </c>
      <c r="AG53">
        <v>-1</v>
      </c>
      <c r="AH53">
        <v>-1</v>
      </c>
      <c r="AI53">
        <v>0</v>
      </c>
      <c r="AJ53">
        <v>0</v>
      </c>
      <c r="AK53">
        <v>0.03</v>
      </c>
      <c r="AL53">
        <v>0.03</v>
      </c>
      <c r="AM53">
        <v>0.05</v>
      </c>
      <c r="AN53">
        <v>0.05</v>
      </c>
      <c r="AO53">
        <v>1.42</v>
      </c>
      <c r="AP53">
        <v>1.42</v>
      </c>
      <c r="AQ53">
        <v>22.67</v>
      </c>
      <c r="AR53">
        <v>0.53</v>
      </c>
      <c r="AS53">
        <v>0.68</v>
      </c>
      <c r="AT53">
        <v>-1</v>
      </c>
      <c r="AU53">
        <v>-1</v>
      </c>
      <c r="AV53">
        <v>0.05</v>
      </c>
      <c r="AW53">
        <v>29.88</v>
      </c>
      <c r="AX53">
        <v>29.88</v>
      </c>
      <c r="AY53">
        <v>0.17</v>
      </c>
      <c r="AZ53">
        <v>0</v>
      </c>
      <c r="BA53">
        <v>1411.5774400032085</v>
      </c>
    </row>
    <row r="54" spans="1:53" x14ac:dyDescent="0.25">
      <c r="A54">
        <v>5998</v>
      </c>
      <c r="B54" t="s">
        <v>3010</v>
      </c>
      <c r="C54">
        <v>0</v>
      </c>
      <c r="D54">
        <v>1.58</v>
      </c>
      <c r="E54">
        <v>0</v>
      </c>
      <c r="F54">
        <v>0</v>
      </c>
      <c r="G54">
        <v>0</v>
      </c>
      <c r="H54">
        <v>0.03</v>
      </c>
      <c r="I54">
        <v>0</v>
      </c>
      <c r="J54">
        <v>2</v>
      </c>
      <c r="K54">
        <v>0.03</v>
      </c>
      <c r="L54">
        <v>-1</v>
      </c>
      <c r="M54">
        <v>-1</v>
      </c>
      <c r="N54">
        <v>0.67</v>
      </c>
      <c r="O54">
        <v>3.58</v>
      </c>
      <c r="P54">
        <v>0.03</v>
      </c>
      <c r="Q54">
        <v>0.28000000000000003</v>
      </c>
      <c r="R54">
        <v>0.05</v>
      </c>
      <c r="S54">
        <v>0.32</v>
      </c>
      <c r="T54">
        <v>0.23</v>
      </c>
      <c r="U54">
        <v>0</v>
      </c>
      <c r="V54">
        <v>0</v>
      </c>
      <c r="W54">
        <v>20.67</v>
      </c>
      <c r="X54">
        <v>0.6</v>
      </c>
      <c r="Y54">
        <v>-1</v>
      </c>
      <c r="Z54">
        <v>-1</v>
      </c>
      <c r="AA54">
        <v>24.88</v>
      </c>
      <c r="AB54">
        <v>0.03</v>
      </c>
      <c r="AC54">
        <v>0.02</v>
      </c>
      <c r="AD54">
        <v>0.03</v>
      </c>
      <c r="AE54">
        <v>4.17</v>
      </c>
      <c r="AF54">
        <v>-1</v>
      </c>
      <c r="AG54">
        <v>-1</v>
      </c>
      <c r="AH54">
        <v>-1</v>
      </c>
      <c r="AI54">
        <v>0</v>
      </c>
      <c r="AJ54">
        <v>0</v>
      </c>
      <c r="AK54">
        <v>0.03</v>
      </c>
      <c r="AL54">
        <v>0.03</v>
      </c>
      <c r="AM54">
        <v>0.05</v>
      </c>
      <c r="AN54">
        <v>0.05</v>
      </c>
      <c r="AO54">
        <v>1.42</v>
      </c>
      <c r="AP54">
        <v>1.42</v>
      </c>
      <c r="AQ54">
        <v>22.67</v>
      </c>
      <c r="AR54">
        <v>0.53</v>
      </c>
      <c r="AS54">
        <v>0.68</v>
      </c>
      <c r="AT54">
        <v>-1</v>
      </c>
      <c r="AU54">
        <v>-1</v>
      </c>
      <c r="AV54">
        <v>0.05</v>
      </c>
      <c r="AW54">
        <v>29.88</v>
      </c>
      <c r="AX54">
        <v>29.88</v>
      </c>
      <c r="AY54">
        <v>0.17</v>
      </c>
      <c r="AZ54">
        <v>0</v>
      </c>
      <c r="BA54">
        <v>1422.7268786886921</v>
      </c>
    </row>
    <row r="55" spans="1:53" x14ac:dyDescent="0.25">
      <c r="A55">
        <v>5999</v>
      </c>
      <c r="B55" t="s">
        <v>3011</v>
      </c>
      <c r="C55">
        <v>0</v>
      </c>
      <c r="D55">
        <v>1.58</v>
      </c>
      <c r="E55">
        <v>0</v>
      </c>
      <c r="F55">
        <v>0</v>
      </c>
      <c r="G55">
        <v>0</v>
      </c>
      <c r="H55">
        <v>0.03</v>
      </c>
      <c r="I55">
        <v>0</v>
      </c>
      <c r="J55">
        <v>2</v>
      </c>
      <c r="K55">
        <v>0.03</v>
      </c>
      <c r="L55">
        <v>-1</v>
      </c>
      <c r="M55">
        <v>-1</v>
      </c>
      <c r="N55">
        <v>0.67</v>
      </c>
      <c r="O55">
        <v>3.58</v>
      </c>
      <c r="P55">
        <v>0.03</v>
      </c>
      <c r="Q55">
        <v>0.28000000000000003</v>
      </c>
      <c r="R55">
        <v>0.05</v>
      </c>
      <c r="S55">
        <v>0.32</v>
      </c>
      <c r="T55">
        <v>0.23</v>
      </c>
      <c r="U55">
        <v>0</v>
      </c>
      <c r="V55">
        <v>0</v>
      </c>
      <c r="W55">
        <v>20.67</v>
      </c>
      <c r="X55">
        <v>0.6</v>
      </c>
      <c r="Y55">
        <v>-1</v>
      </c>
      <c r="Z55">
        <v>-1</v>
      </c>
      <c r="AA55">
        <v>24.88</v>
      </c>
      <c r="AB55">
        <v>0.03</v>
      </c>
      <c r="AC55">
        <v>0.02</v>
      </c>
      <c r="AD55">
        <v>0.03</v>
      </c>
      <c r="AE55">
        <v>4.17</v>
      </c>
      <c r="AF55">
        <v>-1</v>
      </c>
      <c r="AG55">
        <v>-1</v>
      </c>
      <c r="AH55">
        <v>-1</v>
      </c>
      <c r="AI55">
        <v>0</v>
      </c>
      <c r="AJ55">
        <v>0</v>
      </c>
      <c r="AK55">
        <v>0.03</v>
      </c>
      <c r="AL55">
        <v>0.03</v>
      </c>
      <c r="AM55">
        <v>0.05</v>
      </c>
      <c r="AN55">
        <v>0.05</v>
      </c>
      <c r="AO55">
        <v>1.42</v>
      </c>
      <c r="AP55">
        <v>1.42</v>
      </c>
      <c r="AQ55">
        <v>22.67</v>
      </c>
      <c r="AR55">
        <v>0.53</v>
      </c>
      <c r="AS55">
        <v>0.68</v>
      </c>
      <c r="AT55">
        <v>-1</v>
      </c>
      <c r="AU55">
        <v>-1</v>
      </c>
      <c r="AV55">
        <v>0.05</v>
      </c>
      <c r="AW55">
        <v>29.88</v>
      </c>
      <c r="AX55">
        <v>29.88</v>
      </c>
      <c r="AY55">
        <v>0.17</v>
      </c>
      <c r="AZ55">
        <v>0</v>
      </c>
      <c r="BA55">
        <v>1345.7727526241329</v>
      </c>
    </row>
    <row r="56" spans="1:53" x14ac:dyDescent="0.25">
      <c r="A56">
        <v>6022</v>
      </c>
      <c r="B56" t="s">
        <v>3028</v>
      </c>
      <c r="C56">
        <v>0</v>
      </c>
      <c r="D56">
        <v>1.58</v>
      </c>
      <c r="E56">
        <v>0</v>
      </c>
      <c r="F56">
        <v>0</v>
      </c>
      <c r="G56">
        <v>0</v>
      </c>
      <c r="H56">
        <v>0.03</v>
      </c>
      <c r="I56">
        <v>0</v>
      </c>
      <c r="J56">
        <v>2</v>
      </c>
      <c r="K56">
        <v>0.03</v>
      </c>
      <c r="L56">
        <v>-1</v>
      </c>
      <c r="M56">
        <v>-1</v>
      </c>
      <c r="N56">
        <v>0.67</v>
      </c>
      <c r="O56">
        <v>3.58</v>
      </c>
      <c r="P56">
        <v>0.03</v>
      </c>
      <c r="Q56">
        <v>0.28000000000000003</v>
      </c>
      <c r="R56">
        <v>0.05</v>
      </c>
      <c r="S56">
        <v>0.32</v>
      </c>
      <c r="T56">
        <v>0.23</v>
      </c>
      <c r="U56">
        <v>0</v>
      </c>
      <c r="V56">
        <v>0</v>
      </c>
      <c r="W56">
        <v>20.67</v>
      </c>
      <c r="X56">
        <v>0.6</v>
      </c>
      <c r="Y56">
        <v>-1</v>
      </c>
      <c r="Z56">
        <v>-1</v>
      </c>
      <c r="AA56">
        <v>24.88</v>
      </c>
      <c r="AB56">
        <v>0.03</v>
      </c>
      <c r="AC56">
        <v>0.02</v>
      </c>
      <c r="AD56">
        <v>0.03</v>
      </c>
      <c r="AE56">
        <v>4.17</v>
      </c>
      <c r="AF56">
        <v>-1</v>
      </c>
      <c r="AG56">
        <v>-1</v>
      </c>
      <c r="AH56">
        <v>-1</v>
      </c>
      <c r="AI56">
        <v>0</v>
      </c>
      <c r="AJ56">
        <v>0</v>
      </c>
      <c r="AK56">
        <v>0.03</v>
      </c>
      <c r="AL56">
        <v>0.03</v>
      </c>
      <c r="AM56">
        <v>0.05</v>
      </c>
      <c r="AN56">
        <v>0.05</v>
      </c>
      <c r="AO56">
        <v>1.42</v>
      </c>
      <c r="AP56">
        <v>1.42</v>
      </c>
      <c r="AQ56">
        <v>22.67</v>
      </c>
      <c r="AR56">
        <v>0.53</v>
      </c>
      <c r="AS56">
        <v>0.68</v>
      </c>
      <c r="AT56">
        <v>-1</v>
      </c>
      <c r="AU56">
        <v>-1</v>
      </c>
      <c r="AV56">
        <v>0.05</v>
      </c>
      <c r="AW56">
        <v>29.88</v>
      </c>
      <c r="AX56">
        <v>29.88</v>
      </c>
      <c r="AY56">
        <v>0.17</v>
      </c>
      <c r="AZ56">
        <v>0</v>
      </c>
      <c r="BA56">
        <v>1449.0495169472033</v>
      </c>
    </row>
    <row r="57" spans="1:53" x14ac:dyDescent="0.25">
      <c r="A57">
        <v>6047</v>
      </c>
      <c r="B57" t="s">
        <v>3044</v>
      </c>
      <c r="C57">
        <v>0</v>
      </c>
      <c r="D57">
        <v>1.58</v>
      </c>
      <c r="E57">
        <v>0</v>
      </c>
      <c r="F57">
        <v>0</v>
      </c>
      <c r="G57">
        <v>0</v>
      </c>
      <c r="H57">
        <v>0.03</v>
      </c>
      <c r="I57">
        <v>0</v>
      </c>
      <c r="J57">
        <v>2</v>
      </c>
      <c r="K57">
        <v>0.03</v>
      </c>
      <c r="L57">
        <v>-1</v>
      </c>
      <c r="M57">
        <v>-1</v>
      </c>
      <c r="N57">
        <v>0.67</v>
      </c>
      <c r="O57">
        <v>3.58</v>
      </c>
      <c r="P57">
        <v>0.03</v>
      </c>
      <c r="Q57">
        <v>0.28000000000000003</v>
      </c>
      <c r="R57">
        <v>0.05</v>
      </c>
      <c r="S57">
        <v>0.32</v>
      </c>
      <c r="T57">
        <v>0.23</v>
      </c>
      <c r="U57">
        <v>0</v>
      </c>
      <c r="V57">
        <v>0</v>
      </c>
      <c r="W57">
        <v>20.67</v>
      </c>
      <c r="X57">
        <v>0.6</v>
      </c>
      <c r="Y57">
        <v>-1</v>
      </c>
      <c r="Z57">
        <v>-1</v>
      </c>
      <c r="AA57">
        <v>24.88</v>
      </c>
      <c r="AB57">
        <v>0.03</v>
      </c>
      <c r="AC57">
        <v>0.02</v>
      </c>
      <c r="AD57">
        <v>0.03</v>
      </c>
      <c r="AE57">
        <v>4.17</v>
      </c>
      <c r="AF57">
        <v>-1</v>
      </c>
      <c r="AG57">
        <v>-1</v>
      </c>
      <c r="AH57">
        <v>-1</v>
      </c>
      <c r="AI57">
        <v>0</v>
      </c>
      <c r="AJ57">
        <v>0</v>
      </c>
      <c r="AK57">
        <v>0.03</v>
      </c>
      <c r="AL57">
        <v>0.03</v>
      </c>
      <c r="AM57">
        <v>0.05</v>
      </c>
      <c r="AN57">
        <v>0.05</v>
      </c>
      <c r="AO57">
        <v>1.42</v>
      </c>
      <c r="AP57">
        <v>1.42</v>
      </c>
      <c r="AQ57">
        <v>22.67</v>
      </c>
      <c r="AR57">
        <v>0.53</v>
      </c>
      <c r="AS57">
        <v>0.68</v>
      </c>
      <c r="AT57">
        <v>-1</v>
      </c>
      <c r="AU57">
        <v>-1</v>
      </c>
      <c r="AV57">
        <v>0.05</v>
      </c>
      <c r="AW57">
        <v>29.88</v>
      </c>
      <c r="AX57">
        <v>29.88</v>
      </c>
      <c r="AY57">
        <v>0.17</v>
      </c>
      <c r="AZ57">
        <v>0</v>
      </c>
      <c r="BA57">
        <v>1384.6370205320011</v>
      </c>
    </row>
    <row r="58" spans="1:53" x14ac:dyDescent="0.25">
      <c r="A58">
        <v>6056</v>
      </c>
      <c r="B58" t="s">
        <v>3052</v>
      </c>
      <c r="C58">
        <v>0</v>
      </c>
      <c r="D58">
        <v>1.58</v>
      </c>
      <c r="E58">
        <v>0</v>
      </c>
      <c r="F58">
        <v>0</v>
      </c>
      <c r="G58">
        <v>0</v>
      </c>
      <c r="H58">
        <v>0.03</v>
      </c>
      <c r="I58">
        <v>0</v>
      </c>
      <c r="J58">
        <v>2</v>
      </c>
      <c r="K58">
        <v>0.03</v>
      </c>
      <c r="L58">
        <v>-1</v>
      </c>
      <c r="M58">
        <v>-1</v>
      </c>
      <c r="N58">
        <v>0.67</v>
      </c>
      <c r="O58">
        <v>3.58</v>
      </c>
      <c r="P58">
        <v>0.03</v>
      </c>
      <c r="Q58">
        <v>0.28000000000000003</v>
      </c>
      <c r="R58">
        <v>0.05</v>
      </c>
      <c r="S58">
        <v>0.32</v>
      </c>
      <c r="T58">
        <v>0.23</v>
      </c>
      <c r="U58">
        <v>0</v>
      </c>
      <c r="V58">
        <v>0</v>
      </c>
      <c r="W58">
        <v>20.67</v>
      </c>
      <c r="X58">
        <v>0.6</v>
      </c>
      <c r="Y58">
        <v>-1</v>
      </c>
      <c r="Z58">
        <v>-1</v>
      </c>
      <c r="AA58">
        <v>24.88</v>
      </c>
      <c r="AB58">
        <v>0.03</v>
      </c>
      <c r="AC58">
        <v>0.02</v>
      </c>
      <c r="AD58">
        <v>0.03</v>
      </c>
      <c r="AE58">
        <v>4.17</v>
      </c>
      <c r="AF58">
        <v>-1</v>
      </c>
      <c r="AG58">
        <v>-1</v>
      </c>
      <c r="AH58">
        <v>-1</v>
      </c>
      <c r="AI58">
        <v>0</v>
      </c>
      <c r="AJ58">
        <v>0</v>
      </c>
      <c r="AK58">
        <v>0.03</v>
      </c>
      <c r="AL58">
        <v>0.03</v>
      </c>
      <c r="AM58">
        <v>0.05</v>
      </c>
      <c r="AN58">
        <v>0.05</v>
      </c>
      <c r="AO58">
        <v>1.42</v>
      </c>
      <c r="AP58">
        <v>1.42</v>
      </c>
      <c r="AQ58">
        <v>22.67</v>
      </c>
      <c r="AR58">
        <v>0.53</v>
      </c>
      <c r="AS58">
        <v>0.68</v>
      </c>
      <c r="AT58">
        <v>-1</v>
      </c>
      <c r="AU58">
        <v>-1</v>
      </c>
      <c r="AV58">
        <v>0.05</v>
      </c>
      <c r="AW58">
        <v>29.88</v>
      </c>
      <c r="AX58">
        <v>29.88</v>
      </c>
      <c r="AY58">
        <v>0.17</v>
      </c>
      <c r="AZ58">
        <v>0</v>
      </c>
      <c r="BA58">
        <v>1415.0292435416009</v>
      </c>
    </row>
    <row r="59" spans="1:53" x14ac:dyDescent="0.25">
      <c r="A59">
        <v>6146</v>
      </c>
      <c r="B59" t="s">
        <v>3119</v>
      </c>
      <c r="C59">
        <v>0</v>
      </c>
      <c r="D59">
        <v>1.58</v>
      </c>
      <c r="E59">
        <v>0</v>
      </c>
      <c r="F59">
        <v>0</v>
      </c>
      <c r="G59">
        <v>0</v>
      </c>
      <c r="H59">
        <v>0.03</v>
      </c>
      <c r="I59">
        <v>0</v>
      </c>
      <c r="J59">
        <v>2</v>
      </c>
      <c r="K59">
        <v>0.03</v>
      </c>
      <c r="L59">
        <v>-1</v>
      </c>
      <c r="M59">
        <v>-1</v>
      </c>
      <c r="N59">
        <v>0.67</v>
      </c>
      <c r="O59">
        <v>3.58</v>
      </c>
      <c r="P59">
        <v>0.03</v>
      </c>
      <c r="Q59">
        <v>0.28000000000000003</v>
      </c>
      <c r="R59">
        <v>0.05</v>
      </c>
      <c r="S59">
        <v>0.32</v>
      </c>
      <c r="T59">
        <v>0.23</v>
      </c>
      <c r="U59">
        <v>0</v>
      </c>
      <c r="V59">
        <v>0</v>
      </c>
      <c r="W59">
        <v>20.67</v>
      </c>
      <c r="X59">
        <v>0.6</v>
      </c>
      <c r="Y59">
        <v>-1</v>
      </c>
      <c r="Z59">
        <v>-1</v>
      </c>
      <c r="AA59">
        <v>24.88</v>
      </c>
      <c r="AB59">
        <v>0.03</v>
      </c>
      <c r="AC59">
        <v>0.02</v>
      </c>
      <c r="AD59">
        <v>0.03</v>
      </c>
      <c r="AE59">
        <v>4.17</v>
      </c>
      <c r="AF59">
        <v>-1</v>
      </c>
      <c r="AG59">
        <v>-1</v>
      </c>
      <c r="AH59">
        <v>-1</v>
      </c>
      <c r="AI59">
        <v>0</v>
      </c>
      <c r="AJ59">
        <v>0</v>
      </c>
      <c r="AK59">
        <v>0.03</v>
      </c>
      <c r="AL59">
        <v>0.03</v>
      </c>
      <c r="AM59">
        <v>0.05</v>
      </c>
      <c r="AN59">
        <v>0.05</v>
      </c>
      <c r="AO59">
        <v>1.42</v>
      </c>
      <c r="AP59">
        <v>1.42</v>
      </c>
      <c r="AQ59">
        <v>22.67</v>
      </c>
      <c r="AR59">
        <v>0.53</v>
      </c>
      <c r="AS59">
        <v>0.68</v>
      </c>
      <c r="AT59">
        <v>-1</v>
      </c>
      <c r="AU59">
        <v>-1</v>
      </c>
      <c r="AV59">
        <v>0.05</v>
      </c>
      <c r="AW59">
        <v>29.88</v>
      </c>
      <c r="AX59">
        <v>29.88</v>
      </c>
      <c r="AY59">
        <v>0.17</v>
      </c>
      <c r="AZ59">
        <v>0</v>
      </c>
      <c r="BA59">
        <v>1399.5239096273992</v>
      </c>
    </row>
    <row r="60" spans="1:53" x14ac:dyDescent="0.25">
      <c r="A60">
        <v>6160</v>
      </c>
      <c r="B60" t="s">
        <v>3128</v>
      </c>
      <c r="C60">
        <v>0</v>
      </c>
      <c r="D60">
        <v>1.58</v>
      </c>
      <c r="E60">
        <v>0</v>
      </c>
      <c r="F60">
        <v>0</v>
      </c>
      <c r="G60">
        <v>0</v>
      </c>
      <c r="H60">
        <v>0.03</v>
      </c>
      <c r="I60">
        <v>0</v>
      </c>
      <c r="J60">
        <v>2</v>
      </c>
      <c r="K60">
        <v>0.03</v>
      </c>
      <c r="L60">
        <v>-1</v>
      </c>
      <c r="M60">
        <v>-1</v>
      </c>
      <c r="N60">
        <v>0.67</v>
      </c>
      <c r="O60">
        <v>3.58</v>
      </c>
      <c r="P60">
        <v>0.03</v>
      </c>
      <c r="Q60">
        <v>0.28000000000000003</v>
      </c>
      <c r="R60">
        <v>0.05</v>
      </c>
      <c r="S60">
        <v>0.32</v>
      </c>
      <c r="T60">
        <v>0.23</v>
      </c>
      <c r="U60">
        <v>0</v>
      </c>
      <c r="V60">
        <v>0</v>
      </c>
      <c r="W60">
        <v>20.67</v>
      </c>
      <c r="X60">
        <v>0.6</v>
      </c>
      <c r="Y60">
        <v>-1</v>
      </c>
      <c r="Z60">
        <v>-1</v>
      </c>
      <c r="AA60">
        <v>24.88</v>
      </c>
      <c r="AB60">
        <v>0.03</v>
      </c>
      <c r="AC60">
        <v>0.02</v>
      </c>
      <c r="AD60">
        <v>0.03</v>
      </c>
      <c r="AE60">
        <v>4.17</v>
      </c>
      <c r="AF60">
        <v>-1</v>
      </c>
      <c r="AG60">
        <v>-1</v>
      </c>
      <c r="AH60">
        <v>-1</v>
      </c>
      <c r="AI60">
        <v>0</v>
      </c>
      <c r="AJ60">
        <v>0</v>
      </c>
      <c r="AK60">
        <v>0.03</v>
      </c>
      <c r="AL60">
        <v>0.03</v>
      </c>
      <c r="AM60">
        <v>0.05</v>
      </c>
      <c r="AN60">
        <v>0.05</v>
      </c>
      <c r="AO60">
        <v>1.42</v>
      </c>
      <c r="AP60">
        <v>1.42</v>
      </c>
      <c r="AQ60">
        <v>22.67</v>
      </c>
      <c r="AR60">
        <v>0.53</v>
      </c>
      <c r="AS60">
        <v>0.68</v>
      </c>
      <c r="AT60">
        <v>-1</v>
      </c>
      <c r="AU60">
        <v>-1</v>
      </c>
      <c r="AV60">
        <v>0.05</v>
      </c>
      <c r="AW60">
        <v>29.88</v>
      </c>
      <c r="AX60">
        <v>29.88</v>
      </c>
      <c r="AY60">
        <v>0.17</v>
      </c>
      <c r="AZ60">
        <v>0</v>
      </c>
      <c r="BA60">
        <v>1382.3495627383295</v>
      </c>
    </row>
    <row r="61" spans="1:53" x14ac:dyDescent="0.25">
      <c r="A61">
        <v>6217</v>
      </c>
      <c r="B61" t="s">
        <v>3168</v>
      </c>
      <c r="C61">
        <v>0</v>
      </c>
      <c r="D61">
        <v>1.58</v>
      </c>
      <c r="E61">
        <v>0</v>
      </c>
      <c r="F61">
        <v>0</v>
      </c>
      <c r="G61">
        <v>0</v>
      </c>
      <c r="H61">
        <v>0.03</v>
      </c>
      <c r="I61">
        <v>0</v>
      </c>
      <c r="J61">
        <v>2</v>
      </c>
      <c r="K61">
        <v>0.03</v>
      </c>
      <c r="L61">
        <v>-1</v>
      </c>
      <c r="M61">
        <v>-1</v>
      </c>
      <c r="N61">
        <v>0.67</v>
      </c>
      <c r="O61">
        <v>3.58</v>
      </c>
      <c r="P61">
        <v>0.03</v>
      </c>
      <c r="Q61">
        <v>0.28000000000000003</v>
      </c>
      <c r="R61">
        <v>0.05</v>
      </c>
      <c r="S61">
        <v>0.32</v>
      </c>
      <c r="T61">
        <v>0.23</v>
      </c>
      <c r="U61">
        <v>0</v>
      </c>
      <c r="V61">
        <v>0</v>
      </c>
      <c r="W61">
        <v>20.67</v>
      </c>
      <c r="X61">
        <v>0.6</v>
      </c>
      <c r="Y61">
        <v>-1</v>
      </c>
      <c r="Z61">
        <v>-1</v>
      </c>
      <c r="AA61">
        <v>24.88</v>
      </c>
      <c r="AB61">
        <v>0.03</v>
      </c>
      <c r="AC61">
        <v>0.02</v>
      </c>
      <c r="AD61">
        <v>0.03</v>
      </c>
      <c r="AE61">
        <v>4.17</v>
      </c>
      <c r="AF61">
        <v>-1</v>
      </c>
      <c r="AG61">
        <v>-1</v>
      </c>
      <c r="AH61">
        <v>-1</v>
      </c>
      <c r="AI61">
        <v>0</v>
      </c>
      <c r="AJ61">
        <v>0</v>
      </c>
      <c r="AK61">
        <v>0.03</v>
      </c>
      <c r="AL61">
        <v>0.03</v>
      </c>
      <c r="AM61">
        <v>0.05</v>
      </c>
      <c r="AN61">
        <v>0.05</v>
      </c>
      <c r="AO61">
        <v>1.42</v>
      </c>
      <c r="AP61">
        <v>1.42</v>
      </c>
      <c r="AQ61">
        <v>22.67</v>
      </c>
      <c r="AR61">
        <v>0.53</v>
      </c>
      <c r="AS61">
        <v>0.68</v>
      </c>
      <c r="AT61">
        <v>-1</v>
      </c>
      <c r="AU61">
        <v>-1</v>
      </c>
      <c r="AV61">
        <v>0.05</v>
      </c>
      <c r="AW61">
        <v>29.88</v>
      </c>
      <c r="AX61">
        <v>29.88</v>
      </c>
      <c r="AY61">
        <v>0.17</v>
      </c>
      <c r="AZ61">
        <v>0</v>
      </c>
      <c r="BA61">
        <v>1375.1774026317203</v>
      </c>
    </row>
    <row r="62" spans="1:53" x14ac:dyDescent="0.25">
      <c r="A62">
        <v>6318</v>
      </c>
      <c r="B62" t="s">
        <v>3197</v>
      </c>
      <c r="C62">
        <v>0</v>
      </c>
      <c r="D62">
        <v>1.58</v>
      </c>
      <c r="E62">
        <v>0</v>
      </c>
      <c r="F62">
        <v>0</v>
      </c>
      <c r="G62">
        <v>0</v>
      </c>
      <c r="H62">
        <v>0.03</v>
      </c>
      <c r="I62">
        <v>0</v>
      </c>
      <c r="J62">
        <v>2</v>
      </c>
      <c r="K62">
        <v>0.03</v>
      </c>
      <c r="L62">
        <v>-1</v>
      </c>
      <c r="M62">
        <v>-1</v>
      </c>
      <c r="N62">
        <v>0.67</v>
      </c>
      <c r="O62">
        <v>3.58</v>
      </c>
      <c r="P62">
        <v>0.03</v>
      </c>
      <c r="Q62">
        <v>0.28000000000000003</v>
      </c>
      <c r="R62">
        <v>0.05</v>
      </c>
      <c r="S62">
        <v>0.32</v>
      </c>
      <c r="T62">
        <v>0.23</v>
      </c>
      <c r="U62">
        <v>0</v>
      </c>
      <c r="V62">
        <v>0</v>
      </c>
      <c r="W62">
        <v>20.67</v>
      </c>
      <c r="X62">
        <v>0.6</v>
      </c>
      <c r="Y62">
        <v>-1</v>
      </c>
      <c r="Z62">
        <v>-1</v>
      </c>
      <c r="AA62">
        <v>24.88</v>
      </c>
      <c r="AB62">
        <v>0.03</v>
      </c>
      <c r="AC62">
        <v>0.02</v>
      </c>
      <c r="AD62">
        <v>0.03</v>
      </c>
      <c r="AE62">
        <v>4.17</v>
      </c>
      <c r="AF62">
        <v>-1</v>
      </c>
      <c r="AG62">
        <v>-1</v>
      </c>
      <c r="AH62">
        <v>-1</v>
      </c>
      <c r="AI62">
        <v>0</v>
      </c>
      <c r="AJ62">
        <v>0</v>
      </c>
      <c r="AK62">
        <v>0.03</v>
      </c>
      <c r="AL62">
        <v>0.03</v>
      </c>
      <c r="AM62">
        <v>0.05</v>
      </c>
      <c r="AN62">
        <v>0.05</v>
      </c>
      <c r="AO62">
        <v>1.42</v>
      </c>
      <c r="AP62">
        <v>1.42</v>
      </c>
      <c r="AQ62">
        <v>22.67</v>
      </c>
      <c r="AR62">
        <v>0.53</v>
      </c>
      <c r="AS62">
        <v>0.68</v>
      </c>
      <c r="AT62">
        <v>-1</v>
      </c>
      <c r="AU62">
        <v>-1</v>
      </c>
      <c r="AV62">
        <v>0.05</v>
      </c>
      <c r="AW62">
        <v>29.88</v>
      </c>
      <c r="AX62">
        <v>29.88</v>
      </c>
      <c r="AY62">
        <v>0.17</v>
      </c>
      <c r="AZ62">
        <v>0</v>
      </c>
      <c r="BA62">
        <v>1350</v>
      </c>
    </row>
    <row r="63" spans="1:53" x14ac:dyDescent="0.25">
      <c r="A63">
        <v>6453</v>
      </c>
      <c r="B63" t="s">
        <v>3322</v>
      </c>
      <c r="C63">
        <v>0</v>
      </c>
      <c r="D63">
        <v>1.58</v>
      </c>
      <c r="E63">
        <v>0</v>
      </c>
      <c r="F63">
        <v>0</v>
      </c>
      <c r="G63">
        <v>0</v>
      </c>
      <c r="H63">
        <v>0.03</v>
      </c>
      <c r="I63">
        <v>0</v>
      </c>
      <c r="J63">
        <v>2</v>
      </c>
      <c r="K63">
        <v>0.03</v>
      </c>
      <c r="L63">
        <v>-1</v>
      </c>
      <c r="M63">
        <v>-1</v>
      </c>
      <c r="N63">
        <v>0.67</v>
      </c>
      <c r="O63">
        <v>3.58</v>
      </c>
      <c r="P63">
        <v>0.03</v>
      </c>
      <c r="Q63">
        <v>0.28000000000000003</v>
      </c>
      <c r="R63">
        <v>0.05</v>
      </c>
      <c r="S63">
        <v>0.32</v>
      </c>
      <c r="T63">
        <v>0.23</v>
      </c>
      <c r="U63">
        <v>0</v>
      </c>
      <c r="V63">
        <v>0</v>
      </c>
      <c r="W63">
        <v>20.67</v>
      </c>
      <c r="X63">
        <v>0.6</v>
      </c>
      <c r="Y63">
        <v>-1</v>
      </c>
      <c r="Z63">
        <v>-1</v>
      </c>
      <c r="AA63">
        <v>24.88</v>
      </c>
      <c r="AB63">
        <v>0.03</v>
      </c>
      <c r="AC63">
        <v>0.02</v>
      </c>
      <c r="AD63">
        <v>0.03</v>
      </c>
      <c r="AE63">
        <v>4.17</v>
      </c>
      <c r="AF63">
        <v>-1</v>
      </c>
      <c r="AG63">
        <v>-1</v>
      </c>
      <c r="AH63">
        <v>-1</v>
      </c>
      <c r="AI63">
        <v>0</v>
      </c>
      <c r="AJ63">
        <v>0</v>
      </c>
      <c r="AK63">
        <v>0.03</v>
      </c>
      <c r="AL63">
        <v>0.03</v>
      </c>
      <c r="AM63">
        <v>0.05</v>
      </c>
      <c r="AN63">
        <v>0.05</v>
      </c>
      <c r="AO63">
        <v>1.42</v>
      </c>
      <c r="AP63">
        <v>1.42</v>
      </c>
      <c r="AQ63">
        <v>22.67</v>
      </c>
      <c r="AR63">
        <v>0.53</v>
      </c>
      <c r="AS63">
        <v>0.68</v>
      </c>
      <c r="AT63">
        <v>-1</v>
      </c>
      <c r="AU63">
        <v>-1</v>
      </c>
      <c r="AV63">
        <v>0.05</v>
      </c>
      <c r="AW63">
        <v>29.88</v>
      </c>
      <c r="AX63">
        <v>29.88</v>
      </c>
      <c r="AY63">
        <v>0.17</v>
      </c>
      <c r="AZ63">
        <v>0</v>
      </c>
      <c r="BA63">
        <v>1350</v>
      </c>
    </row>
    <row r="64" spans="1:53" x14ac:dyDescent="0.25">
      <c r="A64">
        <v>6663</v>
      </c>
      <c r="B64" t="s">
        <v>3489</v>
      </c>
      <c r="C64">
        <v>0</v>
      </c>
      <c r="D64">
        <v>1.58</v>
      </c>
      <c r="E64">
        <v>0</v>
      </c>
      <c r="F64">
        <v>0</v>
      </c>
      <c r="G64">
        <v>0</v>
      </c>
      <c r="H64">
        <v>0.03</v>
      </c>
      <c r="I64">
        <v>0</v>
      </c>
      <c r="J64">
        <v>2</v>
      </c>
      <c r="K64">
        <v>0.03</v>
      </c>
      <c r="L64">
        <v>-1</v>
      </c>
      <c r="M64">
        <v>-1</v>
      </c>
      <c r="N64">
        <v>0.67</v>
      </c>
      <c r="O64">
        <v>3.58</v>
      </c>
      <c r="P64">
        <v>0.03</v>
      </c>
      <c r="Q64">
        <v>0.28000000000000003</v>
      </c>
      <c r="R64">
        <v>0.05</v>
      </c>
      <c r="S64">
        <v>0.32</v>
      </c>
      <c r="T64">
        <v>0.23</v>
      </c>
      <c r="U64">
        <v>0</v>
      </c>
      <c r="V64">
        <v>0</v>
      </c>
      <c r="W64">
        <v>20.67</v>
      </c>
      <c r="X64">
        <v>0.6</v>
      </c>
      <c r="Y64">
        <v>-1</v>
      </c>
      <c r="Z64">
        <v>-1</v>
      </c>
      <c r="AA64">
        <v>24.88</v>
      </c>
      <c r="AB64">
        <v>0.03</v>
      </c>
      <c r="AC64">
        <v>0.02</v>
      </c>
      <c r="AD64">
        <v>0.03</v>
      </c>
      <c r="AE64">
        <v>4.17</v>
      </c>
      <c r="AF64">
        <v>-1</v>
      </c>
      <c r="AG64">
        <v>-1</v>
      </c>
      <c r="AH64">
        <v>-1</v>
      </c>
      <c r="AI64">
        <v>0</v>
      </c>
      <c r="AJ64">
        <v>0</v>
      </c>
      <c r="AK64">
        <v>0.03</v>
      </c>
      <c r="AL64">
        <v>0.03</v>
      </c>
      <c r="AM64">
        <v>0.05</v>
      </c>
      <c r="AN64">
        <v>0.05</v>
      </c>
      <c r="AO64">
        <v>1.42</v>
      </c>
      <c r="AP64">
        <v>1.42</v>
      </c>
      <c r="AQ64">
        <v>22.67</v>
      </c>
      <c r="AR64">
        <v>0.53</v>
      </c>
      <c r="AS64">
        <v>0.68</v>
      </c>
      <c r="AT64">
        <v>-1</v>
      </c>
      <c r="AU64">
        <v>-1</v>
      </c>
      <c r="AV64">
        <v>0.05</v>
      </c>
      <c r="AW64">
        <v>29.88</v>
      </c>
      <c r="AX64">
        <v>29.88</v>
      </c>
      <c r="AY64">
        <v>0.17</v>
      </c>
      <c r="AZ64">
        <v>0</v>
      </c>
      <c r="BA64">
        <v>1350</v>
      </c>
    </row>
    <row r="65" spans="1:53" x14ac:dyDescent="0.25">
      <c r="A65">
        <v>6720</v>
      </c>
      <c r="B65" t="s">
        <v>3542</v>
      </c>
      <c r="C65">
        <v>0</v>
      </c>
      <c r="D65">
        <v>1.58</v>
      </c>
      <c r="E65">
        <v>0</v>
      </c>
      <c r="F65">
        <v>0</v>
      </c>
      <c r="G65">
        <v>0</v>
      </c>
      <c r="H65">
        <v>0.03</v>
      </c>
      <c r="I65">
        <v>0</v>
      </c>
      <c r="J65">
        <v>2</v>
      </c>
      <c r="K65">
        <v>0.03</v>
      </c>
      <c r="L65">
        <v>-1</v>
      </c>
      <c r="M65">
        <v>-1</v>
      </c>
      <c r="N65">
        <v>0.67</v>
      </c>
      <c r="O65">
        <v>3.58</v>
      </c>
      <c r="P65">
        <v>0.03</v>
      </c>
      <c r="Q65">
        <v>0.28000000000000003</v>
      </c>
      <c r="R65">
        <v>0.05</v>
      </c>
      <c r="S65">
        <v>0.32</v>
      </c>
      <c r="T65">
        <v>0.23</v>
      </c>
      <c r="U65">
        <v>0</v>
      </c>
      <c r="V65">
        <v>0</v>
      </c>
      <c r="W65">
        <v>20.67</v>
      </c>
      <c r="X65">
        <v>0.6</v>
      </c>
      <c r="Y65">
        <v>-1</v>
      </c>
      <c r="Z65">
        <v>-1</v>
      </c>
      <c r="AA65">
        <v>24.88</v>
      </c>
      <c r="AB65">
        <v>0.03</v>
      </c>
      <c r="AC65">
        <v>0.02</v>
      </c>
      <c r="AD65">
        <v>0.03</v>
      </c>
      <c r="AE65">
        <v>4.17</v>
      </c>
      <c r="AF65">
        <v>-1</v>
      </c>
      <c r="AG65">
        <v>-1</v>
      </c>
      <c r="AH65">
        <v>-1</v>
      </c>
      <c r="AI65">
        <v>0</v>
      </c>
      <c r="AJ65">
        <v>0</v>
      </c>
      <c r="AK65">
        <v>0.03</v>
      </c>
      <c r="AL65">
        <v>0.03</v>
      </c>
      <c r="AM65">
        <v>0.05</v>
      </c>
      <c r="AN65">
        <v>0.05</v>
      </c>
      <c r="AO65">
        <v>1.42</v>
      </c>
      <c r="AP65">
        <v>1.42</v>
      </c>
      <c r="AQ65">
        <v>22.67</v>
      </c>
      <c r="AR65">
        <v>0.53</v>
      </c>
      <c r="AS65">
        <v>0.68</v>
      </c>
      <c r="AT65">
        <v>-1</v>
      </c>
      <c r="AU65">
        <v>-1</v>
      </c>
      <c r="AV65">
        <v>0.05</v>
      </c>
      <c r="AW65">
        <v>29.88</v>
      </c>
      <c r="AX65">
        <v>29.88</v>
      </c>
      <c r="AY65">
        <v>0.17</v>
      </c>
      <c r="AZ65">
        <v>0</v>
      </c>
      <c r="BA65">
        <v>1350</v>
      </c>
    </row>
    <row r="845" spans="2:2" x14ac:dyDescent="0.25">
      <c r="B845" s="13"/>
    </row>
    <row r="1796" spans="2:2" x14ac:dyDescent="0.25">
      <c r="B1796" s="13"/>
    </row>
  </sheetData>
  <sortState ref="A3:ZZ100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796"/>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93</v>
      </c>
      <c r="B3" t="s">
        <v>485</v>
      </c>
      <c r="C3">
        <v>0</v>
      </c>
      <c r="D3">
        <v>1.58</v>
      </c>
      <c r="E3">
        <v>0</v>
      </c>
      <c r="F3">
        <v>0</v>
      </c>
      <c r="G3">
        <v>0</v>
      </c>
      <c r="H3">
        <v>0.03</v>
      </c>
      <c r="I3">
        <v>0</v>
      </c>
      <c r="J3">
        <v>2</v>
      </c>
      <c r="K3">
        <v>0.03</v>
      </c>
      <c r="L3">
        <v>-1</v>
      </c>
      <c r="M3">
        <v>-1</v>
      </c>
      <c r="N3">
        <v>0.67</v>
      </c>
      <c r="O3">
        <v>3.58</v>
      </c>
      <c r="P3">
        <v>0.03</v>
      </c>
      <c r="Q3">
        <v>0.28000000000000003</v>
      </c>
      <c r="R3">
        <v>0.05</v>
      </c>
      <c r="S3">
        <v>0.32</v>
      </c>
      <c r="T3">
        <v>0.23</v>
      </c>
      <c r="U3">
        <v>0</v>
      </c>
      <c r="V3">
        <v>0</v>
      </c>
      <c r="W3">
        <v>20.67</v>
      </c>
      <c r="X3">
        <v>0.6</v>
      </c>
      <c r="Y3">
        <v>-1</v>
      </c>
      <c r="Z3">
        <v>-1</v>
      </c>
      <c r="AA3">
        <v>24.88</v>
      </c>
      <c r="AB3">
        <v>0.03</v>
      </c>
      <c r="AC3">
        <v>0.02</v>
      </c>
      <c r="AD3">
        <v>0.03</v>
      </c>
      <c r="AE3">
        <v>4.17</v>
      </c>
      <c r="AF3">
        <v>-1</v>
      </c>
      <c r="AG3">
        <v>-1</v>
      </c>
      <c r="AH3">
        <v>-1</v>
      </c>
      <c r="AI3">
        <v>0</v>
      </c>
      <c r="AJ3">
        <v>0</v>
      </c>
      <c r="AK3">
        <v>0.03</v>
      </c>
      <c r="AL3">
        <v>0.03</v>
      </c>
      <c r="AM3">
        <v>0.05</v>
      </c>
      <c r="AN3">
        <v>0.05</v>
      </c>
      <c r="AO3">
        <v>1.42</v>
      </c>
      <c r="AP3">
        <v>1.42</v>
      </c>
      <c r="AQ3">
        <v>22.67</v>
      </c>
      <c r="AR3">
        <v>0.53</v>
      </c>
      <c r="AS3">
        <v>0.68</v>
      </c>
      <c r="AT3">
        <v>-1</v>
      </c>
      <c r="AU3">
        <v>-1</v>
      </c>
      <c r="AV3">
        <v>0.05</v>
      </c>
      <c r="AW3">
        <v>29.88</v>
      </c>
      <c r="AX3">
        <v>29.88</v>
      </c>
      <c r="AY3">
        <v>0.17</v>
      </c>
      <c r="AZ3">
        <v>0</v>
      </c>
      <c r="BA3">
        <v>1505.5991834135239</v>
      </c>
    </row>
    <row r="4" spans="1:53" x14ac:dyDescent="0.25">
      <c r="A4">
        <v>1714</v>
      </c>
      <c r="B4" t="s">
        <v>1020</v>
      </c>
      <c r="C4">
        <v>0</v>
      </c>
      <c r="D4">
        <v>1.58</v>
      </c>
      <c r="E4">
        <v>0</v>
      </c>
      <c r="F4">
        <v>0</v>
      </c>
      <c r="G4">
        <v>0</v>
      </c>
      <c r="H4">
        <v>0.03</v>
      </c>
      <c r="I4">
        <v>0</v>
      </c>
      <c r="J4">
        <v>2</v>
      </c>
      <c r="K4">
        <v>0.03</v>
      </c>
      <c r="L4">
        <v>-1</v>
      </c>
      <c r="M4">
        <v>-1</v>
      </c>
      <c r="N4">
        <v>0.67</v>
      </c>
      <c r="O4">
        <v>3.58</v>
      </c>
      <c r="P4">
        <v>0.03</v>
      </c>
      <c r="Q4">
        <v>0.28000000000000003</v>
      </c>
      <c r="R4">
        <v>0.05</v>
      </c>
      <c r="S4">
        <v>0.32</v>
      </c>
      <c r="T4">
        <v>0.23</v>
      </c>
      <c r="U4">
        <v>0</v>
      </c>
      <c r="V4">
        <v>0</v>
      </c>
      <c r="W4">
        <v>20.67</v>
      </c>
      <c r="X4">
        <v>0.6</v>
      </c>
      <c r="Y4">
        <v>-1</v>
      </c>
      <c r="Z4">
        <v>-1</v>
      </c>
      <c r="AA4">
        <v>24.88</v>
      </c>
      <c r="AB4">
        <v>0.03</v>
      </c>
      <c r="AC4">
        <v>0.02</v>
      </c>
      <c r="AD4">
        <v>0.03</v>
      </c>
      <c r="AE4">
        <v>4.17</v>
      </c>
      <c r="AF4">
        <v>-1</v>
      </c>
      <c r="AG4">
        <v>-1</v>
      </c>
      <c r="AH4">
        <v>-1</v>
      </c>
      <c r="AI4">
        <v>0</v>
      </c>
      <c r="AJ4">
        <v>0</v>
      </c>
      <c r="AK4">
        <v>0.03</v>
      </c>
      <c r="AL4">
        <v>0.03</v>
      </c>
      <c r="AM4">
        <v>0.05</v>
      </c>
      <c r="AN4">
        <v>0.05</v>
      </c>
      <c r="AO4">
        <v>1.42</v>
      </c>
      <c r="AP4">
        <v>1.42</v>
      </c>
      <c r="AQ4">
        <v>22.67</v>
      </c>
      <c r="AR4">
        <v>0.53</v>
      </c>
      <c r="AS4">
        <v>0.68</v>
      </c>
      <c r="AT4">
        <v>-1</v>
      </c>
      <c r="AU4">
        <v>-1</v>
      </c>
      <c r="AV4">
        <v>0.05</v>
      </c>
      <c r="AW4">
        <v>29.88</v>
      </c>
      <c r="AX4">
        <v>29.88</v>
      </c>
      <c r="AY4">
        <v>0.17</v>
      </c>
      <c r="AZ4">
        <v>0</v>
      </c>
      <c r="BA4">
        <v>1571.6097727426604</v>
      </c>
    </row>
    <row r="5" spans="1:53" x14ac:dyDescent="0.25">
      <c r="A5">
        <v>1816</v>
      </c>
      <c r="B5" t="s">
        <v>1077</v>
      </c>
      <c r="C5">
        <v>0</v>
      </c>
      <c r="D5">
        <v>1.58</v>
      </c>
      <c r="E5">
        <v>0</v>
      </c>
      <c r="F5">
        <v>0</v>
      </c>
      <c r="G5">
        <v>0</v>
      </c>
      <c r="H5">
        <v>0.03</v>
      </c>
      <c r="I5">
        <v>0</v>
      </c>
      <c r="J5">
        <v>2</v>
      </c>
      <c r="K5">
        <v>0.03</v>
      </c>
      <c r="L5">
        <v>-1</v>
      </c>
      <c r="M5">
        <v>-1</v>
      </c>
      <c r="N5">
        <v>0.67</v>
      </c>
      <c r="O5">
        <v>3.58</v>
      </c>
      <c r="P5">
        <v>0.03</v>
      </c>
      <c r="Q5">
        <v>0.28000000000000003</v>
      </c>
      <c r="R5">
        <v>0.05</v>
      </c>
      <c r="S5">
        <v>0.32</v>
      </c>
      <c r="T5">
        <v>0.23</v>
      </c>
      <c r="U5">
        <v>0</v>
      </c>
      <c r="V5">
        <v>0</v>
      </c>
      <c r="W5">
        <v>20.67</v>
      </c>
      <c r="X5">
        <v>0.6</v>
      </c>
      <c r="Y5">
        <v>-1</v>
      </c>
      <c r="Z5">
        <v>-1</v>
      </c>
      <c r="AA5">
        <v>24.88</v>
      </c>
      <c r="AB5">
        <v>0.03</v>
      </c>
      <c r="AC5">
        <v>0.02</v>
      </c>
      <c r="AD5">
        <v>0.03</v>
      </c>
      <c r="AE5">
        <v>4.17</v>
      </c>
      <c r="AF5">
        <v>-1</v>
      </c>
      <c r="AG5">
        <v>-1</v>
      </c>
      <c r="AH5">
        <v>-1</v>
      </c>
      <c r="AI5">
        <v>0</v>
      </c>
      <c r="AJ5">
        <v>0</v>
      </c>
      <c r="AK5">
        <v>0.03</v>
      </c>
      <c r="AL5">
        <v>0.03</v>
      </c>
      <c r="AM5">
        <v>0.05</v>
      </c>
      <c r="AN5">
        <v>0.05</v>
      </c>
      <c r="AO5">
        <v>1.42</v>
      </c>
      <c r="AP5">
        <v>1.42</v>
      </c>
      <c r="AQ5">
        <v>22.67</v>
      </c>
      <c r="AR5">
        <v>0.53</v>
      </c>
      <c r="AS5">
        <v>0.68</v>
      </c>
      <c r="AT5">
        <v>-1</v>
      </c>
      <c r="AU5">
        <v>-1</v>
      </c>
      <c r="AV5">
        <v>0.05</v>
      </c>
      <c r="AW5">
        <v>29.88</v>
      </c>
      <c r="AX5">
        <v>29.88</v>
      </c>
      <c r="AY5">
        <v>0.17</v>
      </c>
      <c r="AZ5">
        <v>0</v>
      </c>
      <c r="BA5">
        <v>1483.4662617801607</v>
      </c>
    </row>
    <row r="6" spans="1:53" x14ac:dyDescent="0.25">
      <c r="A6">
        <v>2052</v>
      </c>
      <c r="B6" t="s">
        <v>1138</v>
      </c>
      <c r="C6">
        <v>0</v>
      </c>
      <c r="D6">
        <v>1.58</v>
      </c>
      <c r="E6">
        <v>0</v>
      </c>
      <c r="F6">
        <v>0</v>
      </c>
      <c r="G6">
        <v>0</v>
      </c>
      <c r="H6">
        <v>0.03</v>
      </c>
      <c r="I6">
        <v>0</v>
      </c>
      <c r="J6">
        <v>2</v>
      </c>
      <c r="K6">
        <v>0.03</v>
      </c>
      <c r="L6">
        <v>-1</v>
      </c>
      <c r="M6">
        <v>-1</v>
      </c>
      <c r="N6">
        <v>0.67</v>
      </c>
      <c r="O6">
        <v>3.58</v>
      </c>
      <c r="P6">
        <v>0.03</v>
      </c>
      <c r="Q6">
        <v>0.28000000000000003</v>
      </c>
      <c r="R6">
        <v>0.05</v>
      </c>
      <c r="S6">
        <v>0.32</v>
      </c>
      <c r="T6">
        <v>0.23</v>
      </c>
      <c r="U6">
        <v>0</v>
      </c>
      <c r="V6">
        <v>0</v>
      </c>
      <c r="W6">
        <v>20.67</v>
      </c>
      <c r="X6">
        <v>0.6</v>
      </c>
      <c r="Y6">
        <v>-1</v>
      </c>
      <c r="Z6">
        <v>-1</v>
      </c>
      <c r="AA6">
        <v>24.88</v>
      </c>
      <c r="AB6">
        <v>0.03</v>
      </c>
      <c r="AC6">
        <v>0.02</v>
      </c>
      <c r="AD6">
        <v>0.03</v>
      </c>
      <c r="AE6">
        <v>4.17</v>
      </c>
      <c r="AF6">
        <v>-1</v>
      </c>
      <c r="AG6">
        <v>-1</v>
      </c>
      <c r="AH6">
        <v>-1</v>
      </c>
      <c r="AI6">
        <v>0</v>
      </c>
      <c r="AJ6">
        <v>0</v>
      </c>
      <c r="AK6">
        <v>0.03</v>
      </c>
      <c r="AL6">
        <v>0.03</v>
      </c>
      <c r="AM6">
        <v>0.05</v>
      </c>
      <c r="AN6">
        <v>0.05</v>
      </c>
      <c r="AO6">
        <v>1.42</v>
      </c>
      <c r="AP6">
        <v>1.42</v>
      </c>
      <c r="AQ6">
        <v>22.67</v>
      </c>
      <c r="AR6">
        <v>0.53</v>
      </c>
      <c r="AS6">
        <v>0.68</v>
      </c>
      <c r="AT6">
        <v>-1</v>
      </c>
      <c r="AU6">
        <v>-1</v>
      </c>
      <c r="AV6">
        <v>0.05</v>
      </c>
      <c r="AW6">
        <v>29.88</v>
      </c>
      <c r="AX6">
        <v>29.88</v>
      </c>
      <c r="AY6">
        <v>0.17</v>
      </c>
      <c r="AZ6">
        <v>0</v>
      </c>
      <c r="BA6">
        <v>1672.5672939188885</v>
      </c>
    </row>
    <row r="7" spans="1:53" x14ac:dyDescent="0.25">
      <c r="A7">
        <v>2227</v>
      </c>
      <c r="B7" t="s">
        <v>1205</v>
      </c>
      <c r="C7">
        <v>0</v>
      </c>
      <c r="D7">
        <v>1.58</v>
      </c>
      <c r="E7">
        <v>0</v>
      </c>
      <c r="F7">
        <v>0</v>
      </c>
      <c r="G7">
        <v>0</v>
      </c>
      <c r="H7">
        <v>0.03</v>
      </c>
      <c r="I7">
        <v>0</v>
      </c>
      <c r="J7">
        <v>2</v>
      </c>
      <c r="K7">
        <v>0.03</v>
      </c>
      <c r="L7">
        <v>-1</v>
      </c>
      <c r="M7">
        <v>-1</v>
      </c>
      <c r="N7">
        <v>0.67</v>
      </c>
      <c r="O7">
        <v>3.58</v>
      </c>
      <c r="P7">
        <v>0.03</v>
      </c>
      <c r="Q7">
        <v>0.28000000000000003</v>
      </c>
      <c r="R7">
        <v>0.05</v>
      </c>
      <c r="S7">
        <v>0.32</v>
      </c>
      <c r="T7">
        <v>0.23</v>
      </c>
      <c r="U7">
        <v>0</v>
      </c>
      <c r="V7">
        <v>0</v>
      </c>
      <c r="W7">
        <v>20.67</v>
      </c>
      <c r="X7">
        <v>0.6</v>
      </c>
      <c r="Y7">
        <v>-1</v>
      </c>
      <c r="Z7">
        <v>-1</v>
      </c>
      <c r="AA7">
        <v>24.88</v>
      </c>
      <c r="AB7">
        <v>0.03</v>
      </c>
      <c r="AC7">
        <v>0.02</v>
      </c>
      <c r="AD7">
        <v>0.03</v>
      </c>
      <c r="AE7">
        <v>4.17</v>
      </c>
      <c r="AF7">
        <v>-1</v>
      </c>
      <c r="AG7">
        <v>-1</v>
      </c>
      <c r="AH7">
        <v>-1</v>
      </c>
      <c r="AI7">
        <v>0</v>
      </c>
      <c r="AJ7">
        <v>0</v>
      </c>
      <c r="AK7">
        <v>0.03</v>
      </c>
      <c r="AL7">
        <v>0.03</v>
      </c>
      <c r="AM7">
        <v>0.05</v>
      </c>
      <c r="AN7">
        <v>0.05</v>
      </c>
      <c r="AO7">
        <v>1.42</v>
      </c>
      <c r="AP7">
        <v>1.42</v>
      </c>
      <c r="AQ7">
        <v>22.67</v>
      </c>
      <c r="AR7">
        <v>0.53</v>
      </c>
      <c r="AS7">
        <v>0.68</v>
      </c>
      <c r="AT7">
        <v>-1</v>
      </c>
      <c r="AU7">
        <v>-1</v>
      </c>
      <c r="AV7">
        <v>0.05</v>
      </c>
      <c r="AW7">
        <v>29.88</v>
      </c>
      <c r="AX7">
        <v>29.88</v>
      </c>
      <c r="AY7">
        <v>0.17</v>
      </c>
      <c r="AZ7">
        <v>0</v>
      </c>
      <c r="BA7">
        <v>1430.240325089341</v>
      </c>
    </row>
    <row r="8" spans="1:53" x14ac:dyDescent="0.25">
      <c r="A8">
        <v>2264</v>
      </c>
      <c r="B8" t="s">
        <v>1218</v>
      </c>
      <c r="C8">
        <v>0</v>
      </c>
      <c r="D8">
        <v>1.58</v>
      </c>
      <c r="E8">
        <v>0</v>
      </c>
      <c r="F8">
        <v>0</v>
      </c>
      <c r="G8">
        <v>0</v>
      </c>
      <c r="H8">
        <v>0.03</v>
      </c>
      <c r="I8">
        <v>0</v>
      </c>
      <c r="J8">
        <v>2</v>
      </c>
      <c r="K8">
        <v>0.03</v>
      </c>
      <c r="L8">
        <v>-1</v>
      </c>
      <c r="M8">
        <v>-1</v>
      </c>
      <c r="N8">
        <v>0.67</v>
      </c>
      <c r="O8">
        <v>3.58</v>
      </c>
      <c r="P8">
        <v>0.03</v>
      </c>
      <c r="Q8">
        <v>0.28000000000000003</v>
      </c>
      <c r="R8">
        <v>0.05</v>
      </c>
      <c r="S8">
        <v>0.32</v>
      </c>
      <c r="T8">
        <v>0.23</v>
      </c>
      <c r="U8">
        <v>0</v>
      </c>
      <c r="V8">
        <v>0</v>
      </c>
      <c r="W8">
        <v>20.67</v>
      </c>
      <c r="X8">
        <v>0.6</v>
      </c>
      <c r="Y8">
        <v>-1</v>
      </c>
      <c r="Z8">
        <v>-1</v>
      </c>
      <c r="AA8">
        <v>24.88</v>
      </c>
      <c r="AB8">
        <v>0.03</v>
      </c>
      <c r="AC8">
        <v>0.02</v>
      </c>
      <c r="AD8">
        <v>0.03</v>
      </c>
      <c r="AE8">
        <v>4.17</v>
      </c>
      <c r="AF8">
        <v>-1</v>
      </c>
      <c r="AG8">
        <v>-1</v>
      </c>
      <c r="AH8">
        <v>-1</v>
      </c>
      <c r="AI8">
        <v>0</v>
      </c>
      <c r="AJ8">
        <v>0</v>
      </c>
      <c r="AK8">
        <v>0.03</v>
      </c>
      <c r="AL8">
        <v>0.03</v>
      </c>
      <c r="AM8">
        <v>0.05</v>
      </c>
      <c r="AN8">
        <v>0.05</v>
      </c>
      <c r="AO8">
        <v>1.42</v>
      </c>
      <c r="AP8">
        <v>1.42</v>
      </c>
      <c r="AQ8">
        <v>22.67</v>
      </c>
      <c r="AR8">
        <v>0.53</v>
      </c>
      <c r="AS8">
        <v>0.68</v>
      </c>
      <c r="AT8">
        <v>-1</v>
      </c>
      <c r="AU8">
        <v>-1</v>
      </c>
      <c r="AV8">
        <v>0.05</v>
      </c>
      <c r="AW8">
        <v>29.88</v>
      </c>
      <c r="AX8">
        <v>29.88</v>
      </c>
      <c r="AY8">
        <v>0.17</v>
      </c>
      <c r="AZ8">
        <v>0</v>
      </c>
      <c r="BA8">
        <v>1451.1102265681195</v>
      </c>
    </row>
    <row r="9" spans="1:53" x14ac:dyDescent="0.25">
      <c r="A9">
        <v>2503</v>
      </c>
      <c r="B9" t="s">
        <v>1298</v>
      </c>
      <c r="C9">
        <v>0</v>
      </c>
      <c r="D9">
        <v>1.58</v>
      </c>
      <c r="E9">
        <v>0</v>
      </c>
      <c r="F9">
        <v>0</v>
      </c>
      <c r="G9">
        <v>0</v>
      </c>
      <c r="H9">
        <v>0.03</v>
      </c>
      <c r="I9">
        <v>0</v>
      </c>
      <c r="J9">
        <v>2</v>
      </c>
      <c r="K9">
        <v>0.03</v>
      </c>
      <c r="L9">
        <v>-1</v>
      </c>
      <c r="M9">
        <v>-1</v>
      </c>
      <c r="N9">
        <v>0.67</v>
      </c>
      <c r="O9">
        <v>3.58</v>
      </c>
      <c r="P9">
        <v>0.03</v>
      </c>
      <c r="Q9">
        <v>0.28000000000000003</v>
      </c>
      <c r="R9">
        <v>0.05</v>
      </c>
      <c r="S9">
        <v>0.32</v>
      </c>
      <c r="T9">
        <v>0.23</v>
      </c>
      <c r="U9">
        <v>0</v>
      </c>
      <c r="V9">
        <v>0</v>
      </c>
      <c r="W9">
        <v>20.67</v>
      </c>
      <c r="X9">
        <v>0.6</v>
      </c>
      <c r="Y9">
        <v>-1</v>
      </c>
      <c r="Z9">
        <v>-1</v>
      </c>
      <c r="AA9">
        <v>24.88</v>
      </c>
      <c r="AB9">
        <v>0.03</v>
      </c>
      <c r="AC9">
        <v>0.02</v>
      </c>
      <c r="AD9">
        <v>0.03</v>
      </c>
      <c r="AE9">
        <v>4.17</v>
      </c>
      <c r="AF9">
        <v>-1</v>
      </c>
      <c r="AG9">
        <v>-1</v>
      </c>
      <c r="AH9">
        <v>-1</v>
      </c>
      <c r="AI9">
        <v>0</v>
      </c>
      <c r="AJ9">
        <v>0</v>
      </c>
      <c r="AK9">
        <v>0.03</v>
      </c>
      <c r="AL9">
        <v>0.03</v>
      </c>
      <c r="AM9">
        <v>0.05</v>
      </c>
      <c r="AN9">
        <v>0.05</v>
      </c>
      <c r="AO9">
        <v>1.42</v>
      </c>
      <c r="AP9">
        <v>1.42</v>
      </c>
      <c r="AQ9">
        <v>22.67</v>
      </c>
      <c r="AR9">
        <v>0.53</v>
      </c>
      <c r="AS9">
        <v>0.68</v>
      </c>
      <c r="AT9">
        <v>-1</v>
      </c>
      <c r="AU9">
        <v>-1</v>
      </c>
      <c r="AV9">
        <v>0.05</v>
      </c>
      <c r="AW9">
        <v>29.88</v>
      </c>
      <c r="AX9">
        <v>29.88</v>
      </c>
      <c r="AY9">
        <v>0.17</v>
      </c>
      <c r="AZ9">
        <v>0</v>
      </c>
      <c r="BA9">
        <v>1474.6061049800878</v>
      </c>
    </row>
    <row r="10" spans="1:53" x14ac:dyDescent="0.25">
      <c r="A10">
        <v>2526</v>
      </c>
      <c r="B10" t="s">
        <v>1311</v>
      </c>
      <c r="C10">
        <v>0</v>
      </c>
      <c r="D10">
        <v>1.58</v>
      </c>
      <c r="E10">
        <v>0</v>
      </c>
      <c r="F10">
        <v>0</v>
      </c>
      <c r="G10">
        <v>0</v>
      </c>
      <c r="H10">
        <v>0.03</v>
      </c>
      <c r="I10">
        <v>0</v>
      </c>
      <c r="J10">
        <v>2</v>
      </c>
      <c r="K10">
        <v>0.03</v>
      </c>
      <c r="L10">
        <v>-1</v>
      </c>
      <c r="M10">
        <v>-1</v>
      </c>
      <c r="N10">
        <v>0.67</v>
      </c>
      <c r="O10">
        <v>3.58</v>
      </c>
      <c r="P10">
        <v>0.03</v>
      </c>
      <c r="Q10">
        <v>0.28000000000000003</v>
      </c>
      <c r="R10">
        <v>0.05</v>
      </c>
      <c r="S10">
        <v>0.32</v>
      </c>
      <c r="T10">
        <v>0.23</v>
      </c>
      <c r="U10">
        <v>0</v>
      </c>
      <c r="V10">
        <v>0</v>
      </c>
      <c r="W10">
        <v>20.67</v>
      </c>
      <c r="X10">
        <v>0.6</v>
      </c>
      <c r="Y10">
        <v>-1</v>
      </c>
      <c r="Z10">
        <v>-1</v>
      </c>
      <c r="AA10">
        <v>24.88</v>
      </c>
      <c r="AB10">
        <v>0.03</v>
      </c>
      <c r="AC10">
        <v>0.02</v>
      </c>
      <c r="AD10">
        <v>0.03</v>
      </c>
      <c r="AE10">
        <v>4.17</v>
      </c>
      <c r="AF10">
        <v>-1</v>
      </c>
      <c r="AG10">
        <v>-1</v>
      </c>
      <c r="AH10">
        <v>-1</v>
      </c>
      <c r="AI10">
        <v>0</v>
      </c>
      <c r="AJ10">
        <v>0</v>
      </c>
      <c r="AK10">
        <v>0.03</v>
      </c>
      <c r="AL10">
        <v>0.03</v>
      </c>
      <c r="AM10">
        <v>0.05</v>
      </c>
      <c r="AN10">
        <v>0.05</v>
      </c>
      <c r="AO10">
        <v>1.42</v>
      </c>
      <c r="AP10">
        <v>1.42</v>
      </c>
      <c r="AQ10">
        <v>22.67</v>
      </c>
      <c r="AR10">
        <v>0.53</v>
      </c>
      <c r="AS10">
        <v>0.68</v>
      </c>
      <c r="AT10">
        <v>-1</v>
      </c>
      <c r="AU10">
        <v>-1</v>
      </c>
      <c r="AV10">
        <v>0.05</v>
      </c>
      <c r="AW10">
        <v>29.88</v>
      </c>
      <c r="AX10">
        <v>29.88</v>
      </c>
      <c r="AY10">
        <v>0.17</v>
      </c>
      <c r="AZ10">
        <v>0</v>
      </c>
      <c r="BA10">
        <v>1468.5461846689109</v>
      </c>
    </row>
    <row r="11" spans="1:53" x14ac:dyDescent="0.25">
      <c r="A11">
        <v>2531</v>
      </c>
      <c r="B11" t="s">
        <v>611</v>
      </c>
      <c r="C11">
        <v>0</v>
      </c>
      <c r="D11">
        <v>1.58</v>
      </c>
      <c r="E11">
        <v>0</v>
      </c>
      <c r="F11">
        <v>0</v>
      </c>
      <c r="G11">
        <v>0</v>
      </c>
      <c r="H11">
        <v>0.03</v>
      </c>
      <c r="I11">
        <v>0</v>
      </c>
      <c r="J11">
        <v>2</v>
      </c>
      <c r="K11">
        <v>0.03</v>
      </c>
      <c r="L11">
        <v>-1</v>
      </c>
      <c r="M11">
        <v>-1</v>
      </c>
      <c r="N11">
        <v>0.67</v>
      </c>
      <c r="O11">
        <v>3.58</v>
      </c>
      <c r="P11">
        <v>0.03</v>
      </c>
      <c r="Q11">
        <v>0.28000000000000003</v>
      </c>
      <c r="R11">
        <v>0.05</v>
      </c>
      <c r="S11">
        <v>0.32</v>
      </c>
      <c r="T11">
        <v>0.23</v>
      </c>
      <c r="U11">
        <v>0</v>
      </c>
      <c r="V11">
        <v>0</v>
      </c>
      <c r="W11">
        <v>20.67</v>
      </c>
      <c r="X11">
        <v>0.6</v>
      </c>
      <c r="Y11">
        <v>-1</v>
      </c>
      <c r="Z11">
        <v>-1</v>
      </c>
      <c r="AA11">
        <v>24.88</v>
      </c>
      <c r="AB11">
        <v>0.03</v>
      </c>
      <c r="AC11">
        <v>0.02</v>
      </c>
      <c r="AD11">
        <v>0.03</v>
      </c>
      <c r="AE11">
        <v>4.17</v>
      </c>
      <c r="AF11">
        <v>-1</v>
      </c>
      <c r="AG11">
        <v>-1</v>
      </c>
      <c r="AH11">
        <v>-1</v>
      </c>
      <c r="AI11">
        <v>0</v>
      </c>
      <c r="AJ11">
        <v>0</v>
      </c>
      <c r="AK11">
        <v>0.03</v>
      </c>
      <c r="AL11">
        <v>0.03</v>
      </c>
      <c r="AM11">
        <v>0.05</v>
      </c>
      <c r="AN11">
        <v>0.05</v>
      </c>
      <c r="AO11">
        <v>1.42</v>
      </c>
      <c r="AP11">
        <v>1.42</v>
      </c>
      <c r="AQ11">
        <v>22.67</v>
      </c>
      <c r="AR11">
        <v>0.53</v>
      </c>
      <c r="AS11">
        <v>0.68</v>
      </c>
      <c r="AT11">
        <v>-1</v>
      </c>
      <c r="AU11">
        <v>-1</v>
      </c>
      <c r="AV11">
        <v>0.05</v>
      </c>
      <c r="AW11">
        <v>29.88</v>
      </c>
      <c r="AX11">
        <v>29.88</v>
      </c>
      <c r="AY11">
        <v>0.17</v>
      </c>
      <c r="AZ11">
        <v>0</v>
      </c>
      <c r="BA11">
        <v>1400.1643978649111</v>
      </c>
    </row>
    <row r="12" spans="1:53" x14ac:dyDescent="0.25">
      <c r="A12">
        <v>2538</v>
      </c>
      <c r="B12" t="s">
        <v>1316</v>
      </c>
      <c r="C12">
        <v>0</v>
      </c>
      <c r="D12">
        <v>1.58</v>
      </c>
      <c r="E12">
        <v>0</v>
      </c>
      <c r="F12">
        <v>0</v>
      </c>
      <c r="G12">
        <v>0</v>
      </c>
      <c r="H12">
        <v>0.03</v>
      </c>
      <c r="I12">
        <v>0</v>
      </c>
      <c r="J12">
        <v>2</v>
      </c>
      <c r="K12">
        <v>0.03</v>
      </c>
      <c r="L12">
        <v>-1</v>
      </c>
      <c r="M12">
        <v>-1</v>
      </c>
      <c r="N12">
        <v>0.67</v>
      </c>
      <c r="O12">
        <v>3.58</v>
      </c>
      <c r="P12">
        <v>0.03</v>
      </c>
      <c r="Q12">
        <v>0.28000000000000003</v>
      </c>
      <c r="R12">
        <v>0.05</v>
      </c>
      <c r="S12">
        <v>0.32</v>
      </c>
      <c r="T12">
        <v>0.23</v>
      </c>
      <c r="U12">
        <v>0</v>
      </c>
      <c r="V12">
        <v>0</v>
      </c>
      <c r="W12">
        <v>20.67</v>
      </c>
      <c r="X12">
        <v>0.6</v>
      </c>
      <c r="Y12">
        <v>-1</v>
      </c>
      <c r="Z12">
        <v>-1</v>
      </c>
      <c r="AA12">
        <v>24.88</v>
      </c>
      <c r="AB12">
        <v>0.03</v>
      </c>
      <c r="AC12">
        <v>0.02</v>
      </c>
      <c r="AD12">
        <v>0.03</v>
      </c>
      <c r="AE12">
        <v>4.17</v>
      </c>
      <c r="AF12">
        <v>-1</v>
      </c>
      <c r="AG12">
        <v>-1</v>
      </c>
      <c r="AH12">
        <v>-1</v>
      </c>
      <c r="AI12">
        <v>0</v>
      </c>
      <c r="AJ12">
        <v>0</v>
      </c>
      <c r="AK12">
        <v>0.03</v>
      </c>
      <c r="AL12">
        <v>0.03</v>
      </c>
      <c r="AM12">
        <v>0.05</v>
      </c>
      <c r="AN12">
        <v>0.05</v>
      </c>
      <c r="AO12">
        <v>1.42</v>
      </c>
      <c r="AP12">
        <v>1.42</v>
      </c>
      <c r="AQ12">
        <v>22.67</v>
      </c>
      <c r="AR12">
        <v>0.53</v>
      </c>
      <c r="AS12">
        <v>0.68</v>
      </c>
      <c r="AT12">
        <v>-1</v>
      </c>
      <c r="AU12">
        <v>-1</v>
      </c>
      <c r="AV12">
        <v>0.05</v>
      </c>
      <c r="AW12">
        <v>29.88</v>
      </c>
      <c r="AX12">
        <v>29.88</v>
      </c>
      <c r="AY12">
        <v>0.17</v>
      </c>
      <c r="AZ12">
        <v>0</v>
      </c>
      <c r="BA12">
        <v>1400.1281684102516</v>
      </c>
    </row>
    <row r="13" spans="1:53" x14ac:dyDescent="0.25">
      <c r="A13">
        <v>2855</v>
      </c>
      <c r="B13" t="s">
        <v>1427</v>
      </c>
      <c r="C13">
        <v>0</v>
      </c>
      <c r="D13">
        <v>1.58</v>
      </c>
      <c r="E13">
        <v>0</v>
      </c>
      <c r="F13">
        <v>0</v>
      </c>
      <c r="G13">
        <v>0</v>
      </c>
      <c r="H13">
        <v>0.03</v>
      </c>
      <c r="I13">
        <v>0</v>
      </c>
      <c r="J13">
        <v>2</v>
      </c>
      <c r="K13">
        <v>0.03</v>
      </c>
      <c r="L13">
        <v>-1</v>
      </c>
      <c r="M13">
        <v>-1</v>
      </c>
      <c r="N13">
        <v>0.67</v>
      </c>
      <c r="O13">
        <v>3.58</v>
      </c>
      <c r="P13">
        <v>0.03</v>
      </c>
      <c r="Q13">
        <v>0.28000000000000003</v>
      </c>
      <c r="R13">
        <v>0.05</v>
      </c>
      <c r="S13">
        <v>0.32</v>
      </c>
      <c r="T13">
        <v>0.23</v>
      </c>
      <c r="U13">
        <v>0</v>
      </c>
      <c r="V13">
        <v>0</v>
      </c>
      <c r="W13">
        <v>20.67</v>
      </c>
      <c r="X13">
        <v>0.6</v>
      </c>
      <c r="Y13">
        <v>-1</v>
      </c>
      <c r="Z13">
        <v>-1</v>
      </c>
      <c r="AA13">
        <v>24.88</v>
      </c>
      <c r="AB13">
        <v>0.03</v>
      </c>
      <c r="AC13">
        <v>0.02</v>
      </c>
      <c r="AD13">
        <v>0.03</v>
      </c>
      <c r="AE13">
        <v>4.17</v>
      </c>
      <c r="AF13">
        <v>-1</v>
      </c>
      <c r="AG13">
        <v>-1</v>
      </c>
      <c r="AH13">
        <v>-1</v>
      </c>
      <c r="AI13">
        <v>0</v>
      </c>
      <c r="AJ13">
        <v>0</v>
      </c>
      <c r="AK13">
        <v>0.03</v>
      </c>
      <c r="AL13">
        <v>0.03</v>
      </c>
      <c r="AM13">
        <v>0.05</v>
      </c>
      <c r="AN13">
        <v>0.05</v>
      </c>
      <c r="AO13">
        <v>1.42</v>
      </c>
      <c r="AP13">
        <v>1.42</v>
      </c>
      <c r="AQ13">
        <v>22.67</v>
      </c>
      <c r="AR13">
        <v>0.53</v>
      </c>
      <c r="AS13">
        <v>0.68</v>
      </c>
      <c r="AT13">
        <v>-1</v>
      </c>
      <c r="AU13">
        <v>-1</v>
      </c>
      <c r="AV13">
        <v>0.05</v>
      </c>
      <c r="AW13">
        <v>29.88</v>
      </c>
      <c r="AX13">
        <v>29.88</v>
      </c>
      <c r="AY13">
        <v>0.17</v>
      </c>
      <c r="AZ13">
        <v>0</v>
      </c>
      <c r="BA13">
        <v>1418.9442549555763</v>
      </c>
    </row>
    <row r="14" spans="1:53" x14ac:dyDescent="0.25">
      <c r="A14">
        <v>2977</v>
      </c>
      <c r="B14" t="s">
        <v>1476</v>
      </c>
      <c r="C14">
        <v>0</v>
      </c>
      <c r="D14">
        <v>1.58</v>
      </c>
      <c r="E14">
        <v>0</v>
      </c>
      <c r="F14">
        <v>0</v>
      </c>
      <c r="G14">
        <v>0</v>
      </c>
      <c r="H14">
        <v>0.03</v>
      </c>
      <c r="I14">
        <v>0</v>
      </c>
      <c r="J14">
        <v>2</v>
      </c>
      <c r="K14">
        <v>0.03</v>
      </c>
      <c r="L14">
        <v>-1</v>
      </c>
      <c r="M14">
        <v>-1</v>
      </c>
      <c r="N14">
        <v>0.67</v>
      </c>
      <c r="O14">
        <v>3.58</v>
      </c>
      <c r="P14">
        <v>0.03</v>
      </c>
      <c r="Q14">
        <v>0.28000000000000003</v>
      </c>
      <c r="R14">
        <v>0.05</v>
      </c>
      <c r="S14">
        <v>0.32</v>
      </c>
      <c r="T14">
        <v>0.23</v>
      </c>
      <c r="U14">
        <v>0</v>
      </c>
      <c r="V14">
        <v>0</v>
      </c>
      <c r="W14">
        <v>20.67</v>
      </c>
      <c r="X14">
        <v>0.6</v>
      </c>
      <c r="Y14">
        <v>-1</v>
      </c>
      <c r="Z14">
        <v>-1</v>
      </c>
      <c r="AA14">
        <v>24.88</v>
      </c>
      <c r="AB14">
        <v>0.03</v>
      </c>
      <c r="AC14">
        <v>0.02</v>
      </c>
      <c r="AD14">
        <v>0.03</v>
      </c>
      <c r="AE14">
        <v>4.17</v>
      </c>
      <c r="AF14">
        <v>-1</v>
      </c>
      <c r="AG14">
        <v>-1</v>
      </c>
      <c r="AH14">
        <v>-1</v>
      </c>
      <c r="AI14">
        <v>0</v>
      </c>
      <c r="AJ14">
        <v>0</v>
      </c>
      <c r="AK14">
        <v>0.03</v>
      </c>
      <c r="AL14">
        <v>0.03</v>
      </c>
      <c r="AM14">
        <v>0.05</v>
      </c>
      <c r="AN14">
        <v>0.05</v>
      </c>
      <c r="AO14">
        <v>1.42</v>
      </c>
      <c r="AP14">
        <v>1.42</v>
      </c>
      <c r="AQ14">
        <v>22.67</v>
      </c>
      <c r="AR14">
        <v>0.53</v>
      </c>
      <c r="AS14">
        <v>0.68</v>
      </c>
      <c r="AT14">
        <v>-1</v>
      </c>
      <c r="AU14">
        <v>-1</v>
      </c>
      <c r="AV14">
        <v>0.05</v>
      </c>
      <c r="AW14">
        <v>29.88</v>
      </c>
      <c r="AX14">
        <v>29.88</v>
      </c>
      <c r="AY14">
        <v>0.17</v>
      </c>
      <c r="AZ14">
        <v>0</v>
      </c>
      <c r="BA14">
        <v>1505.2638663711691</v>
      </c>
    </row>
    <row r="15" spans="1:53" x14ac:dyDescent="0.25">
      <c r="A15">
        <v>3042</v>
      </c>
      <c r="B15" t="s">
        <v>1515</v>
      </c>
      <c r="C15">
        <v>0</v>
      </c>
      <c r="D15">
        <v>1.58</v>
      </c>
      <c r="E15">
        <v>0</v>
      </c>
      <c r="F15">
        <v>0</v>
      </c>
      <c r="G15">
        <v>0</v>
      </c>
      <c r="H15">
        <v>0.03</v>
      </c>
      <c r="I15">
        <v>0</v>
      </c>
      <c r="J15">
        <v>2</v>
      </c>
      <c r="K15">
        <v>0.03</v>
      </c>
      <c r="L15">
        <v>-1</v>
      </c>
      <c r="M15">
        <v>-1</v>
      </c>
      <c r="N15">
        <v>0.67</v>
      </c>
      <c r="O15">
        <v>3.58</v>
      </c>
      <c r="P15">
        <v>0.03</v>
      </c>
      <c r="Q15">
        <v>0.28000000000000003</v>
      </c>
      <c r="R15">
        <v>0.05</v>
      </c>
      <c r="S15">
        <v>0.32</v>
      </c>
      <c r="T15">
        <v>0.23</v>
      </c>
      <c r="U15">
        <v>0</v>
      </c>
      <c r="V15">
        <v>0</v>
      </c>
      <c r="W15">
        <v>20.67</v>
      </c>
      <c r="X15">
        <v>0.6</v>
      </c>
      <c r="Y15">
        <v>-1</v>
      </c>
      <c r="Z15">
        <v>-1</v>
      </c>
      <c r="AA15">
        <v>24.88</v>
      </c>
      <c r="AB15">
        <v>0.03</v>
      </c>
      <c r="AC15">
        <v>0.02</v>
      </c>
      <c r="AD15">
        <v>0.03</v>
      </c>
      <c r="AE15">
        <v>4.17</v>
      </c>
      <c r="AF15">
        <v>-1</v>
      </c>
      <c r="AG15">
        <v>-1</v>
      </c>
      <c r="AH15">
        <v>-1</v>
      </c>
      <c r="AI15">
        <v>0</v>
      </c>
      <c r="AJ15">
        <v>0</v>
      </c>
      <c r="AK15">
        <v>0.03</v>
      </c>
      <c r="AL15">
        <v>0.03</v>
      </c>
      <c r="AM15">
        <v>0.05</v>
      </c>
      <c r="AN15">
        <v>0.05</v>
      </c>
      <c r="AO15">
        <v>1.42</v>
      </c>
      <c r="AP15">
        <v>1.42</v>
      </c>
      <c r="AQ15">
        <v>22.67</v>
      </c>
      <c r="AR15">
        <v>0.53</v>
      </c>
      <c r="AS15">
        <v>0.68</v>
      </c>
      <c r="AT15">
        <v>-1</v>
      </c>
      <c r="AU15">
        <v>-1</v>
      </c>
      <c r="AV15">
        <v>0.05</v>
      </c>
      <c r="AW15">
        <v>29.88</v>
      </c>
      <c r="AX15">
        <v>29.88</v>
      </c>
      <c r="AY15">
        <v>0.17</v>
      </c>
      <c r="AZ15">
        <v>0</v>
      </c>
      <c r="BA15">
        <v>1554.940367068481</v>
      </c>
    </row>
    <row r="16" spans="1:53" x14ac:dyDescent="0.25">
      <c r="A16">
        <v>3054</v>
      </c>
      <c r="B16" t="s">
        <v>1519</v>
      </c>
      <c r="C16">
        <v>0</v>
      </c>
      <c r="D16">
        <v>1.58</v>
      </c>
      <c r="E16">
        <v>0</v>
      </c>
      <c r="F16">
        <v>0</v>
      </c>
      <c r="G16">
        <v>0</v>
      </c>
      <c r="H16">
        <v>0.03</v>
      </c>
      <c r="I16">
        <v>0</v>
      </c>
      <c r="J16">
        <v>2</v>
      </c>
      <c r="K16">
        <v>0.03</v>
      </c>
      <c r="L16">
        <v>-1</v>
      </c>
      <c r="M16">
        <v>-1</v>
      </c>
      <c r="N16">
        <v>0.67</v>
      </c>
      <c r="O16">
        <v>3.58</v>
      </c>
      <c r="P16">
        <v>0.03</v>
      </c>
      <c r="Q16">
        <v>0.28000000000000003</v>
      </c>
      <c r="R16">
        <v>0.05</v>
      </c>
      <c r="S16">
        <v>0.32</v>
      </c>
      <c r="T16">
        <v>0.23</v>
      </c>
      <c r="U16">
        <v>0</v>
      </c>
      <c r="V16">
        <v>0</v>
      </c>
      <c r="W16">
        <v>20.67</v>
      </c>
      <c r="X16">
        <v>0.6</v>
      </c>
      <c r="Y16">
        <v>-1</v>
      </c>
      <c r="Z16">
        <v>-1</v>
      </c>
      <c r="AA16">
        <v>24.88</v>
      </c>
      <c r="AB16">
        <v>0.03</v>
      </c>
      <c r="AC16">
        <v>0.02</v>
      </c>
      <c r="AD16">
        <v>0.03</v>
      </c>
      <c r="AE16">
        <v>4.17</v>
      </c>
      <c r="AF16">
        <v>-1</v>
      </c>
      <c r="AG16">
        <v>-1</v>
      </c>
      <c r="AH16">
        <v>-1</v>
      </c>
      <c r="AI16">
        <v>0</v>
      </c>
      <c r="AJ16">
        <v>0</v>
      </c>
      <c r="AK16">
        <v>0.03</v>
      </c>
      <c r="AL16">
        <v>0.03</v>
      </c>
      <c r="AM16">
        <v>0.05</v>
      </c>
      <c r="AN16">
        <v>0.05</v>
      </c>
      <c r="AO16">
        <v>1.42</v>
      </c>
      <c r="AP16">
        <v>1.42</v>
      </c>
      <c r="AQ16">
        <v>22.67</v>
      </c>
      <c r="AR16">
        <v>0.53</v>
      </c>
      <c r="AS16">
        <v>0.68</v>
      </c>
      <c r="AT16">
        <v>-1</v>
      </c>
      <c r="AU16">
        <v>-1</v>
      </c>
      <c r="AV16">
        <v>0.05</v>
      </c>
      <c r="AW16">
        <v>29.88</v>
      </c>
      <c r="AX16">
        <v>29.88</v>
      </c>
      <c r="AY16">
        <v>0.17</v>
      </c>
      <c r="AZ16">
        <v>0</v>
      </c>
      <c r="BA16">
        <v>1495.8297124257749</v>
      </c>
    </row>
    <row r="17" spans="1:53" x14ac:dyDescent="0.25">
      <c r="A17">
        <v>3102</v>
      </c>
      <c r="B17" t="s">
        <v>1536</v>
      </c>
      <c r="C17">
        <v>0</v>
      </c>
      <c r="D17">
        <v>1.58</v>
      </c>
      <c r="E17">
        <v>0</v>
      </c>
      <c r="F17">
        <v>0</v>
      </c>
      <c r="G17">
        <v>0</v>
      </c>
      <c r="H17">
        <v>0.03</v>
      </c>
      <c r="I17">
        <v>0</v>
      </c>
      <c r="J17">
        <v>2</v>
      </c>
      <c r="K17">
        <v>0.03</v>
      </c>
      <c r="L17">
        <v>-1</v>
      </c>
      <c r="M17">
        <v>-1</v>
      </c>
      <c r="N17">
        <v>0.67</v>
      </c>
      <c r="O17">
        <v>3.58</v>
      </c>
      <c r="P17">
        <v>0.03</v>
      </c>
      <c r="Q17">
        <v>0.28000000000000003</v>
      </c>
      <c r="R17">
        <v>0.05</v>
      </c>
      <c r="S17">
        <v>0.32</v>
      </c>
      <c r="T17">
        <v>0.23</v>
      </c>
      <c r="U17">
        <v>0</v>
      </c>
      <c r="V17">
        <v>0</v>
      </c>
      <c r="W17">
        <v>20.67</v>
      </c>
      <c r="X17">
        <v>0.6</v>
      </c>
      <c r="Y17">
        <v>-1</v>
      </c>
      <c r="Z17">
        <v>-1</v>
      </c>
      <c r="AA17">
        <v>24.88</v>
      </c>
      <c r="AB17">
        <v>0.03</v>
      </c>
      <c r="AC17">
        <v>0.02</v>
      </c>
      <c r="AD17">
        <v>0.03</v>
      </c>
      <c r="AE17">
        <v>4.17</v>
      </c>
      <c r="AF17">
        <v>-1</v>
      </c>
      <c r="AG17">
        <v>-1</v>
      </c>
      <c r="AH17">
        <v>-1</v>
      </c>
      <c r="AI17">
        <v>0</v>
      </c>
      <c r="AJ17">
        <v>0</v>
      </c>
      <c r="AK17">
        <v>0.03</v>
      </c>
      <c r="AL17">
        <v>0.03</v>
      </c>
      <c r="AM17">
        <v>0.05</v>
      </c>
      <c r="AN17">
        <v>0.05</v>
      </c>
      <c r="AO17">
        <v>1.42</v>
      </c>
      <c r="AP17">
        <v>1.42</v>
      </c>
      <c r="AQ17">
        <v>22.67</v>
      </c>
      <c r="AR17">
        <v>0.53</v>
      </c>
      <c r="AS17">
        <v>0.68</v>
      </c>
      <c r="AT17">
        <v>-1</v>
      </c>
      <c r="AU17">
        <v>-1</v>
      </c>
      <c r="AV17">
        <v>0.05</v>
      </c>
      <c r="AW17">
        <v>29.88</v>
      </c>
      <c r="AX17">
        <v>29.88</v>
      </c>
      <c r="AY17">
        <v>0.17</v>
      </c>
      <c r="AZ17">
        <v>0</v>
      </c>
      <c r="BA17">
        <v>1514.127216343215</v>
      </c>
    </row>
    <row r="18" spans="1:53" x14ac:dyDescent="0.25">
      <c r="A18">
        <v>3134</v>
      </c>
      <c r="B18" t="s">
        <v>1548</v>
      </c>
      <c r="C18">
        <v>0</v>
      </c>
      <c r="D18">
        <v>1.58</v>
      </c>
      <c r="E18">
        <v>0</v>
      </c>
      <c r="F18">
        <v>0</v>
      </c>
      <c r="G18">
        <v>0</v>
      </c>
      <c r="H18">
        <v>0.03</v>
      </c>
      <c r="I18">
        <v>0</v>
      </c>
      <c r="J18">
        <v>2</v>
      </c>
      <c r="K18">
        <v>0.03</v>
      </c>
      <c r="L18">
        <v>-1</v>
      </c>
      <c r="M18">
        <v>-1</v>
      </c>
      <c r="N18">
        <v>0.67</v>
      </c>
      <c r="O18">
        <v>3.58</v>
      </c>
      <c r="P18">
        <v>0.03</v>
      </c>
      <c r="Q18">
        <v>0.28000000000000003</v>
      </c>
      <c r="R18">
        <v>0.05</v>
      </c>
      <c r="S18">
        <v>0.32</v>
      </c>
      <c r="T18">
        <v>0.23</v>
      </c>
      <c r="U18">
        <v>0</v>
      </c>
      <c r="V18">
        <v>0</v>
      </c>
      <c r="W18">
        <v>20.67</v>
      </c>
      <c r="X18">
        <v>0.6</v>
      </c>
      <c r="Y18">
        <v>-1</v>
      </c>
      <c r="Z18">
        <v>-1</v>
      </c>
      <c r="AA18">
        <v>24.88</v>
      </c>
      <c r="AB18">
        <v>0.03</v>
      </c>
      <c r="AC18">
        <v>0.02</v>
      </c>
      <c r="AD18">
        <v>0.03</v>
      </c>
      <c r="AE18">
        <v>4.17</v>
      </c>
      <c r="AF18">
        <v>-1</v>
      </c>
      <c r="AG18">
        <v>-1</v>
      </c>
      <c r="AH18">
        <v>-1</v>
      </c>
      <c r="AI18">
        <v>0</v>
      </c>
      <c r="AJ18">
        <v>0</v>
      </c>
      <c r="AK18">
        <v>0.03</v>
      </c>
      <c r="AL18">
        <v>0.03</v>
      </c>
      <c r="AM18">
        <v>0.05</v>
      </c>
      <c r="AN18">
        <v>0.05</v>
      </c>
      <c r="AO18">
        <v>1.42</v>
      </c>
      <c r="AP18">
        <v>1.42</v>
      </c>
      <c r="AQ18">
        <v>22.67</v>
      </c>
      <c r="AR18">
        <v>0.53</v>
      </c>
      <c r="AS18">
        <v>0.68</v>
      </c>
      <c r="AT18">
        <v>-1</v>
      </c>
      <c r="AU18">
        <v>-1</v>
      </c>
      <c r="AV18">
        <v>0.05</v>
      </c>
      <c r="AW18">
        <v>29.88</v>
      </c>
      <c r="AX18">
        <v>29.88</v>
      </c>
      <c r="AY18">
        <v>0.17</v>
      </c>
      <c r="AZ18">
        <v>0</v>
      </c>
      <c r="BA18">
        <v>1427.8380444069521</v>
      </c>
    </row>
    <row r="19" spans="1:53" x14ac:dyDescent="0.25">
      <c r="A19">
        <v>3275</v>
      </c>
      <c r="B19" t="s">
        <v>1618</v>
      </c>
      <c r="C19">
        <v>0</v>
      </c>
      <c r="D19">
        <v>1.58</v>
      </c>
      <c r="E19">
        <v>0</v>
      </c>
      <c r="F19">
        <v>0</v>
      </c>
      <c r="G19">
        <v>0</v>
      </c>
      <c r="H19">
        <v>0.03</v>
      </c>
      <c r="I19">
        <v>0</v>
      </c>
      <c r="J19">
        <v>2</v>
      </c>
      <c r="K19">
        <v>0.03</v>
      </c>
      <c r="L19">
        <v>-1</v>
      </c>
      <c r="M19">
        <v>-1</v>
      </c>
      <c r="N19">
        <v>0.67</v>
      </c>
      <c r="O19">
        <v>3.58</v>
      </c>
      <c r="P19">
        <v>0.03</v>
      </c>
      <c r="Q19">
        <v>0.28000000000000003</v>
      </c>
      <c r="R19">
        <v>0.05</v>
      </c>
      <c r="S19">
        <v>0.32</v>
      </c>
      <c r="T19">
        <v>0.23</v>
      </c>
      <c r="U19">
        <v>0</v>
      </c>
      <c r="V19">
        <v>0</v>
      </c>
      <c r="W19">
        <v>20.67</v>
      </c>
      <c r="X19">
        <v>0.6</v>
      </c>
      <c r="Y19">
        <v>-1</v>
      </c>
      <c r="Z19">
        <v>-1</v>
      </c>
      <c r="AA19">
        <v>24.88</v>
      </c>
      <c r="AB19">
        <v>0.03</v>
      </c>
      <c r="AC19">
        <v>0.02</v>
      </c>
      <c r="AD19">
        <v>0.03</v>
      </c>
      <c r="AE19">
        <v>4.17</v>
      </c>
      <c r="AF19">
        <v>-1</v>
      </c>
      <c r="AG19">
        <v>-1</v>
      </c>
      <c r="AH19">
        <v>-1</v>
      </c>
      <c r="AI19">
        <v>0</v>
      </c>
      <c r="AJ19">
        <v>0</v>
      </c>
      <c r="AK19">
        <v>0.03</v>
      </c>
      <c r="AL19">
        <v>0.03</v>
      </c>
      <c r="AM19">
        <v>0.05</v>
      </c>
      <c r="AN19">
        <v>0.05</v>
      </c>
      <c r="AO19">
        <v>1.42</v>
      </c>
      <c r="AP19">
        <v>1.42</v>
      </c>
      <c r="AQ19">
        <v>22.67</v>
      </c>
      <c r="AR19">
        <v>0.53</v>
      </c>
      <c r="AS19">
        <v>0.68</v>
      </c>
      <c r="AT19">
        <v>-1</v>
      </c>
      <c r="AU19">
        <v>-1</v>
      </c>
      <c r="AV19">
        <v>0.05</v>
      </c>
      <c r="AW19">
        <v>29.88</v>
      </c>
      <c r="AX19">
        <v>29.88</v>
      </c>
      <c r="AY19">
        <v>0.17</v>
      </c>
      <c r="AZ19">
        <v>0</v>
      </c>
      <c r="BA19">
        <v>1445.0119113300946</v>
      </c>
    </row>
    <row r="20" spans="1:53" x14ac:dyDescent="0.25">
      <c r="A20">
        <v>3276</v>
      </c>
      <c r="B20" t="s">
        <v>1619</v>
      </c>
      <c r="C20">
        <v>0</v>
      </c>
      <c r="D20">
        <v>1.58</v>
      </c>
      <c r="E20">
        <v>0</v>
      </c>
      <c r="F20">
        <v>0</v>
      </c>
      <c r="G20">
        <v>0</v>
      </c>
      <c r="H20">
        <v>0.03</v>
      </c>
      <c r="I20">
        <v>0</v>
      </c>
      <c r="J20">
        <v>2</v>
      </c>
      <c r="K20">
        <v>0.03</v>
      </c>
      <c r="L20">
        <v>-1</v>
      </c>
      <c r="M20">
        <v>-1</v>
      </c>
      <c r="N20">
        <v>0.67</v>
      </c>
      <c r="O20">
        <v>3.58</v>
      </c>
      <c r="P20">
        <v>0.03</v>
      </c>
      <c r="Q20">
        <v>0.28000000000000003</v>
      </c>
      <c r="R20">
        <v>0.05</v>
      </c>
      <c r="S20">
        <v>0.32</v>
      </c>
      <c r="T20">
        <v>0.23</v>
      </c>
      <c r="U20">
        <v>0</v>
      </c>
      <c r="V20">
        <v>0</v>
      </c>
      <c r="W20">
        <v>20.67</v>
      </c>
      <c r="X20">
        <v>0.6</v>
      </c>
      <c r="Y20">
        <v>-1</v>
      </c>
      <c r="Z20">
        <v>-1</v>
      </c>
      <c r="AA20">
        <v>24.88</v>
      </c>
      <c r="AB20">
        <v>0.03</v>
      </c>
      <c r="AC20">
        <v>0.02</v>
      </c>
      <c r="AD20">
        <v>0.03</v>
      </c>
      <c r="AE20">
        <v>4.17</v>
      </c>
      <c r="AF20">
        <v>-1</v>
      </c>
      <c r="AG20">
        <v>-1</v>
      </c>
      <c r="AH20">
        <v>-1</v>
      </c>
      <c r="AI20">
        <v>0</v>
      </c>
      <c r="AJ20">
        <v>0</v>
      </c>
      <c r="AK20">
        <v>0.03</v>
      </c>
      <c r="AL20">
        <v>0.03</v>
      </c>
      <c r="AM20">
        <v>0.05</v>
      </c>
      <c r="AN20">
        <v>0.05</v>
      </c>
      <c r="AO20">
        <v>1.42</v>
      </c>
      <c r="AP20">
        <v>1.42</v>
      </c>
      <c r="AQ20">
        <v>22.67</v>
      </c>
      <c r="AR20">
        <v>0.53</v>
      </c>
      <c r="AS20">
        <v>0.68</v>
      </c>
      <c r="AT20">
        <v>-1</v>
      </c>
      <c r="AU20">
        <v>-1</v>
      </c>
      <c r="AV20">
        <v>0.05</v>
      </c>
      <c r="AW20">
        <v>29.88</v>
      </c>
      <c r="AX20">
        <v>29.88</v>
      </c>
      <c r="AY20">
        <v>0.17</v>
      </c>
      <c r="AZ20">
        <v>0</v>
      </c>
      <c r="BA20">
        <v>1503.0081946825992</v>
      </c>
    </row>
    <row r="21" spans="1:53" x14ac:dyDescent="0.25">
      <c r="A21">
        <v>3277</v>
      </c>
      <c r="B21" t="s">
        <v>1620</v>
      </c>
      <c r="C21">
        <v>0</v>
      </c>
      <c r="D21">
        <v>1.58</v>
      </c>
      <c r="E21">
        <v>0</v>
      </c>
      <c r="F21">
        <v>0</v>
      </c>
      <c r="G21">
        <v>0</v>
      </c>
      <c r="H21">
        <v>0.03</v>
      </c>
      <c r="I21">
        <v>0</v>
      </c>
      <c r="J21">
        <v>2</v>
      </c>
      <c r="K21">
        <v>0.03</v>
      </c>
      <c r="L21">
        <v>-1</v>
      </c>
      <c r="M21">
        <v>-1</v>
      </c>
      <c r="N21">
        <v>0.67</v>
      </c>
      <c r="O21">
        <v>3.58</v>
      </c>
      <c r="P21">
        <v>0.03</v>
      </c>
      <c r="Q21">
        <v>0.28000000000000003</v>
      </c>
      <c r="R21">
        <v>0.05</v>
      </c>
      <c r="S21">
        <v>0.32</v>
      </c>
      <c r="T21">
        <v>0.23</v>
      </c>
      <c r="U21">
        <v>0</v>
      </c>
      <c r="V21">
        <v>0</v>
      </c>
      <c r="W21">
        <v>20.67</v>
      </c>
      <c r="X21">
        <v>0.6</v>
      </c>
      <c r="Y21">
        <v>-1</v>
      </c>
      <c r="Z21">
        <v>-1</v>
      </c>
      <c r="AA21">
        <v>24.88</v>
      </c>
      <c r="AB21">
        <v>0.03</v>
      </c>
      <c r="AC21">
        <v>0.02</v>
      </c>
      <c r="AD21">
        <v>0.03</v>
      </c>
      <c r="AE21">
        <v>4.17</v>
      </c>
      <c r="AF21">
        <v>-1</v>
      </c>
      <c r="AG21">
        <v>-1</v>
      </c>
      <c r="AH21">
        <v>-1</v>
      </c>
      <c r="AI21">
        <v>0</v>
      </c>
      <c r="AJ21">
        <v>0</v>
      </c>
      <c r="AK21">
        <v>0.03</v>
      </c>
      <c r="AL21">
        <v>0.03</v>
      </c>
      <c r="AM21">
        <v>0.05</v>
      </c>
      <c r="AN21">
        <v>0.05</v>
      </c>
      <c r="AO21">
        <v>1.42</v>
      </c>
      <c r="AP21">
        <v>1.42</v>
      </c>
      <c r="AQ21">
        <v>22.67</v>
      </c>
      <c r="AR21">
        <v>0.53</v>
      </c>
      <c r="AS21">
        <v>0.68</v>
      </c>
      <c r="AT21">
        <v>-1</v>
      </c>
      <c r="AU21">
        <v>-1</v>
      </c>
      <c r="AV21">
        <v>0.05</v>
      </c>
      <c r="AW21">
        <v>29.88</v>
      </c>
      <c r="AX21">
        <v>29.88</v>
      </c>
      <c r="AY21">
        <v>0.17</v>
      </c>
      <c r="AZ21">
        <v>0</v>
      </c>
      <c r="BA21">
        <v>1522.7805128869945</v>
      </c>
    </row>
    <row r="22" spans="1:53" x14ac:dyDescent="0.25">
      <c r="A22">
        <v>3291</v>
      </c>
      <c r="B22" t="s">
        <v>1627</v>
      </c>
      <c r="C22">
        <v>0</v>
      </c>
      <c r="D22">
        <v>1.58</v>
      </c>
      <c r="E22">
        <v>0</v>
      </c>
      <c r="F22">
        <v>0</v>
      </c>
      <c r="G22">
        <v>0</v>
      </c>
      <c r="H22">
        <v>0.03</v>
      </c>
      <c r="I22">
        <v>0</v>
      </c>
      <c r="J22">
        <v>2</v>
      </c>
      <c r="K22">
        <v>0.03</v>
      </c>
      <c r="L22">
        <v>-1</v>
      </c>
      <c r="M22">
        <v>-1</v>
      </c>
      <c r="N22">
        <v>0.67</v>
      </c>
      <c r="O22">
        <v>3.58</v>
      </c>
      <c r="P22">
        <v>0.03</v>
      </c>
      <c r="Q22">
        <v>0.28000000000000003</v>
      </c>
      <c r="R22">
        <v>0.05</v>
      </c>
      <c r="S22">
        <v>0.32</v>
      </c>
      <c r="T22">
        <v>0.23</v>
      </c>
      <c r="U22">
        <v>0</v>
      </c>
      <c r="V22">
        <v>0</v>
      </c>
      <c r="W22">
        <v>20.67</v>
      </c>
      <c r="X22">
        <v>0.6</v>
      </c>
      <c r="Y22">
        <v>-1</v>
      </c>
      <c r="Z22">
        <v>-1</v>
      </c>
      <c r="AA22">
        <v>24.88</v>
      </c>
      <c r="AB22">
        <v>0.03</v>
      </c>
      <c r="AC22">
        <v>0.02</v>
      </c>
      <c r="AD22">
        <v>0.03</v>
      </c>
      <c r="AE22">
        <v>4.17</v>
      </c>
      <c r="AF22">
        <v>-1</v>
      </c>
      <c r="AG22">
        <v>-1</v>
      </c>
      <c r="AH22">
        <v>-1</v>
      </c>
      <c r="AI22">
        <v>0</v>
      </c>
      <c r="AJ22">
        <v>0</v>
      </c>
      <c r="AK22">
        <v>0.03</v>
      </c>
      <c r="AL22">
        <v>0.03</v>
      </c>
      <c r="AM22">
        <v>0.05</v>
      </c>
      <c r="AN22">
        <v>0.05</v>
      </c>
      <c r="AO22">
        <v>1.42</v>
      </c>
      <c r="AP22">
        <v>1.42</v>
      </c>
      <c r="AQ22">
        <v>22.67</v>
      </c>
      <c r="AR22">
        <v>0.53</v>
      </c>
      <c r="AS22">
        <v>0.68</v>
      </c>
      <c r="AT22">
        <v>-1</v>
      </c>
      <c r="AU22">
        <v>-1</v>
      </c>
      <c r="AV22">
        <v>0.05</v>
      </c>
      <c r="AW22">
        <v>29.88</v>
      </c>
      <c r="AX22">
        <v>29.88</v>
      </c>
      <c r="AY22">
        <v>0.17</v>
      </c>
      <c r="AZ22">
        <v>0</v>
      </c>
      <c r="BA22">
        <v>1385.3600981171696</v>
      </c>
    </row>
    <row r="23" spans="1:53" x14ac:dyDescent="0.25">
      <c r="A23">
        <v>3293</v>
      </c>
      <c r="B23" t="s">
        <v>1629</v>
      </c>
      <c r="C23">
        <v>0</v>
      </c>
      <c r="D23">
        <v>1.58</v>
      </c>
      <c r="E23">
        <v>0</v>
      </c>
      <c r="F23">
        <v>0</v>
      </c>
      <c r="G23">
        <v>0</v>
      </c>
      <c r="H23">
        <v>0.03</v>
      </c>
      <c r="I23">
        <v>0</v>
      </c>
      <c r="J23">
        <v>2</v>
      </c>
      <c r="K23">
        <v>0.03</v>
      </c>
      <c r="L23">
        <v>-1</v>
      </c>
      <c r="M23">
        <v>-1</v>
      </c>
      <c r="N23">
        <v>0.67</v>
      </c>
      <c r="O23">
        <v>3.58</v>
      </c>
      <c r="P23">
        <v>0.03</v>
      </c>
      <c r="Q23">
        <v>0.28000000000000003</v>
      </c>
      <c r="R23">
        <v>0.05</v>
      </c>
      <c r="S23">
        <v>0.32</v>
      </c>
      <c r="T23">
        <v>0.23</v>
      </c>
      <c r="U23">
        <v>0</v>
      </c>
      <c r="V23">
        <v>0</v>
      </c>
      <c r="W23">
        <v>20.67</v>
      </c>
      <c r="X23">
        <v>0.6</v>
      </c>
      <c r="Y23">
        <v>-1</v>
      </c>
      <c r="Z23">
        <v>-1</v>
      </c>
      <c r="AA23">
        <v>24.88</v>
      </c>
      <c r="AB23">
        <v>0.03</v>
      </c>
      <c r="AC23">
        <v>0.02</v>
      </c>
      <c r="AD23">
        <v>0.03</v>
      </c>
      <c r="AE23">
        <v>4.17</v>
      </c>
      <c r="AF23">
        <v>-1</v>
      </c>
      <c r="AG23">
        <v>-1</v>
      </c>
      <c r="AH23">
        <v>-1</v>
      </c>
      <c r="AI23">
        <v>0</v>
      </c>
      <c r="AJ23">
        <v>0</v>
      </c>
      <c r="AK23">
        <v>0.03</v>
      </c>
      <c r="AL23">
        <v>0.03</v>
      </c>
      <c r="AM23">
        <v>0.05</v>
      </c>
      <c r="AN23">
        <v>0.05</v>
      </c>
      <c r="AO23">
        <v>1.42</v>
      </c>
      <c r="AP23">
        <v>1.42</v>
      </c>
      <c r="AQ23">
        <v>22.67</v>
      </c>
      <c r="AR23">
        <v>0.53</v>
      </c>
      <c r="AS23">
        <v>0.68</v>
      </c>
      <c r="AT23">
        <v>-1</v>
      </c>
      <c r="AU23">
        <v>-1</v>
      </c>
      <c r="AV23">
        <v>0.05</v>
      </c>
      <c r="AW23">
        <v>29.88</v>
      </c>
      <c r="AX23">
        <v>29.88</v>
      </c>
      <c r="AY23">
        <v>0.17</v>
      </c>
      <c r="AZ23">
        <v>0</v>
      </c>
      <c r="BA23">
        <v>1538.9935559549563</v>
      </c>
    </row>
    <row r="24" spans="1:53" x14ac:dyDescent="0.25">
      <c r="A24">
        <v>3294</v>
      </c>
      <c r="B24" t="s">
        <v>1630</v>
      </c>
      <c r="C24">
        <v>0</v>
      </c>
      <c r="D24">
        <v>1.58</v>
      </c>
      <c r="E24">
        <v>0</v>
      </c>
      <c r="F24">
        <v>0</v>
      </c>
      <c r="G24">
        <v>0</v>
      </c>
      <c r="H24">
        <v>0.03</v>
      </c>
      <c r="I24">
        <v>0</v>
      </c>
      <c r="J24">
        <v>2</v>
      </c>
      <c r="K24">
        <v>0.03</v>
      </c>
      <c r="L24">
        <v>-1</v>
      </c>
      <c r="M24">
        <v>-1</v>
      </c>
      <c r="N24">
        <v>0.67</v>
      </c>
      <c r="O24">
        <v>3.58</v>
      </c>
      <c r="P24">
        <v>0.03</v>
      </c>
      <c r="Q24">
        <v>0.28000000000000003</v>
      </c>
      <c r="R24">
        <v>0.05</v>
      </c>
      <c r="S24">
        <v>0.32</v>
      </c>
      <c r="T24">
        <v>0.23</v>
      </c>
      <c r="U24">
        <v>0</v>
      </c>
      <c r="V24">
        <v>0</v>
      </c>
      <c r="W24">
        <v>20.67</v>
      </c>
      <c r="X24">
        <v>0.6</v>
      </c>
      <c r="Y24">
        <v>-1</v>
      </c>
      <c r="Z24">
        <v>-1</v>
      </c>
      <c r="AA24">
        <v>24.88</v>
      </c>
      <c r="AB24">
        <v>0.03</v>
      </c>
      <c r="AC24">
        <v>0.02</v>
      </c>
      <c r="AD24">
        <v>0.03</v>
      </c>
      <c r="AE24">
        <v>4.17</v>
      </c>
      <c r="AF24">
        <v>-1</v>
      </c>
      <c r="AG24">
        <v>-1</v>
      </c>
      <c r="AH24">
        <v>-1</v>
      </c>
      <c r="AI24">
        <v>0</v>
      </c>
      <c r="AJ24">
        <v>0</v>
      </c>
      <c r="AK24">
        <v>0.03</v>
      </c>
      <c r="AL24">
        <v>0.03</v>
      </c>
      <c r="AM24">
        <v>0.05</v>
      </c>
      <c r="AN24">
        <v>0.05</v>
      </c>
      <c r="AO24">
        <v>1.42</v>
      </c>
      <c r="AP24">
        <v>1.42</v>
      </c>
      <c r="AQ24">
        <v>22.67</v>
      </c>
      <c r="AR24">
        <v>0.53</v>
      </c>
      <c r="AS24">
        <v>0.68</v>
      </c>
      <c r="AT24">
        <v>-1</v>
      </c>
      <c r="AU24">
        <v>-1</v>
      </c>
      <c r="AV24">
        <v>0.05</v>
      </c>
      <c r="AW24">
        <v>29.88</v>
      </c>
      <c r="AX24">
        <v>29.88</v>
      </c>
      <c r="AY24">
        <v>0.17</v>
      </c>
      <c r="AZ24">
        <v>0</v>
      </c>
      <c r="BA24">
        <v>1490.8658561676425</v>
      </c>
    </row>
    <row r="25" spans="1:53" x14ac:dyDescent="0.25">
      <c r="A25">
        <v>3740</v>
      </c>
      <c r="B25" t="s">
        <v>1832</v>
      </c>
      <c r="C25">
        <v>0</v>
      </c>
      <c r="D25">
        <v>1.58</v>
      </c>
      <c r="E25">
        <v>0</v>
      </c>
      <c r="F25">
        <v>0</v>
      </c>
      <c r="G25">
        <v>0</v>
      </c>
      <c r="H25">
        <v>0.03</v>
      </c>
      <c r="I25">
        <v>0</v>
      </c>
      <c r="J25">
        <v>2</v>
      </c>
      <c r="K25">
        <v>0.03</v>
      </c>
      <c r="L25">
        <v>-1</v>
      </c>
      <c r="M25">
        <v>-1</v>
      </c>
      <c r="N25">
        <v>0.67</v>
      </c>
      <c r="O25">
        <v>3.58</v>
      </c>
      <c r="P25">
        <v>0.03</v>
      </c>
      <c r="Q25">
        <v>0.28000000000000003</v>
      </c>
      <c r="R25">
        <v>0.05</v>
      </c>
      <c r="S25">
        <v>0.32</v>
      </c>
      <c r="T25">
        <v>0.23</v>
      </c>
      <c r="U25">
        <v>0</v>
      </c>
      <c r="V25">
        <v>0</v>
      </c>
      <c r="W25">
        <v>20.67</v>
      </c>
      <c r="X25">
        <v>0.6</v>
      </c>
      <c r="Y25">
        <v>-1</v>
      </c>
      <c r="Z25">
        <v>-1</v>
      </c>
      <c r="AA25">
        <v>24.88</v>
      </c>
      <c r="AB25">
        <v>0.03</v>
      </c>
      <c r="AC25">
        <v>0.02</v>
      </c>
      <c r="AD25">
        <v>0.03</v>
      </c>
      <c r="AE25">
        <v>4.17</v>
      </c>
      <c r="AF25">
        <v>-1</v>
      </c>
      <c r="AG25">
        <v>-1</v>
      </c>
      <c r="AH25">
        <v>-1</v>
      </c>
      <c r="AI25">
        <v>0</v>
      </c>
      <c r="AJ25">
        <v>0</v>
      </c>
      <c r="AK25">
        <v>0.03</v>
      </c>
      <c r="AL25">
        <v>0.03</v>
      </c>
      <c r="AM25">
        <v>0.05</v>
      </c>
      <c r="AN25">
        <v>0.05</v>
      </c>
      <c r="AO25">
        <v>1.42</v>
      </c>
      <c r="AP25">
        <v>1.42</v>
      </c>
      <c r="AQ25">
        <v>22.67</v>
      </c>
      <c r="AR25">
        <v>0.53</v>
      </c>
      <c r="AS25">
        <v>0.68</v>
      </c>
      <c r="AT25">
        <v>-1</v>
      </c>
      <c r="AU25">
        <v>-1</v>
      </c>
      <c r="AV25">
        <v>0.05</v>
      </c>
      <c r="AW25">
        <v>29.88</v>
      </c>
      <c r="AX25">
        <v>29.88</v>
      </c>
      <c r="AY25">
        <v>0.17</v>
      </c>
      <c r="AZ25">
        <v>0</v>
      </c>
      <c r="BA25">
        <v>1458.4801383130598</v>
      </c>
    </row>
    <row r="26" spans="1:53" x14ac:dyDescent="0.25">
      <c r="A26">
        <v>3750</v>
      </c>
      <c r="B26" t="s">
        <v>1838</v>
      </c>
      <c r="C26">
        <v>0</v>
      </c>
      <c r="D26">
        <v>1.58</v>
      </c>
      <c r="E26">
        <v>0</v>
      </c>
      <c r="F26">
        <v>0</v>
      </c>
      <c r="G26">
        <v>0</v>
      </c>
      <c r="H26">
        <v>0.03</v>
      </c>
      <c r="I26">
        <v>0</v>
      </c>
      <c r="J26">
        <v>2</v>
      </c>
      <c r="K26">
        <v>0.03</v>
      </c>
      <c r="L26">
        <v>-1</v>
      </c>
      <c r="M26">
        <v>-1</v>
      </c>
      <c r="N26">
        <v>0.67</v>
      </c>
      <c r="O26">
        <v>3.58</v>
      </c>
      <c r="P26">
        <v>0.03</v>
      </c>
      <c r="Q26">
        <v>0.28000000000000003</v>
      </c>
      <c r="R26">
        <v>0.05</v>
      </c>
      <c r="S26">
        <v>0.32</v>
      </c>
      <c r="T26">
        <v>0.23</v>
      </c>
      <c r="U26">
        <v>0</v>
      </c>
      <c r="V26">
        <v>0</v>
      </c>
      <c r="W26">
        <v>20.67</v>
      </c>
      <c r="X26">
        <v>0.6</v>
      </c>
      <c r="Y26">
        <v>-1</v>
      </c>
      <c r="Z26">
        <v>-1</v>
      </c>
      <c r="AA26">
        <v>24.88</v>
      </c>
      <c r="AB26">
        <v>0.03</v>
      </c>
      <c r="AC26">
        <v>0.02</v>
      </c>
      <c r="AD26">
        <v>0.03</v>
      </c>
      <c r="AE26">
        <v>4.17</v>
      </c>
      <c r="AF26">
        <v>-1</v>
      </c>
      <c r="AG26">
        <v>-1</v>
      </c>
      <c r="AH26">
        <v>-1</v>
      </c>
      <c r="AI26">
        <v>0</v>
      </c>
      <c r="AJ26">
        <v>0</v>
      </c>
      <c r="AK26">
        <v>0.03</v>
      </c>
      <c r="AL26">
        <v>0.03</v>
      </c>
      <c r="AM26">
        <v>0.05</v>
      </c>
      <c r="AN26">
        <v>0.05</v>
      </c>
      <c r="AO26">
        <v>1.42</v>
      </c>
      <c r="AP26">
        <v>1.42</v>
      </c>
      <c r="AQ26">
        <v>22.67</v>
      </c>
      <c r="AR26">
        <v>0.53</v>
      </c>
      <c r="AS26">
        <v>0.68</v>
      </c>
      <c r="AT26">
        <v>-1</v>
      </c>
      <c r="AU26">
        <v>-1</v>
      </c>
      <c r="AV26">
        <v>0.05</v>
      </c>
      <c r="AW26">
        <v>29.88</v>
      </c>
      <c r="AX26">
        <v>29.88</v>
      </c>
      <c r="AY26">
        <v>0.17</v>
      </c>
      <c r="AZ26">
        <v>0</v>
      </c>
      <c r="BA26">
        <v>1515.6892647293423</v>
      </c>
    </row>
    <row r="27" spans="1:53" x14ac:dyDescent="0.25">
      <c r="A27">
        <v>3755</v>
      </c>
      <c r="B27" t="s">
        <v>1241</v>
      </c>
      <c r="C27">
        <v>0</v>
      </c>
      <c r="D27">
        <v>1.58</v>
      </c>
      <c r="E27">
        <v>0</v>
      </c>
      <c r="F27">
        <v>0</v>
      </c>
      <c r="G27">
        <v>0</v>
      </c>
      <c r="H27">
        <v>0.03</v>
      </c>
      <c r="I27">
        <v>0</v>
      </c>
      <c r="J27">
        <v>2</v>
      </c>
      <c r="K27">
        <v>0.03</v>
      </c>
      <c r="L27">
        <v>-1</v>
      </c>
      <c r="M27">
        <v>-1</v>
      </c>
      <c r="N27">
        <v>0.67</v>
      </c>
      <c r="O27">
        <v>3.58</v>
      </c>
      <c r="P27">
        <v>0.03</v>
      </c>
      <c r="Q27">
        <v>0.28000000000000003</v>
      </c>
      <c r="R27">
        <v>0.05</v>
      </c>
      <c r="S27">
        <v>0.32</v>
      </c>
      <c r="T27">
        <v>0.23</v>
      </c>
      <c r="U27">
        <v>0</v>
      </c>
      <c r="V27">
        <v>0</v>
      </c>
      <c r="W27">
        <v>20.67</v>
      </c>
      <c r="X27">
        <v>0.6</v>
      </c>
      <c r="Y27">
        <v>-1</v>
      </c>
      <c r="Z27">
        <v>-1</v>
      </c>
      <c r="AA27">
        <v>24.88</v>
      </c>
      <c r="AB27">
        <v>0.03</v>
      </c>
      <c r="AC27">
        <v>0.02</v>
      </c>
      <c r="AD27">
        <v>0.03</v>
      </c>
      <c r="AE27">
        <v>4.17</v>
      </c>
      <c r="AF27">
        <v>-1</v>
      </c>
      <c r="AG27">
        <v>-1</v>
      </c>
      <c r="AH27">
        <v>-1</v>
      </c>
      <c r="AI27">
        <v>0</v>
      </c>
      <c r="AJ27">
        <v>0</v>
      </c>
      <c r="AK27">
        <v>0.03</v>
      </c>
      <c r="AL27">
        <v>0.03</v>
      </c>
      <c r="AM27">
        <v>0.05</v>
      </c>
      <c r="AN27">
        <v>0.05</v>
      </c>
      <c r="AO27">
        <v>1.42</v>
      </c>
      <c r="AP27">
        <v>1.42</v>
      </c>
      <c r="AQ27">
        <v>22.67</v>
      </c>
      <c r="AR27">
        <v>0.53</v>
      </c>
      <c r="AS27">
        <v>0.68</v>
      </c>
      <c r="AT27">
        <v>-1</v>
      </c>
      <c r="AU27">
        <v>-1</v>
      </c>
      <c r="AV27">
        <v>0.05</v>
      </c>
      <c r="AW27">
        <v>29.88</v>
      </c>
      <c r="AX27">
        <v>29.88</v>
      </c>
      <c r="AY27">
        <v>0.17</v>
      </c>
      <c r="AZ27">
        <v>0</v>
      </c>
      <c r="BA27">
        <v>1430.4771156771619</v>
      </c>
    </row>
    <row r="28" spans="1:53" x14ac:dyDescent="0.25">
      <c r="A28">
        <v>3840</v>
      </c>
      <c r="B28" t="s">
        <v>1873</v>
      </c>
      <c r="C28">
        <v>0</v>
      </c>
      <c r="D28">
        <v>1.58</v>
      </c>
      <c r="E28">
        <v>0</v>
      </c>
      <c r="F28">
        <v>0</v>
      </c>
      <c r="G28">
        <v>0</v>
      </c>
      <c r="H28">
        <v>0.03</v>
      </c>
      <c r="I28">
        <v>0</v>
      </c>
      <c r="J28">
        <v>2</v>
      </c>
      <c r="K28">
        <v>0.03</v>
      </c>
      <c r="L28">
        <v>-1</v>
      </c>
      <c r="M28">
        <v>-1</v>
      </c>
      <c r="N28">
        <v>0.67</v>
      </c>
      <c r="O28">
        <v>3.58</v>
      </c>
      <c r="P28">
        <v>0.03</v>
      </c>
      <c r="Q28">
        <v>0.28000000000000003</v>
      </c>
      <c r="R28">
        <v>0.05</v>
      </c>
      <c r="S28">
        <v>0.32</v>
      </c>
      <c r="T28">
        <v>0.23</v>
      </c>
      <c r="U28">
        <v>0</v>
      </c>
      <c r="V28">
        <v>0</v>
      </c>
      <c r="W28">
        <v>20.67</v>
      </c>
      <c r="X28">
        <v>0.6</v>
      </c>
      <c r="Y28">
        <v>-1</v>
      </c>
      <c r="Z28">
        <v>-1</v>
      </c>
      <c r="AA28">
        <v>24.88</v>
      </c>
      <c r="AB28">
        <v>0.03</v>
      </c>
      <c r="AC28">
        <v>0.02</v>
      </c>
      <c r="AD28">
        <v>0.03</v>
      </c>
      <c r="AE28">
        <v>4.17</v>
      </c>
      <c r="AF28">
        <v>-1</v>
      </c>
      <c r="AG28">
        <v>-1</v>
      </c>
      <c r="AH28">
        <v>-1</v>
      </c>
      <c r="AI28">
        <v>0</v>
      </c>
      <c r="AJ28">
        <v>0</v>
      </c>
      <c r="AK28">
        <v>0.03</v>
      </c>
      <c r="AL28">
        <v>0.03</v>
      </c>
      <c r="AM28">
        <v>0.05</v>
      </c>
      <c r="AN28">
        <v>0.05</v>
      </c>
      <c r="AO28">
        <v>1.42</v>
      </c>
      <c r="AP28">
        <v>1.42</v>
      </c>
      <c r="AQ28">
        <v>22.67</v>
      </c>
      <c r="AR28">
        <v>0.53</v>
      </c>
      <c r="AS28">
        <v>0.68</v>
      </c>
      <c r="AT28">
        <v>-1</v>
      </c>
      <c r="AU28">
        <v>-1</v>
      </c>
      <c r="AV28">
        <v>0.05</v>
      </c>
      <c r="AW28">
        <v>29.88</v>
      </c>
      <c r="AX28">
        <v>29.88</v>
      </c>
      <c r="AY28">
        <v>0.17</v>
      </c>
      <c r="AZ28">
        <v>0</v>
      </c>
      <c r="BA28">
        <v>1488.413654549714</v>
      </c>
    </row>
    <row r="29" spans="1:53" x14ac:dyDescent="0.25">
      <c r="A29">
        <v>4009</v>
      </c>
      <c r="B29" t="s">
        <v>1943</v>
      </c>
      <c r="C29">
        <v>0</v>
      </c>
      <c r="D29">
        <v>1.58</v>
      </c>
      <c r="E29">
        <v>0</v>
      </c>
      <c r="F29">
        <v>0</v>
      </c>
      <c r="G29">
        <v>0</v>
      </c>
      <c r="H29">
        <v>0.03</v>
      </c>
      <c r="I29">
        <v>0</v>
      </c>
      <c r="J29">
        <v>2</v>
      </c>
      <c r="K29">
        <v>0.03</v>
      </c>
      <c r="L29">
        <v>-1</v>
      </c>
      <c r="M29">
        <v>-1</v>
      </c>
      <c r="N29">
        <v>0.67</v>
      </c>
      <c r="O29">
        <v>3.58</v>
      </c>
      <c r="P29">
        <v>0.03</v>
      </c>
      <c r="Q29">
        <v>0.28000000000000003</v>
      </c>
      <c r="R29">
        <v>0.05</v>
      </c>
      <c r="S29">
        <v>0.32</v>
      </c>
      <c r="T29">
        <v>0.23</v>
      </c>
      <c r="U29">
        <v>0</v>
      </c>
      <c r="V29">
        <v>0</v>
      </c>
      <c r="W29">
        <v>20.67</v>
      </c>
      <c r="X29">
        <v>0.6</v>
      </c>
      <c r="Y29">
        <v>-1</v>
      </c>
      <c r="Z29">
        <v>-1</v>
      </c>
      <c r="AA29">
        <v>24.88</v>
      </c>
      <c r="AB29">
        <v>0.03</v>
      </c>
      <c r="AC29">
        <v>0.02</v>
      </c>
      <c r="AD29">
        <v>0.03</v>
      </c>
      <c r="AE29">
        <v>4.17</v>
      </c>
      <c r="AF29">
        <v>-1</v>
      </c>
      <c r="AG29">
        <v>-1</v>
      </c>
      <c r="AH29">
        <v>-1</v>
      </c>
      <c r="AI29">
        <v>0</v>
      </c>
      <c r="AJ29">
        <v>0</v>
      </c>
      <c r="AK29">
        <v>0.03</v>
      </c>
      <c r="AL29">
        <v>0.03</v>
      </c>
      <c r="AM29">
        <v>0.05</v>
      </c>
      <c r="AN29">
        <v>0.05</v>
      </c>
      <c r="AO29">
        <v>1.42</v>
      </c>
      <c r="AP29">
        <v>1.42</v>
      </c>
      <c r="AQ29">
        <v>22.67</v>
      </c>
      <c r="AR29">
        <v>0.53</v>
      </c>
      <c r="AS29">
        <v>0.68</v>
      </c>
      <c r="AT29">
        <v>-1</v>
      </c>
      <c r="AU29">
        <v>-1</v>
      </c>
      <c r="AV29">
        <v>0.05</v>
      </c>
      <c r="AW29">
        <v>29.88</v>
      </c>
      <c r="AX29">
        <v>29.88</v>
      </c>
      <c r="AY29">
        <v>0.17</v>
      </c>
      <c r="AZ29">
        <v>0</v>
      </c>
      <c r="BA29">
        <v>1494.6462131865551</v>
      </c>
    </row>
    <row r="30" spans="1:53" x14ac:dyDescent="0.25">
      <c r="A30">
        <v>4166</v>
      </c>
      <c r="B30" t="s">
        <v>2024</v>
      </c>
      <c r="C30">
        <v>0</v>
      </c>
      <c r="D30">
        <v>1.58</v>
      </c>
      <c r="E30">
        <v>0</v>
      </c>
      <c r="F30">
        <v>0</v>
      </c>
      <c r="G30">
        <v>0</v>
      </c>
      <c r="H30">
        <v>0.03</v>
      </c>
      <c r="I30">
        <v>0</v>
      </c>
      <c r="J30">
        <v>2</v>
      </c>
      <c r="K30">
        <v>0.03</v>
      </c>
      <c r="L30">
        <v>-1</v>
      </c>
      <c r="M30">
        <v>-1</v>
      </c>
      <c r="N30">
        <v>0.67</v>
      </c>
      <c r="O30">
        <v>3.58</v>
      </c>
      <c r="P30">
        <v>0.03</v>
      </c>
      <c r="Q30">
        <v>0.28000000000000003</v>
      </c>
      <c r="R30">
        <v>0.05</v>
      </c>
      <c r="S30">
        <v>0.32</v>
      </c>
      <c r="T30">
        <v>0.23</v>
      </c>
      <c r="U30">
        <v>0</v>
      </c>
      <c r="V30">
        <v>0</v>
      </c>
      <c r="W30">
        <v>20.67</v>
      </c>
      <c r="X30">
        <v>0.6</v>
      </c>
      <c r="Y30">
        <v>-1</v>
      </c>
      <c r="Z30">
        <v>-1</v>
      </c>
      <c r="AA30">
        <v>24.88</v>
      </c>
      <c r="AB30">
        <v>0.03</v>
      </c>
      <c r="AC30">
        <v>0.02</v>
      </c>
      <c r="AD30">
        <v>0.03</v>
      </c>
      <c r="AE30">
        <v>4.17</v>
      </c>
      <c r="AF30">
        <v>-1</v>
      </c>
      <c r="AG30">
        <v>-1</v>
      </c>
      <c r="AH30">
        <v>-1</v>
      </c>
      <c r="AI30">
        <v>0</v>
      </c>
      <c r="AJ30">
        <v>0</v>
      </c>
      <c r="AK30">
        <v>0.03</v>
      </c>
      <c r="AL30">
        <v>0.03</v>
      </c>
      <c r="AM30">
        <v>0.05</v>
      </c>
      <c r="AN30">
        <v>0.05</v>
      </c>
      <c r="AO30">
        <v>1.42</v>
      </c>
      <c r="AP30">
        <v>1.42</v>
      </c>
      <c r="AQ30">
        <v>22.67</v>
      </c>
      <c r="AR30">
        <v>0.53</v>
      </c>
      <c r="AS30">
        <v>0.68</v>
      </c>
      <c r="AT30">
        <v>-1</v>
      </c>
      <c r="AU30">
        <v>-1</v>
      </c>
      <c r="AV30">
        <v>0.05</v>
      </c>
      <c r="AW30">
        <v>29.88</v>
      </c>
      <c r="AX30">
        <v>29.88</v>
      </c>
      <c r="AY30">
        <v>0.17</v>
      </c>
      <c r="AZ30">
        <v>0</v>
      </c>
      <c r="BA30">
        <v>1450.4127026064336</v>
      </c>
    </row>
    <row r="31" spans="1:53" x14ac:dyDescent="0.25">
      <c r="A31">
        <v>4181</v>
      </c>
      <c r="B31" t="s">
        <v>2029</v>
      </c>
      <c r="C31">
        <v>0</v>
      </c>
      <c r="D31">
        <v>1.58</v>
      </c>
      <c r="E31">
        <v>0</v>
      </c>
      <c r="F31">
        <v>0</v>
      </c>
      <c r="G31">
        <v>0</v>
      </c>
      <c r="H31">
        <v>0.03</v>
      </c>
      <c r="I31">
        <v>0</v>
      </c>
      <c r="J31">
        <v>2</v>
      </c>
      <c r="K31">
        <v>0.03</v>
      </c>
      <c r="L31">
        <v>-1</v>
      </c>
      <c r="M31">
        <v>-1</v>
      </c>
      <c r="N31">
        <v>0.67</v>
      </c>
      <c r="O31">
        <v>3.58</v>
      </c>
      <c r="P31">
        <v>0.03</v>
      </c>
      <c r="Q31">
        <v>0.28000000000000003</v>
      </c>
      <c r="R31">
        <v>0.05</v>
      </c>
      <c r="S31">
        <v>0.32</v>
      </c>
      <c r="T31">
        <v>0.23</v>
      </c>
      <c r="U31">
        <v>0</v>
      </c>
      <c r="V31">
        <v>0</v>
      </c>
      <c r="W31">
        <v>20.67</v>
      </c>
      <c r="X31">
        <v>0.6</v>
      </c>
      <c r="Y31">
        <v>-1</v>
      </c>
      <c r="Z31">
        <v>-1</v>
      </c>
      <c r="AA31">
        <v>24.88</v>
      </c>
      <c r="AB31">
        <v>0.03</v>
      </c>
      <c r="AC31">
        <v>0.02</v>
      </c>
      <c r="AD31">
        <v>0.03</v>
      </c>
      <c r="AE31">
        <v>4.17</v>
      </c>
      <c r="AF31">
        <v>-1</v>
      </c>
      <c r="AG31">
        <v>-1</v>
      </c>
      <c r="AH31">
        <v>-1</v>
      </c>
      <c r="AI31">
        <v>0</v>
      </c>
      <c r="AJ31">
        <v>0</v>
      </c>
      <c r="AK31">
        <v>0.03</v>
      </c>
      <c r="AL31">
        <v>0.03</v>
      </c>
      <c r="AM31">
        <v>0.05</v>
      </c>
      <c r="AN31">
        <v>0.05</v>
      </c>
      <c r="AO31">
        <v>1.42</v>
      </c>
      <c r="AP31">
        <v>1.42</v>
      </c>
      <c r="AQ31">
        <v>22.67</v>
      </c>
      <c r="AR31">
        <v>0.53</v>
      </c>
      <c r="AS31">
        <v>0.68</v>
      </c>
      <c r="AT31">
        <v>-1</v>
      </c>
      <c r="AU31">
        <v>-1</v>
      </c>
      <c r="AV31">
        <v>0.05</v>
      </c>
      <c r="AW31">
        <v>29.88</v>
      </c>
      <c r="AX31">
        <v>29.88</v>
      </c>
      <c r="AY31">
        <v>0.17</v>
      </c>
      <c r="AZ31">
        <v>0</v>
      </c>
      <c r="BA31">
        <v>1468.8047334648243</v>
      </c>
    </row>
    <row r="32" spans="1:53" x14ac:dyDescent="0.25">
      <c r="A32">
        <v>4182</v>
      </c>
      <c r="B32" t="s">
        <v>2030</v>
      </c>
      <c r="C32">
        <v>0</v>
      </c>
      <c r="D32">
        <v>1.58</v>
      </c>
      <c r="E32">
        <v>0</v>
      </c>
      <c r="F32">
        <v>0</v>
      </c>
      <c r="G32">
        <v>0</v>
      </c>
      <c r="H32">
        <v>0.03</v>
      </c>
      <c r="I32">
        <v>0</v>
      </c>
      <c r="J32">
        <v>2</v>
      </c>
      <c r="K32">
        <v>0.03</v>
      </c>
      <c r="L32">
        <v>-1</v>
      </c>
      <c r="M32">
        <v>-1</v>
      </c>
      <c r="N32">
        <v>0.67</v>
      </c>
      <c r="O32">
        <v>3.58</v>
      </c>
      <c r="P32">
        <v>0.03</v>
      </c>
      <c r="Q32">
        <v>0.28000000000000003</v>
      </c>
      <c r="R32">
        <v>0.05</v>
      </c>
      <c r="S32">
        <v>0.32</v>
      </c>
      <c r="T32">
        <v>0.23</v>
      </c>
      <c r="U32">
        <v>0</v>
      </c>
      <c r="V32">
        <v>0</v>
      </c>
      <c r="W32">
        <v>20.67</v>
      </c>
      <c r="X32">
        <v>0.6</v>
      </c>
      <c r="Y32">
        <v>-1</v>
      </c>
      <c r="Z32">
        <v>-1</v>
      </c>
      <c r="AA32">
        <v>24.88</v>
      </c>
      <c r="AB32">
        <v>0.03</v>
      </c>
      <c r="AC32">
        <v>0.02</v>
      </c>
      <c r="AD32">
        <v>0.03</v>
      </c>
      <c r="AE32">
        <v>4.17</v>
      </c>
      <c r="AF32">
        <v>-1</v>
      </c>
      <c r="AG32">
        <v>-1</v>
      </c>
      <c r="AH32">
        <v>-1</v>
      </c>
      <c r="AI32">
        <v>0</v>
      </c>
      <c r="AJ32">
        <v>0</v>
      </c>
      <c r="AK32">
        <v>0.03</v>
      </c>
      <c r="AL32">
        <v>0.03</v>
      </c>
      <c r="AM32">
        <v>0.05</v>
      </c>
      <c r="AN32">
        <v>0.05</v>
      </c>
      <c r="AO32">
        <v>1.42</v>
      </c>
      <c r="AP32">
        <v>1.42</v>
      </c>
      <c r="AQ32">
        <v>22.67</v>
      </c>
      <c r="AR32">
        <v>0.53</v>
      </c>
      <c r="AS32">
        <v>0.68</v>
      </c>
      <c r="AT32">
        <v>-1</v>
      </c>
      <c r="AU32">
        <v>-1</v>
      </c>
      <c r="AV32">
        <v>0.05</v>
      </c>
      <c r="AW32">
        <v>29.88</v>
      </c>
      <c r="AX32">
        <v>29.88</v>
      </c>
      <c r="AY32">
        <v>0.17</v>
      </c>
      <c r="AZ32">
        <v>0</v>
      </c>
      <c r="BA32">
        <v>1425.5326566136514</v>
      </c>
    </row>
    <row r="33" spans="1:53" x14ac:dyDescent="0.25">
      <c r="A33">
        <v>4217</v>
      </c>
      <c r="B33" t="s">
        <v>2047</v>
      </c>
      <c r="C33">
        <v>0</v>
      </c>
      <c r="D33">
        <v>1.58</v>
      </c>
      <c r="E33">
        <v>0</v>
      </c>
      <c r="F33">
        <v>0</v>
      </c>
      <c r="G33">
        <v>0</v>
      </c>
      <c r="H33">
        <v>0.03</v>
      </c>
      <c r="I33">
        <v>0</v>
      </c>
      <c r="J33">
        <v>2</v>
      </c>
      <c r="K33">
        <v>0.03</v>
      </c>
      <c r="L33">
        <v>-1</v>
      </c>
      <c r="M33">
        <v>-1</v>
      </c>
      <c r="N33">
        <v>0.67</v>
      </c>
      <c r="O33">
        <v>3.58</v>
      </c>
      <c r="P33">
        <v>0.03</v>
      </c>
      <c r="Q33">
        <v>0.28000000000000003</v>
      </c>
      <c r="R33">
        <v>0.05</v>
      </c>
      <c r="S33">
        <v>0.32</v>
      </c>
      <c r="T33">
        <v>0.23</v>
      </c>
      <c r="U33">
        <v>0</v>
      </c>
      <c r="V33">
        <v>0</v>
      </c>
      <c r="W33">
        <v>20.67</v>
      </c>
      <c r="X33">
        <v>0.6</v>
      </c>
      <c r="Y33">
        <v>-1</v>
      </c>
      <c r="Z33">
        <v>-1</v>
      </c>
      <c r="AA33">
        <v>24.88</v>
      </c>
      <c r="AB33">
        <v>0.03</v>
      </c>
      <c r="AC33">
        <v>0.02</v>
      </c>
      <c r="AD33">
        <v>0.03</v>
      </c>
      <c r="AE33">
        <v>4.17</v>
      </c>
      <c r="AF33">
        <v>-1</v>
      </c>
      <c r="AG33">
        <v>-1</v>
      </c>
      <c r="AH33">
        <v>-1</v>
      </c>
      <c r="AI33">
        <v>0</v>
      </c>
      <c r="AJ33">
        <v>0</v>
      </c>
      <c r="AK33">
        <v>0.03</v>
      </c>
      <c r="AL33">
        <v>0.03</v>
      </c>
      <c r="AM33">
        <v>0.05</v>
      </c>
      <c r="AN33">
        <v>0.05</v>
      </c>
      <c r="AO33">
        <v>1.42</v>
      </c>
      <c r="AP33">
        <v>1.42</v>
      </c>
      <c r="AQ33">
        <v>22.67</v>
      </c>
      <c r="AR33">
        <v>0.53</v>
      </c>
      <c r="AS33">
        <v>0.68</v>
      </c>
      <c r="AT33">
        <v>-1</v>
      </c>
      <c r="AU33">
        <v>-1</v>
      </c>
      <c r="AV33">
        <v>0.05</v>
      </c>
      <c r="AW33">
        <v>29.88</v>
      </c>
      <c r="AX33">
        <v>29.88</v>
      </c>
      <c r="AY33">
        <v>0.17</v>
      </c>
      <c r="AZ33">
        <v>0</v>
      </c>
      <c r="BA33">
        <v>1397.0446190950993</v>
      </c>
    </row>
    <row r="34" spans="1:53" x14ac:dyDescent="0.25">
      <c r="A34">
        <v>4230</v>
      </c>
      <c r="B34" t="s">
        <v>2051</v>
      </c>
      <c r="C34">
        <v>0</v>
      </c>
      <c r="D34">
        <v>1.58</v>
      </c>
      <c r="E34">
        <v>0</v>
      </c>
      <c r="F34">
        <v>0</v>
      </c>
      <c r="G34">
        <v>0</v>
      </c>
      <c r="H34">
        <v>0.03</v>
      </c>
      <c r="I34">
        <v>0</v>
      </c>
      <c r="J34">
        <v>2</v>
      </c>
      <c r="K34">
        <v>0.03</v>
      </c>
      <c r="L34">
        <v>-1</v>
      </c>
      <c r="M34">
        <v>-1</v>
      </c>
      <c r="N34">
        <v>0.67</v>
      </c>
      <c r="O34">
        <v>3.58</v>
      </c>
      <c r="P34">
        <v>0.03</v>
      </c>
      <c r="Q34">
        <v>0.28000000000000003</v>
      </c>
      <c r="R34">
        <v>0.05</v>
      </c>
      <c r="S34">
        <v>0.32</v>
      </c>
      <c r="T34">
        <v>0.23</v>
      </c>
      <c r="U34">
        <v>0</v>
      </c>
      <c r="V34">
        <v>0</v>
      </c>
      <c r="W34">
        <v>20.67</v>
      </c>
      <c r="X34">
        <v>0.6</v>
      </c>
      <c r="Y34">
        <v>-1</v>
      </c>
      <c r="Z34">
        <v>-1</v>
      </c>
      <c r="AA34">
        <v>24.88</v>
      </c>
      <c r="AB34">
        <v>0.03</v>
      </c>
      <c r="AC34">
        <v>0.02</v>
      </c>
      <c r="AD34">
        <v>0.03</v>
      </c>
      <c r="AE34">
        <v>4.17</v>
      </c>
      <c r="AF34">
        <v>-1</v>
      </c>
      <c r="AG34">
        <v>-1</v>
      </c>
      <c r="AH34">
        <v>-1</v>
      </c>
      <c r="AI34">
        <v>0</v>
      </c>
      <c r="AJ34">
        <v>0</v>
      </c>
      <c r="AK34">
        <v>0.03</v>
      </c>
      <c r="AL34">
        <v>0.03</v>
      </c>
      <c r="AM34">
        <v>0.05</v>
      </c>
      <c r="AN34">
        <v>0.05</v>
      </c>
      <c r="AO34">
        <v>1.42</v>
      </c>
      <c r="AP34">
        <v>1.42</v>
      </c>
      <c r="AQ34">
        <v>22.67</v>
      </c>
      <c r="AR34">
        <v>0.53</v>
      </c>
      <c r="AS34">
        <v>0.68</v>
      </c>
      <c r="AT34">
        <v>-1</v>
      </c>
      <c r="AU34">
        <v>-1</v>
      </c>
      <c r="AV34">
        <v>0.05</v>
      </c>
      <c r="AW34">
        <v>29.88</v>
      </c>
      <c r="AX34">
        <v>29.88</v>
      </c>
      <c r="AY34">
        <v>0.17</v>
      </c>
      <c r="AZ34">
        <v>0</v>
      </c>
      <c r="BA34">
        <v>1438.282443696512</v>
      </c>
    </row>
    <row r="35" spans="1:53" x14ac:dyDescent="0.25">
      <c r="A35">
        <v>4238</v>
      </c>
      <c r="B35" t="s">
        <v>2054</v>
      </c>
      <c r="C35">
        <v>0</v>
      </c>
      <c r="D35">
        <v>1.58</v>
      </c>
      <c r="E35">
        <v>0</v>
      </c>
      <c r="F35">
        <v>0</v>
      </c>
      <c r="G35">
        <v>0</v>
      </c>
      <c r="H35">
        <v>0.03</v>
      </c>
      <c r="I35">
        <v>0</v>
      </c>
      <c r="J35">
        <v>2</v>
      </c>
      <c r="K35">
        <v>0.03</v>
      </c>
      <c r="L35">
        <v>-1</v>
      </c>
      <c r="M35">
        <v>-1</v>
      </c>
      <c r="N35">
        <v>0.67</v>
      </c>
      <c r="O35">
        <v>3.58</v>
      </c>
      <c r="P35">
        <v>0.03</v>
      </c>
      <c r="Q35">
        <v>0.28000000000000003</v>
      </c>
      <c r="R35">
        <v>0.05</v>
      </c>
      <c r="S35">
        <v>0.32</v>
      </c>
      <c r="T35">
        <v>0.23</v>
      </c>
      <c r="U35">
        <v>0</v>
      </c>
      <c r="V35">
        <v>0</v>
      </c>
      <c r="W35">
        <v>20.67</v>
      </c>
      <c r="X35">
        <v>0.6</v>
      </c>
      <c r="Y35">
        <v>-1</v>
      </c>
      <c r="Z35">
        <v>-1</v>
      </c>
      <c r="AA35">
        <v>24.88</v>
      </c>
      <c r="AB35">
        <v>0.03</v>
      </c>
      <c r="AC35">
        <v>0.02</v>
      </c>
      <c r="AD35">
        <v>0.03</v>
      </c>
      <c r="AE35">
        <v>4.17</v>
      </c>
      <c r="AF35">
        <v>-1</v>
      </c>
      <c r="AG35">
        <v>-1</v>
      </c>
      <c r="AH35">
        <v>-1</v>
      </c>
      <c r="AI35">
        <v>0</v>
      </c>
      <c r="AJ35">
        <v>0</v>
      </c>
      <c r="AK35">
        <v>0.03</v>
      </c>
      <c r="AL35">
        <v>0.03</v>
      </c>
      <c r="AM35">
        <v>0.05</v>
      </c>
      <c r="AN35">
        <v>0.05</v>
      </c>
      <c r="AO35">
        <v>1.42</v>
      </c>
      <c r="AP35">
        <v>1.42</v>
      </c>
      <c r="AQ35">
        <v>22.67</v>
      </c>
      <c r="AR35">
        <v>0.53</v>
      </c>
      <c r="AS35">
        <v>0.68</v>
      </c>
      <c r="AT35">
        <v>-1</v>
      </c>
      <c r="AU35">
        <v>-1</v>
      </c>
      <c r="AV35">
        <v>0.05</v>
      </c>
      <c r="AW35">
        <v>29.88</v>
      </c>
      <c r="AX35">
        <v>29.88</v>
      </c>
      <c r="AY35">
        <v>0.17</v>
      </c>
      <c r="AZ35">
        <v>0</v>
      </c>
      <c r="BA35">
        <v>1391.6830553798527</v>
      </c>
    </row>
    <row r="36" spans="1:53" x14ac:dyDescent="0.25">
      <c r="A36">
        <v>4260</v>
      </c>
      <c r="B36" t="s">
        <v>2065</v>
      </c>
      <c r="C36">
        <v>0</v>
      </c>
      <c r="D36">
        <v>1.58</v>
      </c>
      <c r="E36">
        <v>0</v>
      </c>
      <c r="F36">
        <v>0</v>
      </c>
      <c r="G36">
        <v>0</v>
      </c>
      <c r="H36">
        <v>0.03</v>
      </c>
      <c r="I36">
        <v>0</v>
      </c>
      <c r="J36">
        <v>2</v>
      </c>
      <c r="K36">
        <v>0.03</v>
      </c>
      <c r="L36">
        <v>-1</v>
      </c>
      <c r="M36">
        <v>-1</v>
      </c>
      <c r="N36">
        <v>0.67</v>
      </c>
      <c r="O36">
        <v>3.58</v>
      </c>
      <c r="P36">
        <v>0.03</v>
      </c>
      <c r="Q36">
        <v>0.28000000000000003</v>
      </c>
      <c r="R36">
        <v>0.05</v>
      </c>
      <c r="S36">
        <v>0.32</v>
      </c>
      <c r="T36">
        <v>0.23</v>
      </c>
      <c r="U36">
        <v>0</v>
      </c>
      <c r="V36">
        <v>0</v>
      </c>
      <c r="W36">
        <v>20.67</v>
      </c>
      <c r="X36">
        <v>0.6</v>
      </c>
      <c r="Y36">
        <v>-1</v>
      </c>
      <c r="Z36">
        <v>-1</v>
      </c>
      <c r="AA36">
        <v>24.88</v>
      </c>
      <c r="AB36">
        <v>0.03</v>
      </c>
      <c r="AC36">
        <v>0.02</v>
      </c>
      <c r="AD36">
        <v>0.03</v>
      </c>
      <c r="AE36">
        <v>4.17</v>
      </c>
      <c r="AF36">
        <v>-1</v>
      </c>
      <c r="AG36">
        <v>-1</v>
      </c>
      <c r="AH36">
        <v>-1</v>
      </c>
      <c r="AI36">
        <v>0</v>
      </c>
      <c r="AJ36">
        <v>0</v>
      </c>
      <c r="AK36">
        <v>0.03</v>
      </c>
      <c r="AL36">
        <v>0.03</v>
      </c>
      <c r="AM36">
        <v>0.05</v>
      </c>
      <c r="AN36">
        <v>0.05</v>
      </c>
      <c r="AO36">
        <v>1.42</v>
      </c>
      <c r="AP36">
        <v>1.42</v>
      </c>
      <c r="AQ36">
        <v>22.67</v>
      </c>
      <c r="AR36">
        <v>0.53</v>
      </c>
      <c r="AS36">
        <v>0.68</v>
      </c>
      <c r="AT36">
        <v>-1</v>
      </c>
      <c r="AU36">
        <v>-1</v>
      </c>
      <c r="AV36">
        <v>0.05</v>
      </c>
      <c r="AW36">
        <v>29.88</v>
      </c>
      <c r="AX36">
        <v>29.88</v>
      </c>
      <c r="AY36">
        <v>0.17</v>
      </c>
      <c r="AZ36">
        <v>0</v>
      </c>
      <c r="BA36">
        <v>1453.4593390776449</v>
      </c>
    </row>
    <row r="37" spans="1:53" x14ac:dyDescent="0.25">
      <c r="A37">
        <v>4360</v>
      </c>
      <c r="B37" t="s">
        <v>2115</v>
      </c>
      <c r="C37">
        <v>0</v>
      </c>
      <c r="D37">
        <v>1.58</v>
      </c>
      <c r="E37">
        <v>0</v>
      </c>
      <c r="F37">
        <v>0</v>
      </c>
      <c r="G37">
        <v>0</v>
      </c>
      <c r="H37">
        <v>0.03</v>
      </c>
      <c r="I37">
        <v>0</v>
      </c>
      <c r="J37">
        <v>2</v>
      </c>
      <c r="K37">
        <v>0.03</v>
      </c>
      <c r="L37">
        <v>-1</v>
      </c>
      <c r="M37">
        <v>-1</v>
      </c>
      <c r="N37">
        <v>0.67</v>
      </c>
      <c r="O37">
        <v>3.58</v>
      </c>
      <c r="P37">
        <v>0.03</v>
      </c>
      <c r="Q37">
        <v>0.28000000000000003</v>
      </c>
      <c r="R37">
        <v>0.05</v>
      </c>
      <c r="S37">
        <v>0.32</v>
      </c>
      <c r="T37">
        <v>0.23</v>
      </c>
      <c r="U37">
        <v>0</v>
      </c>
      <c r="V37">
        <v>0</v>
      </c>
      <c r="W37">
        <v>20.67</v>
      </c>
      <c r="X37">
        <v>0.6</v>
      </c>
      <c r="Y37">
        <v>-1</v>
      </c>
      <c r="Z37">
        <v>-1</v>
      </c>
      <c r="AA37">
        <v>24.88</v>
      </c>
      <c r="AB37">
        <v>0.03</v>
      </c>
      <c r="AC37">
        <v>0.02</v>
      </c>
      <c r="AD37">
        <v>0.03</v>
      </c>
      <c r="AE37">
        <v>4.17</v>
      </c>
      <c r="AF37">
        <v>-1</v>
      </c>
      <c r="AG37">
        <v>-1</v>
      </c>
      <c r="AH37">
        <v>-1</v>
      </c>
      <c r="AI37">
        <v>0</v>
      </c>
      <c r="AJ37">
        <v>0</v>
      </c>
      <c r="AK37">
        <v>0.03</v>
      </c>
      <c r="AL37">
        <v>0.03</v>
      </c>
      <c r="AM37">
        <v>0.05</v>
      </c>
      <c r="AN37">
        <v>0.05</v>
      </c>
      <c r="AO37">
        <v>1.42</v>
      </c>
      <c r="AP37">
        <v>1.42</v>
      </c>
      <c r="AQ37">
        <v>22.67</v>
      </c>
      <c r="AR37">
        <v>0.53</v>
      </c>
      <c r="AS37">
        <v>0.68</v>
      </c>
      <c r="AT37">
        <v>-1</v>
      </c>
      <c r="AU37">
        <v>-1</v>
      </c>
      <c r="AV37">
        <v>0.05</v>
      </c>
      <c r="AW37">
        <v>29.88</v>
      </c>
      <c r="AX37">
        <v>29.88</v>
      </c>
      <c r="AY37">
        <v>0.17</v>
      </c>
      <c r="AZ37">
        <v>0</v>
      </c>
      <c r="BA37">
        <v>1343.8086937549838</v>
      </c>
    </row>
    <row r="38" spans="1:53" x14ac:dyDescent="0.25">
      <c r="A38">
        <v>4397</v>
      </c>
      <c r="B38" t="s">
        <v>2135</v>
      </c>
      <c r="C38">
        <v>0</v>
      </c>
      <c r="D38">
        <v>1.58</v>
      </c>
      <c r="E38">
        <v>0</v>
      </c>
      <c r="F38">
        <v>0</v>
      </c>
      <c r="G38">
        <v>0</v>
      </c>
      <c r="H38">
        <v>0.03</v>
      </c>
      <c r="I38">
        <v>0</v>
      </c>
      <c r="J38">
        <v>2</v>
      </c>
      <c r="K38">
        <v>0.03</v>
      </c>
      <c r="L38">
        <v>-1</v>
      </c>
      <c r="M38">
        <v>-1</v>
      </c>
      <c r="N38">
        <v>0.67</v>
      </c>
      <c r="O38">
        <v>3.58</v>
      </c>
      <c r="P38">
        <v>0.03</v>
      </c>
      <c r="Q38">
        <v>0.28000000000000003</v>
      </c>
      <c r="R38">
        <v>0.05</v>
      </c>
      <c r="S38">
        <v>0.32</v>
      </c>
      <c r="T38">
        <v>0.23</v>
      </c>
      <c r="U38">
        <v>0</v>
      </c>
      <c r="V38">
        <v>0</v>
      </c>
      <c r="W38">
        <v>20.67</v>
      </c>
      <c r="X38">
        <v>0.6</v>
      </c>
      <c r="Y38">
        <v>-1</v>
      </c>
      <c r="Z38">
        <v>-1</v>
      </c>
      <c r="AA38">
        <v>24.88</v>
      </c>
      <c r="AB38">
        <v>0.03</v>
      </c>
      <c r="AC38">
        <v>0.02</v>
      </c>
      <c r="AD38">
        <v>0.03</v>
      </c>
      <c r="AE38">
        <v>4.17</v>
      </c>
      <c r="AF38">
        <v>-1</v>
      </c>
      <c r="AG38">
        <v>-1</v>
      </c>
      <c r="AH38">
        <v>-1</v>
      </c>
      <c r="AI38">
        <v>0</v>
      </c>
      <c r="AJ38">
        <v>0</v>
      </c>
      <c r="AK38">
        <v>0.03</v>
      </c>
      <c r="AL38">
        <v>0.03</v>
      </c>
      <c r="AM38">
        <v>0.05</v>
      </c>
      <c r="AN38">
        <v>0.05</v>
      </c>
      <c r="AO38">
        <v>1.42</v>
      </c>
      <c r="AP38">
        <v>1.42</v>
      </c>
      <c r="AQ38">
        <v>22.67</v>
      </c>
      <c r="AR38">
        <v>0.53</v>
      </c>
      <c r="AS38">
        <v>0.68</v>
      </c>
      <c r="AT38">
        <v>-1</v>
      </c>
      <c r="AU38">
        <v>-1</v>
      </c>
      <c r="AV38">
        <v>0.05</v>
      </c>
      <c r="AW38">
        <v>29.88</v>
      </c>
      <c r="AX38">
        <v>29.88</v>
      </c>
      <c r="AY38">
        <v>0.17</v>
      </c>
      <c r="AZ38">
        <v>0</v>
      </c>
      <c r="BA38">
        <v>1462.1129125634875</v>
      </c>
    </row>
    <row r="39" spans="1:53" x14ac:dyDescent="0.25">
      <c r="A39">
        <v>4480</v>
      </c>
      <c r="B39" t="s">
        <v>2166</v>
      </c>
      <c r="C39">
        <v>0</v>
      </c>
      <c r="D39">
        <v>1.58</v>
      </c>
      <c r="E39">
        <v>0</v>
      </c>
      <c r="F39">
        <v>0</v>
      </c>
      <c r="G39">
        <v>0</v>
      </c>
      <c r="H39">
        <v>0.03</v>
      </c>
      <c r="I39">
        <v>0</v>
      </c>
      <c r="J39">
        <v>2</v>
      </c>
      <c r="K39">
        <v>0.03</v>
      </c>
      <c r="L39">
        <v>-1</v>
      </c>
      <c r="M39">
        <v>-1</v>
      </c>
      <c r="N39">
        <v>0.67</v>
      </c>
      <c r="O39">
        <v>3.58</v>
      </c>
      <c r="P39">
        <v>0.03</v>
      </c>
      <c r="Q39">
        <v>0.28000000000000003</v>
      </c>
      <c r="R39">
        <v>0.05</v>
      </c>
      <c r="S39">
        <v>0.32</v>
      </c>
      <c r="T39">
        <v>0.23</v>
      </c>
      <c r="U39">
        <v>0</v>
      </c>
      <c r="V39">
        <v>0</v>
      </c>
      <c r="W39">
        <v>20.67</v>
      </c>
      <c r="X39">
        <v>0.6</v>
      </c>
      <c r="Y39">
        <v>-1</v>
      </c>
      <c r="Z39">
        <v>-1</v>
      </c>
      <c r="AA39">
        <v>24.88</v>
      </c>
      <c r="AB39">
        <v>0.03</v>
      </c>
      <c r="AC39">
        <v>0.02</v>
      </c>
      <c r="AD39">
        <v>0.03</v>
      </c>
      <c r="AE39">
        <v>4.17</v>
      </c>
      <c r="AF39">
        <v>-1</v>
      </c>
      <c r="AG39">
        <v>-1</v>
      </c>
      <c r="AH39">
        <v>-1</v>
      </c>
      <c r="AI39">
        <v>0</v>
      </c>
      <c r="AJ39">
        <v>0</v>
      </c>
      <c r="AK39">
        <v>0.03</v>
      </c>
      <c r="AL39">
        <v>0.03</v>
      </c>
      <c r="AM39">
        <v>0.05</v>
      </c>
      <c r="AN39">
        <v>0.05</v>
      </c>
      <c r="AO39">
        <v>1.42</v>
      </c>
      <c r="AP39">
        <v>1.42</v>
      </c>
      <c r="AQ39">
        <v>22.67</v>
      </c>
      <c r="AR39">
        <v>0.53</v>
      </c>
      <c r="AS39">
        <v>0.68</v>
      </c>
      <c r="AT39">
        <v>-1</v>
      </c>
      <c r="AU39">
        <v>-1</v>
      </c>
      <c r="AV39">
        <v>0.05</v>
      </c>
      <c r="AW39">
        <v>29.88</v>
      </c>
      <c r="AX39">
        <v>29.88</v>
      </c>
      <c r="AY39">
        <v>0.17</v>
      </c>
      <c r="AZ39">
        <v>0</v>
      </c>
      <c r="BA39">
        <v>1387.4864855685498</v>
      </c>
    </row>
    <row r="40" spans="1:53" x14ac:dyDescent="0.25">
      <c r="A40">
        <v>4511</v>
      </c>
      <c r="B40" t="s">
        <v>2184</v>
      </c>
      <c r="C40">
        <v>0</v>
      </c>
      <c r="D40">
        <v>1.58</v>
      </c>
      <c r="E40">
        <v>0</v>
      </c>
      <c r="F40">
        <v>0</v>
      </c>
      <c r="G40">
        <v>0</v>
      </c>
      <c r="H40">
        <v>0.03</v>
      </c>
      <c r="I40">
        <v>0</v>
      </c>
      <c r="J40">
        <v>2</v>
      </c>
      <c r="K40">
        <v>0.03</v>
      </c>
      <c r="L40">
        <v>-1</v>
      </c>
      <c r="M40">
        <v>-1</v>
      </c>
      <c r="N40">
        <v>0.67</v>
      </c>
      <c r="O40">
        <v>3.58</v>
      </c>
      <c r="P40">
        <v>0.03</v>
      </c>
      <c r="Q40">
        <v>0.28000000000000003</v>
      </c>
      <c r="R40">
        <v>0.05</v>
      </c>
      <c r="S40">
        <v>0.32</v>
      </c>
      <c r="T40">
        <v>0.23</v>
      </c>
      <c r="U40">
        <v>0</v>
      </c>
      <c r="V40">
        <v>0</v>
      </c>
      <c r="W40">
        <v>20.67</v>
      </c>
      <c r="X40">
        <v>0.6</v>
      </c>
      <c r="Y40">
        <v>-1</v>
      </c>
      <c r="Z40">
        <v>-1</v>
      </c>
      <c r="AA40">
        <v>24.88</v>
      </c>
      <c r="AB40">
        <v>0.03</v>
      </c>
      <c r="AC40">
        <v>0.02</v>
      </c>
      <c r="AD40">
        <v>0.03</v>
      </c>
      <c r="AE40">
        <v>4.17</v>
      </c>
      <c r="AF40">
        <v>-1</v>
      </c>
      <c r="AG40">
        <v>-1</v>
      </c>
      <c r="AH40">
        <v>-1</v>
      </c>
      <c r="AI40">
        <v>0</v>
      </c>
      <c r="AJ40">
        <v>0</v>
      </c>
      <c r="AK40">
        <v>0.03</v>
      </c>
      <c r="AL40">
        <v>0.03</v>
      </c>
      <c r="AM40">
        <v>0.05</v>
      </c>
      <c r="AN40">
        <v>0.05</v>
      </c>
      <c r="AO40">
        <v>1.42</v>
      </c>
      <c r="AP40">
        <v>1.42</v>
      </c>
      <c r="AQ40">
        <v>22.67</v>
      </c>
      <c r="AR40">
        <v>0.53</v>
      </c>
      <c r="AS40">
        <v>0.68</v>
      </c>
      <c r="AT40">
        <v>-1</v>
      </c>
      <c r="AU40">
        <v>-1</v>
      </c>
      <c r="AV40">
        <v>0.05</v>
      </c>
      <c r="AW40">
        <v>29.88</v>
      </c>
      <c r="AX40">
        <v>29.88</v>
      </c>
      <c r="AY40">
        <v>0.17</v>
      </c>
      <c r="AZ40">
        <v>0</v>
      </c>
      <c r="BA40">
        <v>1405.719644773654</v>
      </c>
    </row>
    <row r="41" spans="1:53" x14ac:dyDescent="0.25">
      <c r="A41">
        <v>4539</v>
      </c>
      <c r="B41" t="s">
        <v>2201</v>
      </c>
      <c r="C41">
        <v>0</v>
      </c>
      <c r="D41">
        <v>1.58</v>
      </c>
      <c r="E41">
        <v>0</v>
      </c>
      <c r="F41">
        <v>0</v>
      </c>
      <c r="G41">
        <v>0</v>
      </c>
      <c r="H41">
        <v>0.03</v>
      </c>
      <c r="I41">
        <v>0</v>
      </c>
      <c r="J41">
        <v>2</v>
      </c>
      <c r="K41">
        <v>0.03</v>
      </c>
      <c r="L41">
        <v>-1</v>
      </c>
      <c r="M41">
        <v>-1</v>
      </c>
      <c r="N41">
        <v>0.67</v>
      </c>
      <c r="O41">
        <v>3.58</v>
      </c>
      <c r="P41">
        <v>0.03</v>
      </c>
      <c r="Q41">
        <v>0.28000000000000003</v>
      </c>
      <c r="R41">
        <v>0.05</v>
      </c>
      <c r="S41">
        <v>0.32</v>
      </c>
      <c r="T41">
        <v>0.23</v>
      </c>
      <c r="U41">
        <v>0</v>
      </c>
      <c r="V41">
        <v>0</v>
      </c>
      <c r="W41">
        <v>20.67</v>
      </c>
      <c r="X41">
        <v>0.6</v>
      </c>
      <c r="Y41">
        <v>-1</v>
      </c>
      <c r="Z41">
        <v>-1</v>
      </c>
      <c r="AA41">
        <v>24.88</v>
      </c>
      <c r="AB41">
        <v>0.03</v>
      </c>
      <c r="AC41">
        <v>0.02</v>
      </c>
      <c r="AD41">
        <v>0.03</v>
      </c>
      <c r="AE41">
        <v>4.17</v>
      </c>
      <c r="AF41">
        <v>-1</v>
      </c>
      <c r="AG41">
        <v>-1</v>
      </c>
      <c r="AH41">
        <v>-1</v>
      </c>
      <c r="AI41">
        <v>0</v>
      </c>
      <c r="AJ41">
        <v>0</v>
      </c>
      <c r="AK41">
        <v>0.03</v>
      </c>
      <c r="AL41">
        <v>0.03</v>
      </c>
      <c r="AM41">
        <v>0.05</v>
      </c>
      <c r="AN41">
        <v>0.05</v>
      </c>
      <c r="AO41">
        <v>1.42</v>
      </c>
      <c r="AP41">
        <v>1.42</v>
      </c>
      <c r="AQ41">
        <v>22.67</v>
      </c>
      <c r="AR41">
        <v>0.53</v>
      </c>
      <c r="AS41">
        <v>0.68</v>
      </c>
      <c r="AT41">
        <v>-1</v>
      </c>
      <c r="AU41">
        <v>-1</v>
      </c>
      <c r="AV41">
        <v>0.05</v>
      </c>
      <c r="AW41">
        <v>29.88</v>
      </c>
      <c r="AX41">
        <v>29.88</v>
      </c>
      <c r="AY41">
        <v>0.17</v>
      </c>
      <c r="AZ41">
        <v>0</v>
      </c>
      <c r="BA41">
        <v>1475.8442082566658</v>
      </c>
    </row>
    <row r="42" spans="1:53" x14ac:dyDescent="0.25">
      <c r="A42">
        <v>4674</v>
      </c>
      <c r="B42" t="s">
        <v>2277</v>
      </c>
      <c r="C42">
        <v>0</v>
      </c>
      <c r="D42">
        <v>1.58</v>
      </c>
      <c r="E42">
        <v>0</v>
      </c>
      <c r="F42">
        <v>0</v>
      </c>
      <c r="G42">
        <v>0</v>
      </c>
      <c r="H42">
        <v>0.03</v>
      </c>
      <c r="I42">
        <v>0</v>
      </c>
      <c r="J42">
        <v>2</v>
      </c>
      <c r="K42">
        <v>0.03</v>
      </c>
      <c r="L42">
        <v>-1</v>
      </c>
      <c r="M42">
        <v>-1</v>
      </c>
      <c r="N42">
        <v>0.67</v>
      </c>
      <c r="O42">
        <v>3.58</v>
      </c>
      <c r="P42">
        <v>0.03</v>
      </c>
      <c r="Q42">
        <v>0.28000000000000003</v>
      </c>
      <c r="R42">
        <v>0.05</v>
      </c>
      <c r="S42">
        <v>0.32</v>
      </c>
      <c r="T42">
        <v>0.23</v>
      </c>
      <c r="U42">
        <v>0</v>
      </c>
      <c r="V42">
        <v>0</v>
      </c>
      <c r="W42">
        <v>20.67</v>
      </c>
      <c r="X42">
        <v>0.6</v>
      </c>
      <c r="Y42">
        <v>-1</v>
      </c>
      <c r="Z42">
        <v>-1</v>
      </c>
      <c r="AA42">
        <v>24.88</v>
      </c>
      <c r="AB42">
        <v>0.03</v>
      </c>
      <c r="AC42">
        <v>0.02</v>
      </c>
      <c r="AD42">
        <v>0.03</v>
      </c>
      <c r="AE42">
        <v>4.17</v>
      </c>
      <c r="AF42">
        <v>-1</v>
      </c>
      <c r="AG42">
        <v>-1</v>
      </c>
      <c r="AH42">
        <v>-1</v>
      </c>
      <c r="AI42">
        <v>0</v>
      </c>
      <c r="AJ42">
        <v>0</v>
      </c>
      <c r="AK42">
        <v>0.03</v>
      </c>
      <c r="AL42">
        <v>0.03</v>
      </c>
      <c r="AM42">
        <v>0.05</v>
      </c>
      <c r="AN42">
        <v>0.05</v>
      </c>
      <c r="AO42">
        <v>1.42</v>
      </c>
      <c r="AP42">
        <v>1.42</v>
      </c>
      <c r="AQ42">
        <v>22.67</v>
      </c>
      <c r="AR42">
        <v>0.53</v>
      </c>
      <c r="AS42">
        <v>0.68</v>
      </c>
      <c r="AT42">
        <v>-1</v>
      </c>
      <c r="AU42">
        <v>-1</v>
      </c>
      <c r="AV42">
        <v>0.05</v>
      </c>
      <c r="AW42">
        <v>29.88</v>
      </c>
      <c r="AX42">
        <v>29.88</v>
      </c>
      <c r="AY42">
        <v>0.17</v>
      </c>
      <c r="AZ42">
        <v>0</v>
      </c>
      <c r="BA42">
        <v>1419.3012466298153</v>
      </c>
    </row>
    <row r="43" spans="1:53" x14ac:dyDescent="0.25">
      <c r="A43">
        <v>4728</v>
      </c>
      <c r="B43" t="s">
        <v>2297</v>
      </c>
      <c r="C43">
        <v>0</v>
      </c>
      <c r="D43">
        <v>1.58</v>
      </c>
      <c r="E43">
        <v>0</v>
      </c>
      <c r="F43">
        <v>0</v>
      </c>
      <c r="G43">
        <v>0</v>
      </c>
      <c r="H43">
        <v>0.03</v>
      </c>
      <c r="I43">
        <v>0</v>
      </c>
      <c r="J43">
        <v>2</v>
      </c>
      <c r="K43">
        <v>0.03</v>
      </c>
      <c r="L43">
        <v>-1</v>
      </c>
      <c r="M43">
        <v>-1</v>
      </c>
      <c r="N43">
        <v>0.67</v>
      </c>
      <c r="O43">
        <v>3.58</v>
      </c>
      <c r="P43">
        <v>0.03</v>
      </c>
      <c r="Q43">
        <v>0.28000000000000003</v>
      </c>
      <c r="R43">
        <v>0.05</v>
      </c>
      <c r="S43">
        <v>0.32</v>
      </c>
      <c r="T43">
        <v>0.23</v>
      </c>
      <c r="U43">
        <v>0</v>
      </c>
      <c r="V43">
        <v>0</v>
      </c>
      <c r="W43">
        <v>20.67</v>
      </c>
      <c r="X43">
        <v>0.6</v>
      </c>
      <c r="Y43">
        <v>-1</v>
      </c>
      <c r="Z43">
        <v>-1</v>
      </c>
      <c r="AA43">
        <v>24.88</v>
      </c>
      <c r="AB43">
        <v>0.03</v>
      </c>
      <c r="AC43">
        <v>0.02</v>
      </c>
      <c r="AD43">
        <v>0.03</v>
      </c>
      <c r="AE43">
        <v>4.17</v>
      </c>
      <c r="AF43">
        <v>-1</v>
      </c>
      <c r="AG43">
        <v>-1</v>
      </c>
      <c r="AH43">
        <v>-1</v>
      </c>
      <c r="AI43">
        <v>0</v>
      </c>
      <c r="AJ43">
        <v>0</v>
      </c>
      <c r="AK43">
        <v>0.03</v>
      </c>
      <c r="AL43">
        <v>0.03</v>
      </c>
      <c r="AM43">
        <v>0.05</v>
      </c>
      <c r="AN43">
        <v>0.05</v>
      </c>
      <c r="AO43">
        <v>1.42</v>
      </c>
      <c r="AP43">
        <v>1.42</v>
      </c>
      <c r="AQ43">
        <v>22.67</v>
      </c>
      <c r="AR43">
        <v>0.53</v>
      </c>
      <c r="AS43">
        <v>0.68</v>
      </c>
      <c r="AT43">
        <v>-1</v>
      </c>
      <c r="AU43">
        <v>-1</v>
      </c>
      <c r="AV43">
        <v>0.05</v>
      </c>
      <c r="AW43">
        <v>29.88</v>
      </c>
      <c r="AX43">
        <v>29.88</v>
      </c>
      <c r="AY43">
        <v>0.17</v>
      </c>
      <c r="AZ43">
        <v>0</v>
      </c>
      <c r="BA43">
        <v>1446.9207721112655</v>
      </c>
    </row>
    <row r="44" spans="1:53" x14ac:dyDescent="0.25">
      <c r="A44">
        <v>4741</v>
      </c>
      <c r="B44" t="s">
        <v>2309</v>
      </c>
      <c r="C44">
        <v>0</v>
      </c>
      <c r="D44">
        <v>1.58</v>
      </c>
      <c r="E44">
        <v>0</v>
      </c>
      <c r="F44">
        <v>0</v>
      </c>
      <c r="G44">
        <v>0</v>
      </c>
      <c r="H44">
        <v>0.03</v>
      </c>
      <c r="I44">
        <v>0</v>
      </c>
      <c r="J44">
        <v>2</v>
      </c>
      <c r="K44">
        <v>0.03</v>
      </c>
      <c r="L44">
        <v>-1</v>
      </c>
      <c r="M44">
        <v>-1</v>
      </c>
      <c r="N44">
        <v>0.67</v>
      </c>
      <c r="O44">
        <v>3.58</v>
      </c>
      <c r="P44">
        <v>0.03</v>
      </c>
      <c r="Q44">
        <v>0.28000000000000003</v>
      </c>
      <c r="R44">
        <v>0.05</v>
      </c>
      <c r="S44">
        <v>0.32</v>
      </c>
      <c r="T44">
        <v>0.23</v>
      </c>
      <c r="U44">
        <v>0</v>
      </c>
      <c r="V44">
        <v>0</v>
      </c>
      <c r="W44">
        <v>20.67</v>
      </c>
      <c r="X44">
        <v>0.6</v>
      </c>
      <c r="Y44">
        <v>-1</v>
      </c>
      <c r="Z44">
        <v>-1</v>
      </c>
      <c r="AA44">
        <v>24.88</v>
      </c>
      <c r="AB44">
        <v>0.03</v>
      </c>
      <c r="AC44">
        <v>0.02</v>
      </c>
      <c r="AD44">
        <v>0.03</v>
      </c>
      <c r="AE44">
        <v>4.17</v>
      </c>
      <c r="AF44">
        <v>-1</v>
      </c>
      <c r="AG44">
        <v>-1</v>
      </c>
      <c r="AH44">
        <v>-1</v>
      </c>
      <c r="AI44">
        <v>0</v>
      </c>
      <c r="AJ44">
        <v>0</v>
      </c>
      <c r="AK44">
        <v>0.03</v>
      </c>
      <c r="AL44">
        <v>0.03</v>
      </c>
      <c r="AM44">
        <v>0.05</v>
      </c>
      <c r="AN44">
        <v>0.05</v>
      </c>
      <c r="AO44">
        <v>1.42</v>
      </c>
      <c r="AP44">
        <v>1.42</v>
      </c>
      <c r="AQ44">
        <v>22.67</v>
      </c>
      <c r="AR44">
        <v>0.53</v>
      </c>
      <c r="AS44">
        <v>0.68</v>
      </c>
      <c r="AT44">
        <v>-1</v>
      </c>
      <c r="AU44">
        <v>-1</v>
      </c>
      <c r="AV44">
        <v>0.05</v>
      </c>
      <c r="AW44">
        <v>29.88</v>
      </c>
      <c r="AX44">
        <v>29.88</v>
      </c>
      <c r="AY44">
        <v>0.17</v>
      </c>
      <c r="AZ44">
        <v>0</v>
      </c>
      <c r="BA44">
        <v>1393.9906806995639</v>
      </c>
    </row>
    <row r="45" spans="1:53" x14ac:dyDescent="0.25">
      <c r="A45">
        <v>4818</v>
      </c>
      <c r="B45" t="s">
        <v>2351</v>
      </c>
      <c r="C45">
        <v>0</v>
      </c>
      <c r="D45">
        <v>1.58</v>
      </c>
      <c r="E45">
        <v>0</v>
      </c>
      <c r="F45">
        <v>0</v>
      </c>
      <c r="G45">
        <v>0</v>
      </c>
      <c r="H45">
        <v>0.03</v>
      </c>
      <c r="I45">
        <v>0</v>
      </c>
      <c r="J45">
        <v>2</v>
      </c>
      <c r="K45">
        <v>0.03</v>
      </c>
      <c r="L45">
        <v>-1</v>
      </c>
      <c r="M45">
        <v>-1</v>
      </c>
      <c r="N45">
        <v>0.67</v>
      </c>
      <c r="O45">
        <v>3.58</v>
      </c>
      <c r="P45">
        <v>0.03</v>
      </c>
      <c r="Q45">
        <v>0.28000000000000003</v>
      </c>
      <c r="R45">
        <v>0.05</v>
      </c>
      <c r="S45">
        <v>0.32</v>
      </c>
      <c r="T45">
        <v>0.23</v>
      </c>
      <c r="U45">
        <v>0</v>
      </c>
      <c r="V45">
        <v>0</v>
      </c>
      <c r="W45">
        <v>20.67</v>
      </c>
      <c r="X45">
        <v>0.6</v>
      </c>
      <c r="Y45">
        <v>-1</v>
      </c>
      <c r="Z45">
        <v>-1</v>
      </c>
      <c r="AA45">
        <v>24.88</v>
      </c>
      <c r="AB45">
        <v>0.03</v>
      </c>
      <c r="AC45">
        <v>0.02</v>
      </c>
      <c r="AD45">
        <v>0.03</v>
      </c>
      <c r="AE45">
        <v>4.17</v>
      </c>
      <c r="AF45">
        <v>-1</v>
      </c>
      <c r="AG45">
        <v>-1</v>
      </c>
      <c r="AH45">
        <v>-1</v>
      </c>
      <c r="AI45">
        <v>0</v>
      </c>
      <c r="AJ45">
        <v>0</v>
      </c>
      <c r="AK45">
        <v>0.03</v>
      </c>
      <c r="AL45">
        <v>0.03</v>
      </c>
      <c r="AM45">
        <v>0.05</v>
      </c>
      <c r="AN45">
        <v>0.05</v>
      </c>
      <c r="AO45">
        <v>1.42</v>
      </c>
      <c r="AP45">
        <v>1.42</v>
      </c>
      <c r="AQ45">
        <v>22.67</v>
      </c>
      <c r="AR45">
        <v>0.53</v>
      </c>
      <c r="AS45">
        <v>0.68</v>
      </c>
      <c r="AT45">
        <v>-1</v>
      </c>
      <c r="AU45">
        <v>-1</v>
      </c>
      <c r="AV45">
        <v>0.05</v>
      </c>
      <c r="AW45">
        <v>29.88</v>
      </c>
      <c r="AX45">
        <v>29.88</v>
      </c>
      <c r="AY45">
        <v>0.17</v>
      </c>
      <c r="AZ45">
        <v>0</v>
      </c>
      <c r="BA45">
        <v>1523.954415632445</v>
      </c>
    </row>
    <row r="46" spans="1:53" x14ac:dyDescent="0.25">
      <c r="A46">
        <v>4845</v>
      </c>
      <c r="B46" t="s">
        <v>2360</v>
      </c>
      <c r="C46">
        <v>0</v>
      </c>
      <c r="D46">
        <v>1.58</v>
      </c>
      <c r="E46">
        <v>0</v>
      </c>
      <c r="F46">
        <v>0</v>
      </c>
      <c r="G46">
        <v>0</v>
      </c>
      <c r="H46">
        <v>0.03</v>
      </c>
      <c r="I46">
        <v>0</v>
      </c>
      <c r="J46">
        <v>2</v>
      </c>
      <c r="K46">
        <v>0.03</v>
      </c>
      <c r="L46">
        <v>-1</v>
      </c>
      <c r="M46">
        <v>-1</v>
      </c>
      <c r="N46">
        <v>0.67</v>
      </c>
      <c r="O46">
        <v>3.58</v>
      </c>
      <c r="P46">
        <v>0.03</v>
      </c>
      <c r="Q46">
        <v>0.28000000000000003</v>
      </c>
      <c r="R46">
        <v>0.05</v>
      </c>
      <c r="S46">
        <v>0.32</v>
      </c>
      <c r="T46">
        <v>0.23</v>
      </c>
      <c r="U46">
        <v>0</v>
      </c>
      <c r="V46">
        <v>0</v>
      </c>
      <c r="W46">
        <v>20.67</v>
      </c>
      <c r="X46">
        <v>0.6</v>
      </c>
      <c r="Y46">
        <v>-1</v>
      </c>
      <c r="Z46">
        <v>-1</v>
      </c>
      <c r="AA46">
        <v>24.88</v>
      </c>
      <c r="AB46">
        <v>0.03</v>
      </c>
      <c r="AC46">
        <v>0.02</v>
      </c>
      <c r="AD46">
        <v>0.03</v>
      </c>
      <c r="AE46">
        <v>4.17</v>
      </c>
      <c r="AF46">
        <v>-1</v>
      </c>
      <c r="AG46">
        <v>-1</v>
      </c>
      <c r="AH46">
        <v>-1</v>
      </c>
      <c r="AI46">
        <v>0</v>
      </c>
      <c r="AJ46">
        <v>0</v>
      </c>
      <c r="AK46">
        <v>0.03</v>
      </c>
      <c r="AL46">
        <v>0.03</v>
      </c>
      <c r="AM46">
        <v>0.05</v>
      </c>
      <c r="AN46">
        <v>0.05</v>
      </c>
      <c r="AO46">
        <v>1.42</v>
      </c>
      <c r="AP46">
        <v>1.42</v>
      </c>
      <c r="AQ46">
        <v>22.67</v>
      </c>
      <c r="AR46">
        <v>0.53</v>
      </c>
      <c r="AS46">
        <v>0.68</v>
      </c>
      <c r="AT46">
        <v>-1</v>
      </c>
      <c r="AU46">
        <v>-1</v>
      </c>
      <c r="AV46">
        <v>0.05</v>
      </c>
      <c r="AW46">
        <v>29.88</v>
      </c>
      <c r="AX46">
        <v>29.88</v>
      </c>
      <c r="AY46">
        <v>0.17</v>
      </c>
      <c r="AZ46">
        <v>0</v>
      </c>
      <c r="BA46">
        <v>1428.096096355918</v>
      </c>
    </row>
    <row r="47" spans="1:53" x14ac:dyDescent="0.25">
      <c r="A47">
        <v>5253</v>
      </c>
      <c r="B47" t="s">
        <v>2566</v>
      </c>
      <c r="C47">
        <v>0</v>
      </c>
      <c r="D47">
        <v>1.58</v>
      </c>
      <c r="E47">
        <v>0</v>
      </c>
      <c r="F47">
        <v>0</v>
      </c>
      <c r="G47">
        <v>0</v>
      </c>
      <c r="H47">
        <v>0.03</v>
      </c>
      <c r="I47">
        <v>0</v>
      </c>
      <c r="J47">
        <v>2</v>
      </c>
      <c r="K47">
        <v>0.03</v>
      </c>
      <c r="L47">
        <v>-1</v>
      </c>
      <c r="M47">
        <v>-1</v>
      </c>
      <c r="N47">
        <v>0.67</v>
      </c>
      <c r="O47">
        <v>3.58</v>
      </c>
      <c r="P47">
        <v>0.03</v>
      </c>
      <c r="Q47">
        <v>0.28000000000000003</v>
      </c>
      <c r="R47">
        <v>0.05</v>
      </c>
      <c r="S47">
        <v>0.32</v>
      </c>
      <c r="T47">
        <v>0.23</v>
      </c>
      <c r="U47">
        <v>0</v>
      </c>
      <c r="V47">
        <v>0</v>
      </c>
      <c r="W47">
        <v>20.67</v>
      </c>
      <c r="X47">
        <v>0.6</v>
      </c>
      <c r="Y47">
        <v>-1</v>
      </c>
      <c r="Z47">
        <v>-1</v>
      </c>
      <c r="AA47">
        <v>24.88</v>
      </c>
      <c r="AB47">
        <v>0.03</v>
      </c>
      <c r="AC47">
        <v>0.02</v>
      </c>
      <c r="AD47">
        <v>0.03</v>
      </c>
      <c r="AE47">
        <v>4.17</v>
      </c>
      <c r="AF47">
        <v>-1</v>
      </c>
      <c r="AG47">
        <v>-1</v>
      </c>
      <c r="AH47">
        <v>-1</v>
      </c>
      <c r="AI47">
        <v>0</v>
      </c>
      <c r="AJ47">
        <v>0</v>
      </c>
      <c r="AK47">
        <v>0.03</v>
      </c>
      <c r="AL47">
        <v>0.03</v>
      </c>
      <c r="AM47">
        <v>0.05</v>
      </c>
      <c r="AN47">
        <v>0.05</v>
      </c>
      <c r="AO47">
        <v>1.42</v>
      </c>
      <c r="AP47">
        <v>1.42</v>
      </c>
      <c r="AQ47">
        <v>22.67</v>
      </c>
      <c r="AR47">
        <v>0.53</v>
      </c>
      <c r="AS47">
        <v>0.68</v>
      </c>
      <c r="AT47">
        <v>-1</v>
      </c>
      <c r="AU47">
        <v>-1</v>
      </c>
      <c r="AV47">
        <v>0.05</v>
      </c>
      <c r="AW47">
        <v>29.88</v>
      </c>
      <c r="AX47">
        <v>29.88</v>
      </c>
      <c r="AY47">
        <v>0.17</v>
      </c>
      <c r="AZ47">
        <v>0</v>
      </c>
      <c r="BA47">
        <v>1441.8460101264195</v>
      </c>
    </row>
    <row r="48" spans="1:53" x14ac:dyDescent="0.25">
      <c r="A48">
        <v>5299</v>
      </c>
      <c r="B48" t="s">
        <v>2591</v>
      </c>
      <c r="C48">
        <v>0</v>
      </c>
      <c r="D48">
        <v>1.58</v>
      </c>
      <c r="E48">
        <v>0</v>
      </c>
      <c r="F48">
        <v>0</v>
      </c>
      <c r="G48">
        <v>0</v>
      </c>
      <c r="H48">
        <v>0.03</v>
      </c>
      <c r="I48">
        <v>0</v>
      </c>
      <c r="J48">
        <v>2</v>
      </c>
      <c r="K48">
        <v>0.03</v>
      </c>
      <c r="L48">
        <v>-1</v>
      </c>
      <c r="M48">
        <v>-1</v>
      </c>
      <c r="N48">
        <v>0.67</v>
      </c>
      <c r="O48">
        <v>3.58</v>
      </c>
      <c r="P48">
        <v>0.03</v>
      </c>
      <c r="Q48">
        <v>0.28000000000000003</v>
      </c>
      <c r="R48">
        <v>0.05</v>
      </c>
      <c r="S48">
        <v>0.32</v>
      </c>
      <c r="T48">
        <v>0.23</v>
      </c>
      <c r="U48">
        <v>0</v>
      </c>
      <c r="V48">
        <v>0</v>
      </c>
      <c r="W48">
        <v>20.67</v>
      </c>
      <c r="X48">
        <v>0.6</v>
      </c>
      <c r="Y48">
        <v>-1</v>
      </c>
      <c r="Z48">
        <v>-1</v>
      </c>
      <c r="AA48">
        <v>24.88</v>
      </c>
      <c r="AB48">
        <v>0.03</v>
      </c>
      <c r="AC48">
        <v>0.02</v>
      </c>
      <c r="AD48">
        <v>0.03</v>
      </c>
      <c r="AE48">
        <v>4.17</v>
      </c>
      <c r="AF48">
        <v>-1</v>
      </c>
      <c r="AG48">
        <v>-1</v>
      </c>
      <c r="AH48">
        <v>-1</v>
      </c>
      <c r="AI48">
        <v>0</v>
      </c>
      <c r="AJ48">
        <v>0</v>
      </c>
      <c r="AK48">
        <v>0.03</v>
      </c>
      <c r="AL48">
        <v>0.03</v>
      </c>
      <c r="AM48">
        <v>0.05</v>
      </c>
      <c r="AN48">
        <v>0.05</v>
      </c>
      <c r="AO48">
        <v>1.42</v>
      </c>
      <c r="AP48">
        <v>1.42</v>
      </c>
      <c r="AQ48">
        <v>22.67</v>
      </c>
      <c r="AR48">
        <v>0.53</v>
      </c>
      <c r="AS48">
        <v>0.68</v>
      </c>
      <c r="AT48">
        <v>-1</v>
      </c>
      <c r="AU48">
        <v>-1</v>
      </c>
      <c r="AV48">
        <v>0.05</v>
      </c>
      <c r="AW48">
        <v>29.88</v>
      </c>
      <c r="AX48">
        <v>29.88</v>
      </c>
      <c r="AY48">
        <v>0.17</v>
      </c>
      <c r="AZ48">
        <v>0</v>
      </c>
      <c r="BA48">
        <v>1375.9464268791714</v>
      </c>
    </row>
    <row r="49" spans="1:53" x14ac:dyDescent="0.25">
      <c r="A49">
        <v>5464</v>
      </c>
      <c r="B49" t="s">
        <v>2656</v>
      </c>
      <c r="C49">
        <v>0</v>
      </c>
      <c r="D49">
        <v>1.58</v>
      </c>
      <c r="E49">
        <v>0</v>
      </c>
      <c r="F49">
        <v>0</v>
      </c>
      <c r="G49">
        <v>0</v>
      </c>
      <c r="H49">
        <v>0.03</v>
      </c>
      <c r="I49">
        <v>0</v>
      </c>
      <c r="J49">
        <v>2</v>
      </c>
      <c r="K49">
        <v>0.03</v>
      </c>
      <c r="L49">
        <v>-1</v>
      </c>
      <c r="M49">
        <v>-1</v>
      </c>
      <c r="N49">
        <v>0.67</v>
      </c>
      <c r="O49">
        <v>3.58</v>
      </c>
      <c r="P49">
        <v>0.03</v>
      </c>
      <c r="Q49">
        <v>0.28000000000000003</v>
      </c>
      <c r="R49">
        <v>0.05</v>
      </c>
      <c r="S49">
        <v>0.32</v>
      </c>
      <c r="T49">
        <v>0.23</v>
      </c>
      <c r="U49">
        <v>0</v>
      </c>
      <c r="V49">
        <v>0</v>
      </c>
      <c r="W49">
        <v>20.67</v>
      </c>
      <c r="X49">
        <v>0.6</v>
      </c>
      <c r="Y49">
        <v>-1</v>
      </c>
      <c r="Z49">
        <v>-1</v>
      </c>
      <c r="AA49">
        <v>24.88</v>
      </c>
      <c r="AB49">
        <v>0.03</v>
      </c>
      <c r="AC49">
        <v>0.02</v>
      </c>
      <c r="AD49">
        <v>0.03</v>
      </c>
      <c r="AE49">
        <v>4.17</v>
      </c>
      <c r="AF49">
        <v>-1</v>
      </c>
      <c r="AG49">
        <v>-1</v>
      </c>
      <c r="AH49">
        <v>-1</v>
      </c>
      <c r="AI49">
        <v>0</v>
      </c>
      <c r="AJ49">
        <v>0</v>
      </c>
      <c r="AK49">
        <v>0.03</v>
      </c>
      <c r="AL49">
        <v>0.03</v>
      </c>
      <c r="AM49">
        <v>0.05</v>
      </c>
      <c r="AN49">
        <v>0.05</v>
      </c>
      <c r="AO49">
        <v>1.42</v>
      </c>
      <c r="AP49">
        <v>1.42</v>
      </c>
      <c r="AQ49">
        <v>22.67</v>
      </c>
      <c r="AR49">
        <v>0.53</v>
      </c>
      <c r="AS49">
        <v>0.68</v>
      </c>
      <c r="AT49">
        <v>-1</v>
      </c>
      <c r="AU49">
        <v>-1</v>
      </c>
      <c r="AV49">
        <v>0.05</v>
      </c>
      <c r="AW49">
        <v>29.88</v>
      </c>
      <c r="AX49">
        <v>29.88</v>
      </c>
      <c r="AY49">
        <v>0.17</v>
      </c>
      <c r="AZ49">
        <v>0</v>
      </c>
      <c r="BA49">
        <v>1396.895606391683</v>
      </c>
    </row>
    <row r="50" spans="1:53" x14ac:dyDescent="0.25">
      <c r="A50">
        <v>5542</v>
      </c>
      <c r="B50" t="s">
        <v>2710</v>
      </c>
      <c r="C50">
        <v>0</v>
      </c>
      <c r="D50">
        <v>1.58</v>
      </c>
      <c r="E50">
        <v>0</v>
      </c>
      <c r="F50">
        <v>0</v>
      </c>
      <c r="G50">
        <v>0</v>
      </c>
      <c r="H50">
        <v>0.03</v>
      </c>
      <c r="I50">
        <v>0</v>
      </c>
      <c r="J50">
        <v>2</v>
      </c>
      <c r="K50">
        <v>0.03</v>
      </c>
      <c r="L50">
        <v>-1</v>
      </c>
      <c r="M50">
        <v>-1</v>
      </c>
      <c r="N50">
        <v>0.67</v>
      </c>
      <c r="O50">
        <v>3.58</v>
      </c>
      <c r="P50">
        <v>0.03</v>
      </c>
      <c r="Q50">
        <v>0.28000000000000003</v>
      </c>
      <c r="R50">
        <v>0.05</v>
      </c>
      <c r="S50">
        <v>0.32</v>
      </c>
      <c r="T50">
        <v>0.23</v>
      </c>
      <c r="U50">
        <v>0</v>
      </c>
      <c r="V50">
        <v>0</v>
      </c>
      <c r="W50">
        <v>20.67</v>
      </c>
      <c r="X50">
        <v>0.6</v>
      </c>
      <c r="Y50">
        <v>-1</v>
      </c>
      <c r="Z50">
        <v>-1</v>
      </c>
      <c r="AA50">
        <v>24.88</v>
      </c>
      <c r="AB50">
        <v>0.03</v>
      </c>
      <c r="AC50">
        <v>0.02</v>
      </c>
      <c r="AD50">
        <v>0.03</v>
      </c>
      <c r="AE50">
        <v>4.17</v>
      </c>
      <c r="AF50">
        <v>-1</v>
      </c>
      <c r="AG50">
        <v>-1</v>
      </c>
      <c r="AH50">
        <v>-1</v>
      </c>
      <c r="AI50">
        <v>0</v>
      </c>
      <c r="AJ50">
        <v>0</v>
      </c>
      <c r="AK50">
        <v>0.03</v>
      </c>
      <c r="AL50">
        <v>0.03</v>
      </c>
      <c r="AM50">
        <v>0.05</v>
      </c>
      <c r="AN50">
        <v>0.05</v>
      </c>
      <c r="AO50">
        <v>1.42</v>
      </c>
      <c r="AP50">
        <v>1.42</v>
      </c>
      <c r="AQ50">
        <v>22.67</v>
      </c>
      <c r="AR50">
        <v>0.53</v>
      </c>
      <c r="AS50">
        <v>0.68</v>
      </c>
      <c r="AT50">
        <v>-1</v>
      </c>
      <c r="AU50">
        <v>-1</v>
      </c>
      <c r="AV50">
        <v>0.05</v>
      </c>
      <c r="AW50">
        <v>29.88</v>
      </c>
      <c r="AX50">
        <v>29.88</v>
      </c>
      <c r="AY50">
        <v>0.17</v>
      </c>
      <c r="AZ50">
        <v>0</v>
      </c>
      <c r="BA50">
        <v>1434.311846428895</v>
      </c>
    </row>
    <row r="51" spans="1:53" x14ac:dyDescent="0.25">
      <c r="A51">
        <v>5658</v>
      </c>
      <c r="B51" t="s">
        <v>2782</v>
      </c>
      <c r="C51">
        <v>0</v>
      </c>
      <c r="D51">
        <v>1.58</v>
      </c>
      <c r="E51">
        <v>0</v>
      </c>
      <c r="F51">
        <v>0</v>
      </c>
      <c r="G51">
        <v>0</v>
      </c>
      <c r="H51">
        <v>0.03</v>
      </c>
      <c r="I51">
        <v>0</v>
      </c>
      <c r="J51">
        <v>2</v>
      </c>
      <c r="K51">
        <v>0.03</v>
      </c>
      <c r="L51">
        <v>-1</v>
      </c>
      <c r="M51">
        <v>-1</v>
      </c>
      <c r="N51">
        <v>0.67</v>
      </c>
      <c r="O51">
        <v>3.58</v>
      </c>
      <c r="P51">
        <v>0.03</v>
      </c>
      <c r="Q51">
        <v>0.28000000000000003</v>
      </c>
      <c r="R51">
        <v>0.05</v>
      </c>
      <c r="S51">
        <v>0.32</v>
      </c>
      <c r="T51">
        <v>0.23</v>
      </c>
      <c r="U51">
        <v>0</v>
      </c>
      <c r="V51">
        <v>0</v>
      </c>
      <c r="W51">
        <v>20.67</v>
      </c>
      <c r="X51">
        <v>0.6</v>
      </c>
      <c r="Y51">
        <v>-1</v>
      </c>
      <c r="Z51">
        <v>-1</v>
      </c>
      <c r="AA51">
        <v>24.88</v>
      </c>
      <c r="AB51">
        <v>0.03</v>
      </c>
      <c r="AC51">
        <v>0.02</v>
      </c>
      <c r="AD51">
        <v>0.03</v>
      </c>
      <c r="AE51">
        <v>4.17</v>
      </c>
      <c r="AF51">
        <v>-1</v>
      </c>
      <c r="AG51">
        <v>-1</v>
      </c>
      <c r="AH51">
        <v>-1</v>
      </c>
      <c r="AI51">
        <v>0</v>
      </c>
      <c r="AJ51">
        <v>0</v>
      </c>
      <c r="AK51">
        <v>0.03</v>
      </c>
      <c r="AL51">
        <v>0.03</v>
      </c>
      <c r="AM51">
        <v>0.05</v>
      </c>
      <c r="AN51">
        <v>0.05</v>
      </c>
      <c r="AO51">
        <v>1.42</v>
      </c>
      <c r="AP51">
        <v>1.42</v>
      </c>
      <c r="AQ51">
        <v>22.67</v>
      </c>
      <c r="AR51">
        <v>0.53</v>
      </c>
      <c r="AS51">
        <v>0.68</v>
      </c>
      <c r="AT51">
        <v>-1</v>
      </c>
      <c r="AU51">
        <v>-1</v>
      </c>
      <c r="AV51">
        <v>0.05</v>
      </c>
      <c r="AW51">
        <v>29.88</v>
      </c>
      <c r="AX51">
        <v>29.88</v>
      </c>
      <c r="AY51">
        <v>0.17</v>
      </c>
      <c r="AZ51">
        <v>0</v>
      </c>
      <c r="BA51">
        <v>1470.9640884560179</v>
      </c>
    </row>
    <row r="52" spans="1:53" x14ac:dyDescent="0.25">
      <c r="A52">
        <v>5690</v>
      </c>
      <c r="B52" t="s">
        <v>2808</v>
      </c>
      <c r="C52">
        <v>0</v>
      </c>
      <c r="D52">
        <v>1.58</v>
      </c>
      <c r="E52">
        <v>0</v>
      </c>
      <c r="F52">
        <v>0</v>
      </c>
      <c r="G52">
        <v>0</v>
      </c>
      <c r="H52">
        <v>0.03</v>
      </c>
      <c r="I52">
        <v>0</v>
      </c>
      <c r="J52">
        <v>2</v>
      </c>
      <c r="K52">
        <v>0.03</v>
      </c>
      <c r="L52">
        <v>-1</v>
      </c>
      <c r="M52">
        <v>-1</v>
      </c>
      <c r="N52">
        <v>0.67</v>
      </c>
      <c r="O52">
        <v>3.58</v>
      </c>
      <c r="P52">
        <v>0.03</v>
      </c>
      <c r="Q52">
        <v>0.28000000000000003</v>
      </c>
      <c r="R52">
        <v>0.05</v>
      </c>
      <c r="S52">
        <v>0.32</v>
      </c>
      <c r="T52">
        <v>0.23</v>
      </c>
      <c r="U52">
        <v>0</v>
      </c>
      <c r="V52">
        <v>0</v>
      </c>
      <c r="W52">
        <v>20.67</v>
      </c>
      <c r="X52">
        <v>0.6</v>
      </c>
      <c r="Y52">
        <v>-1</v>
      </c>
      <c r="Z52">
        <v>-1</v>
      </c>
      <c r="AA52">
        <v>24.88</v>
      </c>
      <c r="AB52">
        <v>0.03</v>
      </c>
      <c r="AC52">
        <v>0.02</v>
      </c>
      <c r="AD52">
        <v>0.03</v>
      </c>
      <c r="AE52">
        <v>4.17</v>
      </c>
      <c r="AF52">
        <v>-1</v>
      </c>
      <c r="AG52">
        <v>-1</v>
      </c>
      <c r="AH52">
        <v>-1</v>
      </c>
      <c r="AI52">
        <v>0</v>
      </c>
      <c r="AJ52">
        <v>0</v>
      </c>
      <c r="AK52">
        <v>0.03</v>
      </c>
      <c r="AL52">
        <v>0.03</v>
      </c>
      <c r="AM52">
        <v>0.05</v>
      </c>
      <c r="AN52">
        <v>0.05</v>
      </c>
      <c r="AO52">
        <v>1.42</v>
      </c>
      <c r="AP52">
        <v>1.42</v>
      </c>
      <c r="AQ52">
        <v>22.67</v>
      </c>
      <c r="AR52">
        <v>0.53</v>
      </c>
      <c r="AS52">
        <v>0.68</v>
      </c>
      <c r="AT52">
        <v>-1</v>
      </c>
      <c r="AU52">
        <v>-1</v>
      </c>
      <c r="AV52">
        <v>0.05</v>
      </c>
      <c r="AW52">
        <v>29.88</v>
      </c>
      <c r="AX52">
        <v>29.88</v>
      </c>
      <c r="AY52">
        <v>0.17</v>
      </c>
      <c r="AZ52">
        <v>0</v>
      </c>
      <c r="BA52">
        <v>1464.4686855177729</v>
      </c>
    </row>
    <row r="53" spans="1:53" x14ac:dyDescent="0.25">
      <c r="A53">
        <v>5913</v>
      </c>
      <c r="B53" t="s">
        <v>2946</v>
      </c>
      <c r="C53">
        <v>0</v>
      </c>
      <c r="D53">
        <v>1.58</v>
      </c>
      <c r="E53">
        <v>0</v>
      </c>
      <c r="F53">
        <v>0</v>
      </c>
      <c r="G53">
        <v>0</v>
      </c>
      <c r="H53">
        <v>0.03</v>
      </c>
      <c r="I53">
        <v>0</v>
      </c>
      <c r="J53">
        <v>2</v>
      </c>
      <c r="K53">
        <v>0.03</v>
      </c>
      <c r="L53">
        <v>-1</v>
      </c>
      <c r="M53">
        <v>-1</v>
      </c>
      <c r="N53">
        <v>0.67</v>
      </c>
      <c r="O53">
        <v>3.58</v>
      </c>
      <c r="P53">
        <v>0.03</v>
      </c>
      <c r="Q53">
        <v>0.28000000000000003</v>
      </c>
      <c r="R53">
        <v>0.05</v>
      </c>
      <c r="S53">
        <v>0.32</v>
      </c>
      <c r="T53">
        <v>0.23</v>
      </c>
      <c r="U53">
        <v>0</v>
      </c>
      <c r="V53">
        <v>0</v>
      </c>
      <c r="W53">
        <v>20.67</v>
      </c>
      <c r="X53">
        <v>0.6</v>
      </c>
      <c r="Y53">
        <v>-1</v>
      </c>
      <c r="Z53">
        <v>-1</v>
      </c>
      <c r="AA53">
        <v>24.88</v>
      </c>
      <c r="AB53">
        <v>0.03</v>
      </c>
      <c r="AC53">
        <v>0.02</v>
      </c>
      <c r="AD53">
        <v>0.03</v>
      </c>
      <c r="AE53">
        <v>4.17</v>
      </c>
      <c r="AF53">
        <v>-1</v>
      </c>
      <c r="AG53">
        <v>-1</v>
      </c>
      <c r="AH53">
        <v>-1</v>
      </c>
      <c r="AI53">
        <v>0</v>
      </c>
      <c r="AJ53">
        <v>0</v>
      </c>
      <c r="AK53">
        <v>0.03</v>
      </c>
      <c r="AL53">
        <v>0.03</v>
      </c>
      <c r="AM53">
        <v>0.05</v>
      </c>
      <c r="AN53">
        <v>0.05</v>
      </c>
      <c r="AO53">
        <v>1.42</v>
      </c>
      <c r="AP53">
        <v>1.42</v>
      </c>
      <c r="AQ53">
        <v>22.67</v>
      </c>
      <c r="AR53">
        <v>0.53</v>
      </c>
      <c r="AS53">
        <v>0.68</v>
      </c>
      <c r="AT53">
        <v>-1</v>
      </c>
      <c r="AU53">
        <v>-1</v>
      </c>
      <c r="AV53">
        <v>0.05</v>
      </c>
      <c r="AW53">
        <v>29.88</v>
      </c>
      <c r="AX53">
        <v>29.88</v>
      </c>
      <c r="AY53">
        <v>0.17</v>
      </c>
      <c r="AZ53">
        <v>0</v>
      </c>
      <c r="BA53">
        <v>1411.5774400032085</v>
      </c>
    </row>
    <row r="54" spans="1:53" x14ac:dyDescent="0.25">
      <c r="A54">
        <v>5998</v>
      </c>
      <c r="B54" t="s">
        <v>3010</v>
      </c>
      <c r="C54">
        <v>0</v>
      </c>
      <c r="D54">
        <v>1.58</v>
      </c>
      <c r="E54">
        <v>0</v>
      </c>
      <c r="F54">
        <v>0</v>
      </c>
      <c r="G54">
        <v>0</v>
      </c>
      <c r="H54">
        <v>0.03</v>
      </c>
      <c r="I54">
        <v>0</v>
      </c>
      <c r="J54">
        <v>2</v>
      </c>
      <c r="K54">
        <v>0.03</v>
      </c>
      <c r="L54">
        <v>-1</v>
      </c>
      <c r="M54">
        <v>-1</v>
      </c>
      <c r="N54">
        <v>0.67</v>
      </c>
      <c r="O54">
        <v>3.58</v>
      </c>
      <c r="P54">
        <v>0.03</v>
      </c>
      <c r="Q54">
        <v>0.28000000000000003</v>
      </c>
      <c r="R54">
        <v>0.05</v>
      </c>
      <c r="S54">
        <v>0.32</v>
      </c>
      <c r="T54">
        <v>0.23</v>
      </c>
      <c r="U54">
        <v>0</v>
      </c>
      <c r="V54">
        <v>0</v>
      </c>
      <c r="W54">
        <v>20.67</v>
      </c>
      <c r="X54">
        <v>0.6</v>
      </c>
      <c r="Y54">
        <v>-1</v>
      </c>
      <c r="Z54">
        <v>-1</v>
      </c>
      <c r="AA54">
        <v>24.88</v>
      </c>
      <c r="AB54">
        <v>0.03</v>
      </c>
      <c r="AC54">
        <v>0.02</v>
      </c>
      <c r="AD54">
        <v>0.03</v>
      </c>
      <c r="AE54">
        <v>4.17</v>
      </c>
      <c r="AF54">
        <v>-1</v>
      </c>
      <c r="AG54">
        <v>-1</v>
      </c>
      <c r="AH54">
        <v>-1</v>
      </c>
      <c r="AI54">
        <v>0</v>
      </c>
      <c r="AJ54">
        <v>0</v>
      </c>
      <c r="AK54">
        <v>0.03</v>
      </c>
      <c r="AL54">
        <v>0.03</v>
      </c>
      <c r="AM54">
        <v>0.05</v>
      </c>
      <c r="AN54">
        <v>0.05</v>
      </c>
      <c r="AO54">
        <v>1.42</v>
      </c>
      <c r="AP54">
        <v>1.42</v>
      </c>
      <c r="AQ54">
        <v>22.67</v>
      </c>
      <c r="AR54">
        <v>0.53</v>
      </c>
      <c r="AS54">
        <v>0.68</v>
      </c>
      <c r="AT54">
        <v>-1</v>
      </c>
      <c r="AU54">
        <v>-1</v>
      </c>
      <c r="AV54">
        <v>0.05</v>
      </c>
      <c r="AW54">
        <v>29.88</v>
      </c>
      <c r="AX54">
        <v>29.88</v>
      </c>
      <c r="AY54">
        <v>0.17</v>
      </c>
      <c r="AZ54">
        <v>0</v>
      </c>
      <c r="BA54">
        <v>1422.7268786886921</v>
      </c>
    </row>
    <row r="55" spans="1:53" x14ac:dyDescent="0.25">
      <c r="A55">
        <v>5999</v>
      </c>
      <c r="B55" t="s">
        <v>3011</v>
      </c>
      <c r="C55">
        <v>0</v>
      </c>
      <c r="D55">
        <v>1.58</v>
      </c>
      <c r="E55">
        <v>0</v>
      </c>
      <c r="F55">
        <v>0</v>
      </c>
      <c r="G55">
        <v>0</v>
      </c>
      <c r="H55">
        <v>0.03</v>
      </c>
      <c r="I55">
        <v>0</v>
      </c>
      <c r="J55">
        <v>2</v>
      </c>
      <c r="K55">
        <v>0.03</v>
      </c>
      <c r="L55">
        <v>-1</v>
      </c>
      <c r="M55">
        <v>-1</v>
      </c>
      <c r="N55">
        <v>0.67</v>
      </c>
      <c r="O55">
        <v>3.58</v>
      </c>
      <c r="P55">
        <v>0.03</v>
      </c>
      <c r="Q55">
        <v>0.28000000000000003</v>
      </c>
      <c r="R55">
        <v>0.05</v>
      </c>
      <c r="S55">
        <v>0.32</v>
      </c>
      <c r="T55">
        <v>0.23</v>
      </c>
      <c r="U55">
        <v>0</v>
      </c>
      <c r="V55">
        <v>0</v>
      </c>
      <c r="W55">
        <v>20.67</v>
      </c>
      <c r="X55">
        <v>0.6</v>
      </c>
      <c r="Y55">
        <v>-1</v>
      </c>
      <c r="Z55">
        <v>-1</v>
      </c>
      <c r="AA55">
        <v>24.88</v>
      </c>
      <c r="AB55">
        <v>0.03</v>
      </c>
      <c r="AC55">
        <v>0.02</v>
      </c>
      <c r="AD55">
        <v>0.03</v>
      </c>
      <c r="AE55">
        <v>4.17</v>
      </c>
      <c r="AF55">
        <v>-1</v>
      </c>
      <c r="AG55">
        <v>-1</v>
      </c>
      <c r="AH55">
        <v>-1</v>
      </c>
      <c r="AI55">
        <v>0</v>
      </c>
      <c r="AJ55">
        <v>0</v>
      </c>
      <c r="AK55">
        <v>0.03</v>
      </c>
      <c r="AL55">
        <v>0.03</v>
      </c>
      <c r="AM55">
        <v>0.05</v>
      </c>
      <c r="AN55">
        <v>0.05</v>
      </c>
      <c r="AO55">
        <v>1.42</v>
      </c>
      <c r="AP55">
        <v>1.42</v>
      </c>
      <c r="AQ55">
        <v>22.67</v>
      </c>
      <c r="AR55">
        <v>0.53</v>
      </c>
      <c r="AS55">
        <v>0.68</v>
      </c>
      <c r="AT55">
        <v>-1</v>
      </c>
      <c r="AU55">
        <v>-1</v>
      </c>
      <c r="AV55">
        <v>0.05</v>
      </c>
      <c r="AW55">
        <v>29.88</v>
      </c>
      <c r="AX55">
        <v>29.88</v>
      </c>
      <c r="AY55">
        <v>0.17</v>
      </c>
      <c r="AZ55">
        <v>0</v>
      </c>
      <c r="BA55">
        <v>1345.7727526241329</v>
      </c>
    </row>
    <row r="56" spans="1:53" x14ac:dyDescent="0.25">
      <c r="A56">
        <v>6022</v>
      </c>
      <c r="B56" t="s">
        <v>3028</v>
      </c>
      <c r="C56">
        <v>0</v>
      </c>
      <c r="D56">
        <v>1.58</v>
      </c>
      <c r="E56">
        <v>0</v>
      </c>
      <c r="F56">
        <v>0</v>
      </c>
      <c r="G56">
        <v>0</v>
      </c>
      <c r="H56">
        <v>0.03</v>
      </c>
      <c r="I56">
        <v>0</v>
      </c>
      <c r="J56">
        <v>2</v>
      </c>
      <c r="K56">
        <v>0.03</v>
      </c>
      <c r="L56">
        <v>-1</v>
      </c>
      <c r="M56">
        <v>-1</v>
      </c>
      <c r="N56">
        <v>0.67</v>
      </c>
      <c r="O56">
        <v>3.58</v>
      </c>
      <c r="P56">
        <v>0.03</v>
      </c>
      <c r="Q56">
        <v>0.28000000000000003</v>
      </c>
      <c r="R56">
        <v>0.05</v>
      </c>
      <c r="S56">
        <v>0.32</v>
      </c>
      <c r="T56">
        <v>0.23</v>
      </c>
      <c r="U56">
        <v>0</v>
      </c>
      <c r="V56">
        <v>0</v>
      </c>
      <c r="W56">
        <v>20.67</v>
      </c>
      <c r="X56">
        <v>0.6</v>
      </c>
      <c r="Y56">
        <v>-1</v>
      </c>
      <c r="Z56">
        <v>-1</v>
      </c>
      <c r="AA56">
        <v>24.88</v>
      </c>
      <c r="AB56">
        <v>0.03</v>
      </c>
      <c r="AC56">
        <v>0.02</v>
      </c>
      <c r="AD56">
        <v>0.03</v>
      </c>
      <c r="AE56">
        <v>4.17</v>
      </c>
      <c r="AF56">
        <v>-1</v>
      </c>
      <c r="AG56">
        <v>-1</v>
      </c>
      <c r="AH56">
        <v>-1</v>
      </c>
      <c r="AI56">
        <v>0</v>
      </c>
      <c r="AJ56">
        <v>0</v>
      </c>
      <c r="AK56">
        <v>0.03</v>
      </c>
      <c r="AL56">
        <v>0.03</v>
      </c>
      <c r="AM56">
        <v>0.05</v>
      </c>
      <c r="AN56">
        <v>0.05</v>
      </c>
      <c r="AO56">
        <v>1.42</v>
      </c>
      <c r="AP56">
        <v>1.42</v>
      </c>
      <c r="AQ56">
        <v>22.67</v>
      </c>
      <c r="AR56">
        <v>0.53</v>
      </c>
      <c r="AS56">
        <v>0.68</v>
      </c>
      <c r="AT56">
        <v>-1</v>
      </c>
      <c r="AU56">
        <v>-1</v>
      </c>
      <c r="AV56">
        <v>0.05</v>
      </c>
      <c r="AW56">
        <v>29.88</v>
      </c>
      <c r="AX56">
        <v>29.88</v>
      </c>
      <c r="AY56">
        <v>0.17</v>
      </c>
      <c r="AZ56">
        <v>0</v>
      </c>
      <c r="BA56">
        <v>1449.0495169472033</v>
      </c>
    </row>
    <row r="57" spans="1:53" x14ac:dyDescent="0.25">
      <c r="A57">
        <v>6047</v>
      </c>
      <c r="B57" t="s">
        <v>3044</v>
      </c>
      <c r="C57">
        <v>0</v>
      </c>
      <c r="D57">
        <v>1.58</v>
      </c>
      <c r="E57">
        <v>0</v>
      </c>
      <c r="F57">
        <v>0</v>
      </c>
      <c r="G57">
        <v>0</v>
      </c>
      <c r="H57">
        <v>0.03</v>
      </c>
      <c r="I57">
        <v>0</v>
      </c>
      <c r="J57">
        <v>2</v>
      </c>
      <c r="K57">
        <v>0.03</v>
      </c>
      <c r="L57">
        <v>-1</v>
      </c>
      <c r="M57">
        <v>-1</v>
      </c>
      <c r="N57">
        <v>0.67</v>
      </c>
      <c r="O57">
        <v>3.58</v>
      </c>
      <c r="P57">
        <v>0.03</v>
      </c>
      <c r="Q57">
        <v>0.28000000000000003</v>
      </c>
      <c r="R57">
        <v>0.05</v>
      </c>
      <c r="S57">
        <v>0.32</v>
      </c>
      <c r="T57">
        <v>0.23</v>
      </c>
      <c r="U57">
        <v>0</v>
      </c>
      <c r="V57">
        <v>0</v>
      </c>
      <c r="W57">
        <v>20.67</v>
      </c>
      <c r="X57">
        <v>0.6</v>
      </c>
      <c r="Y57">
        <v>-1</v>
      </c>
      <c r="Z57">
        <v>-1</v>
      </c>
      <c r="AA57">
        <v>24.88</v>
      </c>
      <c r="AB57">
        <v>0.03</v>
      </c>
      <c r="AC57">
        <v>0.02</v>
      </c>
      <c r="AD57">
        <v>0.03</v>
      </c>
      <c r="AE57">
        <v>4.17</v>
      </c>
      <c r="AF57">
        <v>-1</v>
      </c>
      <c r="AG57">
        <v>-1</v>
      </c>
      <c r="AH57">
        <v>-1</v>
      </c>
      <c r="AI57">
        <v>0</v>
      </c>
      <c r="AJ57">
        <v>0</v>
      </c>
      <c r="AK57">
        <v>0.03</v>
      </c>
      <c r="AL57">
        <v>0.03</v>
      </c>
      <c r="AM57">
        <v>0.05</v>
      </c>
      <c r="AN57">
        <v>0.05</v>
      </c>
      <c r="AO57">
        <v>1.42</v>
      </c>
      <c r="AP57">
        <v>1.42</v>
      </c>
      <c r="AQ57">
        <v>22.67</v>
      </c>
      <c r="AR57">
        <v>0.53</v>
      </c>
      <c r="AS57">
        <v>0.68</v>
      </c>
      <c r="AT57">
        <v>-1</v>
      </c>
      <c r="AU57">
        <v>-1</v>
      </c>
      <c r="AV57">
        <v>0.05</v>
      </c>
      <c r="AW57">
        <v>29.88</v>
      </c>
      <c r="AX57">
        <v>29.88</v>
      </c>
      <c r="AY57">
        <v>0.17</v>
      </c>
      <c r="AZ57">
        <v>0</v>
      </c>
      <c r="BA57">
        <v>1384.6370205320011</v>
      </c>
    </row>
    <row r="58" spans="1:53" x14ac:dyDescent="0.25">
      <c r="A58">
        <v>6056</v>
      </c>
      <c r="B58" t="s">
        <v>3052</v>
      </c>
      <c r="C58">
        <v>0</v>
      </c>
      <c r="D58">
        <v>1.58</v>
      </c>
      <c r="E58">
        <v>0</v>
      </c>
      <c r="F58">
        <v>0</v>
      </c>
      <c r="G58">
        <v>0</v>
      </c>
      <c r="H58">
        <v>0.03</v>
      </c>
      <c r="I58">
        <v>0</v>
      </c>
      <c r="J58">
        <v>2</v>
      </c>
      <c r="K58">
        <v>0.03</v>
      </c>
      <c r="L58">
        <v>-1</v>
      </c>
      <c r="M58">
        <v>-1</v>
      </c>
      <c r="N58">
        <v>0.67</v>
      </c>
      <c r="O58">
        <v>3.58</v>
      </c>
      <c r="P58">
        <v>0.03</v>
      </c>
      <c r="Q58">
        <v>0.28000000000000003</v>
      </c>
      <c r="R58">
        <v>0.05</v>
      </c>
      <c r="S58">
        <v>0.32</v>
      </c>
      <c r="T58">
        <v>0.23</v>
      </c>
      <c r="U58">
        <v>0</v>
      </c>
      <c r="V58">
        <v>0</v>
      </c>
      <c r="W58">
        <v>20.67</v>
      </c>
      <c r="X58">
        <v>0.6</v>
      </c>
      <c r="Y58">
        <v>-1</v>
      </c>
      <c r="Z58">
        <v>-1</v>
      </c>
      <c r="AA58">
        <v>24.88</v>
      </c>
      <c r="AB58">
        <v>0.03</v>
      </c>
      <c r="AC58">
        <v>0.02</v>
      </c>
      <c r="AD58">
        <v>0.03</v>
      </c>
      <c r="AE58">
        <v>4.17</v>
      </c>
      <c r="AF58">
        <v>-1</v>
      </c>
      <c r="AG58">
        <v>-1</v>
      </c>
      <c r="AH58">
        <v>-1</v>
      </c>
      <c r="AI58">
        <v>0</v>
      </c>
      <c r="AJ58">
        <v>0</v>
      </c>
      <c r="AK58">
        <v>0.03</v>
      </c>
      <c r="AL58">
        <v>0.03</v>
      </c>
      <c r="AM58">
        <v>0.05</v>
      </c>
      <c r="AN58">
        <v>0.05</v>
      </c>
      <c r="AO58">
        <v>1.42</v>
      </c>
      <c r="AP58">
        <v>1.42</v>
      </c>
      <c r="AQ58">
        <v>22.67</v>
      </c>
      <c r="AR58">
        <v>0.53</v>
      </c>
      <c r="AS58">
        <v>0.68</v>
      </c>
      <c r="AT58">
        <v>-1</v>
      </c>
      <c r="AU58">
        <v>-1</v>
      </c>
      <c r="AV58">
        <v>0.05</v>
      </c>
      <c r="AW58">
        <v>29.88</v>
      </c>
      <c r="AX58">
        <v>29.88</v>
      </c>
      <c r="AY58">
        <v>0.17</v>
      </c>
      <c r="AZ58">
        <v>0</v>
      </c>
      <c r="BA58">
        <v>1415.0292435416009</v>
      </c>
    </row>
    <row r="59" spans="1:53" x14ac:dyDescent="0.25">
      <c r="A59">
        <v>6146</v>
      </c>
      <c r="B59" t="s">
        <v>3119</v>
      </c>
      <c r="C59">
        <v>0</v>
      </c>
      <c r="D59">
        <v>1.58</v>
      </c>
      <c r="E59">
        <v>0</v>
      </c>
      <c r="F59">
        <v>0</v>
      </c>
      <c r="G59">
        <v>0</v>
      </c>
      <c r="H59">
        <v>0.03</v>
      </c>
      <c r="I59">
        <v>0</v>
      </c>
      <c r="J59">
        <v>2</v>
      </c>
      <c r="K59">
        <v>0.03</v>
      </c>
      <c r="L59">
        <v>-1</v>
      </c>
      <c r="M59">
        <v>-1</v>
      </c>
      <c r="N59">
        <v>0.67</v>
      </c>
      <c r="O59">
        <v>3.58</v>
      </c>
      <c r="P59">
        <v>0.03</v>
      </c>
      <c r="Q59">
        <v>0.28000000000000003</v>
      </c>
      <c r="R59">
        <v>0.05</v>
      </c>
      <c r="S59">
        <v>0.32</v>
      </c>
      <c r="T59">
        <v>0.23</v>
      </c>
      <c r="U59">
        <v>0</v>
      </c>
      <c r="V59">
        <v>0</v>
      </c>
      <c r="W59">
        <v>20.67</v>
      </c>
      <c r="X59">
        <v>0.6</v>
      </c>
      <c r="Y59">
        <v>-1</v>
      </c>
      <c r="Z59">
        <v>-1</v>
      </c>
      <c r="AA59">
        <v>24.88</v>
      </c>
      <c r="AB59">
        <v>0.03</v>
      </c>
      <c r="AC59">
        <v>0.02</v>
      </c>
      <c r="AD59">
        <v>0.03</v>
      </c>
      <c r="AE59">
        <v>4.17</v>
      </c>
      <c r="AF59">
        <v>-1</v>
      </c>
      <c r="AG59">
        <v>-1</v>
      </c>
      <c r="AH59">
        <v>-1</v>
      </c>
      <c r="AI59">
        <v>0</v>
      </c>
      <c r="AJ59">
        <v>0</v>
      </c>
      <c r="AK59">
        <v>0.03</v>
      </c>
      <c r="AL59">
        <v>0.03</v>
      </c>
      <c r="AM59">
        <v>0.05</v>
      </c>
      <c r="AN59">
        <v>0.05</v>
      </c>
      <c r="AO59">
        <v>1.42</v>
      </c>
      <c r="AP59">
        <v>1.42</v>
      </c>
      <c r="AQ59">
        <v>22.67</v>
      </c>
      <c r="AR59">
        <v>0.53</v>
      </c>
      <c r="AS59">
        <v>0.68</v>
      </c>
      <c r="AT59">
        <v>-1</v>
      </c>
      <c r="AU59">
        <v>-1</v>
      </c>
      <c r="AV59">
        <v>0.05</v>
      </c>
      <c r="AW59">
        <v>29.88</v>
      </c>
      <c r="AX59">
        <v>29.88</v>
      </c>
      <c r="AY59">
        <v>0.17</v>
      </c>
      <c r="AZ59">
        <v>0</v>
      </c>
      <c r="BA59">
        <v>1399.5239096273992</v>
      </c>
    </row>
    <row r="60" spans="1:53" x14ac:dyDescent="0.25">
      <c r="A60">
        <v>6160</v>
      </c>
      <c r="B60" t="s">
        <v>3128</v>
      </c>
      <c r="C60">
        <v>0</v>
      </c>
      <c r="D60">
        <v>1.58</v>
      </c>
      <c r="E60">
        <v>0</v>
      </c>
      <c r="F60">
        <v>0</v>
      </c>
      <c r="G60">
        <v>0</v>
      </c>
      <c r="H60">
        <v>0.03</v>
      </c>
      <c r="I60">
        <v>0</v>
      </c>
      <c r="J60">
        <v>2</v>
      </c>
      <c r="K60">
        <v>0.03</v>
      </c>
      <c r="L60">
        <v>-1</v>
      </c>
      <c r="M60">
        <v>-1</v>
      </c>
      <c r="N60">
        <v>0.67</v>
      </c>
      <c r="O60">
        <v>3.58</v>
      </c>
      <c r="P60">
        <v>0.03</v>
      </c>
      <c r="Q60">
        <v>0.28000000000000003</v>
      </c>
      <c r="R60">
        <v>0.05</v>
      </c>
      <c r="S60">
        <v>0.32</v>
      </c>
      <c r="T60">
        <v>0.23</v>
      </c>
      <c r="U60">
        <v>0</v>
      </c>
      <c r="V60">
        <v>0</v>
      </c>
      <c r="W60">
        <v>20.67</v>
      </c>
      <c r="X60">
        <v>0.6</v>
      </c>
      <c r="Y60">
        <v>-1</v>
      </c>
      <c r="Z60">
        <v>-1</v>
      </c>
      <c r="AA60">
        <v>24.88</v>
      </c>
      <c r="AB60">
        <v>0.03</v>
      </c>
      <c r="AC60">
        <v>0.02</v>
      </c>
      <c r="AD60">
        <v>0.03</v>
      </c>
      <c r="AE60">
        <v>4.17</v>
      </c>
      <c r="AF60">
        <v>-1</v>
      </c>
      <c r="AG60">
        <v>-1</v>
      </c>
      <c r="AH60">
        <v>-1</v>
      </c>
      <c r="AI60">
        <v>0</v>
      </c>
      <c r="AJ60">
        <v>0</v>
      </c>
      <c r="AK60">
        <v>0.03</v>
      </c>
      <c r="AL60">
        <v>0.03</v>
      </c>
      <c r="AM60">
        <v>0.05</v>
      </c>
      <c r="AN60">
        <v>0.05</v>
      </c>
      <c r="AO60">
        <v>1.42</v>
      </c>
      <c r="AP60">
        <v>1.42</v>
      </c>
      <c r="AQ60">
        <v>22.67</v>
      </c>
      <c r="AR60">
        <v>0.53</v>
      </c>
      <c r="AS60">
        <v>0.68</v>
      </c>
      <c r="AT60">
        <v>-1</v>
      </c>
      <c r="AU60">
        <v>-1</v>
      </c>
      <c r="AV60">
        <v>0.05</v>
      </c>
      <c r="AW60">
        <v>29.88</v>
      </c>
      <c r="AX60">
        <v>29.88</v>
      </c>
      <c r="AY60">
        <v>0.17</v>
      </c>
      <c r="AZ60">
        <v>0</v>
      </c>
      <c r="BA60">
        <v>1382.3495627383295</v>
      </c>
    </row>
    <row r="61" spans="1:53" x14ac:dyDescent="0.25">
      <c r="A61">
        <v>6217</v>
      </c>
      <c r="B61" t="s">
        <v>3168</v>
      </c>
      <c r="C61">
        <v>0</v>
      </c>
      <c r="D61">
        <v>1.58</v>
      </c>
      <c r="E61">
        <v>0</v>
      </c>
      <c r="F61">
        <v>0</v>
      </c>
      <c r="G61">
        <v>0</v>
      </c>
      <c r="H61">
        <v>0.03</v>
      </c>
      <c r="I61">
        <v>0</v>
      </c>
      <c r="J61">
        <v>2</v>
      </c>
      <c r="K61">
        <v>0.03</v>
      </c>
      <c r="L61">
        <v>-1</v>
      </c>
      <c r="M61">
        <v>-1</v>
      </c>
      <c r="N61">
        <v>0.67</v>
      </c>
      <c r="O61">
        <v>3.58</v>
      </c>
      <c r="P61">
        <v>0.03</v>
      </c>
      <c r="Q61">
        <v>0.28000000000000003</v>
      </c>
      <c r="R61">
        <v>0.05</v>
      </c>
      <c r="S61">
        <v>0.32</v>
      </c>
      <c r="T61">
        <v>0.23</v>
      </c>
      <c r="U61">
        <v>0</v>
      </c>
      <c r="V61">
        <v>0</v>
      </c>
      <c r="W61">
        <v>20.67</v>
      </c>
      <c r="X61">
        <v>0.6</v>
      </c>
      <c r="Y61">
        <v>-1</v>
      </c>
      <c r="Z61">
        <v>-1</v>
      </c>
      <c r="AA61">
        <v>24.88</v>
      </c>
      <c r="AB61">
        <v>0.03</v>
      </c>
      <c r="AC61">
        <v>0.02</v>
      </c>
      <c r="AD61">
        <v>0.03</v>
      </c>
      <c r="AE61">
        <v>4.17</v>
      </c>
      <c r="AF61">
        <v>-1</v>
      </c>
      <c r="AG61">
        <v>-1</v>
      </c>
      <c r="AH61">
        <v>-1</v>
      </c>
      <c r="AI61">
        <v>0</v>
      </c>
      <c r="AJ61">
        <v>0</v>
      </c>
      <c r="AK61">
        <v>0.03</v>
      </c>
      <c r="AL61">
        <v>0.03</v>
      </c>
      <c r="AM61">
        <v>0.05</v>
      </c>
      <c r="AN61">
        <v>0.05</v>
      </c>
      <c r="AO61">
        <v>1.42</v>
      </c>
      <c r="AP61">
        <v>1.42</v>
      </c>
      <c r="AQ61">
        <v>22.67</v>
      </c>
      <c r="AR61">
        <v>0.53</v>
      </c>
      <c r="AS61">
        <v>0.68</v>
      </c>
      <c r="AT61">
        <v>-1</v>
      </c>
      <c r="AU61">
        <v>-1</v>
      </c>
      <c r="AV61">
        <v>0.05</v>
      </c>
      <c r="AW61">
        <v>29.88</v>
      </c>
      <c r="AX61">
        <v>29.88</v>
      </c>
      <c r="AY61">
        <v>0.17</v>
      </c>
      <c r="AZ61">
        <v>0</v>
      </c>
      <c r="BA61">
        <v>1375.1774026317203</v>
      </c>
    </row>
    <row r="62" spans="1:53" x14ac:dyDescent="0.25">
      <c r="A62">
        <v>6318</v>
      </c>
      <c r="B62" t="s">
        <v>3197</v>
      </c>
      <c r="C62">
        <v>0</v>
      </c>
      <c r="D62">
        <v>1.58</v>
      </c>
      <c r="E62">
        <v>0</v>
      </c>
      <c r="F62">
        <v>0</v>
      </c>
      <c r="G62">
        <v>0</v>
      </c>
      <c r="H62">
        <v>0.03</v>
      </c>
      <c r="I62">
        <v>0</v>
      </c>
      <c r="J62">
        <v>2</v>
      </c>
      <c r="K62">
        <v>0.03</v>
      </c>
      <c r="L62">
        <v>-1</v>
      </c>
      <c r="M62">
        <v>-1</v>
      </c>
      <c r="N62">
        <v>0.67</v>
      </c>
      <c r="O62">
        <v>3.58</v>
      </c>
      <c r="P62">
        <v>0.03</v>
      </c>
      <c r="Q62">
        <v>0.28000000000000003</v>
      </c>
      <c r="R62">
        <v>0.05</v>
      </c>
      <c r="S62">
        <v>0.32</v>
      </c>
      <c r="T62">
        <v>0.23</v>
      </c>
      <c r="U62">
        <v>0</v>
      </c>
      <c r="V62">
        <v>0</v>
      </c>
      <c r="W62">
        <v>20.67</v>
      </c>
      <c r="X62">
        <v>0.6</v>
      </c>
      <c r="Y62">
        <v>-1</v>
      </c>
      <c r="Z62">
        <v>-1</v>
      </c>
      <c r="AA62">
        <v>24.88</v>
      </c>
      <c r="AB62">
        <v>0.03</v>
      </c>
      <c r="AC62">
        <v>0.02</v>
      </c>
      <c r="AD62">
        <v>0.03</v>
      </c>
      <c r="AE62">
        <v>4.17</v>
      </c>
      <c r="AF62">
        <v>-1</v>
      </c>
      <c r="AG62">
        <v>-1</v>
      </c>
      <c r="AH62">
        <v>-1</v>
      </c>
      <c r="AI62">
        <v>0</v>
      </c>
      <c r="AJ62">
        <v>0</v>
      </c>
      <c r="AK62">
        <v>0.03</v>
      </c>
      <c r="AL62">
        <v>0.03</v>
      </c>
      <c r="AM62">
        <v>0.05</v>
      </c>
      <c r="AN62">
        <v>0.05</v>
      </c>
      <c r="AO62">
        <v>1.42</v>
      </c>
      <c r="AP62">
        <v>1.42</v>
      </c>
      <c r="AQ62">
        <v>22.67</v>
      </c>
      <c r="AR62">
        <v>0.53</v>
      </c>
      <c r="AS62">
        <v>0.68</v>
      </c>
      <c r="AT62">
        <v>-1</v>
      </c>
      <c r="AU62">
        <v>-1</v>
      </c>
      <c r="AV62">
        <v>0.05</v>
      </c>
      <c r="AW62">
        <v>29.88</v>
      </c>
      <c r="AX62">
        <v>29.88</v>
      </c>
      <c r="AY62">
        <v>0.17</v>
      </c>
      <c r="AZ62">
        <v>0</v>
      </c>
      <c r="BA62">
        <v>1350</v>
      </c>
    </row>
    <row r="63" spans="1:53" x14ac:dyDescent="0.25">
      <c r="A63">
        <v>6453</v>
      </c>
      <c r="B63" t="s">
        <v>3322</v>
      </c>
      <c r="C63">
        <v>0</v>
      </c>
      <c r="D63">
        <v>1.58</v>
      </c>
      <c r="E63">
        <v>0</v>
      </c>
      <c r="F63">
        <v>0</v>
      </c>
      <c r="G63">
        <v>0</v>
      </c>
      <c r="H63">
        <v>0.03</v>
      </c>
      <c r="I63">
        <v>0</v>
      </c>
      <c r="J63">
        <v>2</v>
      </c>
      <c r="K63">
        <v>0.03</v>
      </c>
      <c r="L63">
        <v>-1</v>
      </c>
      <c r="M63">
        <v>-1</v>
      </c>
      <c r="N63">
        <v>0.67</v>
      </c>
      <c r="O63">
        <v>3.58</v>
      </c>
      <c r="P63">
        <v>0.03</v>
      </c>
      <c r="Q63">
        <v>0.28000000000000003</v>
      </c>
      <c r="R63">
        <v>0.05</v>
      </c>
      <c r="S63">
        <v>0.32</v>
      </c>
      <c r="T63">
        <v>0.23</v>
      </c>
      <c r="U63">
        <v>0</v>
      </c>
      <c r="V63">
        <v>0</v>
      </c>
      <c r="W63">
        <v>20.67</v>
      </c>
      <c r="X63">
        <v>0.6</v>
      </c>
      <c r="Y63">
        <v>-1</v>
      </c>
      <c r="Z63">
        <v>-1</v>
      </c>
      <c r="AA63">
        <v>24.88</v>
      </c>
      <c r="AB63">
        <v>0.03</v>
      </c>
      <c r="AC63">
        <v>0.02</v>
      </c>
      <c r="AD63">
        <v>0.03</v>
      </c>
      <c r="AE63">
        <v>4.17</v>
      </c>
      <c r="AF63">
        <v>-1</v>
      </c>
      <c r="AG63">
        <v>-1</v>
      </c>
      <c r="AH63">
        <v>-1</v>
      </c>
      <c r="AI63">
        <v>0</v>
      </c>
      <c r="AJ63">
        <v>0</v>
      </c>
      <c r="AK63">
        <v>0.03</v>
      </c>
      <c r="AL63">
        <v>0.03</v>
      </c>
      <c r="AM63">
        <v>0.05</v>
      </c>
      <c r="AN63">
        <v>0.05</v>
      </c>
      <c r="AO63">
        <v>1.42</v>
      </c>
      <c r="AP63">
        <v>1.42</v>
      </c>
      <c r="AQ63">
        <v>22.67</v>
      </c>
      <c r="AR63">
        <v>0.53</v>
      </c>
      <c r="AS63">
        <v>0.68</v>
      </c>
      <c r="AT63">
        <v>-1</v>
      </c>
      <c r="AU63">
        <v>-1</v>
      </c>
      <c r="AV63">
        <v>0.05</v>
      </c>
      <c r="AW63">
        <v>29.88</v>
      </c>
      <c r="AX63">
        <v>29.88</v>
      </c>
      <c r="AY63">
        <v>0.17</v>
      </c>
      <c r="AZ63">
        <v>0</v>
      </c>
      <c r="BA63">
        <v>1350</v>
      </c>
    </row>
    <row r="64" spans="1:53" x14ac:dyDescent="0.25">
      <c r="A64">
        <v>6663</v>
      </c>
      <c r="B64" t="s">
        <v>3489</v>
      </c>
      <c r="C64">
        <v>0</v>
      </c>
      <c r="D64">
        <v>1.58</v>
      </c>
      <c r="E64">
        <v>0</v>
      </c>
      <c r="F64">
        <v>0</v>
      </c>
      <c r="G64">
        <v>0</v>
      </c>
      <c r="H64">
        <v>0.03</v>
      </c>
      <c r="I64">
        <v>0</v>
      </c>
      <c r="J64">
        <v>2</v>
      </c>
      <c r="K64">
        <v>0.03</v>
      </c>
      <c r="L64">
        <v>-1</v>
      </c>
      <c r="M64">
        <v>-1</v>
      </c>
      <c r="N64">
        <v>0.67</v>
      </c>
      <c r="O64">
        <v>3.58</v>
      </c>
      <c r="P64">
        <v>0.03</v>
      </c>
      <c r="Q64">
        <v>0.28000000000000003</v>
      </c>
      <c r="R64">
        <v>0.05</v>
      </c>
      <c r="S64">
        <v>0.32</v>
      </c>
      <c r="T64">
        <v>0.23</v>
      </c>
      <c r="U64">
        <v>0</v>
      </c>
      <c r="V64">
        <v>0</v>
      </c>
      <c r="W64">
        <v>20.67</v>
      </c>
      <c r="X64">
        <v>0.6</v>
      </c>
      <c r="Y64">
        <v>-1</v>
      </c>
      <c r="Z64">
        <v>-1</v>
      </c>
      <c r="AA64">
        <v>24.88</v>
      </c>
      <c r="AB64">
        <v>0.03</v>
      </c>
      <c r="AC64">
        <v>0.02</v>
      </c>
      <c r="AD64">
        <v>0.03</v>
      </c>
      <c r="AE64">
        <v>4.17</v>
      </c>
      <c r="AF64">
        <v>-1</v>
      </c>
      <c r="AG64">
        <v>-1</v>
      </c>
      <c r="AH64">
        <v>-1</v>
      </c>
      <c r="AI64">
        <v>0</v>
      </c>
      <c r="AJ64">
        <v>0</v>
      </c>
      <c r="AK64">
        <v>0.03</v>
      </c>
      <c r="AL64">
        <v>0.03</v>
      </c>
      <c r="AM64">
        <v>0.05</v>
      </c>
      <c r="AN64">
        <v>0.05</v>
      </c>
      <c r="AO64">
        <v>1.42</v>
      </c>
      <c r="AP64">
        <v>1.42</v>
      </c>
      <c r="AQ64">
        <v>22.67</v>
      </c>
      <c r="AR64">
        <v>0.53</v>
      </c>
      <c r="AS64">
        <v>0.68</v>
      </c>
      <c r="AT64">
        <v>-1</v>
      </c>
      <c r="AU64">
        <v>-1</v>
      </c>
      <c r="AV64">
        <v>0.05</v>
      </c>
      <c r="AW64">
        <v>29.88</v>
      </c>
      <c r="AX64">
        <v>29.88</v>
      </c>
      <c r="AY64">
        <v>0.17</v>
      </c>
      <c r="AZ64">
        <v>0</v>
      </c>
      <c r="BA64">
        <v>1350</v>
      </c>
    </row>
    <row r="65" spans="1:53" x14ac:dyDescent="0.25">
      <c r="A65">
        <v>6720</v>
      </c>
      <c r="B65" t="s">
        <v>3542</v>
      </c>
      <c r="C65">
        <v>0</v>
      </c>
      <c r="D65">
        <v>1.58</v>
      </c>
      <c r="E65">
        <v>0</v>
      </c>
      <c r="F65">
        <v>0</v>
      </c>
      <c r="G65">
        <v>0</v>
      </c>
      <c r="H65">
        <v>0.03</v>
      </c>
      <c r="I65">
        <v>0</v>
      </c>
      <c r="J65">
        <v>2</v>
      </c>
      <c r="K65">
        <v>0.03</v>
      </c>
      <c r="L65">
        <v>-1</v>
      </c>
      <c r="M65">
        <v>-1</v>
      </c>
      <c r="N65">
        <v>0.67</v>
      </c>
      <c r="O65">
        <v>3.58</v>
      </c>
      <c r="P65">
        <v>0.03</v>
      </c>
      <c r="Q65">
        <v>0.28000000000000003</v>
      </c>
      <c r="R65">
        <v>0.05</v>
      </c>
      <c r="S65">
        <v>0.32</v>
      </c>
      <c r="T65">
        <v>0.23</v>
      </c>
      <c r="U65">
        <v>0</v>
      </c>
      <c r="V65">
        <v>0</v>
      </c>
      <c r="W65">
        <v>20.67</v>
      </c>
      <c r="X65">
        <v>0.6</v>
      </c>
      <c r="Y65">
        <v>-1</v>
      </c>
      <c r="Z65">
        <v>-1</v>
      </c>
      <c r="AA65">
        <v>24.88</v>
      </c>
      <c r="AB65">
        <v>0.03</v>
      </c>
      <c r="AC65">
        <v>0.02</v>
      </c>
      <c r="AD65">
        <v>0.03</v>
      </c>
      <c r="AE65">
        <v>4.17</v>
      </c>
      <c r="AF65">
        <v>-1</v>
      </c>
      <c r="AG65">
        <v>-1</v>
      </c>
      <c r="AH65">
        <v>-1</v>
      </c>
      <c r="AI65">
        <v>0</v>
      </c>
      <c r="AJ65">
        <v>0</v>
      </c>
      <c r="AK65">
        <v>0.03</v>
      </c>
      <c r="AL65">
        <v>0.03</v>
      </c>
      <c r="AM65">
        <v>0.05</v>
      </c>
      <c r="AN65">
        <v>0.05</v>
      </c>
      <c r="AO65">
        <v>1.42</v>
      </c>
      <c r="AP65">
        <v>1.42</v>
      </c>
      <c r="AQ65">
        <v>22.67</v>
      </c>
      <c r="AR65">
        <v>0.53</v>
      </c>
      <c r="AS65">
        <v>0.68</v>
      </c>
      <c r="AT65">
        <v>-1</v>
      </c>
      <c r="AU65">
        <v>-1</v>
      </c>
      <c r="AV65">
        <v>0.05</v>
      </c>
      <c r="AW65">
        <v>29.88</v>
      </c>
      <c r="AX65">
        <v>29.88</v>
      </c>
      <c r="AY65">
        <v>0.17</v>
      </c>
      <c r="AZ65">
        <v>0</v>
      </c>
      <c r="BA65">
        <v>1350</v>
      </c>
    </row>
    <row r="845" spans="2:2" x14ac:dyDescent="0.25">
      <c r="B845" s="13"/>
    </row>
    <row r="1796" spans="2:2" x14ac:dyDescent="0.25">
      <c r="B1796" s="13"/>
    </row>
  </sheetData>
  <autoFilter ref="A2:BA2">
    <sortState ref="A3:BA42">
      <sortCondition descending="1" ref="B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65"/>
  <sheetViews>
    <sheetView workbookViewId="0">
      <pane xSplit="2" ySplit="2" topLeftCell="AN3" activePane="bottomRight" state="frozen"/>
      <selection activeCell="I9" sqref="I9"/>
      <selection pane="topRight" activeCell="I9" sqref="I9"/>
      <selection pane="bottomLeft" activeCell="I9" sqref="I9"/>
      <selection pane="bottomRight" activeCell="A3" sqref="A3:A1000"/>
    </sheetView>
  </sheetViews>
  <sheetFormatPr defaultRowHeight="15" x14ac:dyDescent="0.25"/>
  <cols>
    <col min="1" max="1" width="6.28515625" customWidth="1"/>
    <col min="2" max="2" width="36.140625" customWidth="1"/>
    <col min="3" max="95" width="6.28515625" customWidth="1"/>
  </cols>
  <sheetData>
    <row r="1" spans="1:52" x14ac:dyDescent="0.25">
      <c r="A1" t="s">
        <v>3594</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93</v>
      </c>
      <c r="B3" t="s">
        <v>485</v>
      </c>
      <c r="C3">
        <v>4.338449270894194</v>
      </c>
      <c r="D3">
        <v>0.29028746308661302</v>
      </c>
      <c r="E3">
        <v>0.30122200397274135</v>
      </c>
      <c r="F3">
        <v>0.39582845932622612</v>
      </c>
      <c r="G3">
        <v>-0.10857153330104144</v>
      </c>
      <c r="H3">
        <v>0</v>
      </c>
      <c r="I3">
        <v>-6.5142919980624878</v>
      </c>
      <c r="J3">
        <v>-0.10857153330104144</v>
      </c>
      <c r="K3">
        <v>-1.0000000000000002</v>
      </c>
      <c r="L3">
        <v>-1.0000000000000002</v>
      </c>
      <c r="M3">
        <v>-2.1714306660208296</v>
      </c>
      <c r="N3">
        <v>-1.7800142678420636</v>
      </c>
      <c r="O3">
        <v>-0.98504032029370259</v>
      </c>
      <c r="P3">
        <v>-1.9350033962961695</v>
      </c>
      <c r="Q3">
        <v>-0.73164100756562644</v>
      </c>
      <c r="R3">
        <v>0.33333333333333337</v>
      </c>
      <c r="S3">
        <v>0.52721538656503164</v>
      </c>
      <c r="T3">
        <v>0.2366452943864483</v>
      </c>
      <c r="U3">
        <v>1.5800245108580684E-2</v>
      </c>
      <c r="V3">
        <v>48.862631707777432</v>
      </c>
      <c r="W3">
        <v>2.122706006998424</v>
      </c>
      <c r="X3">
        <v>-1.0000000000000002</v>
      </c>
      <c r="Y3">
        <v>-1.0000000000000002</v>
      </c>
      <c r="Z3">
        <v>90.748694281846454</v>
      </c>
      <c r="AA3">
        <v>0.13990913637236049</v>
      </c>
      <c r="AB3">
        <v>0.28741173898192529</v>
      </c>
      <c r="AC3">
        <v>0.42503319627840708</v>
      </c>
      <c r="AD3">
        <v>42.61770358163465</v>
      </c>
      <c r="AE3">
        <v>-1.0000000000000002</v>
      </c>
      <c r="AF3">
        <v>-1.0000000000000002</v>
      </c>
      <c r="AG3">
        <v>-1.0000000000000002</v>
      </c>
      <c r="AH3">
        <v>0</v>
      </c>
      <c r="AI3">
        <v>1.5800245108580684E-2</v>
      </c>
      <c r="AJ3">
        <v>0.51693409319262595</v>
      </c>
      <c r="AK3">
        <v>-2.6405638809114385E-2</v>
      </c>
      <c r="AL3">
        <v>6.2556750262175748E-2</v>
      </c>
      <c r="AM3">
        <v>-2.7899095505933575E-2</v>
      </c>
      <c r="AN3">
        <v>4.1485892225175238</v>
      </c>
      <c r="AO3">
        <v>-0.82950558169391164</v>
      </c>
      <c r="AP3">
        <v>42.348339709714935</v>
      </c>
      <c r="AQ3">
        <v>1.1129942593933939</v>
      </c>
      <c r="AR3">
        <v>2.0141344736973812</v>
      </c>
      <c r="AS3">
        <v>-1.0000000000000002</v>
      </c>
      <c r="AT3">
        <v>-1.0000000000000002</v>
      </c>
      <c r="AU3">
        <v>-0.33581254823940032</v>
      </c>
      <c r="AV3">
        <v>88.139174432310512</v>
      </c>
      <c r="AW3">
        <v>89.719198943168578</v>
      </c>
      <c r="AX3">
        <v>7.0033606016924627E-2</v>
      </c>
      <c r="AY3">
        <v>-23.516644430320262</v>
      </c>
    </row>
    <row r="4" spans="1:52" x14ac:dyDescent="0.25">
      <c r="A4">
        <v>1714</v>
      </c>
      <c r="B4" t="s">
        <v>1020</v>
      </c>
      <c r="C4">
        <v>5.1915744958239189</v>
      </c>
      <c r="D4">
        <v>0.10537033293251909</v>
      </c>
      <c r="E4">
        <v>0.4121255923497027</v>
      </c>
      <c r="F4">
        <v>0.4601172933276737</v>
      </c>
      <c r="G4">
        <v>0.22057495432895577</v>
      </c>
      <c r="H4">
        <v>0</v>
      </c>
      <c r="I4">
        <v>13.234497259737342</v>
      </c>
      <c r="J4">
        <v>0.22057495432895577</v>
      </c>
      <c r="K4">
        <v>-1.0000000000000002</v>
      </c>
      <c r="L4">
        <v>-1.0000000000000002</v>
      </c>
      <c r="M4">
        <v>4.4114990865791119</v>
      </c>
      <c r="N4">
        <v>18.886189048888941</v>
      </c>
      <c r="O4">
        <v>1.447099575734091</v>
      </c>
      <c r="P4">
        <v>3.2384413910039154</v>
      </c>
      <c r="Q4">
        <v>1.2274564450126739</v>
      </c>
      <c r="R4">
        <v>0.33333333333333326</v>
      </c>
      <c r="S4">
        <v>0.43882829397431766</v>
      </c>
      <c r="T4">
        <v>-2.7620138055779439E-2</v>
      </c>
      <c r="U4">
        <v>9.4667197141427243E-3</v>
      </c>
      <c r="V4">
        <v>21.337330185482358</v>
      </c>
      <c r="W4">
        <v>0.57755256798958432</v>
      </c>
      <c r="X4">
        <v>-1.0000000000000002</v>
      </c>
      <c r="Y4">
        <v>-1.0000000000000002</v>
      </c>
      <c r="Z4">
        <v>41.509492440732124</v>
      </c>
      <c r="AA4">
        <v>3.8547568194525338E-2</v>
      </c>
      <c r="AB4">
        <v>0.41482054455222933</v>
      </c>
      <c r="AC4">
        <v>-7.4473996542013116E-2</v>
      </c>
      <c r="AD4">
        <v>18.944705810237089</v>
      </c>
      <c r="AE4">
        <v>-1.0000000000000002</v>
      </c>
      <c r="AF4">
        <v>-1.0000000000000002</v>
      </c>
      <c r="AG4">
        <v>-1.0000000000000002</v>
      </c>
      <c r="AH4">
        <v>0</v>
      </c>
      <c r="AI4">
        <v>9.4667197141427243E-3</v>
      </c>
      <c r="AJ4">
        <v>-9.8486641618228871E-2</v>
      </c>
      <c r="AK4">
        <v>0.19205218399805474</v>
      </c>
      <c r="AL4">
        <v>-3.4555393969337746E-3</v>
      </c>
      <c r="AM4">
        <v>-5.2700945629455154E-2</v>
      </c>
      <c r="AN4">
        <v>-0.57882169301448827</v>
      </c>
      <c r="AO4">
        <v>-0.35726272074610466</v>
      </c>
      <c r="AP4">
        <v>34.571827445219682</v>
      </c>
      <c r="AQ4">
        <v>0.7540082089660145</v>
      </c>
      <c r="AR4">
        <v>0.79812752231853912</v>
      </c>
      <c r="AS4">
        <v>-1.0000000000000002</v>
      </c>
      <c r="AT4">
        <v>-1.0000000000000002</v>
      </c>
      <c r="AU4">
        <v>1.6875737383403469</v>
      </c>
      <c r="AV4">
        <v>60.038418768874969</v>
      </c>
      <c r="AW4">
        <v>60.98509074028923</v>
      </c>
      <c r="AX4">
        <v>2.2939945976230332E-3</v>
      </c>
      <c r="AY4">
        <v>-42.204446586592987</v>
      </c>
    </row>
    <row r="5" spans="1:52" x14ac:dyDescent="0.25">
      <c r="A5">
        <v>1816</v>
      </c>
      <c r="B5" t="s">
        <v>1077</v>
      </c>
      <c r="C5">
        <v>6.0197375524465944</v>
      </c>
      <c r="D5">
        <v>-5.5605891887095346E-2</v>
      </c>
      <c r="E5">
        <v>0.24908645490240527</v>
      </c>
      <c r="F5">
        <v>0.24339117300201224</v>
      </c>
      <c r="G5">
        <v>-2.158104643397437E-2</v>
      </c>
      <c r="H5">
        <v>0</v>
      </c>
      <c r="I5">
        <v>-1.2948627860384598</v>
      </c>
      <c r="J5">
        <v>-2.158104643397437E-2</v>
      </c>
      <c r="K5">
        <v>-0.99999999999999811</v>
      </c>
      <c r="L5">
        <v>-0.99999999999999811</v>
      </c>
      <c r="M5">
        <v>-0.43162092867948698</v>
      </c>
      <c r="N5">
        <v>4.9682659394101432</v>
      </c>
      <c r="O5">
        <v>5.6064146167349282E-2</v>
      </c>
      <c r="P5">
        <v>6.3080733092943548</v>
      </c>
      <c r="Q5">
        <v>1.9320280380075558</v>
      </c>
      <c r="R5">
        <v>0.33333333333333315</v>
      </c>
      <c r="S5">
        <v>0.42478322226268916</v>
      </c>
      <c r="T5">
        <v>-7.9415087194108336E-2</v>
      </c>
      <c r="U5">
        <v>6.173834523991957E-3</v>
      </c>
      <c r="V5">
        <v>28.258253974395199</v>
      </c>
      <c r="W5">
        <v>0.55550842734731953</v>
      </c>
      <c r="X5">
        <v>-0.99999999999999811</v>
      </c>
      <c r="Y5">
        <v>-0.99999999999999811</v>
      </c>
      <c r="Z5">
        <v>46.717856624706769</v>
      </c>
      <c r="AA5">
        <v>0.17599250103838199</v>
      </c>
      <c r="AB5">
        <v>0.32646049189208098</v>
      </c>
      <c r="AC5">
        <v>-0.1719015006843827</v>
      </c>
      <c r="AD5">
        <v>16.527574612304022</v>
      </c>
      <c r="AE5">
        <v>-0.99999999999999811</v>
      </c>
      <c r="AF5">
        <v>-0.99999999999999811</v>
      </c>
      <c r="AG5">
        <v>-0.99999999999999811</v>
      </c>
      <c r="AH5">
        <v>0</v>
      </c>
      <c r="AI5">
        <v>6.173834523991957E-3</v>
      </c>
      <c r="AJ5">
        <v>-7.3592030012975082E-2</v>
      </c>
      <c r="AK5">
        <v>0.17035756736770868</v>
      </c>
      <c r="AL5">
        <v>0.15621352092613652</v>
      </c>
      <c r="AM5">
        <v>-0.21702763746918072</v>
      </c>
      <c r="AN5">
        <v>3.5373778730885377</v>
      </c>
      <c r="AO5">
        <v>-4.5739030998909751</v>
      </c>
      <c r="AP5">
        <v>26.963391188356731</v>
      </c>
      <c r="AQ5">
        <v>0.6848753029259057</v>
      </c>
      <c r="AR5">
        <v>0.53392738091334513</v>
      </c>
      <c r="AS5">
        <v>-0.99999999999999811</v>
      </c>
      <c r="AT5">
        <v>-0.99999999999999811</v>
      </c>
      <c r="AU5">
        <v>2.1754192110095669</v>
      </c>
      <c r="AV5">
        <v>47.112219464225952</v>
      </c>
      <c r="AW5">
        <v>47.729602916625147</v>
      </c>
      <c r="AX5">
        <v>0.31309640649271525</v>
      </c>
      <c r="AY5">
        <v>11.636958402257706</v>
      </c>
    </row>
    <row r="6" spans="1:52" x14ac:dyDescent="0.25">
      <c r="A6">
        <v>2052</v>
      </c>
      <c r="B6" t="s">
        <v>1138</v>
      </c>
      <c r="C6">
        <v>3.9181014418345459</v>
      </c>
      <c r="D6">
        <v>-0.13396300380282825</v>
      </c>
      <c r="E6">
        <v>-1.2949169992315244E-2</v>
      </c>
      <c r="F6">
        <v>-5.0316879726990199E-2</v>
      </c>
      <c r="G6">
        <v>0.50015219453710469</v>
      </c>
      <c r="H6">
        <v>0</v>
      </c>
      <c r="I6">
        <v>30.009131672226275</v>
      </c>
      <c r="J6">
        <v>0.50015219453710469</v>
      </c>
      <c r="K6">
        <v>-0.99999999999999956</v>
      </c>
      <c r="L6">
        <v>-0.99999999999999956</v>
      </c>
      <c r="M6">
        <v>10.003043890742088</v>
      </c>
      <c r="N6">
        <v>33.876916234333834</v>
      </c>
      <c r="O6">
        <v>-0.9331783716335269</v>
      </c>
      <c r="P6">
        <v>3.5131740175846522</v>
      </c>
      <c r="Q6">
        <v>0.77080327171685936</v>
      </c>
      <c r="R6">
        <v>0.33333333333333315</v>
      </c>
      <c r="S6">
        <v>0.39597569033419971</v>
      </c>
      <c r="T6">
        <v>0.1916212239748343</v>
      </c>
      <c r="U6">
        <v>1.8029096944025273E-2</v>
      </c>
      <c r="V6">
        <v>17.552286001971513</v>
      </c>
      <c r="W6">
        <v>1.1455046604289674</v>
      </c>
      <c r="X6">
        <v>-0.99999999999999956</v>
      </c>
      <c r="Y6">
        <v>-0.99999999999999956</v>
      </c>
      <c r="Z6">
        <v>64.39416040119049</v>
      </c>
      <c r="AA6">
        <v>0.20459551902858436</v>
      </c>
      <c r="AB6">
        <v>0.28510927299391342</v>
      </c>
      <c r="AC6">
        <v>0.43171663052754444</v>
      </c>
      <c r="AD6">
        <v>46.071071127502123</v>
      </c>
      <c r="AE6">
        <v>-0.99999999999999956</v>
      </c>
      <c r="AF6">
        <v>-0.99999999999999956</v>
      </c>
      <c r="AG6">
        <v>-0.99999999999999956</v>
      </c>
      <c r="AH6">
        <v>0</v>
      </c>
      <c r="AI6">
        <v>1.8029096944025273E-2</v>
      </c>
      <c r="AJ6">
        <v>5.1427326781975743E-2</v>
      </c>
      <c r="AK6">
        <v>7.2561410036635021E-2</v>
      </c>
      <c r="AL6">
        <v>-9.2058745000602099E-2</v>
      </c>
      <c r="AM6">
        <v>5.140678685277749E-2</v>
      </c>
      <c r="AN6">
        <v>-2.0443319911051727</v>
      </c>
      <c r="AO6">
        <v>1.6479767215026135</v>
      </c>
      <c r="AP6">
        <v>47.561417674197834</v>
      </c>
      <c r="AQ6">
        <v>0.9389593445863933</v>
      </c>
      <c r="AR6">
        <v>1.6456568549660722</v>
      </c>
      <c r="AS6">
        <v>-0.99999999999999956</v>
      </c>
      <c r="AT6">
        <v>-0.99999999999999956</v>
      </c>
      <c r="AU6">
        <v>0.7204863919898693</v>
      </c>
      <c r="AV6">
        <v>99.919053357026925</v>
      </c>
      <c r="AW6">
        <v>101.72196305142946</v>
      </c>
      <c r="AX6">
        <v>0.42841196717647573</v>
      </c>
      <c r="AY6">
        <v>64.807101740095817</v>
      </c>
    </row>
    <row r="7" spans="1:52" x14ac:dyDescent="0.25">
      <c r="A7">
        <v>2227</v>
      </c>
      <c r="B7" t="s">
        <v>1205</v>
      </c>
      <c r="C7">
        <v>5.4065749279892055</v>
      </c>
      <c r="D7">
        <v>-2.3312011423216213E-3</v>
      </c>
      <c r="E7">
        <v>0.66338432729594821</v>
      </c>
      <c r="F7">
        <v>0.62147231417985815</v>
      </c>
      <c r="G7">
        <v>5.023151876230831E-3</v>
      </c>
      <c r="H7">
        <v>0</v>
      </c>
      <c r="I7">
        <v>0.30138911257384993</v>
      </c>
      <c r="J7">
        <v>5.023151876230831E-3</v>
      </c>
      <c r="K7">
        <v>-0.99999999999999967</v>
      </c>
      <c r="L7">
        <v>-0.99999999999999967</v>
      </c>
      <c r="M7">
        <v>0.10046303752461661</v>
      </c>
      <c r="N7">
        <v>6.32943635474291</v>
      </c>
      <c r="O7">
        <v>-0.7330571773954796</v>
      </c>
      <c r="P7">
        <v>-5.9771395916606682</v>
      </c>
      <c r="Q7">
        <v>-2.0840845831431349</v>
      </c>
      <c r="R7">
        <v>0.33333333333333337</v>
      </c>
      <c r="S7">
        <v>0.29035686175009612</v>
      </c>
      <c r="T7">
        <v>4.4679356697804345E-2</v>
      </c>
      <c r="U7">
        <v>1.5226374536632187E-2</v>
      </c>
      <c r="V7">
        <v>27.142910977665395</v>
      </c>
      <c r="W7">
        <v>0.85607085749568013</v>
      </c>
      <c r="X7">
        <v>-0.99999999999999967</v>
      </c>
      <c r="Y7">
        <v>-0.99999999999999967</v>
      </c>
      <c r="Z7">
        <v>46.896948086482006</v>
      </c>
      <c r="AA7">
        <v>-0.17548225870283937</v>
      </c>
      <c r="AB7">
        <v>0.18356331106888871</v>
      </c>
      <c r="AC7">
        <v>0.42868138147314527</v>
      </c>
      <c r="AD7">
        <v>21.838121691959735</v>
      </c>
      <c r="AE7">
        <v>-0.99999999999999967</v>
      </c>
      <c r="AF7">
        <v>-0.99999999999999967</v>
      </c>
      <c r="AG7">
        <v>-0.99999999999999967</v>
      </c>
      <c r="AH7">
        <v>0</v>
      </c>
      <c r="AI7">
        <v>1.5226374536632187E-2</v>
      </c>
      <c r="AJ7">
        <v>0.15593591697184864</v>
      </c>
      <c r="AK7">
        <v>5.8460013581220369E-2</v>
      </c>
      <c r="AL7">
        <v>-0.12063239247513158</v>
      </c>
      <c r="AM7">
        <v>0.18403532919963728</v>
      </c>
      <c r="AN7">
        <v>-2.2361302270190451</v>
      </c>
      <c r="AO7">
        <v>4.8931832978970329</v>
      </c>
      <c r="AP7">
        <v>27.444300090239246</v>
      </c>
      <c r="AQ7">
        <v>0.68359592631786581</v>
      </c>
      <c r="AR7">
        <v>0.86109400937191061</v>
      </c>
      <c r="AS7">
        <v>-0.99999999999999967</v>
      </c>
      <c r="AT7">
        <v>-0.99999999999999967</v>
      </c>
      <c r="AU7">
        <v>-1.4626122689632783</v>
      </c>
      <c r="AV7">
        <v>58.119567739121948</v>
      </c>
      <c r="AW7">
        <v>59.642205192785156</v>
      </c>
      <c r="AX7">
        <v>0.36636077394033956</v>
      </c>
      <c r="AY7">
        <v>14.730801733444832</v>
      </c>
    </row>
    <row r="8" spans="1:52" x14ac:dyDescent="0.25">
      <c r="A8">
        <v>2264</v>
      </c>
      <c r="B8" t="s">
        <v>1218</v>
      </c>
      <c r="C8">
        <v>4.180351404467455</v>
      </c>
      <c r="D8">
        <v>5.2650453336390984E-2</v>
      </c>
      <c r="E8">
        <v>-0.13754758182291571</v>
      </c>
      <c r="F8">
        <v>-0.11614320083387357</v>
      </c>
      <c r="G8">
        <v>5.1094735637516576E-2</v>
      </c>
      <c r="H8">
        <v>0</v>
      </c>
      <c r="I8">
        <v>3.0656841382509938</v>
      </c>
      <c r="J8">
        <v>5.1094735637516576E-2</v>
      </c>
      <c r="K8">
        <v>-1.0000000000000013</v>
      </c>
      <c r="L8">
        <v>-1.0000000000000013</v>
      </c>
      <c r="M8">
        <v>1.0218947127503319</v>
      </c>
      <c r="N8">
        <v>7.1298923418845757</v>
      </c>
      <c r="O8">
        <v>3.3969915396129298</v>
      </c>
      <c r="P8">
        <v>1.5842042128292277</v>
      </c>
      <c r="Q8">
        <v>0.70239524517945584</v>
      </c>
      <c r="R8">
        <v>0.33333333333333387</v>
      </c>
      <c r="S8">
        <v>0.20815555401573554</v>
      </c>
      <c r="T8">
        <v>3.0575575592224201E-2</v>
      </c>
      <c r="U8">
        <v>-7.8304924179170201E-3</v>
      </c>
      <c r="V8">
        <v>20.525569395434413</v>
      </c>
      <c r="W8">
        <v>0.56090641203642655</v>
      </c>
      <c r="X8">
        <v>-1.0000000000000013</v>
      </c>
      <c r="Y8">
        <v>-1.0000000000000013</v>
      </c>
      <c r="Z8">
        <v>73.991075802000296</v>
      </c>
      <c r="AA8">
        <v>0.39294778667085106</v>
      </c>
      <c r="AB8">
        <v>0.37368696258567796</v>
      </c>
      <c r="AC8">
        <v>0.28862747397119981</v>
      </c>
      <c r="AD8">
        <v>52.763111161386433</v>
      </c>
      <c r="AE8">
        <v>-1.0000000000000013</v>
      </c>
      <c r="AF8">
        <v>-1.0000000000000013</v>
      </c>
      <c r="AG8">
        <v>-1.0000000000000013</v>
      </c>
      <c r="AH8">
        <v>0</v>
      </c>
      <c r="AI8">
        <v>-7.8304924179170201E-3</v>
      </c>
      <c r="AJ8">
        <v>-0.1058096315522377</v>
      </c>
      <c r="AK8">
        <v>8.2798345567414861E-2</v>
      </c>
      <c r="AL8">
        <v>0.13124573389913372</v>
      </c>
      <c r="AM8">
        <v>0.12592820484863745</v>
      </c>
      <c r="AN8">
        <v>2.7520951897171537</v>
      </c>
      <c r="AO8">
        <v>3.5621968490530107</v>
      </c>
      <c r="AP8">
        <v>23.591253533685407</v>
      </c>
      <c r="AQ8">
        <v>0.56423397052337676</v>
      </c>
      <c r="AR8">
        <v>0.61200114767394331</v>
      </c>
      <c r="AS8">
        <v>-1.0000000000000013</v>
      </c>
      <c r="AT8">
        <v>-1.0000000000000013</v>
      </c>
      <c r="AU8">
        <v>0.5862520443455822</v>
      </c>
      <c r="AV8">
        <v>84.683164992937918</v>
      </c>
      <c r="AW8">
        <v>83.900115751146217</v>
      </c>
      <c r="AX8">
        <v>0.37268787541049975</v>
      </c>
      <c r="AY8">
        <v>43.104868776672767</v>
      </c>
    </row>
    <row r="9" spans="1:52" x14ac:dyDescent="0.25">
      <c r="A9">
        <v>2503</v>
      </c>
      <c r="B9" t="s">
        <v>1298</v>
      </c>
      <c r="C9">
        <v>5.0718613799260188</v>
      </c>
      <c r="D9">
        <v>0.21747040154876512</v>
      </c>
      <c r="E9">
        <v>0.12569232572359487</v>
      </c>
      <c r="F9">
        <v>0.1900004146179545</v>
      </c>
      <c r="G9">
        <v>-0.1502734644461719</v>
      </c>
      <c r="H9">
        <v>0</v>
      </c>
      <c r="I9">
        <v>-9.0164078667703134</v>
      </c>
      <c r="J9">
        <v>-0.1502734644461719</v>
      </c>
      <c r="K9">
        <v>-1.0000000000000013</v>
      </c>
      <c r="L9">
        <v>-1.0000000000000013</v>
      </c>
      <c r="M9">
        <v>-3.0054692889234382</v>
      </c>
      <c r="N9">
        <v>-3.7545460722263386</v>
      </c>
      <c r="O9">
        <v>0.94217560835455783</v>
      </c>
      <c r="P9">
        <v>1.053119168493033E-2</v>
      </c>
      <c r="Q9">
        <v>-7.5068567371464251E-2</v>
      </c>
      <c r="R9">
        <v>0.33333333333333343</v>
      </c>
      <c r="S9">
        <v>0.41917436386457829</v>
      </c>
      <c r="T9">
        <v>0.33766551221011776</v>
      </c>
      <c r="U9">
        <v>6.5048715881543297E-3</v>
      </c>
      <c r="V9">
        <v>49.878061817694245</v>
      </c>
      <c r="W9">
        <v>2.3568372335463832</v>
      </c>
      <c r="X9">
        <v>-1.0000000000000013</v>
      </c>
      <c r="Y9">
        <v>-1.0000000000000013</v>
      </c>
      <c r="Z9">
        <v>70.202255110650384</v>
      </c>
      <c r="AA9">
        <v>0.1222218927478903</v>
      </c>
      <c r="AB9">
        <v>0.26909476385124731</v>
      </c>
      <c r="AC9">
        <v>1.6668580607413958E-2</v>
      </c>
      <c r="AD9">
        <v>20.399261860327581</v>
      </c>
      <c r="AE9">
        <v>-1.0000000000000013</v>
      </c>
      <c r="AF9">
        <v>-1.0000000000000013</v>
      </c>
      <c r="AG9">
        <v>-1.0000000000000013</v>
      </c>
      <c r="AH9">
        <v>0</v>
      </c>
      <c r="AI9">
        <v>6.5048715881543297E-3</v>
      </c>
      <c r="AJ9">
        <v>0.14491682190157013</v>
      </c>
      <c r="AK9">
        <v>-0.18751793299059086</v>
      </c>
      <c r="AL9">
        <v>-0.1288219230415612</v>
      </c>
      <c r="AM9">
        <v>2.6538948579810477E-2</v>
      </c>
      <c r="AN9">
        <v>-2.4959639665311797</v>
      </c>
      <c r="AO9">
        <v>-0.27411595045769271</v>
      </c>
      <c r="AP9">
        <v>40.861653950923952</v>
      </c>
      <c r="AQ9">
        <v>1.0966780809961838</v>
      </c>
      <c r="AR9">
        <v>2.2065637691002102</v>
      </c>
      <c r="AS9">
        <v>-1.0000000000000013</v>
      </c>
      <c r="AT9">
        <v>-1.0000000000000013</v>
      </c>
      <c r="AU9">
        <v>0.11493184724649028</v>
      </c>
      <c r="AV9">
        <v>66.17359308796631</v>
      </c>
      <c r="AW9">
        <v>66.824080246781747</v>
      </c>
      <c r="AX9">
        <v>0.32155978412925518</v>
      </c>
      <c r="AY9">
        <v>19.962513362611077</v>
      </c>
    </row>
    <row r="10" spans="1:52" x14ac:dyDescent="0.25">
      <c r="A10">
        <v>2526</v>
      </c>
      <c r="B10" t="s">
        <v>1311</v>
      </c>
      <c r="C10">
        <v>1.0761231701753671</v>
      </c>
      <c r="D10">
        <v>0.1839330280107131</v>
      </c>
      <c r="E10">
        <v>0.14937146245378047</v>
      </c>
      <c r="F10">
        <v>0.20865565687015503</v>
      </c>
      <c r="G10">
        <v>9.691451884527845E-2</v>
      </c>
      <c r="H10">
        <v>0</v>
      </c>
      <c r="I10">
        <v>5.814871130716706</v>
      </c>
      <c r="J10">
        <v>9.691451884527845E-2</v>
      </c>
      <c r="K10">
        <v>-1.0000000000000031</v>
      </c>
      <c r="L10">
        <v>-1.0000000000000031</v>
      </c>
      <c r="M10">
        <v>1.9382903769055686</v>
      </c>
      <c r="N10">
        <v>7.0996499577622236</v>
      </c>
      <c r="O10">
        <v>0.45185391417661019</v>
      </c>
      <c r="P10">
        <v>-1.2123731887810545</v>
      </c>
      <c r="Q10">
        <v>-0.50092141102858156</v>
      </c>
      <c r="R10">
        <v>0.3333333333333347</v>
      </c>
      <c r="S10">
        <v>0.42057072220767122</v>
      </c>
      <c r="T10">
        <v>0.11993609499261963</v>
      </c>
      <c r="U10">
        <v>1.3965223008096224E-2</v>
      </c>
      <c r="V10">
        <v>31.635634187857718</v>
      </c>
      <c r="W10">
        <v>1.2823625490599941</v>
      </c>
      <c r="X10">
        <v>-1.0000000000000031</v>
      </c>
      <c r="Y10">
        <v>-1.0000000000000031</v>
      </c>
      <c r="Z10">
        <v>64.920103929925858</v>
      </c>
      <c r="AA10">
        <v>0.57779284877412751</v>
      </c>
      <c r="AB10">
        <v>-7.9644686249685542E-2</v>
      </c>
      <c r="AC10">
        <v>0.17755966053749261</v>
      </c>
      <c r="AD10">
        <v>33.785391153096718</v>
      </c>
      <c r="AE10">
        <v>-1.0000000000000031</v>
      </c>
      <c r="AF10">
        <v>-1.0000000000000031</v>
      </c>
      <c r="AG10">
        <v>-1.0000000000000031</v>
      </c>
      <c r="AH10">
        <v>0</v>
      </c>
      <c r="AI10">
        <v>1.3965223008096224E-2</v>
      </c>
      <c r="AJ10">
        <v>3.0459043178570407E-2</v>
      </c>
      <c r="AK10">
        <v>-8.7806630328194982E-2</v>
      </c>
      <c r="AL10">
        <v>-0.10060439793400336</v>
      </c>
      <c r="AM10">
        <v>0.39722521680114764</v>
      </c>
      <c r="AN10">
        <v>-2.3628147324572311</v>
      </c>
      <c r="AO10">
        <v>9.4915972683877214</v>
      </c>
      <c r="AP10">
        <v>37.450505318574429</v>
      </c>
      <c r="AQ10">
        <v>0.88780537354172118</v>
      </c>
      <c r="AR10">
        <v>1.3792770679052726</v>
      </c>
      <c r="AS10">
        <v>-1.0000000000000031</v>
      </c>
      <c r="AT10">
        <v>-1.0000000000000031</v>
      </c>
      <c r="AU10">
        <v>-0.29226575415842737</v>
      </c>
      <c r="AV10">
        <v>81.511351156075847</v>
      </c>
      <c r="AW10">
        <v>82.907873456885468</v>
      </c>
      <c r="AX10">
        <v>0.36036345253516289</v>
      </c>
      <c r="AY10">
        <v>60.794842496613946</v>
      </c>
    </row>
    <row r="11" spans="1:52" x14ac:dyDescent="0.25">
      <c r="A11">
        <v>2531</v>
      </c>
      <c r="B11" t="s">
        <v>611</v>
      </c>
      <c r="C11">
        <v>5.1116991550297648</v>
      </c>
      <c r="D11">
        <v>8.3402626286417536E-2</v>
      </c>
      <c r="E11">
        <v>0.14740152804233564</v>
      </c>
      <c r="F11">
        <v>0.17778705393323269</v>
      </c>
      <c r="G11">
        <v>-0.14801671858916435</v>
      </c>
      <c r="H11">
        <v>0</v>
      </c>
      <c r="I11">
        <v>-8.8810031153498592</v>
      </c>
      <c r="J11">
        <v>-0.14801671858916435</v>
      </c>
      <c r="K11">
        <v>-1.0000000000000011</v>
      </c>
      <c r="L11">
        <v>-1.0000000000000011</v>
      </c>
      <c r="M11">
        <v>-2.9603343717832877</v>
      </c>
      <c r="N11">
        <v>-3.5915169063868708</v>
      </c>
      <c r="O11">
        <v>-1.0699965503749913</v>
      </c>
      <c r="P11">
        <v>4.3964585419385305</v>
      </c>
      <c r="Q11">
        <v>1.164425721291322</v>
      </c>
      <c r="R11">
        <v>0.33333333333333354</v>
      </c>
      <c r="S11">
        <v>0.26189639836700968</v>
      </c>
      <c r="T11">
        <v>-0.23788995706815205</v>
      </c>
      <c r="U11">
        <v>2.7899521848372234E-2</v>
      </c>
      <c r="V11">
        <v>21.330240602789107</v>
      </c>
      <c r="W11">
        <v>-0.18078441442093407</v>
      </c>
      <c r="X11">
        <v>-1.0000000000000011</v>
      </c>
      <c r="Y11">
        <v>-1.0000000000000011</v>
      </c>
      <c r="Z11">
        <v>23.631649728665288</v>
      </c>
      <c r="AA11">
        <v>0.14978203467836443</v>
      </c>
      <c r="AB11">
        <v>-0.22455070806092137</v>
      </c>
      <c r="AC11">
        <v>9.7508341474253996E-2</v>
      </c>
      <c r="AD11">
        <v>1.1369834045848544</v>
      </c>
      <c r="AE11">
        <v>-1.0000000000000011</v>
      </c>
      <c r="AF11">
        <v>-1.0000000000000011</v>
      </c>
      <c r="AG11">
        <v>-1.0000000000000011</v>
      </c>
      <c r="AH11">
        <v>0</v>
      </c>
      <c r="AI11">
        <v>2.7899521848372234E-2</v>
      </c>
      <c r="AJ11">
        <v>0.26417085646643446</v>
      </c>
      <c r="AK11">
        <v>0.15776775498373538</v>
      </c>
      <c r="AL11">
        <v>-2.4724578926800911E-2</v>
      </c>
      <c r="AM11">
        <v>-0.12824455579396332</v>
      </c>
      <c r="AN11">
        <v>0.7027398091621494</v>
      </c>
      <c r="AO11">
        <v>-2.4172751199304057</v>
      </c>
      <c r="AP11">
        <v>12.449237487439255</v>
      </c>
      <c r="AQ11">
        <v>0.38523929648056332</v>
      </c>
      <c r="AR11">
        <v>-0.32880113301009828</v>
      </c>
      <c r="AS11">
        <v>-1.0000000000000011</v>
      </c>
      <c r="AT11">
        <v>-1.0000000000000011</v>
      </c>
      <c r="AU11">
        <v>1.3422127752245558</v>
      </c>
      <c r="AV11">
        <v>17.622857702348007</v>
      </c>
      <c r="AW11">
        <v>20.412809887185233</v>
      </c>
      <c r="AX11">
        <v>-0.2835121867498287</v>
      </c>
      <c r="AY11">
        <v>-57.882230833994718</v>
      </c>
    </row>
    <row r="12" spans="1:52" x14ac:dyDescent="0.25">
      <c r="A12">
        <v>2538</v>
      </c>
      <c r="B12" t="s">
        <v>1316</v>
      </c>
      <c r="C12">
        <v>3.2515660494856018</v>
      </c>
      <c r="D12">
        <v>-5.9136859090506699E-3</v>
      </c>
      <c r="E12">
        <v>0.45920781971598568</v>
      </c>
      <c r="F12">
        <v>0.47443253440449173</v>
      </c>
      <c r="G12">
        <v>9.2488462341976538E-2</v>
      </c>
      <c r="H12">
        <v>0</v>
      </c>
      <c r="I12">
        <v>5.549307740518592</v>
      </c>
      <c r="J12">
        <v>9.2488462341976538E-2</v>
      </c>
      <c r="K12">
        <v>-1.0000000000000004</v>
      </c>
      <c r="L12">
        <v>-1.0000000000000004</v>
      </c>
      <c r="M12">
        <v>1.8497692468395304</v>
      </c>
      <c r="N12">
        <v>9.2753063244086835</v>
      </c>
      <c r="O12">
        <v>0.86554349443249823</v>
      </c>
      <c r="P12">
        <v>2.6398729036614208</v>
      </c>
      <c r="Q12">
        <v>1.0440166218899554</v>
      </c>
      <c r="R12">
        <v>0.33333333333333348</v>
      </c>
      <c r="S12">
        <v>0.3588111168426158</v>
      </c>
      <c r="T12">
        <v>-0.29798640480686828</v>
      </c>
      <c r="U12">
        <v>-1.9559406410475513E-2</v>
      </c>
      <c r="V12">
        <v>11.284407064665153</v>
      </c>
      <c r="W12">
        <v>-0.70217782462824119</v>
      </c>
      <c r="X12">
        <v>-1.0000000000000004</v>
      </c>
      <c r="Y12">
        <v>-1.0000000000000004</v>
      </c>
      <c r="Z12">
        <v>0.93769944902106062</v>
      </c>
      <c r="AA12">
        <v>0.2950605925070221</v>
      </c>
      <c r="AB12">
        <v>-0.23455862157746374</v>
      </c>
      <c r="AC12">
        <v>-0.28831645568023923</v>
      </c>
      <c r="AD12">
        <v>-11.390724237534029</v>
      </c>
      <c r="AE12">
        <v>-1.0000000000000004</v>
      </c>
      <c r="AF12">
        <v>-1.0000000000000004</v>
      </c>
      <c r="AG12">
        <v>-1.0000000000000004</v>
      </c>
      <c r="AH12">
        <v>0</v>
      </c>
      <c r="AI12">
        <v>-1.9559406410475513E-2</v>
      </c>
      <c r="AJ12">
        <v>7.3970472925413616E-2</v>
      </c>
      <c r="AK12">
        <v>0.17010276259078824</v>
      </c>
      <c r="AL12">
        <v>-1.9131338908509432E-2</v>
      </c>
      <c r="AM12">
        <v>4.9603541775185431E-2</v>
      </c>
      <c r="AN12">
        <v>-0.10843110808566793</v>
      </c>
      <c r="AO12">
        <v>2.0906023573335784</v>
      </c>
      <c r="AP12">
        <v>16.833714805183739</v>
      </c>
      <c r="AQ12">
        <v>0.37459863895860562</v>
      </c>
      <c r="AR12">
        <v>-0.60968936228626402</v>
      </c>
      <c r="AS12">
        <v>-1.0000000000000004</v>
      </c>
      <c r="AT12">
        <v>-1.0000000000000004</v>
      </c>
      <c r="AU12">
        <v>1.5184491562944478</v>
      </c>
      <c r="AV12">
        <v>12.30360813076334</v>
      </c>
      <c r="AW12">
        <v>10.347667489715789</v>
      </c>
      <c r="AX12">
        <v>-0.12375440222783959</v>
      </c>
      <c r="AY12">
        <v>-48.647820602027416</v>
      </c>
    </row>
    <row r="13" spans="1:52" x14ac:dyDescent="0.25">
      <c r="A13">
        <v>2855</v>
      </c>
      <c r="B13" t="s">
        <v>1427</v>
      </c>
      <c r="C13">
        <v>0.6747837271811572</v>
      </c>
      <c r="D13">
        <v>0.44631029093192653</v>
      </c>
      <c r="E13">
        <v>0.31103592404884411</v>
      </c>
      <c r="F13">
        <v>0.45958526124944321</v>
      </c>
      <c r="G13">
        <v>0.13946201085663043</v>
      </c>
      <c r="H13">
        <v>0</v>
      </c>
      <c r="I13">
        <v>8.3677206513978248</v>
      </c>
      <c r="J13">
        <v>0.13946201085663043</v>
      </c>
      <c r="K13">
        <v>-0.99999999999999933</v>
      </c>
      <c r="L13">
        <v>-0.99999999999999933</v>
      </c>
      <c r="M13">
        <v>2.7892402171326069</v>
      </c>
      <c r="N13">
        <v>9.5020896398284247</v>
      </c>
      <c r="O13">
        <v>0.45808867903232769</v>
      </c>
      <c r="P13">
        <v>4.115340304740597</v>
      </c>
      <c r="Q13">
        <v>1.4131122767134605</v>
      </c>
      <c r="R13">
        <v>0.33333333333333304</v>
      </c>
      <c r="S13">
        <v>0.17679938019731006</v>
      </c>
      <c r="T13">
        <v>-0.19772926014516776</v>
      </c>
      <c r="U13">
        <v>-5.7686257014545241E-3</v>
      </c>
      <c r="V13">
        <v>6.6869126730956214</v>
      </c>
      <c r="W13">
        <v>-0.63589426946191163</v>
      </c>
      <c r="X13">
        <v>-0.99999999999999933</v>
      </c>
      <c r="Y13">
        <v>-0.99999999999999933</v>
      </c>
      <c r="Z13">
        <v>14.660719792911259</v>
      </c>
      <c r="AA13">
        <v>0.13381059747891103</v>
      </c>
      <c r="AB13">
        <v>1.545353477391522E-2</v>
      </c>
      <c r="AC13">
        <v>-1.8050235390782564E-2</v>
      </c>
      <c r="AD13">
        <v>6.5606948431021888</v>
      </c>
      <c r="AE13">
        <v>-0.99999999999999933</v>
      </c>
      <c r="AF13">
        <v>-0.99999999999999933</v>
      </c>
      <c r="AG13">
        <v>-0.99999999999999933</v>
      </c>
      <c r="AH13">
        <v>0</v>
      </c>
      <c r="AI13">
        <v>-5.7686257014545241E-3</v>
      </c>
      <c r="AJ13">
        <v>-3.8307898850360192E-2</v>
      </c>
      <c r="AK13">
        <v>-0.11668033103778197</v>
      </c>
      <c r="AL13">
        <v>-0.27232441448986577</v>
      </c>
      <c r="AM13">
        <v>-0.18768113911647011</v>
      </c>
      <c r="AN13">
        <v>-6.9996498564984471</v>
      </c>
      <c r="AO13">
        <v>-5.2754301331006603</v>
      </c>
      <c r="AP13">
        <v>15.054633324493448</v>
      </c>
      <c r="AQ13">
        <v>0.30663482768402089</v>
      </c>
      <c r="AR13">
        <v>-0.49643225860528084</v>
      </c>
      <c r="AS13">
        <v>-0.99999999999999933</v>
      </c>
      <c r="AT13">
        <v>-0.99999999999999933</v>
      </c>
      <c r="AU13">
        <v>1.8726975379629038</v>
      </c>
      <c r="AV13">
        <v>18.887379299639022</v>
      </c>
      <c r="AW13">
        <v>18.310516729493571</v>
      </c>
      <c r="AX13">
        <v>-3.9823400955822839E-2</v>
      </c>
      <c r="AY13">
        <v>-31.224340817432662</v>
      </c>
    </row>
    <row r="14" spans="1:52" x14ac:dyDescent="0.25">
      <c r="A14">
        <v>2977</v>
      </c>
      <c r="B14" t="s">
        <v>1476</v>
      </c>
      <c r="C14">
        <v>3.1732836369782449</v>
      </c>
      <c r="D14">
        <v>0.16958487647599046</v>
      </c>
      <c r="E14">
        <v>-0.13435422140317577</v>
      </c>
      <c r="F14">
        <v>-7.8259302650330265E-2</v>
      </c>
      <c r="G14">
        <v>-9.4437750696169109E-2</v>
      </c>
      <c r="H14">
        <v>0</v>
      </c>
      <c r="I14">
        <v>-5.6662650417701492</v>
      </c>
      <c r="J14">
        <v>-9.4437750696169109E-2</v>
      </c>
      <c r="K14">
        <v>-1.0000000000000016</v>
      </c>
      <c r="L14">
        <v>-1.0000000000000016</v>
      </c>
      <c r="M14">
        <v>-1.8887550139233826</v>
      </c>
      <c r="N14">
        <v>-2.5712407074422305</v>
      </c>
      <c r="O14">
        <v>-2.1057621946680136</v>
      </c>
      <c r="P14">
        <v>7.836072730331059E-3</v>
      </c>
      <c r="Q14">
        <v>-0.4246416223410982</v>
      </c>
      <c r="R14">
        <v>0.33333333333333381</v>
      </c>
      <c r="S14">
        <v>8.3650199500981626E-2</v>
      </c>
      <c r="T14">
        <v>-0.13634548242358188</v>
      </c>
      <c r="U14">
        <v>-2.9974444219450998E-2</v>
      </c>
      <c r="V14">
        <v>13.804054275498073</v>
      </c>
      <c r="W14">
        <v>-0.49035705614991332</v>
      </c>
      <c r="X14">
        <v>-1.0000000000000016</v>
      </c>
      <c r="Y14">
        <v>-1.0000000000000016</v>
      </c>
      <c r="Z14">
        <v>52.56834892924617</v>
      </c>
      <c r="AA14">
        <v>0.48108822282344998</v>
      </c>
      <c r="AB14">
        <v>0.14917191749113526</v>
      </c>
      <c r="AC14">
        <v>0.15351858520719946</v>
      </c>
      <c r="AD14">
        <v>39.188936276089201</v>
      </c>
      <c r="AE14">
        <v>-1.0000000000000016</v>
      </c>
      <c r="AF14">
        <v>-1.0000000000000016</v>
      </c>
      <c r="AG14">
        <v>-1.0000000000000016</v>
      </c>
      <c r="AH14">
        <v>0</v>
      </c>
      <c r="AI14">
        <v>-2.9974444219450998E-2</v>
      </c>
      <c r="AJ14">
        <v>0.20597874407907399</v>
      </c>
      <c r="AK14">
        <v>0.1243154570692924</v>
      </c>
      <c r="AL14">
        <v>0.21770556678007535</v>
      </c>
      <c r="AM14">
        <v>-0.10649555291785465</v>
      </c>
      <c r="AN14">
        <v>6.4725328898972538</v>
      </c>
      <c r="AO14">
        <v>-2.0408115375999034</v>
      </c>
      <c r="AP14">
        <v>8.1377892337279185</v>
      </c>
      <c r="AQ14">
        <v>0.25066360619128258</v>
      </c>
      <c r="AR14">
        <v>-0.5847948068460822</v>
      </c>
      <c r="AS14">
        <v>-1.0000000000000016</v>
      </c>
      <c r="AT14">
        <v>-1.0000000000000016</v>
      </c>
      <c r="AU14">
        <v>-0.50290092499142824</v>
      </c>
      <c r="AV14">
        <v>47.956296684204062</v>
      </c>
      <c r="AW14">
        <v>44.958852262258972</v>
      </c>
      <c r="AX14">
        <v>-0.13364889762460175</v>
      </c>
      <c r="AY14">
        <v>-7.1930641944710798</v>
      </c>
    </row>
    <row r="15" spans="1:52" x14ac:dyDescent="0.25">
      <c r="A15">
        <v>3042</v>
      </c>
      <c r="B15" t="s">
        <v>1515</v>
      </c>
      <c r="C15">
        <v>3.7086479777970958</v>
      </c>
      <c r="D15">
        <v>-0.11358095172454671</v>
      </c>
      <c r="E15">
        <v>3.0430724776531269E-2</v>
      </c>
      <c r="F15">
        <v>2.4283856966247977E-3</v>
      </c>
      <c r="G15">
        <v>0.13724458568460954</v>
      </c>
      <c r="H15">
        <v>0</v>
      </c>
      <c r="I15">
        <v>8.2346751410765773</v>
      </c>
      <c r="J15">
        <v>0.13724458568460954</v>
      </c>
      <c r="K15">
        <v>-1.0000000000000009</v>
      </c>
      <c r="L15">
        <v>-1.0000000000000009</v>
      </c>
      <c r="M15">
        <v>2.7448917136921929</v>
      </c>
      <c r="N15">
        <v>11.945751504570298</v>
      </c>
      <c r="O15">
        <v>0.51240844550690801</v>
      </c>
      <c r="P15">
        <v>-4.9905512069678748</v>
      </c>
      <c r="Q15">
        <v>-1.6774478652796674</v>
      </c>
      <c r="R15">
        <v>0.33333333333333381</v>
      </c>
      <c r="S15">
        <v>0.2573228179522884</v>
      </c>
      <c r="T15">
        <v>0.10807843841805613</v>
      </c>
      <c r="U15">
        <v>1.8166322323605083E-3</v>
      </c>
      <c r="V15">
        <v>22.53226545005716</v>
      </c>
      <c r="W15">
        <v>0.82037002076269361</v>
      </c>
      <c r="X15">
        <v>-1.0000000000000009</v>
      </c>
      <c r="Y15">
        <v>-1.0000000000000009</v>
      </c>
      <c r="Z15">
        <v>72.474442328938508</v>
      </c>
      <c r="AA15">
        <v>0.21935592191739589</v>
      </c>
      <c r="AB15">
        <v>0.46336743336832631</v>
      </c>
      <c r="AC15">
        <v>0.3496691395974974</v>
      </c>
      <c r="AD15">
        <v>51.619624744160959</v>
      </c>
      <c r="AE15">
        <v>-1.0000000000000009</v>
      </c>
      <c r="AF15">
        <v>-1.0000000000000009</v>
      </c>
      <c r="AG15">
        <v>-1.0000000000000009</v>
      </c>
      <c r="AH15">
        <v>0</v>
      </c>
      <c r="AI15">
        <v>1.8166322323605083E-3</v>
      </c>
      <c r="AJ15">
        <v>9.842987629794471E-2</v>
      </c>
      <c r="AK15">
        <v>0.46510765970650608</v>
      </c>
      <c r="AL15">
        <v>5.4442966961949196E-2</v>
      </c>
      <c r="AM15">
        <v>0.58021403842177255</v>
      </c>
      <c r="AN15">
        <v>1.853223555538454</v>
      </c>
      <c r="AO15">
        <v>16.830889259076844</v>
      </c>
      <c r="AP15">
        <v>30.766940591133729</v>
      </c>
      <c r="AQ15">
        <v>0.70055122193603858</v>
      </c>
      <c r="AR15">
        <v>0.95761460644730345</v>
      </c>
      <c r="AS15">
        <v>-1.0000000000000009</v>
      </c>
      <c r="AT15">
        <v>-1.0000000000000009</v>
      </c>
      <c r="AU15">
        <v>-1.6750194795830424</v>
      </c>
      <c r="AV15">
        <v>101.25108309258552</v>
      </c>
      <c r="AW15">
        <v>101.43274631582156</v>
      </c>
      <c r="AX15">
        <v>0.26690944236518244</v>
      </c>
      <c r="AY15">
        <v>52.593514750495686</v>
      </c>
    </row>
    <row r="16" spans="1:52" x14ac:dyDescent="0.25">
      <c r="A16">
        <v>3054</v>
      </c>
      <c r="B16" t="s">
        <v>1519</v>
      </c>
      <c r="C16">
        <v>2.0587516839817281</v>
      </c>
      <c r="D16">
        <v>6.160880590962501E-2</v>
      </c>
      <c r="E16">
        <v>0.75617699653983561</v>
      </c>
      <c r="F16">
        <v>0.77623492366005464</v>
      </c>
      <c r="G16">
        <v>2.8971329122258971E-2</v>
      </c>
      <c r="H16">
        <v>0</v>
      </c>
      <c r="I16">
        <v>1.7382797473355369</v>
      </c>
      <c r="J16">
        <v>2.8971329122258971E-2</v>
      </c>
      <c r="K16">
        <v>-1.000000000000002</v>
      </c>
      <c r="L16">
        <v>-1.000000000000002</v>
      </c>
      <c r="M16">
        <v>0.57942658244517853</v>
      </c>
      <c r="N16">
        <v>4.5732663549773163</v>
      </c>
      <c r="O16">
        <v>1.5887192641452197</v>
      </c>
      <c r="P16">
        <v>5.4330965592224763</v>
      </c>
      <c r="Q16">
        <v>2.0050940935132378</v>
      </c>
      <c r="R16">
        <v>0.33333333333333393</v>
      </c>
      <c r="S16">
        <v>0.38644132129210546</v>
      </c>
      <c r="T16">
        <v>-8.9608552261884078E-2</v>
      </c>
      <c r="U16">
        <v>-2.3466657664016576E-2</v>
      </c>
      <c r="V16">
        <v>23.109124623091194</v>
      </c>
      <c r="W16">
        <v>0.36159934097573621</v>
      </c>
      <c r="X16">
        <v>-1.000000000000002</v>
      </c>
      <c r="Y16">
        <v>-1.000000000000002</v>
      </c>
      <c r="Z16">
        <v>39.384874438409568</v>
      </c>
      <c r="AA16">
        <v>8.5788668771804161E-2</v>
      </c>
      <c r="AB16">
        <v>6.4873401438596545E-3</v>
      </c>
      <c r="AC16">
        <v>0.19313710552043914</v>
      </c>
      <c r="AD16">
        <v>14.270655721805145</v>
      </c>
      <c r="AE16">
        <v>-1.000000000000002</v>
      </c>
      <c r="AF16">
        <v>-1.000000000000002</v>
      </c>
      <c r="AG16">
        <v>-1.000000000000002</v>
      </c>
      <c r="AH16">
        <v>0</v>
      </c>
      <c r="AI16">
        <v>-2.3466657664016576E-2</v>
      </c>
      <c r="AJ16">
        <v>4.8253791348192021E-2</v>
      </c>
      <c r="AK16">
        <v>0.15030554924446088</v>
      </c>
      <c r="AL16">
        <v>0.10874430155933799</v>
      </c>
      <c r="AM16">
        <v>0.16805831274880392</v>
      </c>
      <c r="AN16">
        <v>2.9598764957244086</v>
      </c>
      <c r="AO16">
        <v>4.9529855649424013</v>
      </c>
      <c r="AP16">
        <v>24.84740437042673</v>
      </c>
      <c r="AQ16">
        <v>0.60669944469953829</v>
      </c>
      <c r="AR16">
        <v>0.39057067009799523</v>
      </c>
      <c r="AS16">
        <v>-1.000000000000002</v>
      </c>
      <c r="AT16">
        <v>-1.000000000000002</v>
      </c>
      <c r="AU16">
        <v>2.781329017173293</v>
      </c>
      <c r="AV16">
        <v>48.911126358329298</v>
      </c>
      <c r="AW16">
        <v>46.564460591927642</v>
      </c>
      <c r="AX16">
        <v>1.7130422494796536E-4</v>
      </c>
      <c r="AY16">
        <v>-47.59038958673441</v>
      </c>
    </row>
    <row r="17" spans="1:51" x14ac:dyDescent="0.25">
      <c r="A17">
        <v>3102</v>
      </c>
      <c r="B17" t="s">
        <v>1536</v>
      </c>
      <c r="C17">
        <v>4.0772800365777799</v>
      </c>
      <c r="D17">
        <v>0.239421991861727</v>
      </c>
      <c r="E17">
        <v>0.17117809219057573</v>
      </c>
      <c r="F17">
        <v>0.20324169127695679</v>
      </c>
      <c r="G17">
        <v>9.7675538251490446E-3</v>
      </c>
      <c r="H17">
        <v>0</v>
      </c>
      <c r="I17">
        <v>0.58605322950894134</v>
      </c>
      <c r="J17">
        <v>9.7675538251490446E-3</v>
      </c>
      <c r="K17">
        <v>-1.0000000000000009</v>
      </c>
      <c r="L17">
        <v>-1.0000000000000009</v>
      </c>
      <c r="M17">
        <v>0.19535107650298</v>
      </c>
      <c r="N17">
        <v>4.8665749573636745</v>
      </c>
      <c r="O17">
        <v>0.61308361722620086</v>
      </c>
      <c r="P17">
        <v>4.1174853271003439E-2</v>
      </c>
      <c r="Q17">
        <v>0.12554396528407563</v>
      </c>
      <c r="R17">
        <v>0.33333333333333348</v>
      </c>
      <c r="S17">
        <v>0.30635520568341085</v>
      </c>
      <c r="T17">
        <v>-0.13853712537805982</v>
      </c>
      <c r="U17">
        <v>-1.0320777826273374E-2</v>
      </c>
      <c r="V17">
        <v>19.242523279490491</v>
      </c>
      <c r="W17">
        <v>-2.270925638300772E-2</v>
      </c>
      <c r="X17">
        <v>-1.0000000000000009</v>
      </c>
      <c r="Y17">
        <v>-1.0000000000000009</v>
      </c>
      <c r="Z17">
        <v>35.191708506272988</v>
      </c>
      <c r="AA17">
        <v>0.16941480064682937</v>
      </c>
      <c r="AB17">
        <v>4.4719793868649861E-2</v>
      </c>
      <c r="AC17">
        <v>0.10233823071448883</v>
      </c>
      <c r="AD17">
        <v>15.823641261498405</v>
      </c>
      <c r="AE17">
        <v>-1.0000000000000009</v>
      </c>
      <c r="AF17">
        <v>-1.0000000000000009</v>
      </c>
      <c r="AG17">
        <v>-1.0000000000000009</v>
      </c>
      <c r="AH17">
        <v>0</v>
      </c>
      <c r="AI17">
        <v>-1.0320777826273374E-2</v>
      </c>
      <c r="AJ17">
        <v>-0.1911387567701435</v>
      </c>
      <c r="AK17">
        <v>-8.3197663791250417E-2</v>
      </c>
      <c r="AL17">
        <v>-7.3790162278867061E-2</v>
      </c>
      <c r="AM17">
        <v>-0.13021307482265093</v>
      </c>
      <c r="AN17">
        <v>-2.8004478408223945</v>
      </c>
      <c r="AO17">
        <v>-3.6713151895225256</v>
      </c>
      <c r="AP17">
        <v>19.828576508999415</v>
      </c>
      <c r="AQ17">
        <v>0.49083063581241154</v>
      </c>
      <c r="AR17">
        <v>-1.294170255785887E-2</v>
      </c>
      <c r="AS17">
        <v>-1.0000000000000009</v>
      </c>
      <c r="AT17">
        <v>-1.0000000000000009</v>
      </c>
      <c r="AU17">
        <v>0.32878565656103276</v>
      </c>
      <c r="AV17">
        <v>36.386968274114139</v>
      </c>
      <c r="AW17">
        <v>35.354890491486799</v>
      </c>
      <c r="AX17">
        <v>0.36693456639607624</v>
      </c>
      <c r="AY17">
        <v>-5.7611658646591568</v>
      </c>
    </row>
    <row r="18" spans="1:51" x14ac:dyDescent="0.25">
      <c r="A18">
        <v>3134</v>
      </c>
      <c r="B18" t="s">
        <v>1548</v>
      </c>
      <c r="C18">
        <v>5.6340100141534659</v>
      </c>
      <c r="D18">
        <v>3.7808833012231299E-2</v>
      </c>
      <c r="E18">
        <v>0.22993498564325227</v>
      </c>
      <c r="F18">
        <v>0.25341200927553426</v>
      </c>
      <c r="G18">
        <v>0.23450161403411979</v>
      </c>
      <c r="H18">
        <v>0</v>
      </c>
      <c r="I18">
        <v>14.070096842047192</v>
      </c>
      <c r="J18">
        <v>0.23450161403411979</v>
      </c>
      <c r="K18">
        <v>-0.99999999999999811</v>
      </c>
      <c r="L18">
        <v>-0.99999999999999811</v>
      </c>
      <c r="M18">
        <v>4.6900322806823969</v>
      </c>
      <c r="N18">
        <v>19.957518865476192</v>
      </c>
      <c r="O18">
        <v>-1.0177616946607075</v>
      </c>
      <c r="P18">
        <v>-2.4338827396830887</v>
      </c>
      <c r="Q18">
        <v>-1.048787021528268</v>
      </c>
      <c r="R18">
        <v>0.33333333333333276</v>
      </c>
      <c r="S18">
        <v>0.42785234324827298</v>
      </c>
      <c r="T18">
        <v>-9.9393522262261769E-3</v>
      </c>
      <c r="U18">
        <v>2.8729634506950385E-2</v>
      </c>
      <c r="V18">
        <v>21.818973793128393</v>
      </c>
      <c r="W18">
        <v>0.73069991969634818</v>
      </c>
      <c r="X18">
        <v>-0.99999999999999811</v>
      </c>
      <c r="Y18">
        <v>-0.99999999999999811</v>
      </c>
      <c r="Z18">
        <v>54.002456607288003</v>
      </c>
      <c r="AA18">
        <v>0.16984676004538135</v>
      </c>
      <c r="AB18">
        <v>0.31574993996389766</v>
      </c>
      <c r="AC18">
        <v>0.17904869670447882</v>
      </c>
      <c r="AD18">
        <v>33.232269835687873</v>
      </c>
      <c r="AE18">
        <v>-0.99999999999999811</v>
      </c>
      <c r="AF18">
        <v>-0.99999999999999811</v>
      </c>
      <c r="AG18">
        <v>-0.99999999999999811</v>
      </c>
      <c r="AH18">
        <v>0</v>
      </c>
      <c r="AI18">
        <v>2.8729634506950385E-2</v>
      </c>
      <c r="AJ18">
        <v>0.12982258592226503</v>
      </c>
      <c r="AK18">
        <v>0.21942841612991737</v>
      </c>
      <c r="AL18">
        <v>0.12195718003689873</v>
      </c>
      <c r="AM18">
        <v>0.16179821181724058</v>
      </c>
      <c r="AN18">
        <v>3.6980424305337927</v>
      </c>
      <c r="AO18">
        <v>5.142097376080601</v>
      </c>
      <c r="AP18">
        <v>35.889070635175557</v>
      </c>
      <c r="AQ18">
        <v>0.77997595886232962</v>
      </c>
      <c r="AR18">
        <v>0.96520153373046791</v>
      </c>
      <c r="AS18">
        <v>-0.99999999999999811</v>
      </c>
      <c r="AT18">
        <v>-0.99999999999999811</v>
      </c>
      <c r="AU18">
        <v>-0.79537501225273355</v>
      </c>
      <c r="AV18">
        <v>79.102072848844813</v>
      </c>
      <c r="AW18">
        <v>81.975036299539852</v>
      </c>
      <c r="AX18">
        <v>0.21466877093273518</v>
      </c>
      <c r="AY18">
        <v>8.6133702911089465</v>
      </c>
    </row>
    <row r="19" spans="1:51" x14ac:dyDescent="0.25">
      <c r="A19">
        <v>3275</v>
      </c>
      <c r="B19" t="s">
        <v>1618</v>
      </c>
      <c r="C19">
        <v>4.3939928928988419</v>
      </c>
      <c r="D19">
        <v>0.19872110129861237</v>
      </c>
      <c r="E19">
        <v>-0.43344770842402558</v>
      </c>
      <c r="F19">
        <v>-0.37603368618143201</v>
      </c>
      <c r="G19">
        <v>6.0849128506309587E-2</v>
      </c>
      <c r="H19">
        <v>0</v>
      </c>
      <c r="I19">
        <v>3.6509477103785732</v>
      </c>
      <c r="J19">
        <v>6.0849128506309587E-2</v>
      </c>
      <c r="K19">
        <v>-1.0000000000000013</v>
      </c>
      <c r="L19">
        <v>-1.0000000000000013</v>
      </c>
      <c r="M19">
        <v>1.2169825701261907</v>
      </c>
      <c r="N19">
        <v>7.6689069170959954</v>
      </c>
      <c r="O19">
        <v>-2.4352057628397397</v>
      </c>
      <c r="P19">
        <v>-1.5394901213348751</v>
      </c>
      <c r="Q19">
        <v>-0.71933874495158046</v>
      </c>
      <c r="R19">
        <v>0.33333333333333376</v>
      </c>
      <c r="S19">
        <v>0.26920796630644045</v>
      </c>
      <c r="T19">
        <v>0.35042141951173345</v>
      </c>
      <c r="U19">
        <v>1.4163271070494796E-2</v>
      </c>
      <c r="V19">
        <v>36.251074468627706</v>
      </c>
      <c r="W19">
        <v>1.960828959470317</v>
      </c>
      <c r="X19">
        <v>-1.0000000000000013</v>
      </c>
      <c r="Y19">
        <v>-1.0000000000000013</v>
      </c>
      <c r="Z19">
        <v>51.976303837269469</v>
      </c>
      <c r="AA19">
        <v>7.7388736428797122E-2</v>
      </c>
      <c r="AB19">
        <v>0.16284860081991082</v>
      </c>
      <c r="AC19">
        <v>8.8654025023158695E-2</v>
      </c>
      <c r="AD19">
        <v>16.444568113593334</v>
      </c>
      <c r="AE19">
        <v>-1.0000000000000013</v>
      </c>
      <c r="AF19">
        <v>-1.0000000000000013</v>
      </c>
      <c r="AG19">
        <v>-1.0000000000000013</v>
      </c>
      <c r="AH19">
        <v>0</v>
      </c>
      <c r="AI19">
        <v>1.4163271070494796E-2</v>
      </c>
      <c r="AJ19">
        <v>-1.5328278836816533E-2</v>
      </c>
      <c r="AK19">
        <v>5.5292640504838271E-3</v>
      </c>
      <c r="AL19">
        <v>0.10721383717440607</v>
      </c>
      <c r="AM19">
        <v>-3.1792322409940073E-2</v>
      </c>
      <c r="AN19">
        <v>2.6037045351760675</v>
      </c>
      <c r="AO19">
        <v>-0.76716173999608273</v>
      </c>
      <c r="AP19">
        <v>39.902022179006281</v>
      </c>
      <c r="AQ19">
        <v>0.96712599022200196</v>
      </c>
      <c r="AR19">
        <v>2.021678087976627</v>
      </c>
      <c r="AS19">
        <v>-1.0000000000000013</v>
      </c>
      <c r="AT19">
        <v>-1.0000000000000013</v>
      </c>
      <c r="AU19">
        <v>-1.0953724311330126</v>
      </c>
      <c r="AV19">
        <v>58.87804901436941</v>
      </c>
      <c r="AW19">
        <v>60.294376121418892</v>
      </c>
      <c r="AX19">
        <v>0.30430141140045863</v>
      </c>
      <c r="AY19">
        <v>10.730967404334185</v>
      </c>
    </row>
    <row r="20" spans="1:51" x14ac:dyDescent="0.25">
      <c r="A20">
        <v>3276</v>
      </c>
      <c r="B20" t="s">
        <v>1619</v>
      </c>
      <c r="C20">
        <v>-0.86925604164154135</v>
      </c>
      <c r="D20">
        <v>0.11452017510456576</v>
      </c>
      <c r="E20">
        <v>5.3334957145066708</v>
      </c>
      <c r="F20">
        <v>5.3681085224853868</v>
      </c>
      <c r="G20">
        <v>-3.7270877184989053E-2</v>
      </c>
      <c r="H20">
        <v>0</v>
      </c>
      <c r="I20">
        <v>-2.2362526310993474</v>
      </c>
      <c r="J20">
        <v>-3.7270877184989053E-2</v>
      </c>
      <c r="K20">
        <v>-1.0000000000000007</v>
      </c>
      <c r="L20">
        <v>-1.0000000000000007</v>
      </c>
      <c r="M20">
        <v>-0.74541754369978197</v>
      </c>
      <c r="N20">
        <v>2.2625998497445061</v>
      </c>
      <c r="O20">
        <v>0.33474325521644743</v>
      </c>
      <c r="P20">
        <v>2.4988654269186021</v>
      </c>
      <c r="Q20">
        <v>0.72730362215916755</v>
      </c>
      <c r="R20">
        <v>0.3333333333333337</v>
      </c>
      <c r="S20">
        <v>0.31972558906273219</v>
      </c>
      <c r="T20">
        <v>0.21451210287743994</v>
      </c>
      <c r="U20">
        <v>-1.5098659255696948E-2</v>
      </c>
      <c r="V20">
        <v>35.589729728111912</v>
      </c>
      <c r="W20">
        <v>1.4111444212409385</v>
      </c>
      <c r="X20">
        <v>-1.0000000000000007</v>
      </c>
      <c r="Y20">
        <v>-1.0000000000000007</v>
      </c>
      <c r="Z20">
        <v>60.501191311723801</v>
      </c>
      <c r="AA20">
        <v>3.8266524482567357E-2</v>
      </c>
      <c r="AB20">
        <v>0.17093445976628455</v>
      </c>
      <c r="AC20">
        <v>0.27448217498020294</v>
      </c>
      <c r="AD20">
        <v>24.184157961452748</v>
      </c>
      <c r="AE20">
        <v>-1.0000000000000007</v>
      </c>
      <c r="AF20">
        <v>-1.0000000000000007</v>
      </c>
      <c r="AG20">
        <v>-1.0000000000000007</v>
      </c>
      <c r="AH20">
        <v>0</v>
      </c>
      <c r="AI20">
        <v>-1.5098659255696948E-2</v>
      </c>
      <c r="AJ20">
        <v>-1.7526357714349454E-2</v>
      </c>
      <c r="AK20">
        <v>0.44443623039255953</v>
      </c>
      <c r="AL20">
        <v>-1.2182561802369998E-3</v>
      </c>
      <c r="AM20">
        <v>0.23414963129987287</v>
      </c>
      <c r="AN20">
        <v>-0.11808819307767246</v>
      </c>
      <c r="AO20">
        <v>8.0759219344596147</v>
      </c>
      <c r="AP20">
        <v>33.353477097012565</v>
      </c>
      <c r="AQ20">
        <v>0.85247236601780907</v>
      </c>
      <c r="AR20">
        <v>1.3738735440559495</v>
      </c>
      <c r="AS20">
        <v>-1.0000000000000007</v>
      </c>
      <c r="AT20">
        <v>-1.0000000000000007</v>
      </c>
      <c r="AU20">
        <v>6.0954121446445546</v>
      </c>
      <c r="AV20">
        <v>70.839713095927948</v>
      </c>
      <c r="AW20">
        <v>69.329847170358263</v>
      </c>
      <c r="AX20">
        <v>9.6104761688527884E-2</v>
      </c>
      <c r="AY20">
        <v>13.752315480794365</v>
      </c>
    </row>
    <row r="21" spans="1:51" x14ac:dyDescent="0.25">
      <c r="A21">
        <v>3277</v>
      </c>
      <c r="B21" t="s">
        <v>1620</v>
      </c>
      <c r="C21">
        <v>2.9345421270788061</v>
      </c>
      <c r="D21">
        <v>-0.17286021321719858</v>
      </c>
      <c r="E21">
        <v>7.6340005516143323</v>
      </c>
      <c r="F21">
        <v>7.5793416711781942</v>
      </c>
      <c r="G21">
        <v>7.5984599983251078E-2</v>
      </c>
      <c r="H21">
        <v>0</v>
      </c>
      <c r="I21">
        <v>4.559075998995068</v>
      </c>
      <c r="J21">
        <v>7.5984599983251078E-2</v>
      </c>
      <c r="K21">
        <v>-0.999999999999999</v>
      </c>
      <c r="L21">
        <v>-0.999999999999999</v>
      </c>
      <c r="M21">
        <v>1.5196919996650218</v>
      </c>
      <c r="N21">
        <v>15.072959797252059</v>
      </c>
      <c r="O21">
        <v>-0.49422501954079151</v>
      </c>
      <c r="P21">
        <v>53.237923607259837</v>
      </c>
      <c r="Q21">
        <v>17.642844581169513</v>
      </c>
      <c r="R21">
        <v>0.33333333333333282</v>
      </c>
      <c r="S21">
        <v>0.1890884283539348</v>
      </c>
      <c r="T21">
        <v>2.5438898223736107E-3</v>
      </c>
      <c r="U21">
        <v>6.2391859426823414E-3</v>
      </c>
      <c r="V21">
        <v>18.208809498762903</v>
      </c>
      <c r="W21">
        <v>0.34517104289558992</v>
      </c>
      <c r="X21">
        <v>-0.999999999999999</v>
      </c>
      <c r="Y21">
        <v>-0.999999999999999</v>
      </c>
      <c r="Z21">
        <v>102.99681323302825</v>
      </c>
      <c r="AA21">
        <v>0.43657487413029344</v>
      </c>
      <c r="AB21">
        <v>0.57641858027334858</v>
      </c>
      <c r="AC21">
        <v>0.32990972865827406</v>
      </c>
      <c r="AD21">
        <v>67.145159153095761</v>
      </c>
      <c r="AE21">
        <v>-0.999999999999999</v>
      </c>
      <c r="AF21">
        <v>-0.999999999999999</v>
      </c>
      <c r="AG21">
        <v>-0.999999999999999</v>
      </c>
      <c r="AH21">
        <v>0</v>
      </c>
      <c r="AI21">
        <v>6.2391859426823414E-3</v>
      </c>
      <c r="AJ21">
        <v>8.9783167678473622E-3</v>
      </c>
      <c r="AK21">
        <v>-0.17055513786245249</v>
      </c>
      <c r="AL21">
        <v>0.23934538942479455</v>
      </c>
      <c r="AM21">
        <v>-6.2519978617111352E-2</v>
      </c>
      <c r="AN21">
        <v>6.0285263194591003</v>
      </c>
      <c r="AO21">
        <v>-2.4157751547400457</v>
      </c>
      <c r="AP21">
        <v>22.767885497757973</v>
      </c>
      <c r="AQ21">
        <v>0.53120483745232383</v>
      </c>
      <c r="AR21">
        <v>0.42115564287884066</v>
      </c>
      <c r="AS21">
        <v>-0.999999999999999</v>
      </c>
      <c r="AT21">
        <v>-0.999999999999999</v>
      </c>
      <c r="AU21">
        <v>25.222186252347715</v>
      </c>
      <c r="AV21">
        <v>115.65399787554021</v>
      </c>
      <c r="AW21">
        <v>116.27791646980843</v>
      </c>
      <c r="AX21">
        <v>0.40994137911264061</v>
      </c>
      <c r="AY21">
        <v>27.335821243286819</v>
      </c>
    </row>
    <row r="22" spans="1:51" x14ac:dyDescent="0.25">
      <c r="A22">
        <v>3291</v>
      </c>
      <c r="B22" t="s">
        <v>1627</v>
      </c>
      <c r="C22">
        <v>4.351523864154716</v>
      </c>
      <c r="D22">
        <v>0.13599020433153802</v>
      </c>
      <c r="E22">
        <v>0.41325738287245034</v>
      </c>
      <c r="F22">
        <v>0.45980487648837615</v>
      </c>
      <c r="G22">
        <v>-0.161879221177818</v>
      </c>
      <c r="H22">
        <v>0</v>
      </c>
      <c r="I22">
        <v>-9.7127532706690758</v>
      </c>
      <c r="J22">
        <v>-0.161879221177818</v>
      </c>
      <c r="K22">
        <v>-0.99999999999999944</v>
      </c>
      <c r="L22">
        <v>-0.99999999999999944</v>
      </c>
      <c r="M22">
        <v>-3.2375844235563589</v>
      </c>
      <c r="N22">
        <v>-4.9014245300259862</v>
      </c>
      <c r="O22">
        <v>1.4699254762945626</v>
      </c>
      <c r="P22">
        <v>0.58252323070036627</v>
      </c>
      <c r="Q22">
        <v>0.48936121665113486</v>
      </c>
      <c r="R22">
        <v>0.33333333333333315</v>
      </c>
      <c r="S22">
        <v>0.31200353267851672</v>
      </c>
      <c r="T22">
        <v>-7.6432405634796086E-2</v>
      </c>
      <c r="U22">
        <v>-3.5143942214591658E-3</v>
      </c>
      <c r="V22">
        <v>29.090771493336501</v>
      </c>
      <c r="W22">
        <v>0.4414100627999899</v>
      </c>
      <c r="X22">
        <v>-0.99999999999999944</v>
      </c>
      <c r="Y22">
        <v>-0.99999999999999944</v>
      </c>
      <c r="Z22">
        <v>36.005556939076676</v>
      </c>
      <c r="AA22">
        <v>0.16424397560274118</v>
      </c>
      <c r="AB22">
        <v>4.2286312222461653E-2</v>
      </c>
      <c r="AC22">
        <v>-7.8021803243422005E-2</v>
      </c>
      <c r="AD22">
        <v>6.4254242290890424</v>
      </c>
      <c r="AE22">
        <v>-0.99999999999999944</v>
      </c>
      <c r="AF22">
        <v>-0.99999999999999944</v>
      </c>
      <c r="AG22">
        <v>-0.99999999999999944</v>
      </c>
      <c r="AH22">
        <v>0</v>
      </c>
      <c r="AI22">
        <v>-3.5143942214591658E-3</v>
      </c>
      <c r="AJ22">
        <v>-0.10919124621537363</v>
      </c>
      <c r="AK22">
        <v>-1.4291816350281247E-2</v>
      </c>
      <c r="AL22">
        <v>-0.17631339806543067</v>
      </c>
      <c r="AM22">
        <v>0.17279101252247095</v>
      </c>
      <c r="AN22">
        <v>-4.9537911827126369</v>
      </c>
      <c r="AO22">
        <v>4.24831623131037</v>
      </c>
      <c r="AP22">
        <v>19.378018222667428</v>
      </c>
      <c r="AQ22">
        <v>0.56539006615559495</v>
      </c>
      <c r="AR22">
        <v>0.27953084162217201</v>
      </c>
      <c r="AS22">
        <v>-0.99999999999999944</v>
      </c>
      <c r="AT22">
        <v>-0.99999999999999944</v>
      </c>
      <c r="AU22">
        <v>0.94916609313951095</v>
      </c>
      <c r="AV22">
        <v>35.352448640361061</v>
      </c>
      <c r="AW22">
        <v>35.001009218215145</v>
      </c>
      <c r="AX22">
        <v>2.0397187933544197E-3</v>
      </c>
      <c r="AY22">
        <v>-18.648296674574301</v>
      </c>
    </row>
    <row r="23" spans="1:51" x14ac:dyDescent="0.25">
      <c r="A23">
        <v>3293</v>
      </c>
      <c r="B23" t="s">
        <v>1629</v>
      </c>
      <c r="C23">
        <v>4.3334482000925867</v>
      </c>
      <c r="D23">
        <v>8.0266306997168593E-2</v>
      </c>
      <c r="E23">
        <v>-7.3604709974127214E-2</v>
      </c>
      <c r="F23">
        <v>-4.3679016715283348E-2</v>
      </c>
      <c r="G23">
        <v>0.57365618231979976</v>
      </c>
      <c r="H23">
        <v>0</v>
      </c>
      <c r="I23">
        <v>34.419370939187978</v>
      </c>
      <c r="J23">
        <v>0.57365618231979976</v>
      </c>
      <c r="K23">
        <v>-1.0000000000000018</v>
      </c>
      <c r="L23">
        <v>-1.0000000000000018</v>
      </c>
      <c r="M23">
        <v>11.47312364639599</v>
      </c>
      <c r="N23">
        <v>38.709140122565273</v>
      </c>
      <c r="O23">
        <v>-0.45328878250487464</v>
      </c>
      <c r="P23">
        <v>1.3909825606594124</v>
      </c>
      <c r="Q23">
        <v>0.37306348452164256</v>
      </c>
      <c r="R23">
        <v>0.3333333333333337</v>
      </c>
      <c r="S23">
        <v>0.48032049349856032</v>
      </c>
      <c r="T23">
        <v>0.30785323329622871</v>
      </c>
      <c r="U23">
        <v>-3.9959219240396776E-3</v>
      </c>
      <c r="V23">
        <v>21.754198235371334</v>
      </c>
      <c r="W23">
        <v>1.6094855625742939</v>
      </c>
      <c r="X23">
        <v>-1.0000000000000018</v>
      </c>
      <c r="Y23">
        <v>-1.0000000000000018</v>
      </c>
      <c r="Z23">
        <v>89.003861645163141</v>
      </c>
      <c r="AA23">
        <v>0.24591566201600307</v>
      </c>
      <c r="AB23">
        <v>0.53434663137061422</v>
      </c>
      <c r="AC23">
        <v>0.55726970511878626</v>
      </c>
      <c r="AD23">
        <v>66.876599925270142</v>
      </c>
      <c r="AE23">
        <v>-1.0000000000000018</v>
      </c>
      <c r="AF23">
        <v>-1.0000000000000018</v>
      </c>
      <c r="AG23">
        <v>-1.0000000000000018</v>
      </c>
      <c r="AH23">
        <v>0</v>
      </c>
      <c r="AI23">
        <v>-3.9959219240396776E-3</v>
      </c>
      <c r="AJ23">
        <v>-0.14586033388602718</v>
      </c>
      <c r="AK23">
        <v>-4.8085734607494462E-2</v>
      </c>
      <c r="AL23">
        <v>-5.6626557349432373E-3</v>
      </c>
      <c r="AM23">
        <v>0.32741910085298825</v>
      </c>
      <c r="AN23">
        <v>-0.87086806280371698</v>
      </c>
      <c r="AO23">
        <v>7.9450488482872332</v>
      </c>
      <c r="AP23">
        <v>56.173569174559304</v>
      </c>
      <c r="AQ23">
        <v>1.1175111382040832</v>
      </c>
      <c r="AR23">
        <v>2.1831417448940931</v>
      </c>
      <c r="AS23">
        <v>-1.0000000000000018</v>
      </c>
      <c r="AT23">
        <v>-1.0000000000000018</v>
      </c>
      <c r="AU23">
        <v>0.32938446780635922</v>
      </c>
      <c r="AV23">
        <v>135.65805061601566</v>
      </c>
      <c r="AW23">
        <v>135.25845842361167</v>
      </c>
      <c r="AX23">
        <v>0.5273474002362093</v>
      </c>
      <c r="AY23">
        <v>73.343792731898247</v>
      </c>
    </row>
    <row r="24" spans="1:51" x14ac:dyDescent="0.25">
      <c r="A24">
        <v>3294</v>
      </c>
      <c r="B24" t="s">
        <v>1630</v>
      </c>
      <c r="C24">
        <v>4.7651427935216777</v>
      </c>
      <c r="D24">
        <v>6.4272032641598614E-2</v>
      </c>
      <c r="E24">
        <v>-1.3994656489799968</v>
      </c>
      <c r="F24">
        <v>-1.3688504891401945</v>
      </c>
      <c r="G24">
        <v>-9.2581556062917666E-2</v>
      </c>
      <c r="H24">
        <v>0</v>
      </c>
      <c r="I24">
        <v>-5.5548933637750615</v>
      </c>
      <c r="J24">
        <v>-9.2581556062917666E-2</v>
      </c>
      <c r="K24">
        <v>-0.99999999999999822</v>
      </c>
      <c r="L24">
        <v>-0.99999999999999822</v>
      </c>
      <c r="M24">
        <v>-1.8516311212583538</v>
      </c>
      <c r="N24">
        <v>-2.1586010593935758</v>
      </c>
      <c r="O24">
        <v>1.4391333890681952</v>
      </c>
      <c r="P24">
        <v>-0.94724395136666184</v>
      </c>
      <c r="Q24">
        <v>-0.33327671887122645</v>
      </c>
      <c r="R24">
        <v>0.33333333333333315</v>
      </c>
      <c r="S24">
        <v>-2.4251732787020464E-2</v>
      </c>
      <c r="T24">
        <v>1.0011990730857722E-2</v>
      </c>
      <c r="U24">
        <v>6.4949920531082823E-4</v>
      </c>
      <c r="V24">
        <v>16.492985861815946</v>
      </c>
      <c r="W24">
        <v>0.1068133758893112</v>
      </c>
      <c r="X24">
        <v>-0.99999999999999822</v>
      </c>
      <c r="Y24">
        <v>-0.99999999999999822</v>
      </c>
      <c r="Z24">
        <v>44.121456892531313</v>
      </c>
      <c r="AA24">
        <v>0.38612328267007828</v>
      </c>
      <c r="AB24">
        <v>-0.10924953428445729</v>
      </c>
      <c r="AC24">
        <v>0.28236120660611047</v>
      </c>
      <c r="AD24">
        <v>27.961747749586586</v>
      </c>
      <c r="AE24">
        <v>-0.99999999999999822</v>
      </c>
      <c r="AF24">
        <v>-0.99999999999999822</v>
      </c>
      <c r="AG24">
        <v>-0.99999999999999822</v>
      </c>
      <c r="AH24">
        <v>0</v>
      </c>
      <c r="AI24">
        <v>6.4949920531082823E-4</v>
      </c>
      <c r="AJ24">
        <v>-1.1110733493025271E-2</v>
      </c>
      <c r="AK24">
        <v>-0.17276474313153864</v>
      </c>
      <c r="AL24">
        <v>-7.1580370553604361E-2</v>
      </c>
      <c r="AM24">
        <v>-0.2284273620815554</v>
      </c>
      <c r="AN24">
        <v>-1.8450629313052351</v>
      </c>
      <c r="AO24">
        <v>-6.5745077676965806</v>
      </c>
      <c r="AP24">
        <v>10.93809249804089</v>
      </c>
      <c r="AQ24">
        <v>0.31974309048248101</v>
      </c>
      <c r="AR24">
        <v>1.4231819826393585E-2</v>
      </c>
      <c r="AS24">
        <v>-0.99999999999999822</v>
      </c>
      <c r="AT24">
        <v>-0.99999999999999822</v>
      </c>
      <c r="AU24">
        <v>-1.7021272080114207</v>
      </c>
      <c r="AV24">
        <v>35.388348065441114</v>
      </c>
      <c r="AW24">
        <v>35.453297985972199</v>
      </c>
      <c r="AX24">
        <v>0.11663785403456065</v>
      </c>
      <c r="AY24">
        <v>7.9168238618760309</v>
      </c>
    </row>
    <row r="25" spans="1:51" x14ac:dyDescent="0.25">
      <c r="A25">
        <v>3740</v>
      </c>
      <c r="B25" t="s">
        <v>1832</v>
      </c>
      <c r="C25">
        <v>3.5971848875790857</v>
      </c>
      <c r="D25">
        <v>2.4393011718960769E-3</v>
      </c>
      <c r="E25">
        <v>0.36866910262733121</v>
      </c>
      <c r="F25">
        <v>0.37456832062690215</v>
      </c>
      <c r="G25">
        <v>0.7019260744127318</v>
      </c>
      <c r="H25">
        <v>0</v>
      </c>
      <c r="I25">
        <v>42.115564464763899</v>
      </c>
      <c r="J25">
        <v>0.7019260744127318</v>
      </c>
      <c r="K25">
        <v>-0.99999999999999667</v>
      </c>
      <c r="L25">
        <v>-0.99999999999999667</v>
      </c>
      <c r="M25">
        <v>14.038521488254638</v>
      </c>
      <c r="N25">
        <v>46.087317672969874</v>
      </c>
      <c r="O25">
        <v>6.5259325565632978E-2</v>
      </c>
      <c r="P25">
        <v>3.2422469756282659</v>
      </c>
      <c r="Q25">
        <v>1.168069555195373</v>
      </c>
      <c r="R25">
        <v>0.33333333333333237</v>
      </c>
      <c r="S25">
        <v>0.1912903344658666</v>
      </c>
      <c r="T25">
        <v>4.6688283926785992E-2</v>
      </c>
      <c r="U25">
        <v>1.0128190756257547E-2</v>
      </c>
      <c r="V25">
        <v>-4.8194372772195591</v>
      </c>
      <c r="W25">
        <v>3.426191745904629E-2</v>
      </c>
      <c r="X25">
        <v>-0.99999999999999667</v>
      </c>
      <c r="Y25">
        <v>-0.99999999999999667</v>
      </c>
      <c r="Z25">
        <v>26.930597245421382</v>
      </c>
      <c r="AA25">
        <v>0.40433446928647421</v>
      </c>
      <c r="AB25">
        <v>0.2893482131840564</v>
      </c>
      <c r="AC25">
        <v>-8.2043383121619212E-2</v>
      </c>
      <c r="AD25">
        <v>30.581964967445575</v>
      </c>
      <c r="AE25">
        <v>-0.99999999999999667</v>
      </c>
      <c r="AF25">
        <v>-0.99999999999999667</v>
      </c>
      <c r="AG25">
        <v>-0.99999999999999667</v>
      </c>
      <c r="AH25">
        <v>0</v>
      </c>
      <c r="AI25">
        <v>1.0128190756257547E-2</v>
      </c>
      <c r="AJ25">
        <v>5.0273479956333966E-2</v>
      </c>
      <c r="AK25">
        <v>0.31440804987343063</v>
      </c>
      <c r="AL25">
        <v>0.13261865994503141</v>
      </c>
      <c r="AM25">
        <v>0.25978244618649704</v>
      </c>
      <c r="AN25">
        <v>3.5668338984074546</v>
      </c>
      <c r="AO25">
        <v>8.0666014040295799</v>
      </c>
      <c r="AP25">
        <v>37.296127187544336</v>
      </c>
      <c r="AQ25">
        <v>0.58144014248224263</v>
      </c>
      <c r="AR25">
        <v>0.73618799187177864</v>
      </c>
      <c r="AS25">
        <v>-0.99999999999999667</v>
      </c>
      <c r="AT25">
        <v>-0.99999999999999667</v>
      </c>
      <c r="AU25">
        <v>1.5426378758222761</v>
      </c>
      <c r="AV25">
        <v>81.08451632242091</v>
      </c>
      <c r="AW25">
        <v>82.097335398046653</v>
      </c>
      <c r="AX25">
        <v>0.29268887728306642</v>
      </c>
      <c r="AY25">
        <v>31.097553113835666</v>
      </c>
    </row>
    <row r="26" spans="1:51" x14ac:dyDescent="0.25">
      <c r="A26">
        <v>3750</v>
      </c>
      <c r="B26" t="s">
        <v>1838</v>
      </c>
      <c r="C26">
        <v>5.3313473969573684</v>
      </c>
      <c r="D26">
        <v>-0.13399938880766959</v>
      </c>
      <c r="E26">
        <v>0.40953245284571854</v>
      </c>
      <c r="F26">
        <v>0.37281964721722788</v>
      </c>
      <c r="G26">
        <v>0.1987243754123835</v>
      </c>
      <c r="H26">
        <v>0</v>
      </c>
      <c r="I26">
        <v>11.923462524743016</v>
      </c>
      <c r="J26">
        <v>0.1987243754123835</v>
      </c>
      <c r="K26">
        <v>-1.0000000000000011</v>
      </c>
      <c r="L26">
        <v>-1.0000000000000011</v>
      </c>
      <c r="M26">
        <v>3.9744875082476705</v>
      </c>
      <c r="N26">
        <v>17.627629568917627</v>
      </c>
      <c r="O26">
        <v>2.1013236218714422</v>
      </c>
      <c r="P26">
        <v>-1.4431275167574988</v>
      </c>
      <c r="Q26">
        <v>-0.45954508910375341</v>
      </c>
      <c r="R26">
        <v>0.33333333333333348</v>
      </c>
      <c r="S26">
        <v>0.45462849571264585</v>
      </c>
      <c r="T26">
        <v>6.9607133935566487E-2</v>
      </c>
      <c r="U26">
        <v>0.12804573997736357</v>
      </c>
      <c r="V26">
        <v>31.475613101861047</v>
      </c>
      <c r="W26">
        <v>1.7460632719418128</v>
      </c>
      <c r="X26">
        <v>-1.0000000000000011</v>
      </c>
      <c r="Y26">
        <v>-1.0000000000000011</v>
      </c>
      <c r="Z26">
        <v>48.655225474723913</v>
      </c>
      <c r="AA26">
        <v>0.46321574199561077</v>
      </c>
      <c r="AB26">
        <v>-0.28716660736812194</v>
      </c>
      <c r="AC26">
        <v>0.17673401461184288</v>
      </c>
      <c r="AD26">
        <v>17.639157461966587</v>
      </c>
      <c r="AE26">
        <v>-1.0000000000000011</v>
      </c>
      <c r="AF26">
        <v>-1.0000000000000011</v>
      </c>
      <c r="AG26">
        <v>-1.0000000000000011</v>
      </c>
      <c r="AH26">
        <v>0</v>
      </c>
      <c r="AI26">
        <v>0.12804573997736357</v>
      </c>
      <c r="AJ26">
        <v>6.3058279660439406E-2</v>
      </c>
      <c r="AK26">
        <v>-0.16806011844321667</v>
      </c>
      <c r="AL26">
        <v>0.28998742237419495</v>
      </c>
      <c r="AM26">
        <v>-2.2075327370353739E-2</v>
      </c>
      <c r="AN26">
        <v>7.5649769576570698</v>
      </c>
      <c r="AO26">
        <v>-1.3921837764749272</v>
      </c>
      <c r="AP26">
        <v>43.399075626604066</v>
      </c>
      <c r="AQ26">
        <v>0.98561470295891029</v>
      </c>
      <c r="AR26">
        <v>1.944787647354197</v>
      </c>
      <c r="AS26">
        <v>-1.0000000000000011</v>
      </c>
      <c r="AT26">
        <v>-1.0000000000000011</v>
      </c>
      <c r="AU26">
        <v>-8.6725441886526033E-2</v>
      </c>
      <c r="AV26">
        <v>64.890671267166539</v>
      </c>
      <c r="AW26">
        <v>77.695245264902894</v>
      </c>
      <c r="AX26">
        <v>0.23060024354293313</v>
      </c>
      <c r="AY26">
        <v>-8.5499159473669337</v>
      </c>
    </row>
    <row r="27" spans="1:51" x14ac:dyDescent="0.25">
      <c r="A27">
        <v>3755</v>
      </c>
      <c r="B27" t="s">
        <v>1241</v>
      </c>
      <c r="C27">
        <v>6.3077449162929975</v>
      </c>
      <c r="D27">
        <v>-0.26719306402599918</v>
      </c>
      <c r="E27">
        <v>-3.6366231483053929E-2</v>
      </c>
      <c r="F27">
        <v>-0.11293718364453162</v>
      </c>
      <c r="G27">
        <v>0.41203190432673859</v>
      </c>
      <c r="H27">
        <v>0</v>
      </c>
      <c r="I27">
        <v>24.721914259604304</v>
      </c>
      <c r="J27">
        <v>0.41203190432673859</v>
      </c>
      <c r="K27">
        <v>-0.99999999999999867</v>
      </c>
      <c r="L27">
        <v>-0.99999999999999867</v>
      </c>
      <c r="M27">
        <v>8.240638086534771</v>
      </c>
      <c r="N27">
        <v>30.916721992252782</v>
      </c>
      <c r="O27">
        <v>-1.3241149497082985</v>
      </c>
      <c r="P27">
        <v>-2.125643706975723</v>
      </c>
      <c r="Q27">
        <v>-0.7996622865643066</v>
      </c>
      <c r="R27">
        <v>0.33333333333333282</v>
      </c>
      <c r="S27">
        <v>0.44403072885019984</v>
      </c>
      <c r="T27">
        <v>0.101445960154659</v>
      </c>
      <c r="U27">
        <v>6.2289636835461439E-3</v>
      </c>
      <c r="V27">
        <v>18.920283267799984</v>
      </c>
      <c r="W27">
        <v>0.92743898241217948</v>
      </c>
      <c r="X27">
        <v>-0.99999999999999867</v>
      </c>
      <c r="Y27">
        <v>-0.99999999999999867</v>
      </c>
      <c r="Z27">
        <v>78.177362927024589</v>
      </c>
      <c r="AA27">
        <v>0.50214983605126373</v>
      </c>
      <c r="AB27">
        <v>0.38507315069491455</v>
      </c>
      <c r="AC27">
        <v>0.31391185216959899</v>
      </c>
      <c r="AD27">
        <v>60.056741945788822</v>
      </c>
      <c r="AE27">
        <v>-0.99999999999999867</v>
      </c>
      <c r="AF27">
        <v>-0.99999999999999867</v>
      </c>
      <c r="AG27">
        <v>-0.99999999999999867</v>
      </c>
      <c r="AH27">
        <v>0</v>
      </c>
      <c r="AI27">
        <v>6.2289636835461439E-3</v>
      </c>
      <c r="AJ27">
        <v>-0.13646468912715945</v>
      </c>
      <c r="AK27">
        <v>4.260237120024396E-2</v>
      </c>
      <c r="AL27">
        <v>-7.4989053020282401E-2</v>
      </c>
      <c r="AM27">
        <v>0.21603162848011903</v>
      </c>
      <c r="AN27">
        <v>-2.5570497711428568</v>
      </c>
      <c r="AO27">
        <v>5.6138025680041963</v>
      </c>
      <c r="AP27">
        <v>43.642197527404264</v>
      </c>
      <c r="AQ27">
        <v>0.88503898602173747</v>
      </c>
      <c r="AR27">
        <v>1.3394708867389178</v>
      </c>
      <c r="AS27">
        <v>-0.99999999999999867</v>
      </c>
      <c r="AT27">
        <v>-0.99999999999999867</v>
      </c>
      <c r="AU27">
        <v>-0.91259947020883825</v>
      </c>
      <c r="AV27">
        <v>114.7078874872815</v>
      </c>
      <c r="AW27">
        <v>115.33078385563611</v>
      </c>
      <c r="AX27">
        <v>0.47847595107267232</v>
      </c>
      <c r="AY27">
        <v>38.635123724352432</v>
      </c>
    </row>
    <row r="28" spans="1:51" x14ac:dyDescent="0.25">
      <c r="A28">
        <v>3840</v>
      </c>
      <c r="B28" t="s">
        <v>1873</v>
      </c>
      <c r="C28">
        <v>4.82365864493008</v>
      </c>
      <c r="D28">
        <v>0.41413485395237598</v>
      </c>
      <c r="E28">
        <v>-1.8006152630283986E-2</v>
      </c>
      <c r="F28">
        <v>0.10643283710977798</v>
      </c>
      <c r="G28">
        <v>0.14195386971903257</v>
      </c>
      <c r="H28">
        <v>0</v>
      </c>
      <c r="I28">
        <v>8.5172321831419477</v>
      </c>
      <c r="J28">
        <v>0.14195386971903257</v>
      </c>
      <c r="K28">
        <v>-1.0000000000000004</v>
      </c>
      <c r="L28">
        <v>-1.0000000000000004</v>
      </c>
      <c r="M28">
        <v>2.8390773943806509</v>
      </c>
      <c r="N28">
        <v>13.447323665181807</v>
      </c>
      <c r="O28">
        <v>4.2312531984864146</v>
      </c>
      <c r="P28">
        <v>1.3437462519169399</v>
      </c>
      <c r="Q28">
        <v>0.96583820815150634</v>
      </c>
      <c r="R28">
        <v>0.33333333333333337</v>
      </c>
      <c r="S28">
        <v>0.28814594738905247</v>
      </c>
      <c r="T28">
        <v>9.6396404533536317E-2</v>
      </c>
      <c r="U28">
        <v>-2.8834424607905081E-2</v>
      </c>
      <c r="V28">
        <v>21.883495637159371</v>
      </c>
      <c r="W28">
        <v>0.64771627078651151</v>
      </c>
      <c r="X28">
        <v>-1.0000000000000004</v>
      </c>
      <c r="Y28">
        <v>-1.0000000000000004</v>
      </c>
      <c r="Z28">
        <v>51.723416704377506</v>
      </c>
      <c r="AA28">
        <v>0.28426042284625513</v>
      </c>
      <c r="AB28">
        <v>0.30094428941484214</v>
      </c>
      <c r="AC28">
        <v>-7.7230550797641913E-3</v>
      </c>
      <c r="AD28">
        <v>28.87408285906665</v>
      </c>
      <c r="AE28">
        <v>-1.0000000000000004</v>
      </c>
      <c r="AF28">
        <v>-1.0000000000000004</v>
      </c>
      <c r="AG28">
        <v>-1.0000000000000004</v>
      </c>
      <c r="AH28">
        <v>0</v>
      </c>
      <c r="AI28">
        <v>-2.8834424607905081E-2</v>
      </c>
      <c r="AJ28">
        <v>0.116741780855146</v>
      </c>
      <c r="AK28">
        <v>-4.181763857297776E-2</v>
      </c>
      <c r="AL28">
        <v>-6.7210598310267038E-3</v>
      </c>
      <c r="AM28">
        <v>2.7894490628842823E-3</v>
      </c>
      <c r="AN28">
        <v>0.41568240850006233</v>
      </c>
      <c r="AO28">
        <v>-0.13935196629278165</v>
      </c>
      <c r="AP28">
        <v>30.400727820301324</v>
      </c>
      <c r="AQ28">
        <v>0.68904126064801696</v>
      </c>
      <c r="AR28">
        <v>0.78967014050554385</v>
      </c>
      <c r="AS28">
        <v>-1.0000000000000004</v>
      </c>
      <c r="AT28">
        <v>-1.0000000000000004</v>
      </c>
      <c r="AU28">
        <v>1.0722710452612843</v>
      </c>
      <c r="AV28">
        <v>65.031388403266547</v>
      </c>
      <c r="AW28">
        <v>62.147945942476049</v>
      </c>
      <c r="AX28">
        <v>1.4575523668179663E-2</v>
      </c>
      <c r="AY28">
        <v>3.0690289426100152</v>
      </c>
    </row>
    <row r="29" spans="1:51" x14ac:dyDescent="0.25">
      <c r="A29">
        <v>4009</v>
      </c>
      <c r="B29" t="s">
        <v>1943</v>
      </c>
      <c r="C29">
        <v>2.3179182695156944</v>
      </c>
      <c r="D29">
        <v>0.30562285251947768</v>
      </c>
      <c r="E29">
        <v>0.65924028155998748</v>
      </c>
      <c r="F29">
        <v>0.75865459087912612</v>
      </c>
      <c r="G29">
        <v>-0.18130357969544336</v>
      </c>
      <c r="H29">
        <v>0</v>
      </c>
      <c r="I29">
        <v>-10.878214781726596</v>
      </c>
      <c r="J29">
        <v>-0.18130357969544336</v>
      </c>
      <c r="K29">
        <v>-1.0000000000000002</v>
      </c>
      <c r="L29">
        <v>-1.0000000000000002</v>
      </c>
      <c r="M29">
        <v>-3.6260715939088666</v>
      </c>
      <c r="N29">
        <v>-7.8016419213317745</v>
      </c>
      <c r="O29">
        <v>-0.29738847194630724</v>
      </c>
      <c r="P29">
        <v>0.96821754914802227</v>
      </c>
      <c r="Q29">
        <v>0.13566685006384024</v>
      </c>
      <c r="R29">
        <v>0.33333333333333326</v>
      </c>
      <c r="S29">
        <v>0.38555376171919775</v>
      </c>
      <c r="T29">
        <v>-8.2504216887032994E-2</v>
      </c>
      <c r="U29">
        <v>1.9999396488988359E-2</v>
      </c>
      <c r="V29">
        <v>33.507434173997162</v>
      </c>
      <c r="W29">
        <v>0.74180183908530151</v>
      </c>
      <c r="X29">
        <v>-1.0000000000000002</v>
      </c>
      <c r="Y29">
        <v>-1.0000000000000002</v>
      </c>
      <c r="Z29">
        <v>66.677801835417725</v>
      </c>
      <c r="AA29">
        <v>0.43699896904495916</v>
      </c>
      <c r="AB29">
        <v>0.31231716321024433</v>
      </c>
      <c r="AC29">
        <v>-8.8622116028069645E-2</v>
      </c>
      <c r="AD29">
        <v>33.034700811356707</v>
      </c>
      <c r="AE29">
        <v>-1.0000000000000002</v>
      </c>
      <c r="AF29">
        <v>-1.0000000000000002</v>
      </c>
      <c r="AG29">
        <v>-1.0000000000000002</v>
      </c>
      <c r="AH29">
        <v>0</v>
      </c>
      <c r="AI29">
        <v>1.9999396488988359E-2</v>
      </c>
      <c r="AJ29">
        <v>-3.9697538994847452E-2</v>
      </c>
      <c r="AK29">
        <v>-9.8878976586884687E-2</v>
      </c>
      <c r="AL29">
        <v>-4.9348379091254821E-2</v>
      </c>
      <c r="AM29">
        <v>-2.1180429752546449E-2</v>
      </c>
      <c r="AN29">
        <v>-1.4321971722556082</v>
      </c>
      <c r="AO29">
        <v>-1.0239056267480851</v>
      </c>
      <c r="AP29">
        <v>22.629219392270567</v>
      </c>
      <c r="AQ29">
        <v>0.65638227465448662</v>
      </c>
      <c r="AR29">
        <v>0.5604982593898582</v>
      </c>
      <c r="AS29">
        <v>-1.0000000000000002</v>
      </c>
      <c r="AT29">
        <v>-1.0000000000000002</v>
      </c>
      <c r="AU29">
        <v>0.89432144094296639</v>
      </c>
      <c r="AV29">
        <v>57.852254287337843</v>
      </c>
      <c r="AW29">
        <v>59.852193936236681</v>
      </c>
      <c r="AX29">
        <v>0.24183798970123899</v>
      </c>
      <c r="AY29">
        <v>-7.4971343385784834</v>
      </c>
    </row>
    <row r="30" spans="1:51" x14ac:dyDescent="0.25">
      <c r="A30">
        <v>4166</v>
      </c>
      <c r="B30" t="s">
        <v>2024</v>
      </c>
      <c r="C30">
        <v>4.7186033677698829</v>
      </c>
      <c r="D30">
        <v>-1.144604123864553</v>
      </c>
      <c r="E30">
        <v>-3.6642413246074694E-2</v>
      </c>
      <c r="F30">
        <v>-0.40448418789518581</v>
      </c>
      <c r="G30">
        <v>2.7892508261040262E-2</v>
      </c>
      <c r="H30">
        <v>0</v>
      </c>
      <c r="I30">
        <v>1.6735504956624179</v>
      </c>
      <c r="J30">
        <v>2.7892508261040262E-2</v>
      </c>
      <c r="K30">
        <v>-0.99999999999999889</v>
      </c>
      <c r="L30">
        <v>-0.99999999999999889</v>
      </c>
      <c r="M30">
        <v>0.55785016522080577</v>
      </c>
      <c r="N30">
        <v>5.9876696755371164</v>
      </c>
      <c r="O30">
        <v>-1.1035532278238239E-2</v>
      </c>
      <c r="P30">
        <v>1.734727374540987</v>
      </c>
      <c r="Q30">
        <v>0.41150745061372068</v>
      </c>
      <c r="R30">
        <v>0.3333333333333332</v>
      </c>
      <c r="S30">
        <v>0.28090436942606273</v>
      </c>
      <c r="T30">
        <v>-7.018286948011887E-2</v>
      </c>
      <c r="U30">
        <v>-5.2131595589195662E-3</v>
      </c>
      <c r="V30">
        <v>20.437966618372698</v>
      </c>
      <c r="W30">
        <v>0.21401432717063215</v>
      </c>
      <c r="X30">
        <v>-0.99999999999999889</v>
      </c>
      <c r="Y30">
        <v>-0.99999999999999889</v>
      </c>
      <c r="Z30">
        <v>19.540600369120238</v>
      </c>
      <c r="AA30">
        <v>0.23361464526490355</v>
      </c>
      <c r="AB30">
        <v>-0.24011843318924556</v>
      </c>
      <c r="AC30">
        <v>-1.967368607298163E-2</v>
      </c>
      <c r="AD30">
        <v>-1.308873699866179</v>
      </c>
      <c r="AE30">
        <v>-0.99999999999999889</v>
      </c>
      <c r="AF30">
        <v>-0.99999999999999889</v>
      </c>
      <c r="AG30">
        <v>-0.99999999999999889</v>
      </c>
      <c r="AH30">
        <v>0</v>
      </c>
      <c r="AI30">
        <v>-5.2131595589195662E-3</v>
      </c>
      <c r="AJ30">
        <v>0.28543256891484203</v>
      </c>
      <c r="AK30">
        <v>0.20804947583865682</v>
      </c>
      <c r="AL30">
        <v>9.668966269647826E-2</v>
      </c>
      <c r="AM30">
        <v>-1.2982054660222238E-2</v>
      </c>
      <c r="AN30">
        <v>3.844404411986166</v>
      </c>
      <c r="AO30">
        <v>0.71569601268772809</v>
      </c>
      <c r="AP30">
        <v>22.111517114035109</v>
      </c>
      <c r="AQ30">
        <v>0.53884167372035774</v>
      </c>
      <c r="AR30">
        <v>0.24190683543167235</v>
      </c>
      <c r="AS30">
        <v>-0.99999999999999889</v>
      </c>
      <c r="AT30">
        <v>-0.99999999999999889</v>
      </c>
      <c r="AU30">
        <v>7.0232627185352545E-3</v>
      </c>
      <c r="AV30">
        <v>26.243966057345077</v>
      </c>
      <c r="AW30">
        <v>25.722650101453119</v>
      </c>
      <c r="AX30">
        <v>-0.16834994448879212</v>
      </c>
      <c r="AY30">
        <v>-56.515868722893416</v>
      </c>
    </row>
    <row r="31" spans="1:51" x14ac:dyDescent="0.25">
      <c r="A31">
        <v>4181</v>
      </c>
      <c r="B31" t="s">
        <v>2029</v>
      </c>
      <c r="C31">
        <v>3.0417268448834212</v>
      </c>
      <c r="D31">
        <v>1.2617419665134105E-2</v>
      </c>
      <c r="E31">
        <v>0.68873637013739286</v>
      </c>
      <c r="F31">
        <v>0.68952000627221832</v>
      </c>
      <c r="G31">
        <v>0.11550636501495032</v>
      </c>
      <c r="H31">
        <v>0</v>
      </c>
      <c r="I31">
        <v>6.9303819008970216</v>
      </c>
      <c r="J31">
        <v>0.11550636501495032</v>
      </c>
      <c r="K31">
        <v>-0.99999999999999722</v>
      </c>
      <c r="L31">
        <v>-0.99999999999999722</v>
      </c>
      <c r="M31">
        <v>2.310127300299007</v>
      </c>
      <c r="N31">
        <v>10.66162875205266</v>
      </c>
      <c r="O31">
        <v>0.79055812225140465</v>
      </c>
      <c r="P31">
        <v>2.6198161159336539</v>
      </c>
      <c r="Q31">
        <v>1.1258301040665231</v>
      </c>
      <c r="R31">
        <v>0.33333333333333243</v>
      </c>
      <c r="S31">
        <v>0.24922777627992415</v>
      </c>
      <c r="T31">
        <v>-2.0541582969531486E-2</v>
      </c>
      <c r="U31">
        <v>-3.8853065328609868E-2</v>
      </c>
      <c r="V31">
        <v>16.306403852006589</v>
      </c>
      <c r="W31">
        <v>5.6939811603115037E-2</v>
      </c>
      <c r="X31">
        <v>-0.99999999999999722</v>
      </c>
      <c r="Y31">
        <v>-0.99999999999999722</v>
      </c>
      <c r="Z31">
        <v>34.888858658382659</v>
      </c>
      <c r="AA31">
        <v>-0.32699749863391969</v>
      </c>
      <c r="AB31">
        <v>0.4981133697905667</v>
      </c>
      <c r="AC31">
        <v>0.1780166228895439</v>
      </c>
      <c r="AD31">
        <v>17.456624702309561</v>
      </c>
      <c r="AE31">
        <v>-0.99999999999999722</v>
      </c>
      <c r="AF31">
        <v>-0.99999999999999722</v>
      </c>
      <c r="AG31">
        <v>-0.99999999999999722</v>
      </c>
      <c r="AH31">
        <v>0</v>
      </c>
      <c r="AI31">
        <v>-3.8853065328609868E-2</v>
      </c>
      <c r="AJ31">
        <v>7.8120295242376687E-3</v>
      </c>
      <c r="AK31">
        <v>0.40479178817453787</v>
      </c>
      <c r="AL31">
        <v>9.6772044725036296E-2</v>
      </c>
      <c r="AM31">
        <v>0.13969676131977068</v>
      </c>
      <c r="AN31">
        <v>2.4583612657470955</v>
      </c>
      <c r="AO31">
        <v>5.5163779738669563</v>
      </c>
      <c r="AP31">
        <v>23.236785752903618</v>
      </c>
      <c r="AQ31">
        <v>0.52316646131511513</v>
      </c>
      <c r="AR31">
        <v>0.17244617661806555</v>
      </c>
      <c r="AS31">
        <v>-0.99999999999999722</v>
      </c>
      <c r="AT31">
        <v>-0.99999999999999722</v>
      </c>
      <c r="AU31">
        <v>1.8153501103387404</v>
      </c>
      <c r="AV31">
        <v>51.066865384302261</v>
      </c>
      <c r="AW31">
        <v>47.181558851441274</v>
      </c>
      <c r="AX31">
        <v>0.23524487033854363</v>
      </c>
      <c r="AY31">
        <v>17.359522482371649</v>
      </c>
    </row>
    <row r="32" spans="1:51" x14ac:dyDescent="0.25">
      <c r="A32">
        <v>4182</v>
      </c>
      <c r="B32" t="s">
        <v>2030</v>
      </c>
      <c r="C32">
        <v>3.8933673392015802</v>
      </c>
      <c r="D32">
        <v>0.59180451589478378</v>
      </c>
      <c r="E32">
        <v>-6.0864432570696334E-2</v>
      </c>
      <c r="F32">
        <v>8.0803285209193124E-2</v>
      </c>
      <c r="G32">
        <v>-9.4938136217582833E-2</v>
      </c>
      <c r="H32">
        <v>0</v>
      </c>
      <c r="I32">
        <v>-5.6962881730549686</v>
      </c>
      <c r="J32">
        <v>-9.4938136217582833E-2</v>
      </c>
      <c r="K32">
        <v>-1.0000000000000007</v>
      </c>
      <c r="L32">
        <v>-1.0000000000000007</v>
      </c>
      <c r="M32">
        <v>-1.8987627243516578</v>
      </c>
      <c r="N32">
        <v>-1.7221175486441993</v>
      </c>
      <c r="O32">
        <v>-2.3231858650506085</v>
      </c>
      <c r="P32">
        <v>-0.67070781516094113</v>
      </c>
      <c r="Q32">
        <v>-0.46434523183938919</v>
      </c>
      <c r="R32">
        <v>0.33333333333333359</v>
      </c>
      <c r="S32">
        <v>0.47382409631270805</v>
      </c>
      <c r="T32">
        <v>-7.2741462590790534E-2</v>
      </c>
      <c r="U32">
        <v>2.4268728837678381E-2</v>
      </c>
      <c r="V32">
        <v>34.144913284420483</v>
      </c>
      <c r="W32">
        <v>0.83520407483039305</v>
      </c>
      <c r="X32">
        <v>-1.0000000000000007</v>
      </c>
      <c r="Y32">
        <v>-1.0000000000000007</v>
      </c>
      <c r="Z32">
        <v>75.961763382919472</v>
      </c>
      <c r="AA32">
        <v>0.25776745746414392</v>
      </c>
      <c r="AB32">
        <v>0.30237453787775093</v>
      </c>
      <c r="AC32">
        <v>0.28548191126487271</v>
      </c>
      <c r="AD32">
        <v>42.281195330338392</v>
      </c>
      <c r="AE32">
        <v>-1.0000000000000007</v>
      </c>
      <c r="AF32">
        <v>-1.0000000000000007</v>
      </c>
      <c r="AG32">
        <v>-1.0000000000000007</v>
      </c>
      <c r="AH32">
        <v>0</v>
      </c>
      <c r="AI32">
        <v>2.4268728837678381E-2</v>
      </c>
      <c r="AJ32">
        <v>0.15085855693265393</v>
      </c>
      <c r="AK32">
        <v>-7.3970912002644135E-2</v>
      </c>
      <c r="AL32">
        <v>-8.8897127989038524E-2</v>
      </c>
      <c r="AM32">
        <v>-5.0076686131972852E-2</v>
      </c>
      <c r="AN32">
        <v>-1.4681354150626937</v>
      </c>
      <c r="AO32">
        <v>-1.6217717133125416</v>
      </c>
      <c r="AP32">
        <v>28.448625111365505</v>
      </c>
      <c r="AQ32">
        <v>0.75868469589292897</v>
      </c>
      <c r="AR32">
        <v>0.74026593861281043</v>
      </c>
      <c r="AS32">
        <v>-1.0000000000000007</v>
      </c>
      <c r="AT32">
        <v>-1.0000000000000007</v>
      </c>
      <c r="AU32">
        <v>-0.38354194663019625</v>
      </c>
      <c r="AV32">
        <v>72.617874120962668</v>
      </c>
      <c r="AW32">
        <v>75.04474700473051</v>
      </c>
      <c r="AX32">
        <v>0.24200000928383603</v>
      </c>
      <c r="AY32">
        <v>30.903996459015499</v>
      </c>
    </row>
    <row r="33" spans="1:51" x14ac:dyDescent="0.25">
      <c r="A33">
        <v>4217</v>
      </c>
      <c r="B33" t="s">
        <v>2047</v>
      </c>
      <c r="C33">
        <v>-0.54305489795765671</v>
      </c>
      <c r="D33">
        <v>-1.1622723783193329</v>
      </c>
      <c r="E33">
        <v>-0.31815708379835111</v>
      </c>
      <c r="F33">
        <v>-0.66623545146953567</v>
      </c>
      <c r="G33">
        <v>2.4195273092297982E-2</v>
      </c>
      <c r="H33">
        <v>0</v>
      </c>
      <c r="I33">
        <v>1.4517163855378803</v>
      </c>
      <c r="J33">
        <v>2.4195273092297982E-2</v>
      </c>
      <c r="K33">
        <v>-1.0000000000000011</v>
      </c>
      <c r="L33">
        <v>-1.0000000000000011</v>
      </c>
      <c r="M33">
        <v>0.48390546184596095</v>
      </c>
      <c r="N33">
        <v>0.24242603611068481</v>
      </c>
      <c r="O33">
        <v>-0.92632115730187026</v>
      </c>
      <c r="P33">
        <v>1.2601724533963833E-2</v>
      </c>
      <c r="Q33">
        <v>-0.22457862904710724</v>
      </c>
      <c r="R33">
        <v>0.33333333333333365</v>
      </c>
      <c r="S33">
        <v>0.31655593617439876</v>
      </c>
      <c r="T33">
        <v>5.1438673167106867E-2</v>
      </c>
      <c r="U33">
        <v>-1.9158552043533641E-2</v>
      </c>
      <c r="V33">
        <v>26.318964701560297</v>
      </c>
      <c r="W33">
        <v>0.73939523247036509</v>
      </c>
      <c r="X33">
        <v>-1.0000000000000011</v>
      </c>
      <c r="Y33">
        <v>-1.0000000000000011</v>
      </c>
      <c r="Z33">
        <v>29.218142175417455</v>
      </c>
      <c r="AA33">
        <v>-0.22736181843700462</v>
      </c>
      <c r="AB33">
        <v>0.15895319515837525</v>
      </c>
      <c r="AC33">
        <v>0.13088374533671457</v>
      </c>
      <c r="AD33">
        <v>3.123756102904256</v>
      </c>
      <c r="AE33">
        <v>-1.0000000000000011</v>
      </c>
      <c r="AF33">
        <v>-1.0000000000000011</v>
      </c>
      <c r="AG33">
        <v>-1.0000000000000011</v>
      </c>
      <c r="AH33">
        <v>0</v>
      </c>
      <c r="AI33">
        <v>-1.9158552043533641E-2</v>
      </c>
      <c r="AJ33">
        <v>8.1082987235342852E-2</v>
      </c>
      <c r="AK33">
        <v>-5.2564207762810365E-2</v>
      </c>
      <c r="AL33">
        <v>9.8372415227261534E-2</v>
      </c>
      <c r="AM33">
        <v>5.5507174661417115E-2</v>
      </c>
      <c r="AN33">
        <v>2.8647253168582534</v>
      </c>
      <c r="AO33">
        <v>1.124858327721376</v>
      </c>
      <c r="AP33">
        <v>27.770681087098179</v>
      </c>
      <c r="AQ33">
        <v>0.68216939063130577</v>
      </c>
      <c r="AR33">
        <v>0.76359050556266339</v>
      </c>
      <c r="AS33">
        <v>-1.0000000000000011</v>
      </c>
      <c r="AT33">
        <v>-1.0000000000000011</v>
      </c>
      <c r="AU33">
        <v>-0.89081408051664301</v>
      </c>
      <c r="AV33">
        <v>30.585426539249518</v>
      </c>
      <c r="AW33">
        <v>28.669571334896155</v>
      </c>
      <c r="AX33">
        <v>0.17079016237514891</v>
      </c>
      <c r="AY33">
        <v>-17.69845441690369</v>
      </c>
    </row>
    <row r="34" spans="1:51" x14ac:dyDescent="0.25">
      <c r="A34">
        <v>4230</v>
      </c>
      <c r="B34" t="s">
        <v>2051</v>
      </c>
      <c r="C34">
        <v>3.1576570165584075</v>
      </c>
      <c r="D34">
        <v>0.18512142252703112</v>
      </c>
      <c r="E34">
        <v>0.13626484351911122</v>
      </c>
      <c r="F34">
        <v>0.18574093603183456</v>
      </c>
      <c r="G34">
        <v>0.13685479209987708</v>
      </c>
      <c r="H34">
        <v>0</v>
      </c>
      <c r="I34">
        <v>8.2112875259926206</v>
      </c>
      <c r="J34">
        <v>0.13685479209987708</v>
      </c>
      <c r="K34">
        <v>-1.0000000000000007</v>
      </c>
      <c r="L34">
        <v>-1.0000000000000007</v>
      </c>
      <c r="M34">
        <v>2.7370958419975415</v>
      </c>
      <c r="N34">
        <v>11.554685478582861</v>
      </c>
      <c r="O34">
        <v>0.70549323065568226</v>
      </c>
      <c r="P34">
        <v>1.6054824652465505</v>
      </c>
      <c r="Q34">
        <v>0.53511550811229613</v>
      </c>
      <c r="R34">
        <v>0.3333333333333337</v>
      </c>
      <c r="S34">
        <v>0.22589360784847731</v>
      </c>
      <c r="T34">
        <v>0.16146320720081375</v>
      </c>
      <c r="U34">
        <v>1.1870838971929058E-2</v>
      </c>
      <c r="V34">
        <v>23.828247810187086</v>
      </c>
      <c r="W34">
        <v>0.98594310764567517</v>
      </c>
      <c r="X34">
        <v>-1.0000000000000007</v>
      </c>
      <c r="Y34">
        <v>-1.0000000000000007</v>
      </c>
      <c r="Z34">
        <v>52.713440543210147</v>
      </c>
      <c r="AA34">
        <v>-1.295555591114279E-2</v>
      </c>
      <c r="AB34">
        <v>0.29919796444313268</v>
      </c>
      <c r="AC34">
        <v>0.28075913596622598</v>
      </c>
      <c r="AD34">
        <v>28.350077224910777</v>
      </c>
      <c r="AE34">
        <v>-1.0000000000000007</v>
      </c>
      <c r="AF34">
        <v>-1.0000000000000007</v>
      </c>
      <c r="AG34">
        <v>-1.0000000000000007</v>
      </c>
      <c r="AH34">
        <v>0</v>
      </c>
      <c r="AI34">
        <v>1.1870838971929058E-2</v>
      </c>
      <c r="AJ34">
        <v>8.1774342579653658E-2</v>
      </c>
      <c r="AK34">
        <v>5.9673802431887815E-2</v>
      </c>
      <c r="AL34">
        <v>-5.2010922354779478E-2</v>
      </c>
      <c r="AM34">
        <v>-0.16577676206138917</v>
      </c>
      <c r="AN34">
        <v>-0.8914013459712179</v>
      </c>
      <c r="AO34">
        <v>-3.8460500393752892</v>
      </c>
      <c r="AP34">
        <v>32.039535336179704</v>
      </c>
      <c r="AQ34">
        <v>0.73256098735455422</v>
      </c>
      <c r="AR34">
        <v>1.1227978997455523</v>
      </c>
      <c r="AS34">
        <v>-1.0000000000000007</v>
      </c>
      <c r="AT34">
        <v>-1.0000000000000007</v>
      </c>
      <c r="AU34">
        <v>0.72085644414413053</v>
      </c>
      <c r="AV34">
        <v>60.422075982417724</v>
      </c>
      <c r="AW34">
        <v>61.60915987961063</v>
      </c>
      <c r="AX34">
        <v>0.12040812169534103</v>
      </c>
      <c r="AY34">
        <v>-1.4648119959703298</v>
      </c>
    </row>
    <row r="35" spans="1:51" x14ac:dyDescent="0.25">
      <c r="A35">
        <v>4238</v>
      </c>
      <c r="B35" t="s">
        <v>2054</v>
      </c>
      <c r="C35">
        <v>1.2122859474879673</v>
      </c>
      <c r="D35">
        <v>-0.10984289494711115</v>
      </c>
      <c r="E35">
        <v>-0.10646810106674415</v>
      </c>
      <c r="F35">
        <v>-0.14602064183070546</v>
      </c>
      <c r="G35">
        <v>0.11840966455505958</v>
      </c>
      <c r="H35">
        <v>0</v>
      </c>
      <c r="I35">
        <v>7.1045798733035763</v>
      </c>
      <c r="J35">
        <v>0.11840966455505958</v>
      </c>
      <c r="K35">
        <v>-0.999999999999999</v>
      </c>
      <c r="L35">
        <v>-0.999999999999999</v>
      </c>
      <c r="M35">
        <v>2.3681932911011909</v>
      </c>
      <c r="N35">
        <v>8.170845178960839</v>
      </c>
      <c r="O35">
        <v>-0.82338553096079248</v>
      </c>
      <c r="P35">
        <v>0.46905654565365845</v>
      </c>
      <c r="Q35">
        <v>0.12049194585483924</v>
      </c>
      <c r="R35">
        <v>0.33333333333333304</v>
      </c>
      <c r="S35">
        <v>0.23094513497975788</v>
      </c>
      <c r="T35">
        <v>0.46246801354990058</v>
      </c>
      <c r="U35">
        <v>-2.4436835366853423E-2</v>
      </c>
      <c r="V35">
        <v>35.35599927764315</v>
      </c>
      <c r="W35">
        <v>2.0487669848545504</v>
      </c>
      <c r="X35">
        <v>-0.999999999999999</v>
      </c>
      <c r="Y35">
        <v>-0.999999999999999</v>
      </c>
      <c r="Z35">
        <v>16.253942003595331</v>
      </c>
      <c r="AA35">
        <v>-0.23842186617650901</v>
      </c>
      <c r="AB35">
        <v>4.5365923731480032E-2</v>
      </c>
      <c r="AC35">
        <v>-0.19139504195302409</v>
      </c>
      <c r="AD35">
        <v>-19.222549219902657</v>
      </c>
      <c r="AE35">
        <v>-0.999999999999999</v>
      </c>
      <c r="AF35">
        <v>-0.999999999999999</v>
      </c>
      <c r="AG35">
        <v>-0.999999999999999</v>
      </c>
      <c r="AH35">
        <v>0</v>
      </c>
      <c r="AI35">
        <v>-2.4436835366853423E-2</v>
      </c>
      <c r="AJ35">
        <v>3.1012286451138911E-2</v>
      </c>
      <c r="AK35">
        <v>1.9199943476537151E-2</v>
      </c>
      <c r="AL35">
        <v>-1.9635475764604025E-2</v>
      </c>
      <c r="AM35">
        <v>0.39185437356993519</v>
      </c>
      <c r="AN35">
        <v>-0.33582546185940643</v>
      </c>
      <c r="AO35">
        <v>9.8923590566310651</v>
      </c>
      <c r="AP35">
        <v>42.460579150946728</v>
      </c>
      <c r="AQ35">
        <v>1.0023096464961381</v>
      </c>
      <c r="AR35">
        <v>2.1671766494096105</v>
      </c>
      <c r="AS35">
        <v>-0.999999999999999</v>
      </c>
      <c r="AT35">
        <v>-0.999999999999999</v>
      </c>
      <c r="AU35">
        <v>-2.5528695975866312E-2</v>
      </c>
      <c r="AV35">
        <v>34.317146239187224</v>
      </c>
      <c r="AW35">
        <v>31.873462702501882</v>
      </c>
      <c r="AX35">
        <v>0.16581906423052079</v>
      </c>
      <c r="AY35">
        <v>-10.357200735587281</v>
      </c>
    </row>
    <row r="36" spans="1:51" x14ac:dyDescent="0.25">
      <c r="A36">
        <v>4260</v>
      </c>
      <c r="B36" t="s">
        <v>2065</v>
      </c>
      <c r="C36">
        <v>1.6353672645187527</v>
      </c>
      <c r="D36">
        <v>0.48467990491405522</v>
      </c>
      <c r="E36">
        <v>-0.49752844667630053</v>
      </c>
      <c r="F36">
        <v>-0.38862118554582631</v>
      </c>
      <c r="G36">
        <v>0.214887961653975</v>
      </c>
      <c r="H36">
        <v>0</v>
      </c>
      <c r="I36">
        <v>12.893277699238498</v>
      </c>
      <c r="J36">
        <v>0.214887961653975</v>
      </c>
      <c r="K36">
        <v>-0.99999999999999922</v>
      </c>
      <c r="L36">
        <v>-0.99999999999999922</v>
      </c>
      <c r="M36">
        <v>4.2977592330795007</v>
      </c>
      <c r="N36">
        <v>14.140023778211427</v>
      </c>
      <c r="O36">
        <v>-1.0806357836878551</v>
      </c>
      <c r="P36">
        <v>-0.17713156153904258</v>
      </c>
      <c r="Q36">
        <v>-0.15791698274094718</v>
      </c>
      <c r="R36">
        <v>0.33333333333333287</v>
      </c>
      <c r="S36">
        <v>1.4300117877931943E-2</v>
      </c>
      <c r="T36">
        <v>0.19395742300059693</v>
      </c>
      <c r="U36">
        <v>-1.0276028871606235E-3</v>
      </c>
      <c r="V36">
        <v>13.027012386829053</v>
      </c>
      <c r="W36">
        <v>0.71100729598206691</v>
      </c>
      <c r="X36">
        <v>-0.99999999999999922</v>
      </c>
      <c r="Y36">
        <v>-0.99999999999999922</v>
      </c>
      <c r="Z36">
        <v>12.485476581341008</v>
      </c>
      <c r="AA36">
        <v>-4.8113920376963569E-2</v>
      </c>
      <c r="AB36">
        <v>7.7575901741547992E-2</v>
      </c>
      <c r="AC36">
        <v>-3.7134357819526467E-2</v>
      </c>
      <c r="AD36">
        <v>-0.38361882274709636</v>
      </c>
      <c r="AE36">
        <v>-0.99999999999999922</v>
      </c>
      <c r="AF36">
        <v>-0.99999999999999922</v>
      </c>
      <c r="AG36">
        <v>-0.99999999999999922</v>
      </c>
      <c r="AH36">
        <v>0</v>
      </c>
      <c r="AI36">
        <v>-1.0276028871606235E-3</v>
      </c>
      <c r="AJ36">
        <v>-0.2312112218600475</v>
      </c>
      <c r="AK36">
        <v>0.15106630047742534</v>
      </c>
      <c r="AL36">
        <v>0.20872299523885351</v>
      </c>
      <c r="AM36">
        <v>-0.12026898438411236</v>
      </c>
      <c r="AN36">
        <v>4.0620187716710996</v>
      </c>
      <c r="AO36">
        <v>-2.2513931072156828</v>
      </c>
      <c r="AP36">
        <v>25.920290086067531</v>
      </c>
      <c r="AQ36">
        <v>0.54056327132470161</v>
      </c>
      <c r="AR36">
        <v>0.92589525763604175</v>
      </c>
      <c r="AS36">
        <v>-0.99999999999999922</v>
      </c>
      <c r="AT36">
        <v>-0.99999999999999922</v>
      </c>
      <c r="AU36">
        <v>-0.54653816828677337</v>
      </c>
      <c r="AV36">
        <v>24.374107252336746</v>
      </c>
      <c r="AW36">
        <v>24.271346963620683</v>
      </c>
      <c r="AX36">
        <v>-7.5620160568661866E-4</v>
      </c>
      <c r="AY36">
        <v>-32.282046164638849</v>
      </c>
    </row>
    <row r="37" spans="1:51" x14ac:dyDescent="0.25">
      <c r="A37">
        <v>4360</v>
      </c>
      <c r="B37" t="s">
        <v>2115</v>
      </c>
      <c r="C37">
        <v>3.189704893111533</v>
      </c>
      <c r="D37">
        <v>0.46835262686154083</v>
      </c>
      <c r="E37">
        <v>-0.12379503416039984</v>
      </c>
      <c r="F37">
        <v>1.9538829599095246E-2</v>
      </c>
      <c r="G37">
        <v>-0.36054448427578234</v>
      </c>
      <c r="H37">
        <v>0</v>
      </c>
      <c r="I37">
        <v>-21.632669056546945</v>
      </c>
      <c r="J37">
        <v>-0.36054448427578234</v>
      </c>
      <c r="K37">
        <v>-1.0000000000000009</v>
      </c>
      <c r="L37">
        <v>-1.0000000000000009</v>
      </c>
      <c r="M37">
        <v>-7.210889685515645</v>
      </c>
      <c r="N37">
        <v>-18.423425333836303</v>
      </c>
      <c r="O37">
        <v>-2.8717363244018701</v>
      </c>
      <c r="P37">
        <v>-0.73451133846447414</v>
      </c>
      <c r="Q37">
        <v>-0.57920721399093134</v>
      </c>
      <c r="R37">
        <v>0.33333333333333326</v>
      </c>
      <c r="S37">
        <v>-6.4753160066966298E-2</v>
      </c>
      <c r="T37">
        <v>-0.1464694048209543</v>
      </c>
      <c r="U37">
        <v>-1.8173243843152345E-3</v>
      </c>
      <c r="V37">
        <v>19.23351713347521</v>
      </c>
      <c r="W37">
        <v>-0.37328785901559458</v>
      </c>
      <c r="X37">
        <v>-1.0000000000000009</v>
      </c>
      <c r="Y37">
        <v>-1.0000000000000009</v>
      </c>
      <c r="Z37">
        <v>-1.9343125561752783</v>
      </c>
      <c r="AA37">
        <v>-0.11488426049654595</v>
      </c>
      <c r="AB37">
        <v>-7.5919693481420816E-2</v>
      </c>
      <c r="AC37">
        <v>-0.22096849553522424</v>
      </c>
      <c r="AD37">
        <v>-20.588622475659545</v>
      </c>
      <c r="AE37">
        <v>-1.0000000000000009</v>
      </c>
      <c r="AF37">
        <v>-1.0000000000000009</v>
      </c>
      <c r="AG37">
        <v>-1.0000000000000009</v>
      </c>
      <c r="AH37">
        <v>0</v>
      </c>
      <c r="AI37">
        <v>-1.8173243843152345E-3</v>
      </c>
      <c r="AJ37">
        <v>-8.9535050713720338E-2</v>
      </c>
      <c r="AK37">
        <v>-5.6142157767861099E-4</v>
      </c>
      <c r="AL37">
        <v>0.16234630526500279</v>
      </c>
      <c r="AM37">
        <v>-4.7955877139357922E-2</v>
      </c>
      <c r="AN37">
        <v>3.6109823780564674</v>
      </c>
      <c r="AO37">
        <v>-1.201704036372341</v>
      </c>
      <c r="AP37">
        <v>-2.3991519230717295</v>
      </c>
      <c r="AQ37">
        <v>0.12029344406109786</v>
      </c>
      <c r="AR37">
        <v>-0.73383234329137659</v>
      </c>
      <c r="AS37">
        <v>-1.0000000000000009</v>
      </c>
      <c r="AT37">
        <v>-1.0000000000000009</v>
      </c>
      <c r="AU37">
        <v>-0.5596683843918363</v>
      </c>
      <c r="AV37">
        <v>-21.559441926383926</v>
      </c>
      <c r="AW37">
        <v>-21.74117436481545</v>
      </c>
      <c r="AX37">
        <v>-0.24911962598720624</v>
      </c>
      <c r="AY37">
        <v>-68.404687186484168</v>
      </c>
    </row>
    <row r="38" spans="1:51" x14ac:dyDescent="0.25">
      <c r="A38">
        <v>4397</v>
      </c>
      <c r="B38" t="s">
        <v>2135</v>
      </c>
      <c r="C38">
        <v>5.1167061605631297</v>
      </c>
      <c r="D38">
        <v>-0.18146516732847223</v>
      </c>
      <c r="E38">
        <v>-0.12168730784698494</v>
      </c>
      <c r="F38">
        <v>-0.17942558739089912</v>
      </c>
      <c r="G38">
        <v>-0.20622666013538285</v>
      </c>
      <c r="H38">
        <v>0</v>
      </c>
      <c r="I38">
        <v>-12.373599608122973</v>
      </c>
      <c r="J38">
        <v>-0.20622666013538285</v>
      </c>
      <c r="K38">
        <v>-1.0000000000000018</v>
      </c>
      <c r="L38">
        <v>-1.0000000000000018</v>
      </c>
      <c r="M38">
        <v>-4.1245332027076547</v>
      </c>
      <c r="N38">
        <v>-7.4363190349507331</v>
      </c>
      <c r="O38">
        <v>0.10620639317112317</v>
      </c>
      <c r="P38">
        <v>-1.0075772953952251</v>
      </c>
      <c r="Q38">
        <v>-0.29428874404594763</v>
      </c>
      <c r="R38">
        <v>0.3333333333333337</v>
      </c>
      <c r="S38">
        <v>0.20432588470638366</v>
      </c>
      <c r="T38">
        <v>0.31148409734895055</v>
      </c>
      <c r="U38">
        <v>1.2474379912269615E-3</v>
      </c>
      <c r="V38">
        <v>42.264696540611098</v>
      </c>
      <c r="W38">
        <v>1.8575148105154715</v>
      </c>
      <c r="X38">
        <v>-1.0000000000000018</v>
      </c>
      <c r="Y38">
        <v>-1.0000000000000018</v>
      </c>
      <c r="Z38">
        <v>98.524304320068538</v>
      </c>
      <c r="AA38">
        <v>0.3694229105742784</v>
      </c>
      <c r="AB38">
        <v>0.29766972539607284</v>
      </c>
      <c r="AC38">
        <v>0.46398529449971521</v>
      </c>
      <c r="AD38">
        <v>56.553896523503283</v>
      </c>
      <c r="AE38">
        <v>-1.0000000000000018</v>
      </c>
      <c r="AF38">
        <v>-1.0000000000000018</v>
      </c>
      <c r="AG38">
        <v>-1.0000000000000018</v>
      </c>
      <c r="AH38">
        <v>0</v>
      </c>
      <c r="AI38">
        <v>1.2474379912269615E-3</v>
      </c>
      <c r="AJ38">
        <v>0.11737611286916434</v>
      </c>
      <c r="AK38">
        <v>5.5324559071129174E-2</v>
      </c>
      <c r="AL38">
        <v>-0.13049262795601069</v>
      </c>
      <c r="AM38">
        <v>1.9224858209993353E-2</v>
      </c>
      <c r="AN38">
        <v>-2.6754351345544451</v>
      </c>
      <c r="AO38">
        <v>0.75724425060548006</v>
      </c>
      <c r="AP38">
        <v>29.891096932488157</v>
      </c>
      <c r="AQ38">
        <v>0.85039075337989489</v>
      </c>
      <c r="AR38">
        <v>1.6512881503800885</v>
      </c>
      <c r="AS38">
        <v>-1.0000000000000018</v>
      </c>
      <c r="AT38">
        <v>-1.0000000000000018</v>
      </c>
      <c r="AU38">
        <v>-0.47371433143684705</v>
      </c>
      <c r="AV38">
        <v>91.845229535723234</v>
      </c>
      <c r="AW38">
        <v>91.969973334845918</v>
      </c>
      <c r="AX38">
        <v>0.33392886763068652</v>
      </c>
      <c r="AY38">
        <v>24.060324647289772</v>
      </c>
    </row>
    <row r="39" spans="1:51" x14ac:dyDescent="0.25">
      <c r="A39">
        <v>4480</v>
      </c>
      <c r="B39" t="s">
        <v>2166</v>
      </c>
      <c r="C39">
        <v>4.3275447740473654</v>
      </c>
      <c r="D39">
        <v>-7.5360932162266796E-3</v>
      </c>
      <c r="E39">
        <v>-9.9604317419152738E-2</v>
      </c>
      <c r="F39">
        <v>-0.10182651403100004</v>
      </c>
      <c r="G39">
        <v>0.20540133207152758</v>
      </c>
      <c r="H39">
        <v>0</v>
      </c>
      <c r="I39">
        <v>12.324079924291654</v>
      </c>
      <c r="J39">
        <v>0.20540133207152758</v>
      </c>
      <c r="K39">
        <v>-0.99999999999999989</v>
      </c>
      <c r="L39">
        <v>-0.99999999999999989</v>
      </c>
      <c r="M39">
        <v>4.1080266414305528</v>
      </c>
      <c r="N39">
        <v>16.549798184308024</v>
      </c>
      <c r="O39">
        <v>-3.2680078595192605</v>
      </c>
      <c r="P39">
        <v>-2.5299130948313104</v>
      </c>
      <c r="Q39">
        <v>-1.131496537002868</v>
      </c>
      <c r="R39">
        <v>0.33333333333333331</v>
      </c>
      <c r="S39">
        <v>0.38698735130724987</v>
      </c>
      <c r="T39">
        <v>0.21757150777527406</v>
      </c>
      <c r="U39">
        <v>0.12992490771918649</v>
      </c>
      <c r="V39">
        <v>34.496630722540615</v>
      </c>
      <c r="W39">
        <v>2.1731335196455532</v>
      </c>
      <c r="X39">
        <v>-0.99999999999999989</v>
      </c>
      <c r="Y39">
        <v>-0.99999999999999989</v>
      </c>
      <c r="Z39">
        <v>54.389932101661771</v>
      </c>
      <c r="AA39">
        <v>-3.5157715863859781E-2</v>
      </c>
      <c r="AB39">
        <v>-1.7356758545108646E-2</v>
      </c>
      <c r="AC39">
        <v>0.47301043273144866</v>
      </c>
      <c r="AD39">
        <v>21.024797916124005</v>
      </c>
      <c r="AE39">
        <v>-0.99999999999999989</v>
      </c>
      <c r="AF39">
        <v>-0.99999999999999989</v>
      </c>
      <c r="AG39">
        <v>-0.99999999999999989</v>
      </c>
      <c r="AH39">
        <v>0</v>
      </c>
      <c r="AI39">
        <v>0.12992490771918649</v>
      </c>
      <c r="AJ39">
        <v>0.41284458804320628</v>
      </c>
      <c r="AK39">
        <v>2.4050105905751355E-2</v>
      </c>
      <c r="AL39">
        <v>0.13748643199362945</v>
      </c>
      <c r="AM39">
        <v>-7.4760543565931523E-2</v>
      </c>
      <c r="AN39">
        <v>5.5013837400567649</v>
      </c>
      <c r="AO39">
        <v>-1.7487630596195312</v>
      </c>
      <c r="AP39">
        <v>46.820710646832261</v>
      </c>
      <c r="AQ39">
        <v>1.0678171001350441</v>
      </c>
      <c r="AR39">
        <v>2.3785348517170806</v>
      </c>
      <c r="AS39">
        <v>-0.99999999999999989</v>
      </c>
      <c r="AT39">
        <v>-0.99999999999999989</v>
      </c>
      <c r="AU39">
        <v>-1.2333230510338684</v>
      </c>
      <c r="AV39">
        <v>69.190967226350239</v>
      </c>
      <c r="AW39">
        <v>82.183457998268892</v>
      </c>
      <c r="AX39">
        <v>0.21628623725506246</v>
      </c>
      <c r="AY39">
        <v>5.0622170230987908</v>
      </c>
    </row>
    <row r="40" spans="1:51" x14ac:dyDescent="0.25">
      <c r="A40">
        <v>4511</v>
      </c>
      <c r="B40" t="s">
        <v>2184</v>
      </c>
      <c r="C40">
        <v>5.0647738829393054</v>
      </c>
      <c r="D40">
        <v>0.31291076451425309</v>
      </c>
      <c r="E40">
        <v>6.4519063343011662E-2</v>
      </c>
      <c r="F40">
        <v>0.16293724829080564</v>
      </c>
      <c r="G40">
        <v>0.25614402194459152</v>
      </c>
      <c r="H40">
        <v>0</v>
      </c>
      <c r="I40">
        <v>15.36864131667549</v>
      </c>
      <c r="J40">
        <v>0.25614402194459152</v>
      </c>
      <c r="K40">
        <v>-1.0000000000000002</v>
      </c>
      <c r="L40">
        <v>-1.0000000000000002</v>
      </c>
      <c r="M40">
        <v>5.1228804388918299</v>
      </c>
      <c r="N40">
        <v>20.596352447905605</v>
      </c>
      <c r="O40">
        <v>3.1122678563957336</v>
      </c>
      <c r="P40">
        <v>7.3545468799253859</v>
      </c>
      <c r="Q40">
        <v>2.7911452097228633</v>
      </c>
      <c r="R40">
        <v>0.33333333333333343</v>
      </c>
      <c r="S40">
        <v>0.30710845930480607</v>
      </c>
      <c r="T40">
        <v>0.31851459536982674</v>
      </c>
      <c r="U40">
        <v>-4.2200967823508524E-2</v>
      </c>
      <c r="V40">
        <v>26.424455929594622</v>
      </c>
      <c r="W40">
        <v>1.348154018292351</v>
      </c>
      <c r="X40">
        <v>-1.0000000000000002</v>
      </c>
      <c r="Y40">
        <v>-1.0000000000000002</v>
      </c>
      <c r="Z40">
        <v>33.76921293391738</v>
      </c>
      <c r="AA40">
        <v>0.25728748589167744</v>
      </c>
      <c r="AB40">
        <v>0.17505465333924927</v>
      </c>
      <c r="AC40">
        <v>-0.34126990333892926</v>
      </c>
      <c r="AD40">
        <v>4.5536117945998651</v>
      </c>
      <c r="AE40">
        <v>-1.0000000000000002</v>
      </c>
      <c r="AF40">
        <v>-1.0000000000000002</v>
      </c>
      <c r="AG40">
        <v>-1.0000000000000002</v>
      </c>
      <c r="AH40">
        <v>0</v>
      </c>
      <c r="AI40">
        <v>-4.2200967823508524E-2</v>
      </c>
      <c r="AJ40">
        <v>5.1650298867593286E-2</v>
      </c>
      <c r="AK40">
        <v>-5.5412550709488501E-2</v>
      </c>
      <c r="AL40">
        <v>-0.15494672333103321</v>
      </c>
      <c r="AM40">
        <v>-0.14917912161547625</v>
      </c>
      <c r="AN40">
        <v>-3.6154165889378636</v>
      </c>
      <c r="AO40">
        <v>-4.0065407939343496</v>
      </c>
      <c r="AP40">
        <v>41.793097246270129</v>
      </c>
      <c r="AQ40">
        <v>0.91675542018445721</v>
      </c>
      <c r="AR40">
        <v>1.6042980402369429</v>
      </c>
      <c r="AS40">
        <v>-1.0000000000000002</v>
      </c>
      <c r="AT40">
        <v>-1.0000000000000002</v>
      </c>
      <c r="AU40">
        <v>2.9540824580136698</v>
      </c>
      <c r="AV40">
        <v>50.359024587888626</v>
      </c>
      <c r="AW40">
        <v>46.138927805537776</v>
      </c>
      <c r="AX40">
        <v>-5.5161848909976025E-2</v>
      </c>
      <c r="AY40">
        <v>-13.792096951244398</v>
      </c>
    </row>
    <row r="41" spans="1:51" x14ac:dyDescent="0.25">
      <c r="A41">
        <v>4539</v>
      </c>
      <c r="B41" t="s">
        <v>2201</v>
      </c>
      <c r="C41">
        <v>4.8639078552684216</v>
      </c>
      <c r="D41">
        <v>0.43650109321608821</v>
      </c>
      <c r="E41">
        <v>-0.2195655352422769</v>
      </c>
      <c r="F41">
        <v>-8.6621846113806078E-2</v>
      </c>
      <c r="G41">
        <v>-4.1712468325597371E-2</v>
      </c>
      <c r="H41">
        <v>0</v>
      </c>
      <c r="I41">
        <v>-2.5027480995358413</v>
      </c>
      <c r="J41">
        <v>-4.1712468325597371E-2</v>
      </c>
      <c r="K41">
        <v>-0.99999999999999978</v>
      </c>
      <c r="L41">
        <v>-0.99999999999999978</v>
      </c>
      <c r="M41">
        <v>-0.83424936651194714</v>
      </c>
      <c r="N41">
        <v>2.2745379096187683</v>
      </c>
      <c r="O41">
        <v>16.646611820797784</v>
      </c>
      <c r="P41">
        <v>0.63209164965286313</v>
      </c>
      <c r="Q41">
        <v>1.7271090130364617</v>
      </c>
      <c r="R41">
        <v>0.3333333333333327</v>
      </c>
      <c r="S41">
        <v>0.26767271612737831</v>
      </c>
      <c r="T41">
        <v>0.56204105402729776</v>
      </c>
      <c r="U41">
        <v>0.1297797695105809</v>
      </c>
      <c r="V41">
        <v>53.381573652967525</v>
      </c>
      <c r="W41">
        <v>3.6085624163421235</v>
      </c>
      <c r="X41">
        <v>-0.99999999999999978</v>
      </c>
      <c r="Y41">
        <v>-0.99999999999999978</v>
      </c>
      <c r="Z41">
        <v>105.30204218910271</v>
      </c>
      <c r="AA41">
        <v>0.29518113050013506</v>
      </c>
      <c r="AB41">
        <v>0.55408322120619646</v>
      </c>
      <c r="AC41">
        <v>0.15460283875564412</v>
      </c>
      <c r="AD41">
        <v>50.193359523098827</v>
      </c>
      <c r="AE41">
        <v>-0.99999999999999978</v>
      </c>
      <c r="AF41">
        <v>-0.99999999999999978</v>
      </c>
      <c r="AG41">
        <v>-0.99999999999999978</v>
      </c>
      <c r="AH41">
        <v>0</v>
      </c>
      <c r="AI41">
        <v>0.1297797695105809</v>
      </c>
      <c r="AJ41">
        <v>0.32514292443522119</v>
      </c>
      <c r="AK41">
        <v>-0.14403693610283722</v>
      </c>
      <c r="AL41">
        <v>-0.19951670070914587</v>
      </c>
      <c r="AM41">
        <v>0.2127236814180429</v>
      </c>
      <c r="AN41">
        <v>-3.3622028955525405</v>
      </c>
      <c r="AO41">
        <v>4.5979073549368854</v>
      </c>
      <c r="AP41">
        <v>50.878825553431696</v>
      </c>
      <c r="AQ41">
        <v>1.2928268729985906</v>
      </c>
      <c r="AR41">
        <v>3.5668499480165266</v>
      </c>
      <c r="AS41">
        <v>-0.99999999999999978</v>
      </c>
      <c r="AT41">
        <v>-0.99999999999999978</v>
      </c>
      <c r="AU41">
        <v>1.6404871669226553</v>
      </c>
      <c r="AV41">
        <v>112.1744874536584</v>
      </c>
      <c r="AW41">
        <v>125.15246440471654</v>
      </c>
      <c r="AX41">
        <v>0.44727847113914571</v>
      </c>
      <c r="AY41">
        <v>70.099200089135365</v>
      </c>
    </row>
    <row r="42" spans="1:51" x14ac:dyDescent="0.25">
      <c r="A42">
        <v>4674</v>
      </c>
      <c r="B42" t="s">
        <v>2277</v>
      </c>
      <c r="C42">
        <v>4.8085115710441739</v>
      </c>
      <c r="D42">
        <v>-0.2162558077738459</v>
      </c>
      <c r="E42">
        <v>0.78683161036682914</v>
      </c>
      <c r="F42">
        <v>0.72933900620416858</v>
      </c>
      <c r="G42">
        <v>-0.30678117577444997</v>
      </c>
      <c r="H42">
        <v>0</v>
      </c>
      <c r="I42">
        <v>-18.406870546467005</v>
      </c>
      <c r="J42">
        <v>-0.30678117577444997</v>
      </c>
      <c r="K42">
        <v>-1.0000000000000004</v>
      </c>
      <c r="L42">
        <v>-1.0000000000000004</v>
      </c>
      <c r="M42">
        <v>-6.1356235154889998</v>
      </c>
      <c r="N42">
        <v>-12.869019969218664</v>
      </c>
      <c r="O42">
        <v>0.94429765243418906</v>
      </c>
      <c r="P42">
        <v>0.25083135183358474</v>
      </c>
      <c r="Q42">
        <v>0.17305351941934582</v>
      </c>
      <c r="R42">
        <v>0.33333333333333348</v>
      </c>
      <c r="S42">
        <v>0.38719312802380501</v>
      </c>
      <c r="T42">
        <v>0.19732659801898297</v>
      </c>
      <c r="U42">
        <v>-2.8267921250136364E-2</v>
      </c>
      <c r="V42">
        <v>47.854652556017442</v>
      </c>
      <c r="W42">
        <v>1.7270988147259898</v>
      </c>
      <c r="X42">
        <v>-1.0000000000000004</v>
      </c>
      <c r="Y42">
        <v>-1.0000000000000004</v>
      </c>
      <c r="Z42">
        <v>63.836418152141576</v>
      </c>
      <c r="AA42">
        <v>9.9557170004869827E-2</v>
      </c>
      <c r="AB42">
        <v>-9.8613937147242467E-2</v>
      </c>
      <c r="AC42">
        <v>0.31523100867646914</v>
      </c>
      <c r="AD42">
        <v>15.808712076704834</v>
      </c>
      <c r="AE42">
        <v>-1.0000000000000004</v>
      </c>
      <c r="AF42">
        <v>-1.0000000000000004</v>
      </c>
      <c r="AG42">
        <v>-1.0000000000000004</v>
      </c>
      <c r="AH42">
        <v>0</v>
      </c>
      <c r="AI42">
        <v>-2.8267921250136364E-2</v>
      </c>
      <c r="AJ42">
        <v>-0.12846836931338648</v>
      </c>
      <c r="AK42">
        <v>0.16050462886938399</v>
      </c>
      <c r="AL42">
        <v>-2.8669469050597376E-2</v>
      </c>
      <c r="AM42">
        <v>0.17002818029098796</v>
      </c>
      <c r="AN42">
        <v>-1.3590785728318668</v>
      </c>
      <c r="AO42">
        <v>5.0532276516216186</v>
      </c>
      <c r="AP42">
        <v>29.447782009550409</v>
      </c>
      <c r="AQ42">
        <v>0.88958513812598539</v>
      </c>
      <c r="AR42">
        <v>1.4203176389515384</v>
      </c>
      <c r="AS42">
        <v>-1.0000000000000004</v>
      </c>
      <c r="AT42">
        <v>-1.0000000000000004</v>
      </c>
      <c r="AU42">
        <v>0.90239252562351446</v>
      </c>
      <c r="AV42">
        <v>56.020625834544553</v>
      </c>
      <c r="AW42">
        <v>53.193833709530914</v>
      </c>
      <c r="AX42">
        <v>0.32236937766116258</v>
      </c>
      <c r="AY42">
        <v>-6.8134431433622291</v>
      </c>
    </row>
    <row r="43" spans="1:51" x14ac:dyDescent="0.25">
      <c r="A43">
        <v>4728</v>
      </c>
      <c r="B43" t="s">
        <v>2297</v>
      </c>
      <c r="C43">
        <v>4.8889278707090815</v>
      </c>
      <c r="D43">
        <v>-0.14307580930063235</v>
      </c>
      <c r="E43">
        <v>1.0044885960912115</v>
      </c>
      <c r="F43">
        <v>0.96292118308165608</v>
      </c>
      <c r="G43">
        <v>0.15766515091381283</v>
      </c>
      <c r="H43">
        <v>0</v>
      </c>
      <c r="I43">
        <v>9.4599090548287723</v>
      </c>
      <c r="J43">
        <v>0.15766515091381283</v>
      </c>
      <c r="K43">
        <v>-1.0000000000000007</v>
      </c>
      <c r="L43">
        <v>-1.0000000000000007</v>
      </c>
      <c r="M43">
        <v>3.1533030182762571</v>
      </c>
      <c r="N43">
        <v>15.311758108619507</v>
      </c>
      <c r="O43">
        <v>1.6312286139389627</v>
      </c>
      <c r="P43">
        <v>0.30494514279419582</v>
      </c>
      <c r="Q43">
        <v>0.22096187401888853</v>
      </c>
      <c r="R43">
        <v>0.33333333333333326</v>
      </c>
      <c r="S43">
        <v>0.24218489390447601</v>
      </c>
      <c r="T43">
        <v>0.10834199948308652</v>
      </c>
      <c r="U43">
        <v>-1.2346954231034733E-3</v>
      </c>
      <c r="V43">
        <v>20.998415215359184</v>
      </c>
      <c r="W43">
        <v>0.73853952309929327</v>
      </c>
      <c r="X43">
        <v>-1.0000000000000007</v>
      </c>
      <c r="Y43">
        <v>-1.0000000000000007</v>
      </c>
      <c r="Z43">
        <v>30.111019351893074</v>
      </c>
      <c r="AA43">
        <v>-0.11908216418934969</v>
      </c>
      <c r="AB43">
        <v>9.5296979031449014E-2</v>
      </c>
      <c r="AC43">
        <v>0.2016180304082007</v>
      </c>
      <c r="AD43">
        <v>8.8916422625150027</v>
      </c>
      <c r="AE43">
        <v>-1.0000000000000007</v>
      </c>
      <c r="AF43">
        <v>-1.0000000000000007</v>
      </c>
      <c r="AG43">
        <v>-1.0000000000000007</v>
      </c>
      <c r="AH43">
        <v>0</v>
      </c>
      <c r="AI43">
        <v>-1.2346954231034733E-3</v>
      </c>
      <c r="AJ43">
        <v>-1.8965147645825898E-2</v>
      </c>
      <c r="AK43">
        <v>0.2090627879047379</v>
      </c>
      <c r="AL43">
        <v>-0.19036605373555471</v>
      </c>
      <c r="AM43">
        <v>-0.25734924725500663</v>
      </c>
      <c r="AN43">
        <v>-4.8539770816179963</v>
      </c>
      <c r="AO43">
        <v>-5.3884172418514753</v>
      </c>
      <c r="AP43">
        <v>30.458324270187969</v>
      </c>
      <c r="AQ43">
        <v>0.68262553129779258</v>
      </c>
      <c r="AR43">
        <v>0.89620467401310622</v>
      </c>
      <c r="AS43">
        <v>-1.0000000000000007</v>
      </c>
      <c r="AT43">
        <v>-1.0000000000000007</v>
      </c>
      <c r="AU43">
        <v>1.1838830571005445</v>
      </c>
      <c r="AV43">
        <v>40.034360218661092</v>
      </c>
      <c r="AW43">
        <v>39.910890676350746</v>
      </c>
      <c r="AX43">
        <v>0.24643394962100751</v>
      </c>
      <c r="AY43">
        <v>-11.994677004142597</v>
      </c>
    </row>
    <row r="44" spans="1:51" x14ac:dyDescent="0.25">
      <c r="A44">
        <v>4741</v>
      </c>
      <c r="B44" t="s">
        <v>2309</v>
      </c>
      <c r="C44">
        <v>4.5589920519356735</v>
      </c>
      <c r="D44">
        <v>1.7131190169635581E-3</v>
      </c>
      <c r="E44">
        <v>-0.54576551200640377</v>
      </c>
      <c r="F44">
        <v>-0.58388283509580918</v>
      </c>
      <c r="G44">
        <v>-2.4562038760646339E-2</v>
      </c>
      <c r="H44">
        <v>0</v>
      </c>
      <c r="I44">
        <v>-1.4737223256387795</v>
      </c>
      <c r="J44">
        <v>-2.4562038760646339E-2</v>
      </c>
      <c r="K44">
        <v>-1.0000000000000013</v>
      </c>
      <c r="L44">
        <v>-1.0000000000000013</v>
      </c>
      <c r="M44">
        <v>-0.49124077521292636</v>
      </c>
      <c r="N44">
        <v>2.5013868912010864</v>
      </c>
      <c r="O44">
        <v>-0.10588486900886376</v>
      </c>
      <c r="P44">
        <v>-2.1162027272821429</v>
      </c>
      <c r="Q44">
        <v>-0.65967408672915906</v>
      </c>
      <c r="R44">
        <v>0.33333333333333381</v>
      </c>
      <c r="S44">
        <v>0.31438803346248845</v>
      </c>
      <c r="T44">
        <v>0.15394671838259749</v>
      </c>
      <c r="U44">
        <v>-2.9184396085775246E-2</v>
      </c>
      <c r="V44">
        <v>31.881829114131616</v>
      </c>
      <c r="W44">
        <v>1.0822637769529038</v>
      </c>
      <c r="X44">
        <v>-1.0000000000000013</v>
      </c>
      <c r="Y44">
        <v>-1.0000000000000013</v>
      </c>
      <c r="Z44">
        <v>70.605152076948116</v>
      </c>
      <c r="AA44">
        <v>-6.6738551890860483E-3</v>
      </c>
      <c r="AB44">
        <v>0.15534390952813501</v>
      </c>
      <c r="AC44">
        <v>0.63898988665186429</v>
      </c>
      <c r="AD44">
        <v>39.382997049545637</v>
      </c>
      <c r="AE44">
        <v>-1.0000000000000013</v>
      </c>
      <c r="AF44">
        <v>-1.0000000000000013</v>
      </c>
      <c r="AG44">
        <v>-1.0000000000000013</v>
      </c>
      <c r="AH44">
        <v>0</v>
      </c>
      <c r="AI44">
        <v>-2.9184396085775246E-2</v>
      </c>
      <c r="AJ44">
        <v>-9.193879904995661E-2</v>
      </c>
      <c r="AK44">
        <v>0.3777003312477184</v>
      </c>
      <c r="AL44">
        <v>3.8303452779473432E-2</v>
      </c>
      <c r="AM44">
        <v>-4.4382626592391353E-2</v>
      </c>
      <c r="AN44">
        <v>0.49789232423705165</v>
      </c>
      <c r="AO44">
        <v>0.77893599142880765</v>
      </c>
      <c r="AP44">
        <v>30.40810678849283</v>
      </c>
      <c r="AQ44">
        <v>0.77248368909264464</v>
      </c>
      <c r="AR44">
        <v>1.0577017381922573</v>
      </c>
      <c r="AS44">
        <v>-1.0000000000000013</v>
      </c>
      <c r="AT44">
        <v>-1.0000000000000013</v>
      </c>
      <c r="AU44">
        <v>-1.243556921824968</v>
      </c>
      <c r="AV44">
        <v>73.885474959578048</v>
      </c>
      <c r="AW44">
        <v>70.967035351000519</v>
      </c>
      <c r="AX44">
        <v>9.0433088337785433E-2</v>
      </c>
      <c r="AY44">
        <v>-4.0163522479907652</v>
      </c>
    </row>
    <row r="45" spans="1:51" x14ac:dyDescent="0.25">
      <c r="A45">
        <v>4818</v>
      </c>
      <c r="B45" t="s">
        <v>2351</v>
      </c>
      <c r="C45">
        <v>2.9239060356675877</v>
      </c>
      <c r="D45">
        <v>-0.30964409293179956</v>
      </c>
      <c r="E45">
        <v>1.5521359368419645</v>
      </c>
      <c r="F45">
        <v>1.4687390452398281</v>
      </c>
      <c r="G45">
        <v>0.10250778365245536</v>
      </c>
      <c r="H45">
        <v>0</v>
      </c>
      <c r="I45">
        <v>6.1504670191473219</v>
      </c>
      <c r="J45">
        <v>0.10250778365245536</v>
      </c>
      <c r="K45">
        <v>-0.99999999999999778</v>
      </c>
      <c r="L45">
        <v>-0.99999999999999778</v>
      </c>
      <c r="M45">
        <v>2.0501556730491068</v>
      </c>
      <c r="N45">
        <v>10.543112100054739</v>
      </c>
      <c r="O45">
        <v>2.5644779350371114</v>
      </c>
      <c r="P45">
        <v>0.35716624362514565</v>
      </c>
      <c r="Q45">
        <v>0.34515665766714593</v>
      </c>
      <c r="R45">
        <v>0.33333333333333248</v>
      </c>
      <c r="S45">
        <v>0.188176475102873</v>
      </c>
      <c r="T45">
        <v>1.818937190361683E-2</v>
      </c>
      <c r="U45">
        <v>-1.9614402754809773E-2</v>
      </c>
      <c r="V45">
        <v>16.703079757302291</v>
      </c>
      <c r="W45">
        <v>0.21609032691168159</v>
      </c>
      <c r="X45">
        <v>-0.99999999999999778</v>
      </c>
      <c r="Y45">
        <v>-0.99999999999999778</v>
      </c>
      <c r="Z45">
        <v>29.747801008638405</v>
      </c>
      <c r="AA45">
        <v>-2.4319480728682192E-2</v>
      </c>
      <c r="AB45">
        <v>7.7339108680533883E-2</v>
      </c>
      <c r="AC45">
        <v>0.20097166392152754</v>
      </c>
      <c r="AD45">
        <v>12.699564593668974</v>
      </c>
      <c r="AE45">
        <v>-0.99999999999999778</v>
      </c>
      <c r="AF45">
        <v>-0.99999999999999778</v>
      </c>
      <c r="AG45">
        <v>-0.99999999999999778</v>
      </c>
      <c r="AH45">
        <v>0</v>
      </c>
      <c r="AI45">
        <v>-1.9614402754809773E-2</v>
      </c>
      <c r="AJ45">
        <v>0.10638666745536859</v>
      </c>
      <c r="AK45">
        <v>-1.7984482510723043E-2</v>
      </c>
      <c r="AL45">
        <v>4.0168901385417538E-2</v>
      </c>
      <c r="AM45">
        <v>0.18534659971826628</v>
      </c>
      <c r="AN45">
        <v>1.536155871912281</v>
      </c>
      <c r="AO45">
        <v>4.543742580403042</v>
      </c>
      <c r="AP45">
        <v>22.853546776449608</v>
      </c>
      <c r="AQ45">
        <v>0.52008477758501281</v>
      </c>
      <c r="AR45">
        <v>0.31859811056413673</v>
      </c>
      <c r="AS45">
        <v>-0.99999999999999778</v>
      </c>
      <c r="AT45">
        <v>-0.99999999999999778</v>
      </c>
      <c r="AU45">
        <v>1.8138957029069738</v>
      </c>
      <c r="AV45">
        <v>44.834655689096166</v>
      </c>
      <c r="AW45">
        <v>42.873215413615192</v>
      </c>
      <c r="AX45">
        <v>2.2588178715534039E-2</v>
      </c>
      <c r="AY45">
        <v>-60.860053755447659</v>
      </c>
    </row>
    <row r="46" spans="1:51" x14ac:dyDescent="0.25">
      <c r="A46">
        <v>4845</v>
      </c>
      <c r="B46" t="s">
        <v>2360</v>
      </c>
      <c r="C46">
        <v>4.3234985048200123</v>
      </c>
      <c r="D46">
        <v>0.20992178626390384</v>
      </c>
      <c r="E46">
        <v>-0.81831712268888579</v>
      </c>
      <c r="F46">
        <v>-0.79519682872131858</v>
      </c>
      <c r="G46">
        <v>-0.12590056959562757</v>
      </c>
      <c r="H46">
        <v>0</v>
      </c>
      <c r="I46">
        <v>-7.5540341757376543</v>
      </c>
      <c r="J46">
        <v>-0.12590056959562757</v>
      </c>
      <c r="K46">
        <v>-1.0000000000000016</v>
      </c>
      <c r="L46">
        <v>-1.0000000000000016</v>
      </c>
      <c r="M46">
        <v>-2.5180113919125517</v>
      </c>
      <c r="N46">
        <v>-4.0257324996389601</v>
      </c>
      <c r="O46">
        <v>-1.0028508405819703</v>
      </c>
      <c r="P46">
        <v>-1.5915041178817273</v>
      </c>
      <c r="Q46">
        <v>-0.6525887892243315</v>
      </c>
      <c r="R46">
        <v>0.33333333333333404</v>
      </c>
      <c r="S46">
        <v>0.30371869338481505</v>
      </c>
      <c r="T46">
        <v>0.21127651923179819</v>
      </c>
      <c r="U46">
        <v>1.4734312993881442E-2</v>
      </c>
      <c r="V46">
        <v>39.55853714157827</v>
      </c>
      <c r="W46">
        <v>1.7135992122219108</v>
      </c>
      <c r="X46">
        <v>-1.0000000000000016</v>
      </c>
      <c r="Y46">
        <v>-1.0000000000000016</v>
      </c>
      <c r="Z46">
        <v>76.037684143962707</v>
      </c>
      <c r="AA46">
        <v>0.27079124333905252</v>
      </c>
      <c r="AB46">
        <v>0.20243393905403098</v>
      </c>
      <c r="AC46">
        <v>0.26940953343909235</v>
      </c>
      <c r="AD46">
        <v>37.131735791608783</v>
      </c>
      <c r="AE46">
        <v>-1.0000000000000016</v>
      </c>
      <c r="AF46">
        <v>-1.0000000000000016</v>
      </c>
      <c r="AG46">
        <v>-1.0000000000000016</v>
      </c>
      <c r="AH46">
        <v>0</v>
      </c>
      <c r="AI46">
        <v>1.4734312993881442E-2</v>
      </c>
      <c r="AJ46">
        <v>-7.6969331637768207E-3</v>
      </c>
      <c r="AK46">
        <v>0.17725946309885601</v>
      </c>
      <c r="AL46">
        <v>0.15106064826921048</v>
      </c>
      <c r="AM46">
        <v>0.22327507974030505</v>
      </c>
      <c r="AN46">
        <v>3.7380315409113791</v>
      </c>
      <c r="AO46">
        <v>6.4681743090019062</v>
      </c>
      <c r="AP46">
        <v>32.004502965840608</v>
      </c>
      <c r="AQ46">
        <v>0.86306285894382906</v>
      </c>
      <c r="AR46">
        <v>1.5876986426262831</v>
      </c>
      <c r="AS46">
        <v>-1.0000000000000016</v>
      </c>
      <c r="AT46">
        <v>-1.0000000000000016</v>
      </c>
      <c r="AU46">
        <v>-1.4477856179456503</v>
      </c>
      <c r="AV46">
        <v>78.480125953325668</v>
      </c>
      <c r="AW46">
        <v>79.953557252713807</v>
      </c>
      <c r="AX46">
        <v>0.12932588032787135</v>
      </c>
      <c r="AY46">
        <v>-17.541329666099823</v>
      </c>
    </row>
    <row r="47" spans="1:51" x14ac:dyDescent="0.25">
      <c r="A47">
        <v>5253</v>
      </c>
      <c r="B47" t="s">
        <v>2566</v>
      </c>
      <c r="C47">
        <v>4.0283957153371981</v>
      </c>
      <c r="D47">
        <v>7.0746041981169738E-2</v>
      </c>
      <c r="E47">
        <v>0.20877000614357749</v>
      </c>
      <c r="F47">
        <v>0.24240959087916031</v>
      </c>
      <c r="G47">
        <v>-2.7640983689435093E-2</v>
      </c>
      <c r="H47">
        <v>0</v>
      </c>
      <c r="I47">
        <v>-1.6584590213661057</v>
      </c>
      <c r="J47">
        <v>-2.7640983689435093E-2</v>
      </c>
      <c r="K47">
        <v>-0.99999999999999922</v>
      </c>
      <c r="L47">
        <v>-0.99999999999999922</v>
      </c>
      <c r="M47">
        <v>-0.55281967378870267</v>
      </c>
      <c r="N47">
        <v>2.612346284850255</v>
      </c>
      <c r="O47">
        <v>0.92995875106869841</v>
      </c>
      <c r="P47">
        <v>-2.3300688336483737</v>
      </c>
      <c r="Q47">
        <v>-0.68684075242817511</v>
      </c>
      <c r="R47">
        <v>0.33333333333333276</v>
      </c>
      <c r="S47">
        <v>0.39501231330994463</v>
      </c>
      <c r="T47">
        <v>0.22592296847004151</v>
      </c>
      <c r="U47">
        <v>-2.5284528326956449E-2</v>
      </c>
      <c r="V47">
        <v>38.265002819031913</v>
      </c>
      <c r="W47">
        <v>1.5638418372019522</v>
      </c>
      <c r="X47">
        <v>-0.99999999999999922</v>
      </c>
      <c r="Y47">
        <v>-0.99999999999999922</v>
      </c>
      <c r="Z47">
        <v>51.250246214581885</v>
      </c>
      <c r="AA47">
        <v>0.39964785741685616</v>
      </c>
      <c r="AB47">
        <v>8.1420414472986591E-2</v>
      </c>
      <c r="AC47">
        <v>-0.20762658893028008</v>
      </c>
      <c r="AD47">
        <v>13.67208414797814</v>
      </c>
      <c r="AE47">
        <v>-0.99999999999999922</v>
      </c>
      <c r="AF47">
        <v>-0.99999999999999922</v>
      </c>
      <c r="AG47">
        <v>-0.99999999999999922</v>
      </c>
      <c r="AH47">
        <v>0</v>
      </c>
      <c r="AI47">
        <v>-2.5284528326956449E-2</v>
      </c>
      <c r="AJ47">
        <v>-0.11698782978537446</v>
      </c>
      <c r="AK47">
        <v>-5.52638123865523E-2</v>
      </c>
      <c r="AL47">
        <v>-8.4963718066290633E-2</v>
      </c>
      <c r="AM47">
        <v>3.4319798399782692E-2</v>
      </c>
      <c r="AN47">
        <v>-2.709032100584138</v>
      </c>
      <c r="AO47">
        <v>0.58167589806180586</v>
      </c>
      <c r="AP47">
        <v>36.606543797665786</v>
      </c>
      <c r="AQ47">
        <v>0.92898408678636268</v>
      </c>
      <c r="AR47">
        <v>1.5362008535125171</v>
      </c>
      <c r="AS47">
        <v>-0.99999999999999922</v>
      </c>
      <c r="AT47">
        <v>-0.99999999999999922</v>
      </c>
      <c r="AU47">
        <v>-0.44443116154901435</v>
      </c>
      <c r="AV47">
        <v>54.44426839749395</v>
      </c>
      <c r="AW47">
        <v>51.915815564798308</v>
      </c>
      <c r="AX47">
        <v>0.30622190651568298</v>
      </c>
      <c r="AY47">
        <v>29.699481775374021</v>
      </c>
    </row>
    <row r="48" spans="1:51" x14ac:dyDescent="0.25">
      <c r="A48">
        <v>5299</v>
      </c>
      <c r="B48" t="s">
        <v>2591</v>
      </c>
      <c r="C48">
        <v>4.2349119135763749</v>
      </c>
      <c r="D48">
        <v>-0.16598321043645939</v>
      </c>
      <c r="E48">
        <v>2.3737374217067189E-2</v>
      </c>
      <c r="F48">
        <v>-2.1991794451801813E-2</v>
      </c>
      <c r="G48">
        <v>0.45114539599776782</v>
      </c>
      <c r="H48">
        <v>0</v>
      </c>
      <c r="I48">
        <v>27.068723759866074</v>
      </c>
      <c r="J48">
        <v>0.45114539599776782</v>
      </c>
      <c r="K48">
        <v>-0.99999999999999922</v>
      </c>
      <c r="L48">
        <v>-0.99999999999999922</v>
      </c>
      <c r="M48">
        <v>9.0229079199553617</v>
      </c>
      <c r="N48">
        <v>31.281643878990632</v>
      </c>
      <c r="O48">
        <v>-0.99019904689301685</v>
      </c>
      <c r="P48">
        <v>-0.70467106827152159</v>
      </c>
      <c r="Q48">
        <v>-0.47343193246375986</v>
      </c>
      <c r="R48">
        <v>0.33333333333333293</v>
      </c>
      <c r="S48">
        <v>0.17968431948790659</v>
      </c>
      <c r="T48">
        <v>-5.3331711167943351E-2</v>
      </c>
      <c r="U48">
        <v>-9.5363317811139828E-3</v>
      </c>
      <c r="V48">
        <v>-3.9831445023435663E-2</v>
      </c>
      <c r="W48">
        <v>-0.27038027080822852</v>
      </c>
      <c r="X48">
        <v>-0.99999999999999922</v>
      </c>
      <c r="Y48">
        <v>-0.99999999999999922</v>
      </c>
      <c r="Z48">
        <v>25.679730604940804</v>
      </c>
      <c r="AA48">
        <v>0.21924071118169194</v>
      </c>
      <c r="AB48">
        <v>-1.2300197174362395E-2</v>
      </c>
      <c r="AC48">
        <v>0.31691936564122997</v>
      </c>
      <c r="AD48">
        <v>26.192993982428007</v>
      </c>
      <c r="AE48">
        <v>-0.99999999999999922</v>
      </c>
      <c r="AF48">
        <v>-0.99999999999999922</v>
      </c>
      <c r="AG48">
        <v>-0.99999999999999922</v>
      </c>
      <c r="AH48">
        <v>0</v>
      </c>
      <c r="AI48">
        <v>-9.5363317811139828E-3</v>
      </c>
      <c r="AJ48">
        <v>0.15247755340602187</v>
      </c>
      <c r="AK48">
        <v>0.15686380987753334</v>
      </c>
      <c r="AL48">
        <v>0.27875259369912464</v>
      </c>
      <c r="AM48">
        <v>6.2420842348384117E-2</v>
      </c>
      <c r="AN48">
        <v>7.7312026095082258</v>
      </c>
      <c r="AO48">
        <v>2.3448401080972694</v>
      </c>
      <c r="AP48">
        <v>27.028892314842647</v>
      </c>
      <c r="AQ48">
        <v>0.45014960987218189</v>
      </c>
      <c r="AR48">
        <v>0.18076512518953933</v>
      </c>
      <c r="AS48">
        <v>-0.99999999999999922</v>
      </c>
      <c r="AT48">
        <v>-0.99999999999999922</v>
      </c>
      <c r="AU48">
        <v>-0.4954237269155613</v>
      </c>
      <c r="AV48">
        <v>59.306214592028695</v>
      </c>
      <c r="AW48">
        <v>58.352581413917292</v>
      </c>
      <c r="AX48">
        <v>0.40154167459466922</v>
      </c>
      <c r="AY48">
        <v>-6.8742073441110119</v>
      </c>
    </row>
    <row r="49" spans="1:51" x14ac:dyDescent="0.25">
      <c r="A49">
        <v>5464</v>
      </c>
      <c r="B49" t="s">
        <v>2656</v>
      </c>
      <c r="C49">
        <v>5.6131049399716852</v>
      </c>
      <c r="D49">
        <v>0.36150492953889463</v>
      </c>
      <c r="E49">
        <v>-0.33528742712015053</v>
      </c>
      <c r="F49">
        <v>-0.21536822669832584</v>
      </c>
      <c r="G49">
        <v>3.1379846013191479E-2</v>
      </c>
      <c r="H49">
        <v>0</v>
      </c>
      <c r="I49">
        <v>1.8827907607914922</v>
      </c>
      <c r="J49">
        <v>3.1379846013191479E-2</v>
      </c>
      <c r="K49">
        <v>-1.0000000000000011</v>
      </c>
      <c r="L49">
        <v>-1.0000000000000011</v>
      </c>
      <c r="M49">
        <v>0.62759692026382941</v>
      </c>
      <c r="N49">
        <v>7.2805274740648507</v>
      </c>
      <c r="O49">
        <v>-0.26345396706653201</v>
      </c>
      <c r="P49">
        <v>6.1915103816190493</v>
      </c>
      <c r="Q49">
        <v>1.7610880167183933</v>
      </c>
      <c r="R49">
        <v>0.33333333333333387</v>
      </c>
      <c r="S49">
        <v>0.56673802210217061</v>
      </c>
      <c r="T49">
        <v>-0.13139198028173993</v>
      </c>
      <c r="U49">
        <v>3.5702414827465108E-3</v>
      </c>
      <c r="V49">
        <v>29.634790824932761</v>
      </c>
      <c r="W49">
        <v>0.55019894002725678</v>
      </c>
      <c r="X49">
        <v>-1.0000000000000011</v>
      </c>
      <c r="Y49">
        <v>-1.0000000000000011</v>
      </c>
      <c r="Z49">
        <v>54.473165279708873</v>
      </c>
      <c r="AA49">
        <v>-3.5400353106835571E-2</v>
      </c>
      <c r="AB49">
        <v>0.37627904390427697</v>
      </c>
      <c r="AC49">
        <v>0.12066703796371335</v>
      </c>
      <c r="AD49">
        <v>23.077286438057733</v>
      </c>
      <c r="AE49">
        <v>-1.0000000000000011</v>
      </c>
      <c r="AF49">
        <v>-1.0000000000000011</v>
      </c>
      <c r="AG49">
        <v>-1.0000000000000011</v>
      </c>
      <c r="AH49">
        <v>0</v>
      </c>
      <c r="AI49">
        <v>3.5702414827465108E-3</v>
      </c>
      <c r="AJ49">
        <v>5.7692420831213696E-2</v>
      </c>
      <c r="AK49">
        <v>-8.2897112467327054E-3</v>
      </c>
      <c r="AL49">
        <v>0.33543906861880446</v>
      </c>
      <c r="AM49">
        <v>0.3997294230483176</v>
      </c>
      <c r="AN49">
        <v>8.6744388196261788</v>
      </c>
      <c r="AO49">
        <v>9.9517870199742777</v>
      </c>
      <c r="AP49">
        <v>31.517581585724262</v>
      </c>
      <c r="AQ49">
        <v>0.77224961663651148</v>
      </c>
      <c r="AR49">
        <v>0.5815787860404481</v>
      </c>
      <c r="AS49">
        <v>-1.0000000000000011</v>
      </c>
      <c r="AT49">
        <v>-1.0000000000000011</v>
      </c>
      <c r="AU49">
        <v>1.5457197900200665</v>
      </c>
      <c r="AV49">
        <v>71.705479773748024</v>
      </c>
      <c r="AW49">
        <v>72.062503922022671</v>
      </c>
      <c r="AX49">
        <v>8.0540321386017327E-2</v>
      </c>
      <c r="AY49">
        <v>-18.391613429690818</v>
      </c>
    </row>
    <row r="50" spans="1:51" x14ac:dyDescent="0.25">
      <c r="A50">
        <v>5542</v>
      </c>
      <c r="B50" t="s">
        <v>2710</v>
      </c>
      <c r="C50">
        <v>4.2439238504230339</v>
      </c>
      <c r="D50">
        <v>-0.79895475418854744</v>
      </c>
      <c r="E50">
        <v>-0.57615679182264812</v>
      </c>
      <c r="F50">
        <v>-0.81225242656073637</v>
      </c>
      <c r="G50">
        <v>-0.11038351814200059</v>
      </c>
      <c r="H50">
        <v>0</v>
      </c>
      <c r="I50">
        <v>-6.6230110885200384</v>
      </c>
      <c r="J50">
        <v>-0.11038351814200059</v>
      </c>
      <c r="K50">
        <v>-0.99999999999999911</v>
      </c>
      <c r="L50">
        <v>-0.99999999999999911</v>
      </c>
      <c r="M50">
        <v>-2.2076703628400125</v>
      </c>
      <c r="N50">
        <v>-3.1913396646577414</v>
      </c>
      <c r="O50">
        <v>-0.56445644219605606</v>
      </c>
      <c r="P50">
        <v>-0.39196448719774435</v>
      </c>
      <c r="Q50">
        <v>-0.2535222087069357</v>
      </c>
      <c r="R50">
        <v>0.33333333333333287</v>
      </c>
      <c r="S50">
        <v>-1.2958305755149247E-2</v>
      </c>
      <c r="T50">
        <v>-0.12671107451049415</v>
      </c>
      <c r="U50">
        <v>2.473100116105326E-2</v>
      </c>
      <c r="V50">
        <v>13.151138894829735</v>
      </c>
      <c r="W50">
        <v>-0.1580760259305361</v>
      </c>
      <c r="X50">
        <v>-0.99999999999999911</v>
      </c>
      <c r="Y50">
        <v>-0.99999999999999911</v>
      </c>
      <c r="Z50">
        <v>26.263681459786341</v>
      </c>
      <c r="AA50">
        <v>0.30854403964313876</v>
      </c>
      <c r="AB50">
        <v>1.0963264265168117E-2</v>
      </c>
      <c r="AC50">
        <v>-5.2186008435036305E-2</v>
      </c>
      <c r="AD50">
        <v>13.366064773663535</v>
      </c>
      <c r="AE50">
        <v>-0.99999999999999911</v>
      </c>
      <c r="AF50">
        <v>-0.99999999999999911</v>
      </c>
      <c r="AG50">
        <v>-0.99999999999999911</v>
      </c>
      <c r="AH50">
        <v>0</v>
      </c>
      <c r="AI50">
        <v>2.473100116105326E-2</v>
      </c>
      <c r="AJ50">
        <v>-7.5691518994120743E-2</v>
      </c>
      <c r="AK50">
        <v>-0.17801964119203587</v>
      </c>
      <c r="AL50">
        <v>2.6603660208765766E-2</v>
      </c>
      <c r="AM50">
        <v>2.4733637237206417E-3</v>
      </c>
      <c r="AN50">
        <v>0.28663391024854212</v>
      </c>
      <c r="AO50">
        <v>-0.82826411286716373</v>
      </c>
      <c r="AP50">
        <v>6.5281278063096941</v>
      </c>
      <c r="AQ50">
        <v>0.21839495422874275</v>
      </c>
      <c r="AR50">
        <v>-0.26845954407253658</v>
      </c>
      <c r="AS50">
        <v>-0.99999999999999911</v>
      </c>
      <c r="AT50">
        <v>-0.99999999999999911</v>
      </c>
      <c r="AU50">
        <v>-1.065774635267672</v>
      </c>
      <c r="AV50">
        <v>22.24407768226143</v>
      </c>
      <c r="AW50">
        <v>24.717177798366752</v>
      </c>
      <c r="AX50">
        <v>-0.22547098686821912</v>
      </c>
      <c r="AY50">
        <v>-72.734782688497774</v>
      </c>
    </row>
    <row r="51" spans="1:51" x14ac:dyDescent="0.25">
      <c r="A51">
        <v>5658</v>
      </c>
      <c r="B51" t="s">
        <v>2782</v>
      </c>
      <c r="C51">
        <v>4.9312741921206076</v>
      </c>
      <c r="D51">
        <v>-0.19811796568018739</v>
      </c>
      <c r="E51">
        <v>9.964291763898428E-2</v>
      </c>
      <c r="F51">
        <v>4.7241214525449465E-2</v>
      </c>
      <c r="G51">
        <v>5.1797908028585166E-2</v>
      </c>
      <c r="H51">
        <v>0</v>
      </c>
      <c r="I51">
        <v>3.1078744817151089</v>
      </c>
      <c r="J51">
        <v>5.1797908028585166E-2</v>
      </c>
      <c r="K51">
        <v>-1.000000000000002</v>
      </c>
      <c r="L51">
        <v>-1.000000000000002</v>
      </c>
      <c r="M51">
        <v>1.0359581605717025</v>
      </c>
      <c r="N51">
        <v>8.0863898883611629</v>
      </c>
      <c r="O51">
        <v>0.22292178381379932</v>
      </c>
      <c r="P51">
        <v>1.1345411371021756</v>
      </c>
      <c r="Q51">
        <v>0.41155052492809707</v>
      </c>
      <c r="R51">
        <v>0.33333333333333376</v>
      </c>
      <c r="S51">
        <v>0.53499438172144387</v>
      </c>
      <c r="T51">
        <v>0.21237038541812719</v>
      </c>
      <c r="U51">
        <v>-1.8096446208798335E-2</v>
      </c>
      <c r="V51">
        <v>40.432149849420838</v>
      </c>
      <c r="W51">
        <v>1.7281320445201922</v>
      </c>
      <c r="X51">
        <v>-1.000000000000002</v>
      </c>
      <c r="Y51">
        <v>-1.000000000000002</v>
      </c>
      <c r="Z51">
        <v>68.094278450496802</v>
      </c>
      <c r="AA51">
        <v>7.8868072267724978E-2</v>
      </c>
      <c r="AB51">
        <v>0.39823173649722537</v>
      </c>
      <c r="AC51">
        <v>6.7911752758006969E-2</v>
      </c>
      <c r="AD51">
        <v>27.250578076147864</v>
      </c>
      <c r="AE51">
        <v>-1.000000000000002</v>
      </c>
      <c r="AF51">
        <v>-1.000000000000002</v>
      </c>
      <c r="AG51">
        <v>-1.000000000000002</v>
      </c>
      <c r="AH51">
        <v>0</v>
      </c>
      <c r="AI51">
        <v>-1.8096446208798335E-2</v>
      </c>
      <c r="AJ51">
        <v>0.22241433659176835</v>
      </c>
      <c r="AK51">
        <v>1.2394026352418687E-2</v>
      </c>
      <c r="AL51">
        <v>0.28593128180405369</v>
      </c>
      <c r="AM51">
        <v>1.9337759322557699E-2</v>
      </c>
      <c r="AN51">
        <v>8.2603537280601831</v>
      </c>
      <c r="AO51">
        <v>0.54541411482603586</v>
      </c>
      <c r="AP51">
        <v>43.54002433113596</v>
      </c>
      <c r="AQ51">
        <v>1.0626016542641072</v>
      </c>
      <c r="AR51">
        <v>1.7799299525487784</v>
      </c>
      <c r="AS51">
        <v>-1.000000000000002</v>
      </c>
      <c r="AT51">
        <v>-1.000000000000002</v>
      </c>
      <c r="AU51">
        <v>0.45879173945354679</v>
      </c>
      <c r="AV51">
        <v>76.726082453684043</v>
      </c>
      <c r="AW51">
        <v>74.916437832804206</v>
      </c>
      <c r="AX51">
        <v>0.16553296506267662</v>
      </c>
      <c r="AY51">
        <v>4.0987456560829223</v>
      </c>
    </row>
    <row r="52" spans="1:51" x14ac:dyDescent="0.25">
      <c r="A52">
        <v>5690</v>
      </c>
      <c r="B52" t="s">
        <v>2808</v>
      </c>
      <c r="C52">
        <v>6.6198345322188477</v>
      </c>
      <c r="D52">
        <v>0.10681703708953968</v>
      </c>
      <c r="E52">
        <v>-6.623695759354728E-2</v>
      </c>
      <c r="F52">
        <v>-3.2932355926300061E-2</v>
      </c>
      <c r="G52">
        <v>-1.573151850524834E-2</v>
      </c>
      <c r="H52">
        <v>0</v>
      </c>
      <c r="I52">
        <v>-0.94389111031489881</v>
      </c>
      <c r="J52">
        <v>-1.573151850524834E-2</v>
      </c>
      <c r="K52">
        <v>-0.99999999999999811</v>
      </c>
      <c r="L52">
        <v>-0.99999999999999811</v>
      </c>
      <c r="M52">
        <v>-0.31463037010496603</v>
      </c>
      <c r="N52">
        <v>5.6430110659776425</v>
      </c>
      <c r="O52">
        <v>0.29913564835298251</v>
      </c>
      <c r="P52">
        <v>0.58519713929575612</v>
      </c>
      <c r="Q52">
        <v>0.20332763675014845</v>
      </c>
      <c r="R52">
        <v>0.33333333333333282</v>
      </c>
      <c r="S52">
        <v>0.44380102426171203</v>
      </c>
      <c r="T52">
        <v>0.30932223604106174</v>
      </c>
      <c r="U52">
        <v>2.2526611166888848E-2</v>
      </c>
      <c r="V52">
        <v>44.988588932329741</v>
      </c>
      <c r="W52">
        <v>2.2481967714702877</v>
      </c>
      <c r="X52">
        <v>-0.99999999999999811</v>
      </c>
      <c r="Y52">
        <v>-0.99999999999999811</v>
      </c>
      <c r="Z52">
        <v>94.046153130643248</v>
      </c>
      <c r="AA52">
        <v>9.6733982003112104E-2</v>
      </c>
      <c r="AB52">
        <v>0.53428334334826511</v>
      </c>
      <c r="AC52">
        <v>0.3460674058798896</v>
      </c>
      <c r="AD52">
        <v>48.854236561563333</v>
      </c>
      <c r="AE52">
        <v>-0.99999999999999811</v>
      </c>
      <c r="AF52">
        <v>-0.99999999999999811</v>
      </c>
      <c r="AG52">
        <v>-0.99999999999999811</v>
      </c>
      <c r="AH52">
        <v>0</v>
      </c>
      <c r="AI52">
        <v>2.2526611166888848E-2</v>
      </c>
      <c r="AJ52">
        <v>0.12906843741297538</v>
      </c>
      <c r="AK52">
        <v>8.1117310029203166E-2</v>
      </c>
      <c r="AL52">
        <v>6.1114822083942165E-2</v>
      </c>
      <c r="AM52">
        <v>-0.11036828054044601</v>
      </c>
      <c r="AN52">
        <v>2.1732127391634308</v>
      </c>
      <c r="AO52">
        <v>-2.3536204633651332</v>
      </c>
      <c r="AP52">
        <v>44.04469782201484</v>
      </c>
      <c r="AQ52">
        <v>1.1089832048029959</v>
      </c>
      <c r="AR52">
        <v>2.2324652529650386</v>
      </c>
      <c r="AS52">
        <v>-0.99999999999999811</v>
      </c>
      <c r="AT52">
        <v>-0.99999999999999811</v>
      </c>
      <c r="AU52">
        <v>0.17039528082384797</v>
      </c>
      <c r="AV52">
        <v>97.335543733255733</v>
      </c>
      <c r="AW52">
        <v>99.588204849944617</v>
      </c>
      <c r="AX52">
        <v>-0.16246781900930024</v>
      </c>
      <c r="AY52">
        <v>-25.948755455415572</v>
      </c>
    </row>
    <row r="53" spans="1:51" x14ac:dyDescent="0.25">
      <c r="A53">
        <v>5913</v>
      </c>
      <c r="B53" t="s">
        <v>2946</v>
      </c>
      <c r="C53">
        <v>3.2646037419677585</v>
      </c>
      <c r="D53">
        <v>0.28263916007264667</v>
      </c>
      <c r="E53">
        <v>1.2722146521745166</v>
      </c>
      <c r="F53">
        <v>1.3172537426864088</v>
      </c>
      <c r="G53">
        <v>4.7070276877829345E-2</v>
      </c>
      <c r="H53">
        <v>0</v>
      </c>
      <c r="I53">
        <v>2.8242166126697597</v>
      </c>
      <c r="J53">
        <v>4.7070276877829345E-2</v>
      </c>
      <c r="K53">
        <v>-0.99999999999999967</v>
      </c>
      <c r="L53">
        <v>-0.99999999999999967</v>
      </c>
      <c r="M53">
        <v>0.94140553755658729</v>
      </c>
      <c r="N53">
        <v>7.4060740973239305</v>
      </c>
      <c r="O53">
        <v>8.6817880048340873E-2</v>
      </c>
      <c r="P53">
        <v>33.122263200813009</v>
      </c>
      <c r="Q53">
        <v>11.025572433862465</v>
      </c>
      <c r="R53">
        <v>0.33333333333333331</v>
      </c>
      <c r="S53">
        <v>0.37149552724005491</v>
      </c>
      <c r="T53">
        <v>-7.5408289912196433E-2</v>
      </c>
      <c r="U53">
        <v>-9.9280060743457878E-3</v>
      </c>
      <c r="V53">
        <v>22.896891508360664</v>
      </c>
      <c r="W53">
        <v>0.31692327336773202</v>
      </c>
      <c r="X53">
        <v>-0.99999999999999967</v>
      </c>
      <c r="Y53">
        <v>-0.99999999999999967</v>
      </c>
      <c r="Z53">
        <v>95.417743412297625</v>
      </c>
      <c r="AA53">
        <v>0.29313401792008731</v>
      </c>
      <c r="AB53">
        <v>0.64740687725898982</v>
      </c>
      <c r="AC53">
        <v>0.28936469422241334</v>
      </c>
      <c r="AD53">
        <v>61.495279470074543</v>
      </c>
      <c r="AE53">
        <v>-0.99999999999999967</v>
      </c>
      <c r="AF53">
        <v>-0.99999999999999967</v>
      </c>
      <c r="AG53">
        <v>-0.99999999999999967</v>
      </c>
      <c r="AH53">
        <v>0</v>
      </c>
      <c r="AI53">
        <v>-9.9280060743457878E-3</v>
      </c>
      <c r="AJ53">
        <v>-4.5979682480409137E-2</v>
      </c>
      <c r="AK53">
        <v>0.23908680783786332</v>
      </c>
      <c r="AL53">
        <v>0.33168286768843058</v>
      </c>
      <c r="AM53">
        <v>1.8531207838017469E-2</v>
      </c>
      <c r="AN53">
        <v>8.0621732798087198</v>
      </c>
      <c r="AO53">
        <v>1.6587142351397532</v>
      </c>
      <c r="AP53">
        <v>25.721108121030415</v>
      </c>
      <c r="AQ53">
        <v>0.6194925645868461</v>
      </c>
      <c r="AR53">
        <v>0.36399355024556146</v>
      </c>
      <c r="AS53">
        <v>-0.99999999999999967</v>
      </c>
      <c r="AT53">
        <v>-0.99999999999999967</v>
      </c>
      <c r="AU53">
        <v>12.342826176548877</v>
      </c>
      <c r="AV53">
        <v>104.48253174476133</v>
      </c>
      <c r="AW53">
        <v>103.48973113732676</v>
      </c>
      <c r="AX53">
        <v>0.18327348960327944</v>
      </c>
      <c r="AY53">
        <v>5.4951951318057155</v>
      </c>
    </row>
    <row r="54" spans="1:51" x14ac:dyDescent="0.25">
      <c r="A54">
        <v>5998</v>
      </c>
      <c r="B54" t="s">
        <v>3010</v>
      </c>
      <c r="C54">
        <v>1.2111732934139849</v>
      </c>
      <c r="D54">
        <v>-0.18814550129714783</v>
      </c>
      <c r="E54">
        <v>2.4568078034202055E-2</v>
      </c>
      <c r="F54">
        <v>-4.0787086805376072E-2</v>
      </c>
      <c r="G54">
        <v>0.40814142411567111</v>
      </c>
      <c r="H54">
        <v>0</v>
      </c>
      <c r="I54">
        <v>24.488485446940267</v>
      </c>
      <c r="J54">
        <v>0.40814142411567111</v>
      </c>
      <c r="K54">
        <v>-1.0000000000000004</v>
      </c>
      <c r="L54">
        <v>-1.0000000000000004</v>
      </c>
      <c r="M54">
        <v>8.1628284823134223</v>
      </c>
      <c r="N54">
        <v>25.658871653548864</v>
      </c>
      <c r="O54">
        <v>-0.62681592127327379</v>
      </c>
      <c r="P54">
        <v>-0.54527630765979129</v>
      </c>
      <c r="Q54">
        <v>-0.22863726744514207</v>
      </c>
      <c r="R54">
        <v>0.33333333333333343</v>
      </c>
      <c r="S54">
        <v>0.10472945371903093</v>
      </c>
      <c r="T54">
        <v>5.6487615302070696E-3</v>
      </c>
      <c r="U54">
        <v>-4.0708707406623815E-2</v>
      </c>
      <c r="V54">
        <v>-0.20554331758894073</v>
      </c>
      <c r="W54">
        <v>-0.30687237532335832</v>
      </c>
      <c r="X54">
        <v>-1.0000000000000004</v>
      </c>
      <c r="Y54">
        <v>-1.0000000000000004</v>
      </c>
      <c r="Z54">
        <v>17.606421078928076</v>
      </c>
      <c r="AA54">
        <v>4.9348166516473356E-2</v>
      </c>
      <c r="AB54">
        <v>0.11519183981737458</v>
      </c>
      <c r="AC54">
        <v>0.19627202694539525</v>
      </c>
      <c r="AD54">
        <v>18.040601663962164</v>
      </c>
      <c r="AE54">
        <v>-1.0000000000000004</v>
      </c>
      <c r="AF54">
        <v>-1.0000000000000004</v>
      </c>
      <c r="AG54">
        <v>-1.0000000000000004</v>
      </c>
      <c r="AH54">
        <v>0</v>
      </c>
      <c r="AI54">
        <v>-4.0708707406623815E-2</v>
      </c>
      <c r="AJ54">
        <v>-0.13912439810621643</v>
      </c>
      <c r="AK54">
        <v>0.13623735913981408</v>
      </c>
      <c r="AL54">
        <v>9.8284794697768352E-2</v>
      </c>
      <c r="AM54">
        <v>-1.6413232121057324E-3</v>
      </c>
      <c r="AN54">
        <v>1.7614978769131262</v>
      </c>
      <c r="AO54">
        <v>0.64015371539642529</v>
      </c>
      <c r="AP54">
        <v>24.28294212935133</v>
      </c>
      <c r="AQ54">
        <v>0.40300284117594753</v>
      </c>
      <c r="AR54">
        <v>0.10126904879231199</v>
      </c>
      <c r="AS54">
        <v>-1.0000000000000004</v>
      </c>
      <c r="AT54">
        <v>-1.0000000000000004</v>
      </c>
      <c r="AU54">
        <v>-0.26942435425051819</v>
      </c>
      <c r="AV54">
        <v>43.905446447873395</v>
      </c>
      <c r="AW54">
        <v>39.834575707211023</v>
      </c>
      <c r="AX54">
        <v>0.28227420482844978</v>
      </c>
      <c r="AY54">
        <v>8.7746825804229314</v>
      </c>
    </row>
    <row r="55" spans="1:51" x14ac:dyDescent="0.25">
      <c r="A55">
        <v>5999</v>
      </c>
      <c r="B55" t="s">
        <v>3011</v>
      </c>
      <c r="C55">
        <v>2.6797934464475888</v>
      </c>
      <c r="D55">
        <v>0.18647095567664351</v>
      </c>
      <c r="E55">
        <v>0.670779529423286</v>
      </c>
      <c r="F55">
        <v>0.72429807281115954</v>
      </c>
      <c r="G55">
        <v>0.15007966640178894</v>
      </c>
      <c r="H55">
        <v>0</v>
      </c>
      <c r="I55">
        <v>9.0047799841073388</v>
      </c>
      <c r="J55">
        <v>0.15007966640178894</v>
      </c>
      <c r="K55">
        <v>-0.99999999999999967</v>
      </c>
      <c r="L55">
        <v>-0.99999999999999967</v>
      </c>
      <c r="M55">
        <v>3.0015933280357796</v>
      </c>
      <c r="N55">
        <v>12.408871503366086</v>
      </c>
      <c r="O55">
        <v>4.8887195170033184</v>
      </c>
      <c r="P55">
        <v>-0.84940289692589943</v>
      </c>
      <c r="Q55">
        <v>0.14683679908902469</v>
      </c>
      <c r="R55">
        <v>0.33333333333333326</v>
      </c>
      <c r="S55">
        <v>0.33074154729127514</v>
      </c>
      <c r="T55">
        <v>8.4954253428997165E-3</v>
      </c>
      <c r="U55">
        <v>1.7878016591169305E-2</v>
      </c>
      <c r="V55">
        <v>21.614746246275519</v>
      </c>
      <c r="W55">
        <v>0.60793964097072983</v>
      </c>
      <c r="X55">
        <v>-0.99999999999999967</v>
      </c>
      <c r="Y55">
        <v>-0.99999999999999967</v>
      </c>
      <c r="Z55">
        <v>17.199763697459421</v>
      </c>
      <c r="AA55">
        <v>1.7769741391929619E-2</v>
      </c>
      <c r="AB55">
        <v>-0.10048803771641351</v>
      </c>
      <c r="AC55">
        <v>-8.5180906336191214E-3</v>
      </c>
      <c r="AD55">
        <v>-4.5618193479051516</v>
      </c>
      <c r="AE55">
        <v>-0.99999999999999967</v>
      </c>
      <c r="AF55">
        <v>-0.99999999999999967</v>
      </c>
      <c r="AG55">
        <v>-0.99999999999999967</v>
      </c>
      <c r="AH55">
        <v>0</v>
      </c>
      <c r="AI55">
        <v>1.7878016591169305E-2</v>
      </c>
      <c r="AJ55">
        <v>0.26155794832364293</v>
      </c>
      <c r="AK55">
        <v>6.3802699405981961E-2</v>
      </c>
      <c r="AL55">
        <v>0.12415468139018562</v>
      </c>
      <c r="AM55">
        <v>-0.11926325485237796</v>
      </c>
      <c r="AN55">
        <v>4.4116567763728565</v>
      </c>
      <c r="AO55">
        <v>-2.6625678742795404</v>
      </c>
      <c r="AP55">
        <v>30.619526230382885</v>
      </c>
      <c r="AQ55">
        <v>0.69044832255867727</v>
      </c>
      <c r="AR55">
        <v>0.75801930737251766</v>
      </c>
      <c r="AS55">
        <v>-0.99999999999999967</v>
      </c>
      <c r="AT55">
        <v>-0.99999999999999967</v>
      </c>
      <c r="AU55">
        <v>0.87113487190018468</v>
      </c>
      <c r="AV55">
        <v>26.946067326545958</v>
      </c>
      <c r="AW55">
        <v>28.733868985662895</v>
      </c>
      <c r="AX55">
        <v>1.890285631371412E-3</v>
      </c>
      <c r="AY55">
        <v>-33.339721156881197</v>
      </c>
    </row>
    <row r="56" spans="1:51" x14ac:dyDescent="0.25">
      <c r="A56">
        <v>6022</v>
      </c>
      <c r="B56" t="s">
        <v>3028</v>
      </c>
      <c r="C56">
        <v>5.3267405904818714</v>
      </c>
      <c r="D56">
        <v>7.6272736954032333E-2</v>
      </c>
      <c r="E56">
        <v>-0.14029728614564457</v>
      </c>
      <c r="F56">
        <v>-0.10913128729339559</v>
      </c>
      <c r="G56">
        <v>0.43730795918171439</v>
      </c>
      <c r="H56">
        <v>0</v>
      </c>
      <c r="I56">
        <v>26.23847755090285</v>
      </c>
      <c r="J56">
        <v>0.43730795918171439</v>
      </c>
      <c r="K56">
        <v>-0.99999999999999878</v>
      </c>
      <c r="L56">
        <v>-0.99999999999999878</v>
      </c>
      <c r="M56">
        <v>8.7461591836342851</v>
      </c>
      <c r="N56">
        <v>31.456086854091335</v>
      </c>
      <c r="O56">
        <v>-0.59455814130842288</v>
      </c>
      <c r="P56">
        <v>-0.19375935737301175</v>
      </c>
      <c r="Q56">
        <v>-0.1719901952866886</v>
      </c>
      <c r="R56">
        <v>0.33333333333333304</v>
      </c>
      <c r="S56">
        <v>0.26826874191928113</v>
      </c>
      <c r="T56">
        <v>6.719068034809457E-2</v>
      </c>
      <c r="U56">
        <v>-2.9939918620616346E-2</v>
      </c>
      <c r="V56">
        <v>8.0617951119351119</v>
      </c>
      <c r="W56">
        <v>0.20285878872924679</v>
      </c>
      <c r="X56">
        <v>-0.99999999999999878</v>
      </c>
      <c r="Y56">
        <v>-0.99999999999999878</v>
      </c>
      <c r="Z56">
        <v>-0.75226077117444845</v>
      </c>
      <c r="AA56">
        <v>-0.24946869489835333</v>
      </c>
      <c r="AB56">
        <v>2.6316393897228955E-2</v>
      </c>
      <c r="AC56">
        <v>5.0310987244666844E-2</v>
      </c>
      <c r="AD56">
        <v>-8.6420656878228606</v>
      </c>
      <c r="AE56">
        <v>-0.99999999999999878</v>
      </c>
      <c r="AF56">
        <v>-0.99999999999999878</v>
      </c>
      <c r="AG56">
        <v>-0.99999999999999878</v>
      </c>
      <c r="AH56">
        <v>0</v>
      </c>
      <c r="AI56">
        <v>-2.9939918620616346E-2</v>
      </c>
      <c r="AJ56">
        <v>8.5952049546655557E-2</v>
      </c>
      <c r="AK56">
        <v>-9.2459827245315637E-2</v>
      </c>
      <c r="AL56">
        <v>9.9358233592874962E-2</v>
      </c>
      <c r="AM56">
        <v>-9.8651065875066217E-3</v>
      </c>
      <c r="AN56">
        <v>2.9137160875551529</v>
      </c>
      <c r="AO56">
        <v>-0.70892680091424354</v>
      </c>
      <c r="AP56">
        <v>34.300272662837976</v>
      </c>
      <c r="AQ56">
        <v>0.63885283698009254</v>
      </c>
      <c r="AR56">
        <v>0.64016674791096151</v>
      </c>
      <c r="AS56">
        <v>-0.99999999999999878</v>
      </c>
      <c r="AT56">
        <v>-0.99999999999999878</v>
      </c>
      <c r="AU56">
        <v>-0.28112148258008424</v>
      </c>
      <c r="AV56">
        <v>29.994899282002653</v>
      </c>
      <c r="AW56">
        <v>27.000907419941012</v>
      </c>
      <c r="AX56">
        <v>0.34747198559560766</v>
      </c>
      <c r="AY56">
        <v>-13.111794518830873</v>
      </c>
    </row>
    <row r="57" spans="1:51" x14ac:dyDescent="0.25">
      <c r="A57">
        <v>6047</v>
      </c>
      <c r="B57" t="s">
        <v>3044</v>
      </c>
      <c r="C57">
        <v>4.4357625324607719</v>
      </c>
      <c r="D57">
        <v>-0.14732225702072038</v>
      </c>
      <c r="E57">
        <v>-0.96825931928817466</v>
      </c>
      <c r="F57">
        <v>-1.0113885372812914</v>
      </c>
      <c r="G57">
        <v>0.29770059148622136</v>
      </c>
      <c r="H57">
        <v>0</v>
      </c>
      <c r="I57">
        <v>17.862035489173277</v>
      </c>
      <c r="J57">
        <v>0.29770059148622136</v>
      </c>
      <c r="K57">
        <v>-1</v>
      </c>
      <c r="L57">
        <v>-1</v>
      </c>
      <c r="M57">
        <v>5.9540118297244273</v>
      </c>
      <c r="N57">
        <v>21.286409484352767</v>
      </c>
      <c r="O57">
        <v>1.1695895731205028</v>
      </c>
      <c r="P57">
        <v>0.61785349263652334</v>
      </c>
      <c r="Q57">
        <v>0.27447980986715942</v>
      </c>
      <c r="R57">
        <v>0.33333333333333343</v>
      </c>
      <c r="S57">
        <v>0.11186683468281633</v>
      </c>
      <c r="T57">
        <v>-0.11469350963792455</v>
      </c>
      <c r="U57">
        <v>-1.4169919478762734E-2</v>
      </c>
      <c r="V57">
        <v>0.74544589652964222</v>
      </c>
      <c r="W57">
        <v>-0.60476610463985558</v>
      </c>
      <c r="X57">
        <v>-1</v>
      </c>
      <c r="Y57">
        <v>-1</v>
      </c>
      <c r="Z57">
        <v>18.256288597730844</v>
      </c>
      <c r="AA57">
        <v>0.2146108168893533</v>
      </c>
      <c r="AB57">
        <v>0.10194468568063585</v>
      </c>
      <c r="AC57">
        <v>2.8171755256691626E-2</v>
      </c>
      <c r="AD57">
        <v>17.236362891334036</v>
      </c>
      <c r="AE57">
        <v>-1</v>
      </c>
      <c r="AF57">
        <v>-1</v>
      </c>
      <c r="AG57">
        <v>-1</v>
      </c>
      <c r="AH57">
        <v>0</v>
      </c>
      <c r="AI57">
        <v>-1.4169919478762734E-2</v>
      </c>
      <c r="AJ57">
        <v>-0.22290347045246067</v>
      </c>
      <c r="AK57">
        <v>-0.12745012466293121</v>
      </c>
      <c r="AL57">
        <v>-6.9852292662593296E-3</v>
      </c>
      <c r="AM57">
        <v>8.6172482478544726E-2</v>
      </c>
      <c r="AN57">
        <v>-1.2891480839187874</v>
      </c>
      <c r="AO57">
        <v>1.5170614386489625</v>
      </c>
      <c r="AP57">
        <v>18.607481385702926</v>
      </c>
      <c r="AQ57">
        <v>0.31633673889946257</v>
      </c>
      <c r="AR57">
        <v>-0.30706551315363445</v>
      </c>
      <c r="AS57">
        <v>-1</v>
      </c>
      <c r="AT57">
        <v>-1</v>
      </c>
      <c r="AU57">
        <v>-0.7369087274141326</v>
      </c>
      <c r="AV57">
        <v>41.059759520732584</v>
      </c>
      <c r="AW57">
        <v>39.642767572856314</v>
      </c>
      <c r="AX57">
        <v>0.23962627192161093</v>
      </c>
      <c r="AY57">
        <v>11.589526371880513</v>
      </c>
    </row>
    <row r="58" spans="1:51" x14ac:dyDescent="0.25">
      <c r="A58">
        <v>6056</v>
      </c>
      <c r="B58" t="s">
        <v>3052</v>
      </c>
      <c r="C58">
        <v>6.1786073354846751</v>
      </c>
      <c r="D58">
        <v>-1.0108322441723483</v>
      </c>
      <c r="E58">
        <v>-0.1669820016068794</v>
      </c>
      <c r="F58">
        <v>-0.47079510392027185</v>
      </c>
      <c r="G58">
        <v>0.40826942090431495</v>
      </c>
      <c r="H58">
        <v>0</v>
      </c>
      <c r="I58">
        <v>24.496165254258901</v>
      </c>
      <c r="J58">
        <v>0.40826942090431495</v>
      </c>
      <c r="K58">
        <v>-1.0000000000000013</v>
      </c>
      <c r="L58">
        <v>-1.0000000000000013</v>
      </c>
      <c r="M58">
        <v>8.1653884180863017</v>
      </c>
      <c r="N58">
        <v>30.203977485823302</v>
      </c>
      <c r="O58">
        <v>-3.2130486468359818</v>
      </c>
      <c r="P58">
        <v>-1.9653009937901793</v>
      </c>
      <c r="Q58">
        <v>-0.98632587963048779</v>
      </c>
      <c r="R58">
        <v>0.33333333333333359</v>
      </c>
      <c r="S58">
        <v>0.48481026686480366</v>
      </c>
      <c r="T58">
        <v>0.20957730874757588</v>
      </c>
      <c r="U58">
        <v>2.2087862199585469E-3</v>
      </c>
      <c r="V58">
        <v>24.866410970454279</v>
      </c>
      <c r="W58">
        <v>1.3958512209685154</v>
      </c>
      <c r="X58">
        <v>-1.0000000000000013</v>
      </c>
      <c r="Y58">
        <v>-1.0000000000000013</v>
      </c>
      <c r="Z58">
        <v>56.366873354191384</v>
      </c>
      <c r="AA58">
        <v>0.20494721440214728</v>
      </c>
      <c r="AB58">
        <v>0.12308853958399565</v>
      </c>
      <c r="AC58">
        <v>0.32170001128120979</v>
      </c>
      <c r="AD58">
        <v>32.486788263367622</v>
      </c>
      <c r="AE58">
        <v>-1.0000000000000013</v>
      </c>
      <c r="AF58">
        <v>-1.0000000000000013</v>
      </c>
      <c r="AG58">
        <v>-1.0000000000000013</v>
      </c>
      <c r="AH58">
        <v>0</v>
      </c>
      <c r="AI58">
        <v>2.2087862199585469E-3</v>
      </c>
      <c r="AJ58">
        <v>0.26611135964600052</v>
      </c>
      <c r="AK58">
        <v>-4.2453177381052629E-2</v>
      </c>
      <c r="AL58">
        <v>0.13483229096939905</v>
      </c>
      <c r="AM58">
        <v>-0.14625832240419162</v>
      </c>
      <c r="AN58">
        <v>4.7013640724649806</v>
      </c>
      <c r="AO58">
        <v>-3.8687239470100527</v>
      </c>
      <c r="AP58">
        <v>49.36257622471318</v>
      </c>
      <c r="AQ58">
        <v>1.0299296951656718</v>
      </c>
      <c r="AR58">
        <v>1.8041206418728304</v>
      </c>
      <c r="AS58">
        <v>-1.0000000000000013</v>
      </c>
      <c r="AT58">
        <v>-1.0000000000000013</v>
      </c>
      <c r="AU58">
        <v>-1.4571209835507599</v>
      </c>
      <c r="AV58">
        <v>82.702126893004703</v>
      </c>
      <c r="AW58">
        <v>82.923005515000554</v>
      </c>
      <c r="AX58">
        <v>0.23175689750763806</v>
      </c>
      <c r="AY58">
        <v>41.211598310816385</v>
      </c>
    </row>
    <row r="59" spans="1:51" x14ac:dyDescent="0.25">
      <c r="A59">
        <v>6146</v>
      </c>
      <c r="B59" t="s">
        <v>3119</v>
      </c>
      <c r="C59">
        <v>6.5588039454944633</v>
      </c>
      <c r="D59">
        <v>7.6200891160273265</v>
      </c>
      <c r="E59">
        <v>0.47252056445752161</v>
      </c>
      <c r="F59">
        <v>2.7268237139243099</v>
      </c>
      <c r="G59">
        <v>-4.61835401965211E-2</v>
      </c>
      <c r="H59">
        <v>0</v>
      </c>
      <c r="I59">
        <v>-2.7710124117912658</v>
      </c>
      <c r="J59">
        <v>-4.61835401965211E-2</v>
      </c>
      <c r="K59">
        <v>-0.99999999999999933</v>
      </c>
      <c r="L59">
        <v>-0.99999999999999933</v>
      </c>
      <c r="M59">
        <v>-0.92367080393042245</v>
      </c>
      <c r="N59">
        <v>6.5146152476275034</v>
      </c>
      <c r="O59">
        <v>6.5248580432206911</v>
      </c>
      <c r="P59">
        <v>-1.070348151227783</v>
      </c>
      <c r="Q59">
        <v>0.44957486805827146</v>
      </c>
      <c r="R59">
        <v>0.33333333333333309</v>
      </c>
      <c r="S59">
        <v>0.44293924009109409</v>
      </c>
      <c r="T59">
        <v>0.21631360578743866</v>
      </c>
      <c r="U59">
        <v>-1.6952152370634764E-2</v>
      </c>
      <c r="V59">
        <v>40.872702681510084</v>
      </c>
      <c r="W59">
        <v>1.6830684576755131</v>
      </c>
      <c r="X59">
        <v>-0.99999999999999933</v>
      </c>
      <c r="Y59">
        <v>-0.99999999999999933</v>
      </c>
      <c r="Z59">
        <v>91.616797839428287</v>
      </c>
      <c r="AA59">
        <v>0.74739756870195739</v>
      </c>
      <c r="AB59">
        <v>0.20275766530086931</v>
      </c>
      <c r="AC59">
        <v>5.573517179437202E-2</v>
      </c>
      <c r="AD59">
        <v>50.294520289859939</v>
      </c>
      <c r="AE59">
        <v>-0.99999999999999933</v>
      </c>
      <c r="AF59">
        <v>-0.99999999999999933</v>
      </c>
      <c r="AG59">
        <v>-0.99999999999999933</v>
      </c>
      <c r="AH59">
        <v>0</v>
      </c>
      <c r="AI59">
        <v>-1.6952152370634764E-2</v>
      </c>
      <c r="AJ59">
        <v>0.30049235071518127</v>
      </c>
      <c r="AK59">
        <v>7.9087393029202424E-2</v>
      </c>
      <c r="AL59">
        <v>-8.2468186460570615E-3</v>
      </c>
      <c r="AM59">
        <v>7.5857955346108188E-2</v>
      </c>
      <c r="AN59">
        <v>1.296291287424479</v>
      </c>
      <c r="AO59">
        <v>2.2918858487987168</v>
      </c>
      <c r="AP59">
        <v>38.101690269718809</v>
      </c>
      <c r="AQ59">
        <v>0.97563402684123179</v>
      </c>
      <c r="AR59">
        <v>1.636884917478993</v>
      </c>
      <c r="AS59">
        <v>-0.99999999999999933</v>
      </c>
      <c r="AT59">
        <v>-0.99999999999999933</v>
      </c>
      <c r="AU59">
        <v>3.1763985819825815</v>
      </c>
      <c r="AV59">
        <v>100.42329893585449</v>
      </c>
      <c r="AW59">
        <v>98.728083698791011</v>
      </c>
      <c r="AX59">
        <v>0.3632839543616152</v>
      </c>
      <c r="AY59">
        <v>37.886099323843638</v>
      </c>
    </row>
    <row r="60" spans="1:51" x14ac:dyDescent="0.25">
      <c r="A60">
        <v>6160</v>
      </c>
      <c r="B60" t="s">
        <v>3128</v>
      </c>
      <c r="C60">
        <v>6.5973893239135712</v>
      </c>
      <c r="D60">
        <v>-0.35388711283929664</v>
      </c>
      <c r="E60">
        <v>-0.60747171389728538</v>
      </c>
      <c r="F60">
        <v>-0.71197528908201302</v>
      </c>
      <c r="G60">
        <v>0.13043555280694899</v>
      </c>
      <c r="H60">
        <v>0</v>
      </c>
      <c r="I60">
        <v>7.8261331684169404</v>
      </c>
      <c r="J60">
        <v>0.13043555280694899</v>
      </c>
      <c r="K60">
        <v>-1.0000000000000016</v>
      </c>
      <c r="L60">
        <v>-1.0000000000000016</v>
      </c>
      <c r="M60">
        <v>2.608711056138981</v>
      </c>
      <c r="N60">
        <v>13.711547203248509</v>
      </c>
      <c r="O60">
        <v>3.5738740005040532</v>
      </c>
      <c r="P60">
        <v>-5.9176661704254432</v>
      </c>
      <c r="Q60">
        <v>-1.6903597247069813</v>
      </c>
      <c r="R60">
        <v>0.33333333333333387</v>
      </c>
      <c r="S60">
        <v>0.11869416168888544</v>
      </c>
      <c r="T60">
        <v>-2.1658811591933804E-2</v>
      </c>
      <c r="U60">
        <v>-7.5287221198562983E-3</v>
      </c>
      <c r="V60">
        <v>11.696176340139179</v>
      </c>
      <c r="W60">
        <v>0.12641442049883755</v>
      </c>
      <c r="X60">
        <v>-1.0000000000000016</v>
      </c>
      <c r="Y60">
        <v>-1.0000000000000016</v>
      </c>
      <c r="Z60">
        <v>28.102817571764412</v>
      </c>
      <c r="AA60">
        <v>0.11768637168514284</v>
      </c>
      <c r="AB60">
        <v>-4.4693135078914488E-2</v>
      </c>
      <c r="AC60">
        <v>0.28894678252041606</v>
      </c>
      <c r="AD60">
        <v>18.09700095633222</v>
      </c>
      <c r="AE60">
        <v>-1.0000000000000016</v>
      </c>
      <c r="AF60">
        <v>-1.0000000000000016</v>
      </c>
      <c r="AG60">
        <v>-1.0000000000000016</v>
      </c>
      <c r="AH60">
        <v>0</v>
      </c>
      <c r="AI60">
        <v>-7.5287221198562983E-3</v>
      </c>
      <c r="AJ60">
        <v>-0.21385742427312923</v>
      </c>
      <c r="AK60">
        <v>9.4077476596052725E-3</v>
      </c>
      <c r="AL60">
        <v>4.2406228452195639E-2</v>
      </c>
      <c r="AM60">
        <v>2.5763251466870099E-2</v>
      </c>
      <c r="AN60">
        <v>-9.131410060755428E-3</v>
      </c>
      <c r="AO60">
        <v>0.69112002496977809</v>
      </c>
      <c r="AP60">
        <v>19.522309508556116</v>
      </c>
      <c r="AQ60">
        <v>0.42283996131042911</v>
      </c>
      <c r="AR60">
        <v>0.25684997330578663</v>
      </c>
      <c r="AS60">
        <v>-1.0000000000000016</v>
      </c>
      <c r="AT60">
        <v>-1.0000000000000016</v>
      </c>
      <c r="AU60">
        <v>-2.4023350137889947</v>
      </c>
      <c r="AV60">
        <v>42.505484799982675</v>
      </c>
      <c r="AW60">
        <v>41.752612587997042</v>
      </c>
      <c r="AX60">
        <v>0.11029934472618669</v>
      </c>
      <c r="AY60">
        <v>-17.853342623737067</v>
      </c>
    </row>
    <row r="61" spans="1:51" x14ac:dyDescent="0.25">
      <c r="A61">
        <v>6217</v>
      </c>
      <c r="B61" t="s">
        <v>3168</v>
      </c>
      <c r="C61">
        <v>4.6167287443323461</v>
      </c>
      <c r="D61">
        <v>-2.1288803417021548E-2</v>
      </c>
      <c r="E61">
        <v>-0.59329938644276636</v>
      </c>
      <c r="F61">
        <v>-0.60320173562643953</v>
      </c>
      <c r="G61">
        <v>0.22331025145320224</v>
      </c>
      <c r="H61">
        <v>0</v>
      </c>
      <c r="I61">
        <v>13.398615087192136</v>
      </c>
      <c r="J61">
        <v>0.22331025145320224</v>
      </c>
      <c r="K61">
        <v>-1.0000000000000018</v>
      </c>
      <c r="L61">
        <v>-1.0000000000000018</v>
      </c>
      <c r="M61">
        <v>4.466205029064044</v>
      </c>
      <c r="N61">
        <v>17.412142095898041</v>
      </c>
      <c r="O61">
        <v>-1.1974801232773691</v>
      </c>
      <c r="P61">
        <v>-0.77298750558736995</v>
      </c>
      <c r="Q61">
        <v>-0.29862900090897021</v>
      </c>
      <c r="R61">
        <v>0.33333333333333331</v>
      </c>
      <c r="S61">
        <v>0.40661515564396361</v>
      </c>
      <c r="T61">
        <v>0.38076575034396321</v>
      </c>
      <c r="U61">
        <v>-1.4717847097175942E-2</v>
      </c>
      <c r="V61">
        <v>35.307445630835275</v>
      </c>
      <c r="W61">
        <v>2.0055276980604204</v>
      </c>
      <c r="X61">
        <v>-1.0000000000000018</v>
      </c>
      <c r="Y61">
        <v>-1.0000000000000018</v>
      </c>
      <c r="Z61">
        <v>62.026987669821715</v>
      </c>
      <c r="AA61">
        <v>6.4861625579199375E-2</v>
      </c>
      <c r="AB61">
        <v>0.2262894381193703</v>
      </c>
      <c r="AC61">
        <v>0.24921235709933787</v>
      </c>
      <c r="AD61">
        <v>27.018171039895389</v>
      </c>
      <c r="AE61">
        <v>-1.0000000000000018</v>
      </c>
      <c r="AF61">
        <v>-1.0000000000000018</v>
      </c>
      <c r="AG61">
        <v>-1.0000000000000018</v>
      </c>
      <c r="AH61">
        <v>0</v>
      </c>
      <c r="AI61">
        <v>-1.4717847097175942E-2</v>
      </c>
      <c r="AJ61">
        <v>0.15142340622263309</v>
      </c>
      <c r="AK61">
        <v>6.6929507409732247E-2</v>
      </c>
      <c r="AL61">
        <v>0.50353407363806268</v>
      </c>
      <c r="AM61">
        <v>0.24241430583015644</v>
      </c>
      <c r="AN61">
        <v>13.34546887206473</v>
      </c>
      <c r="AO61">
        <v>6.3950051828025716</v>
      </c>
      <c r="AP61">
        <v>48.706060718027388</v>
      </c>
      <c r="AQ61">
        <v>1.105996392224085</v>
      </c>
      <c r="AR61">
        <v>2.2288379495136228</v>
      </c>
      <c r="AS61">
        <v>-1.0000000000000018</v>
      </c>
      <c r="AT61">
        <v>-1.0000000000000018</v>
      </c>
      <c r="AU61">
        <v>-0.90183073653541002</v>
      </c>
      <c r="AV61">
        <v>85.834134948522291</v>
      </c>
      <c r="AW61">
        <v>84.362350238804694</v>
      </c>
      <c r="AX61">
        <v>1.5349325547584128E-2</v>
      </c>
      <c r="AY61">
        <v>-5.7661076769269846</v>
      </c>
    </row>
    <row r="62" spans="1:51" x14ac:dyDescent="0.25">
      <c r="A62">
        <v>6318</v>
      </c>
      <c r="B62" t="s">
        <v>3197</v>
      </c>
      <c r="C62">
        <v>5.9526625565671054</v>
      </c>
      <c r="D62">
        <v>-0.13339145864164456</v>
      </c>
      <c r="E62">
        <v>0.31535089912143777</v>
      </c>
      <c r="F62">
        <v>0.28504625405876238</v>
      </c>
      <c r="G62">
        <v>0.28529675576454766</v>
      </c>
      <c r="H62">
        <v>0</v>
      </c>
      <c r="I62">
        <v>17.117805345872853</v>
      </c>
      <c r="J62">
        <v>0.28529675576454766</v>
      </c>
      <c r="K62">
        <v>-1.0000000000000004</v>
      </c>
      <c r="L62">
        <v>-1.0000000000000004</v>
      </c>
      <c r="M62">
        <v>5.7059351152909557</v>
      </c>
      <c r="N62">
        <v>23.355514156498735</v>
      </c>
      <c r="O62">
        <v>1.6360981412282352</v>
      </c>
      <c r="P62">
        <v>0.56437127216933158</v>
      </c>
      <c r="Q62">
        <v>0.28234108904122535</v>
      </c>
      <c r="R62">
        <v>0.3333333333333337</v>
      </c>
      <c r="S62">
        <v>0.3195832222842504</v>
      </c>
      <c r="T62">
        <v>0.73675660428585565</v>
      </c>
      <c r="U62">
        <v>-3.1111865286687544E-2</v>
      </c>
      <c r="V62">
        <v>42.930581554088157</v>
      </c>
      <c r="W62">
        <v>3.1446393122328855</v>
      </c>
      <c r="X62">
        <v>-1.0000000000000004</v>
      </c>
      <c r="Y62">
        <v>-1.0000000000000004</v>
      </c>
      <c r="Z62">
        <v>67.892067761457994</v>
      </c>
      <c r="AA62">
        <v>0.2897166236974591</v>
      </c>
      <c r="AB62">
        <v>-0.24923600937428289</v>
      </c>
      <c r="AC62">
        <v>0.45310228804339658</v>
      </c>
      <c r="AD62">
        <v>24.679145118328638</v>
      </c>
      <c r="AE62">
        <v>-1.0000000000000004</v>
      </c>
      <c r="AF62">
        <v>-1.0000000000000004</v>
      </c>
      <c r="AG62">
        <v>-1.0000000000000004</v>
      </c>
      <c r="AH62">
        <v>0</v>
      </c>
      <c r="AI62">
        <v>-3.1111865286687544E-2</v>
      </c>
      <c r="AJ62">
        <v>-5.8431175272102764E-3</v>
      </c>
      <c r="AK62">
        <v>0.14435055984389544</v>
      </c>
      <c r="AL62">
        <v>0.10404514971211751</v>
      </c>
      <c r="AM62">
        <v>6.2981533420456814E-2</v>
      </c>
      <c r="AN62">
        <v>2.5719131551668859</v>
      </c>
      <c r="AO62">
        <v>2.2962911347308985</v>
      </c>
      <c r="AP62">
        <v>60.048386899961024</v>
      </c>
      <c r="AQ62">
        <v>1.3585612946167511</v>
      </c>
      <c r="AR62">
        <v>3.4299360679974327</v>
      </c>
      <c r="AS62">
        <v>-1.0000000000000004</v>
      </c>
      <c r="AT62">
        <v>-1.0000000000000004</v>
      </c>
      <c r="AU62">
        <v>0.56738734309998695</v>
      </c>
      <c r="AV62">
        <v>93.543873052687587</v>
      </c>
      <c r="AW62">
        <v>90.432686524018834</v>
      </c>
      <c r="AX62">
        <v>0.24977105643978084</v>
      </c>
      <c r="AY62">
        <v>19.893069695936806</v>
      </c>
    </row>
    <row r="63" spans="1:51" x14ac:dyDescent="0.25">
      <c r="A63">
        <v>6453</v>
      </c>
      <c r="B63" t="s">
        <v>3322</v>
      </c>
      <c r="C63">
        <v>5.9380966379457121</v>
      </c>
      <c r="D63">
        <v>0.33551026245514587</v>
      </c>
      <c r="E63">
        <v>-0.16076800226578705</v>
      </c>
      <c r="F63">
        <v>-5.9245699558941801E-2</v>
      </c>
      <c r="G63">
        <v>0.19620636452191276</v>
      </c>
      <c r="H63">
        <v>0</v>
      </c>
      <c r="I63">
        <v>11.772381871314765</v>
      </c>
      <c r="J63">
        <v>0.19620636452191276</v>
      </c>
      <c r="K63">
        <v>-0.99999999999999933</v>
      </c>
      <c r="L63">
        <v>-0.99999999999999933</v>
      </c>
      <c r="M63">
        <v>3.9241272904382547</v>
      </c>
      <c r="N63">
        <v>17.651232809701536</v>
      </c>
      <c r="O63">
        <v>0.19762847191024185</v>
      </c>
      <c r="P63">
        <v>3.2402819335590638</v>
      </c>
      <c r="Q63">
        <v>1.0058927931880968</v>
      </c>
      <c r="R63">
        <v>0.3333333333333332</v>
      </c>
      <c r="S63">
        <v>0.40784597004556467</v>
      </c>
      <c r="T63">
        <v>0.12027130941040942</v>
      </c>
      <c r="U63">
        <v>-9.5884665959768689E-3</v>
      </c>
      <c r="V63">
        <v>26.226231266856701</v>
      </c>
      <c r="W63">
        <v>1.0705322674609417</v>
      </c>
      <c r="X63">
        <v>-0.99999999999999933</v>
      </c>
      <c r="Y63">
        <v>-0.99999999999999933</v>
      </c>
      <c r="Z63">
        <v>59.188766881832493</v>
      </c>
      <c r="AA63">
        <v>0.2251165430775009</v>
      </c>
      <c r="AB63">
        <v>0.12630622319604948</v>
      </c>
      <c r="AC63">
        <v>0.28771009016220328</v>
      </c>
      <c r="AD63">
        <v>31.956642821787689</v>
      </c>
      <c r="AE63">
        <v>-0.99999999999999933</v>
      </c>
      <c r="AF63">
        <v>-0.99999999999999933</v>
      </c>
      <c r="AG63">
        <v>-0.99999999999999933</v>
      </c>
      <c r="AH63">
        <v>0</v>
      </c>
      <c r="AI63">
        <v>-9.5884665959768689E-3</v>
      </c>
      <c r="AJ63">
        <v>0.23129107440165786</v>
      </c>
      <c r="AK63">
        <v>-0.14324960029658776</v>
      </c>
      <c r="AL63">
        <v>0.16524314550551256</v>
      </c>
      <c r="AM63">
        <v>7.7623021633750358E-2</v>
      </c>
      <c r="AN63">
        <v>5.2875340096461043</v>
      </c>
      <c r="AO63">
        <v>1.2243275393608204</v>
      </c>
      <c r="AP63">
        <v>37.998613138171493</v>
      </c>
      <c r="AQ63">
        <v>0.85186214619333078</v>
      </c>
      <c r="AR63">
        <v>1.2667386319828546</v>
      </c>
      <c r="AS63">
        <v>-0.99999999999999933</v>
      </c>
      <c r="AT63">
        <v>-0.99999999999999933</v>
      </c>
      <c r="AU63">
        <v>0.94664709362915433</v>
      </c>
      <c r="AV63">
        <v>78.064327230894847</v>
      </c>
      <c r="AW63">
        <v>77.105480571297178</v>
      </c>
      <c r="AX63">
        <v>0.27434904169421137</v>
      </c>
      <c r="AY63">
        <v>24.309158444599106</v>
      </c>
    </row>
    <row r="64" spans="1:51" x14ac:dyDescent="0.25">
      <c r="A64">
        <v>6663</v>
      </c>
      <c r="B64" t="s">
        <v>3489</v>
      </c>
      <c r="C64">
        <v>1.4835421675653442</v>
      </c>
      <c r="D64">
        <v>-8.697997982178636E-2</v>
      </c>
      <c r="E64">
        <v>0.31701993790629146</v>
      </c>
      <c r="F64">
        <v>0.29573322685279468</v>
      </c>
      <c r="G64">
        <v>-0.15138638105322477</v>
      </c>
      <c r="H64">
        <v>0</v>
      </c>
      <c r="I64">
        <v>-9.083182863193489</v>
      </c>
      <c r="J64">
        <v>-0.15138638105322477</v>
      </c>
      <c r="K64">
        <v>-0.99999999999999978</v>
      </c>
      <c r="L64">
        <v>-0.99999999999999978</v>
      </c>
      <c r="M64">
        <v>-3.0277276210644959</v>
      </c>
      <c r="N64">
        <v>-7.3039074687753409</v>
      </c>
      <c r="O64">
        <v>4.0956783116958759E-2</v>
      </c>
      <c r="P64">
        <v>-0.59902128465003202</v>
      </c>
      <c r="Q64">
        <v>-0.14997517411071074</v>
      </c>
      <c r="R64">
        <v>0.33333333333333326</v>
      </c>
      <c r="S64">
        <v>0.26939793967260017</v>
      </c>
      <c r="T64">
        <v>-3.375064534034708E-2</v>
      </c>
      <c r="U64">
        <v>3.4533569572896064E-3</v>
      </c>
      <c r="V64">
        <v>28.952814627044031</v>
      </c>
      <c r="W64">
        <v>0.68656124420022313</v>
      </c>
      <c r="X64">
        <v>-0.99999999999999978</v>
      </c>
      <c r="Y64">
        <v>-0.99999999999999978</v>
      </c>
      <c r="Z64">
        <v>12.366463546322027</v>
      </c>
      <c r="AA64">
        <v>-2.4873501608367869E-2</v>
      </c>
      <c r="AB64">
        <v>-0.29451467257194042</v>
      </c>
      <c r="AC64">
        <v>-9.3393439519180044E-3</v>
      </c>
      <c r="AD64">
        <v>-16.436375906611307</v>
      </c>
      <c r="AE64">
        <v>-0.99999999999999978</v>
      </c>
      <c r="AF64">
        <v>-0.99999999999999978</v>
      </c>
      <c r="AG64">
        <v>-0.99999999999999978</v>
      </c>
      <c r="AH64">
        <v>0</v>
      </c>
      <c r="AI64">
        <v>3.4533569572896064E-3</v>
      </c>
      <c r="AJ64">
        <v>9.622642603858185E-2</v>
      </c>
      <c r="AK64">
        <v>-7.8778179461641465E-2</v>
      </c>
      <c r="AL64">
        <v>2.9691000783302834E-2</v>
      </c>
      <c r="AM64">
        <v>-4.7237023404511677E-2</v>
      </c>
      <c r="AN64">
        <v>1.2234071497754806</v>
      </c>
      <c r="AO64">
        <v>-1.5748164824209994</v>
      </c>
      <c r="AP64">
        <v>19.869631763850563</v>
      </c>
      <c r="AQ64">
        <v>0.5724339846228762</v>
      </c>
      <c r="AR64">
        <v>0.5351748631469978</v>
      </c>
      <c r="AS64">
        <v>-0.99999999999999978</v>
      </c>
      <c r="AT64">
        <v>-0.99999999999999978</v>
      </c>
      <c r="AU64">
        <v>0.14575805274208364</v>
      </c>
      <c r="AV64">
        <v>3.4877395951256713</v>
      </c>
      <c r="AW64">
        <v>3.8330752908546342</v>
      </c>
      <c r="AX64">
        <v>-0.16455644864110766</v>
      </c>
      <c r="AY64">
        <v>-39.831700941931359</v>
      </c>
    </row>
    <row r="65" spans="1:51" x14ac:dyDescent="0.25">
      <c r="A65">
        <v>6720</v>
      </c>
      <c r="B65" t="s">
        <v>3542</v>
      </c>
      <c r="C65">
        <v>1.5971801815859807</v>
      </c>
      <c r="D65">
        <v>0.19255823163453692</v>
      </c>
      <c r="E65">
        <v>0.34687151451661735</v>
      </c>
      <c r="F65">
        <v>0.4129413877195578</v>
      </c>
      <c r="G65">
        <v>-0.2760202903241723</v>
      </c>
      <c r="H65">
        <v>0</v>
      </c>
      <c r="I65">
        <v>-16.56121741945034</v>
      </c>
      <c r="J65">
        <v>-0.2760202903241723</v>
      </c>
      <c r="K65">
        <v>-1.0000000000000016</v>
      </c>
      <c r="L65">
        <v>-1.0000000000000016</v>
      </c>
      <c r="M65">
        <v>-5.5204058064834447</v>
      </c>
      <c r="N65">
        <v>-14.551095850144794</v>
      </c>
      <c r="O65">
        <v>0.29170857824720964</v>
      </c>
      <c r="P65">
        <v>5.0474774160078155</v>
      </c>
      <c r="Q65">
        <v>1.6851648175215053</v>
      </c>
      <c r="R65">
        <v>0.33333333333333365</v>
      </c>
      <c r="S65">
        <v>-1.6845753736658083E-2</v>
      </c>
      <c r="T65">
        <v>1.1552595138821925E-2</v>
      </c>
      <c r="U65">
        <v>-3.3247722165759379E-3</v>
      </c>
      <c r="V65">
        <v>24.029427713723749</v>
      </c>
      <c r="W65">
        <v>0.26613858321993034</v>
      </c>
      <c r="X65">
        <v>-1.0000000000000016</v>
      </c>
      <c r="Y65">
        <v>-1.0000000000000016</v>
      </c>
      <c r="Z65">
        <v>36.82546227959218</v>
      </c>
      <c r="AA65">
        <v>0.23232020265570291</v>
      </c>
      <c r="AB65">
        <v>-0.12548530899380084</v>
      </c>
      <c r="AC65">
        <v>0.11538250130503634</v>
      </c>
      <c r="AD65">
        <v>11.110869748346932</v>
      </c>
      <c r="AE65">
        <v>-1.0000000000000016</v>
      </c>
      <c r="AF65">
        <v>-1.0000000000000016</v>
      </c>
      <c r="AG65">
        <v>-1.0000000000000016</v>
      </c>
      <c r="AH65">
        <v>0</v>
      </c>
      <c r="AI65">
        <v>-3.3247722165759379E-3</v>
      </c>
      <c r="AJ65">
        <v>-6.9715012313257468E-2</v>
      </c>
      <c r="AK65">
        <v>-9.4636495823513689E-2</v>
      </c>
      <c r="AL65">
        <v>-8.69205479706123E-2</v>
      </c>
      <c r="AM65">
        <v>0.11056912265878545</v>
      </c>
      <c r="AN65">
        <v>-2.5215887608315941</v>
      </c>
      <c r="AO65">
        <v>2.2910455873520679</v>
      </c>
      <c r="AP65">
        <v>7.4682102942734234</v>
      </c>
      <c r="AQ65">
        <v>0.32471540251892195</v>
      </c>
      <c r="AR65">
        <v>-9.8817071042417957E-3</v>
      </c>
      <c r="AS65">
        <v>-1.0000000000000016</v>
      </c>
      <c r="AT65">
        <v>-1.0000000000000016</v>
      </c>
      <c r="AU65">
        <v>2.098106205241062</v>
      </c>
      <c r="AV65">
        <v>24.565412016799456</v>
      </c>
      <c r="AW65">
        <v>24.232934795141865</v>
      </c>
      <c r="AX65">
        <v>0.31248970428857448</v>
      </c>
      <c r="AY65">
        <v>21.740281655578578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0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93</v>
      </c>
      <c r="B3" t="s">
        <v>485</v>
      </c>
      <c r="C3" s="22">
        <v>4.338449270894194</v>
      </c>
      <c r="D3" s="22">
        <v>0.29028746308661302</v>
      </c>
      <c r="E3" s="22">
        <v>0.30122200397274135</v>
      </c>
      <c r="F3" s="22">
        <v>0.39582845932622612</v>
      </c>
      <c r="G3" s="22">
        <v>-0.10857153330104144</v>
      </c>
      <c r="H3" s="22">
        <v>0</v>
      </c>
      <c r="I3" s="22">
        <v>-6.5142919980624878</v>
      </c>
      <c r="J3" s="22">
        <v>-0.10857153330104144</v>
      </c>
      <c r="K3" s="22">
        <v>-1.0000000000000002</v>
      </c>
      <c r="L3" s="22">
        <v>-1.0000000000000002</v>
      </c>
      <c r="M3" s="22">
        <v>-2.1714306660208296</v>
      </c>
      <c r="N3" s="22">
        <v>-1.7800142678420636</v>
      </c>
      <c r="O3" s="22">
        <v>-0.98504032029370259</v>
      </c>
      <c r="P3" s="22">
        <v>-1.9350033962961695</v>
      </c>
      <c r="Q3" s="22">
        <v>-0.73164100756562644</v>
      </c>
      <c r="R3" s="22">
        <v>0.33333333333333337</v>
      </c>
      <c r="S3" s="22">
        <v>0.52721538656503164</v>
      </c>
      <c r="T3" s="22">
        <v>0.2366452943864483</v>
      </c>
      <c r="U3" s="22">
        <v>1.5800245108580684E-2</v>
      </c>
      <c r="V3" s="22">
        <v>48.862631707777432</v>
      </c>
      <c r="W3" s="22">
        <v>2.122706006998424</v>
      </c>
      <c r="X3" s="22">
        <v>-1.0000000000000002</v>
      </c>
      <c r="Y3" s="22">
        <v>-1.0000000000000002</v>
      </c>
      <c r="Z3" s="22">
        <v>90.748694281846454</v>
      </c>
      <c r="AA3" s="22">
        <v>0.13990913637236049</v>
      </c>
      <c r="AB3" s="22">
        <v>0.28741173898192529</v>
      </c>
      <c r="AC3" s="22">
        <v>0.42503319627840708</v>
      </c>
      <c r="AD3" s="22">
        <v>42.61770358163465</v>
      </c>
      <c r="AE3" s="22">
        <v>-1.0000000000000002</v>
      </c>
      <c r="AF3" s="22">
        <v>-1.0000000000000002</v>
      </c>
      <c r="AG3" s="22">
        <v>-1.0000000000000002</v>
      </c>
      <c r="AH3" s="22">
        <v>0</v>
      </c>
      <c r="AI3" s="22">
        <v>1.5800245108580684E-2</v>
      </c>
      <c r="AJ3" s="22">
        <v>0.51693409319262595</v>
      </c>
      <c r="AK3" s="22">
        <v>-2.6405638809114385E-2</v>
      </c>
      <c r="AL3" s="22">
        <v>6.2556750262175748E-2</v>
      </c>
      <c r="AM3" s="22">
        <v>-2.7899095505933575E-2</v>
      </c>
      <c r="AN3" s="22">
        <v>4.1485892225175238</v>
      </c>
      <c r="AO3" s="22">
        <v>-0.82950558169391164</v>
      </c>
      <c r="AP3" s="22">
        <v>42.348339709714935</v>
      </c>
      <c r="AQ3" s="22">
        <v>1.1129942593933939</v>
      </c>
      <c r="AR3" s="22">
        <v>2.0141344736973812</v>
      </c>
      <c r="AS3" s="22">
        <v>-1.0000000000000002</v>
      </c>
      <c r="AT3" s="22">
        <v>-1.0000000000000002</v>
      </c>
      <c r="AU3" s="22">
        <v>-0.33581254823940032</v>
      </c>
      <c r="AV3" s="22">
        <v>88.139174432310512</v>
      </c>
      <c r="AW3" s="22">
        <v>89.719198943168578</v>
      </c>
      <c r="AX3" s="22">
        <v>7.0033606016924627E-2</v>
      </c>
      <c r="AY3" s="22">
        <v>-23.516644430320262</v>
      </c>
    </row>
    <row r="4" spans="1:52" x14ac:dyDescent="0.25">
      <c r="A4">
        <v>1714</v>
      </c>
      <c r="B4" t="s">
        <v>1020</v>
      </c>
      <c r="C4" s="22">
        <v>5.1915744958239189</v>
      </c>
      <c r="D4" s="22">
        <v>0.10537033293251909</v>
      </c>
      <c r="E4" s="22">
        <v>0.4121255923497027</v>
      </c>
      <c r="F4" s="22">
        <v>0.4601172933276737</v>
      </c>
      <c r="G4" s="22">
        <v>0.22057495432895577</v>
      </c>
      <c r="H4" s="22">
        <v>0</v>
      </c>
      <c r="I4" s="22">
        <v>13.234497259737342</v>
      </c>
      <c r="J4" s="22">
        <v>0.22057495432895577</v>
      </c>
      <c r="K4" s="22">
        <v>-1.0000000000000002</v>
      </c>
      <c r="L4" s="22">
        <v>-1.0000000000000002</v>
      </c>
      <c r="M4" s="22">
        <v>4.4114990865791119</v>
      </c>
      <c r="N4" s="22">
        <v>18.886189048888941</v>
      </c>
      <c r="O4" s="22">
        <v>1.447099575734091</v>
      </c>
      <c r="P4" s="22">
        <v>3.2384413910039154</v>
      </c>
      <c r="Q4" s="22">
        <v>1.2274564450126739</v>
      </c>
      <c r="R4" s="22">
        <v>0.33333333333333326</v>
      </c>
      <c r="S4" s="22">
        <v>0.43882829397431766</v>
      </c>
      <c r="T4" s="22">
        <v>-2.7620138055779439E-2</v>
      </c>
      <c r="U4" s="22">
        <v>9.4667197141427243E-3</v>
      </c>
      <c r="V4" s="22">
        <v>21.337330185482358</v>
      </c>
      <c r="W4" s="22">
        <v>0.57755256798958432</v>
      </c>
      <c r="X4" s="22">
        <v>-1.0000000000000002</v>
      </c>
      <c r="Y4" s="22">
        <v>-1.0000000000000002</v>
      </c>
      <c r="Z4" s="22">
        <v>41.509492440732124</v>
      </c>
      <c r="AA4" s="22">
        <v>3.8547568194525338E-2</v>
      </c>
      <c r="AB4" s="22">
        <v>0.41482054455222933</v>
      </c>
      <c r="AC4" s="22">
        <v>-7.4473996542013116E-2</v>
      </c>
      <c r="AD4" s="22">
        <v>18.944705810237089</v>
      </c>
      <c r="AE4" s="22">
        <v>-1.0000000000000002</v>
      </c>
      <c r="AF4" s="22">
        <v>-1.0000000000000002</v>
      </c>
      <c r="AG4" s="22">
        <v>-1.0000000000000002</v>
      </c>
      <c r="AH4" s="22">
        <v>0</v>
      </c>
      <c r="AI4" s="22">
        <v>9.4667197141427243E-3</v>
      </c>
      <c r="AJ4" s="22">
        <v>-9.8486641618228871E-2</v>
      </c>
      <c r="AK4" s="22">
        <v>0.19205218399805474</v>
      </c>
      <c r="AL4" s="22">
        <v>-3.4555393969337746E-3</v>
      </c>
      <c r="AM4" s="22">
        <v>-5.2700945629455154E-2</v>
      </c>
      <c r="AN4" s="22">
        <v>-0.57882169301448827</v>
      </c>
      <c r="AO4" s="22">
        <v>-0.35726272074610466</v>
      </c>
      <c r="AP4" s="22">
        <v>34.571827445219682</v>
      </c>
      <c r="AQ4" s="22">
        <v>0.7540082089660145</v>
      </c>
      <c r="AR4" s="22">
        <v>0.79812752231853912</v>
      </c>
      <c r="AS4" s="22">
        <v>-1.0000000000000002</v>
      </c>
      <c r="AT4" s="22">
        <v>-1.0000000000000002</v>
      </c>
      <c r="AU4" s="22">
        <v>1.6875737383403469</v>
      </c>
      <c r="AV4" s="22">
        <v>60.038418768874969</v>
      </c>
      <c r="AW4" s="22">
        <v>60.98509074028923</v>
      </c>
      <c r="AX4" s="22">
        <v>2.2939945976230332E-3</v>
      </c>
      <c r="AY4" s="22">
        <v>-42.204446586592987</v>
      </c>
    </row>
    <row r="5" spans="1:52" x14ac:dyDescent="0.25">
      <c r="A5">
        <v>1816</v>
      </c>
      <c r="B5" t="s">
        <v>1077</v>
      </c>
      <c r="C5" s="22">
        <v>6.0197375524465944</v>
      </c>
      <c r="D5" s="22">
        <v>-5.5605891887095346E-2</v>
      </c>
      <c r="E5" s="22">
        <v>0.24908645490240527</v>
      </c>
      <c r="F5" s="22">
        <v>0.24339117300201224</v>
      </c>
      <c r="G5" s="22">
        <v>-2.158104643397437E-2</v>
      </c>
      <c r="H5" s="22">
        <v>0</v>
      </c>
      <c r="I5" s="22">
        <v>-1.2948627860384598</v>
      </c>
      <c r="J5" s="22">
        <v>-2.158104643397437E-2</v>
      </c>
      <c r="K5" s="22">
        <v>-0.99999999999999811</v>
      </c>
      <c r="L5" s="22">
        <v>-0.99999999999999811</v>
      </c>
      <c r="M5" s="22">
        <v>-0.43162092867948698</v>
      </c>
      <c r="N5" s="22">
        <v>4.9682659394101432</v>
      </c>
      <c r="O5" s="22">
        <v>5.6064146167349282E-2</v>
      </c>
      <c r="P5" s="22">
        <v>6.3080733092943548</v>
      </c>
      <c r="Q5" s="22">
        <v>1.9320280380075558</v>
      </c>
      <c r="R5" s="22">
        <v>0.33333333333333315</v>
      </c>
      <c r="S5" s="22">
        <v>0.42478322226268916</v>
      </c>
      <c r="T5" s="22">
        <v>-7.9415087194108336E-2</v>
      </c>
      <c r="U5" s="22">
        <v>6.173834523991957E-3</v>
      </c>
      <c r="V5" s="22">
        <v>28.258253974395199</v>
      </c>
      <c r="W5" s="22">
        <v>0.55550842734731953</v>
      </c>
      <c r="X5" s="22">
        <v>-0.99999999999999811</v>
      </c>
      <c r="Y5" s="22">
        <v>-0.99999999999999811</v>
      </c>
      <c r="Z5" s="22">
        <v>46.717856624706769</v>
      </c>
      <c r="AA5" s="22">
        <v>0.17599250103838199</v>
      </c>
      <c r="AB5" s="22">
        <v>0.32646049189208098</v>
      </c>
      <c r="AC5" s="22">
        <v>-0.1719015006843827</v>
      </c>
      <c r="AD5" s="22">
        <v>16.527574612304022</v>
      </c>
      <c r="AE5" s="22">
        <v>-0.99999999999999811</v>
      </c>
      <c r="AF5" s="22">
        <v>-0.99999999999999811</v>
      </c>
      <c r="AG5" s="22">
        <v>-0.99999999999999811</v>
      </c>
      <c r="AH5" s="22">
        <v>0</v>
      </c>
      <c r="AI5" s="22">
        <v>6.173834523991957E-3</v>
      </c>
      <c r="AJ5" s="22">
        <v>-7.3592030012975082E-2</v>
      </c>
      <c r="AK5" s="22">
        <v>0.17035756736770868</v>
      </c>
      <c r="AL5" s="22">
        <v>0.15621352092613652</v>
      </c>
      <c r="AM5" s="22">
        <v>-0.21702763746918072</v>
      </c>
      <c r="AN5" s="22">
        <v>3.5373778730885377</v>
      </c>
      <c r="AO5" s="22">
        <v>-4.5739030998909751</v>
      </c>
      <c r="AP5" s="22">
        <v>26.963391188356731</v>
      </c>
      <c r="AQ5" s="22">
        <v>0.6848753029259057</v>
      </c>
      <c r="AR5" s="22">
        <v>0.53392738091334513</v>
      </c>
      <c r="AS5" s="22">
        <v>-0.99999999999999811</v>
      </c>
      <c r="AT5" s="22">
        <v>-0.99999999999999811</v>
      </c>
      <c r="AU5" s="22">
        <v>2.1754192110095669</v>
      </c>
      <c r="AV5" s="22">
        <v>47.112219464225952</v>
      </c>
      <c r="AW5" s="22">
        <v>47.729602916625147</v>
      </c>
      <c r="AX5" s="22">
        <v>0.31309640649271525</v>
      </c>
      <c r="AY5" s="22">
        <v>11.636958402257706</v>
      </c>
    </row>
    <row r="6" spans="1:52" x14ac:dyDescent="0.25">
      <c r="A6">
        <v>2052</v>
      </c>
      <c r="B6" t="s">
        <v>1138</v>
      </c>
      <c r="C6" s="22">
        <v>3.9181014418345459</v>
      </c>
      <c r="D6" s="22">
        <v>-0.13396300380282825</v>
      </c>
      <c r="E6" s="22">
        <v>-1.2949169992315244E-2</v>
      </c>
      <c r="F6" s="22">
        <v>-5.0316879726990199E-2</v>
      </c>
      <c r="G6" s="22">
        <v>0.50015219453710469</v>
      </c>
      <c r="H6" s="22">
        <v>0</v>
      </c>
      <c r="I6" s="22">
        <v>30.009131672226275</v>
      </c>
      <c r="J6" s="22">
        <v>0.50015219453710469</v>
      </c>
      <c r="K6" s="22">
        <v>-0.99999999999999956</v>
      </c>
      <c r="L6" s="22">
        <v>-0.99999999999999956</v>
      </c>
      <c r="M6" s="22">
        <v>10.003043890742088</v>
      </c>
      <c r="N6" s="22">
        <v>33.876916234333834</v>
      </c>
      <c r="O6" s="22">
        <v>-0.9331783716335269</v>
      </c>
      <c r="P6" s="22">
        <v>3.5131740175846522</v>
      </c>
      <c r="Q6" s="22">
        <v>0.77080327171685936</v>
      </c>
      <c r="R6" s="22">
        <v>0.33333333333333315</v>
      </c>
      <c r="S6" s="22">
        <v>0.39597569033419971</v>
      </c>
      <c r="T6" s="22">
        <v>0.1916212239748343</v>
      </c>
      <c r="U6" s="22">
        <v>1.8029096944025273E-2</v>
      </c>
      <c r="V6" s="22">
        <v>17.552286001971513</v>
      </c>
      <c r="W6" s="22">
        <v>1.1455046604289674</v>
      </c>
      <c r="X6" s="22">
        <v>-0.99999999999999956</v>
      </c>
      <c r="Y6" s="22">
        <v>-0.99999999999999956</v>
      </c>
      <c r="Z6" s="22">
        <v>64.39416040119049</v>
      </c>
      <c r="AA6" s="22">
        <v>0.20459551902858436</v>
      </c>
      <c r="AB6" s="22">
        <v>0.28510927299391342</v>
      </c>
      <c r="AC6" s="22">
        <v>0.43171663052754444</v>
      </c>
      <c r="AD6" s="22">
        <v>46.071071127502123</v>
      </c>
      <c r="AE6" s="22">
        <v>-0.99999999999999956</v>
      </c>
      <c r="AF6" s="22">
        <v>-0.99999999999999956</v>
      </c>
      <c r="AG6" s="22">
        <v>-0.99999999999999956</v>
      </c>
      <c r="AH6" s="22">
        <v>0</v>
      </c>
      <c r="AI6" s="22">
        <v>1.8029096944025273E-2</v>
      </c>
      <c r="AJ6" s="22">
        <v>5.1427326781975743E-2</v>
      </c>
      <c r="AK6" s="22">
        <v>7.2561410036635021E-2</v>
      </c>
      <c r="AL6" s="22">
        <v>-9.2058745000602099E-2</v>
      </c>
      <c r="AM6" s="22">
        <v>5.140678685277749E-2</v>
      </c>
      <c r="AN6" s="22">
        <v>-2.0443319911051727</v>
      </c>
      <c r="AO6" s="22">
        <v>1.6479767215026135</v>
      </c>
      <c r="AP6" s="22">
        <v>47.561417674197834</v>
      </c>
      <c r="AQ6" s="22">
        <v>0.9389593445863933</v>
      </c>
      <c r="AR6" s="22">
        <v>1.6456568549660722</v>
      </c>
      <c r="AS6" s="22">
        <v>-0.99999999999999956</v>
      </c>
      <c r="AT6" s="22">
        <v>-0.99999999999999956</v>
      </c>
      <c r="AU6" s="22">
        <v>0.7204863919898693</v>
      </c>
      <c r="AV6" s="22">
        <v>99.919053357026925</v>
      </c>
      <c r="AW6" s="22">
        <v>101.72196305142946</v>
      </c>
      <c r="AX6" s="22">
        <v>0.42841196717647573</v>
      </c>
      <c r="AY6" s="22">
        <v>64.807101740095817</v>
      </c>
    </row>
    <row r="7" spans="1:52" x14ac:dyDescent="0.25">
      <c r="A7">
        <v>2227</v>
      </c>
      <c r="B7" t="s">
        <v>1205</v>
      </c>
      <c r="C7" s="22">
        <v>5.4065749279892055</v>
      </c>
      <c r="D7" s="22">
        <v>-2.3312011423216213E-3</v>
      </c>
      <c r="E7" s="22">
        <v>0.66338432729594821</v>
      </c>
      <c r="F7" s="22">
        <v>0.62147231417985815</v>
      </c>
      <c r="G7" s="22">
        <v>5.023151876230831E-3</v>
      </c>
      <c r="H7" s="22">
        <v>0</v>
      </c>
      <c r="I7" s="22">
        <v>0.30138911257384993</v>
      </c>
      <c r="J7" s="22">
        <v>5.023151876230831E-3</v>
      </c>
      <c r="K7" s="22">
        <v>-0.99999999999999967</v>
      </c>
      <c r="L7" s="22">
        <v>-0.99999999999999967</v>
      </c>
      <c r="M7" s="22">
        <v>0.10046303752461661</v>
      </c>
      <c r="N7" s="22">
        <v>6.32943635474291</v>
      </c>
      <c r="O7" s="22">
        <v>-0.7330571773954796</v>
      </c>
      <c r="P7" s="22">
        <v>-5.9771395916606682</v>
      </c>
      <c r="Q7" s="22">
        <v>-2.0840845831431349</v>
      </c>
      <c r="R7" s="22">
        <v>0.33333333333333337</v>
      </c>
      <c r="S7" s="22">
        <v>0.29035686175009612</v>
      </c>
      <c r="T7" s="22">
        <v>4.4679356697804345E-2</v>
      </c>
      <c r="U7" s="22">
        <v>1.5226374536632187E-2</v>
      </c>
      <c r="V7" s="22">
        <v>27.142910977665395</v>
      </c>
      <c r="W7" s="22">
        <v>0.85607085749568013</v>
      </c>
      <c r="X7" s="22">
        <v>-0.99999999999999967</v>
      </c>
      <c r="Y7" s="22">
        <v>-0.99999999999999967</v>
      </c>
      <c r="Z7" s="22">
        <v>46.896948086482006</v>
      </c>
      <c r="AA7" s="22">
        <v>-0.17548225870283937</v>
      </c>
      <c r="AB7" s="22">
        <v>0.18356331106888871</v>
      </c>
      <c r="AC7" s="22">
        <v>0.42868138147314527</v>
      </c>
      <c r="AD7" s="22">
        <v>21.838121691959735</v>
      </c>
      <c r="AE7" s="22">
        <v>-0.99999999999999967</v>
      </c>
      <c r="AF7" s="22">
        <v>-0.99999999999999967</v>
      </c>
      <c r="AG7" s="22">
        <v>-0.99999999999999967</v>
      </c>
      <c r="AH7" s="22">
        <v>0</v>
      </c>
      <c r="AI7" s="22">
        <v>1.5226374536632187E-2</v>
      </c>
      <c r="AJ7" s="22">
        <v>0.15593591697184864</v>
      </c>
      <c r="AK7" s="22">
        <v>5.8460013581220369E-2</v>
      </c>
      <c r="AL7" s="22">
        <v>-0.12063239247513158</v>
      </c>
      <c r="AM7" s="22">
        <v>0.18403532919963728</v>
      </c>
      <c r="AN7" s="22">
        <v>-2.2361302270190451</v>
      </c>
      <c r="AO7" s="22">
        <v>4.8931832978970329</v>
      </c>
      <c r="AP7" s="22">
        <v>27.444300090239246</v>
      </c>
      <c r="AQ7" s="22">
        <v>0.68359592631786581</v>
      </c>
      <c r="AR7" s="22">
        <v>0.86109400937191061</v>
      </c>
      <c r="AS7" s="22">
        <v>-0.99999999999999967</v>
      </c>
      <c r="AT7" s="22">
        <v>-0.99999999999999967</v>
      </c>
      <c r="AU7" s="22">
        <v>-1.4626122689632783</v>
      </c>
      <c r="AV7" s="22">
        <v>58.119567739121948</v>
      </c>
      <c r="AW7" s="22">
        <v>59.642205192785156</v>
      </c>
      <c r="AX7" s="22">
        <v>0.36636077394033956</v>
      </c>
      <c r="AY7" s="22">
        <v>14.730801733444832</v>
      </c>
    </row>
    <row r="8" spans="1:52" x14ac:dyDescent="0.25">
      <c r="A8">
        <v>2264</v>
      </c>
      <c r="B8" t="s">
        <v>1218</v>
      </c>
      <c r="C8" s="22">
        <v>4.180351404467455</v>
      </c>
      <c r="D8" s="22">
        <v>5.2650453336390984E-2</v>
      </c>
      <c r="E8" s="22">
        <v>-0.13754758182291571</v>
      </c>
      <c r="F8" s="22">
        <v>-0.11614320083387357</v>
      </c>
      <c r="G8" s="22">
        <v>5.1094735637516576E-2</v>
      </c>
      <c r="H8" s="22">
        <v>0</v>
      </c>
      <c r="I8" s="22">
        <v>3.0656841382509938</v>
      </c>
      <c r="J8" s="22">
        <v>5.1094735637516576E-2</v>
      </c>
      <c r="K8" s="22">
        <v>-1.0000000000000013</v>
      </c>
      <c r="L8" s="22">
        <v>-1.0000000000000013</v>
      </c>
      <c r="M8" s="22">
        <v>1.0218947127503319</v>
      </c>
      <c r="N8" s="22">
        <v>7.1298923418845757</v>
      </c>
      <c r="O8" s="22">
        <v>3.3969915396129298</v>
      </c>
      <c r="P8" s="22">
        <v>1.5842042128292277</v>
      </c>
      <c r="Q8" s="22">
        <v>0.70239524517945584</v>
      </c>
      <c r="R8" s="22">
        <v>0.33333333333333387</v>
      </c>
      <c r="S8" s="22">
        <v>0.20815555401573554</v>
      </c>
      <c r="T8" s="22">
        <v>3.0575575592224201E-2</v>
      </c>
      <c r="U8" s="22">
        <v>-7.8304924179170201E-3</v>
      </c>
      <c r="V8" s="22">
        <v>20.525569395434413</v>
      </c>
      <c r="W8" s="22">
        <v>0.56090641203642655</v>
      </c>
      <c r="X8" s="22">
        <v>-1.0000000000000013</v>
      </c>
      <c r="Y8" s="22">
        <v>-1.0000000000000013</v>
      </c>
      <c r="Z8" s="22">
        <v>73.991075802000296</v>
      </c>
      <c r="AA8" s="22">
        <v>0.39294778667085106</v>
      </c>
      <c r="AB8" s="22">
        <v>0.37368696258567796</v>
      </c>
      <c r="AC8" s="22">
        <v>0.28862747397119981</v>
      </c>
      <c r="AD8" s="22">
        <v>52.763111161386433</v>
      </c>
      <c r="AE8" s="22">
        <v>-1.0000000000000013</v>
      </c>
      <c r="AF8" s="22">
        <v>-1.0000000000000013</v>
      </c>
      <c r="AG8" s="22">
        <v>-1.0000000000000013</v>
      </c>
      <c r="AH8" s="22">
        <v>0</v>
      </c>
      <c r="AI8" s="22">
        <v>-7.8304924179170201E-3</v>
      </c>
      <c r="AJ8" s="22">
        <v>-0.1058096315522377</v>
      </c>
      <c r="AK8" s="22">
        <v>8.2798345567414861E-2</v>
      </c>
      <c r="AL8" s="22">
        <v>0.13124573389913372</v>
      </c>
      <c r="AM8" s="22">
        <v>0.12592820484863745</v>
      </c>
      <c r="AN8" s="22">
        <v>2.7520951897171537</v>
      </c>
      <c r="AO8" s="22">
        <v>3.5621968490530107</v>
      </c>
      <c r="AP8" s="22">
        <v>23.591253533685407</v>
      </c>
      <c r="AQ8" s="22">
        <v>0.56423397052337676</v>
      </c>
      <c r="AR8" s="22">
        <v>0.61200114767394331</v>
      </c>
      <c r="AS8" s="22">
        <v>-1.0000000000000013</v>
      </c>
      <c r="AT8" s="22">
        <v>-1.0000000000000013</v>
      </c>
      <c r="AU8" s="22">
        <v>0.5862520443455822</v>
      </c>
      <c r="AV8" s="22">
        <v>84.683164992937918</v>
      </c>
      <c r="AW8" s="22">
        <v>83.900115751146217</v>
      </c>
      <c r="AX8" s="22">
        <v>0.37268787541049975</v>
      </c>
      <c r="AY8" s="22">
        <v>43.104868776672767</v>
      </c>
    </row>
    <row r="9" spans="1:52" x14ac:dyDescent="0.25">
      <c r="A9">
        <v>2503</v>
      </c>
      <c r="B9" t="s">
        <v>1298</v>
      </c>
      <c r="C9" s="22">
        <v>5.0718613799260188</v>
      </c>
      <c r="D9" s="22">
        <v>0.21747040154876512</v>
      </c>
      <c r="E9" s="22">
        <v>0.12569232572359487</v>
      </c>
      <c r="F9" s="22">
        <v>0.1900004146179545</v>
      </c>
      <c r="G9" s="22">
        <v>-0.1502734644461719</v>
      </c>
      <c r="H9" s="22">
        <v>0</v>
      </c>
      <c r="I9" s="22">
        <v>-9.0164078667703134</v>
      </c>
      <c r="J9" s="22">
        <v>-0.1502734644461719</v>
      </c>
      <c r="K9" s="22">
        <v>-1.0000000000000013</v>
      </c>
      <c r="L9" s="22">
        <v>-1.0000000000000013</v>
      </c>
      <c r="M9" s="22">
        <v>-3.0054692889234382</v>
      </c>
      <c r="N9" s="22">
        <v>-3.7545460722263386</v>
      </c>
      <c r="O9" s="22">
        <v>0.94217560835455783</v>
      </c>
      <c r="P9" s="22">
        <v>1.053119168493033E-2</v>
      </c>
      <c r="Q9" s="22">
        <v>-7.5068567371464251E-2</v>
      </c>
      <c r="R9" s="22">
        <v>0.33333333333333343</v>
      </c>
      <c r="S9" s="22">
        <v>0.41917436386457829</v>
      </c>
      <c r="T9" s="22">
        <v>0.33766551221011776</v>
      </c>
      <c r="U9" s="22">
        <v>6.5048715881543297E-3</v>
      </c>
      <c r="V9" s="22">
        <v>49.878061817694245</v>
      </c>
      <c r="W9" s="22">
        <v>2.3568372335463832</v>
      </c>
      <c r="X9" s="22">
        <v>-1.0000000000000013</v>
      </c>
      <c r="Y9" s="22">
        <v>-1.0000000000000013</v>
      </c>
      <c r="Z9" s="22">
        <v>70.202255110650384</v>
      </c>
      <c r="AA9" s="22">
        <v>0.1222218927478903</v>
      </c>
      <c r="AB9" s="22">
        <v>0.26909476385124731</v>
      </c>
      <c r="AC9" s="22">
        <v>1.6668580607413958E-2</v>
      </c>
      <c r="AD9" s="22">
        <v>20.399261860327581</v>
      </c>
      <c r="AE9" s="22">
        <v>-1.0000000000000013</v>
      </c>
      <c r="AF9" s="22">
        <v>-1.0000000000000013</v>
      </c>
      <c r="AG9" s="22">
        <v>-1.0000000000000013</v>
      </c>
      <c r="AH9" s="22">
        <v>0</v>
      </c>
      <c r="AI9" s="22">
        <v>6.5048715881543297E-3</v>
      </c>
      <c r="AJ9" s="22">
        <v>0.14491682190157013</v>
      </c>
      <c r="AK9" s="22">
        <v>-0.18751793299059086</v>
      </c>
      <c r="AL9" s="22">
        <v>-0.1288219230415612</v>
      </c>
      <c r="AM9" s="22">
        <v>2.6538948579810477E-2</v>
      </c>
      <c r="AN9" s="22">
        <v>-2.4959639665311797</v>
      </c>
      <c r="AO9" s="22">
        <v>-0.27411595045769271</v>
      </c>
      <c r="AP9" s="22">
        <v>40.861653950923952</v>
      </c>
      <c r="AQ9" s="22">
        <v>1.0966780809961838</v>
      </c>
      <c r="AR9" s="22">
        <v>2.2065637691002102</v>
      </c>
      <c r="AS9" s="22">
        <v>-1.0000000000000013</v>
      </c>
      <c r="AT9" s="22">
        <v>-1.0000000000000013</v>
      </c>
      <c r="AU9" s="22">
        <v>0.11493184724649028</v>
      </c>
      <c r="AV9" s="22">
        <v>66.17359308796631</v>
      </c>
      <c r="AW9" s="22">
        <v>66.824080246781747</v>
      </c>
      <c r="AX9" s="22">
        <v>0.32155978412925518</v>
      </c>
      <c r="AY9" s="22">
        <v>19.962513362611077</v>
      </c>
    </row>
    <row r="10" spans="1:52" x14ac:dyDescent="0.25">
      <c r="A10">
        <v>2526</v>
      </c>
      <c r="B10" t="s">
        <v>1311</v>
      </c>
      <c r="C10" s="22">
        <v>1.0761231701753671</v>
      </c>
      <c r="D10" s="22">
        <v>0.1839330280107131</v>
      </c>
      <c r="E10" s="22">
        <v>0.14937146245378047</v>
      </c>
      <c r="F10" s="22">
        <v>0.20865565687015503</v>
      </c>
      <c r="G10" s="22">
        <v>9.691451884527845E-2</v>
      </c>
      <c r="H10" s="22">
        <v>0</v>
      </c>
      <c r="I10" s="22">
        <v>5.814871130716706</v>
      </c>
      <c r="J10" s="22">
        <v>9.691451884527845E-2</v>
      </c>
      <c r="K10" s="22">
        <v>-1.0000000000000031</v>
      </c>
      <c r="L10" s="22">
        <v>-1.0000000000000031</v>
      </c>
      <c r="M10" s="22">
        <v>1.9382903769055686</v>
      </c>
      <c r="N10" s="22">
        <v>7.0996499577622236</v>
      </c>
      <c r="O10" s="22">
        <v>0.45185391417661019</v>
      </c>
      <c r="P10" s="22">
        <v>-1.2123731887810545</v>
      </c>
      <c r="Q10" s="22">
        <v>-0.50092141102858156</v>
      </c>
      <c r="R10" s="22">
        <v>0.3333333333333347</v>
      </c>
      <c r="S10" s="22">
        <v>0.42057072220767122</v>
      </c>
      <c r="T10" s="22">
        <v>0.11993609499261963</v>
      </c>
      <c r="U10" s="22">
        <v>1.3965223008096224E-2</v>
      </c>
      <c r="V10" s="22">
        <v>31.635634187857718</v>
      </c>
      <c r="W10" s="22">
        <v>1.2823625490599941</v>
      </c>
      <c r="X10" s="22">
        <v>-1.0000000000000031</v>
      </c>
      <c r="Y10" s="22">
        <v>-1.0000000000000031</v>
      </c>
      <c r="Z10" s="22">
        <v>64.920103929925858</v>
      </c>
      <c r="AA10" s="22">
        <v>0.57779284877412751</v>
      </c>
      <c r="AB10" s="22">
        <v>-7.9644686249685542E-2</v>
      </c>
      <c r="AC10" s="22">
        <v>0.17755966053749261</v>
      </c>
      <c r="AD10" s="22">
        <v>33.785391153096718</v>
      </c>
      <c r="AE10" s="22">
        <v>-1.0000000000000031</v>
      </c>
      <c r="AF10" s="22">
        <v>-1.0000000000000031</v>
      </c>
      <c r="AG10" s="22">
        <v>-1.0000000000000031</v>
      </c>
      <c r="AH10" s="22">
        <v>0</v>
      </c>
      <c r="AI10" s="22">
        <v>1.3965223008096224E-2</v>
      </c>
      <c r="AJ10" s="22">
        <v>3.0459043178570407E-2</v>
      </c>
      <c r="AK10" s="22">
        <v>-8.7806630328194982E-2</v>
      </c>
      <c r="AL10" s="22">
        <v>-0.10060439793400336</v>
      </c>
      <c r="AM10" s="22">
        <v>0.39722521680114764</v>
      </c>
      <c r="AN10" s="22">
        <v>-2.3628147324572311</v>
      </c>
      <c r="AO10" s="22">
        <v>9.4915972683877214</v>
      </c>
      <c r="AP10" s="22">
        <v>37.450505318574429</v>
      </c>
      <c r="AQ10" s="22">
        <v>0.88780537354172118</v>
      </c>
      <c r="AR10" s="22">
        <v>1.3792770679052726</v>
      </c>
      <c r="AS10" s="22">
        <v>-1.0000000000000031</v>
      </c>
      <c r="AT10" s="22">
        <v>-1.0000000000000031</v>
      </c>
      <c r="AU10" s="22">
        <v>-0.29226575415842737</v>
      </c>
      <c r="AV10" s="22">
        <v>81.511351156075847</v>
      </c>
      <c r="AW10" s="22">
        <v>82.907873456885468</v>
      </c>
      <c r="AX10" s="22">
        <v>0.36036345253516289</v>
      </c>
      <c r="AY10" s="22">
        <v>60.794842496613946</v>
      </c>
    </row>
    <row r="11" spans="1:52" x14ac:dyDescent="0.25">
      <c r="A11">
        <v>2531</v>
      </c>
      <c r="B11" t="s">
        <v>611</v>
      </c>
      <c r="C11" s="22">
        <v>5.1116991550297648</v>
      </c>
      <c r="D11" s="22">
        <v>8.3402626286417536E-2</v>
      </c>
      <c r="E11" s="22">
        <v>0.14740152804233564</v>
      </c>
      <c r="F11" s="22">
        <v>0.17778705393323269</v>
      </c>
      <c r="G11" s="22">
        <v>-0.14801671858916435</v>
      </c>
      <c r="H11" s="22">
        <v>0</v>
      </c>
      <c r="I11" s="22">
        <v>-8.8810031153498592</v>
      </c>
      <c r="J11" s="22">
        <v>-0.14801671858916435</v>
      </c>
      <c r="K11" s="22">
        <v>-1.0000000000000011</v>
      </c>
      <c r="L11" s="22">
        <v>-1.0000000000000011</v>
      </c>
      <c r="M11" s="22">
        <v>-2.9603343717832877</v>
      </c>
      <c r="N11" s="22">
        <v>-3.5915169063868708</v>
      </c>
      <c r="O11" s="22">
        <v>-1.0699965503749913</v>
      </c>
      <c r="P11" s="22">
        <v>4.3964585419385305</v>
      </c>
      <c r="Q11" s="22">
        <v>1.164425721291322</v>
      </c>
      <c r="R11" s="22">
        <v>0.33333333333333354</v>
      </c>
      <c r="S11" s="22">
        <v>0.26189639836700968</v>
      </c>
      <c r="T11" s="22">
        <v>-0.23788995706815205</v>
      </c>
      <c r="U11" s="22">
        <v>2.7899521848372234E-2</v>
      </c>
      <c r="V11" s="22">
        <v>21.330240602789107</v>
      </c>
      <c r="W11" s="22">
        <v>-0.18078441442093407</v>
      </c>
      <c r="X11" s="22">
        <v>-1.0000000000000011</v>
      </c>
      <c r="Y11" s="22">
        <v>-1.0000000000000011</v>
      </c>
      <c r="Z11" s="22">
        <v>23.631649728665288</v>
      </c>
      <c r="AA11" s="22">
        <v>0.14978203467836443</v>
      </c>
      <c r="AB11" s="22">
        <v>-0.22455070806092137</v>
      </c>
      <c r="AC11" s="22">
        <v>9.7508341474253996E-2</v>
      </c>
      <c r="AD11" s="22">
        <v>1.1369834045848544</v>
      </c>
      <c r="AE11" s="22">
        <v>-1.0000000000000011</v>
      </c>
      <c r="AF11" s="22">
        <v>-1.0000000000000011</v>
      </c>
      <c r="AG11" s="22">
        <v>-1.0000000000000011</v>
      </c>
      <c r="AH11" s="22">
        <v>0</v>
      </c>
      <c r="AI11" s="22">
        <v>2.7899521848372234E-2</v>
      </c>
      <c r="AJ11" s="22">
        <v>0.26417085646643446</v>
      </c>
      <c r="AK11" s="22">
        <v>0.15776775498373538</v>
      </c>
      <c r="AL11" s="22">
        <v>-2.4724578926800911E-2</v>
      </c>
      <c r="AM11" s="22">
        <v>-0.12824455579396332</v>
      </c>
      <c r="AN11" s="22">
        <v>0.7027398091621494</v>
      </c>
      <c r="AO11" s="22">
        <v>-2.4172751199304057</v>
      </c>
      <c r="AP11" s="22">
        <v>12.449237487439255</v>
      </c>
      <c r="AQ11" s="22">
        <v>0.38523929648056332</v>
      </c>
      <c r="AR11" s="22">
        <v>-0.32880113301009828</v>
      </c>
      <c r="AS11" s="22">
        <v>-1.0000000000000011</v>
      </c>
      <c r="AT11" s="22">
        <v>-1.0000000000000011</v>
      </c>
      <c r="AU11" s="22">
        <v>1.3422127752245558</v>
      </c>
      <c r="AV11" s="22">
        <v>17.622857702348007</v>
      </c>
      <c r="AW11" s="22">
        <v>20.412809887185233</v>
      </c>
      <c r="AX11" s="22">
        <v>-0.2835121867498287</v>
      </c>
      <c r="AY11" s="22">
        <v>-57.882230833994718</v>
      </c>
    </row>
    <row r="12" spans="1:52" x14ac:dyDescent="0.25">
      <c r="A12">
        <v>2538</v>
      </c>
      <c r="B12" t="s">
        <v>1316</v>
      </c>
      <c r="C12" s="22">
        <v>3.2515660494856018</v>
      </c>
      <c r="D12" s="22">
        <v>-5.9136859090506699E-3</v>
      </c>
      <c r="E12" s="22">
        <v>0.45920781971598568</v>
      </c>
      <c r="F12" s="22">
        <v>0.47443253440449173</v>
      </c>
      <c r="G12" s="22">
        <v>9.2488462341976538E-2</v>
      </c>
      <c r="H12" s="22">
        <v>0</v>
      </c>
      <c r="I12" s="22">
        <v>5.549307740518592</v>
      </c>
      <c r="J12" s="22">
        <v>9.2488462341976538E-2</v>
      </c>
      <c r="K12" s="22">
        <v>-1.0000000000000004</v>
      </c>
      <c r="L12" s="22">
        <v>-1.0000000000000004</v>
      </c>
      <c r="M12" s="22">
        <v>1.8497692468395304</v>
      </c>
      <c r="N12" s="22">
        <v>9.2753063244086835</v>
      </c>
      <c r="O12" s="22">
        <v>0.86554349443249823</v>
      </c>
      <c r="P12" s="22">
        <v>2.6398729036614208</v>
      </c>
      <c r="Q12" s="22">
        <v>1.0440166218899554</v>
      </c>
      <c r="R12" s="22">
        <v>0.33333333333333348</v>
      </c>
      <c r="S12" s="22">
        <v>0.3588111168426158</v>
      </c>
      <c r="T12" s="22">
        <v>-0.29798640480686828</v>
      </c>
      <c r="U12" s="22">
        <v>-1.9559406410475513E-2</v>
      </c>
      <c r="V12" s="22">
        <v>11.284407064665153</v>
      </c>
      <c r="W12" s="22">
        <v>-0.70217782462824119</v>
      </c>
      <c r="X12" s="22">
        <v>-1.0000000000000004</v>
      </c>
      <c r="Y12" s="22">
        <v>-1.0000000000000004</v>
      </c>
      <c r="Z12" s="22">
        <v>0.93769944902106062</v>
      </c>
      <c r="AA12" s="22">
        <v>0.2950605925070221</v>
      </c>
      <c r="AB12" s="22">
        <v>-0.23455862157746374</v>
      </c>
      <c r="AC12" s="22">
        <v>-0.28831645568023923</v>
      </c>
      <c r="AD12" s="22">
        <v>-11.390724237534029</v>
      </c>
      <c r="AE12" s="22">
        <v>-1.0000000000000004</v>
      </c>
      <c r="AF12" s="22">
        <v>-1.0000000000000004</v>
      </c>
      <c r="AG12" s="22">
        <v>-1.0000000000000004</v>
      </c>
      <c r="AH12" s="22">
        <v>0</v>
      </c>
      <c r="AI12" s="22">
        <v>-1.9559406410475513E-2</v>
      </c>
      <c r="AJ12" s="22">
        <v>7.3970472925413616E-2</v>
      </c>
      <c r="AK12" s="22">
        <v>0.17010276259078824</v>
      </c>
      <c r="AL12" s="22">
        <v>-1.9131338908509432E-2</v>
      </c>
      <c r="AM12" s="22">
        <v>4.9603541775185431E-2</v>
      </c>
      <c r="AN12" s="22">
        <v>-0.10843110808566793</v>
      </c>
      <c r="AO12" s="22">
        <v>2.0906023573335784</v>
      </c>
      <c r="AP12" s="22">
        <v>16.833714805183739</v>
      </c>
      <c r="AQ12" s="22">
        <v>0.37459863895860562</v>
      </c>
      <c r="AR12" s="22">
        <v>-0.60968936228626402</v>
      </c>
      <c r="AS12" s="22">
        <v>-1.0000000000000004</v>
      </c>
      <c r="AT12" s="22">
        <v>-1.0000000000000004</v>
      </c>
      <c r="AU12" s="22">
        <v>1.5184491562944478</v>
      </c>
      <c r="AV12" s="22">
        <v>12.30360813076334</v>
      </c>
      <c r="AW12" s="22">
        <v>10.347667489715789</v>
      </c>
      <c r="AX12" s="22">
        <v>-0.12375440222783959</v>
      </c>
      <c r="AY12" s="22">
        <v>-48.647820602027416</v>
      </c>
    </row>
    <row r="13" spans="1:52" x14ac:dyDescent="0.25">
      <c r="A13">
        <v>2855</v>
      </c>
      <c r="B13" t="s">
        <v>1427</v>
      </c>
      <c r="C13" s="22">
        <v>0.6747837271811572</v>
      </c>
      <c r="D13" s="22">
        <v>0.44631029093192653</v>
      </c>
      <c r="E13" s="22">
        <v>0.31103592404884411</v>
      </c>
      <c r="F13" s="22">
        <v>0.45958526124944321</v>
      </c>
      <c r="G13" s="22">
        <v>0.13946201085663043</v>
      </c>
      <c r="H13" s="22">
        <v>0</v>
      </c>
      <c r="I13" s="22">
        <v>8.3677206513978248</v>
      </c>
      <c r="J13" s="22">
        <v>0.13946201085663043</v>
      </c>
      <c r="K13" s="22">
        <v>-0.99999999999999933</v>
      </c>
      <c r="L13" s="22">
        <v>-0.99999999999999933</v>
      </c>
      <c r="M13" s="22">
        <v>2.7892402171326069</v>
      </c>
      <c r="N13" s="22">
        <v>9.5020896398284247</v>
      </c>
      <c r="O13" s="22">
        <v>0.45808867903232769</v>
      </c>
      <c r="P13" s="22">
        <v>4.115340304740597</v>
      </c>
      <c r="Q13" s="22">
        <v>1.4131122767134605</v>
      </c>
      <c r="R13" s="22">
        <v>0.33333333333333304</v>
      </c>
      <c r="S13" s="22">
        <v>0.17679938019731006</v>
      </c>
      <c r="T13" s="22">
        <v>-0.19772926014516776</v>
      </c>
      <c r="U13" s="22">
        <v>-5.7686257014545241E-3</v>
      </c>
      <c r="V13" s="22">
        <v>6.6869126730956214</v>
      </c>
      <c r="W13" s="22">
        <v>-0.63589426946191163</v>
      </c>
      <c r="X13" s="22">
        <v>-0.99999999999999933</v>
      </c>
      <c r="Y13" s="22">
        <v>-0.99999999999999933</v>
      </c>
      <c r="Z13" s="22">
        <v>14.660719792911259</v>
      </c>
      <c r="AA13" s="22">
        <v>0.13381059747891103</v>
      </c>
      <c r="AB13" s="22">
        <v>1.545353477391522E-2</v>
      </c>
      <c r="AC13" s="22">
        <v>-1.8050235390782564E-2</v>
      </c>
      <c r="AD13" s="22">
        <v>6.5606948431021888</v>
      </c>
      <c r="AE13" s="22">
        <v>-0.99999999999999933</v>
      </c>
      <c r="AF13" s="22">
        <v>-0.99999999999999933</v>
      </c>
      <c r="AG13" s="22">
        <v>-0.99999999999999933</v>
      </c>
      <c r="AH13" s="22">
        <v>0</v>
      </c>
      <c r="AI13" s="22">
        <v>-5.7686257014545241E-3</v>
      </c>
      <c r="AJ13" s="22">
        <v>-3.8307898850360192E-2</v>
      </c>
      <c r="AK13" s="22">
        <v>-0.11668033103778197</v>
      </c>
      <c r="AL13" s="22">
        <v>-0.27232441448986577</v>
      </c>
      <c r="AM13" s="22">
        <v>-0.18768113911647011</v>
      </c>
      <c r="AN13" s="22">
        <v>-6.9996498564984471</v>
      </c>
      <c r="AO13" s="22">
        <v>-5.2754301331006603</v>
      </c>
      <c r="AP13" s="22">
        <v>15.054633324493448</v>
      </c>
      <c r="AQ13" s="22">
        <v>0.30663482768402089</v>
      </c>
      <c r="AR13" s="22">
        <v>-0.49643225860528084</v>
      </c>
      <c r="AS13" s="22">
        <v>-0.99999999999999933</v>
      </c>
      <c r="AT13" s="22">
        <v>-0.99999999999999933</v>
      </c>
      <c r="AU13" s="22">
        <v>1.8726975379629038</v>
      </c>
      <c r="AV13" s="22">
        <v>18.887379299639022</v>
      </c>
      <c r="AW13" s="22">
        <v>18.310516729493571</v>
      </c>
      <c r="AX13" s="22">
        <v>-3.9823400955822839E-2</v>
      </c>
      <c r="AY13" s="22">
        <v>-31.224340817432662</v>
      </c>
    </row>
    <row r="14" spans="1:52" x14ac:dyDescent="0.25">
      <c r="A14">
        <v>2977</v>
      </c>
      <c r="B14" t="s">
        <v>1476</v>
      </c>
      <c r="C14" s="22">
        <v>3.1732836369782449</v>
      </c>
      <c r="D14" s="22">
        <v>0.16958487647599046</v>
      </c>
      <c r="E14" s="22">
        <v>-0.13435422140317577</v>
      </c>
      <c r="F14" s="22">
        <v>-7.8259302650330265E-2</v>
      </c>
      <c r="G14" s="22">
        <v>-9.4437750696169109E-2</v>
      </c>
      <c r="H14" s="22">
        <v>0</v>
      </c>
      <c r="I14" s="22">
        <v>-5.6662650417701492</v>
      </c>
      <c r="J14" s="22">
        <v>-9.4437750696169109E-2</v>
      </c>
      <c r="K14" s="22">
        <v>-1.0000000000000016</v>
      </c>
      <c r="L14" s="22">
        <v>-1.0000000000000016</v>
      </c>
      <c r="M14" s="22">
        <v>-1.8887550139233826</v>
      </c>
      <c r="N14" s="22">
        <v>-2.5712407074422305</v>
      </c>
      <c r="O14" s="22">
        <v>-2.1057621946680136</v>
      </c>
      <c r="P14" s="22">
        <v>7.836072730331059E-3</v>
      </c>
      <c r="Q14" s="22">
        <v>-0.4246416223410982</v>
      </c>
      <c r="R14" s="22">
        <v>0.33333333333333381</v>
      </c>
      <c r="S14" s="22">
        <v>8.3650199500981626E-2</v>
      </c>
      <c r="T14" s="22">
        <v>-0.13634548242358188</v>
      </c>
      <c r="U14" s="22">
        <v>-2.9974444219450998E-2</v>
      </c>
      <c r="V14" s="22">
        <v>13.804054275498073</v>
      </c>
      <c r="W14" s="22">
        <v>-0.49035705614991332</v>
      </c>
      <c r="X14" s="22">
        <v>-1.0000000000000016</v>
      </c>
      <c r="Y14" s="22">
        <v>-1.0000000000000016</v>
      </c>
      <c r="Z14" s="22">
        <v>52.56834892924617</v>
      </c>
      <c r="AA14" s="22">
        <v>0.48108822282344998</v>
      </c>
      <c r="AB14" s="22">
        <v>0.14917191749113526</v>
      </c>
      <c r="AC14" s="22">
        <v>0.15351858520719946</v>
      </c>
      <c r="AD14" s="22">
        <v>39.188936276089201</v>
      </c>
      <c r="AE14" s="22">
        <v>-1.0000000000000016</v>
      </c>
      <c r="AF14" s="22">
        <v>-1.0000000000000016</v>
      </c>
      <c r="AG14" s="22">
        <v>-1.0000000000000016</v>
      </c>
      <c r="AH14" s="22">
        <v>0</v>
      </c>
      <c r="AI14" s="22">
        <v>-2.9974444219450998E-2</v>
      </c>
      <c r="AJ14" s="22">
        <v>0.20597874407907399</v>
      </c>
      <c r="AK14" s="22">
        <v>0.1243154570692924</v>
      </c>
      <c r="AL14" s="22">
        <v>0.21770556678007535</v>
      </c>
      <c r="AM14" s="22">
        <v>-0.10649555291785465</v>
      </c>
      <c r="AN14" s="22">
        <v>6.4725328898972538</v>
      </c>
      <c r="AO14" s="22">
        <v>-2.0408115375999034</v>
      </c>
      <c r="AP14" s="22">
        <v>8.1377892337279185</v>
      </c>
      <c r="AQ14" s="22">
        <v>0.25066360619128258</v>
      </c>
      <c r="AR14" s="22">
        <v>-0.5847948068460822</v>
      </c>
      <c r="AS14" s="22">
        <v>-1.0000000000000016</v>
      </c>
      <c r="AT14" s="22">
        <v>-1.0000000000000016</v>
      </c>
      <c r="AU14" s="22">
        <v>-0.50290092499142824</v>
      </c>
      <c r="AV14" s="22">
        <v>47.956296684204062</v>
      </c>
      <c r="AW14" s="22">
        <v>44.958852262258972</v>
      </c>
      <c r="AX14" s="22">
        <v>-0.13364889762460175</v>
      </c>
      <c r="AY14" s="22">
        <v>-7.1930641944710798</v>
      </c>
    </row>
    <row r="15" spans="1:52" x14ac:dyDescent="0.25">
      <c r="A15">
        <v>3042</v>
      </c>
      <c r="B15" t="s">
        <v>1515</v>
      </c>
      <c r="C15" s="22">
        <v>3.7086479777970958</v>
      </c>
      <c r="D15" s="22">
        <v>-0.11358095172454671</v>
      </c>
      <c r="E15" s="22">
        <v>3.0430724776531269E-2</v>
      </c>
      <c r="F15" s="22">
        <v>2.4283856966247977E-3</v>
      </c>
      <c r="G15" s="22">
        <v>0.13724458568460954</v>
      </c>
      <c r="H15" s="22">
        <v>0</v>
      </c>
      <c r="I15" s="22">
        <v>8.2346751410765773</v>
      </c>
      <c r="J15" s="22">
        <v>0.13724458568460954</v>
      </c>
      <c r="K15" s="22">
        <v>-1.0000000000000009</v>
      </c>
      <c r="L15" s="22">
        <v>-1.0000000000000009</v>
      </c>
      <c r="M15" s="22">
        <v>2.7448917136921929</v>
      </c>
      <c r="N15" s="22">
        <v>11.945751504570298</v>
      </c>
      <c r="O15" s="22">
        <v>0.51240844550690801</v>
      </c>
      <c r="P15" s="22">
        <v>-4.9905512069678748</v>
      </c>
      <c r="Q15" s="22">
        <v>-1.6774478652796674</v>
      </c>
      <c r="R15" s="22">
        <v>0.33333333333333381</v>
      </c>
      <c r="S15" s="22">
        <v>0.2573228179522884</v>
      </c>
      <c r="T15" s="22">
        <v>0.10807843841805613</v>
      </c>
      <c r="U15" s="22">
        <v>1.8166322323605083E-3</v>
      </c>
      <c r="V15" s="22">
        <v>22.53226545005716</v>
      </c>
      <c r="W15" s="22">
        <v>0.82037002076269361</v>
      </c>
      <c r="X15" s="22">
        <v>-1.0000000000000009</v>
      </c>
      <c r="Y15" s="22">
        <v>-1.0000000000000009</v>
      </c>
      <c r="Z15" s="22">
        <v>72.474442328938508</v>
      </c>
      <c r="AA15" s="22">
        <v>0.21935592191739589</v>
      </c>
      <c r="AB15" s="22">
        <v>0.46336743336832631</v>
      </c>
      <c r="AC15" s="22">
        <v>0.3496691395974974</v>
      </c>
      <c r="AD15" s="22">
        <v>51.619624744160959</v>
      </c>
      <c r="AE15" s="22">
        <v>-1.0000000000000009</v>
      </c>
      <c r="AF15" s="22">
        <v>-1.0000000000000009</v>
      </c>
      <c r="AG15" s="22">
        <v>-1.0000000000000009</v>
      </c>
      <c r="AH15" s="22">
        <v>0</v>
      </c>
      <c r="AI15" s="22">
        <v>1.8166322323605083E-3</v>
      </c>
      <c r="AJ15" s="22">
        <v>9.842987629794471E-2</v>
      </c>
      <c r="AK15" s="22">
        <v>0.46510765970650608</v>
      </c>
      <c r="AL15" s="22">
        <v>5.4442966961949196E-2</v>
      </c>
      <c r="AM15" s="22">
        <v>0.58021403842177255</v>
      </c>
      <c r="AN15" s="22">
        <v>1.853223555538454</v>
      </c>
      <c r="AO15" s="22">
        <v>16.830889259076844</v>
      </c>
      <c r="AP15" s="22">
        <v>30.766940591133729</v>
      </c>
      <c r="AQ15" s="22">
        <v>0.70055122193603858</v>
      </c>
      <c r="AR15" s="22">
        <v>0.95761460644730345</v>
      </c>
      <c r="AS15" s="22">
        <v>-1.0000000000000009</v>
      </c>
      <c r="AT15" s="22">
        <v>-1.0000000000000009</v>
      </c>
      <c r="AU15" s="22">
        <v>-1.6750194795830424</v>
      </c>
      <c r="AV15" s="22">
        <v>101.25108309258552</v>
      </c>
      <c r="AW15" s="22">
        <v>101.43274631582156</v>
      </c>
      <c r="AX15" s="22">
        <v>0.26690944236518244</v>
      </c>
      <c r="AY15" s="22">
        <v>52.593514750495686</v>
      </c>
    </row>
    <row r="16" spans="1:52" x14ac:dyDescent="0.25">
      <c r="A16">
        <v>3054</v>
      </c>
      <c r="B16" t="s">
        <v>1519</v>
      </c>
      <c r="C16" s="22">
        <v>2.0587516839817281</v>
      </c>
      <c r="D16" s="22">
        <v>6.160880590962501E-2</v>
      </c>
      <c r="E16" s="22">
        <v>0.75617699653983561</v>
      </c>
      <c r="F16" s="22">
        <v>0.77623492366005464</v>
      </c>
      <c r="G16" s="22">
        <v>2.8971329122258971E-2</v>
      </c>
      <c r="H16" s="22">
        <v>0</v>
      </c>
      <c r="I16" s="22">
        <v>1.7382797473355369</v>
      </c>
      <c r="J16" s="22">
        <v>2.8971329122258971E-2</v>
      </c>
      <c r="K16" s="22">
        <v>-1.000000000000002</v>
      </c>
      <c r="L16" s="22">
        <v>-1.000000000000002</v>
      </c>
      <c r="M16" s="22">
        <v>0.57942658244517853</v>
      </c>
      <c r="N16" s="22">
        <v>4.5732663549773163</v>
      </c>
      <c r="O16" s="22">
        <v>1.5887192641452197</v>
      </c>
      <c r="P16" s="22">
        <v>5.4330965592224763</v>
      </c>
      <c r="Q16" s="22">
        <v>2.0050940935132378</v>
      </c>
      <c r="R16" s="22">
        <v>0.33333333333333393</v>
      </c>
      <c r="S16" s="22">
        <v>0.38644132129210546</v>
      </c>
      <c r="T16" s="22">
        <v>-8.9608552261884078E-2</v>
      </c>
      <c r="U16" s="22">
        <v>-2.3466657664016576E-2</v>
      </c>
      <c r="V16" s="22">
        <v>23.109124623091194</v>
      </c>
      <c r="W16" s="22">
        <v>0.36159934097573621</v>
      </c>
      <c r="X16" s="22">
        <v>-1.000000000000002</v>
      </c>
      <c r="Y16" s="22">
        <v>-1.000000000000002</v>
      </c>
      <c r="Z16" s="22">
        <v>39.384874438409568</v>
      </c>
      <c r="AA16" s="22">
        <v>8.5788668771804161E-2</v>
      </c>
      <c r="AB16" s="22">
        <v>6.4873401438596545E-3</v>
      </c>
      <c r="AC16" s="22">
        <v>0.19313710552043914</v>
      </c>
      <c r="AD16" s="22">
        <v>14.270655721805145</v>
      </c>
      <c r="AE16" s="22">
        <v>-1.000000000000002</v>
      </c>
      <c r="AF16" s="22">
        <v>-1.000000000000002</v>
      </c>
      <c r="AG16" s="22">
        <v>-1.000000000000002</v>
      </c>
      <c r="AH16" s="22">
        <v>0</v>
      </c>
      <c r="AI16" s="22">
        <v>-2.3466657664016576E-2</v>
      </c>
      <c r="AJ16" s="22">
        <v>4.8253791348192021E-2</v>
      </c>
      <c r="AK16" s="22">
        <v>0.15030554924446088</v>
      </c>
      <c r="AL16" s="22">
        <v>0.10874430155933799</v>
      </c>
      <c r="AM16" s="22">
        <v>0.16805831274880392</v>
      </c>
      <c r="AN16" s="22">
        <v>2.9598764957244086</v>
      </c>
      <c r="AO16" s="22">
        <v>4.9529855649424013</v>
      </c>
      <c r="AP16" s="22">
        <v>24.84740437042673</v>
      </c>
      <c r="AQ16" s="22">
        <v>0.60669944469953829</v>
      </c>
      <c r="AR16" s="22">
        <v>0.39057067009799523</v>
      </c>
      <c r="AS16" s="22">
        <v>-1.000000000000002</v>
      </c>
      <c r="AT16" s="22">
        <v>-1.000000000000002</v>
      </c>
      <c r="AU16" s="22">
        <v>2.781329017173293</v>
      </c>
      <c r="AV16" s="22">
        <v>48.911126358329298</v>
      </c>
      <c r="AW16" s="22">
        <v>46.564460591927642</v>
      </c>
      <c r="AX16" s="22">
        <v>1.7130422494796536E-4</v>
      </c>
      <c r="AY16" s="22">
        <v>-47.59038958673441</v>
      </c>
    </row>
    <row r="17" spans="1:51" x14ac:dyDescent="0.25">
      <c r="A17">
        <v>3102</v>
      </c>
      <c r="B17" t="s">
        <v>1536</v>
      </c>
      <c r="C17" s="22">
        <v>4.0772800365777799</v>
      </c>
      <c r="D17" s="22">
        <v>0.239421991861727</v>
      </c>
      <c r="E17" s="22">
        <v>0.17117809219057573</v>
      </c>
      <c r="F17" s="22">
        <v>0.20324169127695679</v>
      </c>
      <c r="G17" s="22">
        <v>9.7675538251490446E-3</v>
      </c>
      <c r="H17" s="22">
        <v>0</v>
      </c>
      <c r="I17" s="22">
        <v>0.58605322950894134</v>
      </c>
      <c r="J17" s="22">
        <v>9.7675538251490446E-3</v>
      </c>
      <c r="K17" s="22">
        <v>-1.0000000000000009</v>
      </c>
      <c r="L17" s="22">
        <v>-1.0000000000000009</v>
      </c>
      <c r="M17" s="22">
        <v>0.19535107650298</v>
      </c>
      <c r="N17" s="22">
        <v>4.8665749573636745</v>
      </c>
      <c r="O17" s="22">
        <v>0.61308361722620086</v>
      </c>
      <c r="P17" s="22">
        <v>4.1174853271003439E-2</v>
      </c>
      <c r="Q17" s="22">
        <v>0.12554396528407563</v>
      </c>
      <c r="R17" s="22">
        <v>0.33333333333333348</v>
      </c>
      <c r="S17" s="22">
        <v>0.30635520568341085</v>
      </c>
      <c r="T17" s="22">
        <v>-0.13853712537805982</v>
      </c>
      <c r="U17" s="22">
        <v>-1.0320777826273374E-2</v>
      </c>
      <c r="V17" s="22">
        <v>19.242523279490491</v>
      </c>
      <c r="W17" s="22">
        <v>-2.270925638300772E-2</v>
      </c>
      <c r="X17" s="22">
        <v>-1.0000000000000009</v>
      </c>
      <c r="Y17" s="22">
        <v>-1.0000000000000009</v>
      </c>
      <c r="Z17" s="22">
        <v>35.191708506272988</v>
      </c>
      <c r="AA17" s="22">
        <v>0.16941480064682937</v>
      </c>
      <c r="AB17" s="22">
        <v>4.4719793868649861E-2</v>
      </c>
      <c r="AC17" s="22">
        <v>0.10233823071448883</v>
      </c>
      <c r="AD17" s="22">
        <v>15.823641261498405</v>
      </c>
      <c r="AE17" s="22">
        <v>-1.0000000000000009</v>
      </c>
      <c r="AF17" s="22">
        <v>-1.0000000000000009</v>
      </c>
      <c r="AG17" s="22">
        <v>-1.0000000000000009</v>
      </c>
      <c r="AH17" s="22">
        <v>0</v>
      </c>
      <c r="AI17" s="22">
        <v>-1.0320777826273374E-2</v>
      </c>
      <c r="AJ17" s="22">
        <v>-0.1911387567701435</v>
      </c>
      <c r="AK17" s="22">
        <v>-8.3197663791250417E-2</v>
      </c>
      <c r="AL17" s="22">
        <v>-7.3790162278867061E-2</v>
      </c>
      <c r="AM17" s="22">
        <v>-0.13021307482265093</v>
      </c>
      <c r="AN17" s="22">
        <v>-2.8004478408223945</v>
      </c>
      <c r="AO17" s="22">
        <v>-3.6713151895225256</v>
      </c>
      <c r="AP17" s="22">
        <v>19.828576508999415</v>
      </c>
      <c r="AQ17" s="22">
        <v>0.49083063581241154</v>
      </c>
      <c r="AR17" s="22">
        <v>-1.294170255785887E-2</v>
      </c>
      <c r="AS17" s="22">
        <v>-1.0000000000000009</v>
      </c>
      <c r="AT17" s="22">
        <v>-1.0000000000000009</v>
      </c>
      <c r="AU17" s="22">
        <v>0.32878565656103276</v>
      </c>
      <c r="AV17" s="22">
        <v>36.386968274114139</v>
      </c>
      <c r="AW17" s="22">
        <v>35.354890491486799</v>
      </c>
      <c r="AX17" s="22">
        <v>0.36693456639607624</v>
      </c>
      <c r="AY17" s="22">
        <v>-5.7611658646591568</v>
      </c>
    </row>
    <row r="18" spans="1:51" x14ac:dyDescent="0.25">
      <c r="A18">
        <v>3134</v>
      </c>
      <c r="B18" t="s">
        <v>1548</v>
      </c>
      <c r="C18" s="22">
        <v>5.6340100141534659</v>
      </c>
      <c r="D18" s="22">
        <v>3.7808833012231299E-2</v>
      </c>
      <c r="E18" s="22">
        <v>0.22993498564325227</v>
      </c>
      <c r="F18" s="22">
        <v>0.25341200927553426</v>
      </c>
      <c r="G18" s="22">
        <v>0.23450161403411979</v>
      </c>
      <c r="H18" s="22">
        <v>0</v>
      </c>
      <c r="I18" s="22">
        <v>14.070096842047192</v>
      </c>
      <c r="J18" s="22">
        <v>0.23450161403411979</v>
      </c>
      <c r="K18" s="22">
        <v>-0.99999999999999811</v>
      </c>
      <c r="L18" s="22">
        <v>-0.99999999999999811</v>
      </c>
      <c r="M18" s="22">
        <v>4.6900322806823969</v>
      </c>
      <c r="N18" s="22">
        <v>19.957518865476192</v>
      </c>
      <c r="O18" s="22">
        <v>-1.0177616946607075</v>
      </c>
      <c r="P18" s="22">
        <v>-2.4338827396830887</v>
      </c>
      <c r="Q18" s="22">
        <v>-1.048787021528268</v>
      </c>
      <c r="R18" s="22">
        <v>0.33333333333333276</v>
      </c>
      <c r="S18" s="22">
        <v>0.42785234324827298</v>
      </c>
      <c r="T18" s="22">
        <v>-9.9393522262261769E-3</v>
      </c>
      <c r="U18" s="22">
        <v>2.8729634506950385E-2</v>
      </c>
      <c r="V18" s="22">
        <v>21.818973793128393</v>
      </c>
      <c r="W18" s="22">
        <v>0.73069991969634818</v>
      </c>
      <c r="X18" s="22">
        <v>-0.99999999999999811</v>
      </c>
      <c r="Y18" s="22">
        <v>-0.99999999999999811</v>
      </c>
      <c r="Z18" s="22">
        <v>54.002456607288003</v>
      </c>
      <c r="AA18" s="22">
        <v>0.16984676004538135</v>
      </c>
      <c r="AB18" s="22">
        <v>0.31574993996389766</v>
      </c>
      <c r="AC18" s="22">
        <v>0.17904869670447882</v>
      </c>
      <c r="AD18" s="22">
        <v>33.232269835687873</v>
      </c>
      <c r="AE18" s="22">
        <v>-0.99999999999999811</v>
      </c>
      <c r="AF18" s="22">
        <v>-0.99999999999999811</v>
      </c>
      <c r="AG18" s="22">
        <v>-0.99999999999999811</v>
      </c>
      <c r="AH18" s="22">
        <v>0</v>
      </c>
      <c r="AI18" s="22">
        <v>2.8729634506950385E-2</v>
      </c>
      <c r="AJ18" s="22">
        <v>0.12982258592226503</v>
      </c>
      <c r="AK18" s="22">
        <v>0.21942841612991737</v>
      </c>
      <c r="AL18" s="22">
        <v>0.12195718003689873</v>
      </c>
      <c r="AM18" s="22">
        <v>0.16179821181724058</v>
      </c>
      <c r="AN18" s="22">
        <v>3.6980424305337927</v>
      </c>
      <c r="AO18" s="22">
        <v>5.142097376080601</v>
      </c>
      <c r="AP18" s="22">
        <v>35.889070635175557</v>
      </c>
      <c r="AQ18" s="22">
        <v>0.77997595886232962</v>
      </c>
      <c r="AR18" s="22">
        <v>0.96520153373046791</v>
      </c>
      <c r="AS18" s="22">
        <v>-0.99999999999999811</v>
      </c>
      <c r="AT18" s="22">
        <v>-0.99999999999999811</v>
      </c>
      <c r="AU18" s="22">
        <v>-0.79537501225273355</v>
      </c>
      <c r="AV18" s="22">
        <v>79.102072848844813</v>
      </c>
      <c r="AW18" s="22">
        <v>81.975036299539852</v>
      </c>
      <c r="AX18" s="22">
        <v>0.21466877093273518</v>
      </c>
      <c r="AY18" s="22">
        <v>8.6133702911089465</v>
      </c>
    </row>
    <row r="19" spans="1:51" x14ac:dyDescent="0.25">
      <c r="A19">
        <v>3275</v>
      </c>
      <c r="B19" t="s">
        <v>1618</v>
      </c>
      <c r="C19" s="22">
        <v>4.3939928928988419</v>
      </c>
      <c r="D19" s="22">
        <v>0.19872110129861237</v>
      </c>
      <c r="E19" s="22">
        <v>-0.43344770842402558</v>
      </c>
      <c r="F19" s="22">
        <v>-0.37603368618143201</v>
      </c>
      <c r="G19" s="22">
        <v>6.0849128506309587E-2</v>
      </c>
      <c r="H19" s="22">
        <v>0</v>
      </c>
      <c r="I19" s="22">
        <v>3.6509477103785732</v>
      </c>
      <c r="J19" s="22">
        <v>6.0849128506309587E-2</v>
      </c>
      <c r="K19" s="22">
        <v>-1.0000000000000013</v>
      </c>
      <c r="L19" s="22">
        <v>-1.0000000000000013</v>
      </c>
      <c r="M19" s="22">
        <v>1.2169825701261907</v>
      </c>
      <c r="N19" s="22">
        <v>7.6689069170959954</v>
      </c>
      <c r="O19" s="22">
        <v>-2.4352057628397397</v>
      </c>
      <c r="P19" s="22">
        <v>-1.5394901213348751</v>
      </c>
      <c r="Q19" s="22">
        <v>-0.71933874495158046</v>
      </c>
      <c r="R19" s="22">
        <v>0.33333333333333376</v>
      </c>
      <c r="S19" s="22">
        <v>0.26920796630644045</v>
      </c>
      <c r="T19" s="22">
        <v>0.35042141951173345</v>
      </c>
      <c r="U19" s="22">
        <v>1.4163271070494796E-2</v>
      </c>
      <c r="V19" s="22">
        <v>36.251074468627706</v>
      </c>
      <c r="W19" s="22">
        <v>1.960828959470317</v>
      </c>
      <c r="X19" s="22">
        <v>-1.0000000000000013</v>
      </c>
      <c r="Y19" s="22">
        <v>-1.0000000000000013</v>
      </c>
      <c r="Z19" s="22">
        <v>51.976303837269469</v>
      </c>
      <c r="AA19" s="22">
        <v>7.7388736428797122E-2</v>
      </c>
      <c r="AB19" s="22">
        <v>0.16284860081991082</v>
      </c>
      <c r="AC19" s="22">
        <v>8.8654025023158695E-2</v>
      </c>
      <c r="AD19" s="22">
        <v>16.444568113593334</v>
      </c>
      <c r="AE19" s="22">
        <v>-1.0000000000000013</v>
      </c>
      <c r="AF19" s="22">
        <v>-1.0000000000000013</v>
      </c>
      <c r="AG19" s="22">
        <v>-1.0000000000000013</v>
      </c>
      <c r="AH19" s="22">
        <v>0</v>
      </c>
      <c r="AI19" s="22">
        <v>1.4163271070494796E-2</v>
      </c>
      <c r="AJ19" s="22">
        <v>-1.5328278836816533E-2</v>
      </c>
      <c r="AK19" s="22">
        <v>5.5292640504838271E-3</v>
      </c>
      <c r="AL19" s="22">
        <v>0.10721383717440607</v>
      </c>
      <c r="AM19" s="22">
        <v>-3.1792322409940073E-2</v>
      </c>
      <c r="AN19" s="22">
        <v>2.6037045351760675</v>
      </c>
      <c r="AO19" s="22">
        <v>-0.76716173999608273</v>
      </c>
      <c r="AP19" s="22">
        <v>39.902022179006281</v>
      </c>
      <c r="AQ19" s="22">
        <v>0.96712599022200196</v>
      </c>
      <c r="AR19" s="22">
        <v>2.021678087976627</v>
      </c>
      <c r="AS19" s="22">
        <v>-1.0000000000000013</v>
      </c>
      <c r="AT19" s="22">
        <v>-1.0000000000000013</v>
      </c>
      <c r="AU19" s="22">
        <v>-1.0953724311330126</v>
      </c>
      <c r="AV19" s="22">
        <v>58.87804901436941</v>
      </c>
      <c r="AW19" s="22">
        <v>60.294376121418892</v>
      </c>
      <c r="AX19" s="22">
        <v>0.30430141140045863</v>
      </c>
      <c r="AY19" s="22">
        <v>10.730967404334185</v>
      </c>
    </row>
    <row r="20" spans="1:51" x14ac:dyDescent="0.25">
      <c r="A20">
        <v>3276</v>
      </c>
      <c r="B20" t="s">
        <v>1619</v>
      </c>
      <c r="C20" s="22">
        <v>-0.86925604164154135</v>
      </c>
      <c r="D20" s="22">
        <v>0.11452017510456576</v>
      </c>
      <c r="E20" s="22">
        <v>5.3334957145066708</v>
      </c>
      <c r="F20" s="22">
        <v>5.3681085224853868</v>
      </c>
      <c r="G20" s="22">
        <v>-3.7270877184989053E-2</v>
      </c>
      <c r="H20" s="22">
        <v>0</v>
      </c>
      <c r="I20" s="22">
        <v>-2.2362526310993474</v>
      </c>
      <c r="J20" s="22">
        <v>-3.7270877184989053E-2</v>
      </c>
      <c r="K20" s="22">
        <v>-1.0000000000000007</v>
      </c>
      <c r="L20" s="22">
        <v>-1.0000000000000007</v>
      </c>
      <c r="M20" s="22">
        <v>-0.74541754369978197</v>
      </c>
      <c r="N20" s="22">
        <v>2.2625998497445061</v>
      </c>
      <c r="O20" s="22">
        <v>0.33474325521644743</v>
      </c>
      <c r="P20" s="22">
        <v>2.4988654269186021</v>
      </c>
      <c r="Q20" s="22">
        <v>0.72730362215916755</v>
      </c>
      <c r="R20" s="22">
        <v>0.3333333333333337</v>
      </c>
      <c r="S20" s="22">
        <v>0.31972558906273219</v>
      </c>
      <c r="T20" s="22">
        <v>0.21451210287743994</v>
      </c>
      <c r="U20" s="22">
        <v>-1.5098659255696948E-2</v>
      </c>
      <c r="V20" s="22">
        <v>35.589729728111912</v>
      </c>
      <c r="W20" s="22">
        <v>1.4111444212409385</v>
      </c>
      <c r="X20" s="22">
        <v>-1.0000000000000007</v>
      </c>
      <c r="Y20" s="22">
        <v>-1.0000000000000007</v>
      </c>
      <c r="Z20" s="22">
        <v>60.501191311723801</v>
      </c>
      <c r="AA20" s="22">
        <v>3.8266524482567357E-2</v>
      </c>
      <c r="AB20" s="22">
        <v>0.17093445976628455</v>
      </c>
      <c r="AC20" s="22">
        <v>0.27448217498020294</v>
      </c>
      <c r="AD20" s="22">
        <v>24.184157961452748</v>
      </c>
      <c r="AE20" s="22">
        <v>-1.0000000000000007</v>
      </c>
      <c r="AF20" s="22">
        <v>-1.0000000000000007</v>
      </c>
      <c r="AG20" s="22">
        <v>-1.0000000000000007</v>
      </c>
      <c r="AH20" s="22">
        <v>0</v>
      </c>
      <c r="AI20" s="22">
        <v>-1.5098659255696948E-2</v>
      </c>
      <c r="AJ20" s="22">
        <v>-1.7526357714349454E-2</v>
      </c>
      <c r="AK20" s="22">
        <v>0.44443623039255953</v>
      </c>
      <c r="AL20" s="22">
        <v>-1.2182561802369998E-3</v>
      </c>
      <c r="AM20" s="22">
        <v>0.23414963129987287</v>
      </c>
      <c r="AN20" s="22">
        <v>-0.11808819307767246</v>
      </c>
      <c r="AO20" s="22">
        <v>8.0759219344596147</v>
      </c>
      <c r="AP20" s="22">
        <v>33.353477097012565</v>
      </c>
      <c r="AQ20" s="22">
        <v>0.85247236601780907</v>
      </c>
      <c r="AR20" s="22">
        <v>1.3738735440559495</v>
      </c>
      <c r="AS20" s="22">
        <v>-1.0000000000000007</v>
      </c>
      <c r="AT20" s="22">
        <v>-1.0000000000000007</v>
      </c>
      <c r="AU20" s="22">
        <v>6.0954121446445546</v>
      </c>
      <c r="AV20" s="22">
        <v>70.839713095927948</v>
      </c>
      <c r="AW20" s="22">
        <v>69.329847170358263</v>
      </c>
      <c r="AX20" s="22">
        <v>9.6104761688527884E-2</v>
      </c>
      <c r="AY20" s="22">
        <v>13.752315480794365</v>
      </c>
    </row>
    <row r="21" spans="1:51" x14ac:dyDescent="0.25">
      <c r="A21">
        <v>3277</v>
      </c>
      <c r="B21" t="s">
        <v>1620</v>
      </c>
      <c r="C21" s="22">
        <v>2.9345421270788061</v>
      </c>
      <c r="D21" s="22">
        <v>-0.17286021321719858</v>
      </c>
      <c r="E21" s="22">
        <v>7.6340005516143323</v>
      </c>
      <c r="F21" s="22">
        <v>7.5793416711781942</v>
      </c>
      <c r="G21" s="22">
        <v>7.5984599983251078E-2</v>
      </c>
      <c r="H21" s="22">
        <v>0</v>
      </c>
      <c r="I21" s="22">
        <v>4.559075998995068</v>
      </c>
      <c r="J21" s="22">
        <v>7.5984599983251078E-2</v>
      </c>
      <c r="K21" s="22">
        <v>-0.999999999999999</v>
      </c>
      <c r="L21" s="22">
        <v>-0.999999999999999</v>
      </c>
      <c r="M21" s="22">
        <v>1.5196919996650218</v>
      </c>
      <c r="N21" s="22">
        <v>15.072959797252059</v>
      </c>
      <c r="O21" s="22">
        <v>-0.49422501954079151</v>
      </c>
      <c r="P21" s="22">
        <v>53.237923607259837</v>
      </c>
      <c r="Q21" s="22">
        <v>17.642844581169513</v>
      </c>
      <c r="R21" s="22">
        <v>0.33333333333333282</v>
      </c>
      <c r="S21" s="22">
        <v>0.1890884283539348</v>
      </c>
      <c r="T21" s="22">
        <v>2.5438898223736107E-3</v>
      </c>
      <c r="U21" s="22">
        <v>6.2391859426823414E-3</v>
      </c>
      <c r="V21" s="22">
        <v>18.208809498762903</v>
      </c>
      <c r="W21" s="22">
        <v>0.34517104289558992</v>
      </c>
      <c r="X21" s="22">
        <v>-0.999999999999999</v>
      </c>
      <c r="Y21" s="22">
        <v>-0.999999999999999</v>
      </c>
      <c r="Z21" s="22">
        <v>102.99681323302825</v>
      </c>
      <c r="AA21" s="22">
        <v>0.43657487413029344</v>
      </c>
      <c r="AB21" s="22">
        <v>0.57641858027334858</v>
      </c>
      <c r="AC21" s="22">
        <v>0.32990972865827406</v>
      </c>
      <c r="AD21" s="22">
        <v>67.145159153095761</v>
      </c>
      <c r="AE21" s="22">
        <v>-0.999999999999999</v>
      </c>
      <c r="AF21" s="22">
        <v>-0.999999999999999</v>
      </c>
      <c r="AG21" s="22">
        <v>-0.999999999999999</v>
      </c>
      <c r="AH21" s="22">
        <v>0</v>
      </c>
      <c r="AI21" s="22">
        <v>6.2391859426823414E-3</v>
      </c>
      <c r="AJ21" s="22">
        <v>8.9783167678473622E-3</v>
      </c>
      <c r="AK21" s="22">
        <v>-0.17055513786245249</v>
      </c>
      <c r="AL21" s="22">
        <v>0.23934538942479455</v>
      </c>
      <c r="AM21" s="22">
        <v>-6.2519978617111352E-2</v>
      </c>
      <c r="AN21" s="22">
        <v>6.0285263194591003</v>
      </c>
      <c r="AO21" s="22">
        <v>-2.4157751547400457</v>
      </c>
      <c r="AP21" s="22">
        <v>22.767885497757973</v>
      </c>
      <c r="AQ21" s="22">
        <v>0.53120483745232383</v>
      </c>
      <c r="AR21" s="22">
        <v>0.42115564287884066</v>
      </c>
      <c r="AS21" s="22">
        <v>-0.999999999999999</v>
      </c>
      <c r="AT21" s="22">
        <v>-0.999999999999999</v>
      </c>
      <c r="AU21" s="22">
        <v>25.222186252347715</v>
      </c>
      <c r="AV21" s="22">
        <v>115.65399787554021</v>
      </c>
      <c r="AW21" s="22">
        <v>116.27791646980843</v>
      </c>
      <c r="AX21" s="22">
        <v>0.40994137911264061</v>
      </c>
      <c r="AY21" s="22">
        <v>27.335821243286819</v>
      </c>
    </row>
    <row r="22" spans="1:51" x14ac:dyDescent="0.25">
      <c r="A22">
        <v>3291</v>
      </c>
      <c r="B22" t="s">
        <v>1627</v>
      </c>
      <c r="C22" s="22">
        <v>4.351523864154716</v>
      </c>
      <c r="D22" s="22">
        <v>0.13599020433153802</v>
      </c>
      <c r="E22" s="22">
        <v>0.41325738287245034</v>
      </c>
      <c r="F22" s="22">
        <v>0.45980487648837615</v>
      </c>
      <c r="G22" s="22">
        <v>-0.161879221177818</v>
      </c>
      <c r="H22" s="22">
        <v>0</v>
      </c>
      <c r="I22" s="22">
        <v>-9.7127532706690758</v>
      </c>
      <c r="J22" s="22">
        <v>-0.161879221177818</v>
      </c>
      <c r="K22" s="22">
        <v>-0.99999999999999944</v>
      </c>
      <c r="L22" s="22">
        <v>-0.99999999999999944</v>
      </c>
      <c r="M22" s="22">
        <v>-3.2375844235563589</v>
      </c>
      <c r="N22" s="22">
        <v>-4.9014245300259862</v>
      </c>
      <c r="O22" s="22">
        <v>1.4699254762945626</v>
      </c>
      <c r="P22" s="22">
        <v>0.58252323070036627</v>
      </c>
      <c r="Q22" s="22">
        <v>0.48936121665113486</v>
      </c>
      <c r="R22" s="22">
        <v>0.33333333333333315</v>
      </c>
      <c r="S22" s="22">
        <v>0.31200353267851672</v>
      </c>
      <c r="T22" s="22">
        <v>-7.6432405634796086E-2</v>
      </c>
      <c r="U22" s="22">
        <v>-3.5143942214591658E-3</v>
      </c>
      <c r="V22" s="22">
        <v>29.090771493336501</v>
      </c>
      <c r="W22" s="22">
        <v>0.4414100627999899</v>
      </c>
      <c r="X22" s="22">
        <v>-0.99999999999999944</v>
      </c>
      <c r="Y22" s="22">
        <v>-0.99999999999999944</v>
      </c>
      <c r="Z22" s="22">
        <v>36.005556939076676</v>
      </c>
      <c r="AA22" s="22">
        <v>0.16424397560274118</v>
      </c>
      <c r="AB22" s="22">
        <v>4.2286312222461653E-2</v>
      </c>
      <c r="AC22" s="22">
        <v>-7.8021803243422005E-2</v>
      </c>
      <c r="AD22" s="22">
        <v>6.4254242290890424</v>
      </c>
      <c r="AE22" s="22">
        <v>-0.99999999999999944</v>
      </c>
      <c r="AF22" s="22">
        <v>-0.99999999999999944</v>
      </c>
      <c r="AG22" s="22">
        <v>-0.99999999999999944</v>
      </c>
      <c r="AH22" s="22">
        <v>0</v>
      </c>
      <c r="AI22" s="22">
        <v>-3.5143942214591658E-3</v>
      </c>
      <c r="AJ22" s="22">
        <v>-0.10919124621537363</v>
      </c>
      <c r="AK22" s="22">
        <v>-1.4291816350281247E-2</v>
      </c>
      <c r="AL22" s="22">
        <v>-0.17631339806543067</v>
      </c>
      <c r="AM22" s="22">
        <v>0.17279101252247095</v>
      </c>
      <c r="AN22" s="22">
        <v>-4.9537911827126369</v>
      </c>
      <c r="AO22" s="22">
        <v>4.24831623131037</v>
      </c>
      <c r="AP22" s="22">
        <v>19.378018222667428</v>
      </c>
      <c r="AQ22" s="22">
        <v>0.56539006615559495</v>
      </c>
      <c r="AR22" s="22">
        <v>0.27953084162217201</v>
      </c>
      <c r="AS22" s="22">
        <v>-0.99999999999999944</v>
      </c>
      <c r="AT22" s="22">
        <v>-0.99999999999999944</v>
      </c>
      <c r="AU22" s="22">
        <v>0.94916609313951095</v>
      </c>
      <c r="AV22" s="22">
        <v>35.352448640361061</v>
      </c>
      <c r="AW22" s="22">
        <v>35.001009218215145</v>
      </c>
      <c r="AX22" s="22">
        <v>2.0397187933544197E-3</v>
      </c>
      <c r="AY22" s="22">
        <v>-18.648296674574301</v>
      </c>
    </row>
    <row r="23" spans="1:51" x14ac:dyDescent="0.25">
      <c r="A23">
        <v>3293</v>
      </c>
      <c r="B23" t="s">
        <v>1629</v>
      </c>
      <c r="C23" s="22">
        <v>4.3334482000925867</v>
      </c>
      <c r="D23" s="22">
        <v>8.0266306997168593E-2</v>
      </c>
      <c r="E23" s="22">
        <v>-7.3604709974127214E-2</v>
      </c>
      <c r="F23" s="22">
        <v>-4.3679016715283348E-2</v>
      </c>
      <c r="G23" s="22">
        <v>0.57365618231979976</v>
      </c>
      <c r="H23" s="22">
        <v>0</v>
      </c>
      <c r="I23" s="22">
        <v>34.419370939187978</v>
      </c>
      <c r="J23" s="22">
        <v>0.57365618231979976</v>
      </c>
      <c r="K23" s="22">
        <v>-1.0000000000000018</v>
      </c>
      <c r="L23" s="22">
        <v>-1.0000000000000018</v>
      </c>
      <c r="M23" s="22">
        <v>11.47312364639599</v>
      </c>
      <c r="N23" s="22">
        <v>38.709140122565273</v>
      </c>
      <c r="O23" s="22">
        <v>-0.45328878250487464</v>
      </c>
      <c r="P23" s="22">
        <v>1.3909825606594124</v>
      </c>
      <c r="Q23" s="22">
        <v>0.37306348452164256</v>
      </c>
      <c r="R23" s="22">
        <v>0.3333333333333337</v>
      </c>
      <c r="S23" s="22">
        <v>0.48032049349856032</v>
      </c>
      <c r="T23" s="22">
        <v>0.30785323329622871</v>
      </c>
      <c r="U23" s="22">
        <v>-3.9959219240396776E-3</v>
      </c>
      <c r="V23" s="22">
        <v>21.754198235371334</v>
      </c>
      <c r="W23" s="22">
        <v>1.6094855625742939</v>
      </c>
      <c r="X23" s="22">
        <v>-1.0000000000000018</v>
      </c>
      <c r="Y23" s="22">
        <v>-1.0000000000000018</v>
      </c>
      <c r="Z23" s="22">
        <v>89.003861645163141</v>
      </c>
      <c r="AA23" s="22">
        <v>0.24591566201600307</v>
      </c>
      <c r="AB23" s="22">
        <v>0.53434663137061422</v>
      </c>
      <c r="AC23" s="22">
        <v>0.55726970511878626</v>
      </c>
      <c r="AD23" s="22">
        <v>66.876599925270142</v>
      </c>
      <c r="AE23" s="22">
        <v>-1.0000000000000018</v>
      </c>
      <c r="AF23" s="22">
        <v>-1.0000000000000018</v>
      </c>
      <c r="AG23" s="22">
        <v>-1.0000000000000018</v>
      </c>
      <c r="AH23" s="22">
        <v>0</v>
      </c>
      <c r="AI23" s="22">
        <v>-3.9959219240396776E-3</v>
      </c>
      <c r="AJ23" s="22">
        <v>-0.14586033388602718</v>
      </c>
      <c r="AK23" s="22">
        <v>-4.8085734607494462E-2</v>
      </c>
      <c r="AL23" s="22">
        <v>-5.6626557349432373E-3</v>
      </c>
      <c r="AM23" s="22">
        <v>0.32741910085298825</v>
      </c>
      <c r="AN23" s="22">
        <v>-0.87086806280371698</v>
      </c>
      <c r="AO23" s="22">
        <v>7.9450488482872332</v>
      </c>
      <c r="AP23" s="22">
        <v>56.173569174559304</v>
      </c>
      <c r="AQ23" s="22">
        <v>1.1175111382040832</v>
      </c>
      <c r="AR23" s="22">
        <v>2.1831417448940931</v>
      </c>
      <c r="AS23" s="22">
        <v>-1.0000000000000018</v>
      </c>
      <c r="AT23" s="22">
        <v>-1.0000000000000018</v>
      </c>
      <c r="AU23" s="22">
        <v>0.32938446780635922</v>
      </c>
      <c r="AV23" s="22">
        <v>135.65805061601566</v>
      </c>
      <c r="AW23" s="22">
        <v>135.25845842361167</v>
      </c>
      <c r="AX23" s="22">
        <v>0.5273474002362093</v>
      </c>
      <c r="AY23" s="22">
        <v>73.343792731898247</v>
      </c>
    </row>
    <row r="24" spans="1:51" x14ac:dyDescent="0.25">
      <c r="A24">
        <v>3294</v>
      </c>
      <c r="B24" t="s">
        <v>1630</v>
      </c>
      <c r="C24" s="22">
        <v>4.7651427935216777</v>
      </c>
      <c r="D24" s="22">
        <v>6.4272032641598614E-2</v>
      </c>
      <c r="E24" s="22">
        <v>-1.3994656489799968</v>
      </c>
      <c r="F24" s="22">
        <v>-1.3688504891401945</v>
      </c>
      <c r="G24" s="22">
        <v>-9.2581556062917666E-2</v>
      </c>
      <c r="H24" s="22">
        <v>0</v>
      </c>
      <c r="I24" s="22">
        <v>-5.5548933637750615</v>
      </c>
      <c r="J24" s="22">
        <v>-9.2581556062917666E-2</v>
      </c>
      <c r="K24" s="22">
        <v>-0.99999999999999822</v>
      </c>
      <c r="L24" s="22">
        <v>-0.99999999999999822</v>
      </c>
      <c r="M24" s="22">
        <v>-1.8516311212583538</v>
      </c>
      <c r="N24" s="22">
        <v>-2.1586010593935758</v>
      </c>
      <c r="O24" s="22">
        <v>1.4391333890681952</v>
      </c>
      <c r="P24" s="22">
        <v>-0.94724395136666184</v>
      </c>
      <c r="Q24" s="22">
        <v>-0.33327671887122645</v>
      </c>
      <c r="R24" s="22">
        <v>0.33333333333333315</v>
      </c>
      <c r="S24" s="22">
        <v>-2.4251732787020464E-2</v>
      </c>
      <c r="T24" s="22">
        <v>1.0011990730857722E-2</v>
      </c>
      <c r="U24" s="22">
        <v>6.4949920531082823E-4</v>
      </c>
      <c r="V24" s="22">
        <v>16.492985861815946</v>
      </c>
      <c r="W24" s="22">
        <v>0.1068133758893112</v>
      </c>
      <c r="X24" s="22">
        <v>-0.99999999999999822</v>
      </c>
      <c r="Y24" s="22">
        <v>-0.99999999999999822</v>
      </c>
      <c r="Z24" s="22">
        <v>44.121456892531313</v>
      </c>
      <c r="AA24" s="22">
        <v>0.38612328267007828</v>
      </c>
      <c r="AB24" s="22">
        <v>-0.10924953428445729</v>
      </c>
      <c r="AC24" s="22">
        <v>0.28236120660611047</v>
      </c>
      <c r="AD24" s="22">
        <v>27.961747749586586</v>
      </c>
      <c r="AE24" s="22">
        <v>-0.99999999999999822</v>
      </c>
      <c r="AF24" s="22">
        <v>-0.99999999999999822</v>
      </c>
      <c r="AG24" s="22">
        <v>-0.99999999999999822</v>
      </c>
      <c r="AH24" s="22">
        <v>0</v>
      </c>
      <c r="AI24" s="22">
        <v>6.4949920531082823E-4</v>
      </c>
      <c r="AJ24" s="22">
        <v>-1.1110733493025271E-2</v>
      </c>
      <c r="AK24" s="22">
        <v>-0.17276474313153864</v>
      </c>
      <c r="AL24" s="22">
        <v>-7.1580370553604361E-2</v>
      </c>
      <c r="AM24" s="22">
        <v>-0.2284273620815554</v>
      </c>
      <c r="AN24" s="22">
        <v>-1.8450629313052351</v>
      </c>
      <c r="AO24" s="22">
        <v>-6.5745077676965806</v>
      </c>
      <c r="AP24" s="22">
        <v>10.93809249804089</v>
      </c>
      <c r="AQ24" s="22">
        <v>0.31974309048248101</v>
      </c>
      <c r="AR24" s="22">
        <v>1.4231819826393585E-2</v>
      </c>
      <c r="AS24" s="22">
        <v>-0.99999999999999822</v>
      </c>
      <c r="AT24" s="22">
        <v>-0.99999999999999822</v>
      </c>
      <c r="AU24" s="22">
        <v>-1.7021272080114207</v>
      </c>
      <c r="AV24" s="22">
        <v>35.388348065441114</v>
      </c>
      <c r="AW24" s="22">
        <v>35.453297985972199</v>
      </c>
      <c r="AX24" s="22">
        <v>0.11663785403456065</v>
      </c>
      <c r="AY24" s="22">
        <v>7.9168238618760309</v>
      </c>
    </row>
    <row r="25" spans="1:51" x14ac:dyDescent="0.25">
      <c r="A25">
        <v>3740</v>
      </c>
      <c r="B25" t="s">
        <v>1832</v>
      </c>
      <c r="C25" s="22">
        <v>3.5971848875790857</v>
      </c>
      <c r="D25" s="22">
        <v>2.4393011718960769E-3</v>
      </c>
      <c r="E25" s="22">
        <v>0.36866910262733121</v>
      </c>
      <c r="F25" s="22">
        <v>0.37456832062690215</v>
      </c>
      <c r="G25" s="22">
        <v>0.7019260744127318</v>
      </c>
      <c r="H25" s="22">
        <v>0</v>
      </c>
      <c r="I25" s="22">
        <v>42.115564464763899</v>
      </c>
      <c r="J25" s="22">
        <v>0.7019260744127318</v>
      </c>
      <c r="K25" s="22">
        <v>-0.99999999999999667</v>
      </c>
      <c r="L25" s="22">
        <v>-0.99999999999999667</v>
      </c>
      <c r="M25" s="22">
        <v>14.038521488254638</v>
      </c>
      <c r="N25" s="22">
        <v>46.087317672969874</v>
      </c>
      <c r="O25" s="22">
        <v>6.5259325565632978E-2</v>
      </c>
      <c r="P25" s="22">
        <v>3.2422469756282659</v>
      </c>
      <c r="Q25" s="22">
        <v>1.168069555195373</v>
      </c>
      <c r="R25" s="22">
        <v>0.33333333333333237</v>
      </c>
      <c r="S25" s="22">
        <v>0.1912903344658666</v>
      </c>
      <c r="T25" s="22">
        <v>4.6688283926785992E-2</v>
      </c>
      <c r="U25" s="22">
        <v>1.0128190756257547E-2</v>
      </c>
      <c r="V25" s="22">
        <v>-4.8194372772195591</v>
      </c>
      <c r="W25" s="22">
        <v>3.426191745904629E-2</v>
      </c>
      <c r="X25" s="22">
        <v>-0.99999999999999667</v>
      </c>
      <c r="Y25" s="22">
        <v>-0.99999999999999667</v>
      </c>
      <c r="Z25" s="22">
        <v>26.930597245421382</v>
      </c>
      <c r="AA25" s="22">
        <v>0.40433446928647421</v>
      </c>
      <c r="AB25" s="22">
        <v>0.2893482131840564</v>
      </c>
      <c r="AC25" s="22">
        <v>-8.2043383121619212E-2</v>
      </c>
      <c r="AD25" s="22">
        <v>30.581964967445575</v>
      </c>
      <c r="AE25" s="22">
        <v>-0.99999999999999667</v>
      </c>
      <c r="AF25" s="22">
        <v>-0.99999999999999667</v>
      </c>
      <c r="AG25" s="22">
        <v>-0.99999999999999667</v>
      </c>
      <c r="AH25" s="22">
        <v>0</v>
      </c>
      <c r="AI25" s="22">
        <v>1.0128190756257547E-2</v>
      </c>
      <c r="AJ25" s="22">
        <v>5.0273479956333966E-2</v>
      </c>
      <c r="AK25" s="22">
        <v>0.31440804987343063</v>
      </c>
      <c r="AL25" s="22">
        <v>0.13261865994503141</v>
      </c>
      <c r="AM25" s="22">
        <v>0.25978244618649704</v>
      </c>
      <c r="AN25" s="22">
        <v>3.5668338984074546</v>
      </c>
      <c r="AO25" s="22">
        <v>8.0666014040295799</v>
      </c>
      <c r="AP25" s="22">
        <v>37.296127187544336</v>
      </c>
      <c r="AQ25" s="22">
        <v>0.58144014248224263</v>
      </c>
      <c r="AR25" s="22">
        <v>0.73618799187177864</v>
      </c>
      <c r="AS25" s="22">
        <v>-0.99999999999999667</v>
      </c>
      <c r="AT25" s="22">
        <v>-0.99999999999999667</v>
      </c>
      <c r="AU25" s="22">
        <v>1.5426378758222761</v>
      </c>
      <c r="AV25" s="22">
        <v>81.08451632242091</v>
      </c>
      <c r="AW25" s="22">
        <v>82.097335398046653</v>
      </c>
      <c r="AX25" s="22">
        <v>0.29268887728306642</v>
      </c>
      <c r="AY25" s="22">
        <v>31.097553113835666</v>
      </c>
    </row>
    <row r="26" spans="1:51" x14ac:dyDescent="0.25">
      <c r="A26">
        <v>3750</v>
      </c>
      <c r="B26" t="s">
        <v>1838</v>
      </c>
      <c r="C26" s="22">
        <v>5.3313473969573684</v>
      </c>
      <c r="D26" s="22">
        <v>-0.13399938880766959</v>
      </c>
      <c r="E26" s="22">
        <v>0.40953245284571854</v>
      </c>
      <c r="F26" s="22">
        <v>0.37281964721722788</v>
      </c>
      <c r="G26" s="22">
        <v>0.1987243754123835</v>
      </c>
      <c r="H26" s="22">
        <v>0</v>
      </c>
      <c r="I26" s="22">
        <v>11.923462524743016</v>
      </c>
      <c r="J26" s="22">
        <v>0.1987243754123835</v>
      </c>
      <c r="K26" s="22">
        <v>-1.0000000000000011</v>
      </c>
      <c r="L26" s="22">
        <v>-1.0000000000000011</v>
      </c>
      <c r="M26" s="22">
        <v>3.9744875082476705</v>
      </c>
      <c r="N26" s="22">
        <v>17.627629568917627</v>
      </c>
      <c r="O26" s="22">
        <v>2.1013236218714422</v>
      </c>
      <c r="P26" s="22">
        <v>-1.4431275167574988</v>
      </c>
      <c r="Q26" s="22">
        <v>-0.45954508910375341</v>
      </c>
      <c r="R26" s="22">
        <v>0.33333333333333348</v>
      </c>
      <c r="S26" s="22">
        <v>0.45462849571264585</v>
      </c>
      <c r="T26" s="22">
        <v>6.9607133935566487E-2</v>
      </c>
      <c r="U26" s="22">
        <v>0.12804573997736357</v>
      </c>
      <c r="V26" s="22">
        <v>31.475613101861047</v>
      </c>
      <c r="W26" s="22">
        <v>1.7460632719418128</v>
      </c>
      <c r="X26" s="22">
        <v>-1.0000000000000011</v>
      </c>
      <c r="Y26" s="22">
        <v>-1.0000000000000011</v>
      </c>
      <c r="Z26" s="22">
        <v>48.655225474723913</v>
      </c>
      <c r="AA26" s="22">
        <v>0.46321574199561077</v>
      </c>
      <c r="AB26" s="22">
        <v>-0.28716660736812194</v>
      </c>
      <c r="AC26" s="22">
        <v>0.17673401461184288</v>
      </c>
      <c r="AD26" s="22">
        <v>17.639157461966587</v>
      </c>
      <c r="AE26" s="22">
        <v>-1.0000000000000011</v>
      </c>
      <c r="AF26" s="22">
        <v>-1.0000000000000011</v>
      </c>
      <c r="AG26" s="22">
        <v>-1.0000000000000011</v>
      </c>
      <c r="AH26" s="22">
        <v>0</v>
      </c>
      <c r="AI26" s="22">
        <v>0.12804573997736357</v>
      </c>
      <c r="AJ26" s="22">
        <v>6.3058279660439406E-2</v>
      </c>
      <c r="AK26" s="22">
        <v>-0.16806011844321667</v>
      </c>
      <c r="AL26" s="22">
        <v>0.28998742237419495</v>
      </c>
      <c r="AM26" s="22">
        <v>-2.2075327370353739E-2</v>
      </c>
      <c r="AN26" s="22">
        <v>7.5649769576570698</v>
      </c>
      <c r="AO26" s="22">
        <v>-1.3921837764749272</v>
      </c>
      <c r="AP26" s="22">
        <v>43.399075626604066</v>
      </c>
      <c r="AQ26" s="22">
        <v>0.98561470295891029</v>
      </c>
      <c r="AR26" s="22">
        <v>1.944787647354197</v>
      </c>
      <c r="AS26" s="22">
        <v>-1.0000000000000011</v>
      </c>
      <c r="AT26" s="22">
        <v>-1.0000000000000011</v>
      </c>
      <c r="AU26" s="22">
        <v>-8.6725441886526033E-2</v>
      </c>
      <c r="AV26" s="22">
        <v>64.890671267166539</v>
      </c>
      <c r="AW26" s="22">
        <v>77.695245264902894</v>
      </c>
      <c r="AX26" s="22">
        <v>0.23060024354293313</v>
      </c>
      <c r="AY26" s="22">
        <v>-8.5499159473669337</v>
      </c>
    </row>
    <row r="27" spans="1:51" x14ac:dyDescent="0.25">
      <c r="A27">
        <v>3755</v>
      </c>
      <c r="B27" t="s">
        <v>1241</v>
      </c>
      <c r="C27" s="22">
        <v>6.3077449162929975</v>
      </c>
      <c r="D27" s="22">
        <v>-0.26719306402599918</v>
      </c>
      <c r="E27" s="22">
        <v>-3.6366231483053929E-2</v>
      </c>
      <c r="F27" s="22">
        <v>-0.11293718364453162</v>
      </c>
      <c r="G27" s="22">
        <v>0.41203190432673859</v>
      </c>
      <c r="H27" s="22">
        <v>0</v>
      </c>
      <c r="I27" s="22">
        <v>24.721914259604304</v>
      </c>
      <c r="J27" s="22">
        <v>0.41203190432673859</v>
      </c>
      <c r="K27" s="22">
        <v>-0.99999999999999867</v>
      </c>
      <c r="L27" s="22">
        <v>-0.99999999999999867</v>
      </c>
      <c r="M27" s="22">
        <v>8.240638086534771</v>
      </c>
      <c r="N27" s="22">
        <v>30.916721992252782</v>
      </c>
      <c r="O27" s="22">
        <v>-1.3241149497082985</v>
      </c>
      <c r="P27" s="22">
        <v>-2.125643706975723</v>
      </c>
      <c r="Q27" s="22">
        <v>-0.7996622865643066</v>
      </c>
      <c r="R27" s="22">
        <v>0.33333333333333282</v>
      </c>
      <c r="S27" s="22">
        <v>0.44403072885019984</v>
      </c>
      <c r="T27" s="22">
        <v>0.101445960154659</v>
      </c>
      <c r="U27" s="22">
        <v>6.2289636835461439E-3</v>
      </c>
      <c r="V27" s="22">
        <v>18.920283267799984</v>
      </c>
      <c r="W27" s="22">
        <v>0.92743898241217948</v>
      </c>
      <c r="X27" s="22">
        <v>-0.99999999999999867</v>
      </c>
      <c r="Y27" s="22">
        <v>-0.99999999999999867</v>
      </c>
      <c r="Z27" s="22">
        <v>78.177362927024589</v>
      </c>
      <c r="AA27" s="22">
        <v>0.50214983605126373</v>
      </c>
      <c r="AB27" s="22">
        <v>0.38507315069491455</v>
      </c>
      <c r="AC27" s="22">
        <v>0.31391185216959899</v>
      </c>
      <c r="AD27" s="22">
        <v>60.056741945788822</v>
      </c>
      <c r="AE27" s="22">
        <v>-0.99999999999999867</v>
      </c>
      <c r="AF27" s="22">
        <v>-0.99999999999999867</v>
      </c>
      <c r="AG27" s="22">
        <v>-0.99999999999999867</v>
      </c>
      <c r="AH27" s="22">
        <v>0</v>
      </c>
      <c r="AI27" s="22">
        <v>6.2289636835461439E-3</v>
      </c>
      <c r="AJ27" s="22">
        <v>-0.13646468912715945</v>
      </c>
      <c r="AK27" s="22">
        <v>4.260237120024396E-2</v>
      </c>
      <c r="AL27" s="22">
        <v>-7.4989053020282401E-2</v>
      </c>
      <c r="AM27" s="22">
        <v>0.21603162848011903</v>
      </c>
      <c r="AN27" s="22">
        <v>-2.5570497711428568</v>
      </c>
      <c r="AO27" s="22">
        <v>5.6138025680041963</v>
      </c>
      <c r="AP27" s="22">
        <v>43.642197527404264</v>
      </c>
      <c r="AQ27" s="22">
        <v>0.88503898602173747</v>
      </c>
      <c r="AR27" s="22">
        <v>1.3394708867389178</v>
      </c>
      <c r="AS27" s="22">
        <v>-0.99999999999999867</v>
      </c>
      <c r="AT27" s="22">
        <v>-0.99999999999999867</v>
      </c>
      <c r="AU27" s="22">
        <v>-0.91259947020883825</v>
      </c>
      <c r="AV27" s="22">
        <v>114.7078874872815</v>
      </c>
      <c r="AW27" s="22">
        <v>115.33078385563611</v>
      </c>
      <c r="AX27" s="22">
        <v>0.47847595107267232</v>
      </c>
      <c r="AY27" s="22">
        <v>38.635123724352432</v>
      </c>
    </row>
    <row r="28" spans="1:51" x14ac:dyDescent="0.25">
      <c r="A28">
        <v>3840</v>
      </c>
      <c r="B28" t="s">
        <v>1873</v>
      </c>
      <c r="C28" s="22">
        <v>4.82365864493008</v>
      </c>
      <c r="D28" s="22">
        <v>0.41413485395237598</v>
      </c>
      <c r="E28" s="22">
        <v>-1.8006152630283986E-2</v>
      </c>
      <c r="F28" s="22">
        <v>0.10643283710977798</v>
      </c>
      <c r="G28" s="22">
        <v>0.14195386971903257</v>
      </c>
      <c r="H28" s="22">
        <v>0</v>
      </c>
      <c r="I28" s="22">
        <v>8.5172321831419477</v>
      </c>
      <c r="J28" s="22">
        <v>0.14195386971903257</v>
      </c>
      <c r="K28" s="22">
        <v>-1.0000000000000004</v>
      </c>
      <c r="L28" s="22">
        <v>-1.0000000000000004</v>
      </c>
      <c r="M28" s="22">
        <v>2.8390773943806509</v>
      </c>
      <c r="N28" s="22">
        <v>13.447323665181807</v>
      </c>
      <c r="O28" s="22">
        <v>4.2312531984864146</v>
      </c>
      <c r="P28" s="22">
        <v>1.3437462519169399</v>
      </c>
      <c r="Q28" s="22">
        <v>0.96583820815150634</v>
      </c>
      <c r="R28" s="22">
        <v>0.33333333333333337</v>
      </c>
      <c r="S28" s="22">
        <v>0.28814594738905247</v>
      </c>
      <c r="T28" s="22">
        <v>9.6396404533536317E-2</v>
      </c>
      <c r="U28" s="22">
        <v>-2.8834424607905081E-2</v>
      </c>
      <c r="V28" s="22">
        <v>21.883495637159371</v>
      </c>
      <c r="W28" s="22">
        <v>0.64771627078651151</v>
      </c>
      <c r="X28" s="22">
        <v>-1.0000000000000004</v>
      </c>
      <c r="Y28" s="22">
        <v>-1.0000000000000004</v>
      </c>
      <c r="Z28" s="22">
        <v>51.723416704377506</v>
      </c>
      <c r="AA28" s="22">
        <v>0.28426042284625513</v>
      </c>
      <c r="AB28" s="22">
        <v>0.30094428941484214</v>
      </c>
      <c r="AC28" s="22">
        <v>-7.7230550797641913E-3</v>
      </c>
      <c r="AD28" s="22">
        <v>28.87408285906665</v>
      </c>
      <c r="AE28" s="22">
        <v>-1.0000000000000004</v>
      </c>
      <c r="AF28" s="22">
        <v>-1.0000000000000004</v>
      </c>
      <c r="AG28" s="22">
        <v>-1.0000000000000004</v>
      </c>
      <c r="AH28" s="22">
        <v>0</v>
      </c>
      <c r="AI28" s="22">
        <v>-2.8834424607905081E-2</v>
      </c>
      <c r="AJ28" s="22">
        <v>0.116741780855146</v>
      </c>
      <c r="AK28" s="22">
        <v>-4.181763857297776E-2</v>
      </c>
      <c r="AL28" s="22">
        <v>-6.7210598310267038E-3</v>
      </c>
      <c r="AM28" s="22">
        <v>2.7894490628842823E-3</v>
      </c>
      <c r="AN28" s="22">
        <v>0.41568240850006233</v>
      </c>
      <c r="AO28" s="22">
        <v>-0.13935196629278165</v>
      </c>
      <c r="AP28" s="22">
        <v>30.400727820301324</v>
      </c>
      <c r="AQ28" s="22">
        <v>0.68904126064801696</v>
      </c>
      <c r="AR28" s="22">
        <v>0.78967014050554385</v>
      </c>
      <c r="AS28" s="22">
        <v>-1.0000000000000004</v>
      </c>
      <c r="AT28" s="22">
        <v>-1.0000000000000004</v>
      </c>
      <c r="AU28" s="22">
        <v>1.0722710452612843</v>
      </c>
      <c r="AV28" s="22">
        <v>65.031388403266547</v>
      </c>
      <c r="AW28" s="22">
        <v>62.147945942476049</v>
      </c>
      <c r="AX28" s="22">
        <v>1.4575523668179663E-2</v>
      </c>
      <c r="AY28" s="22">
        <v>3.0690289426100152</v>
      </c>
    </row>
    <row r="29" spans="1:51" x14ac:dyDescent="0.25">
      <c r="A29">
        <v>4009</v>
      </c>
      <c r="B29" t="s">
        <v>1943</v>
      </c>
      <c r="C29" s="22">
        <v>2.3179182695156944</v>
      </c>
      <c r="D29" s="22">
        <v>0.30562285251947768</v>
      </c>
      <c r="E29" s="22">
        <v>0.65924028155998748</v>
      </c>
      <c r="F29" s="22">
        <v>0.75865459087912612</v>
      </c>
      <c r="G29" s="22">
        <v>-0.18130357969544336</v>
      </c>
      <c r="H29" s="22">
        <v>0</v>
      </c>
      <c r="I29" s="22">
        <v>-10.878214781726596</v>
      </c>
      <c r="J29" s="22">
        <v>-0.18130357969544336</v>
      </c>
      <c r="K29" s="22">
        <v>-1.0000000000000002</v>
      </c>
      <c r="L29" s="22">
        <v>-1.0000000000000002</v>
      </c>
      <c r="M29" s="22">
        <v>-3.6260715939088666</v>
      </c>
      <c r="N29" s="22">
        <v>-7.8016419213317745</v>
      </c>
      <c r="O29" s="22">
        <v>-0.29738847194630724</v>
      </c>
      <c r="P29" s="22">
        <v>0.96821754914802227</v>
      </c>
      <c r="Q29" s="22">
        <v>0.13566685006384024</v>
      </c>
      <c r="R29" s="22">
        <v>0.33333333333333326</v>
      </c>
      <c r="S29" s="22">
        <v>0.38555376171919775</v>
      </c>
      <c r="T29" s="22">
        <v>-8.2504216887032994E-2</v>
      </c>
      <c r="U29" s="22">
        <v>1.9999396488988359E-2</v>
      </c>
      <c r="V29" s="22">
        <v>33.507434173997162</v>
      </c>
      <c r="W29" s="22">
        <v>0.74180183908530151</v>
      </c>
      <c r="X29" s="22">
        <v>-1.0000000000000002</v>
      </c>
      <c r="Y29" s="22">
        <v>-1.0000000000000002</v>
      </c>
      <c r="Z29" s="22">
        <v>66.677801835417725</v>
      </c>
      <c r="AA29" s="22">
        <v>0.43699896904495916</v>
      </c>
      <c r="AB29" s="22">
        <v>0.31231716321024433</v>
      </c>
      <c r="AC29" s="22">
        <v>-8.8622116028069645E-2</v>
      </c>
      <c r="AD29" s="22">
        <v>33.034700811356707</v>
      </c>
      <c r="AE29" s="22">
        <v>-1.0000000000000002</v>
      </c>
      <c r="AF29" s="22">
        <v>-1.0000000000000002</v>
      </c>
      <c r="AG29" s="22">
        <v>-1.0000000000000002</v>
      </c>
      <c r="AH29" s="22">
        <v>0</v>
      </c>
      <c r="AI29" s="22">
        <v>1.9999396488988359E-2</v>
      </c>
      <c r="AJ29" s="22">
        <v>-3.9697538994847452E-2</v>
      </c>
      <c r="AK29" s="22">
        <v>-9.8878976586884687E-2</v>
      </c>
      <c r="AL29" s="22">
        <v>-4.9348379091254821E-2</v>
      </c>
      <c r="AM29" s="22">
        <v>-2.1180429752546449E-2</v>
      </c>
      <c r="AN29" s="22">
        <v>-1.4321971722556082</v>
      </c>
      <c r="AO29" s="22">
        <v>-1.0239056267480851</v>
      </c>
      <c r="AP29" s="22">
        <v>22.629219392270567</v>
      </c>
      <c r="AQ29" s="22">
        <v>0.65638227465448662</v>
      </c>
      <c r="AR29" s="22">
        <v>0.5604982593898582</v>
      </c>
      <c r="AS29" s="22">
        <v>-1.0000000000000002</v>
      </c>
      <c r="AT29" s="22">
        <v>-1.0000000000000002</v>
      </c>
      <c r="AU29" s="22">
        <v>0.89432144094296639</v>
      </c>
      <c r="AV29" s="22">
        <v>57.852254287337843</v>
      </c>
      <c r="AW29" s="22">
        <v>59.852193936236681</v>
      </c>
      <c r="AX29" s="22">
        <v>0.24183798970123899</v>
      </c>
      <c r="AY29" s="22">
        <v>-7.4971343385784834</v>
      </c>
    </row>
    <row r="30" spans="1:51" x14ac:dyDescent="0.25">
      <c r="A30">
        <v>4166</v>
      </c>
      <c r="B30" t="s">
        <v>2024</v>
      </c>
      <c r="C30" s="22">
        <v>4.7186033677698829</v>
      </c>
      <c r="D30" s="22">
        <v>-1.144604123864553</v>
      </c>
      <c r="E30" s="22">
        <v>-3.6642413246074694E-2</v>
      </c>
      <c r="F30" s="22">
        <v>-0.40448418789518581</v>
      </c>
      <c r="G30" s="22">
        <v>2.7892508261040262E-2</v>
      </c>
      <c r="H30" s="22">
        <v>0</v>
      </c>
      <c r="I30" s="22">
        <v>1.6735504956624179</v>
      </c>
      <c r="J30" s="22">
        <v>2.7892508261040262E-2</v>
      </c>
      <c r="K30" s="22">
        <v>-0.99999999999999889</v>
      </c>
      <c r="L30" s="22">
        <v>-0.99999999999999889</v>
      </c>
      <c r="M30" s="22">
        <v>0.55785016522080577</v>
      </c>
      <c r="N30" s="22">
        <v>5.9876696755371164</v>
      </c>
      <c r="O30" s="22">
        <v>-1.1035532278238239E-2</v>
      </c>
      <c r="P30" s="22">
        <v>1.734727374540987</v>
      </c>
      <c r="Q30" s="22">
        <v>0.41150745061372068</v>
      </c>
      <c r="R30" s="22">
        <v>0.3333333333333332</v>
      </c>
      <c r="S30" s="22">
        <v>0.28090436942606273</v>
      </c>
      <c r="T30" s="22">
        <v>-7.018286948011887E-2</v>
      </c>
      <c r="U30" s="22">
        <v>-5.2131595589195662E-3</v>
      </c>
      <c r="V30" s="22">
        <v>20.437966618372698</v>
      </c>
      <c r="W30" s="22">
        <v>0.21401432717063215</v>
      </c>
      <c r="X30" s="22">
        <v>-0.99999999999999889</v>
      </c>
      <c r="Y30" s="22">
        <v>-0.99999999999999889</v>
      </c>
      <c r="Z30" s="22">
        <v>19.540600369120238</v>
      </c>
      <c r="AA30" s="22">
        <v>0.23361464526490355</v>
      </c>
      <c r="AB30" s="22">
        <v>-0.24011843318924556</v>
      </c>
      <c r="AC30" s="22">
        <v>-1.967368607298163E-2</v>
      </c>
      <c r="AD30" s="22">
        <v>-1.308873699866179</v>
      </c>
      <c r="AE30" s="22">
        <v>-0.99999999999999889</v>
      </c>
      <c r="AF30" s="22">
        <v>-0.99999999999999889</v>
      </c>
      <c r="AG30" s="22">
        <v>-0.99999999999999889</v>
      </c>
      <c r="AH30" s="22">
        <v>0</v>
      </c>
      <c r="AI30" s="22">
        <v>-5.2131595589195662E-3</v>
      </c>
      <c r="AJ30" s="22">
        <v>0.28543256891484203</v>
      </c>
      <c r="AK30" s="22">
        <v>0.20804947583865682</v>
      </c>
      <c r="AL30" s="22">
        <v>9.668966269647826E-2</v>
      </c>
      <c r="AM30" s="22">
        <v>-1.2982054660222238E-2</v>
      </c>
      <c r="AN30" s="22">
        <v>3.844404411986166</v>
      </c>
      <c r="AO30" s="22">
        <v>0.71569601268772809</v>
      </c>
      <c r="AP30" s="22">
        <v>22.111517114035109</v>
      </c>
      <c r="AQ30" s="22">
        <v>0.53884167372035774</v>
      </c>
      <c r="AR30" s="22">
        <v>0.24190683543167235</v>
      </c>
      <c r="AS30" s="22">
        <v>-0.99999999999999889</v>
      </c>
      <c r="AT30" s="22">
        <v>-0.99999999999999889</v>
      </c>
      <c r="AU30" s="22">
        <v>7.0232627185352545E-3</v>
      </c>
      <c r="AV30" s="22">
        <v>26.243966057345077</v>
      </c>
      <c r="AW30" s="22">
        <v>25.722650101453119</v>
      </c>
      <c r="AX30" s="22">
        <v>-0.16834994448879212</v>
      </c>
      <c r="AY30" s="22">
        <v>-56.515868722893416</v>
      </c>
    </row>
    <row r="31" spans="1:51" x14ac:dyDescent="0.25">
      <c r="A31">
        <v>4181</v>
      </c>
      <c r="B31" t="s">
        <v>2029</v>
      </c>
      <c r="C31" s="22">
        <v>3.0417268448834212</v>
      </c>
      <c r="D31" s="22">
        <v>1.2617419665134105E-2</v>
      </c>
      <c r="E31" s="22">
        <v>0.68873637013739286</v>
      </c>
      <c r="F31" s="22">
        <v>0.68952000627221832</v>
      </c>
      <c r="G31" s="22">
        <v>0.11550636501495032</v>
      </c>
      <c r="H31" s="22">
        <v>0</v>
      </c>
      <c r="I31" s="22">
        <v>6.9303819008970216</v>
      </c>
      <c r="J31" s="22">
        <v>0.11550636501495032</v>
      </c>
      <c r="K31" s="22">
        <v>-0.99999999999999722</v>
      </c>
      <c r="L31" s="22">
        <v>-0.99999999999999722</v>
      </c>
      <c r="M31" s="22">
        <v>2.310127300299007</v>
      </c>
      <c r="N31" s="22">
        <v>10.66162875205266</v>
      </c>
      <c r="O31" s="22">
        <v>0.79055812225140465</v>
      </c>
      <c r="P31" s="22">
        <v>2.6198161159336539</v>
      </c>
      <c r="Q31" s="22">
        <v>1.1258301040665231</v>
      </c>
      <c r="R31" s="22">
        <v>0.33333333333333243</v>
      </c>
      <c r="S31" s="22">
        <v>0.24922777627992415</v>
      </c>
      <c r="T31" s="22">
        <v>-2.0541582969531486E-2</v>
      </c>
      <c r="U31" s="22">
        <v>-3.8853065328609868E-2</v>
      </c>
      <c r="V31" s="22">
        <v>16.306403852006589</v>
      </c>
      <c r="W31" s="22">
        <v>5.6939811603115037E-2</v>
      </c>
      <c r="X31" s="22">
        <v>-0.99999999999999722</v>
      </c>
      <c r="Y31" s="22">
        <v>-0.99999999999999722</v>
      </c>
      <c r="Z31" s="22">
        <v>34.888858658382659</v>
      </c>
      <c r="AA31" s="22">
        <v>-0.32699749863391969</v>
      </c>
      <c r="AB31" s="22">
        <v>0.4981133697905667</v>
      </c>
      <c r="AC31" s="22">
        <v>0.1780166228895439</v>
      </c>
      <c r="AD31" s="22">
        <v>17.456624702309561</v>
      </c>
      <c r="AE31" s="22">
        <v>-0.99999999999999722</v>
      </c>
      <c r="AF31" s="22">
        <v>-0.99999999999999722</v>
      </c>
      <c r="AG31" s="22">
        <v>-0.99999999999999722</v>
      </c>
      <c r="AH31" s="22">
        <v>0</v>
      </c>
      <c r="AI31" s="22">
        <v>-3.8853065328609868E-2</v>
      </c>
      <c r="AJ31" s="22">
        <v>7.8120295242376687E-3</v>
      </c>
      <c r="AK31" s="22">
        <v>0.40479178817453787</v>
      </c>
      <c r="AL31" s="22">
        <v>9.6772044725036296E-2</v>
      </c>
      <c r="AM31" s="22">
        <v>0.13969676131977068</v>
      </c>
      <c r="AN31" s="22">
        <v>2.4583612657470955</v>
      </c>
      <c r="AO31" s="22">
        <v>5.5163779738669563</v>
      </c>
      <c r="AP31" s="22">
        <v>23.236785752903618</v>
      </c>
      <c r="AQ31" s="22">
        <v>0.52316646131511513</v>
      </c>
      <c r="AR31" s="22">
        <v>0.17244617661806555</v>
      </c>
      <c r="AS31" s="22">
        <v>-0.99999999999999722</v>
      </c>
      <c r="AT31" s="22">
        <v>-0.99999999999999722</v>
      </c>
      <c r="AU31" s="22">
        <v>1.8153501103387404</v>
      </c>
      <c r="AV31" s="22">
        <v>51.066865384302261</v>
      </c>
      <c r="AW31" s="22">
        <v>47.181558851441274</v>
      </c>
      <c r="AX31" s="22">
        <v>0.23524487033854363</v>
      </c>
      <c r="AY31" s="22">
        <v>17.359522482371649</v>
      </c>
    </row>
    <row r="32" spans="1:51" x14ac:dyDescent="0.25">
      <c r="A32">
        <v>4182</v>
      </c>
      <c r="B32" t="s">
        <v>2030</v>
      </c>
      <c r="C32" s="22">
        <v>3.8933673392015802</v>
      </c>
      <c r="D32" s="22">
        <v>0.59180451589478378</v>
      </c>
      <c r="E32" s="22">
        <v>-6.0864432570696334E-2</v>
      </c>
      <c r="F32" s="22">
        <v>8.0803285209193124E-2</v>
      </c>
      <c r="G32" s="22">
        <v>-9.4938136217582833E-2</v>
      </c>
      <c r="H32" s="22">
        <v>0</v>
      </c>
      <c r="I32" s="22">
        <v>-5.6962881730549686</v>
      </c>
      <c r="J32" s="22">
        <v>-9.4938136217582833E-2</v>
      </c>
      <c r="K32" s="22">
        <v>-1.0000000000000007</v>
      </c>
      <c r="L32" s="22">
        <v>-1.0000000000000007</v>
      </c>
      <c r="M32" s="22">
        <v>-1.8987627243516578</v>
      </c>
      <c r="N32" s="22">
        <v>-1.7221175486441993</v>
      </c>
      <c r="O32" s="22">
        <v>-2.3231858650506085</v>
      </c>
      <c r="P32" s="22">
        <v>-0.67070781516094113</v>
      </c>
      <c r="Q32" s="22">
        <v>-0.46434523183938919</v>
      </c>
      <c r="R32" s="22">
        <v>0.33333333333333359</v>
      </c>
      <c r="S32" s="22">
        <v>0.47382409631270805</v>
      </c>
      <c r="T32" s="22">
        <v>-7.2741462590790534E-2</v>
      </c>
      <c r="U32" s="22">
        <v>2.4268728837678381E-2</v>
      </c>
      <c r="V32" s="22">
        <v>34.144913284420483</v>
      </c>
      <c r="W32" s="22">
        <v>0.83520407483039305</v>
      </c>
      <c r="X32" s="22">
        <v>-1.0000000000000007</v>
      </c>
      <c r="Y32" s="22">
        <v>-1.0000000000000007</v>
      </c>
      <c r="Z32" s="22">
        <v>75.961763382919472</v>
      </c>
      <c r="AA32" s="22">
        <v>0.25776745746414392</v>
      </c>
      <c r="AB32" s="22">
        <v>0.30237453787775093</v>
      </c>
      <c r="AC32" s="22">
        <v>0.28548191126487271</v>
      </c>
      <c r="AD32" s="22">
        <v>42.281195330338392</v>
      </c>
      <c r="AE32" s="22">
        <v>-1.0000000000000007</v>
      </c>
      <c r="AF32" s="22">
        <v>-1.0000000000000007</v>
      </c>
      <c r="AG32" s="22">
        <v>-1.0000000000000007</v>
      </c>
      <c r="AH32" s="22">
        <v>0</v>
      </c>
      <c r="AI32" s="22">
        <v>2.4268728837678381E-2</v>
      </c>
      <c r="AJ32" s="22">
        <v>0.15085855693265393</v>
      </c>
      <c r="AK32" s="22">
        <v>-7.3970912002644135E-2</v>
      </c>
      <c r="AL32" s="22">
        <v>-8.8897127989038524E-2</v>
      </c>
      <c r="AM32" s="22">
        <v>-5.0076686131972852E-2</v>
      </c>
      <c r="AN32" s="22">
        <v>-1.4681354150626937</v>
      </c>
      <c r="AO32" s="22">
        <v>-1.6217717133125416</v>
      </c>
      <c r="AP32" s="22">
        <v>28.448625111365505</v>
      </c>
      <c r="AQ32" s="22">
        <v>0.75868469589292897</v>
      </c>
      <c r="AR32" s="22">
        <v>0.74026593861281043</v>
      </c>
      <c r="AS32" s="22">
        <v>-1.0000000000000007</v>
      </c>
      <c r="AT32" s="22">
        <v>-1.0000000000000007</v>
      </c>
      <c r="AU32" s="22">
        <v>-0.38354194663019625</v>
      </c>
      <c r="AV32" s="22">
        <v>72.617874120962668</v>
      </c>
      <c r="AW32" s="22">
        <v>75.04474700473051</v>
      </c>
      <c r="AX32" s="22">
        <v>0.24200000928383603</v>
      </c>
      <c r="AY32" s="22">
        <v>30.903996459015499</v>
      </c>
    </row>
    <row r="33" spans="1:51" x14ac:dyDescent="0.25">
      <c r="A33">
        <v>4217</v>
      </c>
      <c r="B33" t="s">
        <v>2047</v>
      </c>
      <c r="C33" s="22">
        <v>-0.54305489795765671</v>
      </c>
      <c r="D33" s="22">
        <v>-1.1622723783193329</v>
      </c>
      <c r="E33" s="22">
        <v>-0.31815708379835111</v>
      </c>
      <c r="F33" s="22">
        <v>-0.66623545146953567</v>
      </c>
      <c r="G33" s="22">
        <v>2.4195273092297982E-2</v>
      </c>
      <c r="H33" s="22">
        <v>0</v>
      </c>
      <c r="I33" s="22">
        <v>1.4517163855378803</v>
      </c>
      <c r="J33" s="22">
        <v>2.4195273092297982E-2</v>
      </c>
      <c r="K33" s="22">
        <v>-1.0000000000000011</v>
      </c>
      <c r="L33" s="22">
        <v>-1.0000000000000011</v>
      </c>
      <c r="M33" s="22">
        <v>0.48390546184596095</v>
      </c>
      <c r="N33" s="22">
        <v>0.24242603611068481</v>
      </c>
      <c r="O33" s="22">
        <v>-0.92632115730187026</v>
      </c>
      <c r="P33" s="22">
        <v>1.2601724533963833E-2</v>
      </c>
      <c r="Q33" s="22">
        <v>-0.22457862904710724</v>
      </c>
      <c r="R33" s="22">
        <v>0.33333333333333365</v>
      </c>
      <c r="S33" s="22">
        <v>0.31655593617439876</v>
      </c>
      <c r="T33" s="22">
        <v>5.1438673167106867E-2</v>
      </c>
      <c r="U33" s="22">
        <v>-1.9158552043533641E-2</v>
      </c>
      <c r="V33" s="22">
        <v>26.318964701560297</v>
      </c>
      <c r="W33" s="22">
        <v>0.73939523247036509</v>
      </c>
      <c r="X33" s="22">
        <v>-1.0000000000000011</v>
      </c>
      <c r="Y33" s="22">
        <v>-1.0000000000000011</v>
      </c>
      <c r="Z33" s="22">
        <v>29.218142175417455</v>
      </c>
      <c r="AA33" s="22">
        <v>-0.22736181843700462</v>
      </c>
      <c r="AB33" s="22">
        <v>0.15895319515837525</v>
      </c>
      <c r="AC33" s="22">
        <v>0.13088374533671457</v>
      </c>
      <c r="AD33" s="22">
        <v>3.123756102904256</v>
      </c>
      <c r="AE33" s="22">
        <v>-1.0000000000000011</v>
      </c>
      <c r="AF33" s="22">
        <v>-1.0000000000000011</v>
      </c>
      <c r="AG33" s="22">
        <v>-1.0000000000000011</v>
      </c>
      <c r="AH33" s="22">
        <v>0</v>
      </c>
      <c r="AI33" s="22">
        <v>-1.9158552043533641E-2</v>
      </c>
      <c r="AJ33" s="22">
        <v>8.1082987235342852E-2</v>
      </c>
      <c r="AK33" s="22">
        <v>-5.2564207762810365E-2</v>
      </c>
      <c r="AL33" s="22">
        <v>9.8372415227261534E-2</v>
      </c>
      <c r="AM33" s="22">
        <v>5.5507174661417115E-2</v>
      </c>
      <c r="AN33" s="22">
        <v>2.8647253168582534</v>
      </c>
      <c r="AO33" s="22">
        <v>1.124858327721376</v>
      </c>
      <c r="AP33" s="22">
        <v>27.770681087098179</v>
      </c>
      <c r="AQ33" s="22">
        <v>0.68216939063130577</v>
      </c>
      <c r="AR33" s="22">
        <v>0.76359050556266339</v>
      </c>
      <c r="AS33" s="22">
        <v>-1.0000000000000011</v>
      </c>
      <c r="AT33" s="22">
        <v>-1.0000000000000011</v>
      </c>
      <c r="AU33" s="22">
        <v>-0.89081408051664301</v>
      </c>
      <c r="AV33" s="22">
        <v>30.585426539249518</v>
      </c>
      <c r="AW33" s="22">
        <v>28.669571334896155</v>
      </c>
      <c r="AX33" s="22">
        <v>0.17079016237514891</v>
      </c>
      <c r="AY33" s="22">
        <v>-17.69845441690369</v>
      </c>
    </row>
    <row r="34" spans="1:51" x14ac:dyDescent="0.25">
      <c r="A34">
        <v>4230</v>
      </c>
      <c r="B34" t="s">
        <v>2051</v>
      </c>
      <c r="C34" s="22">
        <v>3.1576570165584075</v>
      </c>
      <c r="D34" s="22">
        <v>0.18512142252703112</v>
      </c>
      <c r="E34" s="22">
        <v>0.13626484351911122</v>
      </c>
      <c r="F34" s="22">
        <v>0.18574093603183456</v>
      </c>
      <c r="G34" s="22">
        <v>0.13685479209987708</v>
      </c>
      <c r="H34" s="22">
        <v>0</v>
      </c>
      <c r="I34" s="22">
        <v>8.2112875259926206</v>
      </c>
      <c r="J34" s="22">
        <v>0.13685479209987708</v>
      </c>
      <c r="K34" s="22">
        <v>-1.0000000000000007</v>
      </c>
      <c r="L34" s="22">
        <v>-1.0000000000000007</v>
      </c>
      <c r="M34" s="22">
        <v>2.7370958419975415</v>
      </c>
      <c r="N34" s="22">
        <v>11.554685478582861</v>
      </c>
      <c r="O34" s="22">
        <v>0.70549323065568226</v>
      </c>
      <c r="P34" s="22">
        <v>1.6054824652465505</v>
      </c>
      <c r="Q34" s="22">
        <v>0.53511550811229613</v>
      </c>
      <c r="R34" s="22">
        <v>0.3333333333333337</v>
      </c>
      <c r="S34" s="22">
        <v>0.22589360784847731</v>
      </c>
      <c r="T34" s="22">
        <v>0.16146320720081375</v>
      </c>
      <c r="U34" s="22">
        <v>1.1870838971929058E-2</v>
      </c>
      <c r="V34" s="22">
        <v>23.828247810187086</v>
      </c>
      <c r="W34" s="22">
        <v>0.98594310764567517</v>
      </c>
      <c r="X34" s="22">
        <v>-1.0000000000000007</v>
      </c>
      <c r="Y34" s="22">
        <v>-1.0000000000000007</v>
      </c>
      <c r="Z34" s="22">
        <v>52.713440543210147</v>
      </c>
      <c r="AA34" s="22">
        <v>-1.295555591114279E-2</v>
      </c>
      <c r="AB34" s="22">
        <v>0.29919796444313268</v>
      </c>
      <c r="AC34" s="22">
        <v>0.28075913596622598</v>
      </c>
      <c r="AD34" s="22">
        <v>28.350077224910777</v>
      </c>
      <c r="AE34" s="22">
        <v>-1.0000000000000007</v>
      </c>
      <c r="AF34" s="22">
        <v>-1.0000000000000007</v>
      </c>
      <c r="AG34" s="22">
        <v>-1.0000000000000007</v>
      </c>
      <c r="AH34" s="22">
        <v>0</v>
      </c>
      <c r="AI34" s="22">
        <v>1.1870838971929058E-2</v>
      </c>
      <c r="AJ34" s="22">
        <v>8.1774342579653658E-2</v>
      </c>
      <c r="AK34" s="22">
        <v>5.9673802431887815E-2</v>
      </c>
      <c r="AL34" s="22">
        <v>-5.2010922354779478E-2</v>
      </c>
      <c r="AM34" s="22">
        <v>-0.16577676206138917</v>
      </c>
      <c r="AN34" s="22">
        <v>-0.8914013459712179</v>
      </c>
      <c r="AO34" s="22">
        <v>-3.8460500393752892</v>
      </c>
      <c r="AP34" s="22">
        <v>32.039535336179704</v>
      </c>
      <c r="AQ34" s="22">
        <v>0.73256098735455422</v>
      </c>
      <c r="AR34" s="22">
        <v>1.1227978997455523</v>
      </c>
      <c r="AS34" s="22">
        <v>-1.0000000000000007</v>
      </c>
      <c r="AT34" s="22">
        <v>-1.0000000000000007</v>
      </c>
      <c r="AU34" s="22">
        <v>0.72085644414413053</v>
      </c>
      <c r="AV34" s="22">
        <v>60.422075982417724</v>
      </c>
      <c r="AW34" s="22">
        <v>61.60915987961063</v>
      </c>
      <c r="AX34" s="22">
        <v>0.12040812169534103</v>
      </c>
      <c r="AY34" s="22">
        <v>-1.4648119959703298</v>
      </c>
    </row>
    <row r="35" spans="1:51" x14ac:dyDescent="0.25">
      <c r="A35">
        <v>4238</v>
      </c>
      <c r="B35" t="s">
        <v>2054</v>
      </c>
      <c r="C35" s="22">
        <v>1.2122859474879673</v>
      </c>
      <c r="D35" s="22">
        <v>-0.10984289494711115</v>
      </c>
      <c r="E35" s="22">
        <v>-0.10646810106674415</v>
      </c>
      <c r="F35" s="22">
        <v>-0.14602064183070546</v>
      </c>
      <c r="G35" s="22">
        <v>0.11840966455505958</v>
      </c>
      <c r="H35" s="22">
        <v>0</v>
      </c>
      <c r="I35" s="22">
        <v>7.1045798733035763</v>
      </c>
      <c r="J35" s="22">
        <v>0.11840966455505958</v>
      </c>
      <c r="K35" s="22">
        <v>-0.999999999999999</v>
      </c>
      <c r="L35" s="22">
        <v>-0.999999999999999</v>
      </c>
      <c r="M35" s="22">
        <v>2.3681932911011909</v>
      </c>
      <c r="N35" s="22">
        <v>8.170845178960839</v>
      </c>
      <c r="O35" s="22">
        <v>-0.82338553096079248</v>
      </c>
      <c r="P35" s="22">
        <v>0.46905654565365845</v>
      </c>
      <c r="Q35" s="22">
        <v>0.12049194585483924</v>
      </c>
      <c r="R35" s="22">
        <v>0.33333333333333304</v>
      </c>
      <c r="S35" s="22">
        <v>0.23094513497975788</v>
      </c>
      <c r="T35" s="22">
        <v>0.46246801354990058</v>
      </c>
      <c r="U35" s="22">
        <v>-2.4436835366853423E-2</v>
      </c>
      <c r="V35" s="22">
        <v>35.35599927764315</v>
      </c>
      <c r="W35" s="22">
        <v>2.0487669848545504</v>
      </c>
      <c r="X35" s="22">
        <v>-0.999999999999999</v>
      </c>
      <c r="Y35" s="22">
        <v>-0.999999999999999</v>
      </c>
      <c r="Z35" s="22">
        <v>16.253942003595331</v>
      </c>
      <c r="AA35" s="22">
        <v>-0.23842186617650901</v>
      </c>
      <c r="AB35" s="22">
        <v>4.5365923731480032E-2</v>
      </c>
      <c r="AC35" s="22">
        <v>-0.19139504195302409</v>
      </c>
      <c r="AD35" s="22">
        <v>-19.222549219902657</v>
      </c>
      <c r="AE35" s="22">
        <v>-0.999999999999999</v>
      </c>
      <c r="AF35" s="22">
        <v>-0.999999999999999</v>
      </c>
      <c r="AG35" s="22">
        <v>-0.999999999999999</v>
      </c>
      <c r="AH35" s="22">
        <v>0</v>
      </c>
      <c r="AI35" s="22">
        <v>-2.4436835366853423E-2</v>
      </c>
      <c r="AJ35" s="22">
        <v>3.1012286451138911E-2</v>
      </c>
      <c r="AK35" s="22">
        <v>1.9199943476537151E-2</v>
      </c>
      <c r="AL35" s="22">
        <v>-1.9635475764604025E-2</v>
      </c>
      <c r="AM35" s="22">
        <v>0.39185437356993519</v>
      </c>
      <c r="AN35" s="22">
        <v>-0.33582546185940643</v>
      </c>
      <c r="AO35" s="22">
        <v>9.8923590566310651</v>
      </c>
      <c r="AP35" s="22">
        <v>42.460579150946728</v>
      </c>
      <c r="AQ35" s="22">
        <v>1.0023096464961381</v>
      </c>
      <c r="AR35" s="22">
        <v>2.1671766494096105</v>
      </c>
      <c r="AS35" s="22">
        <v>-0.999999999999999</v>
      </c>
      <c r="AT35" s="22">
        <v>-0.999999999999999</v>
      </c>
      <c r="AU35" s="22">
        <v>-2.5528695975866312E-2</v>
      </c>
      <c r="AV35" s="22">
        <v>34.317146239187224</v>
      </c>
      <c r="AW35" s="22">
        <v>31.873462702501882</v>
      </c>
      <c r="AX35" s="22">
        <v>0.16581906423052079</v>
      </c>
      <c r="AY35" s="22">
        <v>-10.357200735587281</v>
      </c>
    </row>
    <row r="36" spans="1:51" x14ac:dyDescent="0.25">
      <c r="A36">
        <v>4260</v>
      </c>
      <c r="B36" t="s">
        <v>2065</v>
      </c>
      <c r="C36" s="22">
        <v>1.6353672645187527</v>
      </c>
      <c r="D36" s="22">
        <v>0.48467990491405522</v>
      </c>
      <c r="E36" s="22">
        <v>-0.49752844667630053</v>
      </c>
      <c r="F36" s="22">
        <v>-0.38862118554582631</v>
      </c>
      <c r="G36" s="22">
        <v>0.214887961653975</v>
      </c>
      <c r="H36" s="22">
        <v>0</v>
      </c>
      <c r="I36" s="22">
        <v>12.893277699238498</v>
      </c>
      <c r="J36" s="22">
        <v>0.214887961653975</v>
      </c>
      <c r="K36" s="22">
        <v>-0.99999999999999922</v>
      </c>
      <c r="L36" s="22">
        <v>-0.99999999999999922</v>
      </c>
      <c r="M36" s="22">
        <v>4.2977592330795007</v>
      </c>
      <c r="N36" s="22">
        <v>14.140023778211427</v>
      </c>
      <c r="O36" s="22">
        <v>-1.0806357836878551</v>
      </c>
      <c r="P36" s="22">
        <v>-0.17713156153904258</v>
      </c>
      <c r="Q36" s="22">
        <v>-0.15791698274094718</v>
      </c>
      <c r="R36" s="22">
        <v>0.33333333333333287</v>
      </c>
      <c r="S36" s="22">
        <v>1.4300117877931943E-2</v>
      </c>
      <c r="T36" s="22">
        <v>0.19395742300059693</v>
      </c>
      <c r="U36" s="22">
        <v>-1.0276028871606235E-3</v>
      </c>
      <c r="V36" s="22">
        <v>13.027012386829053</v>
      </c>
      <c r="W36" s="22">
        <v>0.71100729598206691</v>
      </c>
      <c r="X36" s="22">
        <v>-0.99999999999999922</v>
      </c>
      <c r="Y36" s="22">
        <v>-0.99999999999999922</v>
      </c>
      <c r="Z36" s="22">
        <v>12.485476581341008</v>
      </c>
      <c r="AA36" s="22">
        <v>-4.8113920376963569E-2</v>
      </c>
      <c r="AB36" s="22">
        <v>7.7575901741547992E-2</v>
      </c>
      <c r="AC36" s="22">
        <v>-3.7134357819526467E-2</v>
      </c>
      <c r="AD36" s="22">
        <v>-0.38361882274709636</v>
      </c>
      <c r="AE36" s="22">
        <v>-0.99999999999999922</v>
      </c>
      <c r="AF36" s="22">
        <v>-0.99999999999999922</v>
      </c>
      <c r="AG36" s="22">
        <v>-0.99999999999999922</v>
      </c>
      <c r="AH36" s="22">
        <v>0</v>
      </c>
      <c r="AI36" s="22">
        <v>-1.0276028871606235E-3</v>
      </c>
      <c r="AJ36" s="22">
        <v>-0.2312112218600475</v>
      </c>
      <c r="AK36" s="22">
        <v>0.15106630047742534</v>
      </c>
      <c r="AL36" s="22">
        <v>0.20872299523885351</v>
      </c>
      <c r="AM36" s="22">
        <v>-0.12026898438411236</v>
      </c>
      <c r="AN36" s="22">
        <v>4.0620187716710996</v>
      </c>
      <c r="AO36" s="22">
        <v>-2.2513931072156828</v>
      </c>
      <c r="AP36" s="22">
        <v>25.920290086067531</v>
      </c>
      <c r="AQ36" s="22">
        <v>0.54056327132470161</v>
      </c>
      <c r="AR36" s="22">
        <v>0.92589525763604175</v>
      </c>
      <c r="AS36" s="22">
        <v>-0.99999999999999922</v>
      </c>
      <c r="AT36" s="22">
        <v>-0.99999999999999922</v>
      </c>
      <c r="AU36" s="22">
        <v>-0.54653816828677337</v>
      </c>
      <c r="AV36" s="22">
        <v>24.374107252336746</v>
      </c>
      <c r="AW36" s="22">
        <v>24.271346963620683</v>
      </c>
      <c r="AX36" s="22">
        <v>-7.5620160568661866E-4</v>
      </c>
      <c r="AY36" s="22">
        <v>-32.282046164638849</v>
      </c>
    </row>
    <row r="37" spans="1:51" x14ac:dyDescent="0.25">
      <c r="A37">
        <v>4360</v>
      </c>
      <c r="B37" t="s">
        <v>2115</v>
      </c>
      <c r="C37" s="22">
        <v>3.189704893111533</v>
      </c>
      <c r="D37" s="22">
        <v>0.46835262686154083</v>
      </c>
      <c r="E37" s="22">
        <v>-0.12379503416039984</v>
      </c>
      <c r="F37" s="22">
        <v>1.9538829599095246E-2</v>
      </c>
      <c r="G37" s="22">
        <v>-0.36054448427578234</v>
      </c>
      <c r="H37" s="22">
        <v>0</v>
      </c>
      <c r="I37" s="22">
        <v>-21.632669056546945</v>
      </c>
      <c r="J37" s="22">
        <v>-0.36054448427578234</v>
      </c>
      <c r="K37" s="22">
        <v>-1.0000000000000009</v>
      </c>
      <c r="L37" s="22">
        <v>-1.0000000000000009</v>
      </c>
      <c r="M37" s="22">
        <v>-7.210889685515645</v>
      </c>
      <c r="N37" s="22">
        <v>-18.423425333836303</v>
      </c>
      <c r="O37" s="22">
        <v>-2.8717363244018701</v>
      </c>
      <c r="P37" s="22">
        <v>-0.73451133846447414</v>
      </c>
      <c r="Q37" s="22">
        <v>-0.57920721399093134</v>
      </c>
      <c r="R37" s="22">
        <v>0.33333333333333326</v>
      </c>
      <c r="S37" s="22">
        <v>-6.4753160066966298E-2</v>
      </c>
      <c r="T37" s="22">
        <v>-0.1464694048209543</v>
      </c>
      <c r="U37" s="22">
        <v>-1.8173243843152345E-3</v>
      </c>
      <c r="V37" s="22">
        <v>19.23351713347521</v>
      </c>
      <c r="W37" s="22">
        <v>-0.37328785901559458</v>
      </c>
      <c r="X37" s="22">
        <v>-1.0000000000000009</v>
      </c>
      <c r="Y37" s="22">
        <v>-1.0000000000000009</v>
      </c>
      <c r="Z37" s="22">
        <v>-1.9343125561752783</v>
      </c>
      <c r="AA37" s="22">
        <v>-0.11488426049654595</v>
      </c>
      <c r="AB37" s="22">
        <v>-7.5919693481420816E-2</v>
      </c>
      <c r="AC37" s="22">
        <v>-0.22096849553522424</v>
      </c>
      <c r="AD37" s="22">
        <v>-20.588622475659545</v>
      </c>
      <c r="AE37" s="22">
        <v>-1.0000000000000009</v>
      </c>
      <c r="AF37" s="22">
        <v>-1.0000000000000009</v>
      </c>
      <c r="AG37" s="22">
        <v>-1.0000000000000009</v>
      </c>
      <c r="AH37" s="22">
        <v>0</v>
      </c>
      <c r="AI37" s="22">
        <v>-1.8173243843152345E-3</v>
      </c>
      <c r="AJ37" s="22">
        <v>-8.9535050713720338E-2</v>
      </c>
      <c r="AK37" s="22">
        <v>-5.6142157767861099E-4</v>
      </c>
      <c r="AL37" s="22">
        <v>0.16234630526500279</v>
      </c>
      <c r="AM37" s="22">
        <v>-4.7955877139357922E-2</v>
      </c>
      <c r="AN37" s="22">
        <v>3.6109823780564674</v>
      </c>
      <c r="AO37" s="22">
        <v>-1.201704036372341</v>
      </c>
      <c r="AP37" s="22">
        <v>-2.3991519230717295</v>
      </c>
      <c r="AQ37" s="22">
        <v>0.12029344406109786</v>
      </c>
      <c r="AR37" s="22">
        <v>-0.73383234329137659</v>
      </c>
      <c r="AS37" s="22">
        <v>-1.0000000000000009</v>
      </c>
      <c r="AT37" s="22">
        <v>-1.0000000000000009</v>
      </c>
      <c r="AU37" s="22">
        <v>-0.5596683843918363</v>
      </c>
      <c r="AV37" s="22">
        <v>-21.559441926383926</v>
      </c>
      <c r="AW37" s="22">
        <v>-21.74117436481545</v>
      </c>
      <c r="AX37" s="22">
        <v>-0.24911962598720624</v>
      </c>
      <c r="AY37" s="22">
        <v>-68.404687186484168</v>
      </c>
    </row>
    <row r="38" spans="1:51" x14ac:dyDescent="0.25">
      <c r="A38">
        <v>4397</v>
      </c>
      <c r="B38" t="s">
        <v>2135</v>
      </c>
      <c r="C38" s="22">
        <v>5.1167061605631297</v>
      </c>
      <c r="D38" s="22">
        <v>-0.18146516732847223</v>
      </c>
      <c r="E38" s="22">
        <v>-0.12168730784698494</v>
      </c>
      <c r="F38" s="22">
        <v>-0.17942558739089912</v>
      </c>
      <c r="G38" s="22">
        <v>-0.20622666013538285</v>
      </c>
      <c r="H38" s="22">
        <v>0</v>
      </c>
      <c r="I38" s="22">
        <v>-12.373599608122973</v>
      </c>
      <c r="J38" s="22">
        <v>-0.20622666013538285</v>
      </c>
      <c r="K38" s="22">
        <v>-1.0000000000000018</v>
      </c>
      <c r="L38" s="22">
        <v>-1.0000000000000018</v>
      </c>
      <c r="M38" s="22">
        <v>-4.1245332027076547</v>
      </c>
      <c r="N38" s="22">
        <v>-7.4363190349507331</v>
      </c>
      <c r="O38" s="22">
        <v>0.10620639317112317</v>
      </c>
      <c r="P38" s="22">
        <v>-1.0075772953952251</v>
      </c>
      <c r="Q38" s="22">
        <v>-0.29428874404594763</v>
      </c>
      <c r="R38" s="22">
        <v>0.3333333333333337</v>
      </c>
      <c r="S38" s="22">
        <v>0.20432588470638366</v>
      </c>
      <c r="T38" s="22">
        <v>0.31148409734895055</v>
      </c>
      <c r="U38" s="22">
        <v>1.2474379912269615E-3</v>
      </c>
      <c r="V38" s="22">
        <v>42.264696540611098</v>
      </c>
      <c r="W38" s="22">
        <v>1.8575148105154715</v>
      </c>
      <c r="X38" s="22">
        <v>-1.0000000000000018</v>
      </c>
      <c r="Y38" s="22">
        <v>-1.0000000000000018</v>
      </c>
      <c r="Z38" s="22">
        <v>98.524304320068538</v>
      </c>
      <c r="AA38" s="22">
        <v>0.3694229105742784</v>
      </c>
      <c r="AB38" s="22">
        <v>0.29766972539607284</v>
      </c>
      <c r="AC38" s="22">
        <v>0.46398529449971521</v>
      </c>
      <c r="AD38" s="22">
        <v>56.553896523503283</v>
      </c>
      <c r="AE38" s="22">
        <v>-1.0000000000000018</v>
      </c>
      <c r="AF38" s="22">
        <v>-1.0000000000000018</v>
      </c>
      <c r="AG38" s="22">
        <v>-1.0000000000000018</v>
      </c>
      <c r="AH38" s="22">
        <v>0</v>
      </c>
      <c r="AI38" s="22">
        <v>1.2474379912269615E-3</v>
      </c>
      <c r="AJ38" s="22">
        <v>0.11737611286916434</v>
      </c>
      <c r="AK38" s="22">
        <v>5.5324559071129174E-2</v>
      </c>
      <c r="AL38" s="22">
        <v>-0.13049262795601069</v>
      </c>
      <c r="AM38" s="22">
        <v>1.9224858209993353E-2</v>
      </c>
      <c r="AN38" s="22">
        <v>-2.6754351345544451</v>
      </c>
      <c r="AO38" s="22">
        <v>0.75724425060548006</v>
      </c>
      <c r="AP38" s="22">
        <v>29.891096932488157</v>
      </c>
      <c r="AQ38" s="22">
        <v>0.85039075337989489</v>
      </c>
      <c r="AR38" s="22">
        <v>1.6512881503800885</v>
      </c>
      <c r="AS38" s="22">
        <v>-1.0000000000000018</v>
      </c>
      <c r="AT38" s="22">
        <v>-1.0000000000000018</v>
      </c>
      <c r="AU38" s="22">
        <v>-0.47371433143684705</v>
      </c>
      <c r="AV38" s="22">
        <v>91.845229535723234</v>
      </c>
      <c r="AW38" s="22">
        <v>91.969973334845918</v>
      </c>
      <c r="AX38" s="22">
        <v>0.33392886763068652</v>
      </c>
      <c r="AY38" s="22">
        <v>24.060324647289772</v>
      </c>
    </row>
    <row r="39" spans="1:51" x14ac:dyDescent="0.25">
      <c r="A39">
        <v>4480</v>
      </c>
      <c r="B39" t="s">
        <v>2166</v>
      </c>
      <c r="C39" s="22">
        <v>4.3275447740473654</v>
      </c>
      <c r="D39" s="22">
        <v>-7.5360932162266796E-3</v>
      </c>
      <c r="E39" s="22">
        <v>-9.9604317419152738E-2</v>
      </c>
      <c r="F39" s="22">
        <v>-0.10182651403100004</v>
      </c>
      <c r="G39" s="22">
        <v>0.20540133207152758</v>
      </c>
      <c r="H39" s="22">
        <v>0</v>
      </c>
      <c r="I39" s="22">
        <v>12.324079924291654</v>
      </c>
      <c r="J39" s="22">
        <v>0.20540133207152758</v>
      </c>
      <c r="K39" s="22">
        <v>-0.99999999999999989</v>
      </c>
      <c r="L39" s="22">
        <v>-0.99999999999999989</v>
      </c>
      <c r="M39" s="22">
        <v>4.1080266414305528</v>
      </c>
      <c r="N39" s="22">
        <v>16.549798184308024</v>
      </c>
      <c r="O39" s="22">
        <v>-3.2680078595192605</v>
      </c>
      <c r="P39" s="22">
        <v>-2.5299130948313104</v>
      </c>
      <c r="Q39" s="22">
        <v>-1.131496537002868</v>
      </c>
      <c r="R39" s="22">
        <v>0.33333333333333331</v>
      </c>
      <c r="S39" s="22">
        <v>0.38698735130724987</v>
      </c>
      <c r="T39" s="22">
        <v>0.21757150777527406</v>
      </c>
      <c r="U39" s="22">
        <v>0.12992490771918649</v>
      </c>
      <c r="V39" s="22">
        <v>34.496630722540615</v>
      </c>
      <c r="W39" s="22">
        <v>2.1731335196455532</v>
      </c>
      <c r="X39" s="22">
        <v>-0.99999999999999989</v>
      </c>
      <c r="Y39" s="22">
        <v>-0.99999999999999989</v>
      </c>
      <c r="Z39" s="22">
        <v>54.389932101661771</v>
      </c>
      <c r="AA39" s="22">
        <v>-3.5157715863859781E-2</v>
      </c>
      <c r="AB39" s="22">
        <v>-1.7356758545108646E-2</v>
      </c>
      <c r="AC39" s="22">
        <v>0.47301043273144866</v>
      </c>
      <c r="AD39" s="22">
        <v>21.024797916124005</v>
      </c>
      <c r="AE39" s="22">
        <v>-0.99999999999999989</v>
      </c>
      <c r="AF39" s="22">
        <v>-0.99999999999999989</v>
      </c>
      <c r="AG39" s="22">
        <v>-0.99999999999999989</v>
      </c>
      <c r="AH39" s="22">
        <v>0</v>
      </c>
      <c r="AI39" s="22">
        <v>0.12992490771918649</v>
      </c>
      <c r="AJ39" s="22">
        <v>0.41284458804320628</v>
      </c>
      <c r="AK39" s="22">
        <v>2.4050105905751355E-2</v>
      </c>
      <c r="AL39" s="22">
        <v>0.13748643199362945</v>
      </c>
      <c r="AM39" s="22">
        <v>-7.4760543565931523E-2</v>
      </c>
      <c r="AN39" s="22">
        <v>5.5013837400567649</v>
      </c>
      <c r="AO39" s="22">
        <v>-1.7487630596195312</v>
      </c>
      <c r="AP39" s="22">
        <v>46.820710646832261</v>
      </c>
      <c r="AQ39" s="22">
        <v>1.0678171001350441</v>
      </c>
      <c r="AR39" s="22">
        <v>2.3785348517170806</v>
      </c>
      <c r="AS39" s="22">
        <v>-0.99999999999999989</v>
      </c>
      <c r="AT39" s="22">
        <v>-0.99999999999999989</v>
      </c>
      <c r="AU39" s="22">
        <v>-1.2333230510338684</v>
      </c>
      <c r="AV39" s="22">
        <v>69.190967226350239</v>
      </c>
      <c r="AW39" s="22">
        <v>82.183457998268892</v>
      </c>
      <c r="AX39" s="22">
        <v>0.21628623725506246</v>
      </c>
      <c r="AY39" s="22">
        <v>5.0622170230987908</v>
      </c>
    </row>
    <row r="40" spans="1:51" x14ac:dyDescent="0.25">
      <c r="A40">
        <v>4511</v>
      </c>
      <c r="B40" t="s">
        <v>2184</v>
      </c>
      <c r="C40" s="22">
        <v>5.0647738829393054</v>
      </c>
      <c r="D40" s="22">
        <v>0.31291076451425309</v>
      </c>
      <c r="E40" s="22">
        <v>6.4519063343011662E-2</v>
      </c>
      <c r="F40" s="22">
        <v>0.16293724829080564</v>
      </c>
      <c r="G40" s="22">
        <v>0.25614402194459152</v>
      </c>
      <c r="H40" s="22">
        <v>0</v>
      </c>
      <c r="I40" s="22">
        <v>15.36864131667549</v>
      </c>
      <c r="J40" s="22">
        <v>0.25614402194459152</v>
      </c>
      <c r="K40" s="22">
        <v>-1.0000000000000002</v>
      </c>
      <c r="L40" s="22">
        <v>-1.0000000000000002</v>
      </c>
      <c r="M40" s="22">
        <v>5.1228804388918299</v>
      </c>
      <c r="N40" s="22">
        <v>20.596352447905605</v>
      </c>
      <c r="O40" s="22">
        <v>3.1122678563957336</v>
      </c>
      <c r="P40" s="22">
        <v>7.3545468799253859</v>
      </c>
      <c r="Q40" s="22">
        <v>2.7911452097228633</v>
      </c>
      <c r="R40" s="22">
        <v>0.33333333333333343</v>
      </c>
      <c r="S40" s="22">
        <v>0.30710845930480607</v>
      </c>
      <c r="T40" s="22">
        <v>0.31851459536982674</v>
      </c>
      <c r="U40" s="22">
        <v>-4.2200967823508524E-2</v>
      </c>
      <c r="V40" s="22">
        <v>26.424455929594622</v>
      </c>
      <c r="W40" s="22">
        <v>1.348154018292351</v>
      </c>
      <c r="X40" s="22">
        <v>-1.0000000000000002</v>
      </c>
      <c r="Y40" s="22">
        <v>-1.0000000000000002</v>
      </c>
      <c r="Z40" s="22">
        <v>33.76921293391738</v>
      </c>
      <c r="AA40" s="22">
        <v>0.25728748589167744</v>
      </c>
      <c r="AB40" s="22">
        <v>0.17505465333924927</v>
      </c>
      <c r="AC40" s="22">
        <v>-0.34126990333892926</v>
      </c>
      <c r="AD40" s="22">
        <v>4.5536117945998651</v>
      </c>
      <c r="AE40" s="22">
        <v>-1.0000000000000002</v>
      </c>
      <c r="AF40" s="22">
        <v>-1.0000000000000002</v>
      </c>
      <c r="AG40" s="22">
        <v>-1.0000000000000002</v>
      </c>
      <c r="AH40" s="22">
        <v>0</v>
      </c>
      <c r="AI40" s="22">
        <v>-4.2200967823508524E-2</v>
      </c>
      <c r="AJ40" s="22">
        <v>5.1650298867593286E-2</v>
      </c>
      <c r="AK40" s="22">
        <v>-5.5412550709488501E-2</v>
      </c>
      <c r="AL40" s="22">
        <v>-0.15494672333103321</v>
      </c>
      <c r="AM40" s="22">
        <v>-0.14917912161547625</v>
      </c>
      <c r="AN40" s="22">
        <v>-3.6154165889378636</v>
      </c>
      <c r="AO40" s="22">
        <v>-4.0065407939343496</v>
      </c>
      <c r="AP40" s="22">
        <v>41.793097246270129</v>
      </c>
      <c r="AQ40" s="22">
        <v>0.91675542018445721</v>
      </c>
      <c r="AR40" s="22">
        <v>1.6042980402369429</v>
      </c>
      <c r="AS40" s="22">
        <v>-1.0000000000000002</v>
      </c>
      <c r="AT40" s="22">
        <v>-1.0000000000000002</v>
      </c>
      <c r="AU40" s="22">
        <v>2.9540824580136698</v>
      </c>
      <c r="AV40" s="22">
        <v>50.359024587888626</v>
      </c>
      <c r="AW40" s="22">
        <v>46.138927805537776</v>
      </c>
      <c r="AX40" s="22">
        <v>-5.5161848909976025E-2</v>
      </c>
      <c r="AY40" s="22">
        <v>-13.792096951244398</v>
      </c>
    </row>
    <row r="41" spans="1:51" x14ac:dyDescent="0.25">
      <c r="A41">
        <v>4539</v>
      </c>
      <c r="B41" t="s">
        <v>2201</v>
      </c>
      <c r="C41" s="22">
        <v>4.8639078552684216</v>
      </c>
      <c r="D41" s="22">
        <v>0.43650109321608821</v>
      </c>
      <c r="E41" s="22">
        <v>-0.2195655352422769</v>
      </c>
      <c r="F41" s="22">
        <v>-8.6621846113806078E-2</v>
      </c>
      <c r="G41" s="22">
        <v>-4.1712468325597371E-2</v>
      </c>
      <c r="H41" s="22">
        <v>0</v>
      </c>
      <c r="I41" s="22">
        <v>-2.5027480995358413</v>
      </c>
      <c r="J41" s="22">
        <v>-4.1712468325597371E-2</v>
      </c>
      <c r="K41" s="22">
        <v>-0.99999999999999978</v>
      </c>
      <c r="L41" s="22">
        <v>-0.99999999999999978</v>
      </c>
      <c r="M41" s="22">
        <v>-0.83424936651194714</v>
      </c>
      <c r="N41" s="22">
        <v>2.2745379096187683</v>
      </c>
      <c r="O41" s="22">
        <v>16.646611820797784</v>
      </c>
      <c r="P41" s="22">
        <v>0.63209164965286313</v>
      </c>
      <c r="Q41" s="22">
        <v>1.7271090130364617</v>
      </c>
      <c r="R41" s="22">
        <v>0.3333333333333327</v>
      </c>
      <c r="S41" s="22">
        <v>0.26767271612737831</v>
      </c>
      <c r="T41" s="22">
        <v>0.56204105402729776</v>
      </c>
      <c r="U41" s="22">
        <v>0.1297797695105809</v>
      </c>
      <c r="V41" s="22">
        <v>53.381573652967525</v>
      </c>
      <c r="W41" s="22">
        <v>3.6085624163421235</v>
      </c>
      <c r="X41" s="22">
        <v>-0.99999999999999978</v>
      </c>
      <c r="Y41" s="22">
        <v>-0.99999999999999978</v>
      </c>
      <c r="Z41" s="22">
        <v>105.30204218910271</v>
      </c>
      <c r="AA41" s="22">
        <v>0.29518113050013506</v>
      </c>
      <c r="AB41" s="22">
        <v>0.55408322120619646</v>
      </c>
      <c r="AC41" s="22">
        <v>0.15460283875564412</v>
      </c>
      <c r="AD41" s="22">
        <v>50.193359523098827</v>
      </c>
      <c r="AE41" s="22">
        <v>-0.99999999999999978</v>
      </c>
      <c r="AF41" s="22">
        <v>-0.99999999999999978</v>
      </c>
      <c r="AG41" s="22">
        <v>-0.99999999999999978</v>
      </c>
      <c r="AH41" s="22">
        <v>0</v>
      </c>
      <c r="AI41" s="22">
        <v>0.1297797695105809</v>
      </c>
      <c r="AJ41" s="22">
        <v>0.32514292443522119</v>
      </c>
      <c r="AK41" s="22">
        <v>-0.14403693610283722</v>
      </c>
      <c r="AL41" s="22">
        <v>-0.19951670070914587</v>
      </c>
      <c r="AM41" s="22">
        <v>0.2127236814180429</v>
      </c>
      <c r="AN41" s="22">
        <v>-3.3622028955525405</v>
      </c>
      <c r="AO41" s="22">
        <v>4.5979073549368854</v>
      </c>
      <c r="AP41" s="22">
        <v>50.878825553431696</v>
      </c>
      <c r="AQ41" s="22">
        <v>1.2928268729985906</v>
      </c>
      <c r="AR41" s="22">
        <v>3.5668499480165266</v>
      </c>
      <c r="AS41" s="22">
        <v>-0.99999999999999978</v>
      </c>
      <c r="AT41" s="22">
        <v>-0.99999999999999978</v>
      </c>
      <c r="AU41" s="22">
        <v>1.6404871669226553</v>
      </c>
      <c r="AV41" s="22">
        <v>112.1744874536584</v>
      </c>
      <c r="AW41" s="22">
        <v>125.15246440471654</v>
      </c>
      <c r="AX41" s="22">
        <v>0.44727847113914571</v>
      </c>
      <c r="AY41" s="22">
        <v>70.099200089135365</v>
      </c>
    </row>
    <row r="42" spans="1:51" x14ac:dyDescent="0.25">
      <c r="A42">
        <v>4674</v>
      </c>
      <c r="B42" t="s">
        <v>2277</v>
      </c>
      <c r="C42" s="22">
        <v>4.8085115710441739</v>
      </c>
      <c r="D42" s="22">
        <v>-0.2162558077738459</v>
      </c>
      <c r="E42" s="22">
        <v>0.78683161036682914</v>
      </c>
      <c r="F42" s="22">
        <v>0.72933900620416858</v>
      </c>
      <c r="G42" s="22">
        <v>-0.30678117577444997</v>
      </c>
      <c r="H42" s="22">
        <v>0</v>
      </c>
      <c r="I42" s="22">
        <v>-18.406870546467005</v>
      </c>
      <c r="J42" s="22">
        <v>-0.30678117577444997</v>
      </c>
      <c r="K42" s="22">
        <v>-1.0000000000000004</v>
      </c>
      <c r="L42" s="22">
        <v>-1.0000000000000004</v>
      </c>
      <c r="M42" s="22">
        <v>-6.1356235154889998</v>
      </c>
      <c r="N42" s="22">
        <v>-12.869019969218664</v>
      </c>
      <c r="O42" s="22">
        <v>0.94429765243418906</v>
      </c>
      <c r="P42" s="22">
        <v>0.25083135183358474</v>
      </c>
      <c r="Q42" s="22">
        <v>0.17305351941934582</v>
      </c>
      <c r="R42" s="22">
        <v>0.33333333333333348</v>
      </c>
      <c r="S42" s="22">
        <v>0.38719312802380501</v>
      </c>
      <c r="T42" s="22">
        <v>0.19732659801898297</v>
      </c>
      <c r="U42" s="22">
        <v>-2.8267921250136364E-2</v>
      </c>
      <c r="V42" s="22">
        <v>47.854652556017442</v>
      </c>
      <c r="W42" s="22">
        <v>1.7270988147259898</v>
      </c>
      <c r="X42" s="22">
        <v>-1.0000000000000004</v>
      </c>
      <c r="Y42" s="22">
        <v>-1.0000000000000004</v>
      </c>
      <c r="Z42" s="22">
        <v>63.836418152141576</v>
      </c>
      <c r="AA42" s="22">
        <v>9.9557170004869827E-2</v>
      </c>
      <c r="AB42" s="22">
        <v>-9.8613937147242467E-2</v>
      </c>
      <c r="AC42" s="22">
        <v>0.31523100867646914</v>
      </c>
      <c r="AD42" s="22">
        <v>15.808712076704834</v>
      </c>
      <c r="AE42" s="22">
        <v>-1.0000000000000004</v>
      </c>
      <c r="AF42" s="22">
        <v>-1.0000000000000004</v>
      </c>
      <c r="AG42" s="22">
        <v>-1.0000000000000004</v>
      </c>
      <c r="AH42" s="22">
        <v>0</v>
      </c>
      <c r="AI42" s="22">
        <v>-2.8267921250136364E-2</v>
      </c>
      <c r="AJ42" s="22">
        <v>-0.12846836931338648</v>
      </c>
      <c r="AK42" s="22">
        <v>0.16050462886938399</v>
      </c>
      <c r="AL42" s="22">
        <v>-2.8669469050597376E-2</v>
      </c>
      <c r="AM42" s="22">
        <v>0.17002818029098796</v>
      </c>
      <c r="AN42" s="22">
        <v>-1.3590785728318668</v>
      </c>
      <c r="AO42" s="22">
        <v>5.0532276516216186</v>
      </c>
      <c r="AP42" s="22">
        <v>29.447782009550409</v>
      </c>
      <c r="AQ42" s="22">
        <v>0.88958513812598539</v>
      </c>
      <c r="AR42" s="22">
        <v>1.4203176389515384</v>
      </c>
      <c r="AS42" s="22">
        <v>-1.0000000000000004</v>
      </c>
      <c r="AT42" s="22">
        <v>-1.0000000000000004</v>
      </c>
      <c r="AU42" s="22">
        <v>0.90239252562351446</v>
      </c>
      <c r="AV42" s="22">
        <v>56.020625834544553</v>
      </c>
      <c r="AW42" s="22">
        <v>53.193833709530914</v>
      </c>
      <c r="AX42" s="22">
        <v>0.32236937766116258</v>
      </c>
      <c r="AY42" s="22">
        <v>-6.8134431433622291</v>
      </c>
    </row>
    <row r="43" spans="1:51" x14ac:dyDescent="0.25">
      <c r="A43">
        <v>4728</v>
      </c>
      <c r="B43" t="s">
        <v>2297</v>
      </c>
      <c r="C43" s="22">
        <v>4.8889278707090815</v>
      </c>
      <c r="D43" s="22">
        <v>-0.14307580930063235</v>
      </c>
      <c r="E43" s="22">
        <v>1.0044885960912115</v>
      </c>
      <c r="F43" s="22">
        <v>0.96292118308165608</v>
      </c>
      <c r="G43" s="22">
        <v>0.15766515091381283</v>
      </c>
      <c r="H43" s="22">
        <v>0</v>
      </c>
      <c r="I43" s="22">
        <v>9.4599090548287723</v>
      </c>
      <c r="J43" s="22">
        <v>0.15766515091381283</v>
      </c>
      <c r="K43" s="22">
        <v>-1.0000000000000007</v>
      </c>
      <c r="L43" s="22">
        <v>-1.0000000000000007</v>
      </c>
      <c r="M43" s="22">
        <v>3.1533030182762571</v>
      </c>
      <c r="N43" s="22">
        <v>15.311758108619507</v>
      </c>
      <c r="O43" s="22">
        <v>1.6312286139389627</v>
      </c>
      <c r="P43" s="22">
        <v>0.30494514279419582</v>
      </c>
      <c r="Q43" s="22">
        <v>0.22096187401888853</v>
      </c>
      <c r="R43" s="22">
        <v>0.33333333333333326</v>
      </c>
      <c r="S43" s="22">
        <v>0.24218489390447601</v>
      </c>
      <c r="T43" s="22">
        <v>0.10834199948308652</v>
      </c>
      <c r="U43" s="22">
        <v>-1.2346954231034733E-3</v>
      </c>
      <c r="V43" s="22">
        <v>20.998415215359184</v>
      </c>
      <c r="W43" s="22">
        <v>0.73853952309929327</v>
      </c>
      <c r="X43" s="22">
        <v>-1.0000000000000007</v>
      </c>
      <c r="Y43" s="22">
        <v>-1.0000000000000007</v>
      </c>
      <c r="Z43" s="22">
        <v>30.111019351893074</v>
      </c>
      <c r="AA43" s="22">
        <v>-0.11908216418934969</v>
      </c>
      <c r="AB43" s="22">
        <v>9.5296979031449014E-2</v>
      </c>
      <c r="AC43" s="22">
        <v>0.2016180304082007</v>
      </c>
      <c r="AD43" s="22">
        <v>8.8916422625150027</v>
      </c>
      <c r="AE43" s="22">
        <v>-1.0000000000000007</v>
      </c>
      <c r="AF43" s="22">
        <v>-1.0000000000000007</v>
      </c>
      <c r="AG43" s="22">
        <v>-1.0000000000000007</v>
      </c>
      <c r="AH43" s="22">
        <v>0</v>
      </c>
      <c r="AI43" s="22">
        <v>-1.2346954231034733E-3</v>
      </c>
      <c r="AJ43" s="22">
        <v>-1.8965147645825898E-2</v>
      </c>
      <c r="AK43" s="22">
        <v>0.2090627879047379</v>
      </c>
      <c r="AL43" s="22">
        <v>-0.19036605373555471</v>
      </c>
      <c r="AM43" s="22">
        <v>-0.25734924725500663</v>
      </c>
      <c r="AN43" s="22">
        <v>-4.8539770816179963</v>
      </c>
      <c r="AO43" s="22">
        <v>-5.3884172418514753</v>
      </c>
      <c r="AP43" s="22">
        <v>30.458324270187969</v>
      </c>
      <c r="AQ43" s="22">
        <v>0.68262553129779258</v>
      </c>
      <c r="AR43" s="22">
        <v>0.89620467401310622</v>
      </c>
      <c r="AS43" s="22">
        <v>-1.0000000000000007</v>
      </c>
      <c r="AT43" s="22">
        <v>-1.0000000000000007</v>
      </c>
      <c r="AU43" s="22">
        <v>1.1838830571005445</v>
      </c>
      <c r="AV43" s="22">
        <v>40.034360218661092</v>
      </c>
      <c r="AW43" s="22">
        <v>39.910890676350746</v>
      </c>
      <c r="AX43" s="22">
        <v>0.24643394962100751</v>
      </c>
      <c r="AY43" s="22">
        <v>-11.994677004142597</v>
      </c>
    </row>
    <row r="44" spans="1:51" x14ac:dyDescent="0.25">
      <c r="A44">
        <v>4741</v>
      </c>
      <c r="B44" t="s">
        <v>2309</v>
      </c>
      <c r="C44" s="22">
        <v>4.5589920519356735</v>
      </c>
      <c r="D44" s="22">
        <v>1.7131190169635581E-3</v>
      </c>
      <c r="E44" s="22">
        <v>-0.54576551200640377</v>
      </c>
      <c r="F44" s="22">
        <v>-0.58388283509580918</v>
      </c>
      <c r="G44" s="22">
        <v>-2.4562038760646339E-2</v>
      </c>
      <c r="H44" s="22">
        <v>0</v>
      </c>
      <c r="I44" s="22">
        <v>-1.4737223256387795</v>
      </c>
      <c r="J44" s="22">
        <v>-2.4562038760646339E-2</v>
      </c>
      <c r="K44" s="22">
        <v>-1.0000000000000013</v>
      </c>
      <c r="L44" s="22">
        <v>-1.0000000000000013</v>
      </c>
      <c r="M44" s="22">
        <v>-0.49124077521292636</v>
      </c>
      <c r="N44" s="22">
        <v>2.5013868912010864</v>
      </c>
      <c r="O44" s="22">
        <v>-0.10588486900886376</v>
      </c>
      <c r="P44" s="22">
        <v>-2.1162027272821429</v>
      </c>
      <c r="Q44" s="22">
        <v>-0.65967408672915906</v>
      </c>
      <c r="R44" s="22">
        <v>0.33333333333333381</v>
      </c>
      <c r="S44" s="22">
        <v>0.31438803346248845</v>
      </c>
      <c r="T44" s="22">
        <v>0.15394671838259749</v>
      </c>
      <c r="U44" s="22">
        <v>-2.9184396085775246E-2</v>
      </c>
      <c r="V44" s="22">
        <v>31.881829114131616</v>
      </c>
      <c r="W44" s="22">
        <v>1.0822637769529038</v>
      </c>
      <c r="X44" s="22">
        <v>-1.0000000000000013</v>
      </c>
      <c r="Y44" s="22">
        <v>-1.0000000000000013</v>
      </c>
      <c r="Z44" s="22">
        <v>70.605152076948116</v>
      </c>
      <c r="AA44" s="22">
        <v>-6.6738551890860483E-3</v>
      </c>
      <c r="AB44" s="22">
        <v>0.15534390952813501</v>
      </c>
      <c r="AC44" s="22">
        <v>0.63898988665186429</v>
      </c>
      <c r="AD44" s="22">
        <v>39.382997049545637</v>
      </c>
      <c r="AE44" s="22">
        <v>-1.0000000000000013</v>
      </c>
      <c r="AF44" s="22">
        <v>-1.0000000000000013</v>
      </c>
      <c r="AG44" s="22">
        <v>-1.0000000000000013</v>
      </c>
      <c r="AH44" s="22">
        <v>0</v>
      </c>
      <c r="AI44" s="22">
        <v>-2.9184396085775246E-2</v>
      </c>
      <c r="AJ44" s="22">
        <v>-9.193879904995661E-2</v>
      </c>
      <c r="AK44" s="22">
        <v>0.3777003312477184</v>
      </c>
      <c r="AL44" s="22">
        <v>3.8303452779473432E-2</v>
      </c>
      <c r="AM44" s="22">
        <v>-4.4382626592391353E-2</v>
      </c>
      <c r="AN44" s="22">
        <v>0.49789232423705165</v>
      </c>
      <c r="AO44" s="22">
        <v>0.77893599142880765</v>
      </c>
      <c r="AP44" s="22">
        <v>30.40810678849283</v>
      </c>
      <c r="AQ44" s="22">
        <v>0.77248368909264464</v>
      </c>
      <c r="AR44" s="22">
        <v>1.0577017381922573</v>
      </c>
      <c r="AS44" s="22">
        <v>-1.0000000000000013</v>
      </c>
      <c r="AT44" s="22">
        <v>-1.0000000000000013</v>
      </c>
      <c r="AU44" s="22">
        <v>-1.243556921824968</v>
      </c>
      <c r="AV44" s="22">
        <v>73.885474959578048</v>
      </c>
      <c r="AW44" s="22">
        <v>70.967035351000519</v>
      </c>
      <c r="AX44" s="22">
        <v>9.0433088337785433E-2</v>
      </c>
      <c r="AY44" s="22">
        <v>-4.0163522479907652</v>
      </c>
    </row>
    <row r="45" spans="1:51" x14ac:dyDescent="0.25">
      <c r="A45">
        <v>4818</v>
      </c>
      <c r="B45" t="s">
        <v>2351</v>
      </c>
      <c r="C45" s="22">
        <v>2.9239060356675877</v>
      </c>
      <c r="D45" s="22">
        <v>-0.30964409293179956</v>
      </c>
      <c r="E45" s="22">
        <v>1.5521359368419645</v>
      </c>
      <c r="F45" s="22">
        <v>1.4687390452398281</v>
      </c>
      <c r="G45" s="22">
        <v>0.10250778365245536</v>
      </c>
      <c r="H45" s="22">
        <v>0</v>
      </c>
      <c r="I45" s="22">
        <v>6.1504670191473219</v>
      </c>
      <c r="J45" s="22">
        <v>0.10250778365245536</v>
      </c>
      <c r="K45" s="22">
        <v>-0.99999999999999778</v>
      </c>
      <c r="L45" s="22">
        <v>-0.99999999999999778</v>
      </c>
      <c r="M45" s="22">
        <v>2.0501556730491068</v>
      </c>
      <c r="N45" s="22">
        <v>10.543112100054739</v>
      </c>
      <c r="O45" s="22">
        <v>2.5644779350371114</v>
      </c>
      <c r="P45" s="22">
        <v>0.35716624362514565</v>
      </c>
      <c r="Q45" s="22">
        <v>0.34515665766714593</v>
      </c>
      <c r="R45" s="22">
        <v>0.33333333333333248</v>
      </c>
      <c r="S45" s="22">
        <v>0.188176475102873</v>
      </c>
      <c r="T45" s="22">
        <v>1.818937190361683E-2</v>
      </c>
      <c r="U45" s="22">
        <v>-1.9614402754809773E-2</v>
      </c>
      <c r="V45" s="22">
        <v>16.703079757302291</v>
      </c>
      <c r="W45" s="22">
        <v>0.21609032691168159</v>
      </c>
      <c r="X45" s="22">
        <v>-0.99999999999999778</v>
      </c>
      <c r="Y45" s="22">
        <v>-0.99999999999999778</v>
      </c>
      <c r="Z45" s="22">
        <v>29.747801008638405</v>
      </c>
      <c r="AA45" s="22">
        <v>-2.4319480728682192E-2</v>
      </c>
      <c r="AB45" s="22">
        <v>7.7339108680533883E-2</v>
      </c>
      <c r="AC45" s="22">
        <v>0.20097166392152754</v>
      </c>
      <c r="AD45" s="22">
        <v>12.699564593668974</v>
      </c>
      <c r="AE45" s="22">
        <v>-0.99999999999999778</v>
      </c>
      <c r="AF45" s="22">
        <v>-0.99999999999999778</v>
      </c>
      <c r="AG45" s="22">
        <v>-0.99999999999999778</v>
      </c>
      <c r="AH45" s="22">
        <v>0</v>
      </c>
      <c r="AI45" s="22">
        <v>-1.9614402754809773E-2</v>
      </c>
      <c r="AJ45" s="22">
        <v>0.10638666745536859</v>
      </c>
      <c r="AK45" s="22">
        <v>-1.7984482510723043E-2</v>
      </c>
      <c r="AL45" s="22">
        <v>4.0168901385417538E-2</v>
      </c>
      <c r="AM45" s="22">
        <v>0.18534659971826628</v>
      </c>
      <c r="AN45" s="22">
        <v>1.536155871912281</v>
      </c>
      <c r="AO45" s="22">
        <v>4.543742580403042</v>
      </c>
      <c r="AP45" s="22">
        <v>22.853546776449608</v>
      </c>
      <c r="AQ45" s="22">
        <v>0.52008477758501281</v>
      </c>
      <c r="AR45" s="22">
        <v>0.31859811056413673</v>
      </c>
      <c r="AS45" s="22">
        <v>-0.99999999999999778</v>
      </c>
      <c r="AT45" s="22">
        <v>-0.99999999999999778</v>
      </c>
      <c r="AU45" s="22">
        <v>1.8138957029069738</v>
      </c>
      <c r="AV45" s="22">
        <v>44.834655689096166</v>
      </c>
      <c r="AW45" s="22">
        <v>42.873215413615192</v>
      </c>
      <c r="AX45" s="22">
        <v>2.2588178715534039E-2</v>
      </c>
      <c r="AY45" s="22">
        <v>-60.860053755447659</v>
      </c>
    </row>
    <row r="46" spans="1:51" x14ac:dyDescent="0.25">
      <c r="A46">
        <v>4845</v>
      </c>
      <c r="B46" t="s">
        <v>2360</v>
      </c>
      <c r="C46" s="22">
        <v>4.3234985048200123</v>
      </c>
      <c r="D46" s="22">
        <v>0.20992178626390384</v>
      </c>
      <c r="E46" s="22">
        <v>-0.81831712268888579</v>
      </c>
      <c r="F46" s="22">
        <v>-0.79519682872131858</v>
      </c>
      <c r="G46" s="22">
        <v>-0.12590056959562757</v>
      </c>
      <c r="H46" s="22">
        <v>0</v>
      </c>
      <c r="I46" s="22">
        <v>-7.5540341757376543</v>
      </c>
      <c r="J46" s="22">
        <v>-0.12590056959562757</v>
      </c>
      <c r="K46" s="22">
        <v>-1.0000000000000016</v>
      </c>
      <c r="L46" s="22">
        <v>-1.0000000000000016</v>
      </c>
      <c r="M46" s="22">
        <v>-2.5180113919125517</v>
      </c>
      <c r="N46" s="22">
        <v>-4.0257324996389601</v>
      </c>
      <c r="O46" s="22">
        <v>-1.0028508405819703</v>
      </c>
      <c r="P46" s="22">
        <v>-1.5915041178817273</v>
      </c>
      <c r="Q46" s="22">
        <v>-0.6525887892243315</v>
      </c>
      <c r="R46" s="22">
        <v>0.33333333333333404</v>
      </c>
      <c r="S46" s="22">
        <v>0.30371869338481505</v>
      </c>
      <c r="T46" s="22">
        <v>0.21127651923179819</v>
      </c>
      <c r="U46" s="22">
        <v>1.4734312993881442E-2</v>
      </c>
      <c r="V46" s="22">
        <v>39.55853714157827</v>
      </c>
      <c r="W46" s="22">
        <v>1.7135992122219108</v>
      </c>
      <c r="X46" s="22">
        <v>-1.0000000000000016</v>
      </c>
      <c r="Y46" s="22">
        <v>-1.0000000000000016</v>
      </c>
      <c r="Z46" s="22">
        <v>76.037684143962707</v>
      </c>
      <c r="AA46" s="22">
        <v>0.27079124333905252</v>
      </c>
      <c r="AB46" s="22">
        <v>0.20243393905403098</v>
      </c>
      <c r="AC46" s="22">
        <v>0.26940953343909235</v>
      </c>
      <c r="AD46" s="22">
        <v>37.131735791608783</v>
      </c>
      <c r="AE46" s="22">
        <v>-1.0000000000000016</v>
      </c>
      <c r="AF46" s="22">
        <v>-1.0000000000000016</v>
      </c>
      <c r="AG46" s="22">
        <v>-1.0000000000000016</v>
      </c>
      <c r="AH46" s="22">
        <v>0</v>
      </c>
      <c r="AI46" s="22">
        <v>1.4734312993881442E-2</v>
      </c>
      <c r="AJ46" s="22">
        <v>-7.6969331637768207E-3</v>
      </c>
      <c r="AK46" s="22">
        <v>0.17725946309885601</v>
      </c>
      <c r="AL46" s="22">
        <v>0.15106064826921048</v>
      </c>
      <c r="AM46" s="22">
        <v>0.22327507974030505</v>
      </c>
      <c r="AN46" s="22">
        <v>3.7380315409113791</v>
      </c>
      <c r="AO46" s="22">
        <v>6.4681743090019062</v>
      </c>
      <c r="AP46" s="22">
        <v>32.004502965840608</v>
      </c>
      <c r="AQ46" s="22">
        <v>0.86306285894382906</v>
      </c>
      <c r="AR46" s="22">
        <v>1.5876986426262831</v>
      </c>
      <c r="AS46" s="22">
        <v>-1.0000000000000016</v>
      </c>
      <c r="AT46" s="22">
        <v>-1.0000000000000016</v>
      </c>
      <c r="AU46" s="22">
        <v>-1.4477856179456503</v>
      </c>
      <c r="AV46" s="22">
        <v>78.480125953325668</v>
      </c>
      <c r="AW46" s="22">
        <v>79.953557252713807</v>
      </c>
      <c r="AX46" s="22">
        <v>0.12932588032787135</v>
      </c>
      <c r="AY46" s="22">
        <v>-17.541329666099823</v>
      </c>
    </row>
    <row r="47" spans="1:51" x14ac:dyDescent="0.25">
      <c r="A47">
        <v>5253</v>
      </c>
      <c r="B47" t="s">
        <v>2566</v>
      </c>
      <c r="C47" s="22">
        <v>4.0283957153371981</v>
      </c>
      <c r="D47" s="22">
        <v>7.0746041981169738E-2</v>
      </c>
      <c r="E47" s="22">
        <v>0.20877000614357749</v>
      </c>
      <c r="F47" s="22">
        <v>0.24240959087916031</v>
      </c>
      <c r="G47" s="22">
        <v>-2.7640983689435093E-2</v>
      </c>
      <c r="H47" s="22">
        <v>0</v>
      </c>
      <c r="I47" s="22">
        <v>-1.6584590213661057</v>
      </c>
      <c r="J47" s="22">
        <v>-2.7640983689435093E-2</v>
      </c>
      <c r="K47" s="22">
        <v>-0.99999999999999922</v>
      </c>
      <c r="L47" s="22">
        <v>-0.99999999999999922</v>
      </c>
      <c r="M47" s="22">
        <v>-0.55281967378870267</v>
      </c>
      <c r="N47" s="22">
        <v>2.612346284850255</v>
      </c>
      <c r="O47" s="22">
        <v>0.92995875106869841</v>
      </c>
      <c r="P47" s="22">
        <v>-2.3300688336483737</v>
      </c>
      <c r="Q47" s="22">
        <v>-0.68684075242817511</v>
      </c>
      <c r="R47" s="22">
        <v>0.33333333333333276</v>
      </c>
      <c r="S47" s="22">
        <v>0.39501231330994463</v>
      </c>
      <c r="T47" s="22">
        <v>0.22592296847004151</v>
      </c>
      <c r="U47" s="22">
        <v>-2.5284528326956449E-2</v>
      </c>
      <c r="V47" s="22">
        <v>38.265002819031913</v>
      </c>
      <c r="W47" s="22">
        <v>1.5638418372019522</v>
      </c>
      <c r="X47" s="22">
        <v>-0.99999999999999922</v>
      </c>
      <c r="Y47" s="22">
        <v>-0.99999999999999922</v>
      </c>
      <c r="Z47" s="22">
        <v>51.250246214581885</v>
      </c>
      <c r="AA47" s="22">
        <v>0.39964785741685616</v>
      </c>
      <c r="AB47" s="22">
        <v>8.1420414472986591E-2</v>
      </c>
      <c r="AC47" s="22">
        <v>-0.20762658893028008</v>
      </c>
      <c r="AD47" s="22">
        <v>13.67208414797814</v>
      </c>
      <c r="AE47" s="22">
        <v>-0.99999999999999922</v>
      </c>
      <c r="AF47" s="22">
        <v>-0.99999999999999922</v>
      </c>
      <c r="AG47" s="22">
        <v>-0.99999999999999922</v>
      </c>
      <c r="AH47" s="22">
        <v>0</v>
      </c>
      <c r="AI47" s="22">
        <v>-2.5284528326956449E-2</v>
      </c>
      <c r="AJ47" s="22">
        <v>-0.11698782978537446</v>
      </c>
      <c r="AK47" s="22">
        <v>-5.52638123865523E-2</v>
      </c>
      <c r="AL47" s="22">
        <v>-8.4963718066290633E-2</v>
      </c>
      <c r="AM47" s="22">
        <v>3.4319798399782692E-2</v>
      </c>
      <c r="AN47" s="22">
        <v>-2.709032100584138</v>
      </c>
      <c r="AO47" s="22">
        <v>0.58167589806180586</v>
      </c>
      <c r="AP47" s="22">
        <v>36.606543797665786</v>
      </c>
      <c r="AQ47" s="22">
        <v>0.92898408678636268</v>
      </c>
      <c r="AR47" s="22">
        <v>1.5362008535125171</v>
      </c>
      <c r="AS47" s="22">
        <v>-0.99999999999999922</v>
      </c>
      <c r="AT47" s="22">
        <v>-0.99999999999999922</v>
      </c>
      <c r="AU47" s="22">
        <v>-0.44443116154901435</v>
      </c>
      <c r="AV47" s="22">
        <v>54.44426839749395</v>
      </c>
      <c r="AW47" s="22">
        <v>51.915815564798308</v>
      </c>
      <c r="AX47" s="22">
        <v>0.30622190651568298</v>
      </c>
      <c r="AY47" s="22">
        <v>29.699481775374021</v>
      </c>
    </row>
    <row r="48" spans="1:51" x14ac:dyDescent="0.25">
      <c r="A48">
        <v>5299</v>
      </c>
      <c r="B48" t="s">
        <v>2591</v>
      </c>
      <c r="C48" s="22">
        <v>4.2349119135763749</v>
      </c>
      <c r="D48" s="22">
        <v>-0.16598321043645939</v>
      </c>
      <c r="E48" s="22">
        <v>2.3737374217067189E-2</v>
      </c>
      <c r="F48" s="22">
        <v>-2.1991794451801813E-2</v>
      </c>
      <c r="G48" s="22">
        <v>0.45114539599776782</v>
      </c>
      <c r="H48" s="22">
        <v>0</v>
      </c>
      <c r="I48" s="22">
        <v>27.068723759866074</v>
      </c>
      <c r="J48" s="22">
        <v>0.45114539599776782</v>
      </c>
      <c r="K48" s="22">
        <v>-0.99999999999999922</v>
      </c>
      <c r="L48" s="22">
        <v>-0.99999999999999922</v>
      </c>
      <c r="M48" s="22">
        <v>9.0229079199553617</v>
      </c>
      <c r="N48" s="22">
        <v>31.281643878990632</v>
      </c>
      <c r="O48" s="22">
        <v>-0.99019904689301685</v>
      </c>
      <c r="P48" s="22">
        <v>-0.70467106827152159</v>
      </c>
      <c r="Q48" s="22">
        <v>-0.47343193246375986</v>
      </c>
      <c r="R48" s="22">
        <v>0.33333333333333293</v>
      </c>
      <c r="S48" s="22">
        <v>0.17968431948790659</v>
      </c>
      <c r="T48" s="22">
        <v>-5.3331711167943351E-2</v>
      </c>
      <c r="U48" s="22">
        <v>-9.5363317811139828E-3</v>
      </c>
      <c r="V48" s="22">
        <v>-3.9831445023435663E-2</v>
      </c>
      <c r="W48" s="22">
        <v>-0.27038027080822852</v>
      </c>
      <c r="X48" s="22">
        <v>-0.99999999999999922</v>
      </c>
      <c r="Y48" s="22">
        <v>-0.99999999999999922</v>
      </c>
      <c r="Z48" s="22">
        <v>25.679730604940804</v>
      </c>
      <c r="AA48" s="22">
        <v>0.21924071118169194</v>
      </c>
      <c r="AB48" s="22">
        <v>-1.2300197174362395E-2</v>
      </c>
      <c r="AC48" s="22">
        <v>0.31691936564122997</v>
      </c>
      <c r="AD48" s="22">
        <v>26.192993982428007</v>
      </c>
      <c r="AE48" s="22">
        <v>-0.99999999999999922</v>
      </c>
      <c r="AF48" s="22">
        <v>-0.99999999999999922</v>
      </c>
      <c r="AG48" s="22">
        <v>-0.99999999999999922</v>
      </c>
      <c r="AH48" s="22">
        <v>0</v>
      </c>
      <c r="AI48" s="22">
        <v>-9.5363317811139828E-3</v>
      </c>
      <c r="AJ48" s="22">
        <v>0.15247755340602187</v>
      </c>
      <c r="AK48" s="22">
        <v>0.15686380987753334</v>
      </c>
      <c r="AL48" s="22">
        <v>0.27875259369912464</v>
      </c>
      <c r="AM48" s="22">
        <v>6.2420842348384117E-2</v>
      </c>
      <c r="AN48" s="22">
        <v>7.7312026095082258</v>
      </c>
      <c r="AO48" s="22">
        <v>2.3448401080972694</v>
      </c>
      <c r="AP48" s="22">
        <v>27.028892314842647</v>
      </c>
      <c r="AQ48" s="22">
        <v>0.45014960987218189</v>
      </c>
      <c r="AR48" s="22">
        <v>0.18076512518953933</v>
      </c>
      <c r="AS48" s="22">
        <v>-0.99999999999999922</v>
      </c>
      <c r="AT48" s="22">
        <v>-0.99999999999999922</v>
      </c>
      <c r="AU48" s="22">
        <v>-0.4954237269155613</v>
      </c>
      <c r="AV48" s="22">
        <v>59.306214592028695</v>
      </c>
      <c r="AW48" s="22">
        <v>58.352581413917292</v>
      </c>
      <c r="AX48" s="22">
        <v>0.40154167459466922</v>
      </c>
      <c r="AY48" s="22">
        <v>-6.8742073441110119</v>
      </c>
    </row>
    <row r="49" spans="1:51" x14ac:dyDescent="0.25">
      <c r="A49">
        <v>5464</v>
      </c>
      <c r="B49" t="s">
        <v>2656</v>
      </c>
      <c r="C49" s="22">
        <v>5.6131049399716852</v>
      </c>
      <c r="D49" s="22">
        <v>0.36150492953889463</v>
      </c>
      <c r="E49" s="22">
        <v>-0.33528742712015053</v>
      </c>
      <c r="F49" s="22">
        <v>-0.21536822669832584</v>
      </c>
      <c r="G49" s="22">
        <v>3.1379846013191479E-2</v>
      </c>
      <c r="H49" s="22">
        <v>0</v>
      </c>
      <c r="I49" s="22">
        <v>1.8827907607914922</v>
      </c>
      <c r="J49" s="22">
        <v>3.1379846013191479E-2</v>
      </c>
      <c r="K49" s="22">
        <v>-1.0000000000000011</v>
      </c>
      <c r="L49" s="22">
        <v>-1.0000000000000011</v>
      </c>
      <c r="M49" s="22">
        <v>0.62759692026382941</v>
      </c>
      <c r="N49" s="22">
        <v>7.2805274740648507</v>
      </c>
      <c r="O49" s="22">
        <v>-0.26345396706653201</v>
      </c>
      <c r="P49" s="22">
        <v>6.1915103816190493</v>
      </c>
      <c r="Q49" s="22">
        <v>1.7610880167183933</v>
      </c>
      <c r="R49" s="22">
        <v>0.33333333333333387</v>
      </c>
      <c r="S49" s="22">
        <v>0.56673802210217061</v>
      </c>
      <c r="T49" s="22">
        <v>-0.13139198028173993</v>
      </c>
      <c r="U49" s="22">
        <v>3.5702414827465108E-3</v>
      </c>
      <c r="V49" s="22">
        <v>29.634790824932761</v>
      </c>
      <c r="W49" s="22">
        <v>0.55019894002725678</v>
      </c>
      <c r="X49" s="22">
        <v>-1.0000000000000011</v>
      </c>
      <c r="Y49" s="22">
        <v>-1.0000000000000011</v>
      </c>
      <c r="Z49" s="22">
        <v>54.473165279708873</v>
      </c>
      <c r="AA49" s="22">
        <v>-3.5400353106835571E-2</v>
      </c>
      <c r="AB49" s="22">
        <v>0.37627904390427697</v>
      </c>
      <c r="AC49" s="22">
        <v>0.12066703796371335</v>
      </c>
      <c r="AD49" s="22">
        <v>23.077286438057733</v>
      </c>
      <c r="AE49" s="22">
        <v>-1.0000000000000011</v>
      </c>
      <c r="AF49" s="22">
        <v>-1.0000000000000011</v>
      </c>
      <c r="AG49" s="22">
        <v>-1.0000000000000011</v>
      </c>
      <c r="AH49" s="22">
        <v>0</v>
      </c>
      <c r="AI49" s="22">
        <v>3.5702414827465108E-3</v>
      </c>
      <c r="AJ49" s="22">
        <v>5.7692420831213696E-2</v>
      </c>
      <c r="AK49" s="22">
        <v>-8.2897112467327054E-3</v>
      </c>
      <c r="AL49" s="22">
        <v>0.33543906861880446</v>
      </c>
      <c r="AM49" s="22">
        <v>0.3997294230483176</v>
      </c>
      <c r="AN49" s="22">
        <v>8.6744388196261788</v>
      </c>
      <c r="AO49" s="22">
        <v>9.9517870199742777</v>
      </c>
      <c r="AP49" s="22">
        <v>31.517581585724262</v>
      </c>
      <c r="AQ49" s="22">
        <v>0.77224961663651148</v>
      </c>
      <c r="AR49" s="22">
        <v>0.5815787860404481</v>
      </c>
      <c r="AS49" s="22">
        <v>-1.0000000000000011</v>
      </c>
      <c r="AT49" s="22">
        <v>-1.0000000000000011</v>
      </c>
      <c r="AU49" s="22">
        <v>1.5457197900200665</v>
      </c>
      <c r="AV49" s="22">
        <v>71.705479773748024</v>
      </c>
      <c r="AW49" s="22">
        <v>72.062503922022671</v>
      </c>
      <c r="AX49" s="22">
        <v>8.0540321386017327E-2</v>
      </c>
      <c r="AY49" s="22">
        <v>-18.391613429690818</v>
      </c>
    </row>
    <row r="50" spans="1:51" x14ac:dyDescent="0.25">
      <c r="A50">
        <v>5542</v>
      </c>
      <c r="B50" t="s">
        <v>2710</v>
      </c>
      <c r="C50" s="22">
        <v>4.2439238504230339</v>
      </c>
      <c r="D50" s="22">
        <v>-0.79895475418854744</v>
      </c>
      <c r="E50" s="22">
        <v>-0.57615679182264812</v>
      </c>
      <c r="F50" s="22">
        <v>-0.81225242656073637</v>
      </c>
      <c r="G50" s="22">
        <v>-0.11038351814200059</v>
      </c>
      <c r="H50" s="22">
        <v>0</v>
      </c>
      <c r="I50" s="22">
        <v>-6.6230110885200384</v>
      </c>
      <c r="J50" s="22">
        <v>-0.11038351814200059</v>
      </c>
      <c r="K50" s="22">
        <v>-0.99999999999999911</v>
      </c>
      <c r="L50" s="22">
        <v>-0.99999999999999911</v>
      </c>
      <c r="M50" s="22">
        <v>-2.2076703628400125</v>
      </c>
      <c r="N50" s="22">
        <v>-3.1913396646577414</v>
      </c>
      <c r="O50" s="22">
        <v>-0.56445644219605606</v>
      </c>
      <c r="P50" s="22">
        <v>-0.39196448719774435</v>
      </c>
      <c r="Q50" s="22">
        <v>-0.2535222087069357</v>
      </c>
      <c r="R50" s="22">
        <v>0.33333333333333287</v>
      </c>
      <c r="S50" s="22">
        <v>-1.2958305755149247E-2</v>
      </c>
      <c r="T50" s="22">
        <v>-0.12671107451049415</v>
      </c>
      <c r="U50" s="22">
        <v>2.473100116105326E-2</v>
      </c>
      <c r="V50" s="22">
        <v>13.151138894829735</v>
      </c>
      <c r="W50" s="22">
        <v>-0.1580760259305361</v>
      </c>
      <c r="X50" s="22">
        <v>-0.99999999999999911</v>
      </c>
      <c r="Y50" s="22">
        <v>-0.99999999999999911</v>
      </c>
      <c r="Z50" s="22">
        <v>26.263681459786341</v>
      </c>
      <c r="AA50" s="22">
        <v>0.30854403964313876</v>
      </c>
      <c r="AB50" s="22">
        <v>1.0963264265168117E-2</v>
      </c>
      <c r="AC50" s="22">
        <v>-5.2186008435036305E-2</v>
      </c>
      <c r="AD50" s="22">
        <v>13.366064773663535</v>
      </c>
      <c r="AE50" s="22">
        <v>-0.99999999999999911</v>
      </c>
      <c r="AF50" s="22">
        <v>-0.99999999999999911</v>
      </c>
      <c r="AG50" s="22">
        <v>-0.99999999999999911</v>
      </c>
      <c r="AH50" s="22">
        <v>0</v>
      </c>
      <c r="AI50" s="22">
        <v>2.473100116105326E-2</v>
      </c>
      <c r="AJ50" s="22">
        <v>-7.5691518994120743E-2</v>
      </c>
      <c r="AK50" s="22">
        <v>-0.17801964119203587</v>
      </c>
      <c r="AL50" s="22">
        <v>2.6603660208765766E-2</v>
      </c>
      <c r="AM50" s="22">
        <v>2.4733637237206417E-3</v>
      </c>
      <c r="AN50" s="22">
        <v>0.28663391024854212</v>
      </c>
      <c r="AO50" s="22">
        <v>-0.82826411286716373</v>
      </c>
      <c r="AP50" s="22">
        <v>6.5281278063096941</v>
      </c>
      <c r="AQ50" s="22">
        <v>0.21839495422874275</v>
      </c>
      <c r="AR50" s="22">
        <v>-0.26845954407253658</v>
      </c>
      <c r="AS50" s="22">
        <v>-0.99999999999999911</v>
      </c>
      <c r="AT50" s="22">
        <v>-0.99999999999999911</v>
      </c>
      <c r="AU50" s="22">
        <v>-1.065774635267672</v>
      </c>
      <c r="AV50" s="22">
        <v>22.24407768226143</v>
      </c>
      <c r="AW50" s="22">
        <v>24.717177798366752</v>
      </c>
      <c r="AX50" s="22">
        <v>-0.22547098686821912</v>
      </c>
      <c r="AY50" s="22">
        <v>-72.734782688497774</v>
      </c>
    </row>
    <row r="51" spans="1:51" x14ac:dyDescent="0.25">
      <c r="A51">
        <v>5658</v>
      </c>
      <c r="B51" t="s">
        <v>2782</v>
      </c>
      <c r="C51" s="22">
        <v>4.9312741921206076</v>
      </c>
      <c r="D51" s="22">
        <v>-0.19811796568018739</v>
      </c>
      <c r="E51" s="22">
        <v>9.964291763898428E-2</v>
      </c>
      <c r="F51" s="22">
        <v>4.7241214525449465E-2</v>
      </c>
      <c r="G51" s="22">
        <v>5.1797908028585166E-2</v>
      </c>
      <c r="H51" s="22">
        <v>0</v>
      </c>
      <c r="I51" s="22">
        <v>3.1078744817151089</v>
      </c>
      <c r="J51" s="22">
        <v>5.1797908028585166E-2</v>
      </c>
      <c r="K51" s="22">
        <v>-1.000000000000002</v>
      </c>
      <c r="L51" s="22">
        <v>-1.000000000000002</v>
      </c>
      <c r="M51" s="22">
        <v>1.0359581605717025</v>
      </c>
      <c r="N51" s="22">
        <v>8.0863898883611629</v>
      </c>
      <c r="O51" s="22">
        <v>0.22292178381379932</v>
      </c>
      <c r="P51" s="22">
        <v>1.1345411371021756</v>
      </c>
      <c r="Q51" s="22">
        <v>0.41155052492809707</v>
      </c>
      <c r="R51" s="22">
        <v>0.33333333333333376</v>
      </c>
      <c r="S51" s="22">
        <v>0.53499438172144387</v>
      </c>
      <c r="T51" s="22">
        <v>0.21237038541812719</v>
      </c>
      <c r="U51" s="22">
        <v>-1.8096446208798335E-2</v>
      </c>
      <c r="V51" s="22">
        <v>40.432149849420838</v>
      </c>
      <c r="W51" s="22">
        <v>1.7281320445201922</v>
      </c>
      <c r="X51" s="22">
        <v>-1.000000000000002</v>
      </c>
      <c r="Y51" s="22">
        <v>-1.000000000000002</v>
      </c>
      <c r="Z51" s="22">
        <v>68.094278450496802</v>
      </c>
      <c r="AA51" s="22">
        <v>7.8868072267724978E-2</v>
      </c>
      <c r="AB51" s="22">
        <v>0.39823173649722537</v>
      </c>
      <c r="AC51" s="22">
        <v>6.7911752758006969E-2</v>
      </c>
      <c r="AD51" s="22">
        <v>27.250578076147864</v>
      </c>
      <c r="AE51" s="22">
        <v>-1.000000000000002</v>
      </c>
      <c r="AF51" s="22">
        <v>-1.000000000000002</v>
      </c>
      <c r="AG51" s="22">
        <v>-1.000000000000002</v>
      </c>
      <c r="AH51" s="22">
        <v>0</v>
      </c>
      <c r="AI51" s="22">
        <v>-1.8096446208798335E-2</v>
      </c>
      <c r="AJ51" s="22">
        <v>0.22241433659176835</v>
      </c>
      <c r="AK51" s="22">
        <v>1.2394026352418687E-2</v>
      </c>
      <c r="AL51" s="22">
        <v>0.28593128180405369</v>
      </c>
      <c r="AM51" s="22">
        <v>1.9337759322557699E-2</v>
      </c>
      <c r="AN51" s="22">
        <v>8.2603537280601831</v>
      </c>
      <c r="AO51" s="22">
        <v>0.54541411482603586</v>
      </c>
      <c r="AP51" s="22">
        <v>43.54002433113596</v>
      </c>
      <c r="AQ51" s="22">
        <v>1.0626016542641072</v>
      </c>
      <c r="AR51" s="22">
        <v>1.7799299525487784</v>
      </c>
      <c r="AS51" s="22">
        <v>-1.000000000000002</v>
      </c>
      <c r="AT51" s="22">
        <v>-1.000000000000002</v>
      </c>
      <c r="AU51" s="22">
        <v>0.45879173945354679</v>
      </c>
      <c r="AV51" s="22">
        <v>76.726082453684043</v>
      </c>
      <c r="AW51" s="22">
        <v>74.916437832804206</v>
      </c>
      <c r="AX51" s="22">
        <v>0.16553296506267662</v>
      </c>
      <c r="AY51" s="22">
        <v>4.0987456560829223</v>
      </c>
    </row>
    <row r="52" spans="1:51" x14ac:dyDescent="0.25">
      <c r="A52">
        <v>5690</v>
      </c>
      <c r="B52" t="s">
        <v>2808</v>
      </c>
      <c r="C52" s="22">
        <v>6.6198345322188477</v>
      </c>
      <c r="D52" s="22">
        <v>0.10681703708953968</v>
      </c>
      <c r="E52" s="22">
        <v>-6.623695759354728E-2</v>
      </c>
      <c r="F52" s="22">
        <v>-3.2932355926300061E-2</v>
      </c>
      <c r="G52" s="22">
        <v>-1.573151850524834E-2</v>
      </c>
      <c r="H52" s="22">
        <v>0</v>
      </c>
      <c r="I52" s="22">
        <v>-0.94389111031489881</v>
      </c>
      <c r="J52" s="22">
        <v>-1.573151850524834E-2</v>
      </c>
      <c r="K52" s="22">
        <v>-0.99999999999999811</v>
      </c>
      <c r="L52" s="22">
        <v>-0.99999999999999811</v>
      </c>
      <c r="M52" s="22">
        <v>-0.31463037010496603</v>
      </c>
      <c r="N52" s="22">
        <v>5.6430110659776425</v>
      </c>
      <c r="O52" s="22">
        <v>0.29913564835298251</v>
      </c>
      <c r="P52" s="22">
        <v>0.58519713929575612</v>
      </c>
      <c r="Q52" s="22">
        <v>0.20332763675014845</v>
      </c>
      <c r="R52" s="22">
        <v>0.33333333333333282</v>
      </c>
      <c r="S52" s="22">
        <v>0.44380102426171203</v>
      </c>
      <c r="T52" s="22">
        <v>0.30932223604106174</v>
      </c>
      <c r="U52" s="22">
        <v>2.2526611166888848E-2</v>
      </c>
      <c r="V52" s="22">
        <v>44.988588932329741</v>
      </c>
      <c r="W52" s="22">
        <v>2.2481967714702877</v>
      </c>
      <c r="X52" s="22">
        <v>-0.99999999999999811</v>
      </c>
      <c r="Y52" s="22">
        <v>-0.99999999999999811</v>
      </c>
      <c r="Z52" s="22">
        <v>94.046153130643248</v>
      </c>
      <c r="AA52" s="22">
        <v>9.6733982003112104E-2</v>
      </c>
      <c r="AB52" s="22">
        <v>0.53428334334826511</v>
      </c>
      <c r="AC52" s="22">
        <v>0.3460674058798896</v>
      </c>
      <c r="AD52" s="22">
        <v>48.854236561563333</v>
      </c>
      <c r="AE52" s="22">
        <v>-0.99999999999999811</v>
      </c>
      <c r="AF52" s="22">
        <v>-0.99999999999999811</v>
      </c>
      <c r="AG52" s="22">
        <v>-0.99999999999999811</v>
      </c>
      <c r="AH52" s="22">
        <v>0</v>
      </c>
      <c r="AI52" s="22">
        <v>2.2526611166888848E-2</v>
      </c>
      <c r="AJ52" s="22">
        <v>0.12906843741297538</v>
      </c>
      <c r="AK52" s="22">
        <v>8.1117310029203166E-2</v>
      </c>
      <c r="AL52" s="22">
        <v>6.1114822083942165E-2</v>
      </c>
      <c r="AM52" s="22">
        <v>-0.11036828054044601</v>
      </c>
      <c r="AN52" s="22">
        <v>2.1732127391634308</v>
      </c>
      <c r="AO52" s="22">
        <v>-2.3536204633651332</v>
      </c>
      <c r="AP52" s="22">
        <v>44.04469782201484</v>
      </c>
      <c r="AQ52" s="22">
        <v>1.1089832048029959</v>
      </c>
      <c r="AR52" s="22">
        <v>2.2324652529650386</v>
      </c>
      <c r="AS52" s="22">
        <v>-0.99999999999999811</v>
      </c>
      <c r="AT52" s="22">
        <v>-0.99999999999999811</v>
      </c>
      <c r="AU52" s="22">
        <v>0.17039528082384797</v>
      </c>
      <c r="AV52" s="22">
        <v>97.335543733255733</v>
      </c>
      <c r="AW52" s="22">
        <v>99.588204849944617</v>
      </c>
      <c r="AX52" s="22">
        <v>-0.16246781900930024</v>
      </c>
      <c r="AY52" s="22">
        <v>-25.948755455415572</v>
      </c>
    </row>
    <row r="53" spans="1:51" x14ac:dyDescent="0.25">
      <c r="A53">
        <v>5913</v>
      </c>
      <c r="B53" t="s">
        <v>2946</v>
      </c>
      <c r="C53" s="22">
        <v>3.2646037419677585</v>
      </c>
      <c r="D53" s="22">
        <v>0.28263916007264667</v>
      </c>
      <c r="E53" s="22">
        <v>1.2722146521745166</v>
      </c>
      <c r="F53" s="22">
        <v>1.3172537426864088</v>
      </c>
      <c r="G53" s="22">
        <v>4.7070276877829345E-2</v>
      </c>
      <c r="H53" s="22">
        <v>0</v>
      </c>
      <c r="I53" s="22">
        <v>2.8242166126697597</v>
      </c>
      <c r="J53" s="22">
        <v>4.7070276877829345E-2</v>
      </c>
      <c r="K53" s="22">
        <v>-0.99999999999999967</v>
      </c>
      <c r="L53" s="22">
        <v>-0.99999999999999967</v>
      </c>
      <c r="M53" s="22">
        <v>0.94140553755658729</v>
      </c>
      <c r="N53" s="22">
        <v>7.4060740973239305</v>
      </c>
      <c r="O53" s="22">
        <v>8.6817880048340873E-2</v>
      </c>
      <c r="P53" s="22">
        <v>33.122263200813009</v>
      </c>
      <c r="Q53" s="22">
        <v>11.025572433862465</v>
      </c>
      <c r="R53" s="22">
        <v>0.33333333333333331</v>
      </c>
      <c r="S53" s="22">
        <v>0.37149552724005491</v>
      </c>
      <c r="T53" s="22">
        <v>-7.5408289912196433E-2</v>
      </c>
      <c r="U53" s="22">
        <v>-9.9280060743457878E-3</v>
      </c>
      <c r="V53" s="22">
        <v>22.896891508360664</v>
      </c>
      <c r="W53" s="22">
        <v>0.31692327336773202</v>
      </c>
      <c r="X53" s="22">
        <v>-0.99999999999999967</v>
      </c>
      <c r="Y53" s="22">
        <v>-0.99999999999999967</v>
      </c>
      <c r="Z53" s="22">
        <v>95.417743412297625</v>
      </c>
      <c r="AA53" s="22">
        <v>0.29313401792008731</v>
      </c>
      <c r="AB53" s="22">
        <v>0.64740687725898982</v>
      </c>
      <c r="AC53" s="22">
        <v>0.28936469422241334</v>
      </c>
      <c r="AD53" s="22">
        <v>61.495279470074543</v>
      </c>
      <c r="AE53" s="22">
        <v>-0.99999999999999967</v>
      </c>
      <c r="AF53" s="22">
        <v>-0.99999999999999967</v>
      </c>
      <c r="AG53" s="22">
        <v>-0.99999999999999967</v>
      </c>
      <c r="AH53" s="22">
        <v>0</v>
      </c>
      <c r="AI53" s="22">
        <v>-9.9280060743457878E-3</v>
      </c>
      <c r="AJ53" s="22">
        <v>-4.5979682480409137E-2</v>
      </c>
      <c r="AK53" s="22">
        <v>0.23908680783786332</v>
      </c>
      <c r="AL53" s="22">
        <v>0.33168286768843058</v>
      </c>
      <c r="AM53" s="22">
        <v>1.8531207838017469E-2</v>
      </c>
      <c r="AN53" s="22">
        <v>8.0621732798087198</v>
      </c>
      <c r="AO53" s="22">
        <v>1.6587142351397532</v>
      </c>
      <c r="AP53" s="22">
        <v>25.721108121030415</v>
      </c>
      <c r="AQ53" s="22">
        <v>0.6194925645868461</v>
      </c>
      <c r="AR53" s="22">
        <v>0.36399355024556146</v>
      </c>
      <c r="AS53" s="22">
        <v>-0.99999999999999967</v>
      </c>
      <c r="AT53" s="22">
        <v>-0.99999999999999967</v>
      </c>
      <c r="AU53" s="22">
        <v>12.342826176548877</v>
      </c>
      <c r="AV53" s="22">
        <v>104.48253174476133</v>
      </c>
      <c r="AW53" s="22">
        <v>103.48973113732676</v>
      </c>
      <c r="AX53" s="22">
        <v>0.18327348960327944</v>
      </c>
      <c r="AY53" s="22">
        <v>5.4951951318057155</v>
      </c>
    </row>
    <row r="54" spans="1:51" x14ac:dyDescent="0.25">
      <c r="A54">
        <v>5998</v>
      </c>
      <c r="B54" t="s">
        <v>3010</v>
      </c>
      <c r="C54" s="22">
        <v>1.2111732934139849</v>
      </c>
      <c r="D54" s="22">
        <v>-0.18814550129714783</v>
      </c>
      <c r="E54" s="22">
        <v>2.4568078034202055E-2</v>
      </c>
      <c r="F54" s="22">
        <v>-4.0787086805376072E-2</v>
      </c>
      <c r="G54" s="22">
        <v>0.40814142411567111</v>
      </c>
      <c r="H54" s="22">
        <v>0</v>
      </c>
      <c r="I54" s="22">
        <v>24.488485446940267</v>
      </c>
      <c r="J54" s="22">
        <v>0.40814142411567111</v>
      </c>
      <c r="K54" s="22">
        <v>-1.0000000000000004</v>
      </c>
      <c r="L54" s="22">
        <v>-1.0000000000000004</v>
      </c>
      <c r="M54" s="22">
        <v>8.1628284823134223</v>
      </c>
      <c r="N54" s="22">
        <v>25.658871653548864</v>
      </c>
      <c r="O54" s="22">
        <v>-0.62681592127327379</v>
      </c>
      <c r="P54" s="22">
        <v>-0.54527630765979129</v>
      </c>
      <c r="Q54" s="22">
        <v>-0.22863726744514207</v>
      </c>
      <c r="R54" s="22">
        <v>0.33333333333333343</v>
      </c>
      <c r="S54" s="22">
        <v>0.10472945371903093</v>
      </c>
      <c r="T54" s="22">
        <v>5.6487615302070696E-3</v>
      </c>
      <c r="U54" s="22">
        <v>-4.0708707406623815E-2</v>
      </c>
      <c r="V54" s="22">
        <v>-0.20554331758894073</v>
      </c>
      <c r="W54" s="22">
        <v>-0.30687237532335832</v>
      </c>
      <c r="X54" s="22">
        <v>-1.0000000000000004</v>
      </c>
      <c r="Y54" s="22">
        <v>-1.0000000000000004</v>
      </c>
      <c r="Z54" s="22">
        <v>17.606421078928076</v>
      </c>
      <c r="AA54" s="22">
        <v>4.9348166516473356E-2</v>
      </c>
      <c r="AB54" s="22">
        <v>0.11519183981737458</v>
      </c>
      <c r="AC54" s="22">
        <v>0.19627202694539525</v>
      </c>
      <c r="AD54" s="22">
        <v>18.040601663962164</v>
      </c>
      <c r="AE54" s="22">
        <v>-1.0000000000000004</v>
      </c>
      <c r="AF54" s="22">
        <v>-1.0000000000000004</v>
      </c>
      <c r="AG54" s="22">
        <v>-1.0000000000000004</v>
      </c>
      <c r="AH54" s="22">
        <v>0</v>
      </c>
      <c r="AI54" s="22">
        <v>-4.0708707406623815E-2</v>
      </c>
      <c r="AJ54" s="22">
        <v>-0.13912439810621643</v>
      </c>
      <c r="AK54" s="22">
        <v>0.13623735913981408</v>
      </c>
      <c r="AL54" s="22">
        <v>9.8284794697768352E-2</v>
      </c>
      <c r="AM54" s="22">
        <v>-1.6413232121057324E-3</v>
      </c>
      <c r="AN54" s="22">
        <v>1.7614978769131262</v>
      </c>
      <c r="AO54" s="22">
        <v>0.64015371539642529</v>
      </c>
      <c r="AP54" s="22">
        <v>24.28294212935133</v>
      </c>
      <c r="AQ54" s="22">
        <v>0.40300284117594753</v>
      </c>
      <c r="AR54" s="22">
        <v>0.10126904879231199</v>
      </c>
      <c r="AS54" s="22">
        <v>-1.0000000000000004</v>
      </c>
      <c r="AT54" s="22">
        <v>-1.0000000000000004</v>
      </c>
      <c r="AU54" s="22">
        <v>-0.26942435425051819</v>
      </c>
      <c r="AV54" s="22">
        <v>43.905446447873395</v>
      </c>
      <c r="AW54" s="22">
        <v>39.834575707211023</v>
      </c>
      <c r="AX54" s="22">
        <v>0.28227420482844978</v>
      </c>
      <c r="AY54" s="22">
        <v>8.7746825804229314</v>
      </c>
    </row>
    <row r="55" spans="1:51" x14ac:dyDescent="0.25">
      <c r="A55">
        <v>5999</v>
      </c>
      <c r="B55" t="s">
        <v>3011</v>
      </c>
      <c r="C55" s="22">
        <v>2.6797934464475888</v>
      </c>
      <c r="D55" s="22">
        <v>0.18647095567664351</v>
      </c>
      <c r="E55" s="22">
        <v>0.670779529423286</v>
      </c>
      <c r="F55" s="22">
        <v>0.72429807281115954</v>
      </c>
      <c r="G55" s="22">
        <v>0.15007966640178894</v>
      </c>
      <c r="H55" s="22">
        <v>0</v>
      </c>
      <c r="I55" s="22">
        <v>9.0047799841073388</v>
      </c>
      <c r="J55" s="22">
        <v>0.15007966640178894</v>
      </c>
      <c r="K55" s="22">
        <v>-0.99999999999999967</v>
      </c>
      <c r="L55" s="22">
        <v>-0.99999999999999967</v>
      </c>
      <c r="M55" s="22">
        <v>3.0015933280357796</v>
      </c>
      <c r="N55" s="22">
        <v>12.408871503366086</v>
      </c>
      <c r="O55" s="22">
        <v>4.8887195170033184</v>
      </c>
      <c r="P55" s="22">
        <v>-0.84940289692589943</v>
      </c>
      <c r="Q55" s="22">
        <v>0.14683679908902469</v>
      </c>
      <c r="R55" s="22">
        <v>0.33333333333333326</v>
      </c>
      <c r="S55" s="22">
        <v>0.33074154729127514</v>
      </c>
      <c r="T55" s="22">
        <v>8.4954253428997165E-3</v>
      </c>
      <c r="U55" s="22">
        <v>1.7878016591169305E-2</v>
      </c>
      <c r="V55" s="22">
        <v>21.614746246275519</v>
      </c>
      <c r="W55" s="22">
        <v>0.60793964097072983</v>
      </c>
      <c r="X55" s="22">
        <v>-0.99999999999999967</v>
      </c>
      <c r="Y55" s="22">
        <v>-0.99999999999999967</v>
      </c>
      <c r="Z55" s="22">
        <v>17.199763697459421</v>
      </c>
      <c r="AA55" s="22">
        <v>1.7769741391929619E-2</v>
      </c>
      <c r="AB55" s="22">
        <v>-0.10048803771641351</v>
      </c>
      <c r="AC55" s="22">
        <v>-8.5180906336191214E-3</v>
      </c>
      <c r="AD55" s="22">
        <v>-4.5618193479051516</v>
      </c>
      <c r="AE55" s="22">
        <v>-0.99999999999999967</v>
      </c>
      <c r="AF55" s="22">
        <v>-0.99999999999999967</v>
      </c>
      <c r="AG55" s="22">
        <v>-0.99999999999999967</v>
      </c>
      <c r="AH55" s="22">
        <v>0</v>
      </c>
      <c r="AI55" s="22">
        <v>1.7878016591169305E-2</v>
      </c>
      <c r="AJ55" s="22">
        <v>0.26155794832364293</v>
      </c>
      <c r="AK55" s="22">
        <v>6.3802699405981961E-2</v>
      </c>
      <c r="AL55" s="22">
        <v>0.12415468139018562</v>
      </c>
      <c r="AM55" s="22">
        <v>-0.11926325485237796</v>
      </c>
      <c r="AN55" s="22">
        <v>4.4116567763728565</v>
      </c>
      <c r="AO55" s="22">
        <v>-2.6625678742795404</v>
      </c>
      <c r="AP55" s="22">
        <v>30.619526230382885</v>
      </c>
      <c r="AQ55" s="22">
        <v>0.69044832255867727</v>
      </c>
      <c r="AR55" s="22">
        <v>0.75801930737251766</v>
      </c>
      <c r="AS55" s="22">
        <v>-0.99999999999999967</v>
      </c>
      <c r="AT55" s="22">
        <v>-0.99999999999999967</v>
      </c>
      <c r="AU55" s="22">
        <v>0.87113487190018468</v>
      </c>
      <c r="AV55" s="22">
        <v>26.946067326545958</v>
      </c>
      <c r="AW55" s="22">
        <v>28.733868985662895</v>
      </c>
      <c r="AX55" s="22">
        <v>1.890285631371412E-3</v>
      </c>
      <c r="AY55" s="22">
        <v>-33.339721156881197</v>
      </c>
    </row>
    <row r="56" spans="1:51" x14ac:dyDescent="0.25">
      <c r="A56">
        <v>6022</v>
      </c>
      <c r="B56" t="s">
        <v>3028</v>
      </c>
      <c r="C56" s="22">
        <v>5.3267405904818714</v>
      </c>
      <c r="D56" s="22">
        <v>7.6272736954032333E-2</v>
      </c>
      <c r="E56" s="22">
        <v>-0.14029728614564457</v>
      </c>
      <c r="F56" s="22">
        <v>-0.10913128729339559</v>
      </c>
      <c r="G56" s="22">
        <v>0.43730795918171439</v>
      </c>
      <c r="H56" s="22">
        <v>0</v>
      </c>
      <c r="I56" s="22">
        <v>26.23847755090285</v>
      </c>
      <c r="J56" s="22">
        <v>0.43730795918171439</v>
      </c>
      <c r="K56" s="22">
        <v>-0.99999999999999878</v>
      </c>
      <c r="L56" s="22">
        <v>-0.99999999999999878</v>
      </c>
      <c r="M56" s="22">
        <v>8.7461591836342851</v>
      </c>
      <c r="N56" s="22">
        <v>31.456086854091335</v>
      </c>
      <c r="O56" s="22">
        <v>-0.59455814130842288</v>
      </c>
      <c r="P56" s="22">
        <v>-0.19375935737301175</v>
      </c>
      <c r="Q56" s="22">
        <v>-0.1719901952866886</v>
      </c>
      <c r="R56" s="22">
        <v>0.33333333333333304</v>
      </c>
      <c r="S56" s="22">
        <v>0.26826874191928113</v>
      </c>
      <c r="T56" s="22">
        <v>6.719068034809457E-2</v>
      </c>
      <c r="U56" s="22">
        <v>-2.9939918620616346E-2</v>
      </c>
      <c r="V56" s="22">
        <v>8.0617951119351119</v>
      </c>
      <c r="W56" s="22">
        <v>0.20285878872924679</v>
      </c>
      <c r="X56" s="22">
        <v>-0.99999999999999878</v>
      </c>
      <c r="Y56" s="22">
        <v>-0.99999999999999878</v>
      </c>
      <c r="Z56" s="22">
        <v>-0.75226077117444845</v>
      </c>
      <c r="AA56" s="22">
        <v>-0.24946869489835333</v>
      </c>
      <c r="AB56" s="22">
        <v>2.6316393897228955E-2</v>
      </c>
      <c r="AC56" s="22">
        <v>5.0310987244666844E-2</v>
      </c>
      <c r="AD56" s="22">
        <v>-8.6420656878228606</v>
      </c>
      <c r="AE56" s="22">
        <v>-0.99999999999999878</v>
      </c>
      <c r="AF56" s="22">
        <v>-0.99999999999999878</v>
      </c>
      <c r="AG56" s="22">
        <v>-0.99999999999999878</v>
      </c>
      <c r="AH56" s="22">
        <v>0</v>
      </c>
      <c r="AI56" s="22">
        <v>-2.9939918620616346E-2</v>
      </c>
      <c r="AJ56" s="22">
        <v>8.5952049546655557E-2</v>
      </c>
      <c r="AK56" s="22">
        <v>-9.2459827245315637E-2</v>
      </c>
      <c r="AL56" s="22">
        <v>9.9358233592874962E-2</v>
      </c>
      <c r="AM56" s="22">
        <v>-9.8651065875066217E-3</v>
      </c>
      <c r="AN56" s="22">
        <v>2.9137160875551529</v>
      </c>
      <c r="AO56" s="22">
        <v>-0.70892680091424354</v>
      </c>
      <c r="AP56" s="22">
        <v>34.300272662837976</v>
      </c>
      <c r="AQ56" s="22">
        <v>0.63885283698009254</v>
      </c>
      <c r="AR56" s="22">
        <v>0.64016674791096151</v>
      </c>
      <c r="AS56" s="22">
        <v>-0.99999999999999878</v>
      </c>
      <c r="AT56" s="22">
        <v>-0.99999999999999878</v>
      </c>
      <c r="AU56" s="22">
        <v>-0.28112148258008424</v>
      </c>
      <c r="AV56" s="22">
        <v>29.994899282002653</v>
      </c>
      <c r="AW56" s="22">
        <v>27.000907419941012</v>
      </c>
      <c r="AX56" s="22">
        <v>0.34747198559560766</v>
      </c>
      <c r="AY56" s="22">
        <v>-13.111794518830873</v>
      </c>
    </row>
    <row r="57" spans="1:51" x14ac:dyDescent="0.25">
      <c r="A57">
        <v>6047</v>
      </c>
      <c r="B57" t="s">
        <v>3044</v>
      </c>
      <c r="C57" s="22">
        <v>4.4357625324607719</v>
      </c>
      <c r="D57" s="22">
        <v>-0.14732225702072038</v>
      </c>
      <c r="E57" s="22">
        <v>-0.96825931928817466</v>
      </c>
      <c r="F57" s="22">
        <v>-1.0113885372812914</v>
      </c>
      <c r="G57" s="22">
        <v>0.29770059148622136</v>
      </c>
      <c r="H57" s="22">
        <v>0</v>
      </c>
      <c r="I57" s="22">
        <v>17.862035489173277</v>
      </c>
      <c r="J57" s="22">
        <v>0.29770059148622136</v>
      </c>
      <c r="K57" s="22">
        <v>-1</v>
      </c>
      <c r="L57" s="22">
        <v>-1</v>
      </c>
      <c r="M57" s="22">
        <v>5.9540118297244273</v>
      </c>
      <c r="N57" s="22">
        <v>21.286409484352767</v>
      </c>
      <c r="O57" s="22">
        <v>1.1695895731205028</v>
      </c>
      <c r="P57" s="22">
        <v>0.61785349263652334</v>
      </c>
      <c r="Q57" s="22">
        <v>0.27447980986715942</v>
      </c>
      <c r="R57" s="22">
        <v>0.33333333333333343</v>
      </c>
      <c r="S57" s="22">
        <v>0.11186683468281633</v>
      </c>
      <c r="T57" s="22">
        <v>-0.11469350963792455</v>
      </c>
      <c r="U57" s="22">
        <v>-1.4169919478762734E-2</v>
      </c>
      <c r="V57" s="22">
        <v>0.74544589652964222</v>
      </c>
      <c r="W57" s="22">
        <v>-0.60476610463985558</v>
      </c>
      <c r="X57" s="22">
        <v>-1</v>
      </c>
      <c r="Y57" s="22">
        <v>-1</v>
      </c>
      <c r="Z57" s="22">
        <v>18.256288597730844</v>
      </c>
      <c r="AA57" s="22">
        <v>0.2146108168893533</v>
      </c>
      <c r="AB57" s="22">
        <v>0.10194468568063585</v>
      </c>
      <c r="AC57" s="22">
        <v>2.8171755256691626E-2</v>
      </c>
      <c r="AD57" s="22">
        <v>17.236362891334036</v>
      </c>
      <c r="AE57" s="22">
        <v>-1</v>
      </c>
      <c r="AF57" s="22">
        <v>-1</v>
      </c>
      <c r="AG57" s="22">
        <v>-1</v>
      </c>
      <c r="AH57" s="22">
        <v>0</v>
      </c>
      <c r="AI57" s="22">
        <v>-1.4169919478762734E-2</v>
      </c>
      <c r="AJ57" s="22">
        <v>-0.22290347045246067</v>
      </c>
      <c r="AK57" s="22">
        <v>-0.12745012466293121</v>
      </c>
      <c r="AL57" s="22">
        <v>-6.9852292662593296E-3</v>
      </c>
      <c r="AM57" s="22">
        <v>8.6172482478544726E-2</v>
      </c>
      <c r="AN57" s="22">
        <v>-1.2891480839187874</v>
      </c>
      <c r="AO57" s="22">
        <v>1.5170614386489625</v>
      </c>
      <c r="AP57" s="22">
        <v>18.607481385702926</v>
      </c>
      <c r="AQ57" s="22">
        <v>0.31633673889946257</v>
      </c>
      <c r="AR57" s="22">
        <v>-0.30706551315363445</v>
      </c>
      <c r="AS57" s="22">
        <v>-1</v>
      </c>
      <c r="AT57" s="22">
        <v>-1</v>
      </c>
      <c r="AU57" s="22">
        <v>-0.7369087274141326</v>
      </c>
      <c r="AV57" s="22">
        <v>41.059759520732584</v>
      </c>
      <c r="AW57" s="22">
        <v>39.642767572856314</v>
      </c>
      <c r="AX57" s="22">
        <v>0.23962627192161093</v>
      </c>
      <c r="AY57" s="22">
        <v>11.589526371880513</v>
      </c>
    </row>
    <row r="58" spans="1:51" x14ac:dyDescent="0.25">
      <c r="A58">
        <v>6056</v>
      </c>
      <c r="B58" t="s">
        <v>3052</v>
      </c>
      <c r="C58" s="22">
        <v>6.1786073354846751</v>
      </c>
      <c r="D58" s="22">
        <v>-1.0108322441723483</v>
      </c>
      <c r="E58" s="22">
        <v>-0.1669820016068794</v>
      </c>
      <c r="F58" s="22">
        <v>-0.47079510392027185</v>
      </c>
      <c r="G58" s="22">
        <v>0.40826942090431495</v>
      </c>
      <c r="H58" s="22">
        <v>0</v>
      </c>
      <c r="I58" s="22">
        <v>24.496165254258901</v>
      </c>
      <c r="J58" s="22">
        <v>0.40826942090431495</v>
      </c>
      <c r="K58" s="22">
        <v>-1.0000000000000013</v>
      </c>
      <c r="L58" s="22">
        <v>-1.0000000000000013</v>
      </c>
      <c r="M58" s="22">
        <v>8.1653884180863017</v>
      </c>
      <c r="N58" s="22">
        <v>30.203977485823302</v>
      </c>
      <c r="O58" s="22">
        <v>-3.2130486468359818</v>
      </c>
      <c r="P58" s="22">
        <v>-1.9653009937901793</v>
      </c>
      <c r="Q58" s="22">
        <v>-0.98632587963048779</v>
      </c>
      <c r="R58" s="22">
        <v>0.33333333333333359</v>
      </c>
      <c r="S58" s="22">
        <v>0.48481026686480366</v>
      </c>
      <c r="T58" s="22">
        <v>0.20957730874757588</v>
      </c>
      <c r="U58" s="22">
        <v>2.2087862199585469E-3</v>
      </c>
      <c r="V58" s="22">
        <v>24.866410970454279</v>
      </c>
      <c r="W58" s="22">
        <v>1.3958512209685154</v>
      </c>
      <c r="X58" s="22">
        <v>-1.0000000000000013</v>
      </c>
      <c r="Y58" s="22">
        <v>-1.0000000000000013</v>
      </c>
      <c r="Z58" s="22">
        <v>56.366873354191384</v>
      </c>
      <c r="AA58" s="22">
        <v>0.20494721440214728</v>
      </c>
      <c r="AB58" s="22">
        <v>0.12308853958399565</v>
      </c>
      <c r="AC58" s="22">
        <v>0.32170001128120979</v>
      </c>
      <c r="AD58" s="22">
        <v>32.486788263367622</v>
      </c>
      <c r="AE58" s="22">
        <v>-1.0000000000000013</v>
      </c>
      <c r="AF58" s="22">
        <v>-1.0000000000000013</v>
      </c>
      <c r="AG58" s="22">
        <v>-1.0000000000000013</v>
      </c>
      <c r="AH58" s="22">
        <v>0</v>
      </c>
      <c r="AI58" s="22">
        <v>2.2087862199585469E-3</v>
      </c>
      <c r="AJ58" s="22">
        <v>0.26611135964600052</v>
      </c>
      <c r="AK58" s="22">
        <v>-4.2453177381052629E-2</v>
      </c>
      <c r="AL58" s="22">
        <v>0.13483229096939905</v>
      </c>
      <c r="AM58" s="22">
        <v>-0.14625832240419162</v>
      </c>
      <c r="AN58" s="22">
        <v>4.7013640724649806</v>
      </c>
      <c r="AO58" s="22">
        <v>-3.8687239470100527</v>
      </c>
      <c r="AP58" s="22">
        <v>49.36257622471318</v>
      </c>
      <c r="AQ58" s="22">
        <v>1.0299296951656718</v>
      </c>
      <c r="AR58" s="22">
        <v>1.8041206418728304</v>
      </c>
      <c r="AS58" s="22">
        <v>-1.0000000000000013</v>
      </c>
      <c r="AT58" s="22">
        <v>-1.0000000000000013</v>
      </c>
      <c r="AU58" s="22">
        <v>-1.4571209835507599</v>
      </c>
      <c r="AV58" s="22">
        <v>82.702126893004703</v>
      </c>
      <c r="AW58" s="22">
        <v>82.923005515000554</v>
      </c>
      <c r="AX58" s="22">
        <v>0.23175689750763806</v>
      </c>
      <c r="AY58" s="22">
        <v>41.211598310816385</v>
      </c>
    </row>
    <row r="59" spans="1:51" x14ac:dyDescent="0.25">
      <c r="A59">
        <v>6146</v>
      </c>
      <c r="B59" t="s">
        <v>3119</v>
      </c>
      <c r="C59" s="22">
        <v>6.5588039454944633</v>
      </c>
      <c r="D59" s="22">
        <v>7.6200891160273265</v>
      </c>
      <c r="E59" s="22">
        <v>0.47252056445752161</v>
      </c>
      <c r="F59" s="22">
        <v>2.7268237139243099</v>
      </c>
      <c r="G59" s="22">
        <v>-4.61835401965211E-2</v>
      </c>
      <c r="H59" s="22">
        <v>0</v>
      </c>
      <c r="I59" s="22">
        <v>-2.7710124117912658</v>
      </c>
      <c r="J59" s="22">
        <v>-4.61835401965211E-2</v>
      </c>
      <c r="K59" s="22">
        <v>-0.99999999999999933</v>
      </c>
      <c r="L59" s="22">
        <v>-0.99999999999999933</v>
      </c>
      <c r="M59" s="22">
        <v>-0.92367080393042245</v>
      </c>
      <c r="N59" s="22">
        <v>6.5146152476275034</v>
      </c>
      <c r="O59" s="22">
        <v>6.5248580432206911</v>
      </c>
      <c r="P59" s="22">
        <v>-1.070348151227783</v>
      </c>
      <c r="Q59" s="22">
        <v>0.44957486805827146</v>
      </c>
      <c r="R59" s="22">
        <v>0.33333333333333309</v>
      </c>
      <c r="S59" s="22">
        <v>0.44293924009109409</v>
      </c>
      <c r="T59" s="22">
        <v>0.21631360578743866</v>
      </c>
      <c r="U59" s="22">
        <v>-1.6952152370634764E-2</v>
      </c>
      <c r="V59" s="22">
        <v>40.872702681510084</v>
      </c>
      <c r="W59" s="22">
        <v>1.6830684576755131</v>
      </c>
      <c r="X59" s="22">
        <v>-0.99999999999999933</v>
      </c>
      <c r="Y59" s="22">
        <v>-0.99999999999999933</v>
      </c>
      <c r="Z59" s="22">
        <v>91.616797839428287</v>
      </c>
      <c r="AA59" s="22">
        <v>0.74739756870195739</v>
      </c>
      <c r="AB59" s="22">
        <v>0.20275766530086931</v>
      </c>
      <c r="AC59" s="22">
        <v>5.573517179437202E-2</v>
      </c>
      <c r="AD59" s="22">
        <v>50.294520289859939</v>
      </c>
      <c r="AE59" s="22">
        <v>-0.99999999999999933</v>
      </c>
      <c r="AF59" s="22">
        <v>-0.99999999999999933</v>
      </c>
      <c r="AG59" s="22">
        <v>-0.99999999999999933</v>
      </c>
      <c r="AH59" s="22">
        <v>0</v>
      </c>
      <c r="AI59" s="22">
        <v>-1.6952152370634764E-2</v>
      </c>
      <c r="AJ59" s="22">
        <v>0.30049235071518127</v>
      </c>
      <c r="AK59" s="22">
        <v>7.9087393029202424E-2</v>
      </c>
      <c r="AL59" s="22">
        <v>-8.2468186460570615E-3</v>
      </c>
      <c r="AM59" s="22">
        <v>7.5857955346108188E-2</v>
      </c>
      <c r="AN59" s="22">
        <v>1.296291287424479</v>
      </c>
      <c r="AO59" s="22">
        <v>2.2918858487987168</v>
      </c>
      <c r="AP59" s="22">
        <v>38.101690269718809</v>
      </c>
      <c r="AQ59" s="22">
        <v>0.97563402684123179</v>
      </c>
      <c r="AR59" s="22">
        <v>1.636884917478993</v>
      </c>
      <c r="AS59" s="22">
        <v>-0.99999999999999933</v>
      </c>
      <c r="AT59" s="22">
        <v>-0.99999999999999933</v>
      </c>
      <c r="AU59" s="22">
        <v>3.1763985819825815</v>
      </c>
      <c r="AV59" s="22">
        <v>100.42329893585449</v>
      </c>
      <c r="AW59" s="22">
        <v>98.728083698791011</v>
      </c>
      <c r="AX59" s="22">
        <v>0.3632839543616152</v>
      </c>
      <c r="AY59" s="22">
        <v>37.886099323843638</v>
      </c>
    </row>
    <row r="60" spans="1:51" x14ac:dyDescent="0.25">
      <c r="A60">
        <v>6160</v>
      </c>
      <c r="B60" t="s">
        <v>3128</v>
      </c>
      <c r="C60" s="22">
        <v>6.5973893239135712</v>
      </c>
      <c r="D60" s="22">
        <v>-0.35388711283929664</v>
      </c>
      <c r="E60" s="22">
        <v>-0.60747171389728538</v>
      </c>
      <c r="F60" s="22">
        <v>-0.71197528908201302</v>
      </c>
      <c r="G60" s="22">
        <v>0.13043555280694899</v>
      </c>
      <c r="H60" s="22">
        <v>0</v>
      </c>
      <c r="I60" s="22">
        <v>7.8261331684169404</v>
      </c>
      <c r="J60" s="22">
        <v>0.13043555280694899</v>
      </c>
      <c r="K60" s="22">
        <v>-1.0000000000000016</v>
      </c>
      <c r="L60" s="22">
        <v>-1.0000000000000016</v>
      </c>
      <c r="M60" s="22">
        <v>2.608711056138981</v>
      </c>
      <c r="N60" s="22">
        <v>13.711547203248509</v>
      </c>
      <c r="O60" s="22">
        <v>3.5738740005040532</v>
      </c>
      <c r="P60" s="22">
        <v>-5.9176661704254432</v>
      </c>
      <c r="Q60" s="22">
        <v>-1.6903597247069813</v>
      </c>
      <c r="R60" s="22">
        <v>0.33333333333333387</v>
      </c>
      <c r="S60" s="22">
        <v>0.11869416168888544</v>
      </c>
      <c r="T60" s="22">
        <v>-2.1658811591933804E-2</v>
      </c>
      <c r="U60" s="22">
        <v>-7.5287221198562983E-3</v>
      </c>
      <c r="V60" s="22">
        <v>11.696176340139179</v>
      </c>
      <c r="W60" s="22">
        <v>0.12641442049883755</v>
      </c>
      <c r="X60" s="22">
        <v>-1.0000000000000016</v>
      </c>
      <c r="Y60" s="22">
        <v>-1.0000000000000016</v>
      </c>
      <c r="Z60" s="22">
        <v>28.102817571764412</v>
      </c>
      <c r="AA60" s="22">
        <v>0.11768637168514284</v>
      </c>
      <c r="AB60" s="22">
        <v>-4.4693135078914488E-2</v>
      </c>
      <c r="AC60" s="22">
        <v>0.28894678252041606</v>
      </c>
      <c r="AD60" s="22">
        <v>18.09700095633222</v>
      </c>
      <c r="AE60" s="22">
        <v>-1.0000000000000016</v>
      </c>
      <c r="AF60" s="22">
        <v>-1.0000000000000016</v>
      </c>
      <c r="AG60" s="22">
        <v>-1.0000000000000016</v>
      </c>
      <c r="AH60" s="22">
        <v>0</v>
      </c>
      <c r="AI60" s="22">
        <v>-7.5287221198562983E-3</v>
      </c>
      <c r="AJ60" s="22">
        <v>-0.21385742427312923</v>
      </c>
      <c r="AK60" s="22">
        <v>9.4077476596052725E-3</v>
      </c>
      <c r="AL60" s="22">
        <v>4.2406228452195639E-2</v>
      </c>
      <c r="AM60" s="22">
        <v>2.5763251466870099E-2</v>
      </c>
      <c r="AN60" s="22">
        <v>-9.131410060755428E-3</v>
      </c>
      <c r="AO60" s="22">
        <v>0.69112002496977809</v>
      </c>
      <c r="AP60" s="22">
        <v>19.522309508556116</v>
      </c>
      <c r="AQ60" s="22">
        <v>0.42283996131042911</v>
      </c>
      <c r="AR60" s="22">
        <v>0.25684997330578663</v>
      </c>
      <c r="AS60" s="22">
        <v>-1.0000000000000016</v>
      </c>
      <c r="AT60" s="22">
        <v>-1.0000000000000016</v>
      </c>
      <c r="AU60" s="22">
        <v>-2.4023350137889947</v>
      </c>
      <c r="AV60" s="22">
        <v>42.505484799982675</v>
      </c>
      <c r="AW60" s="22">
        <v>41.752612587997042</v>
      </c>
      <c r="AX60" s="22">
        <v>0.11029934472618669</v>
      </c>
      <c r="AY60" s="22">
        <v>-17.853342623737067</v>
      </c>
    </row>
    <row r="61" spans="1:51" x14ac:dyDescent="0.25">
      <c r="A61">
        <v>6217</v>
      </c>
      <c r="B61" t="s">
        <v>3168</v>
      </c>
      <c r="C61" s="22">
        <v>4.6167287443323461</v>
      </c>
      <c r="D61" s="22">
        <v>-2.1288803417021548E-2</v>
      </c>
      <c r="E61" s="22">
        <v>-0.59329938644276636</v>
      </c>
      <c r="F61" s="22">
        <v>-0.60320173562643953</v>
      </c>
      <c r="G61" s="22">
        <v>0.22331025145320224</v>
      </c>
      <c r="H61" s="22">
        <v>0</v>
      </c>
      <c r="I61" s="22">
        <v>13.398615087192136</v>
      </c>
      <c r="J61" s="22">
        <v>0.22331025145320224</v>
      </c>
      <c r="K61" s="22">
        <v>-1.0000000000000018</v>
      </c>
      <c r="L61" s="22">
        <v>-1.0000000000000018</v>
      </c>
      <c r="M61" s="22">
        <v>4.466205029064044</v>
      </c>
      <c r="N61" s="22">
        <v>17.412142095898041</v>
      </c>
      <c r="O61" s="22">
        <v>-1.1974801232773691</v>
      </c>
      <c r="P61" s="22">
        <v>-0.77298750558736995</v>
      </c>
      <c r="Q61" s="22">
        <v>-0.29862900090897021</v>
      </c>
      <c r="R61" s="22">
        <v>0.33333333333333331</v>
      </c>
      <c r="S61" s="22">
        <v>0.40661515564396361</v>
      </c>
      <c r="T61" s="22">
        <v>0.38076575034396321</v>
      </c>
      <c r="U61" s="22">
        <v>-1.4717847097175942E-2</v>
      </c>
      <c r="V61" s="22">
        <v>35.307445630835275</v>
      </c>
      <c r="W61" s="22">
        <v>2.0055276980604204</v>
      </c>
      <c r="X61" s="22">
        <v>-1.0000000000000018</v>
      </c>
      <c r="Y61" s="22">
        <v>-1.0000000000000018</v>
      </c>
      <c r="Z61" s="22">
        <v>62.026987669821715</v>
      </c>
      <c r="AA61" s="22">
        <v>6.4861625579199375E-2</v>
      </c>
      <c r="AB61" s="22">
        <v>0.2262894381193703</v>
      </c>
      <c r="AC61" s="22">
        <v>0.24921235709933787</v>
      </c>
      <c r="AD61" s="22">
        <v>27.018171039895389</v>
      </c>
      <c r="AE61" s="22">
        <v>-1.0000000000000018</v>
      </c>
      <c r="AF61" s="22">
        <v>-1.0000000000000018</v>
      </c>
      <c r="AG61" s="22">
        <v>-1.0000000000000018</v>
      </c>
      <c r="AH61" s="22">
        <v>0</v>
      </c>
      <c r="AI61" s="22">
        <v>-1.4717847097175942E-2</v>
      </c>
      <c r="AJ61" s="22">
        <v>0.15142340622263309</v>
      </c>
      <c r="AK61" s="22">
        <v>6.6929507409732247E-2</v>
      </c>
      <c r="AL61" s="22">
        <v>0.50353407363806268</v>
      </c>
      <c r="AM61" s="22">
        <v>0.24241430583015644</v>
      </c>
      <c r="AN61" s="22">
        <v>13.34546887206473</v>
      </c>
      <c r="AO61" s="22">
        <v>6.3950051828025716</v>
      </c>
      <c r="AP61" s="22">
        <v>48.706060718027388</v>
      </c>
      <c r="AQ61" s="22">
        <v>1.105996392224085</v>
      </c>
      <c r="AR61" s="22">
        <v>2.2288379495136228</v>
      </c>
      <c r="AS61" s="22">
        <v>-1.0000000000000018</v>
      </c>
      <c r="AT61" s="22">
        <v>-1.0000000000000018</v>
      </c>
      <c r="AU61" s="22">
        <v>-0.90183073653541002</v>
      </c>
      <c r="AV61" s="22">
        <v>85.834134948522291</v>
      </c>
      <c r="AW61" s="22">
        <v>84.362350238804694</v>
      </c>
      <c r="AX61" s="22">
        <v>1.5349325547584128E-2</v>
      </c>
      <c r="AY61" s="22">
        <v>-5.7661076769269846</v>
      </c>
    </row>
    <row r="62" spans="1:51" x14ac:dyDescent="0.25">
      <c r="A62">
        <v>6318</v>
      </c>
      <c r="B62" t="s">
        <v>3197</v>
      </c>
      <c r="C62" s="22">
        <v>5.9526625565671054</v>
      </c>
      <c r="D62" s="22">
        <v>-0.13339145864164456</v>
      </c>
      <c r="E62" s="22">
        <v>0.31535089912143777</v>
      </c>
      <c r="F62" s="22">
        <v>0.28504625405876238</v>
      </c>
      <c r="G62" s="22">
        <v>0.28529675576454766</v>
      </c>
      <c r="H62" s="22">
        <v>0</v>
      </c>
      <c r="I62" s="22">
        <v>17.117805345872853</v>
      </c>
      <c r="J62" s="22">
        <v>0.28529675576454766</v>
      </c>
      <c r="K62" s="22">
        <v>-1.0000000000000004</v>
      </c>
      <c r="L62" s="22">
        <v>-1.0000000000000004</v>
      </c>
      <c r="M62" s="22">
        <v>5.7059351152909557</v>
      </c>
      <c r="N62" s="22">
        <v>23.355514156498735</v>
      </c>
      <c r="O62" s="22">
        <v>1.6360981412282352</v>
      </c>
      <c r="P62" s="22">
        <v>0.56437127216933158</v>
      </c>
      <c r="Q62" s="22">
        <v>0.28234108904122535</v>
      </c>
      <c r="R62" s="22">
        <v>0.3333333333333337</v>
      </c>
      <c r="S62" s="22">
        <v>0.3195832222842504</v>
      </c>
      <c r="T62" s="22">
        <v>0.73675660428585565</v>
      </c>
      <c r="U62" s="22">
        <v>-3.1111865286687544E-2</v>
      </c>
      <c r="V62" s="22">
        <v>42.930581554088157</v>
      </c>
      <c r="W62" s="22">
        <v>3.1446393122328855</v>
      </c>
      <c r="X62" s="22">
        <v>-1.0000000000000004</v>
      </c>
      <c r="Y62" s="22">
        <v>-1.0000000000000004</v>
      </c>
      <c r="Z62" s="22">
        <v>67.892067761457994</v>
      </c>
      <c r="AA62" s="22">
        <v>0.2897166236974591</v>
      </c>
      <c r="AB62" s="22">
        <v>-0.24923600937428289</v>
      </c>
      <c r="AC62" s="22">
        <v>0.45310228804339658</v>
      </c>
      <c r="AD62" s="22">
        <v>24.679145118328638</v>
      </c>
      <c r="AE62" s="22">
        <v>-1.0000000000000004</v>
      </c>
      <c r="AF62" s="22">
        <v>-1.0000000000000004</v>
      </c>
      <c r="AG62" s="22">
        <v>-1.0000000000000004</v>
      </c>
      <c r="AH62" s="22">
        <v>0</v>
      </c>
      <c r="AI62" s="22">
        <v>-3.1111865286687544E-2</v>
      </c>
      <c r="AJ62" s="22">
        <v>-5.8431175272102764E-3</v>
      </c>
      <c r="AK62" s="22">
        <v>0.14435055984389544</v>
      </c>
      <c r="AL62" s="22">
        <v>0.10404514971211751</v>
      </c>
      <c r="AM62" s="22">
        <v>6.2981533420456814E-2</v>
      </c>
      <c r="AN62" s="22">
        <v>2.5719131551668859</v>
      </c>
      <c r="AO62" s="22">
        <v>2.2962911347308985</v>
      </c>
      <c r="AP62" s="22">
        <v>60.048386899961024</v>
      </c>
      <c r="AQ62" s="22">
        <v>1.3585612946167511</v>
      </c>
      <c r="AR62" s="22">
        <v>3.4299360679974327</v>
      </c>
      <c r="AS62" s="22">
        <v>-1.0000000000000004</v>
      </c>
      <c r="AT62" s="22">
        <v>-1.0000000000000004</v>
      </c>
      <c r="AU62" s="22">
        <v>0.56738734309998695</v>
      </c>
      <c r="AV62" s="22">
        <v>93.543873052687587</v>
      </c>
      <c r="AW62" s="22">
        <v>90.432686524018834</v>
      </c>
      <c r="AX62" s="22">
        <v>0.24977105643978084</v>
      </c>
      <c r="AY62" s="22">
        <v>19.893069695936806</v>
      </c>
    </row>
    <row r="63" spans="1:51" x14ac:dyDescent="0.25">
      <c r="A63">
        <v>6453</v>
      </c>
      <c r="B63" t="s">
        <v>3322</v>
      </c>
      <c r="C63" s="22">
        <v>5.9380966379457121</v>
      </c>
      <c r="D63" s="22">
        <v>0.33551026245514587</v>
      </c>
      <c r="E63" s="22">
        <v>-0.16076800226578705</v>
      </c>
      <c r="F63" s="22">
        <v>-5.9245699558941801E-2</v>
      </c>
      <c r="G63" s="22">
        <v>0.19620636452191276</v>
      </c>
      <c r="H63" s="22">
        <v>0</v>
      </c>
      <c r="I63" s="22">
        <v>11.772381871314765</v>
      </c>
      <c r="J63" s="22">
        <v>0.19620636452191276</v>
      </c>
      <c r="K63" s="22">
        <v>-0.99999999999999933</v>
      </c>
      <c r="L63" s="22">
        <v>-0.99999999999999933</v>
      </c>
      <c r="M63" s="22">
        <v>3.9241272904382547</v>
      </c>
      <c r="N63" s="22">
        <v>17.651232809701536</v>
      </c>
      <c r="O63" s="22">
        <v>0.19762847191024185</v>
      </c>
      <c r="P63" s="22">
        <v>3.2402819335590638</v>
      </c>
      <c r="Q63" s="22">
        <v>1.0058927931880968</v>
      </c>
      <c r="R63" s="22">
        <v>0.3333333333333332</v>
      </c>
      <c r="S63" s="22">
        <v>0.40784597004556467</v>
      </c>
      <c r="T63" s="22">
        <v>0.12027130941040942</v>
      </c>
      <c r="U63" s="22">
        <v>-9.5884665959768689E-3</v>
      </c>
      <c r="V63" s="22">
        <v>26.226231266856701</v>
      </c>
      <c r="W63" s="22">
        <v>1.0705322674609417</v>
      </c>
      <c r="X63" s="22">
        <v>-0.99999999999999933</v>
      </c>
      <c r="Y63" s="22">
        <v>-0.99999999999999933</v>
      </c>
      <c r="Z63" s="22">
        <v>59.188766881832493</v>
      </c>
      <c r="AA63" s="22">
        <v>0.2251165430775009</v>
      </c>
      <c r="AB63" s="22">
        <v>0.12630622319604948</v>
      </c>
      <c r="AC63" s="22">
        <v>0.28771009016220328</v>
      </c>
      <c r="AD63" s="22">
        <v>31.956642821787689</v>
      </c>
      <c r="AE63" s="22">
        <v>-0.99999999999999933</v>
      </c>
      <c r="AF63" s="22">
        <v>-0.99999999999999933</v>
      </c>
      <c r="AG63" s="22">
        <v>-0.99999999999999933</v>
      </c>
      <c r="AH63" s="22">
        <v>0</v>
      </c>
      <c r="AI63" s="22">
        <v>-9.5884665959768689E-3</v>
      </c>
      <c r="AJ63" s="22">
        <v>0.23129107440165786</v>
      </c>
      <c r="AK63" s="22">
        <v>-0.14324960029658776</v>
      </c>
      <c r="AL63" s="22">
        <v>0.16524314550551256</v>
      </c>
      <c r="AM63" s="22">
        <v>7.7623021633750358E-2</v>
      </c>
      <c r="AN63" s="22">
        <v>5.2875340096461043</v>
      </c>
      <c r="AO63" s="22">
        <v>1.2243275393608204</v>
      </c>
      <c r="AP63" s="22">
        <v>37.998613138171493</v>
      </c>
      <c r="AQ63" s="22">
        <v>0.85186214619333078</v>
      </c>
      <c r="AR63" s="22">
        <v>1.2667386319828546</v>
      </c>
      <c r="AS63" s="22">
        <v>-0.99999999999999933</v>
      </c>
      <c r="AT63" s="22">
        <v>-0.99999999999999933</v>
      </c>
      <c r="AU63" s="22">
        <v>0.94664709362915433</v>
      </c>
      <c r="AV63" s="22">
        <v>78.064327230894847</v>
      </c>
      <c r="AW63" s="22">
        <v>77.105480571297178</v>
      </c>
      <c r="AX63" s="22">
        <v>0.27434904169421137</v>
      </c>
      <c r="AY63" s="22">
        <v>24.309158444599106</v>
      </c>
    </row>
    <row r="64" spans="1:51" x14ac:dyDescent="0.25">
      <c r="A64">
        <v>6663</v>
      </c>
      <c r="B64" t="s">
        <v>3489</v>
      </c>
      <c r="C64" s="22">
        <v>1.4835421675653442</v>
      </c>
      <c r="D64" s="22">
        <v>-8.697997982178636E-2</v>
      </c>
      <c r="E64" s="22">
        <v>0.31701993790629146</v>
      </c>
      <c r="F64" s="22">
        <v>0.29573322685279468</v>
      </c>
      <c r="G64" s="22">
        <v>-0.15138638105322477</v>
      </c>
      <c r="H64" s="22">
        <v>0</v>
      </c>
      <c r="I64" s="22">
        <v>-9.083182863193489</v>
      </c>
      <c r="J64" s="22">
        <v>-0.15138638105322477</v>
      </c>
      <c r="K64" s="22">
        <v>-0.99999999999999978</v>
      </c>
      <c r="L64" s="22">
        <v>-0.99999999999999978</v>
      </c>
      <c r="M64" s="22">
        <v>-3.0277276210644959</v>
      </c>
      <c r="N64" s="22">
        <v>-7.3039074687753409</v>
      </c>
      <c r="O64" s="22">
        <v>4.0956783116958759E-2</v>
      </c>
      <c r="P64" s="22">
        <v>-0.59902128465003202</v>
      </c>
      <c r="Q64" s="22">
        <v>-0.14997517411071074</v>
      </c>
      <c r="R64" s="22">
        <v>0.33333333333333326</v>
      </c>
      <c r="S64" s="22">
        <v>0.26939793967260017</v>
      </c>
      <c r="T64" s="22">
        <v>-3.375064534034708E-2</v>
      </c>
      <c r="U64" s="22">
        <v>3.4533569572896064E-3</v>
      </c>
      <c r="V64" s="22">
        <v>28.952814627044031</v>
      </c>
      <c r="W64" s="22">
        <v>0.68656124420022313</v>
      </c>
      <c r="X64" s="22">
        <v>-0.99999999999999978</v>
      </c>
      <c r="Y64" s="22">
        <v>-0.99999999999999978</v>
      </c>
      <c r="Z64" s="22">
        <v>12.366463546322027</v>
      </c>
      <c r="AA64" s="22">
        <v>-2.4873501608367869E-2</v>
      </c>
      <c r="AB64" s="22">
        <v>-0.29451467257194042</v>
      </c>
      <c r="AC64" s="22">
        <v>-9.3393439519180044E-3</v>
      </c>
      <c r="AD64" s="22">
        <v>-16.436375906611307</v>
      </c>
      <c r="AE64" s="22">
        <v>-0.99999999999999978</v>
      </c>
      <c r="AF64" s="22">
        <v>-0.99999999999999978</v>
      </c>
      <c r="AG64" s="22">
        <v>-0.99999999999999978</v>
      </c>
      <c r="AH64" s="22">
        <v>0</v>
      </c>
      <c r="AI64" s="22">
        <v>3.4533569572896064E-3</v>
      </c>
      <c r="AJ64" s="22">
        <v>9.622642603858185E-2</v>
      </c>
      <c r="AK64" s="22">
        <v>-7.8778179461641465E-2</v>
      </c>
      <c r="AL64" s="22">
        <v>2.9691000783302834E-2</v>
      </c>
      <c r="AM64" s="22">
        <v>-4.7237023404511677E-2</v>
      </c>
      <c r="AN64" s="22">
        <v>1.2234071497754806</v>
      </c>
      <c r="AO64" s="22">
        <v>-1.5748164824209994</v>
      </c>
      <c r="AP64" s="22">
        <v>19.869631763850563</v>
      </c>
      <c r="AQ64" s="22">
        <v>0.5724339846228762</v>
      </c>
      <c r="AR64" s="22">
        <v>0.5351748631469978</v>
      </c>
      <c r="AS64" s="22">
        <v>-0.99999999999999978</v>
      </c>
      <c r="AT64" s="22">
        <v>-0.99999999999999978</v>
      </c>
      <c r="AU64" s="22">
        <v>0.14575805274208364</v>
      </c>
      <c r="AV64" s="22">
        <v>3.4877395951256713</v>
      </c>
      <c r="AW64" s="22">
        <v>3.8330752908546342</v>
      </c>
      <c r="AX64" s="22">
        <v>-0.16455644864110766</v>
      </c>
      <c r="AY64" s="22">
        <v>-39.831700941931359</v>
      </c>
    </row>
    <row r="65" spans="1:51" x14ac:dyDescent="0.25">
      <c r="A65">
        <v>6720</v>
      </c>
      <c r="B65" t="s">
        <v>3542</v>
      </c>
      <c r="C65" s="22">
        <v>1.5971801815859807</v>
      </c>
      <c r="D65" s="22">
        <v>0.19255823163453692</v>
      </c>
      <c r="E65" s="22">
        <v>0.34687151451661735</v>
      </c>
      <c r="F65" s="22">
        <v>0.4129413877195578</v>
      </c>
      <c r="G65" s="22">
        <v>-0.2760202903241723</v>
      </c>
      <c r="H65" s="22">
        <v>0</v>
      </c>
      <c r="I65" s="22">
        <v>-16.56121741945034</v>
      </c>
      <c r="J65" s="22">
        <v>-0.2760202903241723</v>
      </c>
      <c r="K65" s="22">
        <v>-1.0000000000000016</v>
      </c>
      <c r="L65" s="22">
        <v>-1.0000000000000016</v>
      </c>
      <c r="M65" s="22">
        <v>-5.5204058064834447</v>
      </c>
      <c r="N65" s="22">
        <v>-14.551095850144794</v>
      </c>
      <c r="O65" s="22">
        <v>0.29170857824720964</v>
      </c>
      <c r="P65" s="22">
        <v>5.0474774160078155</v>
      </c>
      <c r="Q65" s="22">
        <v>1.6851648175215053</v>
      </c>
      <c r="R65" s="22">
        <v>0.33333333333333365</v>
      </c>
      <c r="S65" s="22">
        <v>-1.6845753736658083E-2</v>
      </c>
      <c r="T65" s="22">
        <v>1.1552595138821925E-2</v>
      </c>
      <c r="U65" s="22">
        <v>-3.3247722165759379E-3</v>
      </c>
      <c r="V65" s="22">
        <v>24.029427713723749</v>
      </c>
      <c r="W65" s="22">
        <v>0.26613858321993034</v>
      </c>
      <c r="X65" s="22">
        <v>-1.0000000000000016</v>
      </c>
      <c r="Y65" s="22">
        <v>-1.0000000000000016</v>
      </c>
      <c r="Z65" s="22">
        <v>36.82546227959218</v>
      </c>
      <c r="AA65" s="22">
        <v>0.23232020265570291</v>
      </c>
      <c r="AB65" s="22">
        <v>-0.12548530899380084</v>
      </c>
      <c r="AC65" s="22">
        <v>0.11538250130503634</v>
      </c>
      <c r="AD65" s="22">
        <v>11.110869748346932</v>
      </c>
      <c r="AE65" s="22">
        <v>-1.0000000000000016</v>
      </c>
      <c r="AF65" s="22">
        <v>-1.0000000000000016</v>
      </c>
      <c r="AG65" s="22">
        <v>-1.0000000000000016</v>
      </c>
      <c r="AH65" s="22">
        <v>0</v>
      </c>
      <c r="AI65" s="22">
        <v>-3.3247722165759379E-3</v>
      </c>
      <c r="AJ65" s="22">
        <v>-6.9715012313257468E-2</v>
      </c>
      <c r="AK65" s="22">
        <v>-9.4636495823513689E-2</v>
      </c>
      <c r="AL65" s="22">
        <v>-8.69205479706123E-2</v>
      </c>
      <c r="AM65" s="22">
        <v>0.11056912265878545</v>
      </c>
      <c r="AN65" s="22">
        <v>-2.5215887608315941</v>
      </c>
      <c r="AO65" s="22">
        <v>2.2910455873520679</v>
      </c>
      <c r="AP65" s="22">
        <v>7.4682102942734234</v>
      </c>
      <c r="AQ65" s="22">
        <v>0.32471540251892195</v>
      </c>
      <c r="AR65" s="22">
        <v>-9.8817071042417957E-3</v>
      </c>
      <c r="AS65" s="22">
        <v>-1.0000000000000016</v>
      </c>
      <c r="AT65" s="22">
        <v>-1.0000000000000016</v>
      </c>
      <c r="AU65" s="22">
        <v>2.098106205241062</v>
      </c>
      <c r="AV65" s="22">
        <v>24.565412016799456</v>
      </c>
      <c r="AW65" s="22">
        <v>24.232934795141865</v>
      </c>
      <c r="AX65" s="22">
        <v>0.31248970428857448</v>
      </c>
      <c r="AY65" s="22">
        <v>21.740281655578578</v>
      </c>
    </row>
    <row r="66" spans="1:51" x14ac:dyDescent="0.25">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row>
    <row r="67" spans="1:51" x14ac:dyDescent="0.25">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row>
    <row r="68" spans="1:51" x14ac:dyDescent="0.25">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row>
    <row r="69" spans="1:51" x14ac:dyDescent="0.25">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row>
    <row r="70" spans="1:51" x14ac:dyDescent="0.25">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row>
    <row r="71" spans="1:51" x14ac:dyDescent="0.25">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row>
    <row r="72" spans="1:51" x14ac:dyDescent="0.25">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row>
    <row r="73" spans="1:51" x14ac:dyDescent="0.25">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row>
    <row r="74" spans="1:51" x14ac:dyDescent="0.25">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row>
    <row r="75" spans="1:51" x14ac:dyDescent="0.25">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row>
    <row r="76" spans="1:51" x14ac:dyDescent="0.25">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row>
    <row r="77" spans="1:51" x14ac:dyDescent="0.25">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row>
    <row r="78" spans="1:51" x14ac:dyDescent="0.25">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row>
    <row r="79" spans="1:51" x14ac:dyDescent="0.25">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row>
    <row r="80" spans="1:51" x14ac:dyDescent="0.25">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row>
    <row r="81" spans="3:51" x14ac:dyDescent="0.25">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row>
    <row r="82" spans="3:51" x14ac:dyDescent="0.25">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row>
    <row r="83" spans="3:51" x14ac:dyDescent="0.25">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row>
    <row r="84" spans="3:51" x14ac:dyDescent="0.25">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row>
    <row r="85" spans="3:51" x14ac:dyDescent="0.25">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row>
    <row r="86" spans="3:51" x14ac:dyDescent="0.25">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row>
    <row r="87" spans="3:51" x14ac:dyDescent="0.25">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row>
    <row r="88" spans="3:51" x14ac:dyDescent="0.25">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row>
    <row r="89" spans="3:51" x14ac:dyDescent="0.25">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row>
    <row r="90" spans="3:51" x14ac:dyDescent="0.25">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row>
    <row r="91" spans="3:51" x14ac:dyDescent="0.25">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row>
    <row r="92" spans="3:51" x14ac:dyDescent="0.25">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row>
    <row r="93" spans="3:51" x14ac:dyDescent="0.25">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row>
    <row r="94" spans="3:51" x14ac:dyDescent="0.25">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row>
    <row r="95" spans="3:51" x14ac:dyDescent="0.25">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row>
    <row r="96" spans="3:51" x14ac:dyDescent="0.25">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row>
    <row r="97" spans="3:51" x14ac:dyDescent="0.25">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row>
    <row r="98" spans="3:51" x14ac:dyDescent="0.25">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row>
    <row r="99" spans="3:51" x14ac:dyDescent="0.25">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row>
    <row r="100" spans="3:51" x14ac:dyDescent="0.25">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row>
    <row r="101" spans="3:51" x14ac:dyDescent="0.25">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row>
    <row r="102" spans="3:51" x14ac:dyDescent="0.25">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row>
    <row r="103" spans="3:51" x14ac:dyDescent="0.25">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row>
    <row r="104" spans="3:51" x14ac:dyDescent="0.25">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row>
    <row r="105" spans="3:51" x14ac:dyDescent="0.25">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row>
    <row r="106" spans="3:51" x14ac:dyDescent="0.25">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row>
    <row r="107" spans="3:51" x14ac:dyDescent="0.25">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row>
    <row r="108" spans="3:51" x14ac:dyDescent="0.25">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row>
    <row r="109" spans="3:51" x14ac:dyDescent="0.25">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row>
    <row r="110" spans="3:51" x14ac:dyDescent="0.25">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row>
    <row r="111" spans="3:51" x14ac:dyDescent="0.25">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row>
    <row r="112" spans="3:51" x14ac:dyDescent="0.25">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row>
    <row r="113" spans="3:51" x14ac:dyDescent="0.25">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row>
    <row r="114" spans="3:51" x14ac:dyDescent="0.25">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row>
    <row r="115" spans="3:51" x14ac:dyDescent="0.25">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row>
    <row r="116" spans="3:51" x14ac:dyDescent="0.25">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row>
    <row r="117" spans="3:51" x14ac:dyDescent="0.25">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row>
    <row r="118" spans="3:51" x14ac:dyDescent="0.25">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row>
    <row r="119" spans="3:51" x14ac:dyDescent="0.25">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row>
    <row r="120" spans="3:51" x14ac:dyDescent="0.25">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row>
    <row r="121" spans="3:51" x14ac:dyDescent="0.25">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row>
    <row r="122" spans="3:51" x14ac:dyDescent="0.25">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row>
    <row r="123" spans="3:51" x14ac:dyDescent="0.25">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row>
    <row r="124" spans="3:51" x14ac:dyDescent="0.25">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row>
    <row r="125" spans="3:51" x14ac:dyDescent="0.25">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row>
    <row r="126" spans="3:51" x14ac:dyDescent="0.25">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row>
    <row r="127" spans="3:51" x14ac:dyDescent="0.25">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row>
    <row r="128" spans="3:51" x14ac:dyDescent="0.25">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row>
    <row r="129" spans="3:51" x14ac:dyDescent="0.25">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row>
    <row r="130" spans="3:51" x14ac:dyDescent="0.25">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row>
    <row r="131" spans="3:51" x14ac:dyDescent="0.25">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row>
    <row r="132" spans="3:51" x14ac:dyDescent="0.25">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row>
    <row r="133" spans="3:51" x14ac:dyDescent="0.25">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row>
    <row r="134" spans="3:51" x14ac:dyDescent="0.25">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row>
    <row r="135" spans="3:51" x14ac:dyDescent="0.25">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row>
    <row r="136" spans="3:51" x14ac:dyDescent="0.25">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row>
    <row r="137" spans="3:51" x14ac:dyDescent="0.25">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row>
    <row r="138" spans="3:51" x14ac:dyDescent="0.25">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row>
    <row r="139" spans="3:51" x14ac:dyDescent="0.25">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row>
    <row r="140" spans="3:51" x14ac:dyDescent="0.25">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row>
    <row r="141" spans="3:51" x14ac:dyDescent="0.25">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row>
    <row r="142" spans="3:51" x14ac:dyDescent="0.25">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row>
    <row r="143" spans="3:51" x14ac:dyDescent="0.25">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row>
    <row r="144" spans="3:51" x14ac:dyDescent="0.25">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row>
    <row r="145" spans="3:51" x14ac:dyDescent="0.25">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row>
    <row r="146" spans="3:51" x14ac:dyDescent="0.25">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row>
    <row r="147" spans="3:51" x14ac:dyDescent="0.25">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row>
    <row r="148" spans="3:51" x14ac:dyDescent="0.25">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row>
    <row r="149" spans="3:51" x14ac:dyDescent="0.25">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row>
    <row r="150" spans="3:51" x14ac:dyDescent="0.25">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row>
    <row r="151" spans="3:51" x14ac:dyDescent="0.25">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row>
    <row r="152" spans="3:51" x14ac:dyDescent="0.25">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row>
    <row r="153" spans="3:51" x14ac:dyDescent="0.25">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row>
    <row r="154" spans="3:51" x14ac:dyDescent="0.25">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row>
    <row r="155" spans="3:51" x14ac:dyDescent="0.25">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row>
    <row r="156" spans="3:51" x14ac:dyDescent="0.25">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row>
    <row r="157" spans="3:51" x14ac:dyDescent="0.25">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row>
    <row r="158" spans="3:51" x14ac:dyDescent="0.25">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row>
    <row r="159" spans="3:51" x14ac:dyDescent="0.25">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row>
    <row r="160" spans="3:51" x14ac:dyDescent="0.25">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row>
    <row r="161" spans="3:51" x14ac:dyDescent="0.25">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row>
    <row r="162" spans="3:51" x14ac:dyDescent="0.25">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row>
    <row r="163" spans="3:51" x14ac:dyDescent="0.25">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row>
    <row r="164" spans="3:51" x14ac:dyDescent="0.25">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row>
    <row r="165" spans="3:51" x14ac:dyDescent="0.25">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row>
    <row r="166" spans="3:51" x14ac:dyDescent="0.25">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row>
    <row r="167" spans="3:51" x14ac:dyDescent="0.25">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row>
    <row r="168" spans="3:51" x14ac:dyDescent="0.25">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row>
    <row r="169" spans="3:51" x14ac:dyDescent="0.25">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row>
    <row r="170" spans="3:51" x14ac:dyDescent="0.25">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row>
    <row r="171" spans="3:51" x14ac:dyDescent="0.25">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row>
    <row r="172" spans="3:51" x14ac:dyDescent="0.25">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row>
    <row r="173" spans="3:51" x14ac:dyDescent="0.25">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row>
    <row r="174" spans="3:51" x14ac:dyDescent="0.25">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row>
    <row r="175" spans="3:51" x14ac:dyDescent="0.25">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row>
    <row r="176" spans="3:51" x14ac:dyDescent="0.25">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row>
    <row r="177" spans="3:51" x14ac:dyDescent="0.25">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row>
    <row r="178" spans="3:51" x14ac:dyDescent="0.25">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row>
    <row r="179" spans="3:51" x14ac:dyDescent="0.25">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row>
    <row r="180" spans="3:51" x14ac:dyDescent="0.25">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row>
    <row r="181" spans="3:51" x14ac:dyDescent="0.25">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row>
    <row r="182" spans="3:51" x14ac:dyDescent="0.25">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row>
    <row r="183" spans="3:51" x14ac:dyDescent="0.25">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row>
    <row r="184" spans="3:51" x14ac:dyDescent="0.25">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row>
    <row r="185" spans="3:51" x14ac:dyDescent="0.25">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row>
    <row r="186" spans="3:51" x14ac:dyDescent="0.25">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row>
    <row r="187" spans="3:51" x14ac:dyDescent="0.25">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row>
    <row r="188" spans="3:51" x14ac:dyDescent="0.25">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row>
    <row r="189" spans="3:51" x14ac:dyDescent="0.25">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row>
    <row r="190" spans="3:51" x14ac:dyDescent="0.25">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row>
    <row r="191" spans="3:51" x14ac:dyDescent="0.25">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row>
    <row r="192" spans="3:51" x14ac:dyDescent="0.25">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row>
    <row r="193" spans="3:51" x14ac:dyDescent="0.25">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row>
    <row r="194" spans="3:51" x14ac:dyDescent="0.25">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row>
    <row r="195" spans="3:51" x14ac:dyDescent="0.25">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row>
    <row r="196" spans="3:51" x14ac:dyDescent="0.25">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row>
    <row r="197" spans="3:51" x14ac:dyDescent="0.25">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row>
    <row r="198" spans="3:51" x14ac:dyDescent="0.25">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row>
    <row r="199" spans="3:51" x14ac:dyDescent="0.25">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row>
    <row r="200" spans="3:51" x14ac:dyDescent="0.25">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row>
    <row r="201" spans="3:51" x14ac:dyDescent="0.25">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row>
    <row r="202" spans="3:51" x14ac:dyDescent="0.25">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row>
    <row r="203" spans="3:51" x14ac:dyDescent="0.25">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row>
    <row r="204" spans="3:51" x14ac:dyDescent="0.25">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row>
    <row r="205" spans="3:51" x14ac:dyDescent="0.25">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row>
    <row r="206" spans="3:51" x14ac:dyDescent="0.25">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row>
    <row r="207" spans="3:51" x14ac:dyDescent="0.25">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row>
    <row r="208" spans="3:51" x14ac:dyDescent="0.25">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row>
    <row r="209" spans="3:51" x14ac:dyDescent="0.25">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row>
    <row r="210" spans="3:51" x14ac:dyDescent="0.25">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row>
    <row r="211" spans="3:51" x14ac:dyDescent="0.25">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row>
    <row r="212" spans="3:51" x14ac:dyDescent="0.25">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row>
    <row r="213" spans="3:51" x14ac:dyDescent="0.25">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row>
    <row r="214" spans="3:51" x14ac:dyDescent="0.25">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row>
    <row r="215" spans="3:51" x14ac:dyDescent="0.25">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row>
    <row r="216" spans="3:51" x14ac:dyDescent="0.25">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row>
    <row r="217" spans="3:51" x14ac:dyDescent="0.25">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row>
    <row r="218" spans="3:51" x14ac:dyDescent="0.25">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row>
    <row r="219" spans="3:51" x14ac:dyDescent="0.25">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row>
    <row r="220" spans="3:51" x14ac:dyDescent="0.25">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row>
    <row r="221" spans="3:51" x14ac:dyDescent="0.25">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row>
    <row r="222" spans="3:51" x14ac:dyDescent="0.25">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row>
    <row r="223" spans="3:51" x14ac:dyDescent="0.25">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row>
    <row r="224" spans="3:51" x14ac:dyDescent="0.25">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row>
    <row r="225" spans="3:51" x14ac:dyDescent="0.25">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row>
    <row r="226" spans="3:51" x14ac:dyDescent="0.25">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row>
    <row r="227" spans="3:51" x14ac:dyDescent="0.25">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row>
    <row r="228" spans="3:51" x14ac:dyDescent="0.25">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row>
    <row r="229" spans="3:51" x14ac:dyDescent="0.25">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row>
    <row r="230" spans="3:51" x14ac:dyDescent="0.25">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row>
    <row r="231" spans="3:51" x14ac:dyDescent="0.25">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row>
    <row r="232" spans="3:51" x14ac:dyDescent="0.25">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row>
    <row r="233" spans="3:51" x14ac:dyDescent="0.25">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row>
    <row r="234" spans="3:51" x14ac:dyDescent="0.25">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row>
    <row r="235" spans="3:51" x14ac:dyDescent="0.25">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row>
    <row r="236" spans="3:51" x14ac:dyDescent="0.25">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row>
    <row r="237" spans="3:51" x14ac:dyDescent="0.25">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row>
    <row r="238" spans="3:51" x14ac:dyDescent="0.25">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row>
    <row r="239" spans="3:51" x14ac:dyDescent="0.25">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row>
    <row r="240" spans="3:51" x14ac:dyDescent="0.25">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row>
    <row r="241" spans="3:51" x14ac:dyDescent="0.25">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row>
    <row r="242" spans="3:51" x14ac:dyDescent="0.25">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row>
    <row r="243" spans="3:51" x14ac:dyDescent="0.25">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row>
    <row r="244" spans="3:51" x14ac:dyDescent="0.25">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row>
    <row r="245" spans="3:51" x14ac:dyDescent="0.25">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row>
    <row r="246" spans="3:51" x14ac:dyDescent="0.25">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row>
    <row r="247" spans="3:51" x14ac:dyDescent="0.25">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row>
    <row r="248" spans="3:51" x14ac:dyDescent="0.25">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row>
    <row r="249" spans="3:51" x14ac:dyDescent="0.25">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row>
    <row r="250" spans="3:51" x14ac:dyDescent="0.25">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row>
    <row r="251" spans="3:51" x14ac:dyDescent="0.25">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row>
    <row r="252" spans="3:51" x14ac:dyDescent="0.25">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row>
    <row r="253" spans="3:51" x14ac:dyDescent="0.25">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row>
    <row r="254" spans="3:51" x14ac:dyDescent="0.25">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row>
    <row r="255" spans="3:51" x14ac:dyDescent="0.25">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row>
    <row r="256" spans="3:51" x14ac:dyDescent="0.25">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row>
    <row r="257" spans="3:51" x14ac:dyDescent="0.25">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row>
    <row r="258" spans="3:51" x14ac:dyDescent="0.25">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row>
    <row r="259" spans="3:51" x14ac:dyDescent="0.25">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row>
    <row r="260" spans="3:51" x14ac:dyDescent="0.25">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row>
    <row r="261" spans="3:51" x14ac:dyDescent="0.25">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row>
    <row r="262" spans="3:51" x14ac:dyDescent="0.25">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row>
    <row r="263" spans="3:51" x14ac:dyDescent="0.25">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row>
    <row r="264" spans="3:51" x14ac:dyDescent="0.25">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row>
    <row r="265" spans="3:51" x14ac:dyDescent="0.25">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row>
    <row r="266" spans="3:51" x14ac:dyDescent="0.25">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c r="AV266" s="22"/>
      <c r="AW266" s="22"/>
      <c r="AX266" s="22"/>
      <c r="AY266" s="22"/>
    </row>
    <row r="267" spans="3:51" x14ac:dyDescent="0.25">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row>
    <row r="268" spans="3:51" x14ac:dyDescent="0.25">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row>
    <row r="269" spans="3:51" x14ac:dyDescent="0.25">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row>
    <row r="270" spans="3:51" x14ac:dyDescent="0.25">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row>
    <row r="271" spans="3:51" x14ac:dyDescent="0.25">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row>
    <row r="272" spans="3:51" x14ac:dyDescent="0.25">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row>
    <row r="273" spans="3:51" x14ac:dyDescent="0.25">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row>
    <row r="274" spans="3:51" x14ac:dyDescent="0.25">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row>
    <row r="275" spans="3:51" x14ac:dyDescent="0.25">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row>
    <row r="276" spans="3:51" x14ac:dyDescent="0.25">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row>
    <row r="277" spans="3:51" x14ac:dyDescent="0.25">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c r="AV277" s="22"/>
      <c r="AW277" s="22"/>
      <c r="AX277" s="22"/>
      <c r="AY277" s="22"/>
    </row>
    <row r="278" spans="3:51" x14ac:dyDescent="0.25">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row>
    <row r="279" spans="3:51" x14ac:dyDescent="0.25">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row>
    <row r="280" spans="3:51" x14ac:dyDescent="0.25">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row>
    <row r="281" spans="3:51" x14ac:dyDescent="0.25">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row>
    <row r="282" spans="3:51" x14ac:dyDescent="0.25">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row>
    <row r="283" spans="3:51" x14ac:dyDescent="0.25">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row>
    <row r="284" spans="3:51" x14ac:dyDescent="0.25">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row>
    <row r="285" spans="3:51" x14ac:dyDescent="0.25">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row>
    <row r="286" spans="3:51" x14ac:dyDescent="0.25">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row>
    <row r="287" spans="3:51" x14ac:dyDescent="0.25">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row>
    <row r="288" spans="3:51" x14ac:dyDescent="0.25">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row>
    <row r="289" spans="3:51" x14ac:dyDescent="0.25">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row>
    <row r="290" spans="3:51" x14ac:dyDescent="0.25">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row>
    <row r="291" spans="3:51" x14ac:dyDescent="0.25">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row>
    <row r="292" spans="3:51" x14ac:dyDescent="0.25">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row>
    <row r="293" spans="3:51" x14ac:dyDescent="0.25">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row>
    <row r="294" spans="3:51" x14ac:dyDescent="0.25">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row>
    <row r="295" spans="3:51" x14ac:dyDescent="0.25">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row>
    <row r="296" spans="3:51" x14ac:dyDescent="0.25">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row>
    <row r="297" spans="3:51" x14ac:dyDescent="0.25">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row>
    <row r="298" spans="3:51" x14ac:dyDescent="0.25">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row>
    <row r="299" spans="3:51" x14ac:dyDescent="0.25">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row>
    <row r="300" spans="3:51" x14ac:dyDescent="0.25">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row>
    <row r="301" spans="3:51" x14ac:dyDescent="0.25">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row>
    <row r="302" spans="3:51" x14ac:dyDescent="0.25">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row>
    <row r="303" spans="3:51" x14ac:dyDescent="0.25">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row>
    <row r="304" spans="3:51" x14ac:dyDescent="0.25">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row>
    <row r="305" spans="3:51" x14ac:dyDescent="0.25">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row>
    <row r="306" spans="3:51" x14ac:dyDescent="0.25">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row>
    <row r="307" spans="3:51" x14ac:dyDescent="0.25">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row>
    <row r="308" spans="3:51" x14ac:dyDescent="0.25">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c r="AV308" s="22"/>
      <c r="AW308" s="22"/>
      <c r="AX308" s="22"/>
      <c r="AY308" s="22"/>
    </row>
    <row r="309" spans="3:51" x14ac:dyDescent="0.25">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c r="AV309" s="22"/>
      <c r="AW309" s="22"/>
      <c r="AX309" s="22"/>
      <c r="AY309" s="22"/>
    </row>
    <row r="310" spans="3:51" x14ac:dyDescent="0.25">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c r="AV310" s="22"/>
      <c r="AW310" s="22"/>
      <c r="AX310" s="22"/>
      <c r="AY310" s="22"/>
    </row>
    <row r="311" spans="3:51" x14ac:dyDescent="0.25">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row>
    <row r="312" spans="3:51" x14ac:dyDescent="0.25">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row>
    <row r="313" spans="3:51" x14ac:dyDescent="0.25">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row>
    <row r="314" spans="3:51" x14ac:dyDescent="0.25">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row>
    <row r="315" spans="3:51" x14ac:dyDescent="0.25">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row>
    <row r="316" spans="3:51" x14ac:dyDescent="0.25">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row>
    <row r="317" spans="3:51" x14ac:dyDescent="0.25">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row>
    <row r="318" spans="3:51" x14ac:dyDescent="0.25">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row>
    <row r="319" spans="3:51" x14ac:dyDescent="0.25">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row>
    <row r="320" spans="3:51" x14ac:dyDescent="0.25">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row>
    <row r="321" spans="3:51" x14ac:dyDescent="0.25">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row>
    <row r="322" spans="3:51" x14ac:dyDescent="0.25">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row>
    <row r="323" spans="3:51" x14ac:dyDescent="0.25">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row>
    <row r="324" spans="3:51" x14ac:dyDescent="0.25">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row>
    <row r="325" spans="3:51" x14ac:dyDescent="0.25">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row>
    <row r="326" spans="3:51" x14ac:dyDescent="0.25">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row>
    <row r="327" spans="3:51" x14ac:dyDescent="0.25">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row>
    <row r="328" spans="3:51" x14ac:dyDescent="0.25">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row>
    <row r="329" spans="3:51" x14ac:dyDescent="0.25">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row>
    <row r="330" spans="3:51" x14ac:dyDescent="0.25">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row>
    <row r="331" spans="3:51" x14ac:dyDescent="0.25">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row>
    <row r="332" spans="3:51" x14ac:dyDescent="0.25">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row>
    <row r="333" spans="3:51" x14ac:dyDescent="0.25">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row>
    <row r="334" spans="3:51" x14ac:dyDescent="0.25">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row>
    <row r="335" spans="3:51" x14ac:dyDescent="0.25">
      <c r="C335" s="22"/>
      <c r="D335" s="22"/>
      <c r="E335" s="22"/>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c r="AD335" s="22"/>
      <c r="AE335" s="22"/>
      <c r="AF335" s="22"/>
      <c r="AG335" s="22"/>
      <c r="AH335" s="22"/>
      <c r="AI335" s="22"/>
      <c r="AJ335" s="22"/>
      <c r="AK335" s="22"/>
      <c r="AL335" s="22"/>
      <c r="AM335" s="22"/>
      <c r="AN335" s="22"/>
      <c r="AO335" s="22"/>
      <c r="AP335" s="22"/>
      <c r="AQ335" s="22"/>
      <c r="AR335" s="22"/>
      <c r="AS335" s="22"/>
      <c r="AT335" s="22"/>
      <c r="AU335" s="22"/>
      <c r="AV335" s="22"/>
      <c r="AW335" s="22"/>
      <c r="AX335" s="22"/>
      <c r="AY335" s="22"/>
    </row>
    <row r="336" spans="3:51" x14ac:dyDescent="0.25">
      <c r="C336" s="22"/>
      <c r="D336" s="22"/>
      <c r="E336" s="22"/>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c r="AD336" s="22"/>
      <c r="AE336" s="22"/>
      <c r="AF336" s="22"/>
      <c r="AG336" s="22"/>
      <c r="AH336" s="22"/>
      <c r="AI336" s="22"/>
      <c r="AJ336" s="22"/>
      <c r="AK336" s="22"/>
      <c r="AL336" s="22"/>
      <c r="AM336" s="22"/>
      <c r="AN336" s="22"/>
      <c r="AO336" s="22"/>
      <c r="AP336" s="22"/>
      <c r="AQ336" s="22"/>
      <c r="AR336" s="22"/>
      <c r="AS336" s="22"/>
      <c r="AT336" s="22"/>
      <c r="AU336" s="22"/>
      <c r="AV336" s="22"/>
      <c r="AW336" s="22"/>
      <c r="AX336" s="22"/>
      <c r="AY336" s="22"/>
    </row>
    <row r="337" spans="3:51" x14ac:dyDescent="0.25">
      <c r="C337" s="22"/>
      <c r="D337" s="22"/>
      <c r="E337" s="22"/>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row>
    <row r="338" spans="3:51" x14ac:dyDescent="0.25">
      <c r="C338" s="22"/>
      <c r="D338" s="22"/>
      <c r="E338" s="22"/>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row>
    <row r="339" spans="3:51" x14ac:dyDescent="0.25">
      <c r="C339" s="22"/>
      <c r="D339" s="22"/>
      <c r="E339" s="22"/>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row>
    <row r="340" spans="3:51" x14ac:dyDescent="0.25">
      <c r="C340" s="22"/>
      <c r="D340" s="22"/>
      <c r="E340" s="22"/>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c r="AD340" s="22"/>
      <c r="AE340" s="22"/>
      <c r="AF340" s="22"/>
      <c r="AG340" s="22"/>
      <c r="AH340" s="22"/>
      <c r="AI340" s="22"/>
      <c r="AJ340" s="22"/>
      <c r="AK340" s="22"/>
      <c r="AL340" s="22"/>
      <c r="AM340" s="22"/>
      <c r="AN340" s="22"/>
      <c r="AO340" s="22"/>
      <c r="AP340" s="22"/>
      <c r="AQ340" s="22"/>
      <c r="AR340" s="22"/>
      <c r="AS340" s="22"/>
      <c r="AT340" s="22"/>
      <c r="AU340" s="22"/>
      <c r="AV340" s="22"/>
      <c r="AW340" s="22"/>
      <c r="AX340" s="22"/>
      <c r="AY340" s="22"/>
    </row>
    <row r="341" spans="3:51" x14ac:dyDescent="0.25">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2"/>
      <c r="AU341" s="22"/>
      <c r="AV341" s="22"/>
      <c r="AW341" s="22"/>
      <c r="AX341" s="22"/>
      <c r="AY341" s="22"/>
    </row>
    <row r="342" spans="3:51" x14ac:dyDescent="0.25">
      <c r="C342" s="22"/>
      <c r="D342" s="22"/>
      <c r="E342" s="22"/>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row>
    <row r="343" spans="3:51" x14ac:dyDescent="0.25">
      <c r="C343" s="22"/>
      <c r="D343" s="22"/>
      <c r="E343" s="22"/>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row>
    <row r="344" spans="3:51" x14ac:dyDescent="0.25">
      <c r="C344" s="22"/>
      <c r="D344" s="22"/>
      <c r="E344" s="22"/>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row>
    <row r="345" spans="3:51" x14ac:dyDescent="0.25">
      <c r="C345" s="22"/>
      <c r="D345" s="22"/>
      <c r="E345" s="22"/>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row>
    <row r="346" spans="3:51" x14ac:dyDescent="0.25">
      <c r="C346" s="22"/>
      <c r="D346" s="22"/>
      <c r="E346" s="22"/>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row>
    <row r="347" spans="3:51" x14ac:dyDescent="0.25">
      <c r="C347" s="22"/>
      <c r="D347" s="22"/>
      <c r="E347" s="22"/>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row>
    <row r="348" spans="3:51" x14ac:dyDescent="0.25">
      <c r="C348" s="22"/>
      <c r="D348" s="22"/>
      <c r="E348" s="22"/>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row>
    <row r="349" spans="3:51" x14ac:dyDescent="0.25">
      <c r="C349" s="22"/>
      <c r="D349" s="22"/>
      <c r="E349" s="22"/>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row>
    <row r="350" spans="3:51" x14ac:dyDescent="0.25">
      <c r="C350" s="22"/>
      <c r="D350" s="22"/>
      <c r="E350" s="22"/>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row>
    <row r="351" spans="3:51" x14ac:dyDescent="0.25">
      <c r="C351" s="22"/>
      <c r="D351" s="22"/>
      <c r="E351" s="22"/>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row>
    <row r="352" spans="3:51" x14ac:dyDescent="0.25">
      <c r="C352" s="22"/>
      <c r="D352" s="22"/>
      <c r="E352" s="22"/>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row>
    <row r="353" spans="3:51" x14ac:dyDescent="0.25">
      <c r="C353" s="22"/>
      <c r="D353" s="22"/>
      <c r="E353" s="22"/>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row>
    <row r="354" spans="3:51" x14ac:dyDescent="0.25">
      <c r="C354" s="22"/>
      <c r="D354" s="22"/>
      <c r="E354" s="22"/>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row>
    <row r="355" spans="3:51" x14ac:dyDescent="0.25">
      <c r="C355" s="22"/>
      <c r="D355" s="22"/>
      <c r="E355" s="22"/>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row>
    <row r="356" spans="3:51" x14ac:dyDescent="0.25">
      <c r="C356" s="22"/>
      <c r="D356" s="22"/>
      <c r="E356" s="22"/>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row>
    <row r="357" spans="3:51" x14ac:dyDescent="0.25">
      <c r="C357" s="22"/>
      <c r="D357" s="22"/>
      <c r="E357" s="22"/>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row>
    <row r="358" spans="3:51" x14ac:dyDescent="0.25">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row>
    <row r="359" spans="3:51" x14ac:dyDescent="0.25">
      <c r="C359" s="22"/>
      <c r="D359" s="22"/>
      <c r="E359" s="22"/>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row>
    <row r="360" spans="3:51" x14ac:dyDescent="0.25">
      <c r="C360" s="22"/>
      <c r="D360" s="22"/>
      <c r="E360" s="22"/>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c r="AD360" s="22"/>
      <c r="AE360" s="22"/>
      <c r="AF360" s="22"/>
      <c r="AG360" s="22"/>
      <c r="AH360" s="22"/>
      <c r="AI360" s="22"/>
      <c r="AJ360" s="22"/>
      <c r="AK360" s="22"/>
      <c r="AL360" s="22"/>
      <c r="AM360" s="22"/>
      <c r="AN360" s="22"/>
      <c r="AO360" s="22"/>
      <c r="AP360" s="22"/>
      <c r="AQ360" s="22"/>
      <c r="AR360" s="22"/>
      <c r="AS360" s="22"/>
      <c r="AT360" s="22"/>
      <c r="AU360" s="22"/>
      <c r="AV360" s="22"/>
      <c r="AW360" s="22"/>
      <c r="AX360" s="22"/>
      <c r="AY360" s="22"/>
    </row>
    <row r="361" spans="3:51" x14ac:dyDescent="0.25">
      <c r="C361" s="22"/>
      <c r="D361" s="22"/>
      <c r="E361" s="22"/>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row>
    <row r="362" spans="3:51" x14ac:dyDescent="0.25">
      <c r="C362" s="22"/>
      <c r="D362" s="22"/>
      <c r="E362" s="22"/>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c r="AD362" s="22"/>
      <c r="AE362" s="22"/>
      <c r="AF362" s="22"/>
      <c r="AG362" s="22"/>
      <c r="AH362" s="22"/>
      <c r="AI362" s="22"/>
      <c r="AJ362" s="22"/>
      <c r="AK362" s="22"/>
      <c r="AL362" s="22"/>
      <c r="AM362" s="22"/>
      <c r="AN362" s="22"/>
      <c r="AO362" s="22"/>
      <c r="AP362" s="22"/>
      <c r="AQ362" s="22"/>
      <c r="AR362" s="22"/>
      <c r="AS362" s="22"/>
      <c r="AT362" s="22"/>
      <c r="AU362" s="22"/>
      <c r="AV362" s="22"/>
      <c r="AW362" s="22"/>
      <c r="AX362" s="22"/>
      <c r="AY362" s="22"/>
    </row>
    <row r="363" spans="3:51" x14ac:dyDescent="0.25">
      <c r="C363" s="22"/>
      <c r="D363" s="22"/>
      <c r="E363" s="22"/>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c r="AD363" s="22"/>
      <c r="AE363" s="22"/>
      <c r="AF363" s="22"/>
      <c r="AG363" s="22"/>
      <c r="AH363" s="22"/>
      <c r="AI363" s="22"/>
      <c r="AJ363" s="22"/>
      <c r="AK363" s="22"/>
      <c r="AL363" s="22"/>
      <c r="AM363" s="22"/>
      <c r="AN363" s="22"/>
      <c r="AO363" s="22"/>
      <c r="AP363" s="22"/>
      <c r="AQ363" s="22"/>
      <c r="AR363" s="22"/>
      <c r="AS363" s="22"/>
      <c r="AT363" s="22"/>
      <c r="AU363" s="22"/>
      <c r="AV363" s="22"/>
      <c r="AW363" s="22"/>
      <c r="AX363" s="22"/>
      <c r="AY363" s="22"/>
    </row>
    <row r="364" spans="3:51" x14ac:dyDescent="0.25">
      <c r="C364" s="22"/>
      <c r="D364" s="22"/>
      <c r="E364" s="22"/>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c r="AD364" s="22"/>
      <c r="AE364" s="22"/>
      <c r="AF364" s="22"/>
      <c r="AG364" s="22"/>
      <c r="AH364" s="22"/>
      <c r="AI364" s="22"/>
      <c r="AJ364" s="22"/>
      <c r="AK364" s="22"/>
      <c r="AL364" s="22"/>
      <c r="AM364" s="22"/>
      <c r="AN364" s="22"/>
      <c r="AO364" s="22"/>
      <c r="AP364" s="22"/>
      <c r="AQ364" s="22"/>
      <c r="AR364" s="22"/>
      <c r="AS364" s="22"/>
      <c r="AT364" s="22"/>
      <c r="AU364" s="22"/>
      <c r="AV364" s="22"/>
      <c r="AW364" s="22"/>
      <c r="AX364" s="22"/>
      <c r="AY364" s="22"/>
    </row>
    <row r="365" spans="3:51" x14ac:dyDescent="0.25">
      <c r="C365" s="22"/>
      <c r="D365" s="22"/>
      <c r="E365" s="22"/>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row>
    <row r="366" spans="3:51" x14ac:dyDescent="0.25">
      <c r="C366" s="22"/>
      <c r="D366" s="22"/>
      <c r="E366" s="22"/>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c r="AD366" s="22"/>
      <c r="AE366" s="22"/>
      <c r="AF366" s="22"/>
      <c r="AG366" s="22"/>
      <c r="AH366" s="22"/>
      <c r="AI366" s="22"/>
      <c r="AJ366" s="22"/>
      <c r="AK366" s="22"/>
      <c r="AL366" s="22"/>
      <c r="AM366" s="22"/>
      <c r="AN366" s="22"/>
      <c r="AO366" s="22"/>
      <c r="AP366" s="22"/>
      <c r="AQ366" s="22"/>
      <c r="AR366" s="22"/>
      <c r="AS366" s="22"/>
      <c r="AT366" s="22"/>
      <c r="AU366" s="22"/>
      <c r="AV366" s="22"/>
      <c r="AW366" s="22"/>
      <c r="AX366" s="22"/>
      <c r="AY366" s="22"/>
    </row>
    <row r="367" spans="3:51" x14ac:dyDescent="0.25">
      <c r="C367" s="22"/>
      <c r="D367" s="22"/>
      <c r="E367" s="22"/>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c r="AD367" s="22"/>
      <c r="AE367" s="22"/>
      <c r="AF367" s="22"/>
      <c r="AG367" s="22"/>
      <c r="AH367" s="22"/>
      <c r="AI367" s="22"/>
      <c r="AJ367" s="22"/>
      <c r="AK367" s="22"/>
      <c r="AL367" s="22"/>
      <c r="AM367" s="22"/>
      <c r="AN367" s="22"/>
      <c r="AO367" s="22"/>
      <c r="AP367" s="22"/>
      <c r="AQ367" s="22"/>
      <c r="AR367" s="22"/>
      <c r="AS367" s="22"/>
      <c r="AT367" s="22"/>
      <c r="AU367" s="22"/>
      <c r="AV367" s="22"/>
      <c r="AW367" s="22"/>
      <c r="AX367" s="22"/>
      <c r="AY367" s="22"/>
    </row>
    <row r="368" spans="3:51" x14ac:dyDescent="0.25">
      <c r="C368" s="22"/>
      <c r="D368" s="22"/>
      <c r="E368" s="22"/>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c r="AD368" s="22"/>
      <c r="AE368" s="22"/>
      <c r="AF368" s="22"/>
      <c r="AG368" s="22"/>
      <c r="AH368" s="22"/>
      <c r="AI368" s="22"/>
      <c r="AJ368" s="22"/>
      <c r="AK368" s="22"/>
      <c r="AL368" s="22"/>
      <c r="AM368" s="22"/>
      <c r="AN368" s="22"/>
      <c r="AO368" s="22"/>
      <c r="AP368" s="22"/>
      <c r="AQ368" s="22"/>
      <c r="AR368" s="22"/>
      <c r="AS368" s="22"/>
      <c r="AT368" s="22"/>
      <c r="AU368" s="22"/>
      <c r="AV368" s="22"/>
      <c r="AW368" s="22"/>
      <c r="AX368" s="22"/>
      <c r="AY368" s="22"/>
    </row>
    <row r="369" spans="3:51" x14ac:dyDescent="0.25">
      <c r="C369" s="22"/>
      <c r="D369" s="22"/>
      <c r="E369" s="22"/>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c r="AD369" s="22"/>
      <c r="AE369" s="22"/>
      <c r="AF369" s="22"/>
      <c r="AG369" s="22"/>
      <c r="AH369" s="22"/>
      <c r="AI369" s="22"/>
      <c r="AJ369" s="22"/>
      <c r="AK369" s="22"/>
      <c r="AL369" s="22"/>
      <c r="AM369" s="22"/>
      <c r="AN369" s="22"/>
      <c r="AO369" s="22"/>
      <c r="AP369" s="22"/>
      <c r="AQ369" s="22"/>
      <c r="AR369" s="22"/>
      <c r="AS369" s="22"/>
      <c r="AT369" s="22"/>
      <c r="AU369" s="22"/>
      <c r="AV369" s="22"/>
      <c r="AW369" s="22"/>
      <c r="AX369" s="22"/>
      <c r="AY369" s="22"/>
    </row>
    <row r="370" spans="3:51" x14ac:dyDescent="0.25">
      <c r="C370" s="22"/>
      <c r="D370" s="22"/>
      <c r="E370" s="22"/>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c r="AD370" s="22"/>
      <c r="AE370" s="22"/>
      <c r="AF370" s="22"/>
      <c r="AG370" s="22"/>
      <c r="AH370" s="22"/>
      <c r="AI370" s="22"/>
      <c r="AJ370" s="22"/>
      <c r="AK370" s="22"/>
      <c r="AL370" s="22"/>
      <c r="AM370" s="22"/>
      <c r="AN370" s="22"/>
      <c r="AO370" s="22"/>
      <c r="AP370" s="22"/>
      <c r="AQ370" s="22"/>
      <c r="AR370" s="22"/>
      <c r="AS370" s="22"/>
      <c r="AT370" s="22"/>
      <c r="AU370" s="22"/>
      <c r="AV370" s="22"/>
      <c r="AW370" s="22"/>
      <c r="AX370" s="22"/>
      <c r="AY370" s="22"/>
    </row>
    <row r="371" spans="3:51" x14ac:dyDescent="0.25">
      <c r="C371" s="22"/>
      <c r="D371" s="22"/>
      <c r="E371" s="22"/>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c r="AD371" s="22"/>
      <c r="AE371" s="22"/>
      <c r="AF371" s="22"/>
      <c r="AG371" s="22"/>
      <c r="AH371" s="22"/>
      <c r="AI371" s="22"/>
      <c r="AJ371" s="22"/>
      <c r="AK371" s="22"/>
      <c r="AL371" s="22"/>
      <c r="AM371" s="22"/>
      <c r="AN371" s="22"/>
      <c r="AO371" s="22"/>
      <c r="AP371" s="22"/>
      <c r="AQ371" s="22"/>
      <c r="AR371" s="22"/>
      <c r="AS371" s="22"/>
      <c r="AT371" s="22"/>
      <c r="AU371" s="22"/>
      <c r="AV371" s="22"/>
      <c r="AW371" s="22"/>
      <c r="AX371" s="22"/>
      <c r="AY371" s="22"/>
    </row>
    <row r="372" spans="3:51" x14ac:dyDescent="0.25">
      <c r="C372" s="22"/>
      <c r="D372" s="22"/>
      <c r="E372" s="22"/>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c r="AD372" s="22"/>
      <c r="AE372" s="22"/>
      <c r="AF372" s="22"/>
      <c r="AG372" s="22"/>
      <c r="AH372" s="22"/>
      <c r="AI372" s="22"/>
      <c r="AJ372" s="22"/>
      <c r="AK372" s="22"/>
      <c r="AL372" s="22"/>
      <c r="AM372" s="22"/>
      <c r="AN372" s="22"/>
      <c r="AO372" s="22"/>
      <c r="AP372" s="22"/>
      <c r="AQ372" s="22"/>
      <c r="AR372" s="22"/>
      <c r="AS372" s="22"/>
      <c r="AT372" s="22"/>
      <c r="AU372" s="22"/>
      <c r="AV372" s="22"/>
      <c r="AW372" s="22"/>
      <c r="AX372" s="22"/>
      <c r="AY372" s="22"/>
    </row>
    <row r="373" spans="3:51" x14ac:dyDescent="0.25">
      <c r="C373" s="22"/>
      <c r="D373" s="22"/>
      <c r="E373" s="22"/>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c r="AD373" s="22"/>
      <c r="AE373" s="22"/>
      <c r="AF373" s="22"/>
      <c r="AG373" s="22"/>
      <c r="AH373" s="22"/>
      <c r="AI373" s="22"/>
      <c r="AJ373" s="22"/>
      <c r="AK373" s="22"/>
      <c r="AL373" s="22"/>
      <c r="AM373" s="22"/>
      <c r="AN373" s="22"/>
      <c r="AO373" s="22"/>
      <c r="AP373" s="22"/>
      <c r="AQ373" s="22"/>
      <c r="AR373" s="22"/>
      <c r="AS373" s="22"/>
      <c r="AT373" s="22"/>
      <c r="AU373" s="22"/>
      <c r="AV373" s="22"/>
      <c r="AW373" s="22"/>
      <c r="AX373" s="22"/>
      <c r="AY373" s="22"/>
    </row>
    <row r="374" spans="3:51" x14ac:dyDescent="0.25">
      <c r="C374" s="22"/>
      <c r="D374" s="22"/>
      <c r="E374" s="22"/>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row>
    <row r="375" spans="3:51" x14ac:dyDescent="0.25">
      <c r="C375" s="22"/>
      <c r="D375" s="22"/>
      <c r="E375" s="22"/>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c r="AD375" s="22"/>
      <c r="AE375" s="22"/>
      <c r="AF375" s="22"/>
      <c r="AG375" s="22"/>
      <c r="AH375" s="22"/>
      <c r="AI375" s="22"/>
      <c r="AJ375" s="22"/>
      <c r="AK375" s="22"/>
      <c r="AL375" s="22"/>
      <c r="AM375" s="22"/>
      <c r="AN375" s="22"/>
      <c r="AO375" s="22"/>
      <c r="AP375" s="22"/>
      <c r="AQ375" s="22"/>
      <c r="AR375" s="22"/>
      <c r="AS375" s="22"/>
      <c r="AT375" s="22"/>
      <c r="AU375" s="22"/>
      <c r="AV375" s="22"/>
      <c r="AW375" s="22"/>
      <c r="AX375" s="22"/>
      <c r="AY375" s="22"/>
    </row>
    <row r="376" spans="3:51" x14ac:dyDescent="0.25">
      <c r="C376" s="22"/>
      <c r="D376" s="22"/>
      <c r="E376" s="22"/>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c r="AV376" s="22"/>
      <c r="AW376" s="22"/>
      <c r="AX376" s="22"/>
      <c r="AY376" s="22"/>
    </row>
    <row r="377" spans="3:51" x14ac:dyDescent="0.25">
      <c r="C377" s="22"/>
      <c r="D377" s="22"/>
      <c r="E377" s="22"/>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c r="AD377" s="22"/>
      <c r="AE377" s="22"/>
      <c r="AF377" s="22"/>
      <c r="AG377" s="22"/>
      <c r="AH377" s="22"/>
      <c r="AI377" s="22"/>
      <c r="AJ377" s="22"/>
      <c r="AK377" s="22"/>
      <c r="AL377" s="22"/>
      <c r="AM377" s="22"/>
      <c r="AN377" s="22"/>
      <c r="AO377" s="22"/>
      <c r="AP377" s="22"/>
      <c r="AQ377" s="22"/>
      <c r="AR377" s="22"/>
      <c r="AS377" s="22"/>
      <c r="AT377" s="22"/>
      <c r="AU377" s="22"/>
      <c r="AV377" s="22"/>
      <c r="AW377" s="22"/>
      <c r="AX377" s="22"/>
      <c r="AY377" s="22"/>
    </row>
    <row r="378" spans="3:51" x14ac:dyDescent="0.25">
      <c r="C378" s="22"/>
      <c r="D378" s="22"/>
      <c r="E378" s="22"/>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row>
    <row r="379" spans="3:51" x14ac:dyDescent="0.25">
      <c r="C379" s="22"/>
      <c r="D379" s="22"/>
      <c r="E379" s="22"/>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row>
    <row r="380" spans="3:51" x14ac:dyDescent="0.25">
      <c r="C380" s="22"/>
      <c r="D380" s="22"/>
      <c r="E380" s="22"/>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c r="AV380" s="22"/>
      <c r="AW380" s="22"/>
      <c r="AX380" s="22"/>
      <c r="AY380" s="22"/>
    </row>
    <row r="381" spans="3:51" x14ac:dyDescent="0.25">
      <c r="C381" s="22"/>
      <c r="D381" s="22"/>
      <c r="E381" s="22"/>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c r="AD381" s="22"/>
      <c r="AE381" s="22"/>
      <c r="AF381" s="22"/>
      <c r="AG381" s="22"/>
      <c r="AH381" s="22"/>
      <c r="AI381" s="22"/>
      <c r="AJ381" s="22"/>
      <c r="AK381" s="22"/>
      <c r="AL381" s="22"/>
      <c r="AM381" s="22"/>
      <c r="AN381" s="22"/>
      <c r="AO381" s="22"/>
      <c r="AP381" s="22"/>
      <c r="AQ381" s="22"/>
      <c r="AR381" s="22"/>
      <c r="AS381" s="22"/>
      <c r="AT381" s="22"/>
      <c r="AU381" s="22"/>
      <c r="AV381" s="22"/>
      <c r="AW381" s="22"/>
      <c r="AX381" s="22"/>
      <c r="AY381" s="22"/>
    </row>
    <row r="382" spans="3:51" x14ac:dyDescent="0.25">
      <c r="C382" s="22"/>
      <c r="D382" s="22"/>
      <c r="E382" s="22"/>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row>
    <row r="383" spans="3:51" x14ac:dyDescent="0.25">
      <c r="C383" s="22"/>
      <c r="D383" s="22"/>
      <c r="E383" s="22"/>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row>
    <row r="384" spans="3:51" x14ac:dyDescent="0.25">
      <c r="C384" s="22"/>
      <c r="D384" s="22"/>
      <c r="E384" s="22"/>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row>
    <row r="385" spans="3:51" x14ac:dyDescent="0.25">
      <c r="C385" s="22"/>
      <c r="D385" s="22"/>
      <c r="E385" s="22"/>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row>
    <row r="386" spans="3:51" x14ac:dyDescent="0.25">
      <c r="C386" s="22"/>
      <c r="D386" s="22"/>
      <c r="E386" s="22"/>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row>
    <row r="387" spans="3:51" x14ac:dyDescent="0.25">
      <c r="C387" s="22"/>
      <c r="D387" s="22"/>
      <c r="E387" s="22"/>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row>
    <row r="388" spans="3:51" x14ac:dyDescent="0.25">
      <c r="C388" s="22"/>
      <c r="D388" s="22"/>
      <c r="E388" s="22"/>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c r="AV388" s="22"/>
      <c r="AW388" s="22"/>
      <c r="AX388" s="22"/>
      <c r="AY388" s="22"/>
    </row>
    <row r="389" spans="3:51" x14ac:dyDescent="0.25">
      <c r="C389" s="22"/>
      <c r="D389" s="22"/>
      <c r="E389" s="22"/>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c r="AD389" s="22"/>
      <c r="AE389" s="22"/>
      <c r="AF389" s="22"/>
      <c r="AG389" s="22"/>
      <c r="AH389" s="22"/>
      <c r="AI389" s="22"/>
      <c r="AJ389" s="22"/>
      <c r="AK389" s="22"/>
      <c r="AL389" s="22"/>
      <c r="AM389" s="22"/>
      <c r="AN389" s="22"/>
      <c r="AO389" s="22"/>
      <c r="AP389" s="22"/>
      <c r="AQ389" s="22"/>
      <c r="AR389" s="22"/>
      <c r="AS389" s="22"/>
      <c r="AT389" s="22"/>
      <c r="AU389" s="22"/>
      <c r="AV389" s="22"/>
      <c r="AW389" s="22"/>
      <c r="AX389" s="22"/>
      <c r="AY389" s="22"/>
    </row>
    <row r="390" spans="3:51" x14ac:dyDescent="0.25">
      <c r="C390" s="22"/>
      <c r="D390" s="22"/>
      <c r="E390" s="22"/>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c r="AD390" s="22"/>
      <c r="AE390" s="22"/>
      <c r="AF390" s="22"/>
      <c r="AG390" s="22"/>
      <c r="AH390" s="22"/>
      <c r="AI390" s="22"/>
      <c r="AJ390" s="22"/>
      <c r="AK390" s="22"/>
      <c r="AL390" s="22"/>
      <c r="AM390" s="22"/>
      <c r="AN390" s="22"/>
      <c r="AO390" s="22"/>
      <c r="AP390" s="22"/>
      <c r="AQ390" s="22"/>
      <c r="AR390" s="22"/>
      <c r="AS390" s="22"/>
      <c r="AT390" s="22"/>
      <c r="AU390" s="22"/>
      <c r="AV390" s="22"/>
      <c r="AW390" s="22"/>
      <c r="AX390" s="22"/>
      <c r="AY390" s="22"/>
    </row>
    <row r="391" spans="3:51" x14ac:dyDescent="0.25">
      <c r="C391" s="22"/>
      <c r="D391" s="22"/>
      <c r="E391" s="22"/>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c r="AV391" s="22"/>
      <c r="AW391" s="22"/>
      <c r="AX391" s="22"/>
      <c r="AY391" s="22"/>
    </row>
    <row r="392" spans="3:51" x14ac:dyDescent="0.25">
      <c r="C392" s="22"/>
      <c r="D392" s="22"/>
      <c r="E392" s="22"/>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c r="AD392" s="22"/>
      <c r="AE392" s="22"/>
      <c r="AF392" s="22"/>
      <c r="AG392" s="22"/>
      <c r="AH392" s="22"/>
      <c r="AI392" s="22"/>
      <c r="AJ392" s="22"/>
      <c r="AK392" s="22"/>
      <c r="AL392" s="22"/>
      <c r="AM392" s="22"/>
      <c r="AN392" s="22"/>
      <c r="AO392" s="22"/>
      <c r="AP392" s="22"/>
      <c r="AQ392" s="22"/>
      <c r="AR392" s="22"/>
      <c r="AS392" s="22"/>
      <c r="AT392" s="22"/>
      <c r="AU392" s="22"/>
      <c r="AV392" s="22"/>
      <c r="AW392" s="22"/>
      <c r="AX392" s="22"/>
      <c r="AY392" s="22"/>
    </row>
    <row r="393" spans="3:51" x14ac:dyDescent="0.25">
      <c r="C393" s="22"/>
      <c r="D393" s="22"/>
      <c r="E393" s="22"/>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c r="AD393" s="22"/>
      <c r="AE393" s="22"/>
      <c r="AF393" s="22"/>
      <c r="AG393" s="22"/>
      <c r="AH393" s="22"/>
      <c r="AI393" s="22"/>
      <c r="AJ393" s="22"/>
      <c r="AK393" s="22"/>
      <c r="AL393" s="22"/>
      <c r="AM393" s="22"/>
      <c r="AN393" s="22"/>
      <c r="AO393" s="22"/>
      <c r="AP393" s="22"/>
      <c r="AQ393" s="22"/>
      <c r="AR393" s="22"/>
      <c r="AS393" s="22"/>
      <c r="AT393" s="22"/>
      <c r="AU393" s="22"/>
      <c r="AV393" s="22"/>
      <c r="AW393" s="22"/>
      <c r="AX393" s="22"/>
      <c r="AY393" s="22"/>
    </row>
    <row r="394" spans="3:51" x14ac:dyDescent="0.25">
      <c r="C394" s="22"/>
      <c r="D394" s="22"/>
      <c r="E394" s="22"/>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c r="AD394" s="22"/>
      <c r="AE394" s="22"/>
      <c r="AF394" s="22"/>
      <c r="AG394" s="22"/>
      <c r="AH394" s="22"/>
      <c r="AI394" s="22"/>
      <c r="AJ394" s="22"/>
      <c r="AK394" s="22"/>
      <c r="AL394" s="22"/>
      <c r="AM394" s="22"/>
      <c r="AN394" s="22"/>
      <c r="AO394" s="22"/>
      <c r="AP394" s="22"/>
      <c r="AQ394" s="22"/>
      <c r="AR394" s="22"/>
      <c r="AS394" s="22"/>
      <c r="AT394" s="22"/>
      <c r="AU394" s="22"/>
      <c r="AV394" s="22"/>
      <c r="AW394" s="22"/>
      <c r="AX394" s="22"/>
      <c r="AY394" s="22"/>
    </row>
    <row r="395" spans="3:51" x14ac:dyDescent="0.25">
      <c r="C395" s="22"/>
      <c r="D395" s="22"/>
      <c r="E395" s="22"/>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c r="AD395" s="22"/>
      <c r="AE395" s="22"/>
      <c r="AF395" s="22"/>
      <c r="AG395" s="22"/>
      <c r="AH395" s="22"/>
      <c r="AI395" s="22"/>
      <c r="AJ395" s="22"/>
      <c r="AK395" s="22"/>
      <c r="AL395" s="22"/>
      <c r="AM395" s="22"/>
      <c r="AN395" s="22"/>
      <c r="AO395" s="22"/>
      <c r="AP395" s="22"/>
      <c r="AQ395" s="22"/>
      <c r="AR395" s="22"/>
      <c r="AS395" s="22"/>
      <c r="AT395" s="22"/>
      <c r="AU395" s="22"/>
      <c r="AV395" s="22"/>
      <c r="AW395" s="22"/>
      <c r="AX395" s="22"/>
      <c r="AY395" s="22"/>
    </row>
    <row r="396" spans="3:51" x14ac:dyDescent="0.25">
      <c r="C396" s="22"/>
      <c r="D396" s="22"/>
      <c r="E396" s="22"/>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c r="AD396" s="22"/>
      <c r="AE396" s="22"/>
      <c r="AF396" s="22"/>
      <c r="AG396" s="22"/>
      <c r="AH396" s="22"/>
      <c r="AI396" s="22"/>
      <c r="AJ396" s="22"/>
      <c r="AK396" s="22"/>
      <c r="AL396" s="22"/>
      <c r="AM396" s="22"/>
      <c r="AN396" s="22"/>
      <c r="AO396" s="22"/>
      <c r="AP396" s="22"/>
      <c r="AQ396" s="22"/>
      <c r="AR396" s="22"/>
      <c r="AS396" s="22"/>
      <c r="AT396" s="22"/>
      <c r="AU396" s="22"/>
      <c r="AV396" s="22"/>
      <c r="AW396" s="22"/>
      <c r="AX396" s="22"/>
      <c r="AY396" s="22"/>
    </row>
    <row r="397" spans="3:51" x14ac:dyDescent="0.25">
      <c r="C397" s="22"/>
      <c r="D397" s="22"/>
      <c r="E397" s="22"/>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c r="AD397" s="22"/>
      <c r="AE397" s="22"/>
      <c r="AF397" s="22"/>
      <c r="AG397" s="22"/>
      <c r="AH397" s="22"/>
      <c r="AI397" s="22"/>
      <c r="AJ397" s="22"/>
      <c r="AK397" s="22"/>
      <c r="AL397" s="22"/>
      <c r="AM397" s="22"/>
      <c r="AN397" s="22"/>
      <c r="AO397" s="22"/>
      <c r="AP397" s="22"/>
      <c r="AQ397" s="22"/>
      <c r="AR397" s="22"/>
      <c r="AS397" s="22"/>
      <c r="AT397" s="22"/>
      <c r="AU397" s="22"/>
      <c r="AV397" s="22"/>
      <c r="AW397" s="22"/>
      <c r="AX397" s="22"/>
      <c r="AY397" s="22"/>
    </row>
    <row r="398" spans="3:51" x14ac:dyDescent="0.25">
      <c r="C398" s="22"/>
      <c r="D398" s="22"/>
      <c r="E398" s="22"/>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c r="AD398" s="22"/>
      <c r="AE398" s="22"/>
      <c r="AF398" s="22"/>
      <c r="AG398" s="22"/>
      <c r="AH398" s="22"/>
      <c r="AI398" s="22"/>
      <c r="AJ398" s="22"/>
      <c r="AK398" s="22"/>
      <c r="AL398" s="22"/>
      <c r="AM398" s="22"/>
      <c r="AN398" s="22"/>
      <c r="AO398" s="22"/>
      <c r="AP398" s="22"/>
      <c r="AQ398" s="22"/>
      <c r="AR398" s="22"/>
      <c r="AS398" s="22"/>
      <c r="AT398" s="22"/>
      <c r="AU398" s="22"/>
      <c r="AV398" s="22"/>
      <c r="AW398" s="22"/>
      <c r="AX398" s="22"/>
      <c r="AY398" s="22"/>
    </row>
    <row r="399" spans="3:51" x14ac:dyDescent="0.25">
      <c r="C399" s="22"/>
      <c r="D399" s="22"/>
      <c r="E399" s="22"/>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c r="AD399" s="22"/>
      <c r="AE399" s="22"/>
      <c r="AF399" s="22"/>
      <c r="AG399" s="22"/>
      <c r="AH399" s="22"/>
      <c r="AI399" s="22"/>
      <c r="AJ399" s="22"/>
      <c r="AK399" s="22"/>
      <c r="AL399" s="22"/>
      <c r="AM399" s="22"/>
      <c r="AN399" s="22"/>
      <c r="AO399" s="22"/>
      <c r="AP399" s="22"/>
      <c r="AQ399" s="22"/>
      <c r="AR399" s="22"/>
      <c r="AS399" s="22"/>
      <c r="AT399" s="22"/>
      <c r="AU399" s="22"/>
      <c r="AV399" s="22"/>
      <c r="AW399" s="22"/>
      <c r="AX399" s="22"/>
      <c r="AY399" s="22"/>
    </row>
    <row r="400" spans="3:51" x14ac:dyDescent="0.25">
      <c r="C400" s="22"/>
      <c r="D400" s="22"/>
      <c r="E400" s="22"/>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c r="AD400" s="22"/>
      <c r="AE400" s="22"/>
      <c r="AF400" s="22"/>
      <c r="AG400" s="22"/>
      <c r="AH400" s="22"/>
      <c r="AI400" s="22"/>
      <c r="AJ400" s="22"/>
      <c r="AK400" s="22"/>
      <c r="AL400" s="22"/>
      <c r="AM400" s="22"/>
      <c r="AN400" s="22"/>
      <c r="AO400" s="22"/>
      <c r="AP400" s="22"/>
      <c r="AQ400" s="22"/>
      <c r="AR400" s="22"/>
      <c r="AS400" s="22"/>
      <c r="AT400" s="22"/>
      <c r="AU400" s="22"/>
      <c r="AV400" s="22"/>
      <c r="AW400" s="22"/>
      <c r="AX400" s="22"/>
      <c r="AY400" s="22"/>
    </row>
    <row r="401" spans="3:51" x14ac:dyDescent="0.25">
      <c r="C401" s="22"/>
      <c r="D401" s="22"/>
      <c r="E401" s="22"/>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c r="AD401" s="22"/>
      <c r="AE401" s="22"/>
      <c r="AF401" s="22"/>
      <c r="AG401" s="22"/>
      <c r="AH401" s="22"/>
      <c r="AI401" s="22"/>
      <c r="AJ401" s="22"/>
      <c r="AK401" s="22"/>
      <c r="AL401" s="22"/>
      <c r="AM401" s="22"/>
      <c r="AN401" s="22"/>
      <c r="AO401" s="22"/>
      <c r="AP401" s="22"/>
      <c r="AQ401" s="22"/>
      <c r="AR401" s="22"/>
      <c r="AS401" s="22"/>
      <c r="AT401" s="22"/>
      <c r="AU401" s="22"/>
      <c r="AV401" s="22"/>
      <c r="AW401" s="22"/>
      <c r="AX401" s="22"/>
      <c r="AY401" s="22"/>
    </row>
    <row r="402" spans="3:51" x14ac:dyDescent="0.25">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c r="AI402" s="22"/>
      <c r="AJ402" s="22"/>
      <c r="AK402" s="22"/>
      <c r="AL402" s="22"/>
      <c r="AM402" s="22"/>
      <c r="AN402" s="22"/>
      <c r="AO402" s="22"/>
      <c r="AP402" s="22"/>
      <c r="AQ402" s="22"/>
      <c r="AR402" s="22"/>
      <c r="AS402" s="22"/>
      <c r="AT402" s="22"/>
      <c r="AU402" s="22"/>
      <c r="AV402" s="22"/>
      <c r="AW402" s="22"/>
      <c r="AX402" s="22"/>
      <c r="AY402" s="22"/>
    </row>
    <row r="403" spans="3:51" x14ac:dyDescent="0.25">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2"/>
      <c r="AH403" s="22"/>
      <c r="AI403" s="22"/>
      <c r="AJ403" s="22"/>
      <c r="AK403" s="22"/>
      <c r="AL403" s="22"/>
      <c r="AM403" s="22"/>
      <c r="AN403" s="22"/>
      <c r="AO403" s="22"/>
      <c r="AP403" s="22"/>
      <c r="AQ403" s="22"/>
      <c r="AR403" s="22"/>
      <c r="AS403" s="22"/>
      <c r="AT403" s="22"/>
      <c r="AU403" s="22"/>
      <c r="AV403" s="22"/>
      <c r="AW403" s="22"/>
      <c r="AX403" s="22"/>
      <c r="AY403" s="22"/>
    </row>
    <row r="404" spans="3:51" x14ac:dyDescent="0.25">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2"/>
      <c r="AH404" s="22"/>
      <c r="AI404" s="22"/>
      <c r="AJ404" s="22"/>
      <c r="AK404" s="22"/>
      <c r="AL404" s="22"/>
      <c r="AM404" s="22"/>
      <c r="AN404" s="22"/>
      <c r="AO404" s="22"/>
      <c r="AP404" s="22"/>
      <c r="AQ404" s="22"/>
      <c r="AR404" s="22"/>
      <c r="AS404" s="22"/>
      <c r="AT404" s="22"/>
      <c r="AU404" s="22"/>
      <c r="AV404" s="22"/>
      <c r="AW404" s="22"/>
      <c r="AX404" s="22"/>
      <c r="AY404" s="22"/>
    </row>
    <row r="405" spans="3:51" x14ac:dyDescent="0.25">
      <c r="C405" s="22"/>
      <c r="D405" s="22"/>
      <c r="E405" s="22"/>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c r="AV405" s="22"/>
      <c r="AW405" s="22"/>
      <c r="AX405" s="22"/>
      <c r="AY405" s="22"/>
    </row>
    <row r="406" spans="3:51" x14ac:dyDescent="0.25">
      <c r="C406" s="22"/>
      <c r="D406" s="22"/>
      <c r="E406" s="22"/>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c r="AV406" s="22"/>
      <c r="AW406" s="22"/>
      <c r="AX406" s="22"/>
      <c r="AY406" s="22"/>
    </row>
    <row r="407" spans="3:51" x14ac:dyDescent="0.25">
      <c r="C407" s="22"/>
      <c r="D407" s="22"/>
      <c r="E407" s="22"/>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c r="AD407" s="22"/>
      <c r="AE407" s="22"/>
      <c r="AF407" s="22"/>
      <c r="AG407" s="22"/>
      <c r="AH407" s="22"/>
      <c r="AI407" s="22"/>
      <c r="AJ407" s="22"/>
      <c r="AK407" s="22"/>
      <c r="AL407" s="22"/>
      <c r="AM407" s="22"/>
      <c r="AN407" s="22"/>
      <c r="AO407" s="22"/>
      <c r="AP407" s="22"/>
      <c r="AQ407" s="22"/>
      <c r="AR407" s="22"/>
      <c r="AS407" s="22"/>
      <c r="AT407" s="22"/>
      <c r="AU407" s="22"/>
      <c r="AV407" s="22"/>
      <c r="AW407" s="22"/>
      <c r="AX407" s="22"/>
      <c r="AY407" s="22"/>
    </row>
    <row r="408" spans="3:51" x14ac:dyDescent="0.25">
      <c r="C408" s="22"/>
      <c r="D408" s="22"/>
      <c r="E408" s="22"/>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c r="AD408" s="22"/>
      <c r="AE408" s="22"/>
      <c r="AF408" s="22"/>
      <c r="AG408" s="22"/>
      <c r="AH408" s="22"/>
      <c r="AI408" s="22"/>
      <c r="AJ408" s="22"/>
      <c r="AK408" s="22"/>
      <c r="AL408" s="22"/>
      <c r="AM408" s="22"/>
      <c r="AN408" s="22"/>
      <c r="AO408" s="22"/>
      <c r="AP408" s="22"/>
      <c r="AQ408" s="22"/>
      <c r="AR408" s="22"/>
      <c r="AS408" s="22"/>
      <c r="AT408" s="22"/>
      <c r="AU408" s="22"/>
      <c r="AV408" s="22"/>
      <c r="AW408" s="22"/>
      <c r="AX408" s="22"/>
      <c r="AY408" s="22"/>
    </row>
    <row r="409" spans="3:51" x14ac:dyDescent="0.25">
      <c r="C409" s="22"/>
      <c r="D409" s="22"/>
      <c r="E409" s="22"/>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c r="AD409" s="22"/>
      <c r="AE409" s="22"/>
      <c r="AF409" s="22"/>
      <c r="AG409" s="22"/>
      <c r="AH409" s="22"/>
      <c r="AI409" s="22"/>
      <c r="AJ409" s="22"/>
      <c r="AK409" s="22"/>
      <c r="AL409" s="22"/>
      <c r="AM409" s="22"/>
      <c r="AN409" s="22"/>
      <c r="AO409" s="22"/>
      <c r="AP409" s="22"/>
      <c r="AQ409" s="22"/>
      <c r="AR409" s="22"/>
      <c r="AS409" s="22"/>
      <c r="AT409" s="22"/>
      <c r="AU409" s="22"/>
      <c r="AV409" s="22"/>
      <c r="AW409" s="22"/>
      <c r="AX409" s="22"/>
      <c r="AY409" s="22"/>
    </row>
    <row r="410" spans="3:51" x14ac:dyDescent="0.25">
      <c r="C410" s="22"/>
      <c r="D410" s="22"/>
      <c r="E410" s="22"/>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c r="AD410" s="22"/>
      <c r="AE410" s="22"/>
      <c r="AF410" s="22"/>
      <c r="AG410" s="22"/>
      <c r="AH410" s="22"/>
      <c r="AI410" s="22"/>
      <c r="AJ410" s="22"/>
      <c r="AK410" s="22"/>
      <c r="AL410" s="22"/>
      <c r="AM410" s="22"/>
      <c r="AN410" s="22"/>
      <c r="AO410" s="22"/>
      <c r="AP410" s="22"/>
      <c r="AQ410" s="22"/>
      <c r="AR410" s="22"/>
      <c r="AS410" s="22"/>
      <c r="AT410" s="22"/>
      <c r="AU410" s="22"/>
      <c r="AV410" s="22"/>
      <c r="AW410" s="22"/>
      <c r="AX410" s="22"/>
      <c r="AY410" s="22"/>
    </row>
    <row r="411" spans="3:51" x14ac:dyDescent="0.25">
      <c r="C411" s="22"/>
      <c r="D411" s="22"/>
      <c r="E411" s="22"/>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c r="AD411" s="22"/>
      <c r="AE411" s="22"/>
      <c r="AF411" s="22"/>
      <c r="AG411" s="22"/>
      <c r="AH411" s="22"/>
      <c r="AI411" s="22"/>
      <c r="AJ411" s="22"/>
      <c r="AK411" s="22"/>
      <c r="AL411" s="22"/>
      <c r="AM411" s="22"/>
      <c r="AN411" s="22"/>
      <c r="AO411" s="22"/>
      <c r="AP411" s="22"/>
      <c r="AQ411" s="22"/>
      <c r="AR411" s="22"/>
      <c r="AS411" s="22"/>
      <c r="AT411" s="22"/>
      <c r="AU411" s="22"/>
      <c r="AV411" s="22"/>
      <c r="AW411" s="22"/>
      <c r="AX411" s="22"/>
      <c r="AY411" s="22"/>
    </row>
    <row r="412" spans="3:51" x14ac:dyDescent="0.25">
      <c r="C412" s="22"/>
      <c r="D412" s="22"/>
      <c r="E412" s="22"/>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c r="AD412" s="22"/>
      <c r="AE412" s="22"/>
      <c r="AF412" s="22"/>
      <c r="AG412" s="22"/>
      <c r="AH412" s="22"/>
      <c r="AI412" s="22"/>
      <c r="AJ412" s="22"/>
      <c r="AK412" s="22"/>
      <c r="AL412" s="22"/>
      <c r="AM412" s="22"/>
      <c r="AN412" s="22"/>
      <c r="AO412" s="22"/>
      <c r="AP412" s="22"/>
      <c r="AQ412" s="22"/>
      <c r="AR412" s="22"/>
      <c r="AS412" s="22"/>
      <c r="AT412" s="22"/>
      <c r="AU412" s="22"/>
      <c r="AV412" s="22"/>
      <c r="AW412" s="22"/>
      <c r="AX412" s="22"/>
      <c r="AY412" s="22"/>
    </row>
    <row r="413" spans="3:51" x14ac:dyDescent="0.25">
      <c r="C413" s="22"/>
      <c r="D413" s="22"/>
      <c r="E413" s="22"/>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c r="AD413" s="22"/>
      <c r="AE413" s="22"/>
      <c r="AF413" s="22"/>
      <c r="AG413" s="22"/>
      <c r="AH413" s="22"/>
      <c r="AI413" s="22"/>
      <c r="AJ413" s="22"/>
      <c r="AK413" s="22"/>
      <c r="AL413" s="22"/>
      <c r="AM413" s="22"/>
      <c r="AN413" s="22"/>
      <c r="AO413" s="22"/>
      <c r="AP413" s="22"/>
      <c r="AQ413" s="22"/>
      <c r="AR413" s="22"/>
      <c r="AS413" s="22"/>
      <c r="AT413" s="22"/>
      <c r="AU413" s="22"/>
      <c r="AV413" s="22"/>
      <c r="AW413" s="22"/>
      <c r="AX413" s="22"/>
      <c r="AY413" s="22"/>
    </row>
    <row r="414" spans="3:51" x14ac:dyDescent="0.25">
      <c r="C414" s="22"/>
      <c r="D414" s="22"/>
      <c r="E414" s="22"/>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c r="AD414" s="22"/>
      <c r="AE414" s="22"/>
      <c r="AF414" s="22"/>
      <c r="AG414" s="22"/>
      <c r="AH414" s="22"/>
      <c r="AI414" s="22"/>
      <c r="AJ414" s="22"/>
      <c r="AK414" s="22"/>
      <c r="AL414" s="22"/>
      <c r="AM414" s="22"/>
      <c r="AN414" s="22"/>
      <c r="AO414" s="22"/>
      <c r="AP414" s="22"/>
      <c r="AQ414" s="22"/>
      <c r="AR414" s="22"/>
      <c r="AS414" s="22"/>
      <c r="AT414" s="22"/>
      <c r="AU414" s="22"/>
      <c r="AV414" s="22"/>
      <c r="AW414" s="22"/>
      <c r="AX414" s="22"/>
      <c r="AY414" s="22"/>
    </row>
    <row r="415" spans="3:51" x14ac:dyDescent="0.25">
      <c r="C415" s="22"/>
      <c r="D415" s="22"/>
      <c r="E415" s="22"/>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c r="AD415" s="22"/>
      <c r="AE415" s="22"/>
      <c r="AF415" s="22"/>
      <c r="AG415" s="22"/>
      <c r="AH415" s="22"/>
      <c r="AI415" s="22"/>
      <c r="AJ415" s="22"/>
      <c r="AK415" s="22"/>
      <c r="AL415" s="22"/>
      <c r="AM415" s="22"/>
      <c r="AN415" s="22"/>
      <c r="AO415" s="22"/>
      <c r="AP415" s="22"/>
      <c r="AQ415" s="22"/>
      <c r="AR415" s="22"/>
      <c r="AS415" s="22"/>
      <c r="AT415" s="22"/>
      <c r="AU415" s="22"/>
      <c r="AV415" s="22"/>
      <c r="AW415" s="22"/>
      <c r="AX415" s="22"/>
      <c r="AY415" s="22"/>
    </row>
    <row r="416" spans="3:51" x14ac:dyDescent="0.25">
      <c r="C416" s="22"/>
      <c r="D416" s="22"/>
      <c r="E416" s="22"/>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c r="AD416" s="22"/>
      <c r="AE416" s="22"/>
      <c r="AF416" s="22"/>
      <c r="AG416" s="22"/>
      <c r="AH416" s="22"/>
      <c r="AI416" s="22"/>
      <c r="AJ416" s="22"/>
      <c r="AK416" s="22"/>
      <c r="AL416" s="22"/>
      <c r="AM416" s="22"/>
      <c r="AN416" s="22"/>
      <c r="AO416" s="22"/>
      <c r="AP416" s="22"/>
      <c r="AQ416" s="22"/>
      <c r="AR416" s="22"/>
      <c r="AS416" s="22"/>
      <c r="AT416" s="22"/>
      <c r="AU416" s="22"/>
      <c r="AV416" s="22"/>
      <c r="AW416" s="22"/>
      <c r="AX416" s="22"/>
      <c r="AY416" s="22"/>
    </row>
    <row r="417" spans="3:51" x14ac:dyDescent="0.25">
      <c r="C417" s="22"/>
      <c r="D417" s="22"/>
      <c r="E417" s="22"/>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c r="AD417" s="22"/>
      <c r="AE417" s="22"/>
      <c r="AF417" s="22"/>
      <c r="AG417" s="22"/>
      <c r="AH417" s="22"/>
      <c r="AI417" s="22"/>
      <c r="AJ417" s="22"/>
      <c r="AK417" s="22"/>
      <c r="AL417" s="22"/>
      <c r="AM417" s="22"/>
      <c r="AN417" s="22"/>
      <c r="AO417" s="22"/>
      <c r="AP417" s="22"/>
      <c r="AQ417" s="22"/>
      <c r="AR417" s="22"/>
      <c r="AS417" s="22"/>
      <c r="AT417" s="22"/>
      <c r="AU417" s="22"/>
      <c r="AV417" s="22"/>
      <c r="AW417" s="22"/>
      <c r="AX417" s="22"/>
      <c r="AY417" s="22"/>
    </row>
    <row r="418" spans="3:51" x14ac:dyDescent="0.25">
      <c r="C418" s="22"/>
      <c r="D418" s="22"/>
      <c r="E418" s="22"/>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c r="AD418" s="22"/>
      <c r="AE418" s="22"/>
      <c r="AF418" s="22"/>
      <c r="AG418" s="22"/>
      <c r="AH418" s="22"/>
      <c r="AI418" s="22"/>
      <c r="AJ418" s="22"/>
      <c r="AK418" s="22"/>
      <c r="AL418" s="22"/>
      <c r="AM418" s="22"/>
      <c r="AN418" s="22"/>
      <c r="AO418" s="22"/>
      <c r="AP418" s="22"/>
      <c r="AQ418" s="22"/>
      <c r="AR418" s="22"/>
      <c r="AS418" s="22"/>
      <c r="AT418" s="22"/>
      <c r="AU418" s="22"/>
      <c r="AV418" s="22"/>
      <c r="AW418" s="22"/>
      <c r="AX418" s="22"/>
      <c r="AY418" s="22"/>
    </row>
    <row r="419" spans="3:51" x14ac:dyDescent="0.25">
      <c r="C419" s="22"/>
      <c r="D419" s="22"/>
      <c r="E419" s="22"/>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c r="AV419" s="22"/>
      <c r="AW419" s="22"/>
      <c r="AX419" s="22"/>
      <c r="AY419" s="22"/>
    </row>
    <row r="420" spans="3:51" x14ac:dyDescent="0.25">
      <c r="C420" s="22"/>
      <c r="D420" s="22"/>
      <c r="E420" s="22"/>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c r="AD420" s="22"/>
      <c r="AE420" s="22"/>
      <c r="AF420" s="22"/>
      <c r="AG420" s="22"/>
      <c r="AH420" s="22"/>
      <c r="AI420" s="22"/>
      <c r="AJ420" s="22"/>
      <c r="AK420" s="22"/>
      <c r="AL420" s="22"/>
      <c r="AM420" s="22"/>
      <c r="AN420" s="22"/>
      <c r="AO420" s="22"/>
      <c r="AP420" s="22"/>
      <c r="AQ420" s="22"/>
      <c r="AR420" s="22"/>
      <c r="AS420" s="22"/>
      <c r="AT420" s="22"/>
      <c r="AU420" s="22"/>
      <c r="AV420" s="22"/>
      <c r="AW420" s="22"/>
      <c r="AX420" s="22"/>
      <c r="AY420" s="22"/>
    </row>
    <row r="421" spans="3:51" x14ac:dyDescent="0.25">
      <c r="C421" s="22"/>
      <c r="D421" s="22"/>
      <c r="E421" s="22"/>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c r="AD421" s="22"/>
      <c r="AE421" s="22"/>
      <c r="AF421" s="22"/>
      <c r="AG421" s="22"/>
      <c r="AH421" s="22"/>
      <c r="AI421" s="22"/>
      <c r="AJ421" s="22"/>
      <c r="AK421" s="22"/>
      <c r="AL421" s="22"/>
      <c r="AM421" s="22"/>
      <c r="AN421" s="22"/>
      <c r="AO421" s="22"/>
      <c r="AP421" s="22"/>
      <c r="AQ421" s="22"/>
      <c r="AR421" s="22"/>
      <c r="AS421" s="22"/>
      <c r="AT421" s="22"/>
      <c r="AU421" s="22"/>
      <c r="AV421" s="22"/>
      <c r="AW421" s="22"/>
      <c r="AX421" s="22"/>
      <c r="AY421" s="22"/>
    </row>
    <row r="422" spans="3:51" x14ac:dyDescent="0.25">
      <c r="C422" s="22"/>
      <c r="D422" s="22"/>
      <c r="E422" s="22"/>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c r="AD422" s="22"/>
      <c r="AE422" s="22"/>
      <c r="AF422" s="22"/>
      <c r="AG422" s="22"/>
      <c r="AH422" s="22"/>
      <c r="AI422" s="22"/>
      <c r="AJ422" s="22"/>
      <c r="AK422" s="22"/>
      <c r="AL422" s="22"/>
      <c r="AM422" s="22"/>
      <c r="AN422" s="22"/>
      <c r="AO422" s="22"/>
      <c r="AP422" s="22"/>
      <c r="AQ422" s="22"/>
      <c r="AR422" s="22"/>
      <c r="AS422" s="22"/>
      <c r="AT422" s="22"/>
      <c r="AU422" s="22"/>
      <c r="AV422" s="22"/>
      <c r="AW422" s="22"/>
      <c r="AX422" s="22"/>
      <c r="AY422" s="22"/>
    </row>
    <row r="423" spans="3:51" x14ac:dyDescent="0.25">
      <c r="C423" s="22"/>
      <c r="D423" s="22"/>
      <c r="E423" s="22"/>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c r="AD423" s="22"/>
      <c r="AE423" s="22"/>
      <c r="AF423" s="22"/>
      <c r="AG423" s="22"/>
      <c r="AH423" s="22"/>
      <c r="AI423" s="22"/>
      <c r="AJ423" s="22"/>
      <c r="AK423" s="22"/>
      <c r="AL423" s="22"/>
      <c r="AM423" s="22"/>
      <c r="AN423" s="22"/>
      <c r="AO423" s="22"/>
      <c r="AP423" s="22"/>
      <c r="AQ423" s="22"/>
      <c r="AR423" s="22"/>
      <c r="AS423" s="22"/>
      <c r="AT423" s="22"/>
      <c r="AU423" s="22"/>
      <c r="AV423" s="22"/>
      <c r="AW423" s="22"/>
      <c r="AX423" s="22"/>
      <c r="AY423" s="22"/>
    </row>
    <row r="424" spans="3:51" x14ac:dyDescent="0.25">
      <c r="C424" s="22"/>
      <c r="D424" s="22"/>
      <c r="E424" s="22"/>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c r="AD424" s="22"/>
      <c r="AE424" s="22"/>
      <c r="AF424" s="22"/>
      <c r="AG424" s="22"/>
      <c r="AH424" s="22"/>
      <c r="AI424" s="22"/>
      <c r="AJ424" s="22"/>
      <c r="AK424" s="22"/>
      <c r="AL424" s="22"/>
      <c r="AM424" s="22"/>
      <c r="AN424" s="22"/>
      <c r="AO424" s="22"/>
      <c r="AP424" s="22"/>
      <c r="AQ424" s="22"/>
      <c r="AR424" s="22"/>
      <c r="AS424" s="22"/>
      <c r="AT424" s="22"/>
      <c r="AU424" s="22"/>
      <c r="AV424" s="22"/>
      <c r="AW424" s="22"/>
      <c r="AX424" s="22"/>
      <c r="AY424" s="22"/>
    </row>
    <row r="425" spans="3:51" x14ac:dyDescent="0.25">
      <c r="C425" s="22"/>
      <c r="D425" s="22"/>
      <c r="E425" s="22"/>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c r="AD425" s="22"/>
      <c r="AE425" s="22"/>
      <c r="AF425" s="22"/>
      <c r="AG425" s="22"/>
      <c r="AH425" s="22"/>
      <c r="AI425" s="22"/>
      <c r="AJ425" s="22"/>
      <c r="AK425" s="22"/>
      <c r="AL425" s="22"/>
      <c r="AM425" s="22"/>
      <c r="AN425" s="22"/>
      <c r="AO425" s="22"/>
      <c r="AP425" s="22"/>
      <c r="AQ425" s="22"/>
      <c r="AR425" s="22"/>
      <c r="AS425" s="22"/>
      <c r="AT425" s="22"/>
      <c r="AU425" s="22"/>
      <c r="AV425" s="22"/>
      <c r="AW425" s="22"/>
      <c r="AX425" s="22"/>
      <c r="AY425" s="22"/>
    </row>
    <row r="426" spans="3:51" x14ac:dyDescent="0.25">
      <c r="C426" s="22"/>
      <c r="D426" s="22"/>
      <c r="E426" s="22"/>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c r="AD426" s="22"/>
      <c r="AE426" s="22"/>
      <c r="AF426" s="22"/>
      <c r="AG426" s="22"/>
      <c r="AH426" s="22"/>
      <c r="AI426" s="22"/>
      <c r="AJ426" s="22"/>
      <c r="AK426" s="22"/>
      <c r="AL426" s="22"/>
      <c r="AM426" s="22"/>
      <c r="AN426" s="22"/>
      <c r="AO426" s="22"/>
      <c r="AP426" s="22"/>
      <c r="AQ426" s="22"/>
      <c r="AR426" s="22"/>
      <c r="AS426" s="22"/>
      <c r="AT426" s="22"/>
      <c r="AU426" s="22"/>
      <c r="AV426" s="22"/>
      <c r="AW426" s="22"/>
      <c r="AX426" s="22"/>
      <c r="AY426" s="22"/>
    </row>
    <row r="427" spans="3:51" x14ac:dyDescent="0.25">
      <c r="C427" s="22"/>
      <c r="D427" s="22"/>
      <c r="E427" s="22"/>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c r="AD427" s="22"/>
      <c r="AE427" s="22"/>
      <c r="AF427" s="22"/>
      <c r="AG427" s="22"/>
      <c r="AH427" s="22"/>
      <c r="AI427" s="22"/>
      <c r="AJ427" s="22"/>
      <c r="AK427" s="22"/>
      <c r="AL427" s="22"/>
      <c r="AM427" s="22"/>
      <c r="AN427" s="22"/>
      <c r="AO427" s="22"/>
      <c r="AP427" s="22"/>
      <c r="AQ427" s="22"/>
      <c r="AR427" s="22"/>
      <c r="AS427" s="22"/>
      <c r="AT427" s="22"/>
      <c r="AU427" s="22"/>
      <c r="AV427" s="22"/>
      <c r="AW427" s="22"/>
      <c r="AX427" s="22"/>
      <c r="AY427" s="22"/>
    </row>
    <row r="428" spans="3:51" x14ac:dyDescent="0.25">
      <c r="C428" s="22"/>
      <c r="D428" s="22"/>
      <c r="E428" s="22"/>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c r="AD428" s="22"/>
      <c r="AE428" s="22"/>
      <c r="AF428" s="22"/>
      <c r="AG428" s="22"/>
      <c r="AH428" s="22"/>
      <c r="AI428" s="22"/>
      <c r="AJ428" s="22"/>
      <c r="AK428" s="22"/>
      <c r="AL428" s="22"/>
      <c r="AM428" s="22"/>
      <c r="AN428" s="22"/>
      <c r="AO428" s="22"/>
      <c r="AP428" s="22"/>
      <c r="AQ428" s="22"/>
      <c r="AR428" s="22"/>
      <c r="AS428" s="22"/>
      <c r="AT428" s="22"/>
      <c r="AU428" s="22"/>
      <c r="AV428" s="22"/>
      <c r="AW428" s="22"/>
      <c r="AX428" s="22"/>
      <c r="AY428" s="22"/>
    </row>
    <row r="429" spans="3:51" x14ac:dyDescent="0.25">
      <c r="C429" s="22"/>
      <c r="D429" s="22"/>
      <c r="E429" s="22"/>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c r="AD429" s="22"/>
      <c r="AE429" s="22"/>
      <c r="AF429" s="22"/>
      <c r="AG429" s="22"/>
      <c r="AH429" s="22"/>
      <c r="AI429" s="22"/>
      <c r="AJ429" s="22"/>
      <c r="AK429" s="22"/>
      <c r="AL429" s="22"/>
      <c r="AM429" s="22"/>
      <c r="AN429" s="22"/>
      <c r="AO429" s="22"/>
      <c r="AP429" s="22"/>
      <c r="AQ429" s="22"/>
      <c r="AR429" s="22"/>
      <c r="AS429" s="22"/>
      <c r="AT429" s="22"/>
      <c r="AU429" s="22"/>
      <c r="AV429" s="22"/>
      <c r="AW429" s="22"/>
      <c r="AX429" s="22"/>
      <c r="AY429" s="22"/>
    </row>
    <row r="430" spans="3:51" x14ac:dyDescent="0.25">
      <c r="C430" s="22"/>
      <c r="D430" s="22"/>
      <c r="E430" s="22"/>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c r="AY430" s="22"/>
    </row>
    <row r="431" spans="3:51" x14ac:dyDescent="0.25">
      <c r="C431" s="22"/>
      <c r="D431" s="22"/>
      <c r="E431" s="22"/>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c r="AY431" s="22"/>
    </row>
    <row r="432" spans="3:51" x14ac:dyDescent="0.25">
      <c r="C432" s="22"/>
      <c r="D432" s="22"/>
      <c r="E432" s="22"/>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c r="AD432" s="22"/>
      <c r="AE432" s="22"/>
      <c r="AF432" s="22"/>
      <c r="AG432" s="22"/>
      <c r="AH432" s="22"/>
      <c r="AI432" s="22"/>
      <c r="AJ432" s="22"/>
      <c r="AK432" s="22"/>
      <c r="AL432" s="22"/>
      <c r="AM432" s="22"/>
      <c r="AN432" s="22"/>
      <c r="AO432" s="22"/>
      <c r="AP432" s="22"/>
      <c r="AQ432" s="22"/>
      <c r="AR432" s="22"/>
      <c r="AS432" s="22"/>
      <c r="AT432" s="22"/>
      <c r="AU432" s="22"/>
      <c r="AV432" s="22"/>
      <c r="AW432" s="22"/>
      <c r="AX432" s="22"/>
      <c r="AY432" s="22"/>
    </row>
    <row r="433" spans="3:51" x14ac:dyDescent="0.25">
      <c r="C433" s="22"/>
      <c r="D433" s="22"/>
      <c r="E433" s="22"/>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c r="AD433" s="22"/>
      <c r="AE433" s="22"/>
      <c r="AF433" s="22"/>
      <c r="AG433" s="22"/>
      <c r="AH433" s="22"/>
      <c r="AI433" s="22"/>
      <c r="AJ433" s="22"/>
      <c r="AK433" s="22"/>
      <c r="AL433" s="22"/>
      <c r="AM433" s="22"/>
      <c r="AN433" s="22"/>
      <c r="AO433" s="22"/>
      <c r="AP433" s="22"/>
      <c r="AQ433" s="22"/>
      <c r="AR433" s="22"/>
      <c r="AS433" s="22"/>
      <c r="AT433" s="22"/>
      <c r="AU433" s="22"/>
      <c r="AV433" s="22"/>
      <c r="AW433" s="22"/>
      <c r="AX433" s="22"/>
      <c r="AY433" s="22"/>
    </row>
    <row r="434" spans="3:51" x14ac:dyDescent="0.25">
      <c r="C434" s="22"/>
      <c r="D434" s="22"/>
      <c r="E434" s="22"/>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c r="AD434" s="22"/>
      <c r="AE434" s="22"/>
      <c r="AF434" s="22"/>
      <c r="AG434" s="22"/>
      <c r="AH434" s="22"/>
      <c r="AI434" s="22"/>
      <c r="AJ434" s="22"/>
      <c r="AK434" s="22"/>
      <c r="AL434" s="22"/>
      <c r="AM434" s="22"/>
      <c r="AN434" s="22"/>
      <c r="AO434" s="22"/>
      <c r="AP434" s="22"/>
      <c r="AQ434" s="22"/>
      <c r="AR434" s="22"/>
      <c r="AS434" s="22"/>
      <c r="AT434" s="22"/>
      <c r="AU434" s="22"/>
      <c r="AV434" s="22"/>
      <c r="AW434" s="22"/>
      <c r="AX434" s="22"/>
      <c r="AY434" s="22"/>
    </row>
    <row r="435" spans="3:51" x14ac:dyDescent="0.25">
      <c r="C435" s="22"/>
      <c r="D435" s="22"/>
      <c r="E435" s="22"/>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c r="AD435" s="22"/>
      <c r="AE435" s="22"/>
      <c r="AF435" s="22"/>
      <c r="AG435" s="22"/>
      <c r="AH435" s="22"/>
      <c r="AI435" s="22"/>
      <c r="AJ435" s="22"/>
      <c r="AK435" s="22"/>
      <c r="AL435" s="22"/>
      <c r="AM435" s="22"/>
      <c r="AN435" s="22"/>
      <c r="AO435" s="22"/>
      <c r="AP435" s="22"/>
      <c r="AQ435" s="22"/>
      <c r="AR435" s="22"/>
      <c r="AS435" s="22"/>
      <c r="AT435" s="22"/>
      <c r="AU435" s="22"/>
      <c r="AV435" s="22"/>
      <c r="AW435" s="22"/>
      <c r="AX435" s="22"/>
      <c r="AY435" s="22"/>
    </row>
    <row r="436" spans="3:51" x14ac:dyDescent="0.25">
      <c r="C436" s="22"/>
      <c r="D436" s="22"/>
      <c r="E436" s="22"/>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c r="AD436" s="22"/>
      <c r="AE436" s="22"/>
      <c r="AF436" s="22"/>
      <c r="AG436" s="22"/>
      <c r="AH436" s="22"/>
      <c r="AI436" s="22"/>
      <c r="AJ436" s="22"/>
      <c r="AK436" s="22"/>
      <c r="AL436" s="22"/>
      <c r="AM436" s="22"/>
      <c r="AN436" s="22"/>
      <c r="AO436" s="22"/>
      <c r="AP436" s="22"/>
      <c r="AQ436" s="22"/>
      <c r="AR436" s="22"/>
      <c r="AS436" s="22"/>
      <c r="AT436" s="22"/>
      <c r="AU436" s="22"/>
      <c r="AV436" s="22"/>
      <c r="AW436" s="22"/>
      <c r="AX436" s="22"/>
      <c r="AY436" s="22"/>
    </row>
    <row r="437" spans="3:51" x14ac:dyDescent="0.25">
      <c r="C437" s="22"/>
      <c r="D437" s="22"/>
      <c r="E437" s="22"/>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c r="AD437" s="22"/>
      <c r="AE437" s="22"/>
      <c r="AF437" s="22"/>
      <c r="AG437" s="22"/>
      <c r="AH437" s="22"/>
      <c r="AI437" s="22"/>
      <c r="AJ437" s="22"/>
      <c r="AK437" s="22"/>
      <c r="AL437" s="22"/>
      <c r="AM437" s="22"/>
      <c r="AN437" s="22"/>
      <c r="AO437" s="22"/>
      <c r="AP437" s="22"/>
      <c r="AQ437" s="22"/>
      <c r="AR437" s="22"/>
      <c r="AS437" s="22"/>
      <c r="AT437" s="22"/>
      <c r="AU437" s="22"/>
      <c r="AV437" s="22"/>
      <c r="AW437" s="22"/>
      <c r="AX437" s="22"/>
      <c r="AY437" s="22"/>
    </row>
    <row r="438" spans="3:51" x14ac:dyDescent="0.25">
      <c r="C438" s="22"/>
      <c r="D438" s="22"/>
      <c r="E438" s="22"/>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c r="AD438" s="22"/>
      <c r="AE438" s="22"/>
      <c r="AF438" s="22"/>
      <c r="AG438" s="22"/>
      <c r="AH438" s="22"/>
      <c r="AI438" s="22"/>
      <c r="AJ438" s="22"/>
      <c r="AK438" s="22"/>
      <c r="AL438" s="22"/>
      <c r="AM438" s="22"/>
      <c r="AN438" s="22"/>
      <c r="AO438" s="22"/>
      <c r="AP438" s="22"/>
      <c r="AQ438" s="22"/>
      <c r="AR438" s="22"/>
      <c r="AS438" s="22"/>
      <c r="AT438" s="22"/>
      <c r="AU438" s="22"/>
      <c r="AV438" s="22"/>
      <c r="AW438" s="22"/>
      <c r="AX438" s="22"/>
      <c r="AY438" s="22"/>
    </row>
    <row r="439" spans="3:51" x14ac:dyDescent="0.25">
      <c r="C439" s="22"/>
      <c r="D439" s="22"/>
      <c r="E439" s="22"/>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c r="AD439" s="22"/>
      <c r="AE439" s="22"/>
      <c r="AF439" s="22"/>
      <c r="AG439" s="22"/>
      <c r="AH439" s="22"/>
      <c r="AI439" s="22"/>
      <c r="AJ439" s="22"/>
      <c r="AK439" s="22"/>
      <c r="AL439" s="22"/>
      <c r="AM439" s="22"/>
      <c r="AN439" s="22"/>
      <c r="AO439" s="22"/>
      <c r="AP439" s="22"/>
      <c r="AQ439" s="22"/>
      <c r="AR439" s="22"/>
      <c r="AS439" s="22"/>
      <c r="AT439" s="22"/>
      <c r="AU439" s="22"/>
      <c r="AV439" s="22"/>
      <c r="AW439" s="22"/>
      <c r="AX439" s="22"/>
      <c r="AY439" s="22"/>
    </row>
    <row r="440" spans="3:51" x14ac:dyDescent="0.25">
      <c r="C440" s="22"/>
      <c r="D440" s="22"/>
      <c r="E440" s="22"/>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c r="AD440" s="22"/>
      <c r="AE440" s="22"/>
      <c r="AF440" s="22"/>
      <c r="AG440" s="22"/>
      <c r="AH440" s="22"/>
      <c r="AI440" s="22"/>
      <c r="AJ440" s="22"/>
      <c r="AK440" s="22"/>
      <c r="AL440" s="22"/>
      <c r="AM440" s="22"/>
      <c r="AN440" s="22"/>
      <c r="AO440" s="22"/>
      <c r="AP440" s="22"/>
      <c r="AQ440" s="22"/>
      <c r="AR440" s="22"/>
      <c r="AS440" s="22"/>
      <c r="AT440" s="22"/>
      <c r="AU440" s="22"/>
      <c r="AV440" s="22"/>
      <c r="AW440" s="22"/>
      <c r="AX440" s="22"/>
      <c r="AY440" s="22"/>
    </row>
    <row r="441" spans="3:51" x14ac:dyDescent="0.25">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c r="AI441" s="22"/>
      <c r="AJ441" s="22"/>
      <c r="AK441" s="22"/>
      <c r="AL441" s="22"/>
      <c r="AM441" s="22"/>
      <c r="AN441" s="22"/>
      <c r="AO441" s="22"/>
      <c r="AP441" s="22"/>
      <c r="AQ441" s="22"/>
      <c r="AR441" s="22"/>
      <c r="AS441" s="22"/>
      <c r="AT441" s="22"/>
      <c r="AU441" s="22"/>
      <c r="AV441" s="22"/>
      <c r="AW441" s="22"/>
      <c r="AX441" s="22"/>
      <c r="AY441" s="22"/>
    </row>
    <row r="442" spans="3:51" x14ac:dyDescent="0.25">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2"/>
      <c r="AH442" s="22"/>
      <c r="AI442" s="22"/>
      <c r="AJ442" s="22"/>
      <c r="AK442" s="22"/>
      <c r="AL442" s="22"/>
      <c r="AM442" s="22"/>
      <c r="AN442" s="22"/>
      <c r="AO442" s="22"/>
      <c r="AP442" s="22"/>
      <c r="AQ442" s="22"/>
      <c r="AR442" s="22"/>
      <c r="AS442" s="22"/>
      <c r="AT442" s="22"/>
      <c r="AU442" s="22"/>
      <c r="AV442" s="22"/>
      <c r="AW442" s="22"/>
      <c r="AX442" s="22"/>
      <c r="AY442" s="22"/>
    </row>
    <row r="443" spans="3:51" x14ac:dyDescent="0.25">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2"/>
      <c r="AH443" s="22"/>
      <c r="AI443" s="22"/>
      <c r="AJ443" s="22"/>
      <c r="AK443" s="22"/>
      <c r="AL443" s="22"/>
      <c r="AM443" s="22"/>
      <c r="AN443" s="22"/>
      <c r="AO443" s="22"/>
      <c r="AP443" s="22"/>
      <c r="AQ443" s="22"/>
      <c r="AR443" s="22"/>
      <c r="AS443" s="22"/>
      <c r="AT443" s="22"/>
      <c r="AU443" s="22"/>
      <c r="AV443" s="22"/>
      <c r="AW443" s="22"/>
      <c r="AX443" s="22"/>
      <c r="AY443" s="22"/>
    </row>
    <row r="444" spans="3:51" x14ac:dyDescent="0.25">
      <c r="C444" s="22"/>
      <c r="D444" s="22"/>
      <c r="E444" s="22"/>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c r="AD444" s="22"/>
      <c r="AE444" s="22"/>
      <c r="AF444" s="22"/>
      <c r="AG444" s="22"/>
      <c r="AH444" s="22"/>
      <c r="AI444" s="22"/>
      <c r="AJ444" s="22"/>
      <c r="AK444" s="22"/>
      <c r="AL444" s="22"/>
      <c r="AM444" s="22"/>
      <c r="AN444" s="22"/>
      <c r="AO444" s="22"/>
      <c r="AP444" s="22"/>
      <c r="AQ444" s="22"/>
      <c r="AR444" s="22"/>
      <c r="AS444" s="22"/>
      <c r="AT444" s="22"/>
      <c r="AU444" s="22"/>
      <c r="AV444" s="22"/>
      <c r="AW444" s="22"/>
      <c r="AX444" s="22"/>
      <c r="AY444" s="22"/>
    </row>
    <row r="445" spans="3:51" x14ac:dyDescent="0.25">
      <c r="C445" s="22"/>
      <c r="D445" s="22"/>
      <c r="E445" s="22"/>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c r="AD445" s="22"/>
      <c r="AE445" s="22"/>
      <c r="AF445" s="22"/>
      <c r="AG445" s="22"/>
      <c r="AH445" s="22"/>
      <c r="AI445" s="22"/>
      <c r="AJ445" s="22"/>
      <c r="AK445" s="22"/>
      <c r="AL445" s="22"/>
      <c r="AM445" s="22"/>
      <c r="AN445" s="22"/>
      <c r="AO445" s="22"/>
      <c r="AP445" s="22"/>
      <c r="AQ445" s="22"/>
      <c r="AR445" s="22"/>
      <c r="AS445" s="22"/>
      <c r="AT445" s="22"/>
      <c r="AU445" s="22"/>
      <c r="AV445" s="22"/>
      <c r="AW445" s="22"/>
      <c r="AX445" s="22"/>
      <c r="AY445" s="22"/>
    </row>
    <row r="446" spans="3:51" x14ac:dyDescent="0.25">
      <c r="C446" s="22"/>
      <c r="D446" s="22"/>
      <c r="E446" s="22"/>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c r="AD446" s="22"/>
      <c r="AE446" s="22"/>
      <c r="AF446" s="22"/>
      <c r="AG446" s="22"/>
      <c r="AH446" s="22"/>
      <c r="AI446" s="22"/>
      <c r="AJ446" s="22"/>
      <c r="AK446" s="22"/>
      <c r="AL446" s="22"/>
      <c r="AM446" s="22"/>
      <c r="AN446" s="22"/>
      <c r="AO446" s="22"/>
      <c r="AP446" s="22"/>
      <c r="AQ446" s="22"/>
      <c r="AR446" s="22"/>
      <c r="AS446" s="22"/>
      <c r="AT446" s="22"/>
      <c r="AU446" s="22"/>
      <c r="AV446" s="22"/>
      <c r="AW446" s="22"/>
      <c r="AX446" s="22"/>
      <c r="AY446" s="22"/>
    </row>
    <row r="447" spans="3:51" x14ac:dyDescent="0.25">
      <c r="C447" s="22"/>
      <c r="D447" s="22"/>
      <c r="E447" s="22"/>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c r="AD447" s="22"/>
      <c r="AE447" s="22"/>
      <c r="AF447" s="22"/>
      <c r="AG447" s="22"/>
      <c r="AH447" s="22"/>
      <c r="AI447" s="22"/>
      <c r="AJ447" s="22"/>
      <c r="AK447" s="22"/>
      <c r="AL447" s="22"/>
      <c r="AM447" s="22"/>
      <c r="AN447" s="22"/>
      <c r="AO447" s="22"/>
      <c r="AP447" s="22"/>
      <c r="AQ447" s="22"/>
      <c r="AR447" s="22"/>
      <c r="AS447" s="22"/>
      <c r="AT447" s="22"/>
      <c r="AU447" s="22"/>
      <c r="AV447" s="22"/>
      <c r="AW447" s="22"/>
      <c r="AX447" s="22"/>
      <c r="AY447" s="22"/>
    </row>
    <row r="448" spans="3:51" x14ac:dyDescent="0.25">
      <c r="C448" s="22"/>
      <c r="D448" s="22"/>
      <c r="E448" s="22"/>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c r="AD448" s="22"/>
      <c r="AE448" s="22"/>
      <c r="AF448" s="22"/>
      <c r="AG448" s="22"/>
      <c r="AH448" s="22"/>
      <c r="AI448" s="22"/>
      <c r="AJ448" s="22"/>
      <c r="AK448" s="22"/>
      <c r="AL448" s="22"/>
      <c r="AM448" s="22"/>
      <c r="AN448" s="22"/>
      <c r="AO448" s="22"/>
      <c r="AP448" s="22"/>
      <c r="AQ448" s="22"/>
      <c r="AR448" s="22"/>
      <c r="AS448" s="22"/>
      <c r="AT448" s="22"/>
      <c r="AU448" s="22"/>
      <c r="AV448" s="22"/>
      <c r="AW448" s="22"/>
      <c r="AX448" s="22"/>
      <c r="AY448" s="22"/>
    </row>
    <row r="449" spans="3:51" x14ac:dyDescent="0.25">
      <c r="C449" s="22"/>
      <c r="D449" s="22"/>
      <c r="E449" s="22"/>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c r="AD449" s="22"/>
      <c r="AE449" s="22"/>
      <c r="AF449" s="22"/>
      <c r="AG449" s="22"/>
      <c r="AH449" s="22"/>
      <c r="AI449" s="22"/>
      <c r="AJ449" s="22"/>
      <c r="AK449" s="22"/>
      <c r="AL449" s="22"/>
      <c r="AM449" s="22"/>
      <c r="AN449" s="22"/>
      <c r="AO449" s="22"/>
      <c r="AP449" s="22"/>
      <c r="AQ449" s="22"/>
      <c r="AR449" s="22"/>
      <c r="AS449" s="22"/>
      <c r="AT449" s="22"/>
      <c r="AU449" s="22"/>
      <c r="AV449" s="22"/>
      <c r="AW449" s="22"/>
      <c r="AX449" s="22"/>
      <c r="AY449" s="22"/>
    </row>
    <row r="450" spans="3:51" x14ac:dyDescent="0.25">
      <c r="C450" s="22"/>
      <c r="D450" s="22"/>
      <c r="E450" s="22"/>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c r="AD450" s="22"/>
      <c r="AE450" s="22"/>
      <c r="AF450" s="22"/>
      <c r="AG450" s="22"/>
      <c r="AH450" s="22"/>
      <c r="AI450" s="22"/>
      <c r="AJ450" s="22"/>
      <c r="AK450" s="22"/>
      <c r="AL450" s="22"/>
      <c r="AM450" s="22"/>
      <c r="AN450" s="22"/>
      <c r="AO450" s="22"/>
      <c r="AP450" s="22"/>
      <c r="AQ450" s="22"/>
      <c r="AR450" s="22"/>
      <c r="AS450" s="22"/>
      <c r="AT450" s="22"/>
      <c r="AU450" s="22"/>
      <c r="AV450" s="22"/>
      <c r="AW450" s="22"/>
      <c r="AX450" s="22"/>
      <c r="AY450" s="22"/>
    </row>
    <row r="451" spans="3:51" x14ac:dyDescent="0.25">
      <c r="C451" s="22"/>
      <c r="D451" s="22"/>
      <c r="E451" s="22"/>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c r="AD451" s="22"/>
      <c r="AE451" s="22"/>
      <c r="AF451" s="22"/>
      <c r="AG451" s="22"/>
      <c r="AH451" s="22"/>
      <c r="AI451" s="22"/>
      <c r="AJ451" s="22"/>
      <c r="AK451" s="22"/>
      <c r="AL451" s="22"/>
      <c r="AM451" s="22"/>
      <c r="AN451" s="22"/>
      <c r="AO451" s="22"/>
      <c r="AP451" s="22"/>
      <c r="AQ451" s="22"/>
      <c r="AR451" s="22"/>
      <c r="AS451" s="22"/>
      <c r="AT451" s="22"/>
      <c r="AU451" s="22"/>
      <c r="AV451" s="22"/>
      <c r="AW451" s="22"/>
      <c r="AX451" s="22"/>
      <c r="AY451" s="22"/>
    </row>
    <row r="452" spans="3:51" x14ac:dyDescent="0.25">
      <c r="C452" s="22"/>
      <c r="D452" s="22"/>
      <c r="E452" s="22"/>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c r="AD452" s="22"/>
      <c r="AE452" s="22"/>
      <c r="AF452" s="22"/>
      <c r="AG452" s="22"/>
      <c r="AH452" s="22"/>
      <c r="AI452" s="22"/>
      <c r="AJ452" s="22"/>
      <c r="AK452" s="22"/>
      <c r="AL452" s="22"/>
      <c r="AM452" s="22"/>
      <c r="AN452" s="22"/>
      <c r="AO452" s="22"/>
      <c r="AP452" s="22"/>
      <c r="AQ452" s="22"/>
      <c r="AR452" s="22"/>
      <c r="AS452" s="22"/>
      <c r="AT452" s="22"/>
      <c r="AU452" s="22"/>
      <c r="AV452" s="22"/>
      <c r="AW452" s="22"/>
      <c r="AX452" s="22"/>
      <c r="AY452" s="22"/>
    </row>
    <row r="453" spans="3:51" x14ac:dyDescent="0.25">
      <c r="C453" s="22"/>
      <c r="D453" s="22"/>
      <c r="E453" s="22"/>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c r="AV453" s="22"/>
      <c r="AW453" s="22"/>
      <c r="AX453" s="22"/>
      <c r="AY453" s="22"/>
    </row>
    <row r="454" spans="3:51" x14ac:dyDescent="0.25">
      <c r="C454" s="22"/>
      <c r="D454" s="22"/>
      <c r="E454" s="22"/>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c r="AD454" s="22"/>
      <c r="AE454" s="22"/>
      <c r="AF454" s="22"/>
      <c r="AG454" s="22"/>
      <c r="AH454" s="22"/>
      <c r="AI454" s="22"/>
      <c r="AJ454" s="22"/>
      <c r="AK454" s="22"/>
      <c r="AL454" s="22"/>
      <c r="AM454" s="22"/>
      <c r="AN454" s="22"/>
      <c r="AO454" s="22"/>
      <c r="AP454" s="22"/>
      <c r="AQ454" s="22"/>
      <c r="AR454" s="22"/>
      <c r="AS454" s="22"/>
      <c r="AT454" s="22"/>
      <c r="AU454" s="22"/>
      <c r="AV454" s="22"/>
      <c r="AW454" s="22"/>
      <c r="AX454" s="22"/>
      <c r="AY454" s="22"/>
    </row>
    <row r="455" spans="3:51" x14ac:dyDescent="0.25">
      <c r="C455" s="22"/>
      <c r="D455" s="22"/>
      <c r="E455" s="22"/>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c r="AD455" s="22"/>
      <c r="AE455" s="22"/>
      <c r="AF455" s="22"/>
      <c r="AG455" s="22"/>
      <c r="AH455" s="22"/>
      <c r="AI455" s="22"/>
      <c r="AJ455" s="22"/>
      <c r="AK455" s="22"/>
      <c r="AL455" s="22"/>
      <c r="AM455" s="22"/>
      <c r="AN455" s="22"/>
      <c r="AO455" s="22"/>
      <c r="AP455" s="22"/>
      <c r="AQ455" s="22"/>
      <c r="AR455" s="22"/>
      <c r="AS455" s="22"/>
      <c r="AT455" s="22"/>
      <c r="AU455" s="22"/>
      <c r="AV455" s="22"/>
      <c r="AW455" s="22"/>
      <c r="AX455" s="22"/>
      <c r="AY455" s="22"/>
    </row>
    <row r="456" spans="3:51" x14ac:dyDescent="0.25">
      <c r="C456" s="22"/>
      <c r="D456" s="22"/>
      <c r="E456" s="22"/>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c r="AD456" s="22"/>
      <c r="AE456" s="22"/>
      <c r="AF456" s="22"/>
      <c r="AG456" s="22"/>
      <c r="AH456" s="22"/>
      <c r="AI456" s="22"/>
      <c r="AJ456" s="22"/>
      <c r="AK456" s="22"/>
      <c r="AL456" s="22"/>
      <c r="AM456" s="22"/>
      <c r="AN456" s="22"/>
      <c r="AO456" s="22"/>
      <c r="AP456" s="22"/>
      <c r="AQ456" s="22"/>
      <c r="AR456" s="22"/>
      <c r="AS456" s="22"/>
      <c r="AT456" s="22"/>
      <c r="AU456" s="22"/>
      <c r="AV456" s="22"/>
      <c r="AW456" s="22"/>
      <c r="AX456" s="22"/>
      <c r="AY456" s="22"/>
    </row>
    <row r="457" spans="3:51" x14ac:dyDescent="0.25">
      <c r="C457" s="22"/>
      <c r="D457" s="22"/>
      <c r="E457" s="22"/>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c r="AV457" s="22"/>
      <c r="AW457" s="22"/>
      <c r="AX457" s="22"/>
      <c r="AY457" s="22"/>
    </row>
    <row r="458" spans="3:51" x14ac:dyDescent="0.25">
      <c r="C458" s="22"/>
      <c r="D458" s="22"/>
      <c r="E458" s="22"/>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c r="AD458" s="22"/>
      <c r="AE458" s="22"/>
      <c r="AF458" s="22"/>
      <c r="AG458" s="22"/>
      <c r="AH458" s="22"/>
      <c r="AI458" s="22"/>
      <c r="AJ458" s="22"/>
      <c r="AK458" s="22"/>
      <c r="AL458" s="22"/>
      <c r="AM458" s="22"/>
      <c r="AN458" s="22"/>
      <c r="AO458" s="22"/>
      <c r="AP458" s="22"/>
      <c r="AQ458" s="22"/>
      <c r="AR458" s="22"/>
      <c r="AS458" s="22"/>
      <c r="AT458" s="22"/>
      <c r="AU458" s="22"/>
      <c r="AV458" s="22"/>
      <c r="AW458" s="22"/>
      <c r="AX458" s="22"/>
      <c r="AY458" s="22"/>
    </row>
    <row r="459" spans="3:51" x14ac:dyDescent="0.25">
      <c r="C459" s="22"/>
      <c r="D459" s="22"/>
      <c r="E459" s="22"/>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c r="AD459" s="22"/>
      <c r="AE459" s="22"/>
      <c r="AF459" s="22"/>
      <c r="AG459" s="22"/>
      <c r="AH459" s="22"/>
      <c r="AI459" s="22"/>
      <c r="AJ459" s="22"/>
      <c r="AK459" s="22"/>
      <c r="AL459" s="22"/>
      <c r="AM459" s="22"/>
      <c r="AN459" s="22"/>
      <c r="AO459" s="22"/>
      <c r="AP459" s="22"/>
      <c r="AQ459" s="22"/>
      <c r="AR459" s="22"/>
      <c r="AS459" s="22"/>
      <c r="AT459" s="22"/>
      <c r="AU459" s="22"/>
      <c r="AV459" s="22"/>
      <c r="AW459" s="22"/>
      <c r="AX459" s="22"/>
      <c r="AY459" s="22"/>
    </row>
    <row r="460" spans="3:51" x14ac:dyDescent="0.25">
      <c r="C460" s="22"/>
      <c r="D460" s="22"/>
      <c r="E460" s="22"/>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c r="AD460" s="22"/>
      <c r="AE460" s="22"/>
      <c r="AF460" s="22"/>
      <c r="AG460" s="22"/>
      <c r="AH460" s="22"/>
      <c r="AI460" s="22"/>
      <c r="AJ460" s="22"/>
      <c r="AK460" s="22"/>
      <c r="AL460" s="22"/>
      <c r="AM460" s="22"/>
      <c r="AN460" s="22"/>
      <c r="AO460" s="22"/>
      <c r="AP460" s="22"/>
      <c r="AQ460" s="22"/>
      <c r="AR460" s="22"/>
      <c r="AS460" s="22"/>
      <c r="AT460" s="22"/>
      <c r="AU460" s="22"/>
      <c r="AV460" s="22"/>
      <c r="AW460" s="22"/>
      <c r="AX460" s="22"/>
      <c r="AY460" s="22"/>
    </row>
    <row r="461" spans="3:51" x14ac:dyDescent="0.25">
      <c r="C461" s="22"/>
      <c r="D461" s="22"/>
      <c r="E461" s="22"/>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c r="AD461" s="22"/>
      <c r="AE461" s="22"/>
      <c r="AF461" s="22"/>
      <c r="AG461" s="22"/>
      <c r="AH461" s="22"/>
      <c r="AI461" s="22"/>
      <c r="AJ461" s="22"/>
      <c r="AK461" s="22"/>
      <c r="AL461" s="22"/>
      <c r="AM461" s="22"/>
      <c r="AN461" s="22"/>
      <c r="AO461" s="22"/>
      <c r="AP461" s="22"/>
      <c r="AQ461" s="22"/>
      <c r="AR461" s="22"/>
      <c r="AS461" s="22"/>
      <c r="AT461" s="22"/>
      <c r="AU461" s="22"/>
      <c r="AV461" s="22"/>
      <c r="AW461" s="22"/>
      <c r="AX461" s="22"/>
      <c r="AY461" s="22"/>
    </row>
    <row r="462" spans="3:51" x14ac:dyDescent="0.25">
      <c r="C462" s="22"/>
      <c r="D462" s="22"/>
      <c r="E462" s="22"/>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c r="AD462" s="22"/>
      <c r="AE462" s="22"/>
      <c r="AF462" s="22"/>
      <c r="AG462" s="22"/>
      <c r="AH462" s="22"/>
      <c r="AI462" s="22"/>
      <c r="AJ462" s="22"/>
      <c r="AK462" s="22"/>
      <c r="AL462" s="22"/>
      <c r="AM462" s="22"/>
      <c r="AN462" s="22"/>
      <c r="AO462" s="22"/>
      <c r="AP462" s="22"/>
      <c r="AQ462" s="22"/>
      <c r="AR462" s="22"/>
      <c r="AS462" s="22"/>
      <c r="AT462" s="22"/>
      <c r="AU462" s="22"/>
      <c r="AV462" s="22"/>
      <c r="AW462" s="22"/>
      <c r="AX462" s="22"/>
      <c r="AY462" s="22"/>
    </row>
    <row r="463" spans="3:51" x14ac:dyDescent="0.25">
      <c r="C463" s="22"/>
      <c r="D463" s="22"/>
      <c r="E463" s="22"/>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c r="AD463" s="22"/>
      <c r="AE463" s="22"/>
      <c r="AF463" s="22"/>
      <c r="AG463" s="22"/>
      <c r="AH463" s="22"/>
      <c r="AI463" s="22"/>
      <c r="AJ463" s="22"/>
      <c r="AK463" s="22"/>
      <c r="AL463" s="22"/>
      <c r="AM463" s="22"/>
      <c r="AN463" s="22"/>
      <c r="AO463" s="22"/>
      <c r="AP463" s="22"/>
      <c r="AQ463" s="22"/>
      <c r="AR463" s="22"/>
      <c r="AS463" s="22"/>
      <c r="AT463" s="22"/>
      <c r="AU463" s="22"/>
      <c r="AV463" s="22"/>
      <c r="AW463" s="22"/>
      <c r="AX463" s="22"/>
      <c r="AY463" s="22"/>
    </row>
    <row r="464" spans="3:51" x14ac:dyDescent="0.25">
      <c r="C464" s="22"/>
      <c r="D464" s="22"/>
      <c r="E464" s="22"/>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c r="AD464" s="22"/>
      <c r="AE464" s="22"/>
      <c r="AF464" s="22"/>
      <c r="AG464" s="22"/>
      <c r="AH464" s="22"/>
      <c r="AI464" s="22"/>
      <c r="AJ464" s="22"/>
      <c r="AK464" s="22"/>
      <c r="AL464" s="22"/>
      <c r="AM464" s="22"/>
      <c r="AN464" s="22"/>
      <c r="AO464" s="22"/>
      <c r="AP464" s="22"/>
      <c r="AQ464" s="22"/>
      <c r="AR464" s="22"/>
      <c r="AS464" s="22"/>
      <c r="AT464" s="22"/>
      <c r="AU464" s="22"/>
      <c r="AV464" s="22"/>
      <c r="AW464" s="22"/>
      <c r="AX464" s="22"/>
      <c r="AY464" s="22"/>
    </row>
    <row r="465" spans="3:51" x14ac:dyDescent="0.25">
      <c r="C465" s="22"/>
      <c r="D465" s="22"/>
      <c r="E465" s="22"/>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c r="AD465" s="22"/>
      <c r="AE465" s="22"/>
      <c r="AF465" s="22"/>
      <c r="AG465" s="22"/>
      <c r="AH465" s="22"/>
      <c r="AI465" s="22"/>
      <c r="AJ465" s="22"/>
      <c r="AK465" s="22"/>
      <c r="AL465" s="22"/>
      <c r="AM465" s="22"/>
      <c r="AN465" s="22"/>
      <c r="AO465" s="22"/>
      <c r="AP465" s="22"/>
      <c r="AQ465" s="22"/>
      <c r="AR465" s="22"/>
      <c r="AS465" s="22"/>
      <c r="AT465" s="22"/>
      <c r="AU465" s="22"/>
      <c r="AV465" s="22"/>
      <c r="AW465" s="22"/>
      <c r="AX465" s="22"/>
      <c r="AY465" s="22"/>
    </row>
    <row r="466" spans="3:51" x14ac:dyDescent="0.25">
      <c r="C466" s="22"/>
      <c r="D466" s="22"/>
      <c r="E466" s="22"/>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c r="AD466" s="22"/>
      <c r="AE466" s="22"/>
      <c r="AF466" s="22"/>
      <c r="AG466" s="22"/>
      <c r="AH466" s="22"/>
      <c r="AI466" s="22"/>
      <c r="AJ466" s="22"/>
      <c r="AK466" s="22"/>
      <c r="AL466" s="22"/>
      <c r="AM466" s="22"/>
      <c r="AN466" s="22"/>
      <c r="AO466" s="22"/>
      <c r="AP466" s="22"/>
      <c r="AQ466" s="22"/>
      <c r="AR466" s="22"/>
      <c r="AS466" s="22"/>
      <c r="AT466" s="22"/>
      <c r="AU466" s="22"/>
      <c r="AV466" s="22"/>
      <c r="AW466" s="22"/>
      <c r="AX466" s="22"/>
      <c r="AY466" s="22"/>
    </row>
    <row r="467" spans="3:51" x14ac:dyDescent="0.25">
      <c r="C467" s="22"/>
      <c r="D467" s="22"/>
      <c r="E467" s="22"/>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c r="AD467" s="22"/>
      <c r="AE467" s="22"/>
      <c r="AF467" s="22"/>
      <c r="AG467" s="22"/>
      <c r="AH467" s="22"/>
      <c r="AI467" s="22"/>
      <c r="AJ467" s="22"/>
      <c r="AK467" s="22"/>
      <c r="AL467" s="22"/>
      <c r="AM467" s="22"/>
      <c r="AN467" s="22"/>
      <c r="AO467" s="22"/>
      <c r="AP467" s="22"/>
      <c r="AQ467" s="22"/>
      <c r="AR467" s="22"/>
      <c r="AS467" s="22"/>
      <c r="AT467" s="22"/>
      <c r="AU467" s="22"/>
      <c r="AV467" s="22"/>
      <c r="AW467" s="22"/>
      <c r="AX467" s="22"/>
      <c r="AY467" s="22"/>
    </row>
    <row r="468" spans="3:51" x14ac:dyDescent="0.25">
      <c r="C468" s="22"/>
      <c r="D468" s="22"/>
      <c r="E468" s="22"/>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c r="AD468" s="22"/>
      <c r="AE468" s="22"/>
      <c r="AF468" s="22"/>
      <c r="AG468" s="22"/>
      <c r="AH468" s="22"/>
      <c r="AI468" s="22"/>
      <c r="AJ468" s="22"/>
      <c r="AK468" s="22"/>
      <c r="AL468" s="22"/>
      <c r="AM468" s="22"/>
      <c r="AN468" s="22"/>
      <c r="AO468" s="22"/>
      <c r="AP468" s="22"/>
      <c r="AQ468" s="22"/>
      <c r="AR468" s="22"/>
      <c r="AS468" s="22"/>
      <c r="AT468" s="22"/>
      <c r="AU468" s="22"/>
      <c r="AV468" s="22"/>
      <c r="AW468" s="22"/>
      <c r="AX468" s="22"/>
      <c r="AY468" s="22"/>
    </row>
    <row r="469" spans="3:51" x14ac:dyDescent="0.25">
      <c r="C469" s="22"/>
      <c r="D469" s="22"/>
      <c r="E469" s="22"/>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c r="AD469" s="22"/>
      <c r="AE469" s="22"/>
      <c r="AF469" s="22"/>
      <c r="AG469" s="22"/>
      <c r="AH469" s="22"/>
      <c r="AI469" s="22"/>
      <c r="AJ469" s="22"/>
      <c r="AK469" s="22"/>
      <c r="AL469" s="22"/>
      <c r="AM469" s="22"/>
      <c r="AN469" s="22"/>
      <c r="AO469" s="22"/>
      <c r="AP469" s="22"/>
      <c r="AQ469" s="22"/>
      <c r="AR469" s="22"/>
      <c r="AS469" s="22"/>
      <c r="AT469" s="22"/>
      <c r="AU469" s="22"/>
      <c r="AV469" s="22"/>
      <c r="AW469" s="22"/>
      <c r="AX469" s="22"/>
      <c r="AY469" s="22"/>
    </row>
    <row r="470" spans="3:51" x14ac:dyDescent="0.25">
      <c r="C470" s="22"/>
      <c r="D470" s="22"/>
      <c r="E470" s="22"/>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c r="AD470" s="22"/>
      <c r="AE470" s="22"/>
      <c r="AF470" s="22"/>
      <c r="AG470" s="22"/>
      <c r="AH470" s="22"/>
      <c r="AI470" s="22"/>
      <c r="AJ470" s="22"/>
      <c r="AK470" s="22"/>
      <c r="AL470" s="22"/>
      <c r="AM470" s="22"/>
      <c r="AN470" s="22"/>
      <c r="AO470" s="22"/>
      <c r="AP470" s="22"/>
      <c r="AQ470" s="22"/>
      <c r="AR470" s="22"/>
      <c r="AS470" s="22"/>
      <c r="AT470" s="22"/>
      <c r="AU470" s="22"/>
      <c r="AV470" s="22"/>
      <c r="AW470" s="22"/>
      <c r="AX470" s="22"/>
      <c r="AY470" s="22"/>
    </row>
    <row r="471" spans="3:51" x14ac:dyDescent="0.25">
      <c r="C471" s="22"/>
      <c r="D471" s="22"/>
      <c r="E471" s="22"/>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c r="AD471" s="22"/>
      <c r="AE471" s="22"/>
      <c r="AF471" s="22"/>
      <c r="AG471" s="22"/>
      <c r="AH471" s="22"/>
      <c r="AI471" s="22"/>
      <c r="AJ471" s="22"/>
      <c r="AK471" s="22"/>
      <c r="AL471" s="22"/>
      <c r="AM471" s="22"/>
      <c r="AN471" s="22"/>
      <c r="AO471" s="22"/>
      <c r="AP471" s="22"/>
      <c r="AQ471" s="22"/>
      <c r="AR471" s="22"/>
      <c r="AS471" s="22"/>
      <c r="AT471" s="22"/>
      <c r="AU471" s="22"/>
      <c r="AV471" s="22"/>
      <c r="AW471" s="22"/>
      <c r="AX471" s="22"/>
      <c r="AY471" s="22"/>
    </row>
    <row r="472" spans="3:51" x14ac:dyDescent="0.25">
      <c r="C472" s="22"/>
      <c r="D472" s="22"/>
      <c r="E472" s="22"/>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c r="AD472" s="22"/>
      <c r="AE472" s="22"/>
      <c r="AF472" s="22"/>
      <c r="AG472" s="22"/>
      <c r="AH472" s="22"/>
      <c r="AI472" s="22"/>
      <c r="AJ472" s="22"/>
      <c r="AK472" s="22"/>
      <c r="AL472" s="22"/>
      <c r="AM472" s="22"/>
      <c r="AN472" s="22"/>
      <c r="AO472" s="22"/>
      <c r="AP472" s="22"/>
      <c r="AQ472" s="22"/>
      <c r="AR472" s="22"/>
      <c r="AS472" s="22"/>
      <c r="AT472" s="22"/>
      <c r="AU472" s="22"/>
      <c r="AV472" s="22"/>
      <c r="AW472" s="22"/>
      <c r="AX472" s="22"/>
      <c r="AY472" s="22"/>
    </row>
    <row r="473" spans="3:51" x14ac:dyDescent="0.25">
      <c r="C473" s="22"/>
      <c r="D473" s="22"/>
      <c r="E473" s="22"/>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c r="AD473" s="22"/>
      <c r="AE473" s="22"/>
      <c r="AF473" s="22"/>
      <c r="AG473" s="22"/>
      <c r="AH473" s="22"/>
      <c r="AI473" s="22"/>
      <c r="AJ473" s="22"/>
      <c r="AK473" s="22"/>
      <c r="AL473" s="22"/>
      <c r="AM473" s="22"/>
      <c r="AN473" s="22"/>
      <c r="AO473" s="22"/>
      <c r="AP473" s="22"/>
      <c r="AQ473" s="22"/>
      <c r="AR473" s="22"/>
      <c r="AS473" s="22"/>
      <c r="AT473" s="22"/>
      <c r="AU473" s="22"/>
      <c r="AV473" s="22"/>
      <c r="AW473" s="22"/>
      <c r="AX473" s="22"/>
      <c r="AY473" s="22"/>
    </row>
    <row r="474" spans="3:51" x14ac:dyDescent="0.25">
      <c r="C474" s="22"/>
      <c r="D474" s="22"/>
      <c r="E474" s="22"/>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c r="AD474" s="22"/>
      <c r="AE474" s="22"/>
      <c r="AF474" s="22"/>
      <c r="AG474" s="22"/>
      <c r="AH474" s="22"/>
      <c r="AI474" s="22"/>
      <c r="AJ474" s="22"/>
      <c r="AK474" s="22"/>
      <c r="AL474" s="22"/>
      <c r="AM474" s="22"/>
      <c r="AN474" s="22"/>
      <c r="AO474" s="22"/>
      <c r="AP474" s="22"/>
      <c r="AQ474" s="22"/>
      <c r="AR474" s="22"/>
      <c r="AS474" s="22"/>
      <c r="AT474" s="22"/>
      <c r="AU474" s="22"/>
      <c r="AV474" s="22"/>
      <c r="AW474" s="22"/>
      <c r="AX474" s="22"/>
      <c r="AY474" s="22"/>
    </row>
    <row r="475" spans="3:51" x14ac:dyDescent="0.25">
      <c r="C475" s="22"/>
      <c r="D475" s="22"/>
      <c r="E475" s="22"/>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c r="AD475" s="22"/>
      <c r="AE475" s="22"/>
      <c r="AF475" s="22"/>
      <c r="AG475" s="22"/>
      <c r="AH475" s="22"/>
      <c r="AI475" s="22"/>
      <c r="AJ475" s="22"/>
      <c r="AK475" s="22"/>
      <c r="AL475" s="22"/>
      <c r="AM475" s="22"/>
      <c r="AN475" s="22"/>
      <c r="AO475" s="22"/>
      <c r="AP475" s="22"/>
      <c r="AQ475" s="22"/>
      <c r="AR475" s="22"/>
      <c r="AS475" s="22"/>
      <c r="AT475" s="22"/>
      <c r="AU475" s="22"/>
      <c r="AV475" s="22"/>
      <c r="AW475" s="22"/>
      <c r="AX475" s="22"/>
      <c r="AY475" s="22"/>
    </row>
    <row r="476" spans="3:51" x14ac:dyDescent="0.25">
      <c r="C476" s="22"/>
      <c r="D476" s="22"/>
      <c r="E476" s="22"/>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c r="AD476" s="22"/>
      <c r="AE476" s="22"/>
      <c r="AF476" s="22"/>
      <c r="AG476" s="22"/>
      <c r="AH476" s="22"/>
      <c r="AI476" s="22"/>
      <c r="AJ476" s="22"/>
      <c r="AK476" s="22"/>
      <c r="AL476" s="22"/>
      <c r="AM476" s="22"/>
      <c r="AN476" s="22"/>
      <c r="AO476" s="22"/>
      <c r="AP476" s="22"/>
      <c r="AQ476" s="22"/>
      <c r="AR476" s="22"/>
      <c r="AS476" s="22"/>
      <c r="AT476" s="22"/>
      <c r="AU476" s="22"/>
      <c r="AV476" s="22"/>
      <c r="AW476" s="22"/>
      <c r="AX476" s="22"/>
      <c r="AY476" s="22"/>
    </row>
    <row r="477" spans="3:51" x14ac:dyDescent="0.25">
      <c r="C477" s="22"/>
      <c r="D477" s="22"/>
      <c r="E477" s="22"/>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c r="AD477" s="22"/>
      <c r="AE477" s="22"/>
      <c r="AF477" s="22"/>
      <c r="AG477" s="22"/>
      <c r="AH477" s="22"/>
      <c r="AI477" s="22"/>
      <c r="AJ477" s="22"/>
      <c r="AK477" s="22"/>
      <c r="AL477" s="22"/>
      <c r="AM477" s="22"/>
      <c r="AN477" s="22"/>
      <c r="AO477" s="22"/>
      <c r="AP477" s="22"/>
      <c r="AQ477" s="22"/>
      <c r="AR477" s="22"/>
      <c r="AS477" s="22"/>
      <c r="AT477" s="22"/>
      <c r="AU477" s="22"/>
      <c r="AV477" s="22"/>
      <c r="AW477" s="22"/>
      <c r="AX477" s="22"/>
      <c r="AY477" s="22"/>
    </row>
    <row r="478" spans="3:51" x14ac:dyDescent="0.25">
      <c r="C478" s="22"/>
      <c r="D478" s="22"/>
      <c r="E478" s="22"/>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c r="AD478" s="22"/>
      <c r="AE478" s="22"/>
      <c r="AF478" s="22"/>
      <c r="AG478" s="22"/>
      <c r="AH478" s="22"/>
      <c r="AI478" s="22"/>
      <c r="AJ478" s="22"/>
      <c r="AK478" s="22"/>
      <c r="AL478" s="22"/>
      <c r="AM478" s="22"/>
      <c r="AN478" s="22"/>
      <c r="AO478" s="22"/>
      <c r="AP478" s="22"/>
      <c r="AQ478" s="22"/>
      <c r="AR478" s="22"/>
      <c r="AS478" s="22"/>
      <c r="AT478" s="22"/>
      <c r="AU478" s="22"/>
      <c r="AV478" s="22"/>
      <c r="AW478" s="22"/>
      <c r="AX478" s="22"/>
      <c r="AY478" s="22"/>
    </row>
    <row r="479" spans="3:51" x14ac:dyDescent="0.25">
      <c r="C479" s="22"/>
      <c r="D479" s="22"/>
      <c r="E479" s="22"/>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c r="AD479" s="22"/>
      <c r="AE479" s="22"/>
      <c r="AF479" s="22"/>
      <c r="AG479" s="22"/>
      <c r="AH479" s="22"/>
      <c r="AI479" s="22"/>
      <c r="AJ479" s="22"/>
      <c r="AK479" s="22"/>
      <c r="AL479" s="22"/>
      <c r="AM479" s="22"/>
      <c r="AN479" s="22"/>
      <c r="AO479" s="22"/>
      <c r="AP479" s="22"/>
      <c r="AQ479" s="22"/>
      <c r="AR479" s="22"/>
      <c r="AS479" s="22"/>
      <c r="AT479" s="22"/>
      <c r="AU479" s="22"/>
      <c r="AV479" s="22"/>
      <c r="AW479" s="22"/>
      <c r="AX479" s="22"/>
      <c r="AY479" s="22"/>
    </row>
    <row r="480" spans="3:51" x14ac:dyDescent="0.25">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c r="AI480" s="22"/>
      <c r="AJ480" s="22"/>
      <c r="AK480" s="22"/>
      <c r="AL480" s="22"/>
      <c r="AM480" s="22"/>
      <c r="AN480" s="22"/>
      <c r="AO480" s="22"/>
      <c r="AP480" s="22"/>
      <c r="AQ480" s="22"/>
      <c r="AR480" s="22"/>
      <c r="AS480" s="22"/>
      <c r="AT480" s="22"/>
      <c r="AU480" s="22"/>
      <c r="AV480" s="22"/>
      <c r="AW480" s="22"/>
      <c r="AX480" s="22"/>
      <c r="AY480" s="22"/>
    </row>
    <row r="481" spans="3:51" x14ac:dyDescent="0.25">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2"/>
      <c r="AH481" s="22"/>
      <c r="AI481" s="22"/>
      <c r="AJ481" s="22"/>
      <c r="AK481" s="22"/>
      <c r="AL481" s="22"/>
      <c r="AM481" s="22"/>
      <c r="AN481" s="22"/>
      <c r="AO481" s="22"/>
      <c r="AP481" s="22"/>
      <c r="AQ481" s="22"/>
      <c r="AR481" s="22"/>
      <c r="AS481" s="22"/>
      <c r="AT481" s="22"/>
      <c r="AU481" s="22"/>
      <c r="AV481" s="22"/>
      <c r="AW481" s="22"/>
      <c r="AX481" s="22"/>
      <c r="AY481" s="22"/>
    </row>
    <row r="482" spans="3:51" x14ac:dyDescent="0.25">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2"/>
      <c r="AH482" s="22"/>
      <c r="AI482" s="22"/>
      <c r="AJ482" s="22"/>
      <c r="AK482" s="22"/>
      <c r="AL482" s="22"/>
      <c r="AM482" s="22"/>
      <c r="AN482" s="22"/>
      <c r="AO482" s="22"/>
      <c r="AP482" s="22"/>
      <c r="AQ482" s="22"/>
      <c r="AR482" s="22"/>
      <c r="AS482" s="22"/>
      <c r="AT482" s="22"/>
      <c r="AU482" s="22"/>
      <c r="AV482" s="22"/>
      <c r="AW482" s="22"/>
      <c r="AX482" s="22"/>
      <c r="AY482" s="22"/>
    </row>
    <row r="483" spans="3:51" x14ac:dyDescent="0.25">
      <c r="C483" s="22"/>
      <c r="D483" s="22"/>
      <c r="E483" s="22"/>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c r="AD483" s="22"/>
      <c r="AE483" s="22"/>
      <c r="AF483" s="22"/>
      <c r="AG483" s="22"/>
      <c r="AH483" s="22"/>
      <c r="AI483" s="22"/>
      <c r="AJ483" s="22"/>
      <c r="AK483" s="22"/>
      <c r="AL483" s="22"/>
      <c r="AM483" s="22"/>
      <c r="AN483" s="22"/>
      <c r="AO483" s="22"/>
      <c r="AP483" s="22"/>
      <c r="AQ483" s="22"/>
      <c r="AR483" s="22"/>
      <c r="AS483" s="22"/>
      <c r="AT483" s="22"/>
      <c r="AU483" s="22"/>
      <c r="AV483" s="22"/>
      <c r="AW483" s="22"/>
      <c r="AX483" s="22"/>
      <c r="AY483" s="22"/>
    </row>
    <row r="484" spans="3:51" x14ac:dyDescent="0.25">
      <c r="C484" s="22"/>
      <c r="D484" s="22"/>
      <c r="E484" s="22"/>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c r="AD484" s="22"/>
      <c r="AE484" s="22"/>
      <c r="AF484" s="22"/>
      <c r="AG484" s="22"/>
      <c r="AH484" s="22"/>
      <c r="AI484" s="22"/>
      <c r="AJ484" s="22"/>
      <c r="AK484" s="22"/>
      <c r="AL484" s="22"/>
      <c r="AM484" s="22"/>
      <c r="AN484" s="22"/>
      <c r="AO484" s="22"/>
      <c r="AP484" s="22"/>
      <c r="AQ484" s="22"/>
      <c r="AR484" s="22"/>
      <c r="AS484" s="22"/>
      <c r="AT484" s="22"/>
      <c r="AU484" s="22"/>
      <c r="AV484" s="22"/>
      <c r="AW484" s="22"/>
      <c r="AX484" s="22"/>
      <c r="AY484" s="22"/>
    </row>
    <row r="485" spans="3:51" x14ac:dyDescent="0.25">
      <c r="C485" s="22"/>
      <c r="D485" s="22"/>
      <c r="E485" s="22"/>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c r="AD485" s="22"/>
      <c r="AE485" s="22"/>
      <c r="AF485" s="22"/>
      <c r="AG485" s="22"/>
      <c r="AH485" s="22"/>
      <c r="AI485" s="22"/>
      <c r="AJ485" s="22"/>
      <c r="AK485" s="22"/>
      <c r="AL485" s="22"/>
      <c r="AM485" s="22"/>
      <c r="AN485" s="22"/>
      <c r="AO485" s="22"/>
      <c r="AP485" s="22"/>
      <c r="AQ485" s="22"/>
      <c r="AR485" s="22"/>
      <c r="AS485" s="22"/>
      <c r="AT485" s="22"/>
      <c r="AU485" s="22"/>
      <c r="AV485" s="22"/>
      <c r="AW485" s="22"/>
      <c r="AX485" s="22"/>
      <c r="AY485" s="22"/>
    </row>
    <row r="486" spans="3:51" x14ac:dyDescent="0.25">
      <c r="C486" s="22"/>
      <c r="D486" s="22"/>
      <c r="E486" s="22"/>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c r="AD486" s="22"/>
      <c r="AE486" s="22"/>
      <c r="AF486" s="22"/>
      <c r="AG486" s="22"/>
      <c r="AH486" s="22"/>
      <c r="AI486" s="22"/>
      <c r="AJ486" s="22"/>
      <c r="AK486" s="22"/>
      <c r="AL486" s="22"/>
      <c r="AM486" s="22"/>
      <c r="AN486" s="22"/>
      <c r="AO486" s="22"/>
      <c r="AP486" s="22"/>
      <c r="AQ486" s="22"/>
      <c r="AR486" s="22"/>
      <c r="AS486" s="22"/>
      <c r="AT486" s="22"/>
      <c r="AU486" s="22"/>
      <c r="AV486" s="22"/>
      <c r="AW486" s="22"/>
      <c r="AX486" s="22"/>
      <c r="AY486" s="22"/>
    </row>
    <row r="487" spans="3:51" x14ac:dyDescent="0.25">
      <c r="C487" s="22"/>
      <c r="D487" s="22"/>
      <c r="E487" s="22"/>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c r="AD487" s="22"/>
      <c r="AE487" s="22"/>
      <c r="AF487" s="22"/>
      <c r="AG487" s="22"/>
      <c r="AH487" s="22"/>
      <c r="AI487" s="22"/>
      <c r="AJ487" s="22"/>
      <c r="AK487" s="22"/>
      <c r="AL487" s="22"/>
      <c r="AM487" s="22"/>
      <c r="AN487" s="22"/>
      <c r="AO487" s="22"/>
      <c r="AP487" s="22"/>
      <c r="AQ487" s="22"/>
      <c r="AR487" s="22"/>
      <c r="AS487" s="22"/>
      <c r="AT487" s="22"/>
      <c r="AU487" s="22"/>
      <c r="AV487" s="22"/>
      <c r="AW487" s="22"/>
      <c r="AX487" s="22"/>
      <c r="AY487" s="22"/>
    </row>
    <row r="488" spans="3:51" x14ac:dyDescent="0.25">
      <c r="C488" s="22"/>
      <c r="D488" s="22"/>
      <c r="E488" s="22"/>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c r="AD488" s="22"/>
      <c r="AE488" s="22"/>
      <c r="AF488" s="22"/>
      <c r="AG488" s="22"/>
      <c r="AH488" s="22"/>
      <c r="AI488" s="22"/>
      <c r="AJ488" s="22"/>
      <c r="AK488" s="22"/>
      <c r="AL488" s="22"/>
      <c r="AM488" s="22"/>
      <c r="AN488" s="22"/>
      <c r="AO488" s="22"/>
      <c r="AP488" s="22"/>
      <c r="AQ488" s="22"/>
      <c r="AR488" s="22"/>
      <c r="AS488" s="22"/>
      <c r="AT488" s="22"/>
      <c r="AU488" s="22"/>
      <c r="AV488" s="22"/>
      <c r="AW488" s="22"/>
      <c r="AX488" s="22"/>
      <c r="AY488" s="22"/>
    </row>
    <row r="489" spans="3:51" x14ac:dyDescent="0.25">
      <c r="C489" s="22"/>
      <c r="D489" s="22"/>
      <c r="E489" s="22"/>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c r="AD489" s="22"/>
      <c r="AE489" s="22"/>
      <c r="AF489" s="22"/>
      <c r="AG489" s="22"/>
      <c r="AH489" s="22"/>
      <c r="AI489" s="22"/>
      <c r="AJ489" s="22"/>
      <c r="AK489" s="22"/>
      <c r="AL489" s="22"/>
      <c r="AM489" s="22"/>
      <c r="AN489" s="22"/>
      <c r="AO489" s="22"/>
      <c r="AP489" s="22"/>
      <c r="AQ489" s="22"/>
      <c r="AR489" s="22"/>
      <c r="AS489" s="22"/>
      <c r="AT489" s="22"/>
      <c r="AU489" s="22"/>
      <c r="AV489" s="22"/>
      <c r="AW489" s="22"/>
      <c r="AX489" s="22"/>
      <c r="AY489" s="22"/>
    </row>
    <row r="490" spans="3:51" x14ac:dyDescent="0.25">
      <c r="C490" s="22"/>
      <c r="D490" s="22"/>
      <c r="E490" s="22"/>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c r="AD490" s="22"/>
      <c r="AE490" s="22"/>
      <c r="AF490" s="22"/>
      <c r="AG490" s="22"/>
      <c r="AH490" s="22"/>
      <c r="AI490" s="22"/>
      <c r="AJ490" s="22"/>
      <c r="AK490" s="22"/>
      <c r="AL490" s="22"/>
      <c r="AM490" s="22"/>
      <c r="AN490" s="22"/>
      <c r="AO490" s="22"/>
      <c r="AP490" s="22"/>
      <c r="AQ490" s="22"/>
      <c r="AR490" s="22"/>
      <c r="AS490" s="22"/>
      <c r="AT490" s="22"/>
      <c r="AU490" s="22"/>
      <c r="AV490" s="22"/>
      <c r="AW490" s="22"/>
      <c r="AX490" s="22"/>
      <c r="AY490" s="22"/>
    </row>
    <row r="491" spans="3:51" x14ac:dyDescent="0.25">
      <c r="C491" s="22"/>
      <c r="D491" s="22"/>
      <c r="E491" s="22"/>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c r="AD491" s="22"/>
      <c r="AE491" s="22"/>
      <c r="AF491" s="22"/>
      <c r="AG491" s="22"/>
      <c r="AH491" s="22"/>
      <c r="AI491" s="22"/>
      <c r="AJ491" s="22"/>
      <c r="AK491" s="22"/>
      <c r="AL491" s="22"/>
      <c r="AM491" s="22"/>
      <c r="AN491" s="22"/>
      <c r="AO491" s="22"/>
      <c r="AP491" s="22"/>
      <c r="AQ491" s="22"/>
      <c r="AR491" s="22"/>
      <c r="AS491" s="22"/>
      <c r="AT491" s="22"/>
      <c r="AU491" s="22"/>
      <c r="AV491" s="22"/>
      <c r="AW491" s="22"/>
      <c r="AX491" s="22"/>
      <c r="AY491" s="22"/>
    </row>
    <row r="492" spans="3:51" x14ac:dyDescent="0.25">
      <c r="C492" s="22"/>
      <c r="D492" s="22"/>
      <c r="E492" s="22"/>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c r="AD492" s="22"/>
      <c r="AE492" s="22"/>
      <c r="AF492" s="22"/>
      <c r="AG492" s="22"/>
      <c r="AH492" s="22"/>
      <c r="AI492" s="22"/>
      <c r="AJ492" s="22"/>
      <c r="AK492" s="22"/>
      <c r="AL492" s="22"/>
      <c r="AM492" s="22"/>
      <c r="AN492" s="22"/>
      <c r="AO492" s="22"/>
      <c r="AP492" s="22"/>
      <c r="AQ492" s="22"/>
      <c r="AR492" s="22"/>
      <c r="AS492" s="22"/>
      <c r="AT492" s="22"/>
      <c r="AU492" s="22"/>
      <c r="AV492" s="22"/>
      <c r="AW492" s="22"/>
      <c r="AX492" s="22"/>
      <c r="AY492" s="22"/>
    </row>
    <row r="493" spans="3:51" x14ac:dyDescent="0.25">
      <c r="C493" s="22"/>
      <c r="D493" s="22"/>
      <c r="E493" s="22"/>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c r="AD493" s="22"/>
      <c r="AE493" s="22"/>
      <c r="AF493" s="22"/>
      <c r="AG493" s="22"/>
      <c r="AH493" s="22"/>
      <c r="AI493" s="22"/>
      <c r="AJ493" s="22"/>
      <c r="AK493" s="22"/>
      <c r="AL493" s="22"/>
      <c r="AM493" s="22"/>
      <c r="AN493" s="22"/>
      <c r="AO493" s="22"/>
      <c r="AP493" s="22"/>
      <c r="AQ493" s="22"/>
      <c r="AR493" s="22"/>
      <c r="AS493" s="22"/>
      <c r="AT493" s="22"/>
      <c r="AU493" s="22"/>
      <c r="AV493" s="22"/>
      <c r="AW493" s="22"/>
      <c r="AX493" s="22"/>
      <c r="AY493" s="22"/>
    </row>
    <row r="494" spans="3:51" x14ac:dyDescent="0.25">
      <c r="C494" s="22"/>
      <c r="D494" s="22"/>
      <c r="E494" s="22"/>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c r="AD494" s="22"/>
      <c r="AE494" s="22"/>
      <c r="AF494" s="22"/>
      <c r="AG494" s="22"/>
      <c r="AH494" s="22"/>
      <c r="AI494" s="22"/>
      <c r="AJ494" s="22"/>
      <c r="AK494" s="22"/>
      <c r="AL494" s="22"/>
      <c r="AM494" s="22"/>
      <c r="AN494" s="22"/>
      <c r="AO494" s="22"/>
      <c r="AP494" s="22"/>
      <c r="AQ494" s="22"/>
      <c r="AR494" s="22"/>
      <c r="AS494" s="22"/>
      <c r="AT494" s="22"/>
      <c r="AU494" s="22"/>
      <c r="AV494" s="22"/>
      <c r="AW494" s="22"/>
      <c r="AX494" s="22"/>
      <c r="AY494" s="22"/>
    </row>
    <row r="495" spans="3:51" x14ac:dyDescent="0.25">
      <c r="C495" s="22"/>
      <c r="D495" s="22"/>
      <c r="E495" s="22"/>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c r="AD495" s="22"/>
      <c r="AE495" s="22"/>
      <c r="AF495" s="22"/>
      <c r="AG495" s="22"/>
      <c r="AH495" s="22"/>
      <c r="AI495" s="22"/>
      <c r="AJ495" s="22"/>
      <c r="AK495" s="22"/>
      <c r="AL495" s="22"/>
      <c r="AM495" s="22"/>
      <c r="AN495" s="22"/>
      <c r="AO495" s="22"/>
      <c r="AP495" s="22"/>
      <c r="AQ495" s="22"/>
      <c r="AR495" s="22"/>
      <c r="AS495" s="22"/>
      <c r="AT495" s="22"/>
      <c r="AU495" s="22"/>
      <c r="AV495" s="22"/>
      <c r="AW495" s="22"/>
      <c r="AX495" s="22"/>
      <c r="AY495" s="22"/>
    </row>
    <row r="496" spans="3:51" x14ac:dyDescent="0.25">
      <c r="C496" s="22"/>
      <c r="D496" s="22"/>
      <c r="E496" s="22"/>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c r="AD496" s="22"/>
      <c r="AE496" s="22"/>
      <c r="AF496" s="22"/>
      <c r="AG496" s="22"/>
      <c r="AH496" s="22"/>
      <c r="AI496" s="22"/>
      <c r="AJ496" s="22"/>
      <c r="AK496" s="22"/>
      <c r="AL496" s="22"/>
      <c r="AM496" s="22"/>
      <c r="AN496" s="22"/>
      <c r="AO496" s="22"/>
      <c r="AP496" s="22"/>
      <c r="AQ496" s="22"/>
      <c r="AR496" s="22"/>
      <c r="AS496" s="22"/>
      <c r="AT496" s="22"/>
      <c r="AU496" s="22"/>
      <c r="AV496" s="22"/>
      <c r="AW496" s="22"/>
      <c r="AX496" s="22"/>
      <c r="AY496" s="22"/>
    </row>
    <row r="497" spans="3:51" x14ac:dyDescent="0.25">
      <c r="C497" s="22"/>
      <c r="D497" s="22"/>
      <c r="E497" s="22"/>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c r="AD497" s="22"/>
      <c r="AE497" s="22"/>
      <c r="AF497" s="22"/>
      <c r="AG497" s="22"/>
      <c r="AH497" s="22"/>
      <c r="AI497" s="22"/>
      <c r="AJ497" s="22"/>
      <c r="AK497" s="22"/>
      <c r="AL497" s="22"/>
      <c r="AM497" s="22"/>
      <c r="AN497" s="22"/>
      <c r="AO497" s="22"/>
      <c r="AP497" s="22"/>
      <c r="AQ497" s="22"/>
      <c r="AR497" s="22"/>
      <c r="AS497" s="22"/>
      <c r="AT497" s="22"/>
      <c r="AU497" s="22"/>
      <c r="AV497" s="22"/>
      <c r="AW497" s="22"/>
      <c r="AX497" s="22"/>
      <c r="AY497" s="22"/>
    </row>
    <row r="498" spans="3:51" x14ac:dyDescent="0.25">
      <c r="C498" s="22"/>
      <c r="D498" s="22"/>
      <c r="E498" s="22"/>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c r="AD498" s="22"/>
      <c r="AE498" s="22"/>
      <c r="AF498" s="22"/>
      <c r="AG498" s="22"/>
      <c r="AH498" s="22"/>
      <c r="AI498" s="22"/>
      <c r="AJ498" s="22"/>
      <c r="AK498" s="22"/>
      <c r="AL498" s="22"/>
      <c r="AM498" s="22"/>
      <c r="AN498" s="22"/>
      <c r="AO498" s="22"/>
      <c r="AP498" s="22"/>
      <c r="AQ498" s="22"/>
      <c r="AR498" s="22"/>
      <c r="AS498" s="22"/>
      <c r="AT498" s="22"/>
      <c r="AU498" s="22"/>
      <c r="AV498" s="22"/>
      <c r="AW498" s="22"/>
      <c r="AX498" s="22"/>
      <c r="AY498" s="22"/>
    </row>
    <row r="499" spans="3:51" x14ac:dyDescent="0.25">
      <c r="C499" s="22"/>
      <c r="D499" s="22"/>
      <c r="E499" s="22"/>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c r="AD499" s="22"/>
      <c r="AE499" s="22"/>
      <c r="AF499" s="22"/>
      <c r="AG499" s="22"/>
      <c r="AH499" s="22"/>
      <c r="AI499" s="22"/>
      <c r="AJ499" s="22"/>
      <c r="AK499" s="22"/>
      <c r="AL499" s="22"/>
      <c r="AM499" s="22"/>
      <c r="AN499" s="22"/>
      <c r="AO499" s="22"/>
      <c r="AP499" s="22"/>
      <c r="AQ499" s="22"/>
      <c r="AR499" s="22"/>
      <c r="AS499" s="22"/>
      <c r="AT499" s="22"/>
      <c r="AU499" s="22"/>
      <c r="AV499" s="22"/>
      <c r="AW499" s="22"/>
      <c r="AX499" s="22"/>
      <c r="AY499" s="22"/>
    </row>
    <row r="500" spans="3:51" x14ac:dyDescent="0.25">
      <c r="C500" s="22"/>
      <c r="D500" s="22"/>
      <c r="E500" s="22"/>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c r="AD500" s="22"/>
      <c r="AE500" s="22"/>
      <c r="AF500" s="22"/>
      <c r="AG500" s="22"/>
      <c r="AH500" s="22"/>
      <c r="AI500" s="22"/>
      <c r="AJ500" s="22"/>
      <c r="AK500" s="22"/>
      <c r="AL500" s="22"/>
      <c r="AM500" s="22"/>
      <c r="AN500" s="22"/>
      <c r="AO500" s="22"/>
      <c r="AP500" s="22"/>
      <c r="AQ500" s="22"/>
      <c r="AR500" s="22"/>
      <c r="AS500" s="22"/>
      <c r="AT500" s="22"/>
      <c r="AU500" s="22"/>
      <c r="AV500" s="22"/>
      <c r="AW500" s="22"/>
      <c r="AX500" s="22"/>
      <c r="AY500" s="22"/>
    </row>
    <row r="501" spans="3:51" x14ac:dyDescent="0.25">
      <c r="C501" s="22"/>
      <c r="D501" s="22"/>
      <c r="E501" s="22"/>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c r="AD501" s="22"/>
      <c r="AE501" s="22"/>
      <c r="AF501" s="22"/>
      <c r="AG501" s="22"/>
      <c r="AH501" s="22"/>
      <c r="AI501" s="22"/>
      <c r="AJ501" s="22"/>
      <c r="AK501" s="22"/>
      <c r="AL501" s="22"/>
      <c r="AM501" s="22"/>
      <c r="AN501" s="22"/>
      <c r="AO501" s="22"/>
      <c r="AP501" s="22"/>
      <c r="AQ501" s="22"/>
      <c r="AR501" s="22"/>
      <c r="AS501" s="22"/>
      <c r="AT501" s="22"/>
      <c r="AU501" s="22"/>
      <c r="AV501" s="22"/>
      <c r="AW501" s="22"/>
      <c r="AX501" s="22"/>
      <c r="AY501" s="22"/>
    </row>
    <row r="502" spans="3:51" x14ac:dyDescent="0.25">
      <c r="C502" s="22"/>
      <c r="D502" s="22"/>
      <c r="E502" s="22"/>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c r="AD502" s="22"/>
      <c r="AE502" s="22"/>
      <c r="AF502" s="22"/>
      <c r="AG502" s="22"/>
      <c r="AH502" s="22"/>
      <c r="AI502" s="22"/>
      <c r="AJ502" s="22"/>
      <c r="AK502" s="22"/>
      <c r="AL502" s="22"/>
      <c r="AM502" s="22"/>
      <c r="AN502" s="22"/>
      <c r="AO502" s="22"/>
      <c r="AP502" s="22"/>
      <c r="AQ502" s="22"/>
      <c r="AR502" s="22"/>
      <c r="AS502" s="22"/>
      <c r="AT502" s="22"/>
      <c r="AU502" s="22"/>
      <c r="AV502" s="22"/>
      <c r="AW502" s="22"/>
      <c r="AX502" s="22"/>
      <c r="AY502" s="22"/>
    </row>
    <row r="503" spans="3:51" x14ac:dyDescent="0.25">
      <c r="C503" s="22"/>
      <c r="D503" s="22"/>
      <c r="E503" s="22"/>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c r="AD503" s="22"/>
      <c r="AE503" s="22"/>
      <c r="AF503" s="22"/>
      <c r="AG503" s="22"/>
      <c r="AH503" s="22"/>
      <c r="AI503" s="22"/>
      <c r="AJ503" s="22"/>
      <c r="AK503" s="22"/>
      <c r="AL503" s="22"/>
      <c r="AM503" s="22"/>
      <c r="AN503" s="22"/>
      <c r="AO503" s="22"/>
      <c r="AP503" s="22"/>
      <c r="AQ503" s="22"/>
      <c r="AR503" s="22"/>
      <c r="AS503" s="22"/>
      <c r="AT503" s="22"/>
      <c r="AU503" s="22"/>
      <c r="AV503" s="22"/>
      <c r="AW503" s="22"/>
      <c r="AX503" s="22"/>
      <c r="AY503" s="22"/>
    </row>
    <row r="504" spans="3:51" x14ac:dyDescent="0.25">
      <c r="C504" s="22"/>
      <c r="D504" s="22"/>
      <c r="E504" s="22"/>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c r="AD504" s="22"/>
      <c r="AE504" s="22"/>
      <c r="AF504" s="22"/>
      <c r="AG504" s="22"/>
      <c r="AH504" s="22"/>
      <c r="AI504" s="22"/>
      <c r="AJ504" s="22"/>
      <c r="AK504" s="22"/>
      <c r="AL504" s="22"/>
      <c r="AM504" s="22"/>
      <c r="AN504" s="22"/>
      <c r="AO504" s="22"/>
      <c r="AP504" s="22"/>
      <c r="AQ504" s="22"/>
      <c r="AR504" s="22"/>
      <c r="AS504" s="22"/>
      <c r="AT504" s="22"/>
      <c r="AU504" s="22"/>
      <c r="AV504" s="22"/>
      <c r="AW504" s="22"/>
      <c r="AX504" s="22"/>
      <c r="AY504" s="22"/>
    </row>
    <row r="505" spans="3:51" x14ac:dyDescent="0.25">
      <c r="C505" s="22"/>
      <c r="D505" s="22"/>
      <c r="E505" s="22"/>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c r="AD505" s="22"/>
      <c r="AE505" s="22"/>
      <c r="AF505" s="22"/>
      <c r="AG505" s="22"/>
      <c r="AH505" s="22"/>
      <c r="AI505" s="22"/>
      <c r="AJ505" s="22"/>
      <c r="AK505" s="22"/>
      <c r="AL505" s="22"/>
      <c r="AM505" s="22"/>
      <c r="AN505" s="22"/>
      <c r="AO505" s="22"/>
      <c r="AP505" s="22"/>
      <c r="AQ505" s="22"/>
      <c r="AR505" s="22"/>
      <c r="AS505" s="22"/>
      <c r="AT505" s="22"/>
      <c r="AU505" s="22"/>
      <c r="AV505" s="22"/>
      <c r="AW505" s="22"/>
      <c r="AX505" s="22"/>
      <c r="AY505" s="22"/>
    </row>
    <row r="506" spans="3:51" x14ac:dyDescent="0.25">
      <c r="C506" s="22"/>
      <c r="D506" s="22"/>
      <c r="E506" s="22"/>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c r="AD506" s="22"/>
      <c r="AE506" s="22"/>
      <c r="AF506" s="22"/>
      <c r="AG506" s="22"/>
      <c r="AH506" s="22"/>
      <c r="AI506" s="22"/>
      <c r="AJ506" s="22"/>
      <c r="AK506" s="22"/>
      <c r="AL506" s="22"/>
      <c r="AM506" s="22"/>
      <c r="AN506" s="22"/>
      <c r="AO506" s="22"/>
      <c r="AP506" s="22"/>
      <c r="AQ506" s="22"/>
      <c r="AR506" s="22"/>
      <c r="AS506" s="22"/>
      <c r="AT506" s="22"/>
      <c r="AU506" s="22"/>
      <c r="AV506" s="22"/>
      <c r="AW506" s="22"/>
      <c r="AX506" s="22"/>
      <c r="AY506" s="22"/>
    </row>
    <row r="507" spans="3:51" x14ac:dyDescent="0.25">
      <c r="C507" s="22"/>
      <c r="D507" s="22"/>
      <c r="E507" s="22"/>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c r="AD507" s="22"/>
      <c r="AE507" s="22"/>
      <c r="AF507" s="22"/>
      <c r="AG507" s="22"/>
      <c r="AH507" s="22"/>
      <c r="AI507" s="22"/>
      <c r="AJ507" s="22"/>
      <c r="AK507" s="22"/>
      <c r="AL507" s="22"/>
      <c r="AM507" s="22"/>
      <c r="AN507" s="22"/>
      <c r="AO507" s="22"/>
      <c r="AP507" s="22"/>
      <c r="AQ507" s="22"/>
      <c r="AR507" s="22"/>
      <c r="AS507" s="22"/>
      <c r="AT507" s="22"/>
      <c r="AU507" s="22"/>
      <c r="AV507" s="22"/>
      <c r="AW507" s="22"/>
      <c r="AX507" s="22"/>
      <c r="AY507" s="22"/>
    </row>
    <row r="508" spans="3:51" x14ac:dyDescent="0.25">
      <c r="C508" s="22"/>
      <c r="D508" s="22"/>
      <c r="E508" s="22"/>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c r="AD508" s="22"/>
      <c r="AE508" s="22"/>
      <c r="AF508" s="22"/>
      <c r="AG508" s="22"/>
      <c r="AH508" s="22"/>
      <c r="AI508" s="22"/>
      <c r="AJ508" s="22"/>
      <c r="AK508" s="22"/>
      <c r="AL508" s="22"/>
      <c r="AM508" s="22"/>
      <c r="AN508" s="22"/>
      <c r="AO508" s="22"/>
      <c r="AP508" s="22"/>
      <c r="AQ508" s="22"/>
      <c r="AR508" s="22"/>
      <c r="AS508" s="22"/>
      <c r="AT508" s="22"/>
      <c r="AU508" s="22"/>
      <c r="AV508" s="22"/>
      <c r="AW508" s="22"/>
      <c r="AX508" s="22"/>
      <c r="AY508" s="22"/>
    </row>
    <row r="509" spans="3:51" x14ac:dyDescent="0.25">
      <c r="C509" s="22"/>
      <c r="D509" s="22"/>
      <c r="E509" s="22"/>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c r="AD509" s="22"/>
      <c r="AE509" s="22"/>
      <c r="AF509" s="22"/>
      <c r="AG509" s="22"/>
      <c r="AH509" s="22"/>
      <c r="AI509" s="22"/>
      <c r="AJ509" s="22"/>
      <c r="AK509" s="22"/>
      <c r="AL509" s="22"/>
      <c r="AM509" s="22"/>
      <c r="AN509" s="22"/>
      <c r="AO509" s="22"/>
      <c r="AP509" s="22"/>
      <c r="AQ509" s="22"/>
      <c r="AR509" s="22"/>
      <c r="AS509" s="22"/>
      <c r="AT509" s="22"/>
      <c r="AU509" s="22"/>
      <c r="AV509" s="22"/>
      <c r="AW509" s="22"/>
      <c r="AX509" s="22"/>
      <c r="AY509" s="22"/>
    </row>
    <row r="510" spans="3:51" x14ac:dyDescent="0.25">
      <c r="C510" s="22"/>
      <c r="D510" s="22"/>
      <c r="E510" s="22"/>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c r="AD510" s="22"/>
      <c r="AE510" s="22"/>
      <c r="AF510" s="22"/>
      <c r="AG510" s="22"/>
      <c r="AH510" s="22"/>
      <c r="AI510" s="22"/>
      <c r="AJ510" s="22"/>
      <c r="AK510" s="22"/>
      <c r="AL510" s="22"/>
      <c r="AM510" s="22"/>
      <c r="AN510" s="22"/>
      <c r="AO510" s="22"/>
      <c r="AP510" s="22"/>
      <c r="AQ510" s="22"/>
      <c r="AR510" s="22"/>
      <c r="AS510" s="22"/>
      <c r="AT510" s="22"/>
      <c r="AU510" s="22"/>
      <c r="AV510" s="22"/>
      <c r="AW510" s="22"/>
      <c r="AX510" s="22"/>
      <c r="AY510" s="22"/>
    </row>
    <row r="511" spans="3:51" x14ac:dyDescent="0.25">
      <c r="C511" s="22"/>
      <c r="D511" s="22"/>
      <c r="E511" s="22"/>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c r="AD511" s="22"/>
      <c r="AE511" s="22"/>
      <c r="AF511" s="22"/>
      <c r="AG511" s="22"/>
      <c r="AH511" s="22"/>
      <c r="AI511" s="22"/>
      <c r="AJ511" s="22"/>
      <c r="AK511" s="22"/>
      <c r="AL511" s="22"/>
      <c r="AM511" s="22"/>
      <c r="AN511" s="22"/>
      <c r="AO511" s="22"/>
      <c r="AP511" s="22"/>
      <c r="AQ511" s="22"/>
      <c r="AR511" s="22"/>
      <c r="AS511" s="22"/>
      <c r="AT511" s="22"/>
      <c r="AU511" s="22"/>
      <c r="AV511" s="22"/>
      <c r="AW511" s="22"/>
      <c r="AX511" s="22"/>
      <c r="AY511" s="22"/>
    </row>
    <row r="512" spans="3:51" x14ac:dyDescent="0.25">
      <c r="C512" s="22"/>
      <c r="D512" s="22"/>
      <c r="E512" s="22"/>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c r="AD512" s="22"/>
      <c r="AE512" s="22"/>
      <c r="AF512" s="22"/>
      <c r="AG512" s="22"/>
      <c r="AH512" s="22"/>
      <c r="AI512" s="22"/>
      <c r="AJ512" s="22"/>
      <c r="AK512" s="22"/>
      <c r="AL512" s="22"/>
      <c r="AM512" s="22"/>
      <c r="AN512" s="22"/>
      <c r="AO512" s="22"/>
      <c r="AP512" s="22"/>
      <c r="AQ512" s="22"/>
      <c r="AR512" s="22"/>
      <c r="AS512" s="22"/>
      <c r="AT512" s="22"/>
      <c r="AU512" s="22"/>
      <c r="AV512" s="22"/>
      <c r="AW512" s="22"/>
      <c r="AX512" s="22"/>
      <c r="AY512" s="22"/>
    </row>
    <row r="513" spans="3:51" x14ac:dyDescent="0.25">
      <c r="C513" s="22"/>
      <c r="D513" s="22"/>
      <c r="E513" s="22"/>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c r="AD513" s="22"/>
      <c r="AE513" s="22"/>
      <c r="AF513" s="22"/>
      <c r="AG513" s="22"/>
      <c r="AH513" s="22"/>
      <c r="AI513" s="22"/>
      <c r="AJ513" s="22"/>
      <c r="AK513" s="22"/>
      <c r="AL513" s="22"/>
      <c r="AM513" s="22"/>
      <c r="AN513" s="22"/>
      <c r="AO513" s="22"/>
      <c r="AP513" s="22"/>
      <c r="AQ513" s="22"/>
      <c r="AR513" s="22"/>
      <c r="AS513" s="22"/>
      <c r="AT513" s="22"/>
      <c r="AU513" s="22"/>
      <c r="AV513" s="22"/>
      <c r="AW513" s="22"/>
      <c r="AX513" s="22"/>
      <c r="AY513" s="22"/>
    </row>
    <row r="514" spans="3:51" x14ac:dyDescent="0.25">
      <c r="C514" s="22"/>
      <c r="D514" s="22"/>
      <c r="E514" s="22"/>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c r="AD514" s="22"/>
      <c r="AE514" s="22"/>
      <c r="AF514" s="22"/>
      <c r="AG514" s="22"/>
      <c r="AH514" s="22"/>
      <c r="AI514" s="22"/>
      <c r="AJ514" s="22"/>
      <c r="AK514" s="22"/>
      <c r="AL514" s="22"/>
      <c r="AM514" s="22"/>
      <c r="AN514" s="22"/>
      <c r="AO514" s="22"/>
      <c r="AP514" s="22"/>
      <c r="AQ514" s="22"/>
      <c r="AR514" s="22"/>
      <c r="AS514" s="22"/>
      <c r="AT514" s="22"/>
      <c r="AU514" s="22"/>
      <c r="AV514" s="22"/>
      <c r="AW514" s="22"/>
      <c r="AX514" s="22"/>
      <c r="AY514" s="22"/>
    </row>
    <row r="515" spans="3:51" x14ac:dyDescent="0.25">
      <c r="C515" s="22"/>
      <c r="D515" s="22"/>
      <c r="E515" s="22"/>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c r="AD515" s="22"/>
      <c r="AE515" s="22"/>
      <c r="AF515" s="22"/>
      <c r="AG515" s="22"/>
      <c r="AH515" s="22"/>
      <c r="AI515" s="22"/>
      <c r="AJ515" s="22"/>
      <c r="AK515" s="22"/>
      <c r="AL515" s="22"/>
      <c r="AM515" s="22"/>
      <c r="AN515" s="22"/>
      <c r="AO515" s="22"/>
      <c r="AP515" s="22"/>
      <c r="AQ515" s="22"/>
      <c r="AR515" s="22"/>
      <c r="AS515" s="22"/>
      <c r="AT515" s="22"/>
      <c r="AU515" s="22"/>
      <c r="AV515" s="22"/>
      <c r="AW515" s="22"/>
      <c r="AX515" s="22"/>
      <c r="AY515" s="22"/>
    </row>
    <row r="516" spans="3:51" x14ac:dyDescent="0.25">
      <c r="C516" s="22"/>
      <c r="D516" s="22"/>
      <c r="E516" s="22"/>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c r="AD516" s="22"/>
      <c r="AE516" s="22"/>
      <c r="AF516" s="22"/>
      <c r="AG516" s="22"/>
      <c r="AH516" s="22"/>
      <c r="AI516" s="22"/>
      <c r="AJ516" s="22"/>
      <c r="AK516" s="22"/>
      <c r="AL516" s="22"/>
      <c r="AM516" s="22"/>
      <c r="AN516" s="22"/>
      <c r="AO516" s="22"/>
      <c r="AP516" s="22"/>
      <c r="AQ516" s="22"/>
      <c r="AR516" s="22"/>
      <c r="AS516" s="22"/>
      <c r="AT516" s="22"/>
      <c r="AU516" s="22"/>
      <c r="AV516" s="22"/>
      <c r="AW516" s="22"/>
      <c r="AX516" s="22"/>
      <c r="AY516" s="22"/>
    </row>
    <row r="517" spans="3:51" x14ac:dyDescent="0.25">
      <c r="C517" s="22"/>
      <c r="D517" s="22"/>
      <c r="E517" s="22"/>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c r="AD517" s="22"/>
      <c r="AE517" s="22"/>
      <c r="AF517" s="22"/>
      <c r="AG517" s="22"/>
      <c r="AH517" s="22"/>
      <c r="AI517" s="22"/>
      <c r="AJ517" s="22"/>
      <c r="AK517" s="22"/>
      <c r="AL517" s="22"/>
      <c r="AM517" s="22"/>
      <c r="AN517" s="22"/>
      <c r="AO517" s="22"/>
      <c r="AP517" s="22"/>
      <c r="AQ517" s="22"/>
      <c r="AR517" s="22"/>
      <c r="AS517" s="22"/>
      <c r="AT517" s="22"/>
      <c r="AU517" s="22"/>
      <c r="AV517" s="22"/>
      <c r="AW517" s="22"/>
      <c r="AX517" s="22"/>
      <c r="AY517" s="22"/>
    </row>
    <row r="518" spans="3:51" x14ac:dyDescent="0.25">
      <c r="C518" s="22"/>
      <c r="D518" s="22"/>
      <c r="E518" s="22"/>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c r="AD518" s="22"/>
      <c r="AE518" s="22"/>
      <c r="AF518" s="22"/>
      <c r="AG518" s="22"/>
      <c r="AH518" s="22"/>
      <c r="AI518" s="22"/>
      <c r="AJ518" s="22"/>
      <c r="AK518" s="22"/>
      <c r="AL518" s="22"/>
      <c r="AM518" s="22"/>
      <c r="AN518" s="22"/>
      <c r="AO518" s="22"/>
      <c r="AP518" s="22"/>
      <c r="AQ518" s="22"/>
      <c r="AR518" s="22"/>
      <c r="AS518" s="22"/>
      <c r="AT518" s="22"/>
      <c r="AU518" s="22"/>
      <c r="AV518" s="22"/>
      <c r="AW518" s="22"/>
      <c r="AX518" s="22"/>
      <c r="AY518" s="22"/>
    </row>
    <row r="519" spans="3:51" x14ac:dyDescent="0.25">
      <c r="C519" s="22"/>
      <c r="D519" s="22"/>
      <c r="E519" s="22"/>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c r="AD519" s="22"/>
      <c r="AE519" s="22"/>
      <c r="AF519" s="22"/>
      <c r="AG519" s="22"/>
      <c r="AH519" s="22"/>
      <c r="AI519" s="22"/>
      <c r="AJ519" s="22"/>
      <c r="AK519" s="22"/>
      <c r="AL519" s="22"/>
      <c r="AM519" s="22"/>
      <c r="AN519" s="22"/>
      <c r="AO519" s="22"/>
      <c r="AP519" s="22"/>
      <c r="AQ519" s="22"/>
      <c r="AR519" s="22"/>
      <c r="AS519" s="22"/>
      <c r="AT519" s="22"/>
      <c r="AU519" s="22"/>
      <c r="AV519" s="22"/>
      <c r="AW519" s="22"/>
      <c r="AX519" s="22"/>
      <c r="AY519" s="22"/>
    </row>
    <row r="520" spans="3:51" x14ac:dyDescent="0.25">
      <c r="C520" s="22"/>
      <c r="D520" s="22"/>
      <c r="E520" s="22"/>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c r="AD520" s="22"/>
      <c r="AE520" s="22"/>
      <c r="AF520" s="22"/>
      <c r="AG520" s="22"/>
      <c r="AH520" s="22"/>
      <c r="AI520" s="22"/>
      <c r="AJ520" s="22"/>
      <c r="AK520" s="22"/>
      <c r="AL520" s="22"/>
      <c r="AM520" s="22"/>
      <c r="AN520" s="22"/>
      <c r="AO520" s="22"/>
      <c r="AP520" s="22"/>
      <c r="AQ520" s="22"/>
      <c r="AR520" s="22"/>
      <c r="AS520" s="22"/>
      <c r="AT520" s="22"/>
      <c r="AU520" s="22"/>
      <c r="AV520" s="22"/>
      <c r="AW520" s="22"/>
      <c r="AX520" s="22"/>
      <c r="AY520" s="22"/>
    </row>
    <row r="521" spans="3:51" x14ac:dyDescent="0.25">
      <c r="C521" s="22"/>
      <c r="D521" s="22"/>
      <c r="E521" s="22"/>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c r="AD521" s="22"/>
      <c r="AE521" s="22"/>
      <c r="AF521" s="22"/>
      <c r="AG521" s="22"/>
      <c r="AH521" s="22"/>
      <c r="AI521" s="22"/>
      <c r="AJ521" s="22"/>
      <c r="AK521" s="22"/>
      <c r="AL521" s="22"/>
      <c r="AM521" s="22"/>
      <c r="AN521" s="22"/>
      <c r="AO521" s="22"/>
      <c r="AP521" s="22"/>
      <c r="AQ521" s="22"/>
      <c r="AR521" s="22"/>
      <c r="AS521" s="22"/>
      <c r="AT521" s="22"/>
      <c r="AU521" s="22"/>
      <c r="AV521" s="22"/>
      <c r="AW521" s="22"/>
      <c r="AX521" s="22"/>
      <c r="AY521" s="22"/>
    </row>
    <row r="522" spans="3:51" x14ac:dyDescent="0.25">
      <c r="C522" s="22"/>
      <c r="D522" s="22"/>
      <c r="E522" s="22"/>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c r="AD522" s="22"/>
      <c r="AE522" s="22"/>
      <c r="AF522" s="22"/>
      <c r="AG522" s="22"/>
      <c r="AH522" s="22"/>
      <c r="AI522" s="22"/>
      <c r="AJ522" s="22"/>
      <c r="AK522" s="22"/>
      <c r="AL522" s="22"/>
      <c r="AM522" s="22"/>
      <c r="AN522" s="22"/>
      <c r="AO522" s="22"/>
      <c r="AP522" s="22"/>
      <c r="AQ522" s="22"/>
      <c r="AR522" s="22"/>
      <c r="AS522" s="22"/>
      <c r="AT522" s="22"/>
      <c r="AU522" s="22"/>
      <c r="AV522" s="22"/>
      <c r="AW522" s="22"/>
      <c r="AX522" s="22"/>
      <c r="AY522" s="22"/>
    </row>
    <row r="523" spans="3:51" x14ac:dyDescent="0.25">
      <c r="C523" s="22"/>
      <c r="D523" s="22"/>
      <c r="E523" s="22"/>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c r="AD523" s="22"/>
      <c r="AE523" s="22"/>
      <c r="AF523" s="22"/>
      <c r="AG523" s="22"/>
      <c r="AH523" s="22"/>
      <c r="AI523" s="22"/>
      <c r="AJ523" s="22"/>
      <c r="AK523" s="22"/>
      <c r="AL523" s="22"/>
      <c r="AM523" s="22"/>
      <c r="AN523" s="22"/>
      <c r="AO523" s="22"/>
      <c r="AP523" s="22"/>
      <c r="AQ523" s="22"/>
      <c r="AR523" s="22"/>
      <c r="AS523" s="22"/>
      <c r="AT523" s="22"/>
      <c r="AU523" s="22"/>
      <c r="AV523" s="22"/>
      <c r="AW523" s="22"/>
      <c r="AX523" s="22"/>
      <c r="AY523" s="22"/>
    </row>
    <row r="524" spans="3:51" x14ac:dyDescent="0.25">
      <c r="C524" s="22"/>
      <c r="D524" s="22"/>
      <c r="E524" s="22"/>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c r="AD524" s="22"/>
      <c r="AE524" s="22"/>
      <c r="AF524" s="22"/>
      <c r="AG524" s="22"/>
      <c r="AH524" s="22"/>
      <c r="AI524" s="22"/>
      <c r="AJ524" s="22"/>
      <c r="AK524" s="22"/>
      <c r="AL524" s="22"/>
      <c r="AM524" s="22"/>
      <c r="AN524" s="22"/>
      <c r="AO524" s="22"/>
      <c r="AP524" s="22"/>
      <c r="AQ524" s="22"/>
      <c r="AR524" s="22"/>
      <c r="AS524" s="22"/>
      <c r="AT524" s="22"/>
      <c r="AU524" s="22"/>
      <c r="AV524" s="22"/>
      <c r="AW524" s="22"/>
      <c r="AX524" s="22"/>
      <c r="AY524" s="22"/>
    </row>
    <row r="525" spans="3:51" x14ac:dyDescent="0.25">
      <c r="C525" s="22"/>
      <c r="D525" s="22"/>
      <c r="E525" s="22"/>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c r="AD525" s="22"/>
      <c r="AE525" s="22"/>
      <c r="AF525" s="22"/>
      <c r="AG525" s="22"/>
      <c r="AH525" s="22"/>
      <c r="AI525" s="22"/>
      <c r="AJ525" s="22"/>
      <c r="AK525" s="22"/>
      <c r="AL525" s="22"/>
      <c r="AM525" s="22"/>
      <c r="AN525" s="22"/>
      <c r="AO525" s="22"/>
      <c r="AP525" s="22"/>
      <c r="AQ525" s="22"/>
      <c r="AR525" s="22"/>
      <c r="AS525" s="22"/>
      <c r="AT525" s="22"/>
      <c r="AU525" s="22"/>
      <c r="AV525" s="22"/>
      <c r="AW525" s="22"/>
      <c r="AX525" s="22"/>
      <c r="AY525" s="22"/>
    </row>
    <row r="526" spans="3:51" x14ac:dyDescent="0.25">
      <c r="C526" s="22"/>
      <c r="D526" s="22"/>
      <c r="E526" s="22"/>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c r="AD526" s="22"/>
      <c r="AE526" s="22"/>
      <c r="AF526" s="22"/>
      <c r="AG526" s="22"/>
      <c r="AH526" s="22"/>
      <c r="AI526" s="22"/>
      <c r="AJ526" s="22"/>
      <c r="AK526" s="22"/>
      <c r="AL526" s="22"/>
      <c r="AM526" s="22"/>
      <c r="AN526" s="22"/>
      <c r="AO526" s="22"/>
      <c r="AP526" s="22"/>
      <c r="AQ526" s="22"/>
      <c r="AR526" s="22"/>
      <c r="AS526" s="22"/>
      <c r="AT526" s="22"/>
      <c r="AU526" s="22"/>
      <c r="AV526" s="22"/>
      <c r="AW526" s="22"/>
      <c r="AX526" s="22"/>
      <c r="AY526" s="22"/>
    </row>
    <row r="527" spans="3:51" x14ac:dyDescent="0.25">
      <c r="C527" s="22"/>
      <c r="D527" s="22"/>
      <c r="E527" s="22"/>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c r="AD527" s="22"/>
      <c r="AE527" s="22"/>
      <c r="AF527" s="22"/>
      <c r="AG527" s="22"/>
      <c r="AH527" s="22"/>
      <c r="AI527" s="22"/>
      <c r="AJ527" s="22"/>
      <c r="AK527" s="22"/>
      <c r="AL527" s="22"/>
      <c r="AM527" s="22"/>
      <c r="AN527" s="22"/>
      <c r="AO527" s="22"/>
      <c r="AP527" s="22"/>
      <c r="AQ527" s="22"/>
      <c r="AR527" s="22"/>
      <c r="AS527" s="22"/>
      <c r="AT527" s="22"/>
      <c r="AU527" s="22"/>
      <c r="AV527" s="22"/>
      <c r="AW527" s="22"/>
      <c r="AX527" s="22"/>
      <c r="AY527" s="22"/>
    </row>
    <row r="528" spans="3:51" x14ac:dyDescent="0.25">
      <c r="C528" s="22"/>
      <c r="D528" s="22"/>
      <c r="E528" s="22"/>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c r="AD528" s="22"/>
      <c r="AE528" s="22"/>
      <c r="AF528" s="22"/>
      <c r="AG528" s="22"/>
      <c r="AH528" s="22"/>
      <c r="AI528" s="22"/>
      <c r="AJ528" s="22"/>
      <c r="AK528" s="22"/>
      <c r="AL528" s="22"/>
      <c r="AM528" s="22"/>
      <c r="AN528" s="22"/>
      <c r="AO528" s="22"/>
      <c r="AP528" s="22"/>
      <c r="AQ528" s="22"/>
      <c r="AR528" s="22"/>
      <c r="AS528" s="22"/>
      <c r="AT528" s="22"/>
      <c r="AU528" s="22"/>
      <c r="AV528" s="22"/>
      <c r="AW528" s="22"/>
      <c r="AX528" s="22"/>
      <c r="AY528" s="22"/>
    </row>
    <row r="529" spans="3:51" x14ac:dyDescent="0.25">
      <c r="C529" s="22"/>
      <c r="D529" s="22"/>
      <c r="E529" s="22"/>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c r="AD529" s="22"/>
      <c r="AE529" s="22"/>
      <c r="AF529" s="22"/>
      <c r="AG529" s="22"/>
      <c r="AH529" s="22"/>
      <c r="AI529" s="22"/>
      <c r="AJ529" s="22"/>
      <c r="AK529" s="22"/>
      <c r="AL529" s="22"/>
      <c r="AM529" s="22"/>
      <c r="AN529" s="22"/>
      <c r="AO529" s="22"/>
      <c r="AP529" s="22"/>
      <c r="AQ529" s="22"/>
      <c r="AR529" s="22"/>
      <c r="AS529" s="22"/>
      <c r="AT529" s="22"/>
      <c r="AU529" s="22"/>
      <c r="AV529" s="22"/>
      <c r="AW529" s="22"/>
      <c r="AX529" s="22"/>
      <c r="AY529" s="22"/>
    </row>
    <row r="530" spans="3:51" x14ac:dyDescent="0.25">
      <c r="C530" s="22"/>
      <c r="D530" s="22"/>
      <c r="E530" s="22"/>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c r="AD530" s="22"/>
      <c r="AE530" s="22"/>
      <c r="AF530" s="22"/>
      <c r="AG530" s="22"/>
      <c r="AH530" s="22"/>
      <c r="AI530" s="22"/>
      <c r="AJ530" s="22"/>
      <c r="AK530" s="22"/>
      <c r="AL530" s="22"/>
      <c r="AM530" s="22"/>
      <c r="AN530" s="22"/>
      <c r="AO530" s="22"/>
      <c r="AP530" s="22"/>
      <c r="AQ530" s="22"/>
      <c r="AR530" s="22"/>
      <c r="AS530" s="22"/>
      <c r="AT530" s="22"/>
      <c r="AU530" s="22"/>
      <c r="AV530" s="22"/>
      <c r="AW530" s="22"/>
      <c r="AX530" s="22"/>
      <c r="AY530" s="22"/>
    </row>
    <row r="531" spans="3:51" x14ac:dyDescent="0.25">
      <c r="C531" s="22"/>
      <c r="D531" s="22"/>
      <c r="E531" s="22"/>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c r="AD531" s="22"/>
      <c r="AE531" s="22"/>
      <c r="AF531" s="22"/>
      <c r="AG531" s="22"/>
      <c r="AH531" s="22"/>
      <c r="AI531" s="22"/>
      <c r="AJ531" s="22"/>
      <c r="AK531" s="22"/>
      <c r="AL531" s="22"/>
      <c r="AM531" s="22"/>
      <c r="AN531" s="22"/>
      <c r="AO531" s="22"/>
      <c r="AP531" s="22"/>
      <c r="AQ531" s="22"/>
      <c r="AR531" s="22"/>
      <c r="AS531" s="22"/>
      <c r="AT531" s="22"/>
      <c r="AU531" s="22"/>
      <c r="AV531" s="22"/>
      <c r="AW531" s="22"/>
      <c r="AX531" s="22"/>
      <c r="AY531" s="22"/>
    </row>
    <row r="532" spans="3:51" x14ac:dyDescent="0.25">
      <c r="C532" s="22"/>
      <c r="D532" s="22"/>
      <c r="E532" s="22"/>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c r="AD532" s="22"/>
      <c r="AE532" s="22"/>
      <c r="AF532" s="22"/>
      <c r="AG532" s="22"/>
      <c r="AH532" s="22"/>
      <c r="AI532" s="22"/>
      <c r="AJ532" s="22"/>
      <c r="AK532" s="22"/>
      <c r="AL532" s="22"/>
      <c r="AM532" s="22"/>
      <c r="AN532" s="22"/>
      <c r="AO532" s="22"/>
      <c r="AP532" s="22"/>
      <c r="AQ532" s="22"/>
      <c r="AR532" s="22"/>
      <c r="AS532" s="22"/>
      <c r="AT532" s="22"/>
      <c r="AU532" s="22"/>
      <c r="AV532" s="22"/>
      <c r="AW532" s="22"/>
      <c r="AX532" s="22"/>
      <c r="AY532" s="22"/>
    </row>
    <row r="533" spans="3:51" x14ac:dyDescent="0.25">
      <c r="C533" s="22"/>
      <c r="D533" s="22"/>
      <c r="E533" s="22"/>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c r="AD533" s="22"/>
      <c r="AE533" s="22"/>
      <c r="AF533" s="22"/>
      <c r="AG533" s="22"/>
      <c r="AH533" s="22"/>
      <c r="AI533" s="22"/>
      <c r="AJ533" s="22"/>
      <c r="AK533" s="22"/>
      <c r="AL533" s="22"/>
      <c r="AM533" s="22"/>
      <c r="AN533" s="22"/>
      <c r="AO533" s="22"/>
      <c r="AP533" s="22"/>
      <c r="AQ533" s="22"/>
      <c r="AR533" s="22"/>
      <c r="AS533" s="22"/>
      <c r="AT533" s="22"/>
      <c r="AU533" s="22"/>
      <c r="AV533" s="22"/>
      <c r="AW533" s="22"/>
      <c r="AX533" s="22"/>
      <c r="AY533" s="22"/>
    </row>
    <row r="534" spans="3:51" x14ac:dyDescent="0.25">
      <c r="C534" s="22"/>
      <c r="D534" s="22"/>
      <c r="E534" s="22"/>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c r="AD534" s="22"/>
      <c r="AE534" s="22"/>
      <c r="AF534" s="22"/>
      <c r="AG534" s="22"/>
      <c r="AH534" s="22"/>
      <c r="AI534" s="22"/>
      <c r="AJ534" s="22"/>
      <c r="AK534" s="22"/>
      <c r="AL534" s="22"/>
      <c r="AM534" s="22"/>
      <c r="AN534" s="22"/>
      <c r="AO534" s="22"/>
      <c r="AP534" s="22"/>
      <c r="AQ534" s="22"/>
      <c r="AR534" s="22"/>
      <c r="AS534" s="22"/>
      <c r="AT534" s="22"/>
      <c r="AU534" s="22"/>
      <c r="AV534" s="22"/>
      <c r="AW534" s="22"/>
      <c r="AX534" s="22"/>
      <c r="AY534" s="22"/>
    </row>
    <row r="535" spans="3:51" x14ac:dyDescent="0.25">
      <c r="C535" s="22"/>
      <c r="D535" s="22"/>
      <c r="E535" s="22"/>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c r="AD535" s="22"/>
      <c r="AE535" s="22"/>
      <c r="AF535" s="22"/>
      <c r="AG535" s="22"/>
      <c r="AH535" s="22"/>
      <c r="AI535" s="22"/>
      <c r="AJ535" s="22"/>
      <c r="AK535" s="22"/>
      <c r="AL535" s="22"/>
      <c r="AM535" s="22"/>
      <c r="AN535" s="22"/>
      <c r="AO535" s="22"/>
      <c r="AP535" s="22"/>
      <c r="AQ535" s="22"/>
      <c r="AR535" s="22"/>
      <c r="AS535" s="22"/>
      <c r="AT535" s="22"/>
      <c r="AU535" s="22"/>
      <c r="AV535" s="22"/>
      <c r="AW535" s="22"/>
      <c r="AX535" s="22"/>
      <c r="AY535" s="22"/>
    </row>
    <row r="536" spans="3:51" x14ac:dyDescent="0.25">
      <c r="C536" s="22"/>
      <c r="D536" s="22"/>
      <c r="E536" s="22"/>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c r="AD536" s="22"/>
      <c r="AE536" s="22"/>
      <c r="AF536" s="22"/>
      <c r="AG536" s="22"/>
      <c r="AH536" s="22"/>
      <c r="AI536" s="22"/>
      <c r="AJ536" s="22"/>
      <c r="AK536" s="22"/>
      <c r="AL536" s="22"/>
      <c r="AM536" s="22"/>
      <c r="AN536" s="22"/>
      <c r="AO536" s="22"/>
      <c r="AP536" s="22"/>
      <c r="AQ536" s="22"/>
      <c r="AR536" s="22"/>
      <c r="AS536" s="22"/>
      <c r="AT536" s="22"/>
      <c r="AU536" s="22"/>
      <c r="AV536" s="22"/>
      <c r="AW536" s="22"/>
      <c r="AX536" s="22"/>
      <c r="AY536" s="22"/>
    </row>
    <row r="537" spans="3:51" x14ac:dyDescent="0.25">
      <c r="C537" s="22"/>
      <c r="D537" s="22"/>
      <c r="E537" s="22"/>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c r="AD537" s="22"/>
      <c r="AE537" s="22"/>
      <c r="AF537" s="22"/>
      <c r="AG537" s="22"/>
      <c r="AH537" s="22"/>
      <c r="AI537" s="22"/>
      <c r="AJ537" s="22"/>
      <c r="AK537" s="22"/>
      <c r="AL537" s="22"/>
      <c r="AM537" s="22"/>
      <c r="AN537" s="22"/>
      <c r="AO537" s="22"/>
      <c r="AP537" s="22"/>
      <c r="AQ537" s="22"/>
      <c r="AR537" s="22"/>
      <c r="AS537" s="22"/>
      <c r="AT537" s="22"/>
      <c r="AU537" s="22"/>
      <c r="AV537" s="22"/>
      <c r="AW537" s="22"/>
      <c r="AX537" s="22"/>
      <c r="AY537" s="22"/>
    </row>
    <row r="538" spans="3:51" x14ac:dyDescent="0.25">
      <c r="C538" s="22"/>
      <c r="D538" s="22"/>
      <c r="E538" s="22"/>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c r="AD538" s="22"/>
      <c r="AE538" s="22"/>
      <c r="AF538" s="22"/>
      <c r="AG538" s="22"/>
      <c r="AH538" s="22"/>
      <c r="AI538" s="22"/>
      <c r="AJ538" s="22"/>
      <c r="AK538" s="22"/>
      <c r="AL538" s="22"/>
      <c r="AM538" s="22"/>
      <c r="AN538" s="22"/>
      <c r="AO538" s="22"/>
      <c r="AP538" s="22"/>
      <c r="AQ538" s="22"/>
      <c r="AR538" s="22"/>
      <c r="AS538" s="22"/>
      <c r="AT538" s="22"/>
      <c r="AU538" s="22"/>
      <c r="AV538" s="22"/>
      <c r="AW538" s="22"/>
      <c r="AX538" s="22"/>
      <c r="AY538" s="22"/>
    </row>
    <row r="539" spans="3:51" x14ac:dyDescent="0.25">
      <c r="C539" s="22"/>
      <c r="D539" s="22"/>
      <c r="E539" s="22"/>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c r="AD539" s="22"/>
      <c r="AE539" s="22"/>
      <c r="AF539" s="22"/>
      <c r="AG539" s="22"/>
      <c r="AH539" s="22"/>
      <c r="AI539" s="22"/>
      <c r="AJ539" s="22"/>
      <c r="AK539" s="22"/>
      <c r="AL539" s="22"/>
      <c r="AM539" s="22"/>
      <c r="AN539" s="22"/>
      <c r="AO539" s="22"/>
      <c r="AP539" s="22"/>
      <c r="AQ539" s="22"/>
      <c r="AR539" s="22"/>
      <c r="AS539" s="22"/>
      <c r="AT539" s="22"/>
      <c r="AU539" s="22"/>
      <c r="AV539" s="22"/>
      <c r="AW539" s="22"/>
      <c r="AX539" s="22"/>
      <c r="AY539" s="22"/>
    </row>
    <row r="540" spans="3:51" x14ac:dyDescent="0.25">
      <c r="C540" s="22"/>
      <c r="D540" s="22"/>
      <c r="E540" s="22"/>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c r="AD540" s="22"/>
      <c r="AE540" s="22"/>
      <c r="AF540" s="22"/>
      <c r="AG540" s="22"/>
      <c r="AH540" s="22"/>
      <c r="AI540" s="22"/>
      <c r="AJ540" s="22"/>
      <c r="AK540" s="22"/>
      <c r="AL540" s="22"/>
      <c r="AM540" s="22"/>
      <c r="AN540" s="22"/>
      <c r="AO540" s="22"/>
      <c r="AP540" s="22"/>
      <c r="AQ540" s="22"/>
      <c r="AR540" s="22"/>
      <c r="AS540" s="22"/>
      <c r="AT540" s="22"/>
      <c r="AU540" s="22"/>
      <c r="AV540" s="22"/>
      <c r="AW540" s="22"/>
      <c r="AX540" s="22"/>
      <c r="AY540" s="22"/>
    </row>
    <row r="541" spans="3:51" x14ac:dyDescent="0.25">
      <c r="C541" s="22"/>
      <c r="D541" s="22"/>
      <c r="E541" s="22"/>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c r="AD541" s="22"/>
      <c r="AE541" s="22"/>
      <c r="AF541" s="22"/>
      <c r="AG541" s="22"/>
      <c r="AH541" s="22"/>
      <c r="AI541" s="22"/>
      <c r="AJ541" s="22"/>
      <c r="AK541" s="22"/>
      <c r="AL541" s="22"/>
      <c r="AM541" s="22"/>
      <c r="AN541" s="22"/>
      <c r="AO541" s="22"/>
      <c r="AP541" s="22"/>
      <c r="AQ541" s="22"/>
      <c r="AR541" s="22"/>
      <c r="AS541" s="22"/>
      <c r="AT541" s="22"/>
      <c r="AU541" s="22"/>
      <c r="AV541" s="22"/>
      <c r="AW541" s="22"/>
      <c r="AX541" s="22"/>
      <c r="AY541" s="22"/>
    </row>
    <row r="542" spans="3:51" x14ac:dyDescent="0.25">
      <c r="C542" s="22"/>
      <c r="D542" s="22"/>
      <c r="E542" s="22"/>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c r="AD542" s="22"/>
      <c r="AE542" s="22"/>
      <c r="AF542" s="22"/>
      <c r="AG542" s="22"/>
      <c r="AH542" s="22"/>
      <c r="AI542" s="22"/>
      <c r="AJ542" s="22"/>
      <c r="AK542" s="22"/>
      <c r="AL542" s="22"/>
      <c r="AM542" s="22"/>
      <c r="AN542" s="22"/>
      <c r="AO542" s="22"/>
      <c r="AP542" s="22"/>
      <c r="AQ542" s="22"/>
      <c r="AR542" s="22"/>
      <c r="AS542" s="22"/>
      <c r="AT542" s="22"/>
      <c r="AU542" s="22"/>
      <c r="AV542" s="22"/>
      <c r="AW542" s="22"/>
      <c r="AX542" s="22"/>
      <c r="AY542" s="22"/>
    </row>
    <row r="543" spans="3:51" x14ac:dyDescent="0.25">
      <c r="C543" s="22"/>
      <c r="D543" s="22"/>
      <c r="E543" s="22"/>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c r="AD543" s="22"/>
      <c r="AE543" s="22"/>
      <c r="AF543" s="22"/>
      <c r="AG543" s="22"/>
      <c r="AH543" s="22"/>
      <c r="AI543" s="22"/>
      <c r="AJ543" s="22"/>
      <c r="AK543" s="22"/>
      <c r="AL543" s="22"/>
      <c r="AM543" s="22"/>
      <c r="AN543" s="22"/>
      <c r="AO543" s="22"/>
      <c r="AP543" s="22"/>
      <c r="AQ543" s="22"/>
      <c r="AR543" s="22"/>
      <c r="AS543" s="22"/>
      <c r="AT543" s="22"/>
      <c r="AU543" s="22"/>
      <c r="AV543" s="22"/>
      <c r="AW543" s="22"/>
      <c r="AX543" s="22"/>
      <c r="AY543" s="22"/>
    </row>
    <row r="544" spans="3:51" x14ac:dyDescent="0.25">
      <c r="C544" s="22"/>
      <c r="D544" s="22"/>
      <c r="E544" s="22"/>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c r="AD544" s="22"/>
      <c r="AE544" s="22"/>
      <c r="AF544" s="22"/>
      <c r="AG544" s="22"/>
      <c r="AH544" s="22"/>
      <c r="AI544" s="22"/>
      <c r="AJ544" s="22"/>
      <c r="AK544" s="22"/>
      <c r="AL544" s="22"/>
      <c r="AM544" s="22"/>
      <c r="AN544" s="22"/>
      <c r="AO544" s="22"/>
      <c r="AP544" s="22"/>
      <c r="AQ544" s="22"/>
      <c r="AR544" s="22"/>
      <c r="AS544" s="22"/>
      <c r="AT544" s="22"/>
      <c r="AU544" s="22"/>
      <c r="AV544" s="22"/>
      <c r="AW544" s="22"/>
      <c r="AX544" s="22"/>
      <c r="AY544" s="22"/>
    </row>
    <row r="545" spans="3:51" x14ac:dyDescent="0.25">
      <c r="C545" s="22"/>
      <c r="D545" s="22"/>
      <c r="E545" s="22"/>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c r="AD545" s="22"/>
      <c r="AE545" s="22"/>
      <c r="AF545" s="22"/>
      <c r="AG545" s="22"/>
      <c r="AH545" s="22"/>
      <c r="AI545" s="22"/>
      <c r="AJ545" s="22"/>
      <c r="AK545" s="22"/>
      <c r="AL545" s="22"/>
      <c r="AM545" s="22"/>
      <c r="AN545" s="22"/>
      <c r="AO545" s="22"/>
      <c r="AP545" s="22"/>
      <c r="AQ545" s="22"/>
      <c r="AR545" s="22"/>
      <c r="AS545" s="22"/>
      <c r="AT545" s="22"/>
      <c r="AU545" s="22"/>
      <c r="AV545" s="22"/>
      <c r="AW545" s="22"/>
      <c r="AX545" s="22"/>
      <c r="AY545" s="22"/>
    </row>
    <row r="546" spans="3:51" x14ac:dyDescent="0.25">
      <c r="C546" s="22"/>
      <c r="D546" s="22"/>
      <c r="E546" s="22"/>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c r="AD546" s="22"/>
      <c r="AE546" s="22"/>
      <c r="AF546" s="22"/>
      <c r="AG546" s="22"/>
      <c r="AH546" s="22"/>
      <c r="AI546" s="22"/>
      <c r="AJ546" s="22"/>
      <c r="AK546" s="22"/>
      <c r="AL546" s="22"/>
      <c r="AM546" s="22"/>
      <c r="AN546" s="22"/>
      <c r="AO546" s="22"/>
      <c r="AP546" s="22"/>
      <c r="AQ546" s="22"/>
      <c r="AR546" s="22"/>
      <c r="AS546" s="22"/>
      <c r="AT546" s="22"/>
      <c r="AU546" s="22"/>
      <c r="AV546" s="22"/>
      <c r="AW546" s="22"/>
      <c r="AX546" s="22"/>
      <c r="AY546" s="22"/>
    </row>
    <row r="547" spans="3:51" x14ac:dyDescent="0.25">
      <c r="C547" s="22"/>
      <c r="D547" s="22"/>
      <c r="E547" s="22"/>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c r="AD547" s="22"/>
      <c r="AE547" s="22"/>
      <c r="AF547" s="22"/>
      <c r="AG547" s="22"/>
      <c r="AH547" s="22"/>
      <c r="AI547" s="22"/>
      <c r="AJ547" s="22"/>
      <c r="AK547" s="22"/>
      <c r="AL547" s="22"/>
      <c r="AM547" s="22"/>
      <c r="AN547" s="22"/>
      <c r="AO547" s="22"/>
      <c r="AP547" s="22"/>
      <c r="AQ547" s="22"/>
      <c r="AR547" s="22"/>
      <c r="AS547" s="22"/>
      <c r="AT547" s="22"/>
      <c r="AU547" s="22"/>
      <c r="AV547" s="22"/>
      <c r="AW547" s="22"/>
      <c r="AX547" s="22"/>
      <c r="AY547" s="22"/>
    </row>
    <row r="548" spans="3:51" x14ac:dyDescent="0.25">
      <c r="C548" s="22"/>
      <c r="D548" s="22"/>
      <c r="E548" s="22"/>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c r="AD548" s="22"/>
      <c r="AE548" s="22"/>
      <c r="AF548" s="22"/>
      <c r="AG548" s="22"/>
      <c r="AH548" s="22"/>
      <c r="AI548" s="22"/>
      <c r="AJ548" s="22"/>
      <c r="AK548" s="22"/>
      <c r="AL548" s="22"/>
      <c r="AM548" s="22"/>
      <c r="AN548" s="22"/>
      <c r="AO548" s="22"/>
      <c r="AP548" s="22"/>
      <c r="AQ548" s="22"/>
      <c r="AR548" s="22"/>
      <c r="AS548" s="22"/>
      <c r="AT548" s="22"/>
      <c r="AU548" s="22"/>
      <c r="AV548" s="22"/>
      <c r="AW548" s="22"/>
      <c r="AX548" s="22"/>
      <c r="AY548" s="22"/>
    </row>
    <row r="549" spans="3:51" x14ac:dyDescent="0.25">
      <c r="C549" s="22"/>
      <c r="D549" s="22"/>
      <c r="E549" s="22"/>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c r="AD549" s="22"/>
      <c r="AE549" s="22"/>
      <c r="AF549" s="22"/>
      <c r="AG549" s="22"/>
      <c r="AH549" s="22"/>
      <c r="AI549" s="22"/>
      <c r="AJ549" s="22"/>
      <c r="AK549" s="22"/>
      <c r="AL549" s="22"/>
      <c r="AM549" s="22"/>
      <c r="AN549" s="22"/>
      <c r="AO549" s="22"/>
      <c r="AP549" s="22"/>
      <c r="AQ549" s="22"/>
      <c r="AR549" s="22"/>
      <c r="AS549" s="22"/>
      <c r="AT549" s="22"/>
      <c r="AU549" s="22"/>
      <c r="AV549" s="22"/>
      <c r="AW549" s="22"/>
      <c r="AX549" s="22"/>
      <c r="AY549" s="22"/>
    </row>
    <row r="550" spans="3:51" x14ac:dyDescent="0.25">
      <c r="C550" s="22"/>
      <c r="D550" s="22"/>
      <c r="E550" s="22"/>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c r="AD550" s="22"/>
      <c r="AE550" s="22"/>
      <c r="AF550" s="22"/>
      <c r="AG550" s="22"/>
      <c r="AH550" s="22"/>
      <c r="AI550" s="22"/>
      <c r="AJ550" s="22"/>
      <c r="AK550" s="22"/>
      <c r="AL550" s="22"/>
      <c r="AM550" s="22"/>
      <c r="AN550" s="22"/>
      <c r="AO550" s="22"/>
      <c r="AP550" s="22"/>
      <c r="AQ550" s="22"/>
      <c r="AR550" s="22"/>
      <c r="AS550" s="22"/>
      <c r="AT550" s="22"/>
      <c r="AU550" s="22"/>
      <c r="AV550" s="22"/>
      <c r="AW550" s="22"/>
      <c r="AX550" s="22"/>
      <c r="AY550" s="22"/>
    </row>
    <row r="551" spans="3:51" x14ac:dyDescent="0.25">
      <c r="C551" s="22"/>
      <c r="D551" s="22"/>
      <c r="E551" s="22"/>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c r="AD551" s="22"/>
      <c r="AE551" s="22"/>
      <c r="AF551" s="22"/>
      <c r="AG551" s="22"/>
      <c r="AH551" s="22"/>
      <c r="AI551" s="22"/>
      <c r="AJ551" s="22"/>
      <c r="AK551" s="22"/>
      <c r="AL551" s="22"/>
      <c r="AM551" s="22"/>
      <c r="AN551" s="22"/>
      <c r="AO551" s="22"/>
      <c r="AP551" s="22"/>
      <c r="AQ551" s="22"/>
      <c r="AR551" s="22"/>
      <c r="AS551" s="22"/>
      <c r="AT551" s="22"/>
      <c r="AU551" s="22"/>
      <c r="AV551" s="22"/>
      <c r="AW551" s="22"/>
      <c r="AX551" s="22"/>
      <c r="AY551" s="22"/>
    </row>
    <row r="552" spans="3:51" x14ac:dyDescent="0.25">
      <c r="C552" s="22"/>
      <c r="D552" s="22"/>
      <c r="E552" s="22"/>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c r="AD552" s="22"/>
      <c r="AE552" s="22"/>
      <c r="AF552" s="22"/>
      <c r="AG552" s="22"/>
      <c r="AH552" s="22"/>
      <c r="AI552" s="22"/>
      <c r="AJ552" s="22"/>
      <c r="AK552" s="22"/>
      <c r="AL552" s="22"/>
      <c r="AM552" s="22"/>
      <c r="AN552" s="22"/>
      <c r="AO552" s="22"/>
      <c r="AP552" s="22"/>
      <c r="AQ552" s="22"/>
      <c r="AR552" s="22"/>
      <c r="AS552" s="22"/>
      <c r="AT552" s="22"/>
      <c r="AU552" s="22"/>
      <c r="AV552" s="22"/>
      <c r="AW552" s="22"/>
      <c r="AX552" s="22"/>
      <c r="AY552" s="22"/>
    </row>
    <row r="553" spans="3:51" x14ac:dyDescent="0.25">
      <c r="C553" s="22"/>
      <c r="D553" s="22"/>
      <c r="E553" s="22"/>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c r="AD553" s="22"/>
      <c r="AE553" s="22"/>
      <c r="AF553" s="22"/>
      <c r="AG553" s="22"/>
      <c r="AH553" s="22"/>
      <c r="AI553" s="22"/>
      <c r="AJ553" s="22"/>
      <c r="AK553" s="22"/>
      <c r="AL553" s="22"/>
      <c r="AM553" s="22"/>
      <c r="AN553" s="22"/>
      <c r="AO553" s="22"/>
      <c r="AP553" s="22"/>
      <c r="AQ553" s="22"/>
      <c r="AR553" s="22"/>
      <c r="AS553" s="22"/>
      <c r="AT553" s="22"/>
      <c r="AU553" s="22"/>
      <c r="AV553" s="22"/>
      <c r="AW553" s="22"/>
      <c r="AX553" s="22"/>
      <c r="AY553" s="22"/>
    </row>
    <row r="554" spans="3:51" x14ac:dyDescent="0.25">
      <c r="C554" s="22"/>
      <c r="D554" s="22"/>
      <c r="E554" s="22"/>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c r="AD554" s="22"/>
      <c r="AE554" s="22"/>
      <c r="AF554" s="22"/>
      <c r="AG554" s="22"/>
      <c r="AH554" s="22"/>
      <c r="AI554" s="22"/>
      <c r="AJ554" s="22"/>
      <c r="AK554" s="22"/>
      <c r="AL554" s="22"/>
      <c r="AM554" s="22"/>
      <c r="AN554" s="22"/>
      <c r="AO554" s="22"/>
      <c r="AP554" s="22"/>
      <c r="AQ554" s="22"/>
      <c r="AR554" s="22"/>
      <c r="AS554" s="22"/>
      <c r="AT554" s="22"/>
      <c r="AU554" s="22"/>
      <c r="AV554" s="22"/>
      <c r="AW554" s="22"/>
      <c r="AX554" s="22"/>
      <c r="AY554" s="22"/>
    </row>
    <row r="555" spans="3:51" x14ac:dyDescent="0.25">
      <c r="C555" s="22"/>
      <c r="D555" s="22"/>
      <c r="E555" s="22"/>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c r="AD555" s="22"/>
      <c r="AE555" s="22"/>
      <c r="AF555" s="22"/>
      <c r="AG555" s="22"/>
      <c r="AH555" s="22"/>
      <c r="AI555" s="22"/>
      <c r="AJ555" s="22"/>
      <c r="AK555" s="22"/>
      <c r="AL555" s="22"/>
      <c r="AM555" s="22"/>
      <c r="AN555" s="22"/>
      <c r="AO555" s="22"/>
      <c r="AP555" s="22"/>
      <c r="AQ555" s="22"/>
      <c r="AR555" s="22"/>
      <c r="AS555" s="22"/>
      <c r="AT555" s="22"/>
      <c r="AU555" s="22"/>
      <c r="AV555" s="22"/>
      <c r="AW555" s="22"/>
      <c r="AX555" s="22"/>
      <c r="AY555" s="22"/>
    </row>
    <row r="556" spans="3:51" x14ac:dyDescent="0.25">
      <c r="C556" s="22"/>
      <c r="D556" s="22"/>
      <c r="E556" s="22"/>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c r="AD556" s="22"/>
      <c r="AE556" s="22"/>
      <c r="AF556" s="22"/>
      <c r="AG556" s="22"/>
      <c r="AH556" s="22"/>
      <c r="AI556" s="22"/>
      <c r="AJ556" s="22"/>
      <c r="AK556" s="22"/>
      <c r="AL556" s="22"/>
      <c r="AM556" s="22"/>
      <c r="AN556" s="22"/>
      <c r="AO556" s="22"/>
      <c r="AP556" s="22"/>
      <c r="AQ556" s="22"/>
      <c r="AR556" s="22"/>
      <c r="AS556" s="22"/>
      <c r="AT556" s="22"/>
      <c r="AU556" s="22"/>
      <c r="AV556" s="22"/>
      <c r="AW556" s="22"/>
      <c r="AX556" s="22"/>
      <c r="AY556" s="22"/>
    </row>
    <row r="557" spans="3:51" x14ac:dyDescent="0.25">
      <c r="C557" s="22"/>
      <c r="D557" s="22"/>
      <c r="E557" s="22"/>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c r="AD557" s="22"/>
      <c r="AE557" s="22"/>
      <c r="AF557" s="22"/>
      <c r="AG557" s="22"/>
      <c r="AH557" s="22"/>
      <c r="AI557" s="22"/>
      <c r="AJ557" s="22"/>
      <c r="AK557" s="22"/>
      <c r="AL557" s="22"/>
      <c r="AM557" s="22"/>
      <c r="AN557" s="22"/>
      <c r="AO557" s="22"/>
      <c r="AP557" s="22"/>
      <c r="AQ557" s="22"/>
      <c r="AR557" s="22"/>
      <c r="AS557" s="22"/>
      <c r="AT557" s="22"/>
      <c r="AU557" s="22"/>
      <c r="AV557" s="22"/>
      <c r="AW557" s="22"/>
      <c r="AX557" s="22"/>
      <c r="AY557" s="22"/>
    </row>
    <row r="558" spans="3:51" x14ac:dyDescent="0.25">
      <c r="C558" s="22"/>
      <c r="D558" s="22"/>
      <c r="E558" s="22"/>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c r="AD558" s="22"/>
      <c r="AE558" s="22"/>
      <c r="AF558" s="22"/>
      <c r="AG558" s="22"/>
      <c r="AH558" s="22"/>
      <c r="AI558" s="22"/>
      <c r="AJ558" s="22"/>
      <c r="AK558" s="22"/>
      <c r="AL558" s="22"/>
      <c r="AM558" s="22"/>
      <c r="AN558" s="22"/>
      <c r="AO558" s="22"/>
      <c r="AP558" s="22"/>
      <c r="AQ558" s="22"/>
      <c r="AR558" s="22"/>
      <c r="AS558" s="22"/>
      <c r="AT558" s="22"/>
      <c r="AU558" s="22"/>
      <c r="AV558" s="22"/>
      <c r="AW558" s="22"/>
      <c r="AX558" s="22"/>
      <c r="AY558" s="22"/>
    </row>
    <row r="559" spans="3:51" x14ac:dyDescent="0.25">
      <c r="C559" s="22"/>
      <c r="D559" s="22"/>
      <c r="E559" s="22"/>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c r="AD559" s="22"/>
      <c r="AE559" s="22"/>
      <c r="AF559" s="22"/>
      <c r="AG559" s="22"/>
      <c r="AH559" s="22"/>
      <c r="AI559" s="22"/>
      <c r="AJ559" s="22"/>
      <c r="AK559" s="22"/>
      <c r="AL559" s="22"/>
      <c r="AM559" s="22"/>
      <c r="AN559" s="22"/>
      <c r="AO559" s="22"/>
      <c r="AP559" s="22"/>
      <c r="AQ559" s="22"/>
      <c r="AR559" s="22"/>
      <c r="AS559" s="22"/>
      <c r="AT559" s="22"/>
      <c r="AU559" s="22"/>
      <c r="AV559" s="22"/>
      <c r="AW559" s="22"/>
      <c r="AX559" s="22"/>
      <c r="AY559" s="22"/>
    </row>
    <row r="560" spans="3:51" x14ac:dyDescent="0.25">
      <c r="C560" s="22"/>
      <c r="D560" s="22"/>
      <c r="E560" s="22"/>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c r="AD560" s="22"/>
      <c r="AE560" s="22"/>
      <c r="AF560" s="22"/>
      <c r="AG560" s="22"/>
      <c r="AH560" s="22"/>
      <c r="AI560" s="22"/>
      <c r="AJ560" s="22"/>
      <c r="AK560" s="22"/>
      <c r="AL560" s="22"/>
      <c r="AM560" s="22"/>
      <c r="AN560" s="22"/>
      <c r="AO560" s="22"/>
      <c r="AP560" s="22"/>
      <c r="AQ560" s="22"/>
      <c r="AR560" s="22"/>
      <c r="AS560" s="22"/>
      <c r="AT560" s="22"/>
      <c r="AU560" s="22"/>
      <c r="AV560" s="22"/>
      <c r="AW560" s="22"/>
      <c r="AX560" s="22"/>
      <c r="AY560" s="22"/>
    </row>
    <row r="561" spans="3:51" x14ac:dyDescent="0.25">
      <c r="C561" s="22"/>
      <c r="D561" s="22"/>
      <c r="E561" s="22"/>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c r="AD561" s="22"/>
      <c r="AE561" s="22"/>
      <c r="AF561" s="22"/>
      <c r="AG561" s="22"/>
      <c r="AH561" s="22"/>
      <c r="AI561" s="22"/>
      <c r="AJ561" s="22"/>
      <c r="AK561" s="22"/>
      <c r="AL561" s="22"/>
      <c r="AM561" s="22"/>
      <c r="AN561" s="22"/>
      <c r="AO561" s="22"/>
      <c r="AP561" s="22"/>
      <c r="AQ561" s="22"/>
      <c r="AR561" s="22"/>
      <c r="AS561" s="22"/>
      <c r="AT561" s="22"/>
      <c r="AU561" s="22"/>
      <c r="AV561" s="22"/>
      <c r="AW561" s="22"/>
      <c r="AX561" s="22"/>
      <c r="AY561" s="22"/>
    </row>
    <row r="562" spans="3:51" x14ac:dyDescent="0.25">
      <c r="C562" s="22"/>
      <c r="D562" s="22"/>
      <c r="E562" s="22"/>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c r="AD562" s="22"/>
      <c r="AE562" s="22"/>
      <c r="AF562" s="22"/>
      <c r="AG562" s="22"/>
      <c r="AH562" s="22"/>
      <c r="AI562" s="22"/>
      <c r="AJ562" s="22"/>
      <c r="AK562" s="22"/>
      <c r="AL562" s="22"/>
      <c r="AM562" s="22"/>
      <c r="AN562" s="22"/>
      <c r="AO562" s="22"/>
      <c r="AP562" s="22"/>
      <c r="AQ562" s="22"/>
      <c r="AR562" s="22"/>
      <c r="AS562" s="22"/>
      <c r="AT562" s="22"/>
      <c r="AU562" s="22"/>
      <c r="AV562" s="22"/>
      <c r="AW562" s="22"/>
      <c r="AX562" s="22"/>
      <c r="AY562" s="22"/>
    </row>
    <row r="563" spans="3:51" x14ac:dyDescent="0.25">
      <c r="C563" s="22"/>
      <c r="D563" s="22"/>
      <c r="E563" s="22"/>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c r="AD563" s="22"/>
      <c r="AE563" s="22"/>
      <c r="AF563" s="22"/>
      <c r="AG563" s="22"/>
      <c r="AH563" s="22"/>
      <c r="AI563" s="22"/>
      <c r="AJ563" s="22"/>
      <c r="AK563" s="22"/>
      <c r="AL563" s="22"/>
      <c r="AM563" s="22"/>
      <c r="AN563" s="22"/>
      <c r="AO563" s="22"/>
      <c r="AP563" s="22"/>
      <c r="AQ563" s="22"/>
      <c r="AR563" s="22"/>
      <c r="AS563" s="22"/>
      <c r="AT563" s="22"/>
      <c r="AU563" s="22"/>
      <c r="AV563" s="22"/>
      <c r="AW563" s="22"/>
      <c r="AX563" s="22"/>
      <c r="AY563" s="22"/>
    </row>
    <row r="564" spans="3:51" x14ac:dyDescent="0.25">
      <c r="C564" s="22"/>
      <c r="D564" s="22"/>
      <c r="E564" s="22"/>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c r="AD564" s="22"/>
      <c r="AE564" s="22"/>
      <c r="AF564" s="22"/>
      <c r="AG564" s="22"/>
      <c r="AH564" s="22"/>
      <c r="AI564" s="22"/>
      <c r="AJ564" s="22"/>
      <c r="AK564" s="22"/>
      <c r="AL564" s="22"/>
      <c r="AM564" s="22"/>
      <c r="AN564" s="22"/>
      <c r="AO564" s="22"/>
      <c r="AP564" s="22"/>
      <c r="AQ564" s="22"/>
      <c r="AR564" s="22"/>
      <c r="AS564" s="22"/>
      <c r="AT564" s="22"/>
      <c r="AU564" s="22"/>
      <c r="AV564" s="22"/>
      <c r="AW564" s="22"/>
      <c r="AX564" s="22"/>
      <c r="AY564" s="22"/>
    </row>
    <row r="565" spans="3:51" x14ac:dyDescent="0.25">
      <c r="C565" s="22"/>
      <c r="D565" s="22"/>
      <c r="E565" s="22"/>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c r="AD565" s="22"/>
      <c r="AE565" s="22"/>
      <c r="AF565" s="22"/>
      <c r="AG565" s="22"/>
      <c r="AH565" s="22"/>
      <c r="AI565" s="22"/>
      <c r="AJ565" s="22"/>
      <c r="AK565" s="22"/>
      <c r="AL565" s="22"/>
      <c r="AM565" s="22"/>
      <c r="AN565" s="22"/>
      <c r="AO565" s="22"/>
      <c r="AP565" s="22"/>
      <c r="AQ565" s="22"/>
      <c r="AR565" s="22"/>
      <c r="AS565" s="22"/>
      <c r="AT565" s="22"/>
      <c r="AU565" s="22"/>
      <c r="AV565" s="22"/>
      <c r="AW565" s="22"/>
      <c r="AX565" s="22"/>
      <c r="AY565" s="22"/>
    </row>
    <row r="566" spans="3:51" x14ac:dyDescent="0.25">
      <c r="C566" s="22"/>
      <c r="D566" s="22"/>
      <c r="E566" s="22"/>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c r="AD566" s="22"/>
      <c r="AE566" s="22"/>
      <c r="AF566" s="22"/>
      <c r="AG566" s="22"/>
      <c r="AH566" s="22"/>
      <c r="AI566" s="22"/>
      <c r="AJ566" s="22"/>
      <c r="AK566" s="22"/>
      <c r="AL566" s="22"/>
      <c r="AM566" s="22"/>
      <c r="AN566" s="22"/>
      <c r="AO566" s="22"/>
      <c r="AP566" s="22"/>
      <c r="AQ566" s="22"/>
      <c r="AR566" s="22"/>
      <c r="AS566" s="22"/>
      <c r="AT566" s="22"/>
      <c r="AU566" s="22"/>
      <c r="AV566" s="22"/>
      <c r="AW566" s="22"/>
      <c r="AX566" s="22"/>
      <c r="AY566" s="22"/>
    </row>
    <row r="567" spans="3:51" x14ac:dyDescent="0.25">
      <c r="C567" s="22"/>
      <c r="D567" s="22"/>
      <c r="E567" s="22"/>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c r="AD567" s="22"/>
      <c r="AE567" s="22"/>
      <c r="AF567" s="22"/>
      <c r="AG567" s="22"/>
      <c r="AH567" s="22"/>
      <c r="AI567" s="22"/>
      <c r="AJ567" s="22"/>
      <c r="AK567" s="22"/>
      <c r="AL567" s="22"/>
      <c r="AM567" s="22"/>
      <c r="AN567" s="22"/>
      <c r="AO567" s="22"/>
      <c r="AP567" s="22"/>
      <c r="AQ567" s="22"/>
      <c r="AR567" s="22"/>
      <c r="AS567" s="22"/>
      <c r="AT567" s="22"/>
      <c r="AU567" s="22"/>
      <c r="AV567" s="22"/>
      <c r="AW567" s="22"/>
      <c r="AX567" s="22"/>
      <c r="AY567" s="22"/>
    </row>
    <row r="568" spans="3:51" x14ac:dyDescent="0.25">
      <c r="C568" s="22"/>
      <c r="D568" s="22"/>
      <c r="E568" s="22"/>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c r="AD568" s="22"/>
      <c r="AE568" s="22"/>
      <c r="AF568" s="22"/>
      <c r="AG568" s="22"/>
      <c r="AH568" s="22"/>
      <c r="AI568" s="22"/>
      <c r="AJ568" s="22"/>
      <c r="AK568" s="22"/>
      <c r="AL568" s="22"/>
      <c r="AM568" s="22"/>
      <c r="AN568" s="22"/>
      <c r="AO568" s="22"/>
      <c r="AP568" s="22"/>
      <c r="AQ568" s="22"/>
      <c r="AR568" s="22"/>
      <c r="AS568" s="22"/>
      <c r="AT568" s="22"/>
      <c r="AU568" s="22"/>
      <c r="AV568" s="22"/>
      <c r="AW568" s="22"/>
      <c r="AX568" s="22"/>
      <c r="AY568" s="22"/>
    </row>
    <row r="569" spans="3:51" x14ac:dyDescent="0.25">
      <c r="C569" s="22"/>
      <c r="D569" s="22"/>
      <c r="E569" s="22"/>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c r="AD569" s="22"/>
      <c r="AE569" s="22"/>
      <c r="AF569" s="22"/>
      <c r="AG569" s="22"/>
      <c r="AH569" s="22"/>
      <c r="AI569" s="22"/>
      <c r="AJ569" s="22"/>
      <c r="AK569" s="22"/>
      <c r="AL569" s="22"/>
      <c r="AM569" s="22"/>
      <c r="AN569" s="22"/>
      <c r="AO569" s="22"/>
      <c r="AP569" s="22"/>
      <c r="AQ569" s="22"/>
      <c r="AR569" s="22"/>
      <c r="AS569" s="22"/>
      <c r="AT569" s="22"/>
      <c r="AU569" s="22"/>
      <c r="AV569" s="22"/>
      <c r="AW569" s="22"/>
      <c r="AX569" s="22"/>
      <c r="AY569" s="22"/>
    </row>
    <row r="570" spans="3:51" x14ac:dyDescent="0.25">
      <c r="C570" s="22"/>
      <c r="D570" s="22"/>
      <c r="E570" s="22"/>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c r="AD570" s="22"/>
      <c r="AE570" s="22"/>
      <c r="AF570" s="22"/>
      <c r="AG570" s="22"/>
      <c r="AH570" s="22"/>
      <c r="AI570" s="22"/>
      <c r="AJ570" s="22"/>
      <c r="AK570" s="22"/>
      <c r="AL570" s="22"/>
      <c r="AM570" s="22"/>
      <c r="AN570" s="22"/>
      <c r="AO570" s="22"/>
      <c r="AP570" s="22"/>
      <c r="AQ570" s="22"/>
      <c r="AR570" s="22"/>
      <c r="AS570" s="22"/>
      <c r="AT570" s="22"/>
      <c r="AU570" s="22"/>
      <c r="AV570" s="22"/>
      <c r="AW570" s="22"/>
      <c r="AX570" s="22"/>
      <c r="AY570" s="22"/>
    </row>
    <row r="571" spans="3:51" x14ac:dyDescent="0.25">
      <c r="C571" s="22"/>
      <c r="D571" s="22"/>
      <c r="E571" s="22"/>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c r="AD571" s="22"/>
      <c r="AE571" s="22"/>
      <c r="AF571" s="22"/>
      <c r="AG571" s="22"/>
      <c r="AH571" s="22"/>
      <c r="AI571" s="22"/>
      <c r="AJ571" s="22"/>
      <c r="AK571" s="22"/>
      <c r="AL571" s="22"/>
      <c r="AM571" s="22"/>
      <c r="AN571" s="22"/>
      <c r="AO571" s="22"/>
      <c r="AP571" s="22"/>
      <c r="AQ571" s="22"/>
      <c r="AR571" s="22"/>
      <c r="AS571" s="22"/>
      <c r="AT571" s="22"/>
      <c r="AU571" s="22"/>
      <c r="AV571" s="22"/>
      <c r="AW571" s="22"/>
      <c r="AX571" s="22"/>
      <c r="AY571" s="22"/>
    </row>
    <row r="572" spans="3:51" x14ac:dyDescent="0.25">
      <c r="C572" s="22"/>
      <c r="D572" s="22"/>
      <c r="E572" s="22"/>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c r="AD572" s="22"/>
      <c r="AE572" s="22"/>
      <c r="AF572" s="22"/>
      <c r="AG572" s="22"/>
      <c r="AH572" s="22"/>
      <c r="AI572" s="22"/>
      <c r="AJ572" s="22"/>
      <c r="AK572" s="22"/>
      <c r="AL572" s="22"/>
      <c r="AM572" s="22"/>
      <c r="AN572" s="22"/>
      <c r="AO572" s="22"/>
      <c r="AP572" s="22"/>
      <c r="AQ572" s="22"/>
      <c r="AR572" s="22"/>
      <c r="AS572" s="22"/>
      <c r="AT572" s="22"/>
      <c r="AU572" s="22"/>
      <c r="AV572" s="22"/>
      <c r="AW572" s="22"/>
      <c r="AX572" s="22"/>
      <c r="AY572" s="22"/>
    </row>
    <row r="573" spans="3:51" x14ac:dyDescent="0.25">
      <c r="C573" s="22"/>
      <c r="D573" s="22"/>
      <c r="E573" s="22"/>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c r="AD573" s="22"/>
      <c r="AE573" s="22"/>
      <c r="AF573" s="22"/>
      <c r="AG573" s="22"/>
      <c r="AH573" s="22"/>
      <c r="AI573" s="22"/>
      <c r="AJ573" s="22"/>
      <c r="AK573" s="22"/>
      <c r="AL573" s="22"/>
      <c r="AM573" s="22"/>
      <c r="AN573" s="22"/>
      <c r="AO573" s="22"/>
      <c r="AP573" s="22"/>
      <c r="AQ573" s="22"/>
      <c r="AR573" s="22"/>
      <c r="AS573" s="22"/>
      <c r="AT573" s="22"/>
      <c r="AU573" s="22"/>
      <c r="AV573" s="22"/>
      <c r="AW573" s="22"/>
      <c r="AX573" s="22"/>
      <c r="AY573" s="22"/>
    </row>
    <row r="574" spans="3:51" x14ac:dyDescent="0.25">
      <c r="C574" s="22"/>
      <c r="D574" s="22"/>
      <c r="E574" s="22"/>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c r="AD574" s="22"/>
      <c r="AE574" s="22"/>
      <c r="AF574" s="22"/>
      <c r="AG574" s="22"/>
      <c r="AH574" s="22"/>
      <c r="AI574" s="22"/>
      <c r="AJ574" s="22"/>
      <c r="AK574" s="22"/>
      <c r="AL574" s="22"/>
      <c r="AM574" s="22"/>
      <c r="AN574" s="22"/>
      <c r="AO574" s="22"/>
      <c r="AP574" s="22"/>
      <c r="AQ574" s="22"/>
      <c r="AR574" s="22"/>
      <c r="AS574" s="22"/>
      <c r="AT574" s="22"/>
      <c r="AU574" s="22"/>
      <c r="AV574" s="22"/>
      <c r="AW574" s="22"/>
      <c r="AX574" s="22"/>
      <c r="AY574" s="22"/>
    </row>
    <row r="575" spans="3:51" x14ac:dyDescent="0.25">
      <c r="C575" s="22"/>
      <c r="D575" s="22"/>
      <c r="E575" s="22"/>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c r="AD575" s="22"/>
      <c r="AE575" s="22"/>
      <c r="AF575" s="22"/>
      <c r="AG575" s="22"/>
      <c r="AH575" s="22"/>
      <c r="AI575" s="22"/>
      <c r="AJ575" s="22"/>
      <c r="AK575" s="22"/>
      <c r="AL575" s="22"/>
      <c r="AM575" s="22"/>
      <c r="AN575" s="22"/>
      <c r="AO575" s="22"/>
      <c r="AP575" s="22"/>
      <c r="AQ575" s="22"/>
      <c r="AR575" s="22"/>
      <c r="AS575" s="22"/>
      <c r="AT575" s="22"/>
      <c r="AU575" s="22"/>
      <c r="AV575" s="22"/>
      <c r="AW575" s="22"/>
      <c r="AX575" s="22"/>
      <c r="AY575" s="22"/>
    </row>
    <row r="576" spans="3:51" x14ac:dyDescent="0.25">
      <c r="C576" s="22"/>
      <c r="D576" s="22"/>
      <c r="E576" s="22"/>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c r="AD576" s="22"/>
      <c r="AE576" s="22"/>
      <c r="AF576" s="22"/>
      <c r="AG576" s="22"/>
      <c r="AH576" s="22"/>
      <c r="AI576" s="22"/>
      <c r="AJ576" s="22"/>
      <c r="AK576" s="22"/>
      <c r="AL576" s="22"/>
      <c r="AM576" s="22"/>
      <c r="AN576" s="22"/>
      <c r="AO576" s="22"/>
      <c r="AP576" s="22"/>
      <c r="AQ576" s="22"/>
      <c r="AR576" s="22"/>
      <c r="AS576" s="22"/>
      <c r="AT576" s="22"/>
      <c r="AU576" s="22"/>
      <c r="AV576" s="22"/>
      <c r="AW576" s="22"/>
      <c r="AX576" s="22"/>
      <c r="AY576" s="22"/>
    </row>
    <row r="577" spans="3:51" x14ac:dyDescent="0.25">
      <c r="C577" s="22"/>
      <c r="D577" s="22"/>
      <c r="E577" s="22"/>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c r="AD577" s="22"/>
      <c r="AE577" s="22"/>
      <c r="AF577" s="22"/>
      <c r="AG577" s="22"/>
      <c r="AH577" s="22"/>
      <c r="AI577" s="22"/>
      <c r="AJ577" s="22"/>
      <c r="AK577" s="22"/>
      <c r="AL577" s="22"/>
      <c r="AM577" s="22"/>
      <c r="AN577" s="22"/>
      <c r="AO577" s="22"/>
      <c r="AP577" s="22"/>
      <c r="AQ577" s="22"/>
      <c r="AR577" s="22"/>
      <c r="AS577" s="22"/>
      <c r="AT577" s="22"/>
      <c r="AU577" s="22"/>
      <c r="AV577" s="22"/>
      <c r="AW577" s="22"/>
      <c r="AX577" s="22"/>
      <c r="AY577" s="22"/>
    </row>
    <row r="578" spans="3:51" x14ac:dyDescent="0.25">
      <c r="C578" s="22"/>
      <c r="D578" s="22"/>
      <c r="E578" s="22"/>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c r="AD578" s="22"/>
      <c r="AE578" s="22"/>
      <c r="AF578" s="22"/>
      <c r="AG578" s="22"/>
      <c r="AH578" s="22"/>
      <c r="AI578" s="22"/>
      <c r="AJ578" s="22"/>
      <c r="AK578" s="22"/>
      <c r="AL578" s="22"/>
      <c r="AM578" s="22"/>
      <c r="AN578" s="22"/>
      <c r="AO578" s="22"/>
      <c r="AP578" s="22"/>
      <c r="AQ578" s="22"/>
      <c r="AR578" s="22"/>
      <c r="AS578" s="22"/>
      <c r="AT578" s="22"/>
      <c r="AU578" s="22"/>
      <c r="AV578" s="22"/>
      <c r="AW578" s="22"/>
      <c r="AX578" s="22"/>
      <c r="AY578" s="22"/>
    </row>
    <row r="579" spans="3:51" x14ac:dyDescent="0.25">
      <c r="C579" s="22"/>
      <c r="D579" s="22"/>
      <c r="E579" s="22"/>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c r="AD579" s="22"/>
      <c r="AE579" s="22"/>
      <c r="AF579" s="22"/>
      <c r="AG579" s="22"/>
      <c r="AH579" s="22"/>
      <c r="AI579" s="22"/>
      <c r="AJ579" s="22"/>
      <c r="AK579" s="22"/>
      <c r="AL579" s="22"/>
      <c r="AM579" s="22"/>
      <c r="AN579" s="22"/>
      <c r="AO579" s="22"/>
      <c r="AP579" s="22"/>
      <c r="AQ579" s="22"/>
      <c r="AR579" s="22"/>
      <c r="AS579" s="22"/>
      <c r="AT579" s="22"/>
      <c r="AU579" s="22"/>
      <c r="AV579" s="22"/>
      <c r="AW579" s="22"/>
      <c r="AX579" s="22"/>
      <c r="AY579" s="22"/>
    </row>
    <row r="580" spans="3:51" x14ac:dyDescent="0.25">
      <c r="C580" s="22"/>
      <c r="D580" s="22"/>
      <c r="E580" s="22"/>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c r="AD580" s="22"/>
      <c r="AE580" s="22"/>
      <c r="AF580" s="22"/>
      <c r="AG580" s="22"/>
      <c r="AH580" s="22"/>
      <c r="AI580" s="22"/>
      <c r="AJ580" s="22"/>
      <c r="AK580" s="22"/>
      <c r="AL580" s="22"/>
      <c r="AM580" s="22"/>
      <c r="AN580" s="22"/>
      <c r="AO580" s="22"/>
      <c r="AP580" s="22"/>
      <c r="AQ580" s="22"/>
      <c r="AR580" s="22"/>
      <c r="AS580" s="22"/>
      <c r="AT580" s="22"/>
      <c r="AU580" s="22"/>
      <c r="AV580" s="22"/>
      <c r="AW580" s="22"/>
      <c r="AX580" s="22"/>
      <c r="AY580" s="22"/>
    </row>
    <row r="581" spans="3:51" x14ac:dyDescent="0.25">
      <c r="C581" s="22"/>
      <c r="D581" s="22"/>
      <c r="E581" s="22"/>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c r="AD581" s="22"/>
      <c r="AE581" s="22"/>
      <c r="AF581" s="22"/>
      <c r="AG581" s="22"/>
      <c r="AH581" s="22"/>
      <c r="AI581" s="22"/>
      <c r="AJ581" s="22"/>
      <c r="AK581" s="22"/>
      <c r="AL581" s="22"/>
      <c r="AM581" s="22"/>
      <c r="AN581" s="22"/>
      <c r="AO581" s="22"/>
      <c r="AP581" s="22"/>
      <c r="AQ581" s="22"/>
      <c r="AR581" s="22"/>
      <c r="AS581" s="22"/>
      <c r="AT581" s="22"/>
      <c r="AU581" s="22"/>
      <c r="AV581" s="22"/>
      <c r="AW581" s="22"/>
      <c r="AX581" s="22"/>
      <c r="AY581" s="22"/>
    </row>
    <row r="582" spans="3:51" x14ac:dyDescent="0.25">
      <c r="C582" s="22"/>
      <c r="D582" s="22"/>
      <c r="E582" s="22"/>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c r="AD582" s="22"/>
      <c r="AE582" s="22"/>
      <c r="AF582" s="22"/>
      <c r="AG582" s="22"/>
      <c r="AH582" s="22"/>
      <c r="AI582" s="22"/>
      <c r="AJ582" s="22"/>
      <c r="AK582" s="22"/>
      <c r="AL582" s="22"/>
      <c r="AM582" s="22"/>
      <c r="AN582" s="22"/>
      <c r="AO582" s="22"/>
      <c r="AP582" s="22"/>
      <c r="AQ582" s="22"/>
      <c r="AR582" s="22"/>
      <c r="AS582" s="22"/>
      <c r="AT582" s="22"/>
      <c r="AU582" s="22"/>
      <c r="AV582" s="22"/>
      <c r="AW582" s="22"/>
      <c r="AX582" s="22"/>
      <c r="AY582" s="22"/>
    </row>
    <row r="583" spans="3:51" x14ac:dyDescent="0.25">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c r="AD583" s="22"/>
      <c r="AE583" s="22"/>
      <c r="AF583" s="22"/>
      <c r="AG583" s="22"/>
      <c r="AH583" s="22"/>
      <c r="AI583" s="22"/>
      <c r="AJ583" s="22"/>
      <c r="AK583" s="22"/>
      <c r="AL583" s="22"/>
      <c r="AM583" s="22"/>
      <c r="AN583" s="22"/>
      <c r="AO583" s="22"/>
      <c r="AP583" s="22"/>
      <c r="AQ583" s="22"/>
      <c r="AR583" s="22"/>
      <c r="AS583" s="22"/>
      <c r="AT583" s="22"/>
      <c r="AU583" s="22"/>
      <c r="AV583" s="22"/>
      <c r="AW583" s="22"/>
      <c r="AX583" s="22"/>
      <c r="AY583" s="22"/>
    </row>
    <row r="584" spans="3:51" x14ac:dyDescent="0.25">
      <c r="C584" s="22"/>
      <c r="D584" s="22"/>
      <c r="E584" s="22"/>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c r="AD584" s="22"/>
      <c r="AE584" s="22"/>
      <c r="AF584" s="22"/>
      <c r="AG584" s="22"/>
      <c r="AH584" s="22"/>
      <c r="AI584" s="22"/>
      <c r="AJ584" s="22"/>
      <c r="AK584" s="22"/>
      <c r="AL584" s="22"/>
      <c r="AM584" s="22"/>
      <c r="AN584" s="22"/>
      <c r="AO584" s="22"/>
      <c r="AP584" s="22"/>
      <c r="AQ584" s="22"/>
      <c r="AR584" s="22"/>
      <c r="AS584" s="22"/>
      <c r="AT584" s="22"/>
      <c r="AU584" s="22"/>
      <c r="AV584" s="22"/>
      <c r="AW584" s="22"/>
      <c r="AX584" s="22"/>
      <c r="AY584" s="22"/>
    </row>
    <row r="585" spans="3:51" x14ac:dyDescent="0.25">
      <c r="C585" s="22"/>
      <c r="D585" s="22"/>
      <c r="E585" s="22"/>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c r="AD585" s="22"/>
      <c r="AE585" s="22"/>
      <c r="AF585" s="22"/>
      <c r="AG585" s="22"/>
      <c r="AH585" s="22"/>
      <c r="AI585" s="22"/>
      <c r="AJ585" s="22"/>
      <c r="AK585" s="22"/>
      <c r="AL585" s="22"/>
      <c r="AM585" s="22"/>
      <c r="AN585" s="22"/>
      <c r="AO585" s="22"/>
      <c r="AP585" s="22"/>
      <c r="AQ585" s="22"/>
      <c r="AR585" s="22"/>
      <c r="AS585" s="22"/>
      <c r="AT585" s="22"/>
      <c r="AU585" s="22"/>
      <c r="AV585" s="22"/>
      <c r="AW585" s="22"/>
      <c r="AX585" s="22"/>
      <c r="AY585" s="22"/>
    </row>
    <row r="586" spans="3:51" x14ac:dyDescent="0.25">
      <c r="C586" s="22"/>
      <c r="D586" s="22"/>
      <c r="E586" s="22"/>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c r="AD586" s="22"/>
      <c r="AE586" s="22"/>
      <c r="AF586" s="22"/>
      <c r="AG586" s="22"/>
      <c r="AH586" s="22"/>
      <c r="AI586" s="22"/>
      <c r="AJ586" s="22"/>
      <c r="AK586" s="22"/>
      <c r="AL586" s="22"/>
      <c r="AM586" s="22"/>
      <c r="AN586" s="22"/>
      <c r="AO586" s="22"/>
      <c r="AP586" s="22"/>
      <c r="AQ586" s="22"/>
      <c r="AR586" s="22"/>
      <c r="AS586" s="22"/>
      <c r="AT586" s="22"/>
      <c r="AU586" s="22"/>
      <c r="AV586" s="22"/>
      <c r="AW586" s="22"/>
      <c r="AX586" s="22"/>
      <c r="AY586" s="22"/>
    </row>
    <row r="587" spans="3:51" x14ac:dyDescent="0.25">
      <c r="C587" s="22"/>
      <c r="D587" s="22"/>
      <c r="E587" s="22"/>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c r="AD587" s="22"/>
      <c r="AE587" s="22"/>
      <c r="AF587" s="22"/>
      <c r="AG587" s="22"/>
      <c r="AH587" s="22"/>
      <c r="AI587" s="22"/>
      <c r="AJ587" s="22"/>
      <c r="AK587" s="22"/>
      <c r="AL587" s="22"/>
      <c r="AM587" s="22"/>
      <c r="AN587" s="22"/>
      <c r="AO587" s="22"/>
      <c r="AP587" s="22"/>
      <c r="AQ587" s="22"/>
      <c r="AR587" s="22"/>
      <c r="AS587" s="22"/>
      <c r="AT587" s="22"/>
      <c r="AU587" s="22"/>
      <c r="AV587" s="22"/>
      <c r="AW587" s="22"/>
      <c r="AX587" s="22"/>
      <c r="AY587" s="22"/>
    </row>
    <row r="588" spans="3:51" x14ac:dyDescent="0.25">
      <c r="C588" s="22"/>
      <c r="D588" s="22"/>
      <c r="E588" s="22"/>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c r="AD588" s="22"/>
      <c r="AE588" s="22"/>
      <c r="AF588" s="22"/>
      <c r="AG588" s="22"/>
      <c r="AH588" s="22"/>
      <c r="AI588" s="22"/>
      <c r="AJ588" s="22"/>
      <c r="AK588" s="22"/>
      <c r="AL588" s="22"/>
      <c r="AM588" s="22"/>
      <c r="AN588" s="22"/>
      <c r="AO588" s="22"/>
      <c r="AP588" s="22"/>
      <c r="AQ588" s="22"/>
      <c r="AR588" s="22"/>
      <c r="AS588" s="22"/>
      <c r="AT588" s="22"/>
      <c r="AU588" s="22"/>
      <c r="AV588" s="22"/>
      <c r="AW588" s="22"/>
      <c r="AX588" s="22"/>
      <c r="AY588" s="22"/>
    </row>
    <row r="589" spans="3:51" x14ac:dyDescent="0.25">
      <c r="C589" s="22"/>
      <c r="D589" s="22"/>
      <c r="E589" s="22"/>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c r="AD589" s="22"/>
      <c r="AE589" s="22"/>
      <c r="AF589" s="22"/>
      <c r="AG589" s="22"/>
      <c r="AH589" s="22"/>
      <c r="AI589" s="22"/>
      <c r="AJ589" s="22"/>
      <c r="AK589" s="22"/>
      <c r="AL589" s="22"/>
      <c r="AM589" s="22"/>
      <c r="AN589" s="22"/>
      <c r="AO589" s="22"/>
      <c r="AP589" s="22"/>
      <c r="AQ589" s="22"/>
      <c r="AR589" s="22"/>
      <c r="AS589" s="22"/>
      <c r="AT589" s="22"/>
      <c r="AU589" s="22"/>
      <c r="AV589" s="22"/>
      <c r="AW589" s="22"/>
      <c r="AX589" s="22"/>
      <c r="AY589" s="22"/>
    </row>
    <row r="590" spans="3:51" x14ac:dyDescent="0.25">
      <c r="C590" s="22"/>
      <c r="D590" s="22"/>
      <c r="E590" s="22"/>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c r="AD590" s="22"/>
      <c r="AE590" s="22"/>
      <c r="AF590" s="22"/>
      <c r="AG590" s="22"/>
      <c r="AH590" s="22"/>
      <c r="AI590" s="22"/>
      <c r="AJ590" s="22"/>
      <c r="AK590" s="22"/>
      <c r="AL590" s="22"/>
      <c r="AM590" s="22"/>
      <c r="AN590" s="22"/>
      <c r="AO590" s="22"/>
      <c r="AP590" s="22"/>
      <c r="AQ590" s="22"/>
      <c r="AR590" s="22"/>
      <c r="AS590" s="22"/>
      <c r="AT590" s="22"/>
      <c r="AU590" s="22"/>
      <c r="AV590" s="22"/>
      <c r="AW590" s="22"/>
      <c r="AX590" s="22"/>
      <c r="AY590" s="22"/>
    </row>
    <row r="591" spans="3:51" x14ac:dyDescent="0.25">
      <c r="C591" s="22"/>
      <c r="D591" s="22"/>
      <c r="E591" s="22"/>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c r="AD591" s="22"/>
      <c r="AE591" s="22"/>
      <c r="AF591" s="22"/>
      <c r="AG591" s="22"/>
      <c r="AH591" s="22"/>
      <c r="AI591" s="22"/>
      <c r="AJ591" s="22"/>
      <c r="AK591" s="22"/>
      <c r="AL591" s="22"/>
      <c r="AM591" s="22"/>
      <c r="AN591" s="22"/>
      <c r="AO591" s="22"/>
      <c r="AP591" s="22"/>
      <c r="AQ591" s="22"/>
      <c r="AR591" s="22"/>
      <c r="AS591" s="22"/>
      <c r="AT591" s="22"/>
      <c r="AU591" s="22"/>
      <c r="AV591" s="22"/>
      <c r="AW591" s="22"/>
      <c r="AX591" s="22"/>
      <c r="AY591" s="22"/>
    </row>
    <row r="592" spans="3:51" x14ac:dyDescent="0.25">
      <c r="C592" s="22"/>
      <c r="D592" s="22"/>
      <c r="E592" s="22"/>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c r="AD592" s="22"/>
      <c r="AE592" s="22"/>
      <c r="AF592" s="22"/>
      <c r="AG592" s="22"/>
      <c r="AH592" s="22"/>
      <c r="AI592" s="22"/>
      <c r="AJ592" s="22"/>
      <c r="AK592" s="22"/>
      <c r="AL592" s="22"/>
      <c r="AM592" s="22"/>
      <c r="AN592" s="22"/>
      <c r="AO592" s="22"/>
      <c r="AP592" s="22"/>
      <c r="AQ592" s="22"/>
      <c r="AR592" s="22"/>
      <c r="AS592" s="22"/>
      <c r="AT592" s="22"/>
      <c r="AU592" s="22"/>
      <c r="AV592" s="22"/>
      <c r="AW592" s="22"/>
      <c r="AX592" s="22"/>
      <c r="AY592" s="22"/>
    </row>
    <row r="593" spans="3:51" x14ac:dyDescent="0.25">
      <c r="C593" s="22"/>
      <c r="D593" s="22"/>
      <c r="E593" s="22"/>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c r="AD593" s="22"/>
      <c r="AE593" s="22"/>
      <c r="AF593" s="22"/>
      <c r="AG593" s="22"/>
      <c r="AH593" s="22"/>
      <c r="AI593" s="22"/>
      <c r="AJ593" s="22"/>
      <c r="AK593" s="22"/>
      <c r="AL593" s="22"/>
      <c r="AM593" s="22"/>
      <c r="AN593" s="22"/>
      <c r="AO593" s="22"/>
      <c r="AP593" s="22"/>
      <c r="AQ593" s="22"/>
      <c r="AR593" s="22"/>
      <c r="AS593" s="22"/>
      <c r="AT593" s="22"/>
      <c r="AU593" s="22"/>
      <c r="AV593" s="22"/>
      <c r="AW593" s="22"/>
      <c r="AX593" s="22"/>
      <c r="AY593" s="22"/>
    </row>
    <row r="594" spans="3:51" x14ac:dyDescent="0.25">
      <c r="C594" s="22"/>
      <c r="D594" s="22"/>
      <c r="E594" s="22"/>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c r="AD594" s="22"/>
      <c r="AE594" s="22"/>
      <c r="AF594" s="22"/>
      <c r="AG594" s="22"/>
      <c r="AH594" s="22"/>
      <c r="AI594" s="22"/>
      <c r="AJ594" s="22"/>
      <c r="AK594" s="22"/>
      <c r="AL594" s="22"/>
      <c r="AM594" s="22"/>
      <c r="AN594" s="22"/>
      <c r="AO594" s="22"/>
      <c r="AP594" s="22"/>
      <c r="AQ594" s="22"/>
      <c r="AR594" s="22"/>
      <c r="AS594" s="22"/>
      <c r="AT594" s="22"/>
      <c r="AU594" s="22"/>
      <c r="AV594" s="22"/>
      <c r="AW594" s="22"/>
      <c r="AX594" s="22"/>
      <c r="AY594" s="22"/>
    </row>
    <row r="595" spans="3:51" x14ac:dyDescent="0.25">
      <c r="C595" s="22"/>
      <c r="D595" s="22"/>
      <c r="E595" s="22"/>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c r="AD595" s="22"/>
      <c r="AE595" s="22"/>
      <c r="AF595" s="22"/>
      <c r="AG595" s="22"/>
      <c r="AH595" s="22"/>
      <c r="AI595" s="22"/>
      <c r="AJ595" s="22"/>
      <c r="AK595" s="22"/>
      <c r="AL595" s="22"/>
      <c r="AM595" s="22"/>
      <c r="AN595" s="22"/>
      <c r="AO595" s="22"/>
      <c r="AP595" s="22"/>
      <c r="AQ595" s="22"/>
      <c r="AR595" s="22"/>
      <c r="AS595" s="22"/>
      <c r="AT595" s="22"/>
      <c r="AU595" s="22"/>
      <c r="AV595" s="22"/>
      <c r="AW595" s="22"/>
      <c r="AX595" s="22"/>
      <c r="AY595" s="22"/>
    </row>
    <row r="596" spans="3:51" x14ac:dyDescent="0.25">
      <c r="C596" s="22"/>
      <c r="D596" s="22"/>
      <c r="E596" s="22"/>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c r="AD596" s="22"/>
      <c r="AE596" s="22"/>
      <c r="AF596" s="22"/>
      <c r="AG596" s="22"/>
      <c r="AH596" s="22"/>
      <c r="AI596" s="22"/>
      <c r="AJ596" s="22"/>
      <c r="AK596" s="22"/>
      <c r="AL596" s="22"/>
      <c r="AM596" s="22"/>
      <c r="AN596" s="22"/>
      <c r="AO596" s="22"/>
      <c r="AP596" s="22"/>
      <c r="AQ596" s="22"/>
      <c r="AR596" s="22"/>
      <c r="AS596" s="22"/>
      <c r="AT596" s="22"/>
      <c r="AU596" s="22"/>
      <c r="AV596" s="22"/>
      <c r="AW596" s="22"/>
      <c r="AX596" s="22"/>
      <c r="AY596" s="22"/>
    </row>
    <row r="597" spans="3:51" x14ac:dyDescent="0.25">
      <c r="C597" s="22"/>
      <c r="D597" s="22"/>
      <c r="E597" s="22"/>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c r="AD597" s="22"/>
      <c r="AE597" s="22"/>
      <c r="AF597" s="22"/>
      <c r="AG597" s="22"/>
      <c r="AH597" s="22"/>
      <c r="AI597" s="22"/>
      <c r="AJ597" s="22"/>
      <c r="AK597" s="22"/>
      <c r="AL597" s="22"/>
      <c r="AM597" s="22"/>
      <c r="AN597" s="22"/>
      <c r="AO597" s="22"/>
      <c r="AP597" s="22"/>
      <c r="AQ597" s="22"/>
      <c r="AR597" s="22"/>
      <c r="AS597" s="22"/>
      <c r="AT597" s="22"/>
      <c r="AU597" s="22"/>
      <c r="AV597" s="22"/>
      <c r="AW597" s="22"/>
      <c r="AX597" s="22"/>
      <c r="AY597" s="22"/>
    </row>
    <row r="598" spans="3:51" x14ac:dyDescent="0.25">
      <c r="C598" s="22"/>
      <c r="D598" s="22"/>
      <c r="E598" s="22"/>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c r="AD598" s="22"/>
      <c r="AE598" s="22"/>
      <c r="AF598" s="22"/>
      <c r="AG598" s="22"/>
      <c r="AH598" s="22"/>
      <c r="AI598" s="22"/>
      <c r="AJ598" s="22"/>
      <c r="AK598" s="22"/>
      <c r="AL598" s="22"/>
      <c r="AM598" s="22"/>
      <c r="AN598" s="22"/>
      <c r="AO598" s="22"/>
      <c r="AP598" s="22"/>
      <c r="AQ598" s="22"/>
      <c r="AR598" s="22"/>
      <c r="AS598" s="22"/>
      <c r="AT598" s="22"/>
      <c r="AU598" s="22"/>
      <c r="AV598" s="22"/>
      <c r="AW598" s="22"/>
      <c r="AX598" s="22"/>
      <c r="AY598" s="22"/>
    </row>
    <row r="599" spans="3:51" x14ac:dyDescent="0.25">
      <c r="C599" s="22"/>
      <c r="D599" s="22"/>
      <c r="E599" s="22"/>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c r="AD599" s="22"/>
      <c r="AE599" s="22"/>
      <c r="AF599" s="22"/>
      <c r="AG599" s="22"/>
      <c r="AH599" s="22"/>
      <c r="AI599" s="22"/>
      <c r="AJ599" s="22"/>
      <c r="AK599" s="22"/>
      <c r="AL599" s="22"/>
      <c r="AM599" s="22"/>
      <c r="AN599" s="22"/>
      <c r="AO599" s="22"/>
      <c r="AP599" s="22"/>
      <c r="AQ599" s="22"/>
      <c r="AR599" s="22"/>
      <c r="AS599" s="22"/>
      <c r="AT599" s="22"/>
      <c r="AU599" s="22"/>
      <c r="AV599" s="22"/>
      <c r="AW599" s="22"/>
      <c r="AX599" s="22"/>
      <c r="AY599" s="22"/>
    </row>
    <row r="600" spans="3:51" x14ac:dyDescent="0.25">
      <c r="C600" s="22"/>
      <c r="D600" s="22"/>
      <c r="E600" s="22"/>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c r="AD600" s="22"/>
      <c r="AE600" s="22"/>
      <c r="AF600" s="22"/>
      <c r="AG600" s="22"/>
      <c r="AH600" s="22"/>
      <c r="AI600" s="22"/>
      <c r="AJ600" s="22"/>
      <c r="AK600" s="22"/>
      <c r="AL600" s="22"/>
      <c r="AM600" s="22"/>
      <c r="AN600" s="22"/>
      <c r="AO600" s="22"/>
      <c r="AP600" s="22"/>
      <c r="AQ600" s="22"/>
      <c r="AR600" s="22"/>
      <c r="AS600" s="22"/>
      <c r="AT600" s="22"/>
      <c r="AU600" s="22"/>
      <c r="AV600" s="22"/>
      <c r="AW600" s="22"/>
      <c r="AX600" s="22"/>
      <c r="AY600" s="22"/>
    </row>
    <row r="601" spans="3:51" x14ac:dyDescent="0.25">
      <c r="C601" s="22"/>
      <c r="D601" s="22"/>
      <c r="E601" s="22"/>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c r="AD601" s="22"/>
      <c r="AE601" s="22"/>
      <c r="AF601" s="22"/>
      <c r="AG601" s="22"/>
      <c r="AH601" s="22"/>
      <c r="AI601" s="22"/>
      <c r="AJ601" s="22"/>
      <c r="AK601" s="22"/>
      <c r="AL601" s="22"/>
      <c r="AM601" s="22"/>
      <c r="AN601" s="22"/>
      <c r="AO601" s="22"/>
      <c r="AP601" s="22"/>
      <c r="AQ601" s="22"/>
      <c r="AR601" s="22"/>
      <c r="AS601" s="22"/>
      <c r="AT601" s="22"/>
      <c r="AU601" s="22"/>
      <c r="AV601" s="22"/>
      <c r="AW601" s="22"/>
      <c r="AX601" s="22"/>
      <c r="AY601" s="22"/>
    </row>
    <row r="602" spans="3:51" x14ac:dyDescent="0.25">
      <c r="C602" s="22"/>
      <c r="D602" s="22"/>
      <c r="E602" s="22"/>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c r="AD602" s="22"/>
      <c r="AE602" s="22"/>
      <c r="AF602" s="22"/>
      <c r="AG602" s="22"/>
      <c r="AH602" s="22"/>
      <c r="AI602" s="22"/>
      <c r="AJ602" s="22"/>
      <c r="AK602" s="22"/>
      <c r="AL602" s="22"/>
      <c r="AM602" s="22"/>
      <c r="AN602" s="22"/>
      <c r="AO602" s="22"/>
      <c r="AP602" s="22"/>
      <c r="AQ602" s="22"/>
      <c r="AR602" s="22"/>
      <c r="AS602" s="22"/>
      <c r="AT602" s="22"/>
      <c r="AU602" s="22"/>
      <c r="AV602" s="22"/>
      <c r="AW602" s="22"/>
      <c r="AX602" s="22"/>
      <c r="AY602" s="22"/>
    </row>
    <row r="603" spans="3:51" x14ac:dyDescent="0.25">
      <c r="C603" s="22"/>
      <c r="D603" s="22"/>
      <c r="E603" s="22"/>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c r="AD603" s="22"/>
      <c r="AE603" s="22"/>
      <c r="AF603" s="22"/>
      <c r="AG603" s="22"/>
      <c r="AH603" s="22"/>
      <c r="AI603" s="22"/>
      <c r="AJ603" s="22"/>
      <c r="AK603" s="22"/>
      <c r="AL603" s="22"/>
      <c r="AM603" s="22"/>
      <c r="AN603" s="22"/>
      <c r="AO603" s="22"/>
      <c r="AP603" s="22"/>
      <c r="AQ603" s="22"/>
      <c r="AR603" s="22"/>
      <c r="AS603" s="22"/>
      <c r="AT603" s="22"/>
      <c r="AU603" s="22"/>
      <c r="AV603" s="22"/>
      <c r="AW603" s="22"/>
      <c r="AX603" s="22"/>
      <c r="AY603" s="22"/>
    </row>
    <row r="604" spans="3:51" x14ac:dyDescent="0.25">
      <c r="C604" s="22"/>
      <c r="D604" s="22"/>
      <c r="E604" s="22"/>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c r="AD604" s="22"/>
      <c r="AE604" s="22"/>
      <c r="AF604" s="22"/>
      <c r="AG604" s="22"/>
      <c r="AH604" s="22"/>
      <c r="AI604" s="22"/>
      <c r="AJ604" s="22"/>
      <c r="AK604" s="22"/>
      <c r="AL604" s="22"/>
      <c r="AM604" s="22"/>
      <c r="AN604" s="22"/>
      <c r="AO604" s="22"/>
      <c r="AP604" s="22"/>
      <c r="AQ604" s="22"/>
      <c r="AR604" s="22"/>
      <c r="AS604" s="22"/>
      <c r="AT604" s="22"/>
      <c r="AU604" s="22"/>
      <c r="AV604" s="22"/>
      <c r="AW604" s="22"/>
      <c r="AX604" s="22"/>
      <c r="AY604" s="22"/>
    </row>
    <row r="605" spans="3:51" x14ac:dyDescent="0.25">
      <c r="C605" s="22"/>
      <c r="D605" s="22"/>
      <c r="E605" s="22"/>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c r="AD605" s="22"/>
      <c r="AE605" s="22"/>
      <c r="AF605" s="22"/>
      <c r="AG605" s="22"/>
      <c r="AH605" s="22"/>
      <c r="AI605" s="22"/>
      <c r="AJ605" s="22"/>
      <c r="AK605" s="22"/>
      <c r="AL605" s="22"/>
      <c r="AM605" s="22"/>
      <c r="AN605" s="22"/>
      <c r="AO605" s="22"/>
      <c r="AP605" s="22"/>
      <c r="AQ605" s="22"/>
      <c r="AR605" s="22"/>
      <c r="AS605" s="22"/>
      <c r="AT605" s="22"/>
      <c r="AU605" s="22"/>
      <c r="AV605" s="22"/>
      <c r="AW605" s="22"/>
      <c r="AX605" s="22"/>
      <c r="AY605" s="22"/>
    </row>
    <row r="606" spans="3:51" x14ac:dyDescent="0.25">
      <c r="C606" s="22"/>
      <c r="D606" s="22"/>
      <c r="E606" s="22"/>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c r="AD606" s="22"/>
      <c r="AE606" s="22"/>
      <c r="AF606" s="22"/>
      <c r="AG606" s="22"/>
      <c r="AH606" s="22"/>
      <c r="AI606" s="22"/>
      <c r="AJ606" s="22"/>
      <c r="AK606" s="22"/>
      <c r="AL606" s="22"/>
      <c r="AM606" s="22"/>
      <c r="AN606" s="22"/>
      <c r="AO606" s="22"/>
      <c r="AP606" s="22"/>
      <c r="AQ606" s="22"/>
      <c r="AR606" s="22"/>
      <c r="AS606" s="22"/>
      <c r="AT606" s="22"/>
      <c r="AU606" s="22"/>
      <c r="AV606" s="22"/>
      <c r="AW606" s="22"/>
      <c r="AX606" s="22"/>
      <c r="AY606" s="22"/>
    </row>
    <row r="607" spans="3:51" x14ac:dyDescent="0.25">
      <c r="C607" s="22"/>
      <c r="D607" s="22"/>
      <c r="E607" s="22"/>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c r="AD607" s="22"/>
      <c r="AE607" s="22"/>
      <c r="AF607" s="22"/>
      <c r="AG607" s="22"/>
      <c r="AH607" s="22"/>
      <c r="AI607" s="22"/>
      <c r="AJ607" s="22"/>
      <c r="AK607" s="22"/>
      <c r="AL607" s="22"/>
      <c r="AM607" s="22"/>
      <c r="AN607" s="22"/>
      <c r="AO607" s="22"/>
      <c r="AP607" s="22"/>
      <c r="AQ607" s="22"/>
      <c r="AR607" s="22"/>
      <c r="AS607" s="22"/>
      <c r="AT607" s="22"/>
      <c r="AU607" s="22"/>
      <c r="AV607" s="22"/>
      <c r="AW607" s="22"/>
      <c r="AX607" s="22"/>
      <c r="AY607" s="22"/>
    </row>
    <row r="608" spans="3:51" x14ac:dyDescent="0.25">
      <c r="C608" s="22"/>
      <c r="D608" s="22"/>
      <c r="E608" s="22"/>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c r="AD608" s="22"/>
      <c r="AE608" s="22"/>
      <c r="AF608" s="22"/>
      <c r="AG608" s="22"/>
      <c r="AH608" s="22"/>
      <c r="AI608" s="22"/>
      <c r="AJ608" s="22"/>
      <c r="AK608" s="22"/>
      <c r="AL608" s="22"/>
      <c r="AM608" s="22"/>
      <c r="AN608" s="22"/>
      <c r="AO608" s="22"/>
      <c r="AP608" s="22"/>
      <c r="AQ608" s="22"/>
      <c r="AR608" s="22"/>
      <c r="AS608" s="22"/>
      <c r="AT608" s="22"/>
      <c r="AU608" s="22"/>
      <c r="AV608" s="22"/>
      <c r="AW608" s="22"/>
      <c r="AX608" s="22"/>
      <c r="AY608" s="22"/>
    </row>
    <row r="609" spans="3:51" x14ac:dyDescent="0.25">
      <c r="C609" s="22"/>
      <c r="D609" s="22"/>
      <c r="E609" s="22"/>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c r="AD609" s="22"/>
      <c r="AE609" s="22"/>
      <c r="AF609" s="22"/>
      <c r="AG609" s="22"/>
      <c r="AH609" s="22"/>
      <c r="AI609" s="22"/>
      <c r="AJ609" s="22"/>
      <c r="AK609" s="22"/>
      <c r="AL609" s="22"/>
      <c r="AM609" s="22"/>
      <c r="AN609" s="22"/>
      <c r="AO609" s="22"/>
      <c r="AP609" s="22"/>
      <c r="AQ609" s="22"/>
      <c r="AR609" s="22"/>
      <c r="AS609" s="22"/>
      <c r="AT609" s="22"/>
      <c r="AU609" s="22"/>
      <c r="AV609" s="22"/>
      <c r="AW609" s="22"/>
      <c r="AX609" s="22"/>
      <c r="AY609" s="22"/>
    </row>
    <row r="610" spans="3:51" x14ac:dyDescent="0.25">
      <c r="C610" s="22"/>
      <c r="D610" s="22"/>
      <c r="E610" s="22"/>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c r="AD610" s="22"/>
      <c r="AE610" s="22"/>
      <c r="AF610" s="22"/>
      <c r="AG610" s="22"/>
      <c r="AH610" s="22"/>
      <c r="AI610" s="22"/>
      <c r="AJ610" s="22"/>
      <c r="AK610" s="22"/>
      <c r="AL610" s="22"/>
      <c r="AM610" s="22"/>
      <c r="AN610" s="22"/>
      <c r="AO610" s="22"/>
      <c r="AP610" s="22"/>
      <c r="AQ610" s="22"/>
      <c r="AR610" s="22"/>
      <c r="AS610" s="22"/>
      <c r="AT610" s="22"/>
      <c r="AU610" s="22"/>
      <c r="AV610" s="22"/>
      <c r="AW610" s="22"/>
      <c r="AX610" s="22"/>
      <c r="AY610" s="22"/>
    </row>
    <row r="611" spans="3:51" x14ac:dyDescent="0.25">
      <c r="C611" s="22"/>
      <c r="D611" s="22"/>
      <c r="E611" s="22"/>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c r="AD611" s="22"/>
      <c r="AE611" s="22"/>
      <c r="AF611" s="22"/>
      <c r="AG611" s="22"/>
      <c r="AH611" s="22"/>
      <c r="AI611" s="22"/>
      <c r="AJ611" s="22"/>
      <c r="AK611" s="22"/>
      <c r="AL611" s="22"/>
      <c r="AM611" s="22"/>
      <c r="AN611" s="22"/>
      <c r="AO611" s="22"/>
      <c r="AP611" s="22"/>
      <c r="AQ611" s="22"/>
      <c r="AR611" s="22"/>
      <c r="AS611" s="22"/>
      <c r="AT611" s="22"/>
      <c r="AU611" s="22"/>
      <c r="AV611" s="22"/>
      <c r="AW611" s="22"/>
      <c r="AX611" s="22"/>
      <c r="AY611" s="22"/>
    </row>
    <row r="612" spans="3:51" x14ac:dyDescent="0.25">
      <c r="C612" s="22"/>
      <c r="D612" s="22"/>
      <c r="E612" s="22"/>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c r="AD612" s="22"/>
      <c r="AE612" s="22"/>
      <c r="AF612" s="22"/>
      <c r="AG612" s="22"/>
      <c r="AH612" s="22"/>
      <c r="AI612" s="22"/>
      <c r="AJ612" s="22"/>
      <c r="AK612" s="22"/>
      <c r="AL612" s="22"/>
      <c r="AM612" s="22"/>
      <c r="AN612" s="22"/>
      <c r="AO612" s="22"/>
      <c r="AP612" s="22"/>
      <c r="AQ612" s="22"/>
      <c r="AR612" s="22"/>
      <c r="AS612" s="22"/>
      <c r="AT612" s="22"/>
      <c r="AU612" s="22"/>
      <c r="AV612" s="22"/>
      <c r="AW612" s="22"/>
      <c r="AX612" s="22"/>
      <c r="AY612" s="22"/>
    </row>
    <row r="613" spans="3:51" x14ac:dyDescent="0.25">
      <c r="C613" s="22"/>
      <c r="D613" s="22"/>
      <c r="E613" s="22"/>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c r="AD613" s="22"/>
      <c r="AE613" s="22"/>
      <c r="AF613" s="22"/>
      <c r="AG613" s="22"/>
      <c r="AH613" s="22"/>
      <c r="AI613" s="22"/>
      <c r="AJ613" s="22"/>
      <c r="AK613" s="22"/>
      <c r="AL613" s="22"/>
      <c r="AM613" s="22"/>
      <c r="AN613" s="22"/>
      <c r="AO613" s="22"/>
      <c r="AP613" s="22"/>
      <c r="AQ613" s="22"/>
      <c r="AR613" s="22"/>
      <c r="AS613" s="22"/>
      <c r="AT613" s="22"/>
      <c r="AU613" s="22"/>
      <c r="AV613" s="22"/>
      <c r="AW613" s="22"/>
      <c r="AX613" s="22"/>
      <c r="AY613" s="22"/>
    </row>
    <row r="614" spans="3:51" x14ac:dyDescent="0.25">
      <c r="C614" s="22"/>
      <c r="D614" s="22"/>
      <c r="E614" s="22"/>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c r="AD614" s="22"/>
      <c r="AE614" s="22"/>
      <c r="AF614" s="22"/>
      <c r="AG614" s="22"/>
      <c r="AH614" s="22"/>
      <c r="AI614" s="22"/>
      <c r="AJ614" s="22"/>
      <c r="AK614" s="22"/>
      <c r="AL614" s="22"/>
      <c r="AM614" s="22"/>
      <c r="AN614" s="22"/>
      <c r="AO614" s="22"/>
      <c r="AP614" s="22"/>
      <c r="AQ614" s="22"/>
      <c r="AR614" s="22"/>
      <c r="AS614" s="22"/>
      <c r="AT614" s="22"/>
      <c r="AU614" s="22"/>
      <c r="AV614" s="22"/>
      <c r="AW614" s="22"/>
      <c r="AX614" s="22"/>
      <c r="AY614" s="22"/>
    </row>
    <row r="615" spans="3:51" x14ac:dyDescent="0.25">
      <c r="C615" s="22"/>
      <c r="D615" s="22"/>
      <c r="E615" s="22"/>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c r="AD615" s="22"/>
      <c r="AE615" s="22"/>
      <c r="AF615" s="22"/>
      <c r="AG615" s="22"/>
      <c r="AH615" s="22"/>
      <c r="AI615" s="22"/>
      <c r="AJ615" s="22"/>
      <c r="AK615" s="22"/>
      <c r="AL615" s="22"/>
      <c r="AM615" s="22"/>
      <c r="AN615" s="22"/>
      <c r="AO615" s="22"/>
      <c r="AP615" s="22"/>
      <c r="AQ615" s="22"/>
      <c r="AR615" s="22"/>
      <c r="AS615" s="22"/>
      <c r="AT615" s="22"/>
      <c r="AU615" s="22"/>
      <c r="AV615" s="22"/>
      <c r="AW615" s="22"/>
      <c r="AX615" s="22"/>
      <c r="AY615" s="22"/>
    </row>
    <row r="616" spans="3:51" x14ac:dyDescent="0.25">
      <c r="C616" s="22"/>
      <c r="D616" s="22"/>
      <c r="E616" s="22"/>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c r="AD616" s="22"/>
      <c r="AE616" s="22"/>
      <c r="AF616" s="22"/>
      <c r="AG616" s="22"/>
      <c r="AH616" s="22"/>
      <c r="AI616" s="22"/>
      <c r="AJ616" s="22"/>
      <c r="AK616" s="22"/>
      <c r="AL616" s="22"/>
      <c r="AM616" s="22"/>
      <c r="AN616" s="22"/>
      <c r="AO616" s="22"/>
      <c r="AP616" s="22"/>
      <c r="AQ616" s="22"/>
      <c r="AR616" s="22"/>
      <c r="AS616" s="22"/>
      <c r="AT616" s="22"/>
      <c r="AU616" s="22"/>
      <c r="AV616" s="22"/>
      <c r="AW616" s="22"/>
      <c r="AX616" s="22"/>
      <c r="AY616" s="22"/>
    </row>
    <row r="617" spans="3:51" x14ac:dyDescent="0.25">
      <c r="C617" s="22"/>
      <c r="D617" s="22"/>
      <c r="E617" s="22"/>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c r="AD617" s="22"/>
      <c r="AE617" s="22"/>
      <c r="AF617" s="22"/>
      <c r="AG617" s="22"/>
      <c r="AH617" s="22"/>
      <c r="AI617" s="22"/>
      <c r="AJ617" s="22"/>
      <c r="AK617" s="22"/>
      <c r="AL617" s="22"/>
      <c r="AM617" s="22"/>
      <c r="AN617" s="22"/>
      <c r="AO617" s="22"/>
      <c r="AP617" s="22"/>
      <c r="AQ617" s="22"/>
      <c r="AR617" s="22"/>
      <c r="AS617" s="22"/>
      <c r="AT617" s="22"/>
      <c r="AU617" s="22"/>
      <c r="AV617" s="22"/>
      <c r="AW617" s="22"/>
      <c r="AX617" s="22"/>
      <c r="AY617" s="22"/>
    </row>
    <row r="618" spans="3:51" x14ac:dyDescent="0.25">
      <c r="C618" s="22"/>
      <c r="D618" s="22"/>
      <c r="E618" s="22"/>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c r="AD618" s="22"/>
      <c r="AE618" s="22"/>
      <c r="AF618" s="22"/>
      <c r="AG618" s="22"/>
      <c r="AH618" s="22"/>
      <c r="AI618" s="22"/>
      <c r="AJ618" s="22"/>
      <c r="AK618" s="22"/>
      <c r="AL618" s="22"/>
      <c r="AM618" s="22"/>
      <c r="AN618" s="22"/>
      <c r="AO618" s="22"/>
      <c r="AP618" s="22"/>
      <c r="AQ618" s="22"/>
      <c r="AR618" s="22"/>
      <c r="AS618" s="22"/>
      <c r="AT618" s="22"/>
      <c r="AU618" s="22"/>
      <c r="AV618" s="22"/>
      <c r="AW618" s="22"/>
      <c r="AX618" s="22"/>
      <c r="AY618" s="22"/>
    </row>
    <row r="619" spans="3:51" x14ac:dyDescent="0.25">
      <c r="C619" s="22"/>
      <c r="D619" s="22"/>
      <c r="E619" s="22"/>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c r="AD619" s="22"/>
      <c r="AE619" s="22"/>
      <c r="AF619" s="22"/>
      <c r="AG619" s="22"/>
      <c r="AH619" s="22"/>
      <c r="AI619" s="22"/>
      <c r="AJ619" s="22"/>
      <c r="AK619" s="22"/>
      <c r="AL619" s="22"/>
      <c r="AM619" s="22"/>
      <c r="AN619" s="22"/>
      <c r="AO619" s="22"/>
      <c r="AP619" s="22"/>
      <c r="AQ619" s="22"/>
      <c r="AR619" s="22"/>
      <c r="AS619" s="22"/>
      <c r="AT619" s="22"/>
      <c r="AU619" s="22"/>
      <c r="AV619" s="22"/>
      <c r="AW619" s="22"/>
      <c r="AX619" s="22"/>
      <c r="AY619" s="22"/>
    </row>
    <row r="620" spans="3:51" x14ac:dyDescent="0.25">
      <c r="C620" s="22"/>
      <c r="D620" s="22"/>
      <c r="E620" s="22"/>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c r="AD620" s="22"/>
      <c r="AE620" s="22"/>
      <c r="AF620" s="22"/>
      <c r="AG620" s="22"/>
      <c r="AH620" s="22"/>
      <c r="AI620" s="22"/>
      <c r="AJ620" s="22"/>
      <c r="AK620" s="22"/>
      <c r="AL620" s="22"/>
      <c r="AM620" s="22"/>
      <c r="AN620" s="22"/>
      <c r="AO620" s="22"/>
      <c r="AP620" s="22"/>
      <c r="AQ620" s="22"/>
      <c r="AR620" s="22"/>
      <c r="AS620" s="22"/>
      <c r="AT620" s="22"/>
      <c r="AU620" s="22"/>
      <c r="AV620" s="22"/>
      <c r="AW620" s="22"/>
      <c r="AX620" s="22"/>
      <c r="AY620" s="22"/>
    </row>
    <row r="621" spans="3:51" x14ac:dyDescent="0.25">
      <c r="C621" s="22"/>
      <c r="D621" s="22"/>
      <c r="E621" s="22"/>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c r="AD621" s="22"/>
      <c r="AE621" s="22"/>
      <c r="AF621" s="22"/>
      <c r="AG621" s="22"/>
      <c r="AH621" s="22"/>
      <c r="AI621" s="22"/>
      <c r="AJ621" s="22"/>
      <c r="AK621" s="22"/>
      <c r="AL621" s="22"/>
      <c r="AM621" s="22"/>
      <c r="AN621" s="22"/>
      <c r="AO621" s="22"/>
      <c r="AP621" s="22"/>
      <c r="AQ621" s="22"/>
      <c r="AR621" s="22"/>
      <c r="AS621" s="22"/>
      <c r="AT621" s="22"/>
      <c r="AU621" s="22"/>
      <c r="AV621" s="22"/>
      <c r="AW621" s="22"/>
      <c r="AX621" s="22"/>
      <c r="AY621" s="22"/>
    </row>
    <row r="622" spans="3:51" x14ac:dyDescent="0.25">
      <c r="C622" s="22"/>
      <c r="D622" s="22"/>
      <c r="E622" s="22"/>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c r="AD622" s="22"/>
      <c r="AE622" s="22"/>
      <c r="AF622" s="22"/>
      <c r="AG622" s="22"/>
      <c r="AH622" s="22"/>
      <c r="AI622" s="22"/>
      <c r="AJ622" s="22"/>
      <c r="AK622" s="22"/>
      <c r="AL622" s="22"/>
      <c r="AM622" s="22"/>
      <c r="AN622" s="22"/>
      <c r="AO622" s="22"/>
      <c r="AP622" s="22"/>
      <c r="AQ622" s="22"/>
      <c r="AR622" s="22"/>
      <c r="AS622" s="22"/>
      <c r="AT622" s="22"/>
      <c r="AU622" s="22"/>
      <c r="AV622" s="22"/>
      <c r="AW622" s="22"/>
      <c r="AX622" s="22"/>
      <c r="AY622" s="22"/>
    </row>
    <row r="623" spans="3:51" x14ac:dyDescent="0.25">
      <c r="C623" s="22"/>
      <c r="D623" s="22"/>
      <c r="E623" s="22"/>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c r="AD623" s="22"/>
      <c r="AE623" s="22"/>
      <c r="AF623" s="22"/>
      <c r="AG623" s="22"/>
      <c r="AH623" s="22"/>
      <c r="AI623" s="22"/>
      <c r="AJ623" s="22"/>
      <c r="AK623" s="22"/>
      <c r="AL623" s="22"/>
      <c r="AM623" s="22"/>
      <c r="AN623" s="22"/>
      <c r="AO623" s="22"/>
      <c r="AP623" s="22"/>
      <c r="AQ623" s="22"/>
      <c r="AR623" s="22"/>
      <c r="AS623" s="22"/>
      <c r="AT623" s="22"/>
      <c r="AU623" s="22"/>
      <c r="AV623" s="22"/>
      <c r="AW623" s="22"/>
      <c r="AX623" s="22"/>
      <c r="AY623" s="22"/>
    </row>
    <row r="624" spans="3:51" x14ac:dyDescent="0.25">
      <c r="C624" s="22"/>
      <c r="D624" s="22"/>
      <c r="E624" s="22"/>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c r="AD624" s="22"/>
      <c r="AE624" s="22"/>
      <c r="AF624" s="22"/>
      <c r="AG624" s="22"/>
      <c r="AH624" s="22"/>
      <c r="AI624" s="22"/>
      <c r="AJ624" s="22"/>
      <c r="AK624" s="22"/>
      <c r="AL624" s="22"/>
      <c r="AM624" s="22"/>
      <c r="AN624" s="22"/>
      <c r="AO624" s="22"/>
      <c r="AP624" s="22"/>
      <c r="AQ624" s="22"/>
      <c r="AR624" s="22"/>
      <c r="AS624" s="22"/>
      <c r="AT624" s="22"/>
      <c r="AU624" s="22"/>
      <c r="AV624" s="22"/>
      <c r="AW624" s="22"/>
      <c r="AX624" s="22"/>
      <c r="AY624" s="22"/>
    </row>
    <row r="625" spans="3:51" x14ac:dyDescent="0.25">
      <c r="C625" s="22"/>
      <c r="D625" s="22"/>
      <c r="E625" s="22"/>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c r="AD625" s="22"/>
      <c r="AE625" s="22"/>
      <c r="AF625" s="22"/>
      <c r="AG625" s="22"/>
      <c r="AH625" s="22"/>
      <c r="AI625" s="22"/>
      <c r="AJ625" s="22"/>
      <c r="AK625" s="22"/>
      <c r="AL625" s="22"/>
      <c r="AM625" s="22"/>
      <c r="AN625" s="22"/>
      <c r="AO625" s="22"/>
      <c r="AP625" s="22"/>
      <c r="AQ625" s="22"/>
      <c r="AR625" s="22"/>
      <c r="AS625" s="22"/>
      <c r="AT625" s="22"/>
      <c r="AU625" s="22"/>
      <c r="AV625" s="22"/>
      <c r="AW625" s="22"/>
      <c r="AX625" s="22"/>
      <c r="AY625" s="22"/>
    </row>
    <row r="626" spans="3:51" x14ac:dyDescent="0.25">
      <c r="C626" s="22"/>
      <c r="D626" s="22"/>
      <c r="E626" s="22"/>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c r="AD626" s="22"/>
      <c r="AE626" s="22"/>
      <c r="AF626" s="22"/>
      <c r="AG626" s="22"/>
      <c r="AH626" s="22"/>
      <c r="AI626" s="22"/>
      <c r="AJ626" s="22"/>
      <c r="AK626" s="22"/>
      <c r="AL626" s="22"/>
      <c r="AM626" s="22"/>
      <c r="AN626" s="22"/>
      <c r="AO626" s="22"/>
      <c r="AP626" s="22"/>
      <c r="AQ626" s="22"/>
      <c r="AR626" s="22"/>
      <c r="AS626" s="22"/>
      <c r="AT626" s="22"/>
      <c r="AU626" s="22"/>
      <c r="AV626" s="22"/>
      <c r="AW626" s="22"/>
      <c r="AX626" s="22"/>
      <c r="AY626" s="22"/>
    </row>
    <row r="627" spans="3:51" x14ac:dyDescent="0.25">
      <c r="C627" s="22"/>
      <c r="D627" s="22"/>
      <c r="E627" s="22"/>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c r="AD627" s="22"/>
      <c r="AE627" s="22"/>
      <c r="AF627" s="22"/>
      <c r="AG627" s="22"/>
      <c r="AH627" s="22"/>
      <c r="AI627" s="22"/>
      <c r="AJ627" s="22"/>
      <c r="AK627" s="22"/>
      <c r="AL627" s="22"/>
      <c r="AM627" s="22"/>
      <c r="AN627" s="22"/>
      <c r="AO627" s="22"/>
      <c r="AP627" s="22"/>
      <c r="AQ627" s="22"/>
      <c r="AR627" s="22"/>
      <c r="AS627" s="22"/>
      <c r="AT627" s="22"/>
      <c r="AU627" s="22"/>
      <c r="AV627" s="22"/>
      <c r="AW627" s="22"/>
      <c r="AX627" s="22"/>
      <c r="AY627" s="22"/>
    </row>
    <row r="628" spans="3:51" x14ac:dyDescent="0.25">
      <c r="C628" s="22"/>
      <c r="D628" s="22"/>
      <c r="E628" s="22"/>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c r="AD628" s="22"/>
      <c r="AE628" s="22"/>
      <c r="AF628" s="22"/>
      <c r="AG628" s="22"/>
      <c r="AH628" s="22"/>
      <c r="AI628" s="22"/>
      <c r="AJ628" s="22"/>
      <c r="AK628" s="22"/>
      <c r="AL628" s="22"/>
      <c r="AM628" s="22"/>
      <c r="AN628" s="22"/>
      <c r="AO628" s="22"/>
      <c r="AP628" s="22"/>
      <c r="AQ628" s="22"/>
      <c r="AR628" s="22"/>
      <c r="AS628" s="22"/>
      <c r="AT628" s="22"/>
      <c r="AU628" s="22"/>
      <c r="AV628" s="22"/>
      <c r="AW628" s="22"/>
      <c r="AX628" s="22"/>
      <c r="AY628" s="22"/>
    </row>
    <row r="629" spans="3:51" x14ac:dyDescent="0.25">
      <c r="C629" s="22"/>
      <c r="D629" s="22"/>
      <c r="E629" s="22"/>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c r="AD629" s="22"/>
      <c r="AE629" s="22"/>
      <c r="AF629" s="22"/>
      <c r="AG629" s="22"/>
      <c r="AH629" s="22"/>
      <c r="AI629" s="22"/>
      <c r="AJ629" s="22"/>
      <c r="AK629" s="22"/>
      <c r="AL629" s="22"/>
      <c r="AM629" s="22"/>
      <c r="AN629" s="22"/>
      <c r="AO629" s="22"/>
      <c r="AP629" s="22"/>
      <c r="AQ629" s="22"/>
      <c r="AR629" s="22"/>
      <c r="AS629" s="22"/>
      <c r="AT629" s="22"/>
      <c r="AU629" s="22"/>
      <c r="AV629" s="22"/>
      <c r="AW629" s="22"/>
      <c r="AX629" s="22"/>
      <c r="AY629" s="22"/>
    </row>
    <row r="630" spans="3:51" x14ac:dyDescent="0.25">
      <c r="C630" s="22"/>
      <c r="D630" s="22"/>
      <c r="E630" s="22"/>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c r="AD630" s="22"/>
      <c r="AE630" s="22"/>
      <c r="AF630" s="22"/>
      <c r="AG630" s="22"/>
      <c r="AH630" s="22"/>
      <c r="AI630" s="22"/>
      <c r="AJ630" s="22"/>
      <c r="AK630" s="22"/>
      <c r="AL630" s="22"/>
      <c r="AM630" s="22"/>
      <c r="AN630" s="22"/>
      <c r="AO630" s="22"/>
      <c r="AP630" s="22"/>
      <c r="AQ630" s="22"/>
      <c r="AR630" s="22"/>
      <c r="AS630" s="22"/>
      <c r="AT630" s="22"/>
      <c r="AU630" s="22"/>
      <c r="AV630" s="22"/>
      <c r="AW630" s="22"/>
      <c r="AX630" s="22"/>
      <c r="AY630" s="22"/>
    </row>
    <row r="631" spans="3:51" x14ac:dyDescent="0.25">
      <c r="C631" s="22"/>
      <c r="D631" s="22"/>
      <c r="E631" s="22"/>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c r="AD631" s="22"/>
      <c r="AE631" s="22"/>
      <c r="AF631" s="22"/>
      <c r="AG631" s="22"/>
      <c r="AH631" s="22"/>
      <c r="AI631" s="22"/>
      <c r="AJ631" s="22"/>
      <c r="AK631" s="22"/>
      <c r="AL631" s="22"/>
      <c r="AM631" s="22"/>
      <c r="AN631" s="22"/>
      <c r="AO631" s="22"/>
      <c r="AP631" s="22"/>
      <c r="AQ631" s="22"/>
      <c r="AR631" s="22"/>
      <c r="AS631" s="22"/>
      <c r="AT631" s="22"/>
      <c r="AU631" s="22"/>
      <c r="AV631" s="22"/>
      <c r="AW631" s="22"/>
      <c r="AX631" s="22"/>
      <c r="AY631" s="22"/>
    </row>
    <row r="632" spans="3:51" x14ac:dyDescent="0.25">
      <c r="C632" s="22"/>
      <c r="D632" s="22"/>
      <c r="E632" s="22"/>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c r="AD632" s="22"/>
      <c r="AE632" s="22"/>
      <c r="AF632" s="22"/>
      <c r="AG632" s="22"/>
      <c r="AH632" s="22"/>
      <c r="AI632" s="22"/>
      <c r="AJ632" s="22"/>
      <c r="AK632" s="22"/>
      <c r="AL632" s="22"/>
      <c r="AM632" s="22"/>
      <c r="AN632" s="22"/>
      <c r="AO632" s="22"/>
      <c r="AP632" s="22"/>
      <c r="AQ632" s="22"/>
      <c r="AR632" s="22"/>
      <c r="AS632" s="22"/>
      <c r="AT632" s="22"/>
      <c r="AU632" s="22"/>
      <c r="AV632" s="22"/>
      <c r="AW632" s="22"/>
      <c r="AX632" s="22"/>
      <c r="AY632" s="22"/>
    </row>
    <row r="633" spans="3:51" x14ac:dyDescent="0.25">
      <c r="C633" s="22"/>
      <c r="D633" s="22"/>
      <c r="E633" s="22"/>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c r="AD633" s="22"/>
      <c r="AE633" s="22"/>
      <c r="AF633" s="22"/>
      <c r="AG633" s="22"/>
      <c r="AH633" s="22"/>
      <c r="AI633" s="22"/>
      <c r="AJ633" s="22"/>
      <c r="AK633" s="22"/>
      <c r="AL633" s="22"/>
      <c r="AM633" s="22"/>
      <c r="AN633" s="22"/>
      <c r="AO633" s="22"/>
      <c r="AP633" s="22"/>
      <c r="AQ633" s="22"/>
      <c r="AR633" s="22"/>
      <c r="AS633" s="22"/>
      <c r="AT633" s="22"/>
      <c r="AU633" s="22"/>
      <c r="AV633" s="22"/>
      <c r="AW633" s="22"/>
      <c r="AX633" s="22"/>
      <c r="AY633" s="22"/>
    </row>
    <row r="634" spans="3:51" x14ac:dyDescent="0.25">
      <c r="C634" s="22"/>
      <c r="D634" s="22"/>
      <c r="E634" s="22"/>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c r="AD634" s="22"/>
      <c r="AE634" s="22"/>
      <c r="AF634" s="22"/>
      <c r="AG634" s="22"/>
      <c r="AH634" s="22"/>
      <c r="AI634" s="22"/>
      <c r="AJ634" s="22"/>
      <c r="AK634" s="22"/>
      <c r="AL634" s="22"/>
      <c r="AM634" s="22"/>
      <c r="AN634" s="22"/>
      <c r="AO634" s="22"/>
      <c r="AP634" s="22"/>
      <c r="AQ634" s="22"/>
      <c r="AR634" s="22"/>
      <c r="AS634" s="22"/>
      <c r="AT634" s="22"/>
      <c r="AU634" s="22"/>
      <c r="AV634" s="22"/>
      <c r="AW634" s="22"/>
      <c r="AX634" s="22"/>
      <c r="AY634" s="22"/>
    </row>
    <row r="635" spans="3:51" x14ac:dyDescent="0.25">
      <c r="C635" s="22"/>
      <c r="D635" s="22"/>
      <c r="E635" s="22"/>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c r="AD635" s="22"/>
      <c r="AE635" s="22"/>
      <c r="AF635" s="22"/>
      <c r="AG635" s="22"/>
      <c r="AH635" s="22"/>
      <c r="AI635" s="22"/>
      <c r="AJ635" s="22"/>
      <c r="AK635" s="22"/>
      <c r="AL635" s="22"/>
      <c r="AM635" s="22"/>
      <c r="AN635" s="22"/>
      <c r="AO635" s="22"/>
      <c r="AP635" s="22"/>
      <c r="AQ635" s="22"/>
      <c r="AR635" s="22"/>
      <c r="AS635" s="22"/>
      <c r="AT635" s="22"/>
      <c r="AU635" s="22"/>
      <c r="AV635" s="22"/>
      <c r="AW635" s="22"/>
      <c r="AX635" s="22"/>
      <c r="AY635" s="22"/>
    </row>
    <row r="636" spans="3:51" x14ac:dyDescent="0.25">
      <c r="C636" s="22"/>
      <c r="D636" s="22"/>
      <c r="E636" s="22"/>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c r="AD636" s="22"/>
      <c r="AE636" s="22"/>
      <c r="AF636" s="22"/>
      <c r="AG636" s="22"/>
      <c r="AH636" s="22"/>
      <c r="AI636" s="22"/>
      <c r="AJ636" s="22"/>
      <c r="AK636" s="22"/>
      <c r="AL636" s="22"/>
      <c r="AM636" s="22"/>
      <c r="AN636" s="22"/>
      <c r="AO636" s="22"/>
      <c r="AP636" s="22"/>
      <c r="AQ636" s="22"/>
      <c r="AR636" s="22"/>
      <c r="AS636" s="22"/>
      <c r="AT636" s="22"/>
      <c r="AU636" s="22"/>
      <c r="AV636" s="22"/>
      <c r="AW636" s="22"/>
      <c r="AX636" s="22"/>
      <c r="AY636" s="22"/>
    </row>
    <row r="637" spans="3:51" x14ac:dyDescent="0.25">
      <c r="C637" s="22"/>
      <c r="D637" s="22"/>
      <c r="E637" s="22"/>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c r="AD637" s="22"/>
      <c r="AE637" s="22"/>
      <c r="AF637" s="22"/>
      <c r="AG637" s="22"/>
      <c r="AH637" s="22"/>
      <c r="AI637" s="22"/>
      <c r="AJ637" s="22"/>
      <c r="AK637" s="22"/>
      <c r="AL637" s="22"/>
      <c r="AM637" s="22"/>
      <c r="AN637" s="22"/>
      <c r="AO637" s="22"/>
      <c r="AP637" s="22"/>
      <c r="AQ637" s="22"/>
      <c r="AR637" s="22"/>
      <c r="AS637" s="22"/>
      <c r="AT637" s="22"/>
      <c r="AU637" s="22"/>
      <c r="AV637" s="22"/>
      <c r="AW637" s="22"/>
      <c r="AX637" s="22"/>
      <c r="AY637" s="22"/>
    </row>
    <row r="638" spans="3:51" x14ac:dyDescent="0.25">
      <c r="C638" s="22"/>
      <c r="D638" s="22"/>
      <c r="E638" s="22"/>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c r="AD638" s="22"/>
      <c r="AE638" s="22"/>
      <c r="AF638" s="22"/>
      <c r="AG638" s="22"/>
      <c r="AH638" s="22"/>
      <c r="AI638" s="22"/>
      <c r="AJ638" s="22"/>
      <c r="AK638" s="22"/>
      <c r="AL638" s="22"/>
      <c r="AM638" s="22"/>
      <c r="AN638" s="22"/>
      <c r="AO638" s="22"/>
      <c r="AP638" s="22"/>
      <c r="AQ638" s="22"/>
      <c r="AR638" s="22"/>
      <c r="AS638" s="22"/>
      <c r="AT638" s="22"/>
      <c r="AU638" s="22"/>
      <c r="AV638" s="22"/>
      <c r="AW638" s="22"/>
      <c r="AX638" s="22"/>
      <c r="AY638" s="22"/>
    </row>
    <row r="639" spans="3:51" x14ac:dyDescent="0.25">
      <c r="C639" s="22"/>
      <c r="D639" s="22"/>
      <c r="E639" s="22"/>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c r="AD639" s="22"/>
      <c r="AE639" s="22"/>
      <c r="AF639" s="22"/>
      <c r="AG639" s="22"/>
      <c r="AH639" s="22"/>
      <c r="AI639" s="22"/>
      <c r="AJ639" s="22"/>
      <c r="AK639" s="22"/>
      <c r="AL639" s="22"/>
      <c r="AM639" s="22"/>
      <c r="AN639" s="22"/>
      <c r="AO639" s="22"/>
      <c r="AP639" s="22"/>
      <c r="AQ639" s="22"/>
      <c r="AR639" s="22"/>
      <c r="AS639" s="22"/>
      <c r="AT639" s="22"/>
      <c r="AU639" s="22"/>
      <c r="AV639" s="22"/>
      <c r="AW639" s="22"/>
      <c r="AX639" s="22"/>
      <c r="AY639" s="22"/>
    </row>
    <row r="640" spans="3:51" x14ac:dyDescent="0.25">
      <c r="C640" s="22"/>
      <c r="D640" s="22"/>
      <c r="E640" s="22"/>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c r="AD640" s="22"/>
      <c r="AE640" s="22"/>
      <c r="AF640" s="22"/>
      <c r="AG640" s="22"/>
      <c r="AH640" s="22"/>
      <c r="AI640" s="22"/>
      <c r="AJ640" s="22"/>
      <c r="AK640" s="22"/>
      <c r="AL640" s="22"/>
      <c r="AM640" s="22"/>
      <c r="AN640" s="22"/>
      <c r="AO640" s="22"/>
      <c r="AP640" s="22"/>
      <c r="AQ640" s="22"/>
      <c r="AR640" s="22"/>
      <c r="AS640" s="22"/>
      <c r="AT640" s="22"/>
      <c r="AU640" s="22"/>
      <c r="AV640" s="22"/>
      <c r="AW640" s="22"/>
      <c r="AX640" s="22"/>
      <c r="AY640" s="22"/>
    </row>
    <row r="641" spans="3:51" x14ac:dyDescent="0.25">
      <c r="C641" s="22"/>
      <c r="D641" s="22"/>
      <c r="E641" s="22"/>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c r="AD641" s="22"/>
      <c r="AE641" s="22"/>
      <c r="AF641" s="22"/>
      <c r="AG641" s="22"/>
      <c r="AH641" s="22"/>
      <c r="AI641" s="22"/>
      <c r="AJ641" s="22"/>
      <c r="AK641" s="22"/>
      <c r="AL641" s="22"/>
      <c r="AM641" s="22"/>
      <c r="AN641" s="22"/>
      <c r="AO641" s="22"/>
      <c r="AP641" s="22"/>
      <c r="AQ641" s="22"/>
      <c r="AR641" s="22"/>
      <c r="AS641" s="22"/>
      <c r="AT641" s="22"/>
      <c r="AU641" s="22"/>
      <c r="AV641" s="22"/>
      <c r="AW641" s="22"/>
      <c r="AX641" s="22"/>
      <c r="AY641" s="22"/>
    </row>
    <row r="642" spans="3:51" x14ac:dyDescent="0.25">
      <c r="C642" s="22"/>
      <c r="D642" s="22"/>
      <c r="E642" s="22"/>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c r="AD642" s="22"/>
      <c r="AE642" s="22"/>
      <c r="AF642" s="22"/>
      <c r="AG642" s="22"/>
      <c r="AH642" s="22"/>
      <c r="AI642" s="22"/>
      <c r="AJ642" s="22"/>
      <c r="AK642" s="22"/>
      <c r="AL642" s="22"/>
      <c r="AM642" s="22"/>
      <c r="AN642" s="22"/>
      <c r="AO642" s="22"/>
      <c r="AP642" s="22"/>
      <c r="AQ642" s="22"/>
      <c r="AR642" s="22"/>
      <c r="AS642" s="22"/>
      <c r="AT642" s="22"/>
      <c r="AU642" s="22"/>
      <c r="AV642" s="22"/>
      <c r="AW642" s="22"/>
      <c r="AX642" s="22"/>
      <c r="AY642" s="22"/>
    </row>
    <row r="643" spans="3:51" x14ac:dyDescent="0.25">
      <c r="C643" s="22"/>
      <c r="D643" s="22"/>
      <c r="E643" s="22"/>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c r="AD643" s="22"/>
      <c r="AE643" s="22"/>
      <c r="AF643" s="22"/>
      <c r="AG643" s="22"/>
      <c r="AH643" s="22"/>
      <c r="AI643" s="22"/>
      <c r="AJ643" s="22"/>
      <c r="AK643" s="22"/>
      <c r="AL643" s="22"/>
      <c r="AM643" s="22"/>
      <c r="AN643" s="22"/>
      <c r="AO643" s="22"/>
      <c r="AP643" s="22"/>
      <c r="AQ643" s="22"/>
      <c r="AR643" s="22"/>
      <c r="AS643" s="22"/>
      <c r="AT643" s="22"/>
      <c r="AU643" s="22"/>
      <c r="AV643" s="22"/>
      <c r="AW643" s="22"/>
      <c r="AX643" s="22"/>
      <c r="AY643" s="22"/>
    </row>
    <row r="644" spans="3:51" x14ac:dyDescent="0.25">
      <c r="C644" s="22"/>
      <c r="D644" s="22"/>
      <c r="E644" s="22"/>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c r="AD644" s="22"/>
      <c r="AE644" s="22"/>
      <c r="AF644" s="22"/>
      <c r="AG644" s="22"/>
      <c r="AH644" s="22"/>
      <c r="AI644" s="22"/>
      <c r="AJ644" s="22"/>
      <c r="AK644" s="22"/>
      <c r="AL644" s="22"/>
      <c r="AM644" s="22"/>
      <c r="AN644" s="22"/>
      <c r="AO644" s="22"/>
      <c r="AP644" s="22"/>
      <c r="AQ644" s="22"/>
      <c r="AR644" s="22"/>
      <c r="AS644" s="22"/>
      <c r="AT644" s="22"/>
      <c r="AU644" s="22"/>
      <c r="AV644" s="22"/>
      <c r="AW644" s="22"/>
      <c r="AX644" s="22"/>
      <c r="AY644" s="22"/>
    </row>
    <row r="645" spans="3:51" x14ac:dyDescent="0.25">
      <c r="C645" s="22"/>
      <c r="D645" s="22"/>
      <c r="E645" s="22"/>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c r="AD645" s="22"/>
      <c r="AE645" s="22"/>
      <c r="AF645" s="22"/>
      <c r="AG645" s="22"/>
      <c r="AH645" s="22"/>
      <c r="AI645" s="22"/>
      <c r="AJ645" s="22"/>
      <c r="AK645" s="22"/>
      <c r="AL645" s="22"/>
      <c r="AM645" s="22"/>
      <c r="AN645" s="22"/>
      <c r="AO645" s="22"/>
      <c r="AP645" s="22"/>
      <c r="AQ645" s="22"/>
      <c r="AR645" s="22"/>
      <c r="AS645" s="22"/>
      <c r="AT645" s="22"/>
      <c r="AU645" s="22"/>
      <c r="AV645" s="22"/>
      <c r="AW645" s="22"/>
      <c r="AX645" s="22"/>
      <c r="AY645" s="22"/>
    </row>
    <row r="646" spans="3:51" x14ac:dyDescent="0.25">
      <c r="C646" s="22"/>
      <c r="D646" s="22"/>
      <c r="E646" s="22"/>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c r="AD646" s="22"/>
      <c r="AE646" s="22"/>
      <c r="AF646" s="22"/>
      <c r="AG646" s="22"/>
      <c r="AH646" s="22"/>
      <c r="AI646" s="22"/>
      <c r="AJ646" s="22"/>
      <c r="AK646" s="22"/>
      <c r="AL646" s="22"/>
      <c r="AM646" s="22"/>
      <c r="AN646" s="22"/>
      <c r="AO646" s="22"/>
      <c r="AP646" s="22"/>
      <c r="AQ646" s="22"/>
      <c r="AR646" s="22"/>
      <c r="AS646" s="22"/>
      <c r="AT646" s="22"/>
      <c r="AU646" s="22"/>
      <c r="AV646" s="22"/>
      <c r="AW646" s="22"/>
      <c r="AX646" s="22"/>
      <c r="AY646" s="22"/>
    </row>
    <row r="647" spans="3:51" x14ac:dyDescent="0.25">
      <c r="C647" s="22"/>
      <c r="D647" s="22"/>
      <c r="E647" s="22"/>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c r="AD647" s="22"/>
      <c r="AE647" s="22"/>
      <c r="AF647" s="22"/>
      <c r="AG647" s="22"/>
      <c r="AH647" s="22"/>
      <c r="AI647" s="22"/>
      <c r="AJ647" s="22"/>
      <c r="AK647" s="22"/>
      <c r="AL647" s="22"/>
      <c r="AM647" s="22"/>
      <c r="AN647" s="22"/>
      <c r="AO647" s="22"/>
      <c r="AP647" s="22"/>
      <c r="AQ647" s="22"/>
      <c r="AR647" s="22"/>
      <c r="AS647" s="22"/>
      <c r="AT647" s="22"/>
      <c r="AU647" s="22"/>
      <c r="AV647" s="22"/>
      <c r="AW647" s="22"/>
      <c r="AX647" s="22"/>
      <c r="AY647" s="22"/>
    </row>
    <row r="648" spans="3:51" x14ac:dyDescent="0.25">
      <c r="C648" s="22"/>
      <c r="D648" s="22"/>
      <c r="E648" s="22"/>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c r="AD648" s="22"/>
      <c r="AE648" s="22"/>
      <c r="AF648" s="22"/>
      <c r="AG648" s="22"/>
      <c r="AH648" s="22"/>
      <c r="AI648" s="22"/>
      <c r="AJ648" s="22"/>
      <c r="AK648" s="22"/>
      <c r="AL648" s="22"/>
      <c r="AM648" s="22"/>
      <c r="AN648" s="22"/>
      <c r="AO648" s="22"/>
      <c r="AP648" s="22"/>
      <c r="AQ648" s="22"/>
      <c r="AR648" s="22"/>
      <c r="AS648" s="22"/>
      <c r="AT648" s="22"/>
      <c r="AU648" s="22"/>
      <c r="AV648" s="22"/>
      <c r="AW648" s="22"/>
      <c r="AX648" s="22"/>
      <c r="AY648" s="22"/>
    </row>
    <row r="649" spans="3:51" x14ac:dyDescent="0.25">
      <c r="C649" s="22"/>
      <c r="D649" s="22"/>
      <c r="E649" s="22"/>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c r="AD649" s="22"/>
      <c r="AE649" s="22"/>
      <c r="AF649" s="22"/>
      <c r="AG649" s="22"/>
      <c r="AH649" s="22"/>
      <c r="AI649" s="22"/>
      <c r="AJ649" s="22"/>
      <c r="AK649" s="22"/>
      <c r="AL649" s="22"/>
      <c r="AM649" s="22"/>
      <c r="AN649" s="22"/>
      <c r="AO649" s="22"/>
      <c r="AP649" s="22"/>
      <c r="AQ649" s="22"/>
      <c r="AR649" s="22"/>
      <c r="AS649" s="22"/>
      <c r="AT649" s="22"/>
      <c r="AU649" s="22"/>
      <c r="AV649" s="22"/>
      <c r="AW649" s="22"/>
      <c r="AX649" s="22"/>
      <c r="AY649" s="22"/>
    </row>
    <row r="650" spans="3:51" x14ac:dyDescent="0.25">
      <c r="C650" s="22"/>
      <c r="D650" s="22"/>
      <c r="E650" s="22"/>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c r="AD650" s="22"/>
      <c r="AE650" s="22"/>
      <c r="AF650" s="22"/>
      <c r="AG650" s="22"/>
      <c r="AH650" s="22"/>
      <c r="AI650" s="22"/>
      <c r="AJ650" s="22"/>
      <c r="AK650" s="22"/>
      <c r="AL650" s="22"/>
      <c r="AM650" s="22"/>
      <c r="AN650" s="22"/>
      <c r="AO650" s="22"/>
      <c r="AP650" s="22"/>
      <c r="AQ650" s="22"/>
      <c r="AR650" s="22"/>
      <c r="AS650" s="22"/>
      <c r="AT650" s="22"/>
      <c r="AU650" s="22"/>
      <c r="AV650" s="22"/>
      <c r="AW650" s="22"/>
      <c r="AX650" s="22"/>
      <c r="AY650" s="22"/>
    </row>
    <row r="651" spans="3:51" x14ac:dyDescent="0.25">
      <c r="C651" s="22"/>
      <c r="D651" s="22"/>
      <c r="E651" s="22"/>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c r="AD651" s="22"/>
      <c r="AE651" s="22"/>
      <c r="AF651" s="22"/>
      <c r="AG651" s="22"/>
      <c r="AH651" s="22"/>
      <c r="AI651" s="22"/>
      <c r="AJ651" s="22"/>
      <c r="AK651" s="22"/>
      <c r="AL651" s="22"/>
      <c r="AM651" s="22"/>
      <c r="AN651" s="22"/>
      <c r="AO651" s="22"/>
      <c r="AP651" s="22"/>
      <c r="AQ651" s="22"/>
      <c r="AR651" s="22"/>
      <c r="AS651" s="22"/>
      <c r="AT651" s="22"/>
      <c r="AU651" s="22"/>
      <c r="AV651" s="22"/>
      <c r="AW651" s="22"/>
      <c r="AX651" s="22"/>
      <c r="AY651" s="22"/>
    </row>
    <row r="652" spans="3:51" x14ac:dyDescent="0.25">
      <c r="C652" s="22"/>
      <c r="D652" s="22"/>
      <c r="E652" s="22"/>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c r="AD652" s="22"/>
      <c r="AE652" s="22"/>
      <c r="AF652" s="22"/>
      <c r="AG652" s="22"/>
      <c r="AH652" s="22"/>
      <c r="AI652" s="22"/>
      <c r="AJ652" s="22"/>
      <c r="AK652" s="22"/>
      <c r="AL652" s="22"/>
      <c r="AM652" s="22"/>
      <c r="AN652" s="22"/>
      <c r="AO652" s="22"/>
      <c r="AP652" s="22"/>
      <c r="AQ652" s="22"/>
      <c r="AR652" s="22"/>
      <c r="AS652" s="22"/>
      <c r="AT652" s="22"/>
      <c r="AU652" s="22"/>
      <c r="AV652" s="22"/>
      <c r="AW652" s="22"/>
      <c r="AX652" s="22"/>
      <c r="AY652" s="22"/>
    </row>
    <row r="653" spans="3:51" x14ac:dyDescent="0.25">
      <c r="C653" s="22"/>
      <c r="D653" s="22"/>
      <c r="E653" s="22"/>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c r="AD653" s="22"/>
      <c r="AE653" s="22"/>
      <c r="AF653" s="22"/>
      <c r="AG653" s="22"/>
      <c r="AH653" s="22"/>
      <c r="AI653" s="22"/>
      <c r="AJ653" s="22"/>
      <c r="AK653" s="22"/>
      <c r="AL653" s="22"/>
      <c r="AM653" s="22"/>
      <c r="AN653" s="22"/>
      <c r="AO653" s="22"/>
      <c r="AP653" s="22"/>
      <c r="AQ653" s="22"/>
      <c r="AR653" s="22"/>
      <c r="AS653" s="22"/>
      <c r="AT653" s="22"/>
      <c r="AU653" s="22"/>
      <c r="AV653" s="22"/>
      <c r="AW653" s="22"/>
      <c r="AX653" s="22"/>
      <c r="AY653" s="22"/>
    </row>
    <row r="654" spans="3:51" x14ac:dyDescent="0.25">
      <c r="C654" s="22"/>
      <c r="D654" s="22"/>
      <c r="E654" s="22"/>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c r="AD654" s="22"/>
      <c r="AE654" s="22"/>
      <c r="AF654" s="22"/>
      <c r="AG654" s="22"/>
      <c r="AH654" s="22"/>
      <c r="AI654" s="22"/>
      <c r="AJ654" s="22"/>
      <c r="AK654" s="22"/>
      <c r="AL654" s="22"/>
      <c r="AM654" s="22"/>
      <c r="AN654" s="22"/>
      <c r="AO654" s="22"/>
      <c r="AP654" s="22"/>
      <c r="AQ654" s="22"/>
      <c r="AR654" s="22"/>
      <c r="AS654" s="22"/>
      <c r="AT654" s="22"/>
      <c r="AU654" s="22"/>
      <c r="AV654" s="22"/>
      <c r="AW654" s="22"/>
      <c r="AX654" s="22"/>
      <c r="AY654" s="22"/>
    </row>
    <row r="655" spans="3:51" x14ac:dyDescent="0.25">
      <c r="C655" s="22"/>
      <c r="D655" s="22"/>
      <c r="E655" s="22"/>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c r="AD655" s="22"/>
      <c r="AE655" s="22"/>
      <c r="AF655" s="22"/>
      <c r="AG655" s="22"/>
      <c r="AH655" s="22"/>
      <c r="AI655" s="22"/>
      <c r="AJ655" s="22"/>
      <c r="AK655" s="22"/>
      <c r="AL655" s="22"/>
      <c r="AM655" s="22"/>
      <c r="AN655" s="22"/>
      <c r="AO655" s="22"/>
      <c r="AP655" s="22"/>
      <c r="AQ655" s="22"/>
      <c r="AR655" s="22"/>
      <c r="AS655" s="22"/>
      <c r="AT655" s="22"/>
      <c r="AU655" s="22"/>
      <c r="AV655" s="22"/>
      <c r="AW655" s="22"/>
      <c r="AX655" s="22"/>
      <c r="AY655" s="22"/>
    </row>
    <row r="656" spans="3:51" x14ac:dyDescent="0.25">
      <c r="C656" s="22"/>
      <c r="D656" s="22"/>
      <c r="E656" s="22"/>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c r="AD656" s="22"/>
      <c r="AE656" s="22"/>
      <c r="AF656" s="22"/>
      <c r="AG656" s="22"/>
      <c r="AH656" s="22"/>
      <c r="AI656" s="22"/>
      <c r="AJ656" s="22"/>
      <c r="AK656" s="22"/>
      <c r="AL656" s="22"/>
      <c r="AM656" s="22"/>
      <c r="AN656" s="22"/>
      <c r="AO656" s="22"/>
      <c r="AP656" s="22"/>
      <c r="AQ656" s="22"/>
      <c r="AR656" s="22"/>
      <c r="AS656" s="22"/>
      <c r="AT656" s="22"/>
      <c r="AU656" s="22"/>
      <c r="AV656" s="22"/>
      <c r="AW656" s="22"/>
      <c r="AX656" s="22"/>
      <c r="AY656" s="22"/>
    </row>
    <row r="657" spans="3:51" x14ac:dyDescent="0.25">
      <c r="C657" s="22"/>
      <c r="D657" s="22"/>
      <c r="E657" s="22"/>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c r="AD657" s="22"/>
      <c r="AE657" s="22"/>
      <c r="AF657" s="22"/>
      <c r="AG657" s="22"/>
      <c r="AH657" s="22"/>
      <c r="AI657" s="22"/>
      <c r="AJ657" s="22"/>
      <c r="AK657" s="22"/>
      <c r="AL657" s="22"/>
      <c r="AM657" s="22"/>
      <c r="AN657" s="22"/>
      <c r="AO657" s="22"/>
      <c r="AP657" s="22"/>
      <c r="AQ657" s="22"/>
      <c r="AR657" s="22"/>
      <c r="AS657" s="22"/>
      <c r="AT657" s="22"/>
      <c r="AU657" s="22"/>
      <c r="AV657" s="22"/>
      <c r="AW657" s="22"/>
      <c r="AX657" s="22"/>
      <c r="AY657" s="22"/>
    </row>
    <row r="658" spans="3:51" x14ac:dyDescent="0.25">
      <c r="C658" s="22"/>
      <c r="D658" s="22"/>
      <c r="E658" s="22"/>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c r="AD658" s="22"/>
      <c r="AE658" s="22"/>
      <c r="AF658" s="22"/>
      <c r="AG658" s="22"/>
      <c r="AH658" s="22"/>
      <c r="AI658" s="22"/>
      <c r="AJ658" s="22"/>
      <c r="AK658" s="22"/>
      <c r="AL658" s="22"/>
      <c r="AM658" s="22"/>
      <c r="AN658" s="22"/>
      <c r="AO658" s="22"/>
      <c r="AP658" s="22"/>
      <c r="AQ658" s="22"/>
      <c r="AR658" s="22"/>
      <c r="AS658" s="22"/>
      <c r="AT658" s="22"/>
      <c r="AU658" s="22"/>
      <c r="AV658" s="22"/>
      <c r="AW658" s="22"/>
      <c r="AX658" s="22"/>
      <c r="AY658" s="22"/>
    </row>
    <row r="659" spans="3:51" x14ac:dyDescent="0.25">
      <c r="C659" s="22"/>
      <c r="D659" s="22"/>
      <c r="E659" s="22"/>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c r="AD659" s="22"/>
      <c r="AE659" s="22"/>
      <c r="AF659" s="22"/>
      <c r="AG659" s="22"/>
      <c r="AH659" s="22"/>
      <c r="AI659" s="22"/>
      <c r="AJ659" s="22"/>
      <c r="AK659" s="22"/>
      <c r="AL659" s="22"/>
      <c r="AM659" s="22"/>
      <c r="AN659" s="22"/>
      <c r="AO659" s="22"/>
      <c r="AP659" s="22"/>
      <c r="AQ659" s="22"/>
      <c r="AR659" s="22"/>
      <c r="AS659" s="22"/>
      <c r="AT659" s="22"/>
      <c r="AU659" s="22"/>
      <c r="AV659" s="22"/>
      <c r="AW659" s="22"/>
      <c r="AX659" s="22"/>
      <c r="AY659" s="22"/>
    </row>
    <row r="660" spans="3:51" x14ac:dyDescent="0.25">
      <c r="C660" s="22"/>
      <c r="D660" s="22"/>
      <c r="E660" s="22"/>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c r="AD660" s="22"/>
      <c r="AE660" s="22"/>
      <c r="AF660" s="22"/>
      <c r="AG660" s="22"/>
      <c r="AH660" s="22"/>
      <c r="AI660" s="22"/>
      <c r="AJ660" s="22"/>
      <c r="AK660" s="22"/>
      <c r="AL660" s="22"/>
      <c r="AM660" s="22"/>
      <c r="AN660" s="22"/>
      <c r="AO660" s="22"/>
      <c r="AP660" s="22"/>
      <c r="AQ660" s="22"/>
      <c r="AR660" s="22"/>
      <c r="AS660" s="22"/>
      <c r="AT660" s="22"/>
      <c r="AU660" s="22"/>
      <c r="AV660" s="22"/>
      <c r="AW660" s="22"/>
      <c r="AX660" s="22"/>
      <c r="AY660" s="22"/>
    </row>
    <row r="661" spans="3:51" x14ac:dyDescent="0.25">
      <c r="C661" s="22"/>
      <c r="D661" s="22"/>
      <c r="E661" s="22"/>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c r="AD661" s="22"/>
      <c r="AE661" s="22"/>
      <c r="AF661" s="22"/>
      <c r="AG661" s="22"/>
      <c r="AH661" s="22"/>
      <c r="AI661" s="22"/>
      <c r="AJ661" s="22"/>
      <c r="AK661" s="22"/>
      <c r="AL661" s="22"/>
      <c r="AM661" s="22"/>
      <c r="AN661" s="22"/>
      <c r="AO661" s="22"/>
      <c r="AP661" s="22"/>
      <c r="AQ661" s="22"/>
      <c r="AR661" s="22"/>
      <c r="AS661" s="22"/>
      <c r="AT661" s="22"/>
      <c r="AU661" s="22"/>
      <c r="AV661" s="22"/>
      <c r="AW661" s="22"/>
      <c r="AX661" s="22"/>
      <c r="AY661" s="22"/>
    </row>
    <row r="662" spans="3:51" x14ac:dyDescent="0.25">
      <c r="C662" s="22"/>
      <c r="D662" s="22"/>
      <c r="E662" s="22"/>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c r="AD662" s="22"/>
      <c r="AE662" s="22"/>
      <c r="AF662" s="22"/>
      <c r="AG662" s="22"/>
      <c r="AH662" s="22"/>
      <c r="AI662" s="22"/>
      <c r="AJ662" s="22"/>
      <c r="AK662" s="22"/>
      <c r="AL662" s="22"/>
      <c r="AM662" s="22"/>
      <c r="AN662" s="22"/>
      <c r="AO662" s="22"/>
      <c r="AP662" s="22"/>
      <c r="AQ662" s="22"/>
      <c r="AR662" s="22"/>
      <c r="AS662" s="22"/>
      <c r="AT662" s="22"/>
      <c r="AU662" s="22"/>
      <c r="AV662" s="22"/>
      <c r="AW662" s="22"/>
      <c r="AX662" s="22"/>
      <c r="AY662" s="22"/>
    </row>
    <row r="663" spans="3:51" x14ac:dyDescent="0.25">
      <c r="C663" s="22"/>
      <c r="D663" s="22"/>
      <c r="E663" s="22"/>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c r="AD663" s="22"/>
      <c r="AE663" s="22"/>
      <c r="AF663" s="22"/>
      <c r="AG663" s="22"/>
      <c r="AH663" s="22"/>
      <c r="AI663" s="22"/>
      <c r="AJ663" s="22"/>
      <c r="AK663" s="22"/>
      <c r="AL663" s="22"/>
      <c r="AM663" s="22"/>
      <c r="AN663" s="22"/>
      <c r="AO663" s="22"/>
      <c r="AP663" s="22"/>
      <c r="AQ663" s="22"/>
      <c r="AR663" s="22"/>
      <c r="AS663" s="22"/>
      <c r="AT663" s="22"/>
      <c r="AU663" s="22"/>
      <c r="AV663" s="22"/>
      <c r="AW663" s="22"/>
      <c r="AX663" s="22"/>
      <c r="AY663" s="22"/>
    </row>
    <row r="664" spans="3:51" x14ac:dyDescent="0.25">
      <c r="C664" s="22"/>
      <c r="D664" s="22"/>
      <c r="E664" s="22"/>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c r="AD664" s="22"/>
      <c r="AE664" s="22"/>
      <c r="AF664" s="22"/>
      <c r="AG664" s="22"/>
      <c r="AH664" s="22"/>
      <c r="AI664" s="22"/>
      <c r="AJ664" s="22"/>
      <c r="AK664" s="22"/>
      <c r="AL664" s="22"/>
      <c r="AM664" s="22"/>
      <c r="AN664" s="22"/>
      <c r="AO664" s="22"/>
      <c r="AP664" s="22"/>
      <c r="AQ664" s="22"/>
      <c r="AR664" s="22"/>
      <c r="AS664" s="22"/>
      <c r="AT664" s="22"/>
      <c r="AU664" s="22"/>
      <c r="AV664" s="22"/>
      <c r="AW664" s="22"/>
      <c r="AX664" s="22"/>
      <c r="AY664" s="22"/>
    </row>
    <row r="665" spans="3:51" x14ac:dyDescent="0.25">
      <c r="C665" s="22"/>
      <c r="D665" s="22"/>
      <c r="E665" s="22"/>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c r="AD665" s="22"/>
      <c r="AE665" s="22"/>
      <c r="AF665" s="22"/>
      <c r="AG665" s="22"/>
      <c r="AH665" s="22"/>
      <c r="AI665" s="22"/>
      <c r="AJ665" s="22"/>
      <c r="AK665" s="22"/>
      <c r="AL665" s="22"/>
      <c r="AM665" s="22"/>
      <c r="AN665" s="22"/>
      <c r="AO665" s="22"/>
      <c r="AP665" s="22"/>
      <c r="AQ665" s="22"/>
      <c r="AR665" s="22"/>
      <c r="AS665" s="22"/>
      <c r="AT665" s="22"/>
      <c r="AU665" s="22"/>
      <c r="AV665" s="22"/>
      <c r="AW665" s="22"/>
      <c r="AX665" s="22"/>
      <c r="AY665" s="22"/>
    </row>
    <row r="666" spans="3:51" x14ac:dyDescent="0.25">
      <c r="C666" s="22"/>
      <c r="D666" s="22"/>
      <c r="E666" s="22"/>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c r="AD666" s="22"/>
      <c r="AE666" s="22"/>
      <c r="AF666" s="22"/>
      <c r="AG666" s="22"/>
      <c r="AH666" s="22"/>
      <c r="AI666" s="22"/>
      <c r="AJ666" s="22"/>
      <c r="AK666" s="22"/>
      <c r="AL666" s="22"/>
      <c r="AM666" s="22"/>
      <c r="AN666" s="22"/>
      <c r="AO666" s="22"/>
      <c r="AP666" s="22"/>
      <c r="AQ666" s="22"/>
      <c r="AR666" s="22"/>
      <c r="AS666" s="22"/>
      <c r="AT666" s="22"/>
      <c r="AU666" s="22"/>
      <c r="AV666" s="22"/>
      <c r="AW666" s="22"/>
      <c r="AX666" s="22"/>
      <c r="AY666" s="22"/>
    </row>
    <row r="667" spans="3:51" x14ac:dyDescent="0.25">
      <c r="C667" s="22"/>
      <c r="D667" s="22"/>
      <c r="E667" s="22"/>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c r="AD667" s="22"/>
      <c r="AE667" s="22"/>
      <c r="AF667" s="22"/>
      <c r="AG667" s="22"/>
      <c r="AH667" s="22"/>
      <c r="AI667" s="22"/>
      <c r="AJ667" s="22"/>
      <c r="AK667" s="22"/>
      <c r="AL667" s="22"/>
      <c r="AM667" s="22"/>
      <c r="AN667" s="22"/>
      <c r="AO667" s="22"/>
      <c r="AP667" s="22"/>
      <c r="AQ667" s="22"/>
      <c r="AR667" s="22"/>
      <c r="AS667" s="22"/>
      <c r="AT667" s="22"/>
      <c r="AU667" s="22"/>
      <c r="AV667" s="22"/>
      <c r="AW667" s="22"/>
      <c r="AX667" s="22"/>
      <c r="AY667" s="22"/>
    </row>
    <row r="668" spans="3:51" x14ac:dyDescent="0.25">
      <c r="C668" s="22"/>
      <c r="D668" s="22"/>
      <c r="E668" s="22"/>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c r="AD668" s="22"/>
      <c r="AE668" s="22"/>
      <c r="AF668" s="22"/>
      <c r="AG668" s="22"/>
      <c r="AH668" s="22"/>
      <c r="AI668" s="22"/>
      <c r="AJ668" s="22"/>
      <c r="AK668" s="22"/>
      <c r="AL668" s="22"/>
      <c r="AM668" s="22"/>
      <c r="AN668" s="22"/>
      <c r="AO668" s="22"/>
      <c r="AP668" s="22"/>
      <c r="AQ668" s="22"/>
      <c r="AR668" s="22"/>
      <c r="AS668" s="22"/>
      <c r="AT668" s="22"/>
      <c r="AU668" s="22"/>
      <c r="AV668" s="22"/>
      <c r="AW668" s="22"/>
      <c r="AX668" s="22"/>
      <c r="AY668" s="22"/>
    </row>
    <row r="669" spans="3:51" x14ac:dyDescent="0.25">
      <c r="C669" s="22"/>
      <c r="D669" s="22"/>
      <c r="E669" s="22"/>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c r="AD669" s="22"/>
      <c r="AE669" s="22"/>
      <c r="AF669" s="22"/>
      <c r="AG669" s="22"/>
      <c r="AH669" s="22"/>
      <c r="AI669" s="22"/>
      <c r="AJ669" s="22"/>
      <c r="AK669" s="22"/>
      <c r="AL669" s="22"/>
      <c r="AM669" s="22"/>
      <c r="AN669" s="22"/>
      <c r="AO669" s="22"/>
      <c r="AP669" s="22"/>
      <c r="AQ669" s="22"/>
      <c r="AR669" s="22"/>
      <c r="AS669" s="22"/>
      <c r="AT669" s="22"/>
      <c r="AU669" s="22"/>
      <c r="AV669" s="22"/>
      <c r="AW669" s="22"/>
      <c r="AX669" s="22"/>
      <c r="AY669" s="22"/>
    </row>
    <row r="670" spans="3:51" x14ac:dyDescent="0.25">
      <c r="C670" s="22"/>
      <c r="D670" s="22"/>
      <c r="E670" s="22"/>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c r="AD670" s="22"/>
      <c r="AE670" s="22"/>
      <c r="AF670" s="22"/>
      <c r="AG670" s="22"/>
      <c r="AH670" s="22"/>
      <c r="AI670" s="22"/>
      <c r="AJ670" s="22"/>
      <c r="AK670" s="22"/>
      <c r="AL670" s="22"/>
      <c r="AM670" s="22"/>
      <c r="AN670" s="22"/>
      <c r="AO670" s="22"/>
      <c r="AP670" s="22"/>
      <c r="AQ670" s="22"/>
      <c r="AR670" s="22"/>
      <c r="AS670" s="22"/>
      <c r="AT670" s="22"/>
      <c r="AU670" s="22"/>
      <c r="AV670" s="22"/>
      <c r="AW670" s="22"/>
      <c r="AX670" s="22"/>
      <c r="AY670" s="22"/>
    </row>
    <row r="671" spans="3:51" x14ac:dyDescent="0.25">
      <c r="C671" s="22"/>
      <c r="D671" s="22"/>
      <c r="E671" s="22"/>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c r="AD671" s="22"/>
      <c r="AE671" s="22"/>
      <c r="AF671" s="22"/>
      <c r="AG671" s="22"/>
      <c r="AH671" s="22"/>
      <c r="AI671" s="22"/>
      <c r="AJ671" s="22"/>
      <c r="AK671" s="22"/>
      <c r="AL671" s="22"/>
      <c r="AM671" s="22"/>
      <c r="AN671" s="22"/>
      <c r="AO671" s="22"/>
      <c r="AP671" s="22"/>
      <c r="AQ671" s="22"/>
      <c r="AR671" s="22"/>
      <c r="AS671" s="22"/>
      <c r="AT671" s="22"/>
      <c r="AU671" s="22"/>
      <c r="AV671" s="22"/>
      <c r="AW671" s="22"/>
      <c r="AX671" s="22"/>
      <c r="AY671" s="22"/>
    </row>
    <row r="672" spans="3:51" x14ac:dyDescent="0.25">
      <c r="C672" s="22"/>
      <c r="D672" s="22"/>
      <c r="E672" s="22"/>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c r="AD672" s="22"/>
      <c r="AE672" s="22"/>
      <c r="AF672" s="22"/>
      <c r="AG672" s="22"/>
      <c r="AH672" s="22"/>
      <c r="AI672" s="22"/>
      <c r="AJ672" s="22"/>
      <c r="AK672" s="22"/>
      <c r="AL672" s="22"/>
      <c r="AM672" s="22"/>
      <c r="AN672" s="22"/>
      <c r="AO672" s="22"/>
      <c r="AP672" s="22"/>
      <c r="AQ672" s="22"/>
      <c r="AR672" s="22"/>
      <c r="AS672" s="22"/>
      <c r="AT672" s="22"/>
      <c r="AU672" s="22"/>
      <c r="AV672" s="22"/>
      <c r="AW672" s="22"/>
      <c r="AX672" s="22"/>
      <c r="AY672" s="22"/>
    </row>
    <row r="673" spans="3:51" x14ac:dyDescent="0.25">
      <c r="C673" s="22"/>
      <c r="D673" s="22"/>
      <c r="E673" s="22"/>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c r="AD673" s="22"/>
      <c r="AE673" s="22"/>
      <c r="AF673" s="22"/>
      <c r="AG673" s="22"/>
      <c r="AH673" s="22"/>
      <c r="AI673" s="22"/>
      <c r="AJ673" s="22"/>
      <c r="AK673" s="22"/>
      <c r="AL673" s="22"/>
      <c r="AM673" s="22"/>
      <c r="AN673" s="22"/>
      <c r="AO673" s="22"/>
      <c r="AP673" s="22"/>
      <c r="AQ673" s="22"/>
      <c r="AR673" s="22"/>
      <c r="AS673" s="22"/>
      <c r="AT673" s="22"/>
      <c r="AU673" s="22"/>
      <c r="AV673" s="22"/>
      <c r="AW673" s="22"/>
      <c r="AX673" s="22"/>
      <c r="AY673" s="22"/>
    </row>
    <row r="674" spans="3:51" x14ac:dyDescent="0.25">
      <c r="C674" s="22"/>
      <c r="D674" s="22"/>
      <c r="E674" s="22"/>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c r="AD674" s="22"/>
      <c r="AE674" s="22"/>
      <c r="AF674" s="22"/>
      <c r="AG674" s="22"/>
      <c r="AH674" s="22"/>
      <c r="AI674" s="22"/>
      <c r="AJ674" s="22"/>
      <c r="AK674" s="22"/>
      <c r="AL674" s="22"/>
      <c r="AM674" s="22"/>
      <c r="AN674" s="22"/>
      <c r="AO674" s="22"/>
      <c r="AP674" s="22"/>
      <c r="AQ674" s="22"/>
      <c r="AR674" s="22"/>
      <c r="AS674" s="22"/>
      <c r="AT674" s="22"/>
      <c r="AU674" s="22"/>
      <c r="AV674" s="22"/>
      <c r="AW674" s="22"/>
      <c r="AX674" s="22"/>
      <c r="AY674" s="22"/>
    </row>
    <row r="675" spans="3:51" x14ac:dyDescent="0.25">
      <c r="C675" s="22"/>
      <c r="D675" s="22"/>
      <c r="E675" s="22"/>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c r="AD675" s="22"/>
      <c r="AE675" s="22"/>
      <c r="AF675" s="22"/>
      <c r="AG675" s="22"/>
      <c r="AH675" s="22"/>
      <c r="AI675" s="22"/>
      <c r="AJ675" s="22"/>
      <c r="AK675" s="22"/>
      <c r="AL675" s="22"/>
      <c r="AM675" s="22"/>
      <c r="AN675" s="22"/>
      <c r="AO675" s="22"/>
      <c r="AP675" s="22"/>
      <c r="AQ675" s="22"/>
      <c r="AR675" s="22"/>
      <c r="AS675" s="22"/>
      <c r="AT675" s="22"/>
      <c r="AU675" s="22"/>
      <c r="AV675" s="22"/>
      <c r="AW675" s="22"/>
      <c r="AX675" s="22"/>
      <c r="AY675" s="22"/>
    </row>
    <row r="676" spans="3:51" x14ac:dyDescent="0.25">
      <c r="C676" s="22"/>
      <c r="D676" s="22"/>
      <c r="E676" s="22"/>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c r="AD676" s="22"/>
      <c r="AE676" s="22"/>
      <c r="AF676" s="22"/>
      <c r="AG676" s="22"/>
      <c r="AH676" s="22"/>
      <c r="AI676" s="22"/>
      <c r="AJ676" s="22"/>
      <c r="AK676" s="22"/>
      <c r="AL676" s="22"/>
      <c r="AM676" s="22"/>
      <c r="AN676" s="22"/>
      <c r="AO676" s="22"/>
      <c r="AP676" s="22"/>
      <c r="AQ676" s="22"/>
      <c r="AR676" s="22"/>
      <c r="AS676" s="22"/>
      <c r="AT676" s="22"/>
      <c r="AU676" s="22"/>
      <c r="AV676" s="22"/>
      <c r="AW676" s="22"/>
      <c r="AX676" s="22"/>
      <c r="AY676" s="22"/>
    </row>
    <row r="677" spans="3:51" x14ac:dyDescent="0.25">
      <c r="C677" s="22"/>
      <c r="D677" s="22"/>
      <c r="E677" s="22"/>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c r="AD677" s="22"/>
      <c r="AE677" s="22"/>
      <c r="AF677" s="22"/>
      <c r="AG677" s="22"/>
      <c r="AH677" s="22"/>
      <c r="AI677" s="22"/>
      <c r="AJ677" s="22"/>
      <c r="AK677" s="22"/>
      <c r="AL677" s="22"/>
      <c r="AM677" s="22"/>
      <c r="AN677" s="22"/>
      <c r="AO677" s="22"/>
      <c r="AP677" s="22"/>
      <c r="AQ677" s="22"/>
      <c r="AR677" s="22"/>
      <c r="AS677" s="22"/>
      <c r="AT677" s="22"/>
      <c r="AU677" s="22"/>
      <c r="AV677" s="22"/>
      <c r="AW677" s="22"/>
      <c r="AX677" s="22"/>
      <c r="AY677" s="22"/>
    </row>
    <row r="678" spans="3:51" x14ac:dyDescent="0.25">
      <c r="C678" s="22"/>
      <c r="D678" s="22"/>
      <c r="E678" s="22"/>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c r="AD678" s="22"/>
      <c r="AE678" s="22"/>
      <c r="AF678" s="22"/>
      <c r="AG678" s="22"/>
      <c r="AH678" s="22"/>
      <c r="AI678" s="22"/>
      <c r="AJ678" s="22"/>
      <c r="AK678" s="22"/>
      <c r="AL678" s="22"/>
      <c r="AM678" s="22"/>
      <c r="AN678" s="22"/>
      <c r="AO678" s="22"/>
      <c r="AP678" s="22"/>
      <c r="AQ678" s="22"/>
      <c r="AR678" s="22"/>
      <c r="AS678" s="22"/>
      <c r="AT678" s="22"/>
      <c r="AU678" s="22"/>
      <c r="AV678" s="22"/>
      <c r="AW678" s="22"/>
      <c r="AX678" s="22"/>
      <c r="AY678" s="22"/>
    </row>
    <row r="679" spans="3:51" x14ac:dyDescent="0.25">
      <c r="C679" s="22"/>
      <c r="D679" s="22"/>
      <c r="E679" s="22"/>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c r="AD679" s="22"/>
      <c r="AE679" s="22"/>
      <c r="AF679" s="22"/>
      <c r="AG679" s="22"/>
      <c r="AH679" s="22"/>
      <c r="AI679" s="22"/>
      <c r="AJ679" s="22"/>
      <c r="AK679" s="22"/>
      <c r="AL679" s="22"/>
      <c r="AM679" s="22"/>
      <c r="AN679" s="22"/>
      <c r="AO679" s="22"/>
      <c r="AP679" s="22"/>
      <c r="AQ679" s="22"/>
      <c r="AR679" s="22"/>
      <c r="AS679" s="22"/>
      <c r="AT679" s="22"/>
      <c r="AU679" s="22"/>
      <c r="AV679" s="22"/>
      <c r="AW679" s="22"/>
      <c r="AX679" s="22"/>
      <c r="AY679" s="22"/>
    </row>
    <row r="680" spans="3:51" x14ac:dyDescent="0.25">
      <c r="C680" s="22"/>
      <c r="D680" s="22"/>
      <c r="E680" s="22"/>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c r="AD680" s="22"/>
      <c r="AE680" s="22"/>
      <c r="AF680" s="22"/>
      <c r="AG680" s="22"/>
      <c r="AH680" s="22"/>
      <c r="AI680" s="22"/>
      <c r="AJ680" s="22"/>
      <c r="AK680" s="22"/>
      <c r="AL680" s="22"/>
      <c r="AM680" s="22"/>
      <c r="AN680" s="22"/>
      <c r="AO680" s="22"/>
      <c r="AP680" s="22"/>
      <c r="AQ680" s="22"/>
      <c r="AR680" s="22"/>
      <c r="AS680" s="22"/>
      <c r="AT680" s="22"/>
      <c r="AU680" s="22"/>
      <c r="AV680" s="22"/>
      <c r="AW680" s="22"/>
      <c r="AX680" s="22"/>
      <c r="AY680" s="22"/>
    </row>
    <row r="681" spans="3:51" x14ac:dyDescent="0.25">
      <c r="C681" s="22"/>
      <c r="D681" s="22"/>
      <c r="E681" s="22"/>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c r="AD681" s="22"/>
      <c r="AE681" s="22"/>
      <c r="AF681" s="22"/>
      <c r="AG681" s="22"/>
      <c r="AH681" s="22"/>
      <c r="AI681" s="22"/>
      <c r="AJ681" s="22"/>
      <c r="AK681" s="22"/>
      <c r="AL681" s="22"/>
      <c r="AM681" s="22"/>
      <c r="AN681" s="22"/>
      <c r="AO681" s="22"/>
      <c r="AP681" s="22"/>
      <c r="AQ681" s="22"/>
      <c r="AR681" s="22"/>
      <c r="AS681" s="22"/>
      <c r="AT681" s="22"/>
      <c r="AU681" s="22"/>
      <c r="AV681" s="22"/>
      <c r="AW681" s="22"/>
      <c r="AX681" s="22"/>
      <c r="AY681" s="22"/>
    </row>
    <row r="682" spans="3:51" x14ac:dyDescent="0.25">
      <c r="C682" s="22"/>
      <c r="D682" s="22"/>
      <c r="E682" s="22"/>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c r="AD682" s="22"/>
      <c r="AE682" s="22"/>
      <c r="AF682" s="22"/>
      <c r="AG682" s="22"/>
      <c r="AH682" s="22"/>
      <c r="AI682" s="22"/>
      <c r="AJ682" s="22"/>
      <c r="AK682" s="22"/>
      <c r="AL682" s="22"/>
      <c r="AM682" s="22"/>
      <c r="AN682" s="22"/>
      <c r="AO682" s="22"/>
      <c r="AP682" s="22"/>
      <c r="AQ682" s="22"/>
      <c r="AR682" s="22"/>
      <c r="AS682" s="22"/>
      <c r="AT682" s="22"/>
      <c r="AU682" s="22"/>
      <c r="AV682" s="22"/>
      <c r="AW682" s="22"/>
      <c r="AX682" s="22"/>
      <c r="AY682" s="22"/>
    </row>
    <row r="683" spans="3:51" x14ac:dyDescent="0.25">
      <c r="C683" s="22"/>
      <c r="D683" s="22"/>
      <c r="E683" s="22"/>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c r="AD683" s="22"/>
      <c r="AE683" s="22"/>
      <c r="AF683" s="22"/>
      <c r="AG683" s="22"/>
      <c r="AH683" s="22"/>
      <c r="AI683" s="22"/>
      <c r="AJ683" s="22"/>
      <c r="AK683" s="22"/>
      <c r="AL683" s="22"/>
      <c r="AM683" s="22"/>
      <c r="AN683" s="22"/>
      <c r="AO683" s="22"/>
      <c r="AP683" s="22"/>
      <c r="AQ683" s="22"/>
      <c r="AR683" s="22"/>
      <c r="AS683" s="22"/>
      <c r="AT683" s="22"/>
      <c r="AU683" s="22"/>
      <c r="AV683" s="22"/>
      <c r="AW683" s="22"/>
      <c r="AX683" s="22"/>
      <c r="AY683" s="22"/>
    </row>
    <row r="684" spans="3:51" x14ac:dyDescent="0.25">
      <c r="C684" s="22"/>
      <c r="D684" s="22"/>
      <c r="E684" s="22"/>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c r="AD684" s="22"/>
      <c r="AE684" s="22"/>
      <c r="AF684" s="22"/>
      <c r="AG684" s="22"/>
      <c r="AH684" s="22"/>
      <c r="AI684" s="22"/>
      <c r="AJ684" s="22"/>
      <c r="AK684" s="22"/>
      <c r="AL684" s="22"/>
      <c r="AM684" s="22"/>
      <c r="AN684" s="22"/>
      <c r="AO684" s="22"/>
      <c r="AP684" s="22"/>
      <c r="AQ684" s="22"/>
      <c r="AR684" s="22"/>
      <c r="AS684" s="22"/>
      <c r="AT684" s="22"/>
      <c r="AU684" s="22"/>
      <c r="AV684" s="22"/>
      <c r="AW684" s="22"/>
      <c r="AX684" s="22"/>
      <c r="AY684" s="22"/>
    </row>
    <row r="685" spans="3:51" x14ac:dyDescent="0.25">
      <c r="C685" s="22"/>
      <c r="D685" s="22"/>
      <c r="E685" s="22"/>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c r="AD685" s="22"/>
      <c r="AE685" s="22"/>
      <c r="AF685" s="22"/>
      <c r="AG685" s="22"/>
      <c r="AH685" s="22"/>
      <c r="AI685" s="22"/>
      <c r="AJ685" s="22"/>
      <c r="AK685" s="22"/>
      <c r="AL685" s="22"/>
      <c r="AM685" s="22"/>
      <c r="AN685" s="22"/>
      <c r="AO685" s="22"/>
      <c r="AP685" s="22"/>
      <c r="AQ685" s="22"/>
      <c r="AR685" s="22"/>
      <c r="AS685" s="22"/>
      <c r="AT685" s="22"/>
      <c r="AU685" s="22"/>
      <c r="AV685" s="22"/>
      <c r="AW685" s="22"/>
      <c r="AX685" s="22"/>
      <c r="AY685" s="22"/>
    </row>
    <row r="686" spans="3:51" x14ac:dyDescent="0.25">
      <c r="C686" s="22"/>
      <c r="D686" s="22"/>
      <c r="E686" s="22"/>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c r="AD686" s="22"/>
      <c r="AE686" s="22"/>
      <c r="AF686" s="22"/>
      <c r="AG686" s="22"/>
      <c r="AH686" s="22"/>
      <c r="AI686" s="22"/>
      <c r="AJ686" s="22"/>
      <c r="AK686" s="22"/>
      <c r="AL686" s="22"/>
      <c r="AM686" s="22"/>
      <c r="AN686" s="22"/>
      <c r="AO686" s="22"/>
      <c r="AP686" s="22"/>
      <c r="AQ686" s="22"/>
      <c r="AR686" s="22"/>
      <c r="AS686" s="22"/>
      <c r="AT686" s="22"/>
      <c r="AU686" s="22"/>
      <c r="AV686" s="22"/>
      <c r="AW686" s="22"/>
      <c r="AX686" s="22"/>
      <c r="AY686" s="22"/>
    </row>
    <row r="687" spans="3:51" x14ac:dyDescent="0.25">
      <c r="C687" s="22"/>
      <c r="D687" s="22"/>
      <c r="E687" s="22"/>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c r="AD687" s="22"/>
      <c r="AE687" s="22"/>
      <c r="AF687" s="22"/>
      <c r="AG687" s="22"/>
      <c r="AH687" s="22"/>
      <c r="AI687" s="22"/>
      <c r="AJ687" s="22"/>
      <c r="AK687" s="22"/>
      <c r="AL687" s="22"/>
      <c r="AM687" s="22"/>
      <c r="AN687" s="22"/>
      <c r="AO687" s="22"/>
      <c r="AP687" s="22"/>
      <c r="AQ687" s="22"/>
      <c r="AR687" s="22"/>
      <c r="AS687" s="22"/>
      <c r="AT687" s="22"/>
      <c r="AU687" s="22"/>
      <c r="AV687" s="22"/>
      <c r="AW687" s="22"/>
      <c r="AX687" s="22"/>
      <c r="AY687" s="22"/>
    </row>
    <row r="688" spans="3:51" x14ac:dyDescent="0.25">
      <c r="C688" s="22"/>
      <c r="D688" s="22"/>
      <c r="E688" s="22"/>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c r="AD688" s="22"/>
      <c r="AE688" s="22"/>
      <c r="AF688" s="22"/>
      <c r="AG688" s="22"/>
      <c r="AH688" s="22"/>
      <c r="AI688" s="22"/>
      <c r="AJ688" s="22"/>
      <c r="AK688" s="22"/>
      <c r="AL688" s="22"/>
      <c r="AM688" s="22"/>
      <c r="AN688" s="22"/>
      <c r="AO688" s="22"/>
      <c r="AP688" s="22"/>
      <c r="AQ688" s="22"/>
      <c r="AR688" s="22"/>
      <c r="AS688" s="22"/>
      <c r="AT688" s="22"/>
      <c r="AU688" s="22"/>
      <c r="AV688" s="22"/>
      <c r="AW688" s="22"/>
      <c r="AX688" s="22"/>
      <c r="AY688" s="22"/>
    </row>
    <row r="689" spans="3:51" x14ac:dyDescent="0.25">
      <c r="C689" s="22"/>
      <c r="D689" s="22"/>
      <c r="E689" s="22"/>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c r="AD689" s="22"/>
      <c r="AE689" s="22"/>
      <c r="AF689" s="22"/>
      <c r="AG689" s="22"/>
      <c r="AH689" s="22"/>
      <c r="AI689" s="22"/>
      <c r="AJ689" s="22"/>
      <c r="AK689" s="22"/>
      <c r="AL689" s="22"/>
      <c r="AM689" s="22"/>
      <c r="AN689" s="22"/>
      <c r="AO689" s="22"/>
      <c r="AP689" s="22"/>
      <c r="AQ689" s="22"/>
      <c r="AR689" s="22"/>
      <c r="AS689" s="22"/>
      <c r="AT689" s="22"/>
      <c r="AU689" s="22"/>
      <c r="AV689" s="22"/>
      <c r="AW689" s="22"/>
      <c r="AX689" s="22"/>
      <c r="AY689" s="22"/>
    </row>
    <row r="690" spans="3:51" x14ac:dyDescent="0.25">
      <c r="C690" s="22"/>
      <c r="D690" s="22"/>
      <c r="E690" s="22"/>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c r="AD690" s="22"/>
      <c r="AE690" s="22"/>
      <c r="AF690" s="22"/>
      <c r="AG690" s="22"/>
      <c r="AH690" s="22"/>
      <c r="AI690" s="22"/>
      <c r="AJ690" s="22"/>
      <c r="AK690" s="22"/>
      <c r="AL690" s="22"/>
      <c r="AM690" s="22"/>
      <c r="AN690" s="22"/>
      <c r="AO690" s="22"/>
      <c r="AP690" s="22"/>
      <c r="AQ690" s="22"/>
      <c r="AR690" s="22"/>
      <c r="AS690" s="22"/>
      <c r="AT690" s="22"/>
      <c r="AU690" s="22"/>
      <c r="AV690" s="22"/>
      <c r="AW690" s="22"/>
      <c r="AX690" s="22"/>
      <c r="AY690" s="22"/>
    </row>
    <row r="691" spans="3:51" x14ac:dyDescent="0.25">
      <c r="C691" s="22"/>
      <c r="D691" s="22"/>
      <c r="E691" s="22"/>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c r="AD691" s="22"/>
      <c r="AE691" s="22"/>
      <c r="AF691" s="22"/>
      <c r="AG691" s="22"/>
      <c r="AH691" s="22"/>
      <c r="AI691" s="22"/>
      <c r="AJ691" s="22"/>
      <c r="AK691" s="22"/>
      <c r="AL691" s="22"/>
      <c r="AM691" s="22"/>
      <c r="AN691" s="22"/>
      <c r="AO691" s="22"/>
      <c r="AP691" s="22"/>
      <c r="AQ691" s="22"/>
      <c r="AR691" s="22"/>
      <c r="AS691" s="22"/>
      <c r="AT691" s="22"/>
      <c r="AU691" s="22"/>
      <c r="AV691" s="22"/>
      <c r="AW691" s="22"/>
      <c r="AX691" s="22"/>
      <c r="AY691" s="22"/>
    </row>
    <row r="692" spans="3:51" x14ac:dyDescent="0.25">
      <c r="C692" s="22"/>
      <c r="D692" s="22"/>
      <c r="E692" s="22"/>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c r="AD692" s="22"/>
      <c r="AE692" s="22"/>
      <c r="AF692" s="22"/>
      <c r="AG692" s="22"/>
      <c r="AH692" s="22"/>
      <c r="AI692" s="22"/>
      <c r="AJ692" s="22"/>
      <c r="AK692" s="22"/>
      <c r="AL692" s="22"/>
      <c r="AM692" s="22"/>
      <c r="AN692" s="22"/>
      <c r="AO692" s="22"/>
      <c r="AP692" s="22"/>
      <c r="AQ692" s="22"/>
      <c r="AR692" s="22"/>
      <c r="AS692" s="22"/>
      <c r="AT692" s="22"/>
      <c r="AU692" s="22"/>
      <c r="AV692" s="22"/>
      <c r="AW692" s="22"/>
      <c r="AX692" s="22"/>
      <c r="AY692" s="22"/>
    </row>
    <row r="693" spans="3:51" x14ac:dyDescent="0.25">
      <c r="C693" s="22"/>
      <c r="D693" s="22"/>
      <c r="E693" s="22"/>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c r="AD693" s="22"/>
      <c r="AE693" s="22"/>
      <c r="AF693" s="22"/>
      <c r="AG693" s="22"/>
      <c r="AH693" s="22"/>
      <c r="AI693" s="22"/>
      <c r="AJ693" s="22"/>
      <c r="AK693" s="22"/>
      <c r="AL693" s="22"/>
      <c r="AM693" s="22"/>
      <c r="AN693" s="22"/>
      <c r="AO693" s="22"/>
      <c r="AP693" s="22"/>
      <c r="AQ693" s="22"/>
      <c r="AR693" s="22"/>
      <c r="AS693" s="22"/>
      <c r="AT693" s="22"/>
      <c r="AU693" s="22"/>
      <c r="AV693" s="22"/>
      <c r="AW693" s="22"/>
      <c r="AX693" s="22"/>
      <c r="AY693" s="22"/>
    </row>
    <row r="694" spans="3:51" x14ac:dyDescent="0.25">
      <c r="C694" s="22"/>
      <c r="D694" s="22"/>
      <c r="E694" s="22"/>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c r="AD694" s="22"/>
      <c r="AE694" s="22"/>
      <c r="AF694" s="22"/>
      <c r="AG694" s="22"/>
      <c r="AH694" s="22"/>
      <c r="AI694" s="22"/>
      <c r="AJ694" s="22"/>
      <c r="AK694" s="22"/>
      <c r="AL694" s="22"/>
      <c r="AM694" s="22"/>
      <c r="AN694" s="22"/>
      <c r="AO694" s="22"/>
      <c r="AP694" s="22"/>
      <c r="AQ694" s="22"/>
      <c r="AR694" s="22"/>
      <c r="AS694" s="22"/>
      <c r="AT694" s="22"/>
      <c r="AU694" s="22"/>
      <c r="AV694" s="22"/>
      <c r="AW694" s="22"/>
      <c r="AX694" s="22"/>
      <c r="AY694" s="22"/>
    </row>
    <row r="695" spans="3:51" x14ac:dyDescent="0.25">
      <c r="C695" s="22"/>
      <c r="D695" s="22"/>
      <c r="E695" s="22"/>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c r="AD695" s="22"/>
      <c r="AE695" s="22"/>
      <c r="AF695" s="22"/>
      <c r="AG695" s="22"/>
      <c r="AH695" s="22"/>
      <c r="AI695" s="22"/>
      <c r="AJ695" s="22"/>
      <c r="AK695" s="22"/>
      <c r="AL695" s="22"/>
      <c r="AM695" s="22"/>
      <c r="AN695" s="22"/>
      <c r="AO695" s="22"/>
      <c r="AP695" s="22"/>
      <c r="AQ695" s="22"/>
      <c r="AR695" s="22"/>
      <c r="AS695" s="22"/>
      <c r="AT695" s="22"/>
      <c r="AU695" s="22"/>
      <c r="AV695" s="22"/>
      <c r="AW695" s="22"/>
      <c r="AX695" s="22"/>
      <c r="AY695" s="22"/>
    </row>
    <row r="696" spans="3:51" x14ac:dyDescent="0.25">
      <c r="C696" s="22"/>
      <c r="D696" s="22"/>
      <c r="E696" s="22"/>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c r="AD696" s="22"/>
      <c r="AE696" s="22"/>
      <c r="AF696" s="22"/>
      <c r="AG696" s="22"/>
      <c r="AH696" s="22"/>
      <c r="AI696" s="22"/>
      <c r="AJ696" s="22"/>
      <c r="AK696" s="22"/>
      <c r="AL696" s="22"/>
      <c r="AM696" s="22"/>
      <c r="AN696" s="22"/>
      <c r="AO696" s="22"/>
      <c r="AP696" s="22"/>
      <c r="AQ696" s="22"/>
      <c r="AR696" s="22"/>
      <c r="AS696" s="22"/>
      <c r="AT696" s="22"/>
      <c r="AU696" s="22"/>
      <c r="AV696" s="22"/>
      <c r="AW696" s="22"/>
      <c r="AX696" s="22"/>
      <c r="AY696" s="22"/>
    </row>
    <row r="697" spans="3:51" x14ac:dyDescent="0.25">
      <c r="C697" s="22"/>
      <c r="D697" s="22"/>
      <c r="E697" s="22"/>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c r="AD697" s="22"/>
      <c r="AE697" s="22"/>
      <c r="AF697" s="22"/>
      <c r="AG697" s="22"/>
      <c r="AH697" s="22"/>
      <c r="AI697" s="22"/>
      <c r="AJ697" s="22"/>
      <c r="AK697" s="22"/>
      <c r="AL697" s="22"/>
      <c r="AM697" s="22"/>
      <c r="AN697" s="22"/>
      <c r="AO697" s="22"/>
      <c r="AP697" s="22"/>
      <c r="AQ697" s="22"/>
      <c r="AR697" s="22"/>
      <c r="AS697" s="22"/>
      <c r="AT697" s="22"/>
      <c r="AU697" s="22"/>
      <c r="AV697" s="22"/>
      <c r="AW697" s="22"/>
      <c r="AX697" s="22"/>
      <c r="AY697" s="22"/>
    </row>
    <row r="698" spans="3:51" x14ac:dyDescent="0.25">
      <c r="C698" s="22"/>
      <c r="D698" s="22"/>
      <c r="E698" s="22"/>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c r="AD698" s="22"/>
      <c r="AE698" s="22"/>
      <c r="AF698" s="22"/>
      <c r="AG698" s="22"/>
      <c r="AH698" s="22"/>
      <c r="AI698" s="22"/>
      <c r="AJ698" s="22"/>
      <c r="AK698" s="22"/>
      <c r="AL698" s="22"/>
      <c r="AM698" s="22"/>
      <c r="AN698" s="22"/>
      <c r="AO698" s="22"/>
      <c r="AP698" s="22"/>
      <c r="AQ698" s="22"/>
      <c r="AR698" s="22"/>
      <c r="AS698" s="22"/>
      <c r="AT698" s="22"/>
      <c r="AU698" s="22"/>
      <c r="AV698" s="22"/>
      <c r="AW698" s="22"/>
      <c r="AX698" s="22"/>
      <c r="AY698" s="22"/>
    </row>
    <row r="699" spans="3:51" x14ac:dyDescent="0.25">
      <c r="C699" s="22"/>
      <c r="D699" s="22"/>
      <c r="E699" s="22"/>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c r="AD699" s="22"/>
      <c r="AE699" s="22"/>
      <c r="AF699" s="22"/>
      <c r="AG699" s="22"/>
      <c r="AH699" s="22"/>
      <c r="AI699" s="22"/>
      <c r="AJ699" s="22"/>
      <c r="AK699" s="22"/>
      <c r="AL699" s="22"/>
      <c r="AM699" s="22"/>
      <c r="AN699" s="22"/>
      <c r="AO699" s="22"/>
      <c r="AP699" s="22"/>
      <c r="AQ699" s="22"/>
      <c r="AR699" s="22"/>
      <c r="AS699" s="22"/>
      <c r="AT699" s="22"/>
      <c r="AU699" s="22"/>
      <c r="AV699" s="22"/>
      <c r="AW699" s="22"/>
      <c r="AX699" s="22"/>
      <c r="AY699" s="22"/>
    </row>
    <row r="700" spans="3:51" x14ac:dyDescent="0.25">
      <c r="C700" s="22"/>
      <c r="D700" s="22"/>
      <c r="E700" s="22"/>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c r="AD700" s="22"/>
      <c r="AE700" s="22"/>
      <c r="AF700" s="22"/>
      <c r="AG700" s="22"/>
      <c r="AH700" s="22"/>
      <c r="AI700" s="22"/>
      <c r="AJ700" s="22"/>
      <c r="AK700" s="22"/>
      <c r="AL700" s="22"/>
      <c r="AM700" s="22"/>
      <c r="AN700" s="22"/>
      <c r="AO700" s="22"/>
      <c r="AP700" s="22"/>
      <c r="AQ700" s="22"/>
      <c r="AR700" s="22"/>
      <c r="AS700" s="22"/>
      <c r="AT700" s="22"/>
      <c r="AU700" s="22"/>
      <c r="AV700" s="22"/>
      <c r="AW700" s="22"/>
      <c r="AX700" s="22"/>
      <c r="AY700" s="22"/>
    </row>
    <row r="701" spans="3:51" x14ac:dyDescent="0.25">
      <c r="C701" s="22"/>
      <c r="D701" s="22"/>
      <c r="E701" s="22"/>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c r="AD701" s="22"/>
      <c r="AE701" s="22"/>
      <c r="AF701" s="22"/>
      <c r="AG701" s="22"/>
      <c r="AH701" s="22"/>
      <c r="AI701" s="22"/>
      <c r="AJ701" s="22"/>
      <c r="AK701" s="22"/>
      <c r="AL701" s="22"/>
      <c r="AM701" s="22"/>
      <c r="AN701" s="22"/>
      <c r="AO701" s="22"/>
      <c r="AP701" s="22"/>
      <c r="AQ701" s="22"/>
      <c r="AR701" s="22"/>
      <c r="AS701" s="22"/>
      <c r="AT701" s="22"/>
      <c r="AU701" s="22"/>
      <c r="AV701" s="22"/>
      <c r="AW701" s="22"/>
      <c r="AX701" s="22"/>
      <c r="AY701" s="22"/>
    </row>
    <row r="702" spans="3:51" x14ac:dyDescent="0.25">
      <c r="C702" s="22"/>
      <c r="D702" s="22"/>
      <c r="E702" s="22"/>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c r="AD702" s="22"/>
      <c r="AE702" s="22"/>
      <c r="AF702" s="22"/>
      <c r="AG702" s="22"/>
      <c r="AH702" s="22"/>
      <c r="AI702" s="22"/>
      <c r="AJ702" s="22"/>
      <c r="AK702" s="22"/>
      <c r="AL702" s="22"/>
      <c r="AM702" s="22"/>
      <c r="AN702" s="22"/>
      <c r="AO702" s="22"/>
      <c r="AP702" s="22"/>
      <c r="AQ702" s="22"/>
      <c r="AR702" s="22"/>
      <c r="AS702" s="22"/>
      <c r="AT702" s="22"/>
      <c r="AU702" s="22"/>
      <c r="AV702" s="22"/>
      <c r="AW702" s="22"/>
      <c r="AX702" s="22"/>
      <c r="AY702" s="22"/>
    </row>
    <row r="703" spans="3:51" x14ac:dyDescent="0.25">
      <c r="C703" s="22"/>
      <c r="D703" s="22"/>
      <c r="E703" s="22"/>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c r="AD703" s="22"/>
      <c r="AE703" s="22"/>
      <c r="AF703" s="22"/>
      <c r="AG703" s="22"/>
      <c r="AH703" s="22"/>
      <c r="AI703" s="22"/>
      <c r="AJ703" s="22"/>
      <c r="AK703" s="22"/>
      <c r="AL703" s="22"/>
      <c r="AM703" s="22"/>
      <c r="AN703" s="22"/>
      <c r="AO703" s="22"/>
      <c r="AP703" s="22"/>
      <c r="AQ703" s="22"/>
      <c r="AR703" s="22"/>
      <c r="AS703" s="22"/>
      <c r="AT703" s="22"/>
      <c r="AU703" s="22"/>
      <c r="AV703" s="22"/>
      <c r="AW703" s="22"/>
      <c r="AX703" s="22"/>
      <c r="AY703" s="22"/>
    </row>
    <row r="704" spans="3:51" x14ac:dyDescent="0.25">
      <c r="C704" s="22"/>
      <c r="D704" s="22"/>
      <c r="E704" s="22"/>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c r="AD704" s="22"/>
      <c r="AE704" s="22"/>
      <c r="AF704" s="22"/>
      <c r="AG704" s="22"/>
      <c r="AH704" s="22"/>
      <c r="AI704" s="22"/>
      <c r="AJ704" s="22"/>
      <c r="AK704" s="22"/>
      <c r="AL704" s="22"/>
      <c r="AM704" s="22"/>
      <c r="AN704" s="22"/>
      <c r="AO704" s="22"/>
      <c r="AP704" s="22"/>
      <c r="AQ704" s="22"/>
      <c r="AR704" s="22"/>
      <c r="AS704" s="22"/>
      <c r="AT704" s="22"/>
      <c r="AU704" s="22"/>
      <c r="AV704" s="22"/>
      <c r="AW704" s="22"/>
      <c r="AX704" s="22"/>
      <c r="AY704" s="22"/>
    </row>
    <row r="705" spans="3:51" x14ac:dyDescent="0.25">
      <c r="C705" s="22"/>
      <c r="D705" s="22"/>
      <c r="E705" s="22"/>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c r="AD705" s="22"/>
      <c r="AE705" s="22"/>
      <c r="AF705" s="22"/>
      <c r="AG705" s="22"/>
      <c r="AH705" s="22"/>
      <c r="AI705" s="22"/>
      <c r="AJ705" s="22"/>
      <c r="AK705" s="22"/>
      <c r="AL705" s="22"/>
      <c r="AM705" s="22"/>
      <c r="AN705" s="22"/>
      <c r="AO705" s="22"/>
      <c r="AP705" s="22"/>
      <c r="AQ705" s="22"/>
      <c r="AR705" s="22"/>
      <c r="AS705" s="22"/>
      <c r="AT705" s="22"/>
      <c r="AU705" s="22"/>
      <c r="AV705" s="22"/>
      <c r="AW705" s="22"/>
      <c r="AX705" s="22"/>
      <c r="AY705" s="22"/>
    </row>
    <row r="706" spans="3:51" x14ac:dyDescent="0.25">
      <c r="C706" s="22"/>
      <c r="D706" s="22"/>
      <c r="E706" s="22"/>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c r="AD706" s="22"/>
      <c r="AE706" s="22"/>
      <c r="AF706" s="22"/>
      <c r="AG706" s="22"/>
      <c r="AH706" s="22"/>
      <c r="AI706" s="22"/>
      <c r="AJ706" s="22"/>
      <c r="AK706" s="22"/>
      <c r="AL706" s="22"/>
      <c r="AM706" s="22"/>
      <c r="AN706" s="22"/>
      <c r="AO706" s="22"/>
      <c r="AP706" s="22"/>
      <c r="AQ706" s="22"/>
      <c r="AR706" s="22"/>
      <c r="AS706" s="22"/>
      <c r="AT706" s="22"/>
      <c r="AU706" s="22"/>
      <c r="AV706" s="22"/>
      <c r="AW706" s="22"/>
      <c r="AX706" s="22"/>
      <c r="AY706" s="22"/>
    </row>
    <row r="707" spans="3:51" x14ac:dyDescent="0.25">
      <c r="C707" s="22"/>
      <c r="D707" s="22"/>
      <c r="E707" s="22"/>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c r="AD707" s="22"/>
      <c r="AE707" s="22"/>
      <c r="AF707" s="22"/>
      <c r="AG707" s="22"/>
      <c r="AH707" s="22"/>
      <c r="AI707" s="22"/>
      <c r="AJ707" s="22"/>
      <c r="AK707" s="22"/>
      <c r="AL707" s="22"/>
      <c r="AM707" s="22"/>
      <c r="AN707" s="22"/>
      <c r="AO707" s="22"/>
      <c r="AP707" s="22"/>
      <c r="AQ707" s="22"/>
      <c r="AR707" s="22"/>
      <c r="AS707" s="22"/>
      <c r="AT707" s="22"/>
      <c r="AU707" s="22"/>
      <c r="AV707" s="22"/>
      <c r="AW707" s="22"/>
      <c r="AX707" s="22"/>
      <c r="AY707" s="22"/>
    </row>
    <row r="708" spans="3:51" x14ac:dyDescent="0.25">
      <c r="C708" s="22"/>
      <c r="D708" s="22"/>
      <c r="E708" s="22"/>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c r="AD708" s="22"/>
      <c r="AE708" s="22"/>
      <c r="AF708" s="22"/>
      <c r="AG708" s="22"/>
      <c r="AH708" s="22"/>
      <c r="AI708" s="22"/>
      <c r="AJ708" s="22"/>
      <c r="AK708" s="22"/>
      <c r="AL708" s="22"/>
      <c r="AM708" s="22"/>
      <c r="AN708" s="22"/>
      <c r="AO708" s="22"/>
      <c r="AP708" s="22"/>
      <c r="AQ708" s="22"/>
      <c r="AR708" s="22"/>
      <c r="AS708" s="22"/>
      <c r="AT708" s="22"/>
      <c r="AU708" s="22"/>
      <c r="AV708" s="22"/>
      <c r="AW708" s="22"/>
      <c r="AX708" s="22"/>
      <c r="AY708" s="22"/>
    </row>
    <row r="709" spans="3:51" x14ac:dyDescent="0.25">
      <c r="C709" s="22"/>
      <c r="D709" s="22"/>
      <c r="E709" s="22"/>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c r="AD709" s="22"/>
      <c r="AE709" s="22"/>
      <c r="AF709" s="22"/>
      <c r="AG709" s="22"/>
      <c r="AH709" s="22"/>
      <c r="AI709" s="22"/>
      <c r="AJ709" s="22"/>
      <c r="AK709" s="22"/>
      <c r="AL709" s="22"/>
      <c r="AM709" s="22"/>
      <c r="AN709" s="22"/>
      <c r="AO709" s="22"/>
      <c r="AP709" s="22"/>
      <c r="AQ709" s="22"/>
      <c r="AR709" s="22"/>
      <c r="AS709" s="22"/>
      <c r="AT709" s="22"/>
      <c r="AU709" s="22"/>
      <c r="AV709" s="22"/>
      <c r="AW709" s="22"/>
      <c r="AX709" s="22"/>
      <c r="AY709" s="22"/>
    </row>
    <row r="710" spans="3:51" x14ac:dyDescent="0.25">
      <c r="C710" s="22"/>
      <c r="D710" s="22"/>
      <c r="E710" s="22"/>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c r="AD710" s="22"/>
      <c r="AE710" s="22"/>
      <c r="AF710" s="22"/>
      <c r="AG710" s="22"/>
      <c r="AH710" s="22"/>
      <c r="AI710" s="22"/>
      <c r="AJ710" s="22"/>
      <c r="AK710" s="22"/>
      <c r="AL710" s="22"/>
      <c r="AM710" s="22"/>
      <c r="AN710" s="22"/>
      <c r="AO710" s="22"/>
      <c r="AP710" s="22"/>
      <c r="AQ710" s="22"/>
      <c r="AR710" s="22"/>
      <c r="AS710" s="22"/>
      <c r="AT710" s="22"/>
      <c r="AU710" s="22"/>
      <c r="AV710" s="22"/>
      <c r="AW710" s="22"/>
      <c r="AX710" s="22"/>
      <c r="AY710" s="22"/>
    </row>
    <row r="711" spans="3:51" x14ac:dyDescent="0.25">
      <c r="C711" s="22"/>
      <c r="D711" s="22"/>
      <c r="E711" s="22"/>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c r="AD711" s="22"/>
      <c r="AE711" s="22"/>
      <c r="AF711" s="22"/>
      <c r="AG711" s="22"/>
      <c r="AH711" s="22"/>
      <c r="AI711" s="22"/>
      <c r="AJ711" s="22"/>
      <c r="AK711" s="22"/>
      <c r="AL711" s="22"/>
      <c r="AM711" s="22"/>
      <c r="AN711" s="22"/>
      <c r="AO711" s="22"/>
      <c r="AP711" s="22"/>
      <c r="AQ711" s="22"/>
      <c r="AR711" s="22"/>
      <c r="AS711" s="22"/>
      <c r="AT711" s="22"/>
      <c r="AU711" s="22"/>
      <c r="AV711" s="22"/>
      <c r="AW711" s="22"/>
      <c r="AX711" s="22"/>
      <c r="AY711" s="22"/>
    </row>
    <row r="712" spans="3:51" x14ac:dyDescent="0.25">
      <c r="C712" s="22"/>
      <c r="D712" s="22"/>
      <c r="E712" s="22"/>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c r="AD712" s="22"/>
      <c r="AE712" s="22"/>
      <c r="AF712" s="22"/>
      <c r="AG712" s="22"/>
      <c r="AH712" s="22"/>
      <c r="AI712" s="22"/>
      <c r="AJ712" s="22"/>
      <c r="AK712" s="22"/>
      <c r="AL712" s="22"/>
      <c r="AM712" s="22"/>
      <c r="AN712" s="22"/>
      <c r="AO712" s="22"/>
      <c r="AP712" s="22"/>
      <c r="AQ712" s="22"/>
      <c r="AR712" s="22"/>
      <c r="AS712" s="22"/>
      <c r="AT712" s="22"/>
      <c r="AU712" s="22"/>
      <c r="AV712" s="22"/>
      <c r="AW712" s="22"/>
      <c r="AX712" s="22"/>
      <c r="AY712" s="22"/>
    </row>
    <row r="713" spans="3:51" x14ac:dyDescent="0.25">
      <c r="C713" s="22"/>
      <c r="D713" s="22"/>
      <c r="E713" s="22"/>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c r="AD713" s="22"/>
      <c r="AE713" s="22"/>
      <c r="AF713" s="22"/>
      <c r="AG713" s="22"/>
      <c r="AH713" s="22"/>
      <c r="AI713" s="22"/>
      <c r="AJ713" s="22"/>
      <c r="AK713" s="22"/>
      <c r="AL713" s="22"/>
      <c r="AM713" s="22"/>
      <c r="AN713" s="22"/>
      <c r="AO713" s="22"/>
      <c r="AP713" s="22"/>
      <c r="AQ713" s="22"/>
      <c r="AR713" s="22"/>
      <c r="AS713" s="22"/>
      <c r="AT713" s="22"/>
      <c r="AU713" s="22"/>
      <c r="AV713" s="22"/>
      <c r="AW713" s="22"/>
      <c r="AX713" s="22"/>
      <c r="AY713" s="22"/>
    </row>
    <row r="714" spans="3:51" x14ac:dyDescent="0.25">
      <c r="C714" s="22"/>
      <c r="D714" s="22"/>
      <c r="E714" s="22"/>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c r="AD714" s="22"/>
      <c r="AE714" s="22"/>
      <c r="AF714" s="22"/>
      <c r="AG714" s="22"/>
      <c r="AH714" s="22"/>
      <c r="AI714" s="22"/>
      <c r="AJ714" s="22"/>
      <c r="AK714" s="22"/>
      <c r="AL714" s="22"/>
      <c r="AM714" s="22"/>
      <c r="AN714" s="22"/>
      <c r="AO714" s="22"/>
      <c r="AP714" s="22"/>
      <c r="AQ714" s="22"/>
      <c r="AR714" s="22"/>
      <c r="AS714" s="22"/>
      <c r="AT714" s="22"/>
      <c r="AU714" s="22"/>
      <c r="AV714" s="22"/>
      <c r="AW714" s="22"/>
      <c r="AX714" s="22"/>
      <c r="AY714" s="22"/>
    </row>
    <row r="715" spans="3:51" x14ac:dyDescent="0.25">
      <c r="C715" s="22"/>
      <c r="D715" s="22"/>
      <c r="E715" s="22"/>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c r="AD715" s="22"/>
      <c r="AE715" s="22"/>
      <c r="AF715" s="22"/>
      <c r="AG715" s="22"/>
      <c r="AH715" s="22"/>
      <c r="AI715" s="22"/>
      <c r="AJ715" s="22"/>
      <c r="AK715" s="22"/>
      <c r="AL715" s="22"/>
      <c r="AM715" s="22"/>
      <c r="AN715" s="22"/>
      <c r="AO715" s="22"/>
      <c r="AP715" s="22"/>
      <c r="AQ715" s="22"/>
      <c r="AR715" s="22"/>
      <c r="AS715" s="22"/>
      <c r="AT715" s="22"/>
      <c r="AU715" s="22"/>
      <c r="AV715" s="22"/>
      <c r="AW715" s="22"/>
      <c r="AX715" s="22"/>
      <c r="AY715" s="22"/>
    </row>
    <row r="716" spans="3:51" x14ac:dyDescent="0.25">
      <c r="C716" s="22"/>
      <c r="D716" s="22"/>
      <c r="E716" s="22"/>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c r="AD716" s="22"/>
      <c r="AE716" s="22"/>
      <c r="AF716" s="22"/>
      <c r="AG716" s="22"/>
      <c r="AH716" s="22"/>
      <c r="AI716" s="22"/>
      <c r="AJ716" s="22"/>
      <c r="AK716" s="22"/>
      <c r="AL716" s="22"/>
      <c r="AM716" s="22"/>
      <c r="AN716" s="22"/>
      <c r="AO716" s="22"/>
      <c r="AP716" s="22"/>
      <c r="AQ716" s="22"/>
      <c r="AR716" s="22"/>
      <c r="AS716" s="22"/>
      <c r="AT716" s="22"/>
      <c r="AU716" s="22"/>
      <c r="AV716" s="22"/>
      <c r="AW716" s="22"/>
      <c r="AX716" s="22"/>
      <c r="AY716" s="22"/>
    </row>
    <row r="717" spans="3:51" x14ac:dyDescent="0.25">
      <c r="C717" s="22"/>
      <c r="D717" s="22"/>
      <c r="E717" s="22"/>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c r="AD717" s="22"/>
      <c r="AE717" s="22"/>
      <c r="AF717" s="22"/>
      <c r="AG717" s="22"/>
      <c r="AH717" s="22"/>
      <c r="AI717" s="22"/>
      <c r="AJ717" s="22"/>
      <c r="AK717" s="22"/>
      <c r="AL717" s="22"/>
      <c r="AM717" s="22"/>
      <c r="AN717" s="22"/>
      <c r="AO717" s="22"/>
      <c r="AP717" s="22"/>
      <c r="AQ717" s="22"/>
      <c r="AR717" s="22"/>
      <c r="AS717" s="22"/>
      <c r="AT717" s="22"/>
      <c r="AU717" s="22"/>
      <c r="AV717" s="22"/>
      <c r="AW717" s="22"/>
      <c r="AX717" s="22"/>
      <c r="AY717" s="22"/>
    </row>
    <row r="718" spans="3:51" x14ac:dyDescent="0.25">
      <c r="C718" s="22"/>
      <c r="D718" s="22"/>
      <c r="E718" s="22"/>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c r="AD718" s="22"/>
      <c r="AE718" s="22"/>
      <c r="AF718" s="22"/>
      <c r="AG718" s="22"/>
      <c r="AH718" s="22"/>
      <c r="AI718" s="22"/>
      <c r="AJ718" s="22"/>
      <c r="AK718" s="22"/>
      <c r="AL718" s="22"/>
      <c r="AM718" s="22"/>
      <c r="AN718" s="22"/>
      <c r="AO718" s="22"/>
      <c r="AP718" s="22"/>
      <c r="AQ718" s="22"/>
      <c r="AR718" s="22"/>
      <c r="AS718" s="22"/>
      <c r="AT718" s="22"/>
      <c r="AU718" s="22"/>
      <c r="AV718" s="22"/>
      <c r="AW718" s="22"/>
      <c r="AX718" s="22"/>
      <c r="AY718" s="22"/>
    </row>
    <row r="719" spans="3:51" x14ac:dyDescent="0.25">
      <c r="C719" s="22"/>
      <c r="D719" s="22"/>
      <c r="E719" s="22"/>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c r="AD719" s="22"/>
      <c r="AE719" s="22"/>
      <c r="AF719" s="22"/>
      <c r="AG719" s="22"/>
      <c r="AH719" s="22"/>
      <c r="AI719" s="22"/>
      <c r="AJ719" s="22"/>
      <c r="AK719" s="22"/>
      <c r="AL719" s="22"/>
      <c r="AM719" s="22"/>
      <c r="AN719" s="22"/>
      <c r="AO719" s="22"/>
      <c r="AP719" s="22"/>
      <c r="AQ719" s="22"/>
      <c r="AR719" s="22"/>
      <c r="AS719" s="22"/>
      <c r="AT719" s="22"/>
      <c r="AU719" s="22"/>
      <c r="AV719" s="22"/>
      <c r="AW719" s="22"/>
      <c r="AX719" s="22"/>
      <c r="AY719" s="22"/>
    </row>
    <row r="720" spans="3:51" x14ac:dyDescent="0.25">
      <c r="C720" s="22"/>
      <c r="D720" s="22"/>
      <c r="E720" s="22"/>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c r="AD720" s="22"/>
      <c r="AE720" s="22"/>
      <c r="AF720" s="22"/>
      <c r="AG720" s="22"/>
      <c r="AH720" s="22"/>
      <c r="AI720" s="22"/>
      <c r="AJ720" s="22"/>
      <c r="AK720" s="22"/>
      <c r="AL720" s="22"/>
      <c r="AM720" s="22"/>
      <c r="AN720" s="22"/>
      <c r="AO720" s="22"/>
      <c r="AP720" s="22"/>
      <c r="AQ720" s="22"/>
      <c r="AR720" s="22"/>
      <c r="AS720" s="22"/>
      <c r="AT720" s="22"/>
      <c r="AU720" s="22"/>
      <c r="AV720" s="22"/>
      <c r="AW720" s="22"/>
      <c r="AX720" s="22"/>
      <c r="AY720" s="22"/>
    </row>
    <row r="721" spans="3:51" x14ac:dyDescent="0.25">
      <c r="C721" s="22"/>
      <c r="D721" s="22"/>
      <c r="E721" s="22"/>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c r="AD721" s="22"/>
      <c r="AE721" s="22"/>
      <c r="AF721" s="22"/>
      <c r="AG721" s="22"/>
      <c r="AH721" s="22"/>
      <c r="AI721" s="22"/>
      <c r="AJ721" s="22"/>
      <c r="AK721" s="22"/>
      <c r="AL721" s="22"/>
      <c r="AM721" s="22"/>
      <c r="AN721" s="22"/>
      <c r="AO721" s="22"/>
      <c r="AP721" s="22"/>
      <c r="AQ721" s="22"/>
      <c r="AR721" s="22"/>
      <c r="AS721" s="22"/>
      <c r="AT721" s="22"/>
      <c r="AU721" s="22"/>
      <c r="AV721" s="22"/>
      <c r="AW721" s="22"/>
      <c r="AX721" s="22"/>
      <c r="AY721" s="22"/>
    </row>
    <row r="722" spans="3:51" x14ac:dyDescent="0.25">
      <c r="C722" s="22"/>
      <c r="D722" s="22"/>
      <c r="E722" s="22"/>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c r="AD722" s="22"/>
      <c r="AE722" s="22"/>
      <c r="AF722" s="22"/>
      <c r="AG722" s="22"/>
      <c r="AH722" s="22"/>
      <c r="AI722" s="22"/>
      <c r="AJ722" s="22"/>
      <c r="AK722" s="22"/>
      <c r="AL722" s="22"/>
      <c r="AM722" s="22"/>
      <c r="AN722" s="22"/>
      <c r="AO722" s="22"/>
      <c r="AP722" s="22"/>
      <c r="AQ722" s="22"/>
      <c r="AR722" s="22"/>
      <c r="AS722" s="22"/>
      <c r="AT722" s="22"/>
      <c r="AU722" s="22"/>
      <c r="AV722" s="22"/>
      <c r="AW722" s="22"/>
      <c r="AX722" s="22"/>
      <c r="AY722" s="22"/>
    </row>
    <row r="723" spans="3:51" x14ac:dyDescent="0.25">
      <c r="C723" s="22"/>
      <c r="D723" s="22"/>
      <c r="E723" s="22"/>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c r="AD723" s="22"/>
      <c r="AE723" s="22"/>
      <c r="AF723" s="22"/>
      <c r="AG723" s="22"/>
      <c r="AH723" s="22"/>
      <c r="AI723" s="22"/>
      <c r="AJ723" s="22"/>
      <c r="AK723" s="22"/>
      <c r="AL723" s="22"/>
      <c r="AM723" s="22"/>
      <c r="AN723" s="22"/>
      <c r="AO723" s="22"/>
      <c r="AP723" s="22"/>
      <c r="AQ723" s="22"/>
      <c r="AR723" s="22"/>
      <c r="AS723" s="22"/>
      <c r="AT723" s="22"/>
      <c r="AU723" s="22"/>
      <c r="AV723" s="22"/>
      <c r="AW723" s="22"/>
      <c r="AX723" s="22"/>
      <c r="AY723" s="22"/>
    </row>
    <row r="724" spans="3:51" x14ac:dyDescent="0.25">
      <c r="C724" s="22"/>
      <c r="D724" s="22"/>
      <c r="E724" s="22"/>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c r="AD724" s="22"/>
      <c r="AE724" s="22"/>
      <c r="AF724" s="22"/>
      <c r="AG724" s="22"/>
      <c r="AH724" s="22"/>
      <c r="AI724" s="22"/>
      <c r="AJ724" s="22"/>
      <c r="AK724" s="22"/>
      <c r="AL724" s="22"/>
      <c r="AM724" s="22"/>
      <c r="AN724" s="22"/>
      <c r="AO724" s="22"/>
      <c r="AP724" s="22"/>
      <c r="AQ724" s="22"/>
      <c r="AR724" s="22"/>
      <c r="AS724" s="22"/>
      <c r="AT724" s="22"/>
      <c r="AU724" s="22"/>
      <c r="AV724" s="22"/>
      <c r="AW724" s="22"/>
      <c r="AX724" s="22"/>
      <c r="AY724" s="22"/>
    </row>
    <row r="725" spans="3:51" x14ac:dyDescent="0.25">
      <c r="C725" s="22"/>
      <c r="D725" s="22"/>
      <c r="E725" s="22"/>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c r="AD725" s="22"/>
      <c r="AE725" s="22"/>
      <c r="AF725" s="22"/>
      <c r="AG725" s="22"/>
      <c r="AH725" s="22"/>
      <c r="AI725" s="22"/>
      <c r="AJ725" s="22"/>
      <c r="AK725" s="22"/>
      <c r="AL725" s="22"/>
      <c r="AM725" s="22"/>
      <c r="AN725" s="22"/>
      <c r="AO725" s="22"/>
      <c r="AP725" s="22"/>
      <c r="AQ725" s="22"/>
      <c r="AR725" s="22"/>
      <c r="AS725" s="22"/>
      <c r="AT725" s="22"/>
      <c r="AU725" s="22"/>
      <c r="AV725" s="22"/>
      <c r="AW725" s="22"/>
      <c r="AX725" s="22"/>
      <c r="AY725" s="22"/>
    </row>
    <row r="726" spans="3:51" x14ac:dyDescent="0.25">
      <c r="C726" s="22"/>
      <c r="D726" s="22"/>
      <c r="E726" s="22"/>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c r="AD726" s="22"/>
      <c r="AE726" s="22"/>
      <c r="AF726" s="22"/>
      <c r="AG726" s="22"/>
      <c r="AH726" s="22"/>
      <c r="AI726" s="22"/>
      <c r="AJ726" s="22"/>
      <c r="AK726" s="22"/>
      <c r="AL726" s="22"/>
      <c r="AM726" s="22"/>
      <c r="AN726" s="22"/>
      <c r="AO726" s="22"/>
      <c r="AP726" s="22"/>
      <c r="AQ726" s="22"/>
      <c r="AR726" s="22"/>
      <c r="AS726" s="22"/>
      <c r="AT726" s="22"/>
      <c r="AU726" s="22"/>
      <c r="AV726" s="22"/>
      <c r="AW726" s="22"/>
      <c r="AX726" s="22"/>
      <c r="AY726" s="22"/>
    </row>
    <row r="727" spans="3:51" x14ac:dyDescent="0.25">
      <c r="C727" s="22"/>
      <c r="D727" s="22"/>
      <c r="E727" s="22"/>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c r="AD727" s="22"/>
      <c r="AE727" s="22"/>
      <c r="AF727" s="22"/>
      <c r="AG727" s="22"/>
      <c r="AH727" s="22"/>
      <c r="AI727" s="22"/>
      <c r="AJ727" s="22"/>
      <c r="AK727" s="22"/>
      <c r="AL727" s="22"/>
      <c r="AM727" s="22"/>
      <c r="AN727" s="22"/>
      <c r="AO727" s="22"/>
      <c r="AP727" s="22"/>
      <c r="AQ727" s="22"/>
      <c r="AR727" s="22"/>
      <c r="AS727" s="22"/>
      <c r="AT727" s="22"/>
      <c r="AU727" s="22"/>
      <c r="AV727" s="22"/>
      <c r="AW727" s="22"/>
      <c r="AX727" s="22"/>
      <c r="AY727" s="22"/>
    </row>
    <row r="728" spans="3:51" x14ac:dyDescent="0.25">
      <c r="C728" s="22"/>
      <c r="D728" s="22"/>
      <c r="E728" s="22"/>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c r="AD728" s="22"/>
      <c r="AE728" s="22"/>
      <c r="AF728" s="22"/>
      <c r="AG728" s="22"/>
      <c r="AH728" s="22"/>
      <c r="AI728" s="22"/>
      <c r="AJ728" s="22"/>
      <c r="AK728" s="22"/>
      <c r="AL728" s="22"/>
      <c r="AM728" s="22"/>
      <c r="AN728" s="22"/>
      <c r="AO728" s="22"/>
      <c r="AP728" s="22"/>
      <c r="AQ728" s="22"/>
      <c r="AR728" s="22"/>
      <c r="AS728" s="22"/>
      <c r="AT728" s="22"/>
      <c r="AU728" s="22"/>
      <c r="AV728" s="22"/>
      <c r="AW728" s="22"/>
      <c r="AX728" s="22"/>
      <c r="AY728" s="22"/>
    </row>
    <row r="729" spans="3:51" x14ac:dyDescent="0.25">
      <c r="C729" s="22"/>
      <c r="D729" s="22"/>
      <c r="E729" s="22"/>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c r="AD729" s="22"/>
      <c r="AE729" s="22"/>
      <c r="AF729" s="22"/>
      <c r="AG729" s="22"/>
      <c r="AH729" s="22"/>
      <c r="AI729" s="22"/>
      <c r="AJ729" s="22"/>
      <c r="AK729" s="22"/>
      <c r="AL729" s="22"/>
      <c r="AM729" s="22"/>
      <c r="AN729" s="22"/>
      <c r="AO729" s="22"/>
      <c r="AP729" s="22"/>
      <c r="AQ729" s="22"/>
      <c r="AR729" s="22"/>
      <c r="AS729" s="22"/>
      <c r="AT729" s="22"/>
      <c r="AU729" s="22"/>
      <c r="AV729" s="22"/>
      <c r="AW729" s="22"/>
      <c r="AX729" s="22"/>
      <c r="AY729" s="22"/>
    </row>
    <row r="730" spans="3:51" x14ac:dyDescent="0.25">
      <c r="C730" s="22"/>
      <c r="D730" s="22"/>
      <c r="E730" s="22"/>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c r="AD730" s="22"/>
      <c r="AE730" s="22"/>
      <c r="AF730" s="22"/>
      <c r="AG730" s="22"/>
      <c r="AH730" s="22"/>
      <c r="AI730" s="22"/>
      <c r="AJ730" s="22"/>
      <c r="AK730" s="22"/>
      <c r="AL730" s="22"/>
      <c r="AM730" s="22"/>
      <c r="AN730" s="22"/>
      <c r="AO730" s="22"/>
      <c r="AP730" s="22"/>
      <c r="AQ730" s="22"/>
      <c r="AR730" s="22"/>
      <c r="AS730" s="22"/>
      <c r="AT730" s="22"/>
      <c r="AU730" s="22"/>
      <c r="AV730" s="22"/>
      <c r="AW730" s="22"/>
      <c r="AX730" s="22"/>
      <c r="AY730" s="22"/>
    </row>
    <row r="731" spans="3:51" x14ac:dyDescent="0.25">
      <c r="C731" s="22"/>
      <c r="D731" s="22"/>
      <c r="E731" s="22"/>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c r="AD731" s="22"/>
      <c r="AE731" s="22"/>
      <c r="AF731" s="22"/>
      <c r="AG731" s="22"/>
      <c r="AH731" s="22"/>
      <c r="AI731" s="22"/>
      <c r="AJ731" s="22"/>
      <c r="AK731" s="22"/>
      <c r="AL731" s="22"/>
      <c r="AM731" s="22"/>
      <c r="AN731" s="22"/>
      <c r="AO731" s="22"/>
      <c r="AP731" s="22"/>
      <c r="AQ731" s="22"/>
      <c r="AR731" s="22"/>
      <c r="AS731" s="22"/>
      <c r="AT731" s="22"/>
      <c r="AU731" s="22"/>
      <c r="AV731" s="22"/>
      <c r="AW731" s="22"/>
      <c r="AX731" s="22"/>
      <c r="AY731" s="22"/>
    </row>
    <row r="732" spans="3:51" x14ac:dyDescent="0.25">
      <c r="C732" s="22"/>
      <c r="D732" s="22"/>
      <c r="E732" s="22"/>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c r="AD732" s="22"/>
      <c r="AE732" s="22"/>
      <c r="AF732" s="22"/>
      <c r="AG732" s="22"/>
      <c r="AH732" s="22"/>
      <c r="AI732" s="22"/>
      <c r="AJ732" s="22"/>
      <c r="AK732" s="22"/>
      <c r="AL732" s="22"/>
      <c r="AM732" s="22"/>
      <c r="AN732" s="22"/>
      <c r="AO732" s="22"/>
      <c r="AP732" s="22"/>
      <c r="AQ732" s="22"/>
      <c r="AR732" s="22"/>
      <c r="AS732" s="22"/>
      <c r="AT732" s="22"/>
      <c r="AU732" s="22"/>
      <c r="AV732" s="22"/>
      <c r="AW732" s="22"/>
      <c r="AX732" s="22"/>
      <c r="AY732" s="22"/>
    </row>
    <row r="733" spans="3:51" x14ac:dyDescent="0.25">
      <c r="C733" s="22"/>
      <c r="D733" s="22"/>
      <c r="E733" s="22"/>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c r="AD733" s="22"/>
      <c r="AE733" s="22"/>
      <c r="AF733" s="22"/>
      <c r="AG733" s="22"/>
      <c r="AH733" s="22"/>
      <c r="AI733" s="22"/>
      <c r="AJ733" s="22"/>
      <c r="AK733" s="22"/>
      <c r="AL733" s="22"/>
      <c r="AM733" s="22"/>
      <c r="AN733" s="22"/>
      <c r="AO733" s="22"/>
      <c r="AP733" s="22"/>
      <c r="AQ733" s="22"/>
      <c r="AR733" s="22"/>
      <c r="AS733" s="22"/>
      <c r="AT733" s="22"/>
      <c r="AU733" s="22"/>
      <c r="AV733" s="22"/>
      <c r="AW733" s="22"/>
      <c r="AX733" s="22"/>
      <c r="AY733" s="22"/>
    </row>
    <row r="734" spans="3:51" x14ac:dyDescent="0.25">
      <c r="C734" s="22"/>
      <c r="D734" s="22"/>
      <c r="E734" s="22"/>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c r="AD734" s="22"/>
      <c r="AE734" s="22"/>
      <c r="AF734" s="22"/>
      <c r="AG734" s="22"/>
      <c r="AH734" s="22"/>
      <c r="AI734" s="22"/>
      <c r="AJ734" s="22"/>
      <c r="AK734" s="22"/>
      <c r="AL734" s="22"/>
      <c r="AM734" s="22"/>
      <c r="AN734" s="22"/>
      <c r="AO734" s="22"/>
      <c r="AP734" s="22"/>
      <c r="AQ734" s="22"/>
      <c r="AR734" s="22"/>
      <c r="AS734" s="22"/>
      <c r="AT734" s="22"/>
      <c r="AU734" s="22"/>
      <c r="AV734" s="22"/>
      <c r="AW734" s="22"/>
      <c r="AX734" s="22"/>
      <c r="AY734" s="22"/>
    </row>
    <row r="735" spans="3:51" x14ac:dyDescent="0.25">
      <c r="C735" s="22"/>
      <c r="D735" s="22"/>
      <c r="E735" s="22"/>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c r="AD735" s="22"/>
      <c r="AE735" s="22"/>
      <c r="AF735" s="22"/>
      <c r="AG735" s="22"/>
      <c r="AH735" s="22"/>
      <c r="AI735" s="22"/>
      <c r="AJ735" s="22"/>
      <c r="AK735" s="22"/>
      <c r="AL735" s="22"/>
      <c r="AM735" s="22"/>
      <c r="AN735" s="22"/>
      <c r="AO735" s="22"/>
      <c r="AP735" s="22"/>
      <c r="AQ735" s="22"/>
      <c r="AR735" s="22"/>
      <c r="AS735" s="22"/>
      <c r="AT735" s="22"/>
      <c r="AU735" s="22"/>
      <c r="AV735" s="22"/>
      <c r="AW735" s="22"/>
      <c r="AX735" s="22"/>
      <c r="AY735" s="22"/>
    </row>
    <row r="736" spans="3:51" x14ac:dyDescent="0.25">
      <c r="C736" s="22"/>
      <c r="D736" s="22"/>
      <c r="E736" s="22"/>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c r="AD736" s="22"/>
      <c r="AE736" s="22"/>
      <c r="AF736" s="22"/>
      <c r="AG736" s="22"/>
      <c r="AH736" s="22"/>
      <c r="AI736" s="22"/>
      <c r="AJ736" s="22"/>
      <c r="AK736" s="22"/>
      <c r="AL736" s="22"/>
      <c r="AM736" s="22"/>
      <c r="AN736" s="22"/>
      <c r="AO736" s="22"/>
      <c r="AP736" s="22"/>
      <c r="AQ736" s="22"/>
      <c r="AR736" s="22"/>
      <c r="AS736" s="22"/>
      <c r="AT736" s="22"/>
      <c r="AU736" s="22"/>
      <c r="AV736" s="22"/>
      <c r="AW736" s="22"/>
      <c r="AX736" s="22"/>
      <c r="AY736" s="22"/>
    </row>
    <row r="737" spans="3:51" x14ac:dyDescent="0.25">
      <c r="C737" s="22"/>
      <c r="D737" s="22"/>
      <c r="E737" s="22"/>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c r="AD737" s="22"/>
      <c r="AE737" s="22"/>
      <c r="AF737" s="22"/>
      <c r="AG737" s="22"/>
      <c r="AH737" s="22"/>
      <c r="AI737" s="22"/>
      <c r="AJ737" s="22"/>
      <c r="AK737" s="22"/>
      <c r="AL737" s="22"/>
      <c r="AM737" s="22"/>
      <c r="AN737" s="22"/>
      <c r="AO737" s="22"/>
      <c r="AP737" s="22"/>
      <c r="AQ737" s="22"/>
      <c r="AR737" s="22"/>
      <c r="AS737" s="22"/>
      <c r="AT737" s="22"/>
      <c r="AU737" s="22"/>
      <c r="AV737" s="22"/>
      <c r="AW737" s="22"/>
      <c r="AX737" s="22"/>
      <c r="AY737" s="22"/>
    </row>
    <row r="738" spans="3:51" x14ac:dyDescent="0.25">
      <c r="C738" s="22"/>
      <c r="D738" s="22"/>
      <c r="E738" s="22"/>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c r="AD738" s="22"/>
      <c r="AE738" s="22"/>
      <c r="AF738" s="22"/>
      <c r="AG738" s="22"/>
      <c r="AH738" s="22"/>
      <c r="AI738" s="22"/>
      <c r="AJ738" s="22"/>
      <c r="AK738" s="22"/>
      <c r="AL738" s="22"/>
      <c r="AM738" s="22"/>
      <c r="AN738" s="22"/>
      <c r="AO738" s="22"/>
      <c r="AP738" s="22"/>
      <c r="AQ738" s="22"/>
      <c r="AR738" s="22"/>
      <c r="AS738" s="22"/>
      <c r="AT738" s="22"/>
      <c r="AU738" s="22"/>
      <c r="AV738" s="22"/>
      <c r="AW738" s="22"/>
      <c r="AX738" s="22"/>
      <c r="AY738" s="22"/>
    </row>
    <row r="739" spans="3:51" x14ac:dyDescent="0.25">
      <c r="C739" s="22"/>
      <c r="D739" s="22"/>
      <c r="E739" s="22"/>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c r="AD739" s="22"/>
      <c r="AE739" s="22"/>
      <c r="AF739" s="22"/>
      <c r="AG739" s="22"/>
      <c r="AH739" s="22"/>
      <c r="AI739" s="22"/>
      <c r="AJ739" s="22"/>
      <c r="AK739" s="22"/>
      <c r="AL739" s="22"/>
      <c r="AM739" s="22"/>
      <c r="AN739" s="22"/>
      <c r="AO739" s="22"/>
      <c r="AP739" s="22"/>
      <c r="AQ739" s="22"/>
      <c r="AR739" s="22"/>
      <c r="AS739" s="22"/>
      <c r="AT739" s="22"/>
      <c r="AU739" s="22"/>
      <c r="AV739" s="22"/>
      <c r="AW739" s="22"/>
      <c r="AX739" s="22"/>
      <c r="AY739" s="22"/>
    </row>
    <row r="740" spans="3:51" x14ac:dyDescent="0.25">
      <c r="C740" s="22"/>
      <c r="D740" s="22"/>
      <c r="E740" s="22"/>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c r="AD740" s="22"/>
      <c r="AE740" s="22"/>
      <c r="AF740" s="22"/>
      <c r="AG740" s="22"/>
      <c r="AH740" s="22"/>
      <c r="AI740" s="22"/>
      <c r="AJ740" s="22"/>
      <c r="AK740" s="22"/>
      <c r="AL740" s="22"/>
      <c r="AM740" s="22"/>
      <c r="AN740" s="22"/>
      <c r="AO740" s="22"/>
      <c r="AP740" s="22"/>
      <c r="AQ740" s="22"/>
      <c r="AR740" s="22"/>
      <c r="AS740" s="22"/>
      <c r="AT740" s="22"/>
      <c r="AU740" s="22"/>
      <c r="AV740" s="22"/>
      <c r="AW740" s="22"/>
      <c r="AX740" s="22"/>
      <c r="AY740" s="22"/>
    </row>
    <row r="741" spans="3:51" x14ac:dyDescent="0.25">
      <c r="C741" s="22"/>
      <c r="D741" s="22"/>
      <c r="E741" s="22"/>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c r="AD741" s="22"/>
      <c r="AE741" s="22"/>
      <c r="AF741" s="22"/>
      <c r="AG741" s="22"/>
      <c r="AH741" s="22"/>
      <c r="AI741" s="22"/>
      <c r="AJ741" s="22"/>
      <c r="AK741" s="22"/>
      <c r="AL741" s="22"/>
      <c r="AM741" s="22"/>
      <c r="AN741" s="22"/>
      <c r="AO741" s="22"/>
      <c r="AP741" s="22"/>
      <c r="AQ741" s="22"/>
      <c r="AR741" s="22"/>
      <c r="AS741" s="22"/>
      <c r="AT741" s="22"/>
      <c r="AU741" s="22"/>
      <c r="AV741" s="22"/>
      <c r="AW741" s="22"/>
      <c r="AX741" s="22"/>
      <c r="AY741" s="22"/>
    </row>
    <row r="742" spans="3:51" x14ac:dyDescent="0.25">
      <c r="C742" s="22"/>
      <c r="D742" s="22"/>
      <c r="E742" s="22"/>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c r="AD742" s="22"/>
      <c r="AE742" s="22"/>
      <c r="AF742" s="22"/>
      <c r="AG742" s="22"/>
      <c r="AH742" s="22"/>
      <c r="AI742" s="22"/>
      <c r="AJ742" s="22"/>
      <c r="AK742" s="22"/>
      <c r="AL742" s="22"/>
      <c r="AM742" s="22"/>
      <c r="AN742" s="22"/>
      <c r="AO742" s="22"/>
      <c r="AP742" s="22"/>
      <c r="AQ742" s="22"/>
      <c r="AR742" s="22"/>
      <c r="AS742" s="22"/>
      <c r="AT742" s="22"/>
      <c r="AU742" s="22"/>
      <c r="AV742" s="22"/>
      <c r="AW742" s="22"/>
      <c r="AX742" s="22"/>
      <c r="AY742" s="22"/>
    </row>
    <row r="743" spans="3:51" x14ac:dyDescent="0.25">
      <c r="C743" s="22"/>
      <c r="D743" s="22"/>
      <c r="E743" s="22"/>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c r="AD743" s="22"/>
      <c r="AE743" s="22"/>
      <c r="AF743" s="22"/>
      <c r="AG743" s="22"/>
      <c r="AH743" s="22"/>
      <c r="AI743" s="22"/>
      <c r="AJ743" s="22"/>
      <c r="AK743" s="22"/>
      <c r="AL743" s="22"/>
      <c r="AM743" s="22"/>
      <c r="AN743" s="22"/>
      <c r="AO743" s="22"/>
      <c r="AP743" s="22"/>
      <c r="AQ743" s="22"/>
      <c r="AR743" s="22"/>
      <c r="AS743" s="22"/>
      <c r="AT743" s="22"/>
      <c r="AU743" s="22"/>
      <c r="AV743" s="22"/>
      <c r="AW743" s="22"/>
      <c r="AX743" s="22"/>
      <c r="AY743" s="22"/>
    </row>
    <row r="744" spans="3:51" x14ac:dyDescent="0.25">
      <c r="C744" s="22"/>
      <c r="D744" s="22"/>
      <c r="E744" s="22"/>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c r="AD744" s="22"/>
      <c r="AE744" s="22"/>
      <c r="AF744" s="22"/>
      <c r="AG744" s="22"/>
      <c r="AH744" s="22"/>
      <c r="AI744" s="22"/>
      <c r="AJ744" s="22"/>
      <c r="AK744" s="22"/>
      <c r="AL744" s="22"/>
      <c r="AM744" s="22"/>
      <c r="AN744" s="22"/>
      <c r="AO744" s="22"/>
      <c r="AP744" s="22"/>
      <c r="AQ744" s="22"/>
      <c r="AR744" s="22"/>
      <c r="AS744" s="22"/>
      <c r="AT744" s="22"/>
      <c r="AU744" s="22"/>
      <c r="AV744" s="22"/>
      <c r="AW744" s="22"/>
      <c r="AX744" s="22"/>
      <c r="AY744" s="22"/>
    </row>
    <row r="745" spans="3:51" x14ac:dyDescent="0.25">
      <c r="C745" s="22"/>
      <c r="D745" s="22"/>
      <c r="E745" s="22"/>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c r="AD745" s="22"/>
      <c r="AE745" s="22"/>
      <c r="AF745" s="22"/>
      <c r="AG745" s="22"/>
      <c r="AH745" s="22"/>
      <c r="AI745" s="22"/>
      <c r="AJ745" s="22"/>
      <c r="AK745" s="22"/>
      <c r="AL745" s="22"/>
      <c r="AM745" s="22"/>
      <c r="AN745" s="22"/>
      <c r="AO745" s="22"/>
      <c r="AP745" s="22"/>
      <c r="AQ745" s="22"/>
      <c r="AR745" s="22"/>
      <c r="AS745" s="22"/>
      <c r="AT745" s="22"/>
      <c r="AU745" s="22"/>
      <c r="AV745" s="22"/>
      <c r="AW745" s="22"/>
      <c r="AX745" s="22"/>
      <c r="AY745" s="22"/>
    </row>
    <row r="746" spans="3:51" x14ac:dyDescent="0.25">
      <c r="C746" s="22"/>
      <c r="D746" s="22"/>
      <c r="E746" s="22"/>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c r="AD746" s="22"/>
      <c r="AE746" s="22"/>
      <c r="AF746" s="22"/>
      <c r="AG746" s="22"/>
      <c r="AH746" s="22"/>
      <c r="AI746" s="22"/>
      <c r="AJ746" s="22"/>
      <c r="AK746" s="22"/>
      <c r="AL746" s="22"/>
      <c r="AM746" s="22"/>
      <c r="AN746" s="22"/>
      <c r="AO746" s="22"/>
      <c r="AP746" s="22"/>
      <c r="AQ746" s="22"/>
      <c r="AR746" s="22"/>
      <c r="AS746" s="22"/>
      <c r="AT746" s="22"/>
      <c r="AU746" s="22"/>
      <c r="AV746" s="22"/>
      <c r="AW746" s="22"/>
      <c r="AX746" s="22"/>
      <c r="AY746" s="22"/>
    </row>
    <row r="747" spans="3:51" x14ac:dyDescent="0.25">
      <c r="C747" s="22"/>
      <c r="D747" s="22"/>
      <c r="E747" s="22"/>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c r="AD747" s="22"/>
      <c r="AE747" s="22"/>
      <c r="AF747" s="22"/>
      <c r="AG747" s="22"/>
      <c r="AH747" s="22"/>
      <c r="AI747" s="22"/>
      <c r="AJ747" s="22"/>
      <c r="AK747" s="22"/>
      <c r="AL747" s="22"/>
      <c r="AM747" s="22"/>
      <c r="AN747" s="22"/>
      <c r="AO747" s="22"/>
      <c r="AP747" s="22"/>
      <c r="AQ747" s="22"/>
      <c r="AR747" s="22"/>
      <c r="AS747" s="22"/>
      <c r="AT747" s="22"/>
      <c r="AU747" s="22"/>
      <c r="AV747" s="22"/>
      <c r="AW747" s="22"/>
      <c r="AX747" s="22"/>
      <c r="AY747" s="22"/>
    </row>
    <row r="748" spans="3:51" x14ac:dyDescent="0.25">
      <c r="C748" s="22"/>
      <c r="D748" s="22"/>
      <c r="E748" s="22"/>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c r="AD748" s="22"/>
      <c r="AE748" s="22"/>
      <c r="AF748" s="22"/>
      <c r="AG748" s="22"/>
      <c r="AH748" s="22"/>
      <c r="AI748" s="22"/>
      <c r="AJ748" s="22"/>
      <c r="AK748" s="22"/>
      <c r="AL748" s="22"/>
      <c r="AM748" s="22"/>
      <c r="AN748" s="22"/>
      <c r="AO748" s="22"/>
      <c r="AP748" s="22"/>
      <c r="AQ748" s="22"/>
      <c r="AR748" s="22"/>
      <c r="AS748" s="22"/>
      <c r="AT748" s="22"/>
      <c r="AU748" s="22"/>
      <c r="AV748" s="22"/>
      <c r="AW748" s="22"/>
      <c r="AX748" s="22"/>
      <c r="AY748" s="22"/>
    </row>
    <row r="749" spans="3:51" x14ac:dyDescent="0.25">
      <c r="C749" s="22"/>
      <c r="D749" s="22"/>
      <c r="E749" s="22"/>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c r="AD749" s="22"/>
      <c r="AE749" s="22"/>
      <c r="AF749" s="22"/>
      <c r="AG749" s="22"/>
      <c r="AH749" s="22"/>
      <c r="AI749" s="22"/>
      <c r="AJ749" s="22"/>
      <c r="AK749" s="22"/>
      <c r="AL749" s="22"/>
      <c r="AM749" s="22"/>
      <c r="AN749" s="22"/>
      <c r="AO749" s="22"/>
      <c r="AP749" s="22"/>
      <c r="AQ749" s="22"/>
      <c r="AR749" s="22"/>
      <c r="AS749" s="22"/>
      <c r="AT749" s="22"/>
      <c r="AU749" s="22"/>
      <c r="AV749" s="22"/>
      <c r="AW749" s="22"/>
      <c r="AX749" s="22"/>
      <c r="AY749" s="22"/>
    </row>
    <row r="750" spans="3:51" x14ac:dyDescent="0.25">
      <c r="C750" s="22"/>
      <c r="D750" s="22"/>
      <c r="E750" s="22"/>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c r="AD750" s="22"/>
      <c r="AE750" s="22"/>
      <c r="AF750" s="22"/>
      <c r="AG750" s="22"/>
      <c r="AH750" s="22"/>
      <c r="AI750" s="22"/>
      <c r="AJ750" s="22"/>
      <c r="AK750" s="22"/>
      <c r="AL750" s="22"/>
      <c r="AM750" s="22"/>
      <c r="AN750" s="22"/>
      <c r="AO750" s="22"/>
      <c r="AP750" s="22"/>
      <c r="AQ750" s="22"/>
      <c r="AR750" s="22"/>
      <c r="AS750" s="22"/>
      <c r="AT750" s="22"/>
      <c r="AU750" s="22"/>
      <c r="AV750" s="22"/>
      <c r="AW750" s="22"/>
      <c r="AX750" s="22"/>
      <c r="AY750" s="22"/>
    </row>
    <row r="751" spans="3:51" x14ac:dyDescent="0.25">
      <c r="C751" s="22"/>
      <c r="D751" s="22"/>
      <c r="E751" s="22"/>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c r="AD751" s="22"/>
      <c r="AE751" s="22"/>
      <c r="AF751" s="22"/>
      <c r="AG751" s="22"/>
      <c r="AH751" s="22"/>
      <c r="AI751" s="22"/>
      <c r="AJ751" s="22"/>
      <c r="AK751" s="22"/>
      <c r="AL751" s="22"/>
      <c r="AM751" s="22"/>
      <c r="AN751" s="22"/>
      <c r="AO751" s="22"/>
      <c r="AP751" s="22"/>
      <c r="AQ751" s="22"/>
      <c r="AR751" s="22"/>
      <c r="AS751" s="22"/>
      <c r="AT751" s="22"/>
      <c r="AU751" s="22"/>
      <c r="AV751" s="22"/>
      <c r="AW751" s="22"/>
      <c r="AX751" s="22"/>
      <c r="AY751" s="22"/>
    </row>
    <row r="752" spans="3:51" x14ac:dyDescent="0.25">
      <c r="C752" s="22"/>
      <c r="D752" s="22"/>
      <c r="E752" s="22"/>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c r="AD752" s="22"/>
      <c r="AE752" s="22"/>
      <c r="AF752" s="22"/>
      <c r="AG752" s="22"/>
      <c r="AH752" s="22"/>
      <c r="AI752" s="22"/>
      <c r="AJ752" s="22"/>
      <c r="AK752" s="22"/>
      <c r="AL752" s="22"/>
      <c r="AM752" s="22"/>
      <c r="AN752" s="22"/>
      <c r="AO752" s="22"/>
      <c r="AP752" s="22"/>
      <c r="AQ752" s="22"/>
      <c r="AR752" s="22"/>
      <c r="AS752" s="22"/>
      <c r="AT752" s="22"/>
      <c r="AU752" s="22"/>
      <c r="AV752" s="22"/>
      <c r="AW752" s="22"/>
      <c r="AX752" s="22"/>
      <c r="AY752" s="22"/>
    </row>
    <row r="753" spans="3:51" x14ac:dyDescent="0.25">
      <c r="C753" s="22"/>
      <c r="D753" s="22"/>
      <c r="E753" s="22"/>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c r="AD753" s="22"/>
      <c r="AE753" s="22"/>
      <c r="AF753" s="22"/>
      <c r="AG753" s="22"/>
      <c r="AH753" s="22"/>
      <c r="AI753" s="22"/>
      <c r="AJ753" s="22"/>
      <c r="AK753" s="22"/>
      <c r="AL753" s="22"/>
      <c r="AM753" s="22"/>
      <c r="AN753" s="22"/>
      <c r="AO753" s="22"/>
      <c r="AP753" s="22"/>
      <c r="AQ753" s="22"/>
      <c r="AR753" s="22"/>
      <c r="AS753" s="22"/>
      <c r="AT753" s="22"/>
      <c r="AU753" s="22"/>
      <c r="AV753" s="22"/>
      <c r="AW753" s="22"/>
      <c r="AX753" s="22"/>
      <c r="AY753" s="22"/>
    </row>
    <row r="754" spans="3:51" x14ac:dyDescent="0.25">
      <c r="C754" s="22"/>
      <c r="D754" s="22"/>
      <c r="E754" s="22"/>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c r="AD754" s="22"/>
      <c r="AE754" s="22"/>
      <c r="AF754" s="22"/>
      <c r="AG754" s="22"/>
      <c r="AH754" s="22"/>
      <c r="AI754" s="22"/>
      <c r="AJ754" s="22"/>
      <c r="AK754" s="22"/>
      <c r="AL754" s="22"/>
      <c r="AM754" s="22"/>
      <c r="AN754" s="22"/>
      <c r="AO754" s="22"/>
      <c r="AP754" s="22"/>
      <c r="AQ754" s="22"/>
      <c r="AR754" s="22"/>
      <c r="AS754" s="22"/>
      <c r="AT754" s="22"/>
      <c r="AU754" s="22"/>
      <c r="AV754" s="22"/>
      <c r="AW754" s="22"/>
      <c r="AX754" s="22"/>
      <c r="AY754" s="22"/>
    </row>
    <row r="755" spans="3:51" x14ac:dyDescent="0.25">
      <c r="C755" s="22"/>
      <c r="D755" s="22"/>
      <c r="E755" s="22"/>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c r="AD755" s="22"/>
      <c r="AE755" s="22"/>
      <c r="AF755" s="22"/>
      <c r="AG755" s="22"/>
      <c r="AH755" s="22"/>
      <c r="AI755" s="22"/>
      <c r="AJ755" s="22"/>
      <c r="AK755" s="22"/>
      <c r="AL755" s="22"/>
      <c r="AM755" s="22"/>
      <c r="AN755" s="22"/>
      <c r="AO755" s="22"/>
      <c r="AP755" s="22"/>
      <c r="AQ755" s="22"/>
      <c r="AR755" s="22"/>
      <c r="AS755" s="22"/>
      <c r="AT755" s="22"/>
      <c r="AU755" s="22"/>
      <c r="AV755" s="22"/>
      <c r="AW755" s="22"/>
      <c r="AX755" s="22"/>
      <c r="AY755" s="22"/>
    </row>
    <row r="756" spans="3:51" x14ac:dyDescent="0.25">
      <c r="C756" s="22"/>
      <c r="D756" s="22"/>
      <c r="E756" s="22"/>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c r="AD756" s="22"/>
      <c r="AE756" s="22"/>
      <c r="AF756" s="22"/>
      <c r="AG756" s="22"/>
      <c r="AH756" s="22"/>
      <c r="AI756" s="22"/>
      <c r="AJ756" s="22"/>
      <c r="AK756" s="22"/>
      <c r="AL756" s="22"/>
      <c r="AM756" s="22"/>
      <c r="AN756" s="22"/>
      <c r="AO756" s="22"/>
      <c r="AP756" s="22"/>
      <c r="AQ756" s="22"/>
      <c r="AR756" s="22"/>
      <c r="AS756" s="22"/>
      <c r="AT756" s="22"/>
      <c r="AU756" s="22"/>
      <c r="AV756" s="22"/>
      <c r="AW756" s="22"/>
      <c r="AX756" s="22"/>
      <c r="AY756" s="22"/>
    </row>
    <row r="757" spans="3:51" x14ac:dyDescent="0.25">
      <c r="C757" s="22"/>
      <c r="D757" s="22"/>
      <c r="E757" s="22"/>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c r="AD757" s="22"/>
      <c r="AE757" s="22"/>
      <c r="AF757" s="22"/>
      <c r="AG757" s="22"/>
      <c r="AH757" s="22"/>
      <c r="AI757" s="22"/>
      <c r="AJ757" s="22"/>
      <c r="AK757" s="22"/>
      <c r="AL757" s="22"/>
      <c r="AM757" s="22"/>
      <c r="AN757" s="22"/>
      <c r="AO757" s="22"/>
      <c r="AP757" s="22"/>
      <c r="AQ757" s="22"/>
      <c r="AR757" s="22"/>
      <c r="AS757" s="22"/>
      <c r="AT757" s="22"/>
      <c r="AU757" s="22"/>
      <c r="AV757" s="22"/>
      <c r="AW757" s="22"/>
      <c r="AX757" s="22"/>
      <c r="AY757" s="22"/>
    </row>
    <row r="758" spans="3:51" x14ac:dyDescent="0.25">
      <c r="C758" s="22"/>
      <c r="D758" s="22"/>
      <c r="E758" s="22"/>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c r="AD758" s="22"/>
      <c r="AE758" s="22"/>
      <c r="AF758" s="22"/>
      <c r="AG758" s="22"/>
      <c r="AH758" s="22"/>
      <c r="AI758" s="22"/>
      <c r="AJ758" s="22"/>
      <c r="AK758" s="22"/>
      <c r="AL758" s="22"/>
      <c r="AM758" s="22"/>
      <c r="AN758" s="22"/>
      <c r="AO758" s="22"/>
      <c r="AP758" s="22"/>
      <c r="AQ758" s="22"/>
      <c r="AR758" s="22"/>
      <c r="AS758" s="22"/>
      <c r="AT758" s="22"/>
      <c r="AU758" s="22"/>
      <c r="AV758" s="22"/>
      <c r="AW758" s="22"/>
      <c r="AX758" s="22"/>
      <c r="AY758" s="22"/>
    </row>
    <row r="759" spans="3:51" x14ac:dyDescent="0.25">
      <c r="C759" s="22"/>
      <c r="D759" s="22"/>
      <c r="E759" s="22"/>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c r="AD759" s="22"/>
      <c r="AE759" s="22"/>
      <c r="AF759" s="22"/>
      <c r="AG759" s="22"/>
      <c r="AH759" s="22"/>
      <c r="AI759" s="22"/>
      <c r="AJ759" s="22"/>
      <c r="AK759" s="22"/>
      <c r="AL759" s="22"/>
      <c r="AM759" s="22"/>
      <c r="AN759" s="22"/>
      <c r="AO759" s="22"/>
      <c r="AP759" s="22"/>
      <c r="AQ759" s="22"/>
      <c r="AR759" s="22"/>
      <c r="AS759" s="22"/>
      <c r="AT759" s="22"/>
      <c r="AU759" s="22"/>
      <c r="AV759" s="22"/>
      <c r="AW759" s="22"/>
      <c r="AX759" s="22"/>
      <c r="AY759" s="22"/>
    </row>
    <row r="760" spans="3:51" x14ac:dyDescent="0.25">
      <c r="C760" s="22"/>
      <c r="D760" s="22"/>
      <c r="E760" s="22"/>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c r="AD760" s="22"/>
      <c r="AE760" s="22"/>
      <c r="AF760" s="22"/>
      <c r="AG760" s="22"/>
      <c r="AH760" s="22"/>
      <c r="AI760" s="22"/>
      <c r="AJ760" s="22"/>
      <c r="AK760" s="22"/>
      <c r="AL760" s="22"/>
      <c r="AM760" s="22"/>
      <c r="AN760" s="22"/>
      <c r="AO760" s="22"/>
      <c r="AP760" s="22"/>
      <c r="AQ760" s="22"/>
      <c r="AR760" s="22"/>
      <c r="AS760" s="22"/>
      <c r="AT760" s="22"/>
      <c r="AU760" s="22"/>
      <c r="AV760" s="22"/>
      <c r="AW760" s="22"/>
      <c r="AX760" s="22"/>
      <c r="AY760" s="22"/>
    </row>
    <row r="761" spans="3:51" x14ac:dyDescent="0.25">
      <c r="C761" s="22"/>
      <c r="D761" s="22"/>
      <c r="E761" s="22"/>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c r="AD761" s="22"/>
      <c r="AE761" s="22"/>
      <c r="AF761" s="22"/>
      <c r="AG761" s="22"/>
      <c r="AH761" s="22"/>
      <c r="AI761" s="22"/>
      <c r="AJ761" s="22"/>
      <c r="AK761" s="22"/>
      <c r="AL761" s="22"/>
      <c r="AM761" s="22"/>
      <c r="AN761" s="22"/>
      <c r="AO761" s="22"/>
      <c r="AP761" s="22"/>
      <c r="AQ761" s="22"/>
      <c r="AR761" s="22"/>
      <c r="AS761" s="22"/>
      <c r="AT761" s="22"/>
      <c r="AU761" s="22"/>
      <c r="AV761" s="22"/>
      <c r="AW761" s="22"/>
      <c r="AX761" s="22"/>
      <c r="AY761" s="22"/>
    </row>
    <row r="762" spans="3:51" x14ac:dyDescent="0.25">
      <c r="C762" s="22"/>
      <c r="D762" s="22"/>
      <c r="E762" s="22"/>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c r="AD762" s="22"/>
      <c r="AE762" s="22"/>
      <c r="AF762" s="22"/>
      <c r="AG762" s="22"/>
      <c r="AH762" s="22"/>
      <c r="AI762" s="22"/>
      <c r="AJ762" s="22"/>
      <c r="AK762" s="22"/>
      <c r="AL762" s="22"/>
      <c r="AM762" s="22"/>
      <c r="AN762" s="22"/>
      <c r="AO762" s="22"/>
      <c r="AP762" s="22"/>
      <c r="AQ762" s="22"/>
      <c r="AR762" s="22"/>
      <c r="AS762" s="22"/>
      <c r="AT762" s="22"/>
      <c r="AU762" s="22"/>
      <c r="AV762" s="22"/>
      <c r="AW762" s="22"/>
      <c r="AX762" s="22"/>
      <c r="AY762" s="22"/>
    </row>
    <row r="763" spans="3:51" x14ac:dyDescent="0.25">
      <c r="C763" s="22"/>
      <c r="D763" s="22"/>
      <c r="E763" s="22"/>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c r="AD763" s="22"/>
      <c r="AE763" s="22"/>
      <c r="AF763" s="22"/>
      <c r="AG763" s="22"/>
      <c r="AH763" s="22"/>
      <c r="AI763" s="22"/>
      <c r="AJ763" s="22"/>
      <c r="AK763" s="22"/>
      <c r="AL763" s="22"/>
      <c r="AM763" s="22"/>
      <c r="AN763" s="22"/>
      <c r="AO763" s="22"/>
      <c r="AP763" s="22"/>
      <c r="AQ763" s="22"/>
      <c r="AR763" s="22"/>
      <c r="AS763" s="22"/>
      <c r="AT763" s="22"/>
      <c r="AU763" s="22"/>
      <c r="AV763" s="22"/>
      <c r="AW763" s="22"/>
      <c r="AX763" s="22"/>
      <c r="AY763" s="22"/>
    </row>
    <row r="764" spans="3:51" x14ac:dyDescent="0.25">
      <c r="C764" s="22"/>
      <c r="D764" s="22"/>
      <c r="E764" s="22"/>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c r="AD764" s="22"/>
      <c r="AE764" s="22"/>
      <c r="AF764" s="22"/>
      <c r="AG764" s="22"/>
      <c r="AH764" s="22"/>
      <c r="AI764" s="22"/>
      <c r="AJ764" s="22"/>
      <c r="AK764" s="22"/>
      <c r="AL764" s="22"/>
      <c r="AM764" s="22"/>
      <c r="AN764" s="22"/>
      <c r="AO764" s="22"/>
      <c r="AP764" s="22"/>
      <c r="AQ764" s="22"/>
      <c r="AR764" s="22"/>
      <c r="AS764" s="22"/>
      <c r="AT764" s="22"/>
      <c r="AU764" s="22"/>
      <c r="AV764" s="22"/>
      <c r="AW764" s="22"/>
      <c r="AX764" s="22"/>
      <c r="AY764" s="22"/>
    </row>
    <row r="765" spans="3:51" x14ac:dyDescent="0.25">
      <c r="C765" s="22"/>
      <c r="D765" s="22"/>
      <c r="E765" s="22"/>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c r="AD765" s="22"/>
      <c r="AE765" s="22"/>
      <c r="AF765" s="22"/>
      <c r="AG765" s="22"/>
      <c r="AH765" s="22"/>
      <c r="AI765" s="22"/>
      <c r="AJ765" s="22"/>
      <c r="AK765" s="22"/>
      <c r="AL765" s="22"/>
      <c r="AM765" s="22"/>
      <c r="AN765" s="22"/>
      <c r="AO765" s="22"/>
      <c r="AP765" s="22"/>
      <c r="AQ765" s="22"/>
      <c r="AR765" s="22"/>
      <c r="AS765" s="22"/>
      <c r="AT765" s="22"/>
      <c r="AU765" s="22"/>
      <c r="AV765" s="22"/>
      <c r="AW765" s="22"/>
      <c r="AX765" s="22"/>
      <c r="AY765" s="22"/>
    </row>
    <row r="766" spans="3:51" x14ac:dyDescent="0.25">
      <c r="C766" s="22"/>
      <c r="D766" s="22"/>
      <c r="E766" s="22"/>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c r="AD766" s="22"/>
      <c r="AE766" s="22"/>
      <c r="AF766" s="22"/>
      <c r="AG766" s="22"/>
      <c r="AH766" s="22"/>
      <c r="AI766" s="22"/>
      <c r="AJ766" s="22"/>
      <c r="AK766" s="22"/>
      <c r="AL766" s="22"/>
      <c r="AM766" s="22"/>
      <c r="AN766" s="22"/>
      <c r="AO766" s="22"/>
      <c r="AP766" s="22"/>
      <c r="AQ766" s="22"/>
      <c r="AR766" s="22"/>
      <c r="AS766" s="22"/>
      <c r="AT766" s="22"/>
      <c r="AU766" s="22"/>
      <c r="AV766" s="22"/>
      <c r="AW766" s="22"/>
      <c r="AX766" s="22"/>
      <c r="AY766" s="22"/>
    </row>
    <row r="767" spans="3:51" x14ac:dyDescent="0.25">
      <c r="C767" s="22"/>
      <c r="D767" s="22"/>
      <c r="E767" s="22"/>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c r="AD767" s="22"/>
      <c r="AE767" s="22"/>
      <c r="AF767" s="22"/>
      <c r="AG767" s="22"/>
      <c r="AH767" s="22"/>
      <c r="AI767" s="22"/>
      <c r="AJ767" s="22"/>
      <c r="AK767" s="22"/>
      <c r="AL767" s="22"/>
      <c r="AM767" s="22"/>
      <c r="AN767" s="22"/>
      <c r="AO767" s="22"/>
      <c r="AP767" s="22"/>
      <c r="AQ767" s="22"/>
      <c r="AR767" s="22"/>
      <c r="AS767" s="22"/>
      <c r="AT767" s="22"/>
      <c r="AU767" s="22"/>
      <c r="AV767" s="22"/>
      <c r="AW767" s="22"/>
      <c r="AX767" s="22"/>
      <c r="AY767" s="22"/>
    </row>
    <row r="768" spans="3:51" x14ac:dyDescent="0.25">
      <c r="C768" s="22"/>
      <c r="D768" s="22"/>
      <c r="E768" s="22"/>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c r="AD768" s="22"/>
      <c r="AE768" s="22"/>
      <c r="AF768" s="22"/>
      <c r="AG768" s="22"/>
      <c r="AH768" s="22"/>
      <c r="AI768" s="22"/>
      <c r="AJ768" s="22"/>
      <c r="AK768" s="22"/>
      <c r="AL768" s="22"/>
      <c r="AM768" s="22"/>
      <c r="AN768" s="22"/>
      <c r="AO768" s="22"/>
      <c r="AP768" s="22"/>
      <c r="AQ768" s="22"/>
      <c r="AR768" s="22"/>
      <c r="AS768" s="22"/>
      <c r="AT768" s="22"/>
      <c r="AU768" s="22"/>
      <c r="AV768" s="22"/>
      <c r="AW768" s="22"/>
      <c r="AX768" s="22"/>
      <c r="AY768" s="22"/>
    </row>
    <row r="769" spans="3:51" x14ac:dyDescent="0.25">
      <c r="C769" s="22"/>
      <c r="D769" s="22"/>
      <c r="E769" s="22"/>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c r="AD769" s="22"/>
      <c r="AE769" s="22"/>
      <c r="AF769" s="22"/>
      <c r="AG769" s="22"/>
      <c r="AH769" s="22"/>
      <c r="AI769" s="22"/>
      <c r="AJ769" s="22"/>
      <c r="AK769" s="22"/>
      <c r="AL769" s="22"/>
      <c r="AM769" s="22"/>
      <c r="AN769" s="22"/>
      <c r="AO769" s="22"/>
      <c r="AP769" s="22"/>
      <c r="AQ769" s="22"/>
      <c r="AR769" s="22"/>
      <c r="AS769" s="22"/>
      <c r="AT769" s="22"/>
      <c r="AU769" s="22"/>
      <c r="AV769" s="22"/>
      <c r="AW769" s="22"/>
      <c r="AX769" s="22"/>
      <c r="AY769" s="22"/>
    </row>
    <row r="770" spans="3:51" x14ac:dyDescent="0.25">
      <c r="C770" s="22"/>
      <c r="D770" s="22"/>
      <c r="E770" s="22"/>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c r="AD770" s="22"/>
      <c r="AE770" s="22"/>
      <c r="AF770" s="22"/>
      <c r="AG770" s="22"/>
      <c r="AH770" s="22"/>
      <c r="AI770" s="22"/>
      <c r="AJ770" s="22"/>
      <c r="AK770" s="22"/>
      <c r="AL770" s="22"/>
      <c r="AM770" s="22"/>
      <c r="AN770" s="22"/>
      <c r="AO770" s="22"/>
      <c r="AP770" s="22"/>
      <c r="AQ770" s="22"/>
      <c r="AR770" s="22"/>
      <c r="AS770" s="22"/>
      <c r="AT770" s="22"/>
      <c r="AU770" s="22"/>
      <c r="AV770" s="22"/>
      <c r="AW770" s="22"/>
      <c r="AX770" s="22"/>
      <c r="AY770" s="22"/>
    </row>
    <row r="771" spans="3:51" x14ac:dyDescent="0.25">
      <c r="C771" s="22"/>
      <c r="D771" s="22"/>
      <c r="E771" s="22"/>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c r="AD771" s="22"/>
      <c r="AE771" s="22"/>
      <c r="AF771" s="22"/>
      <c r="AG771" s="22"/>
      <c r="AH771" s="22"/>
      <c r="AI771" s="22"/>
      <c r="AJ771" s="22"/>
      <c r="AK771" s="22"/>
      <c r="AL771" s="22"/>
      <c r="AM771" s="22"/>
      <c r="AN771" s="22"/>
      <c r="AO771" s="22"/>
      <c r="AP771" s="22"/>
      <c r="AQ771" s="22"/>
      <c r="AR771" s="22"/>
      <c r="AS771" s="22"/>
      <c r="AT771" s="22"/>
      <c r="AU771" s="22"/>
      <c r="AV771" s="22"/>
      <c r="AW771" s="22"/>
      <c r="AX771" s="22"/>
      <c r="AY771" s="22"/>
    </row>
    <row r="772" spans="3:51" x14ac:dyDescent="0.25">
      <c r="C772" s="22"/>
      <c r="D772" s="22"/>
      <c r="E772" s="22"/>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c r="AD772" s="22"/>
      <c r="AE772" s="22"/>
      <c r="AF772" s="22"/>
      <c r="AG772" s="22"/>
      <c r="AH772" s="22"/>
      <c r="AI772" s="22"/>
      <c r="AJ772" s="22"/>
      <c r="AK772" s="22"/>
      <c r="AL772" s="22"/>
      <c r="AM772" s="22"/>
      <c r="AN772" s="22"/>
      <c r="AO772" s="22"/>
      <c r="AP772" s="22"/>
      <c r="AQ772" s="22"/>
      <c r="AR772" s="22"/>
      <c r="AS772" s="22"/>
      <c r="AT772" s="22"/>
      <c r="AU772" s="22"/>
      <c r="AV772" s="22"/>
      <c r="AW772" s="22"/>
      <c r="AX772" s="22"/>
      <c r="AY772" s="22"/>
    </row>
    <row r="773" spans="3:51" x14ac:dyDescent="0.25">
      <c r="C773" s="22"/>
      <c r="D773" s="22"/>
      <c r="E773" s="22"/>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c r="AD773" s="22"/>
      <c r="AE773" s="22"/>
      <c r="AF773" s="22"/>
      <c r="AG773" s="22"/>
      <c r="AH773" s="22"/>
      <c r="AI773" s="22"/>
      <c r="AJ773" s="22"/>
      <c r="AK773" s="22"/>
      <c r="AL773" s="22"/>
      <c r="AM773" s="22"/>
      <c r="AN773" s="22"/>
      <c r="AO773" s="22"/>
      <c r="AP773" s="22"/>
      <c r="AQ773" s="22"/>
      <c r="AR773" s="22"/>
      <c r="AS773" s="22"/>
      <c r="AT773" s="22"/>
      <c r="AU773" s="22"/>
      <c r="AV773" s="22"/>
      <c r="AW773" s="22"/>
      <c r="AX773" s="22"/>
      <c r="AY773" s="22"/>
    </row>
    <row r="774" spans="3:51" x14ac:dyDescent="0.25">
      <c r="C774" s="22"/>
      <c r="D774" s="22"/>
      <c r="E774" s="22"/>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c r="AD774" s="22"/>
      <c r="AE774" s="22"/>
      <c r="AF774" s="22"/>
      <c r="AG774" s="22"/>
      <c r="AH774" s="22"/>
      <c r="AI774" s="22"/>
      <c r="AJ774" s="22"/>
      <c r="AK774" s="22"/>
      <c r="AL774" s="22"/>
      <c r="AM774" s="22"/>
      <c r="AN774" s="22"/>
      <c r="AO774" s="22"/>
      <c r="AP774" s="22"/>
      <c r="AQ774" s="22"/>
      <c r="AR774" s="22"/>
      <c r="AS774" s="22"/>
      <c r="AT774" s="22"/>
      <c r="AU774" s="22"/>
      <c r="AV774" s="22"/>
      <c r="AW774" s="22"/>
      <c r="AX774" s="22"/>
      <c r="AY774" s="22"/>
    </row>
    <row r="775" spans="3:51" x14ac:dyDescent="0.25">
      <c r="C775" s="22"/>
      <c r="D775" s="22"/>
      <c r="E775" s="22"/>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c r="AD775" s="22"/>
      <c r="AE775" s="22"/>
      <c r="AF775" s="22"/>
      <c r="AG775" s="22"/>
      <c r="AH775" s="22"/>
      <c r="AI775" s="22"/>
      <c r="AJ775" s="22"/>
      <c r="AK775" s="22"/>
      <c r="AL775" s="22"/>
      <c r="AM775" s="22"/>
      <c r="AN775" s="22"/>
      <c r="AO775" s="22"/>
      <c r="AP775" s="22"/>
      <c r="AQ775" s="22"/>
      <c r="AR775" s="22"/>
      <c r="AS775" s="22"/>
      <c r="AT775" s="22"/>
      <c r="AU775" s="22"/>
      <c r="AV775" s="22"/>
      <c r="AW775" s="22"/>
      <c r="AX775" s="22"/>
      <c r="AY775" s="22"/>
    </row>
    <row r="776" spans="3:51" x14ac:dyDescent="0.25">
      <c r="C776" s="22"/>
      <c r="D776" s="22"/>
      <c r="E776" s="22"/>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c r="AD776" s="22"/>
      <c r="AE776" s="22"/>
      <c r="AF776" s="22"/>
      <c r="AG776" s="22"/>
      <c r="AH776" s="22"/>
      <c r="AI776" s="22"/>
      <c r="AJ776" s="22"/>
      <c r="AK776" s="22"/>
      <c r="AL776" s="22"/>
      <c r="AM776" s="22"/>
      <c r="AN776" s="22"/>
      <c r="AO776" s="22"/>
      <c r="AP776" s="22"/>
      <c r="AQ776" s="22"/>
      <c r="AR776" s="22"/>
      <c r="AS776" s="22"/>
      <c r="AT776" s="22"/>
      <c r="AU776" s="22"/>
      <c r="AV776" s="22"/>
      <c r="AW776" s="22"/>
      <c r="AX776" s="22"/>
      <c r="AY776" s="22"/>
    </row>
    <row r="777" spans="3:51" x14ac:dyDescent="0.25">
      <c r="C777" s="22"/>
      <c r="D777" s="22"/>
      <c r="E777" s="22"/>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c r="AD777" s="22"/>
      <c r="AE777" s="22"/>
      <c r="AF777" s="22"/>
      <c r="AG777" s="22"/>
      <c r="AH777" s="22"/>
      <c r="AI777" s="22"/>
      <c r="AJ777" s="22"/>
      <c r="AK777" s="22"/>
      <c r="AL777" s="22"/>
      <c r="AM777" s="22"/>
      <c r="AN777" s="22"/>
      <c r="AO777" s="22"/>
      <c r="AP777" s="22"/>
      <c r="AQ777" s="22"/>
      <c r="AR777" s="22"/>
      <c r="AS777" s="22"/>
      <c r="AT777" s="22"/>
      <c r="AU777" s="22"/>
      <c r="AV777" s="22"/>
      <c r="AW777" s="22"/>
      <c r="AX777" s="22"/>
      <c r="AY777" s="22"/>
    </row>
    <row r="778" spans="3:51" x14ac:dyDescent="0.25">
      <c r="C778" s="22"/>
      <c r="D778" s="22"/>
      <c r="E778" s="22"/>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c r="AD778" s="22"/>
      <c r="AE778" s="22"/>
      <c r="AF778" s="22"/>
      <c r="AG778" s="22"/>
      <c r="AH778" s="22"/>
      <c r="AI778" s="22"/>
      <c r="AJ778" s="22"/>
      <c r="AK778" s="22"/>
      <c r="AL778" s="22"/>
      <c r="AM778" s="22"/>
      <c r="AN778" s="22"/>
      <c r="AO778" s="22"/>
      <c r="AP778" s="22"/>
      <c r="AQ778" s="22"/>
      <c r="AR778" s="22"/>
      <c r="AS778" s="22"/>
      <c r="AT778" s="22"/>
      <c r="AU778" s="22"/>
      <c r="AV778" s="22"/>
      <c r="AW778" s="22"/>
      <c r="AX778" s="22"/>
      <c r="AY778" s="22"/>
    </row>
    <row r="779" spans="3:51" x14ac:dyDescent="0.25">
      <c r="C779" s="22"/>
      <c r="D779" s="22"/>
      <c r="E779" s="22"/>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c r="AD779" s="22"/>
      <c r="AE779" s="22"/>
      <c r="AF779" s="22"/>
      <c r="AG779" s="22"/>
      <c r="AH779" s="22"/>
      <c r="AI779" s="22"/>
      <c r="AJ779" s="22"/>
      <c r="AK779" s="22"/>
      <c r="AL779" s="22"/>
      <c r="AM779" s="22"/>
      <c r="AN779" s="22"/>
      <c r="AO779" s="22"/>
      <c r="AP779" s="22"/>
      <c r="AQ779" s="22"/>
      <c r="AR779" s="22"/>
      <c r="AS779" s="22"/>
      <c r="AT779" s="22"/>
      <c r="AU779" s="22"/>
      <c r="AV779" s="22"/>
      <c r="AW779" s="22"/>
      <c r="AX779" s="22"/>
      <c r="AY779" s="22"/>
    </row>
    <row r="780" spans="3:51" x14ac:dyDescent="0.25">
      <c r="C780" s="22"/>
      <c r="D780" s="22"/>
      <c r="E780" s="22"/>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c r="AD780" s="22"/>
      <c r="AE780" s="22"/>
      <c r="AF780" s="22"/>
      <c r="AG780" s="22"/>
      <c r="AH780" s="22"/>
      <c r="AI780" s="22"/>
      <c r="AJ780" s="22"/>
      <c r="AK780" s="22"/>
      <c r="AL780" s="22"/>
      <c r="AM780" s="22"/>
      <c r="AN780" s="22"/>
      <c r="AO780" s="22"/>
      <c r="AP780" s="22"/>
      <c r="AQ780" s="22"/>
      <c r="AR780" s="22"/>
      <c r="AS780" s="22"/>
      <c r="AT780" s="22"/>
      <c r="AU780" s="22"/>
      <c r="AV780" s="22"/>
      <c r="AW780" s="22"/>
      <c r="AX780" s="22"/>
      <c r="AY780" s="22"/>
    </row>
    <row r="781" spans="3:51" x14ac:dyDescent="0.25">
      <c r="C781" s="22"/>
      <c r="D781" s="22"/>
      <c r="E781" s="22"/>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c r="AD781" s="22"/>
      <c r="AE781" s="22"/>
      <c r="AF781" s="22"/>
      <c r="AG781" s="22"/>
      <c r="AH781" s="22"/>
      <c r="AI781" s="22"/>
      <c r="AJ781" s="22"/>
      <c r="AK781" s="22"/>
      <c r="AL781" s="22"/>
      <c r="AM781" s="22"/>
      <c r="AN781" s="22"/>
      <c r="AO781" s="22"/>
      <c r="AP781" s="22"/>
      <c r="AQ781" s="22"/>
      <c r="AR781" s="22"/>
      <c r="AS781" s="22"/>
      <c r="AT781" s="22"/>
      <c r="AU781" s="22"/>
      <c r="AV781" s="22"/>
      <c r="AW781" s="22"/>
      <c r="AX781" s="22"/>
      <c r="AY781" s="22"/>
    </row>
    <row r="782" spans="3:51" x14ac:dyDescent="0.25">
      <c r="C782" s="22"/>
      <c r="D782" s="22"/>
      <c r="E782" s="22"/>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c r="AD782" s="22"/>
      <c r="AE782" s="22"/>
      <c r="AF782" s="22"/>
      <c r="AG782" s="22"/>
      <c r="AH782" s="22"/>
      <c r="AI782" s="22"/>
      <c r="AJ782" s="22"/>
      <c r="AK782" s="22"/>
      <c r="AL782" s="22"/>
      <c r="AM782" s="22"/>
      <c r="AN782" s="22"/>
      <c r="AO782" s="22"/>
      <c r="AP782" s="22"/>
      <c r="AQ782" s="22"/>
      <c r="AR782" s="22"/>
      <c r="AS782" s="22"/>
      <c r="AT782" s="22"/>
      <c r="AU782" s="22"/>
      <c r="AV782" s="22"/>
      <c r="AW782" s="22"/>
      <c r="AX782" s="22"/>
      <c r="AY782" s="22"/>
    </row>
    <row r="783" spans="3:51" x14ac:dyDescent="0.25">
      <c r="C783" s="22"/>
      <c r="D783" s="22"/>
      <c r="E783" s="22"/>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c r="AD783" s="22"/>
      <c r="AE783" s="22"/>
      <c r="AF783" s="22"/>
      <c r="AG783" s="22"/>
      <c r="AH783" s="22"/>
      <c r="AI783" s="22"/>
      <c r="AJ783" s="22"/>
      <c r="AK783" s="22"/>
      <c r="AL783" s="22"/>
      <c r="AM783" s="22"/>
      <c r="AN783" s="22"/>
      <c r="AO783" s="22"/>
      <c r="AP783" s="22"/>
      <c r="AQ783" s="22"/>
      <c r="AR783" s="22"/>
      <c r="AS783" s="22"/>
      <c r="AT783" s="22"/>
      <c r="AU783" s="22"/>
      <c r="AV783" s="22"/>
      <c r="AW783" s="22"/>
      <c r="AX783" s="22"/>
      <c r="AY783" s="22"/>
    </row>
    <row r="784" spans="3:51" x14ac:dyDescent="0.25">
      <c r="C784" s="22"/>
      <c r="D784" s="22"/>
      <c r="E784" s="22"/>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c r="AD784" s="22"/>
      <c r="AE784" s="22"/>
      <c r="AF784" s="22"/>
      <c r="AG784" s="22"/>
      <c r="AH784" s="22"/>
      <c r="AI784" s="22"/>
      <c r="AJ784" s="22"/>
      <c r="AK784" s="22"/>
      <c r="AL784" s="22"/>
      <c r="AM784" s="22"/>
      <c r="AN784" s="22"/>
      <c r="AO784" s="22"/>
      <c r="AP784" s="22"/>
      <c r="AQ784" s="22"/>
      <c r="AR784" s="22"/>
      <c r="AS784" s="22"/>
      <c r="AT784" s="22"/>
      <c r="AU784" s="22"/>
      <c r="AV784" s="22"/>
      <c r="AW784" s="22"/>
      <c r="AX784" s="22"/>
      <c r="AY784" s="22"/>
    </row>
    <row r="785" spans="3:51" x14ac:dyDescent="0.25">
      <c r="C785" s="22"/>
      <c r="D785" s="22"/>
      <c r="E785" s="22"/>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c r="AD785" s="22"/>
      <c r="AE785" s="22"/>
      <c r="AF785" s="22"/>
      <c r="AG785" s="22"/>
      <c r="AH785" s="22"/>
      <c r="AI785" s="22"/>
      <c r="AJ785" s="22"/>
      <c r="AK785" s="22"/>
      <c r="AL785" s="22"/>
      <c r="AM785" s="22"/>
      <c r="AN785" s="22"/>
      <c r="AO785" s="22"/>
      <c r="AP785" s="22"/>
      <c r="AQ785" s="22"/>
      <c r="AR785" s="22"/>
      <c r="AS785" s="22"/>
      <c r="AT785" s="22"/>
      <c r="AU785" s="22"/>
      <c r="AV785" s="22"/>
      <c r="AW785" s="22"/>
      <c r="AX785" s="22"/>
      <c r="AY785" s="22"/>
    </row>
    <row r="786" spans="3:51" x14ac:dyDescent="0.25">
      <c r="C786" s="22"/>
      <c r="D786" s="22"/>
      <c r="E786" s="22"/>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c r="AD786" s="22"/>
      <c r="AE786" s="22"/>
      <c r="AF786" s="22"/>
      <c r="AG786" s="22"/>
      <c r="AH786" s="22"/>
      <c r="AI786" s="22"/>
      <c r="AJ786" s="22"/>
      <c r="AK786" s="22"/>
      <c r="AL786" s="22"/>
      <c r="AM786" s="22"/>
      <c r="AN786" s="22"/>
      <c r="AO786" s="22"/>
      <c r="AP786" s="22"/>
      <c r="AQ786" s="22"/>
      <c r="AR786" s="22"/>
      <c r="AS786" s="22"/>
      <c r="AT786" s="22"/>
      <c r="AU786" s="22"/>
      <c r="AV786" s="22"/>
      <c r="AW786" s="22"/>
      <c r="AX786" s="22"/>
      <c r="AY786" s="22"/>
    </row>
    <row r="787" spans="3:51" x14ac:dyDescent="0.25">
      <c r="C787" s="22"/>
      <c r="D787" s="22"/>
      <c r="E787" s="22"/>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c r="AD787" s="22"/>
      <c r="AE787" s="22"/>
      <c r="AF787" s="22"/>
      <c r="AG787" s="22"/>
      <c r="AH787" s="22"/>
      <c r="AI787" s="22"/>
      <c r="AJ787" s="22"/>
      <c r="AK787" s="22"/>
      <c r="AL787" s="22"/>
      <c r="AM787" s="22"/>
      <c r="AN787" s="22"/>
      <c r="AO787" s="22"/>
      <c r="AP787" s="22"/>
      <c r="AQ787" s="22"/>
      <c r="AR787" s="22"/>
      <c r="AS787" s="22"/>
      <c r="AT787" s="22"/>
      <c r="AU787" s="22"/>
      <c r="AV787" s="22"/>
      <c r="AW787" s="22"/>
      <c r="AX787" s="22"/>
      <c r="AY787" s="22"/>
    </row>
    <row r="788" spans="3:51" x14ac:dyDescent="0.25">
      <c r="C788" s="22"/>
      <c r="D788" s="22"/>
      <c r="E788" s="22"/>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c r="AD788" s="22"/>
      <c r="AE788" s="22"/>
      <c r="AF788" s="22"/>
      <c r="AG788" s="22"/>
      <c r="AH788" s="22"/>
      <c r="AI788" s="22"/>
      <c r="AJ788" s="22"/>
      <c r="AK788" s="22"/>
      <c r="AL788" s="22"/>
      <c r="AM788" s="22"/>
      <c r="AN788" s="22"/>
      <c r="AO788" s="22"/>
      <c r="AP788" s="22"/>
      <c r="AQ788" s="22"/>
      <c r="AR788" s="22"/>
      <c r="AS788" s="22"/>
      <c r="AT788" s="22"/>
      <c r="AU788" s="22"/>
      <c r="AV788" s="22"/>
      <c r="AW788" s="22"/>
      <c r="AX788" s="22"/>
      <c r="AY788" s="22"/>
    </row>
    <row r="789" spans="3:51" x14ac:dyDescent="0.25">
      <c r="C789" s="22"/>
      <c r="D789" s="22"/>
      <c r="E789" s="22"/>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c r="AD789" s="22"/>
      <c r="AE789" s="22"/>
      <c r="AF789" s="22"/>
      <c r="AG789" s="22"/>
      <c r="AH789" s="22"/>
      <c r="AI789" s="22"/>
      <c r="AJ789" s="22"/>
      <c r="AK789" s="22"/>
      <c r="AL789" s="22"/>
      <c r="AM789" s="22"/>
      <c r="AN789" s="22"/>
      <c r="AO789" s="22"/>
      <c r="AP789" s="22"/>
      <c r="AQ789" s="22"/>
      <c r="AR789" s="22"/>
      <c r="AS789" s="22"/>
      <c r="AT789" s="22"/>
      <c r="AU789" s="22"/>
      <c r="AV789" s="22"/>
      <c r="AW789" s="22"/>
      <c r="AX789" s="22"/>
      <c r="AY789" s="22"/>
    </row>
    <row r="790" spans="3:51" x14ac:dyDescent="0.25">
      <c r="C790" s="22"/>
      <c r="D790" s="22"/>
      <c r="E790" s="22"/>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c r="AD790" s="22"/>
      <c r="AE790" s="22"/>
      <c r="AF790" s="22"/>
      <c r="AG790" s="22"/>
      <c r="AH790" s="22"/>
      <c r="AI790" s="22"/>
      <c r="AJ790" s="22"/>
      <c r="AK790" s="22"/>
      <c r="AL790" s="22"/>
      <c r="AM790" s="22"/>
      <c r="AN790" s="22"/>
      <c r="AO790" s="22"/>
      <c r="AP790" s="22"/>
      <c r="AQ790" s="22"/>
      <c r="AR790" s="22"/>
      <c r="AS790" s="22"/>
      <c r="AT790" s="22"/>
      <c r="AU790" s="22"/>
      <c r="AV790" s="22"/>
      <c r="AW790" s="22"/>
      <c r="AX790" s="22"/>
      <c r="AY790" s="22"/>
    </row>
    <row r="791" spans="3:51" x14ac:dyDescent="0.25">
      <c r="C791" s="22"/>
      <c r="D791" s="22"/>
      <c r="E791" s="22"/>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c r="AD791" s="22"/>
      <c r="AE791" s="22"/>
      <c r="AF791" s="22"/>
      <c r="AG791" s="22"/>
      <c r="AH791" s="22"/>
      <c r="AI791" s="22"/>
      <c r="AJ791" s="22"/>
      <c r="AK791" s="22"/>
      <c r="AL791" s="22"/>
      <c r="AM791" s="22"/>
      <c r="AN791" s="22"/>
      <c r="AO791" s="22"/>
      <c r="AP791" s="22"/>
      <c r="AQ791" s="22"/>
      <c r="AR791" s="22"/>
      <c r="AS791" s="22"/>
      <c r="AT791" s="22"/>
      <c r="AU791" s="22"/>
      <c r="AV791" s="22"/>
      <c r="AW791" s="22"/>
      <c r="AX791" s="22"/>
      <c r="AY791" s="22"/>
    </row>
    <row r="792" spans="3:51" x14ac:dyDescent="0.25">
      <c r="C792" s="22"/>
      <c r="D792" s="22"/>
      <c r="E792" s="22"/>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c r="AD792" s="22"/>
      <c r="AE792" s="22"/>
      <c r="AF792" s="22"/>
      <c r="AG792" s="22"/>
      <c r="AH792" s="22"/>
      <c r="AI792" s="22"/>
      <c r="AJ792" s="22"/>
      <c r="AK792" s="22"/>
      <c r="AL792" s="22"/>
      <c r="AM792" s="22"/>
      <c r="AN792" s="22"/>
      <c r="AO792" s="22"/>
      <c r="AP792" s="22"/>
      <c r="AQ792" s="22"/>
      <c r="AR792" s="22"/>
      <c r="AS792" s="22"/>
      <c r="AT792" s="22"/>
      <c r="AU792" s="22"/>
      <c r="AV792" s="22"/>
      <c r="AW792" s="22"/>
      <c r="AX792" s="22"/>
      <c r="AY792" s="22"/>
    </row>
    <row r="793" spans="3:51" x14ac:dyDescent="0.25">
      <c r="C793" s="22"/>
      <c r="D793" s="22"/>
      <c r="E793" s="22"/>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c r="AD793" s="22"/>
      <c r="AE793" s="22"/>
      <c r="AF793" s="22"/>
      <c r="AG793" s="22"/>
      <c r="AH793" s="22"/>
      <c r="AI793" s="22"/>
      <c r="AJ793" s="22"/>
      <c r="AK793" s="22"/>
      <c r="AL793" s="22"/>
      <c r="AM793" s="22"/>
      <c r="AN793" s="22"/>
      <c r="AO793" s="22"/>
      <c r="AP793" s="22"/>
      <c r="AQ793" s="22"/>
      <c r="AR793" s="22"/>
      <c r="AS793" s="22"/>
      <c r="AT793" s="22"/>
      <c r="AU793" s="22"/>
      <c r="AV793" s="22"/>
      <c r="AW793" s="22"/>
      <c r="AX793" s="22"/>
      <c r="AY793" s="22"/>
    </row>
    <row r="794" spans="3:51" x14ac:dyDescent="0.25">
      <c r="C794" s="22"/>
      <c r="D794" s="22"/>
      <c r="E794" s="22"/>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c r="AD794" s="22"/>
      <c r="AE794" s="22"/>
      <c r="AF794" s="22"/>
      <c r="AG794" s="22"/>
      <c r="AH794" s="22"/>
      <c r="AI794" s="22"/>
      <c r="AJ794" s="22"/>
      <c r="AK794" s="22"/>
      <c r="AL794" s="22"/>
      <c r="AM794" s="22"/>
      <c r="AN794" s="22"/>
      <c r="AO794" s="22"/>
      <c r="AP794" s="22"/>
      <c r="AQ794" s="22"/>
      <c r="AR794" s="22"/>
      <c r="AS794" s="22"/>
      <c r="AT794" s="22"/>
      <c r="AU794" s="22"/>
      <c r="AV794" s="22"/>
      <c r="AW794" s="22"/>
      <c r="AX794" s="22"/>
      <c r="AY794" s="22"/>
    </row>
    <row r="795" spans="3:51" x14ac:dyDescent="0.25">
      <c r="C795" s="22"/>
      <c r="D795" s="22"/>
      <c r="E795" s="22"/>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c r="AD795" s="22"/>
      <c r="AE795" s="22"/>
      <c r="AF795" s="22"/>
      <c r="AG795" s="22"/>
      <c r="AH795" s="22"/>
      <c r="AI795" s="22"/>
      <c r="AJ795" s="22"/>
      <c r="AK795" s="22"/>
      <c r="AL795" s="22"/>
      <c r="AM795" s="22"/>
      <c r="AN795" s="22"/>
      <c r="AO795" s="22"/>
      <c r="AP795" s="22"/>
      <c r="AQ795" s="22"/>
      <c r="AR795" s="22"/>
      <c r="AS795" s="22"/>
      <c r="AT795" s="22"/>
      <c r="AU795" s="22"/>
      <c r="AV795" s="22"/>
      <c r="AW795" s="22"/>
      <c r="AX795" s="22"/>
      <c r="AY795" s="22"/>
    </row>
    <row r="796" spans="3:51" x14ac:dyDescent="0.25">
      <c r="C796" s="22"/>
      <c r="D796" s="22"/>
      <c r="E796" s="22"/>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c r="AD796" s="22"/>
      <c r="AE796" s="22"/>
      <c r="AF796" s="22"/>
      <c r="AG796" s="22"/>
      <c r="AH796" s="22"/>
      <c r="AI796" s="22"/>
      <c r="AJ796" s="22"/>
      <c r="AK796" s="22"/>
      <c r="AL796" s="22"/>
      <c r="AM796" s="22"/>
      <c r="AN796" s="22"/>
      <c r="AO796" s="22"/>
      <c r="AP796" s="22"/>
      <c r="AQ796" s="22"/>
      <c r="AR796" s="22"/>
      <c r="AS796" s="22"/>
      <c r="AT796" s="22"/>
      <c r="AU796" s="22"/>
      <c r="AV796" s="22"/>
      <c r="AW796" s="22"/>
      <c r="AX796" s="22"/>
      <c r="AY796" s="22"/>
    </row>
    <row r="797" spans="3:51" x14ac:dyDescent="0.25">
      <c r="C797" s="22"/>
      <c r="D797" s="22"/>
      <c r="E797" s="22"/>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c r="AD797" s="22"/>
      <c r="AE797" s="22"/>
      <c r="AF797" s="22"/>
      <c r="AG797" s="22"/>
      <c r="AH797" s="22"/>
      <c r="AI797" s="22"/>
      <c r="AJ797" s="22"/>
      <c r="AK797" s="22"/>
      <c r="AL797" s="22"/>
      <c r="AM797" s="22"/>
      <c r="AN797" s="22"/>
      <c r="AO797" s="22"/>
      <c r="AP797" s="22"/>
      <c r="AQ797" s="22"/>
      <c r="AR797" s="22"/>
      <c r="AS797" s="22"/>
      <c r="AT797" s="22"/>
      <c r="AU797" s="22"/>
      <c r="AV797" s="22"/>
      <c r="AW797" s="22"/>
      <c r="AX797" s="22"/>
      <c r="AY797" s="22"/>
    </row>
    <row r="798" spans="3:51" x14ac:dyDescent="0.25">
      <c r="C798" s="22"/>
      <c r="D798" s="22"/>
      <c r="E798" s="22"/>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c r="AD798" s="22"/>
      <c r="AE798" s="22"/>
      <c r="AF798" s="22"/>
      <c r="AG798" s="22"/>
      <c r="AH798" s="22"/>
      <c r="AI798" s="22"/>
      <c r="AJ798" s="22"/>
      <c r="AK798" s="22"/>
      <c r="AL798" s="22"/>
      <c r="AM798" s="22"/>
      <c r="AN798" s="22"/>
      <c r="AO798" s="22"/>
      <c r="AP798" s="22"/>
      <c r="AQ798" s="22"/>
      <c r="AR798" s="22"/>
      <c r="AS798" s="22"/>
      <c r="AT798" s="22"/>
      <c r="AU798" s="22"/>
      <c r="AV798" s="22"/>
      <c r="AW798" s="22"/>
      <c r="AX798" s="22"/>
      <c r="AY798" s="22"/>
    </row>
    <row r="799" spans="3:51" x14ac:dyDescent="0.25">
      <c r="C799" s="22"/>
      <c r="D799" s="22"/>
      <c r="E799" s="22"/>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c r="AD799" s="22"/>
      <c r="AE799" s="22"/>
      <c r="AF799" s="22"/>
      <c r="AG799" s="22"/>
      <c r="AH799" s="22"/>
      <c r="AI799" s="22"/>
      <c r="AJ799" s="22"/>
      <c r="AK799" s="22"/>
      <c r="AL799" s="22"/>
      <c r="AM799" s="22"/>
      <c r="AN799" s="22"/>
      <c r="AO799" s="22"/>
      <c r="AP799" s="22"/>
      <c r="AQ799" s="22"/>
      <c r="AR799" s="22"/>
      <c r="AS799" s="22"/>
      <c r="AT799" s="22"/>
      <c r="AU799" s="22"/>
      <c r="AV799" s="22"/>
      <c r="AW799" s="22"/>
      <c r="AX799" s="22"/>
      <c r="AY799" s="22"/>
    </row>
    <row r="800" spans="3:51" x14ac:dyDescent="0.25">
      <c r="C800" s="22"/>
      <c r="D800" s="22"/>
      <c r="E800" s="22"/>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c r="AD800" s="22"/>
      <c r="AE800" s="22"/>
      <c r="AF800" s="22"/>
      <c r="AG800" s="22"/>
      <c r="AH800" s="22"/>
      <c r="AI800" s="22"/>
      <c r="AJ800" s="22"/>
      <c r="AK800" s="22"/>
      <c r="AL800" s="22"/>
      <c r="AM800" s="22"/>
      <c r="AN800" s="22"/>
      <c r="AO800" s="22"/>
      <c r="AP800" s="22"/>
      <c r="AQ800" s="22"/>
      <c r="AR800" s="22"/>
      <c r="AS800" s="22"/>
      <c r="AT800" s="22"/>
      <c r="AU800" s="22"/>
      <c r="AV800" s="22"/>
      <c r="AW800" s="22"/>
      <c r="AX800" s="22"/>
      <c r="AY800" s="22"/>
    </row>
    <row r="801" spans="3:51" x14ac:dyDescent="0.25">
      <c r="C801" s="22"/>
      <c r="D801" s="22"/>
      <c r="E801" s="22"/>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c r="AD801" s="22"/>
      <c r="AE801" s="22"/>
      <c r="AF801" s="22"/>
      <c r="AG801" s="22"/>
      <c r="AH801" s="22"/>
      <c r="AI801" s="22"/>
      <c r="AJ801" s="22"/>
      <c r="AK801" s="22"/>
      <c r="AL801" s="22"/>
      <c r="AM801" s="22"/>
      <c r="AN801" s="22"/>
      <c r="AO801" s="22"/>
      <c r="AP801" s="22"/>
      <c r="AQ801" s="22"/>
      <c r="AR801" s="22"/>
      <c r="AS801" s="22"/>
      <c r="AT801" s="22"/>
      <c r="AU801" s="22"/>
      <c r="AV801" s="22"/>
      <c r="AW801" s="22"/>
      <c r="AX801" s="22"/>
      <c r="AY801" s="22"/>
    </row>
    <row r="802" spans="3:51" x14ac:dyDescent="0.25">
      <c r="C802" s="22"/>
      <c r="D802" s="22"/>
      <c r="E802" s="22"/>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c r="AD802" s="22"/>
      <c r="AE802" s="22"/>
      <c r="AF802" s="22"/>
      <c r="AG802" s="22"/>
      <c r="AH802" s="22"/>
      <c r="AI802" s="22"/>
      <c r="AJ802" s="22"/>
      <c r="AK802" s="22"/>
      <c r="AL802" s="22"/>
      <c r="AM802" s="22"/>
      <c r="AN802" s="22"/>
      <c r="AO802" s="22"/>
      <c r="AP802" s="22"/>
      <c r="AQ802" s="22"/>
      <c r="AR802" s="22"/>
      <c r="AS802" s="22"/>
      <c r="AT802" s="22"/>
      <c r="AU802" s="22"/>
      <c r="AV802" s="22"/>
      <c r="AW802" s="22"/>
      <c r="AX802" s="22"/>
      <c r="AY802" s="22"/>
    </row>
    <row r="803" spans="3:51" x14ac:dyDescent="0.25">
      <c r="C803" s="22"/>
      <c r="D803" s="22"/>
      <c r="E803" s="22"/>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c r="AD803" s="22"/>
      <c r="AE803" s="22"/>
      <c r="AF803" s="22"/>
      <c r="AG803" s="22"/>
      <c r="AH803" s="22"/>
      <c r="AI803" s="22"/>
      <c r="AJ803" s="22"/>
      <c r="AK803" s="22"/>
      <c r="AL803" s="22"/>
      <c r="AM803" s="22"/>
      <c r="AN803" s="22"/>
      <c r="AO803" s="22"/>
      <c r="AP803" s="22"/>
      <c r="AQ803" s="22"/>
      <c r="AR803" s="22"/>
      <c r="AS803" s="22"/>
      <c r="AT803" s="22"/>
      <c r="AU803" s="22"/>
      <c r="AV803" s="22"/>
      <c r="AW803" s="22"/>
      <c r="AX803" s="22"/>
      <c r="AY803" s="22"/>
    </row>
    <row r="804" spans="3:51" x14ac:dyDescent="0.25">
      <c r="C804" s="22"/>
      <c r="D804" s="22"/>
      <c r="E804" s="22"/>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c r="AD804" s="22"/>
      <c r="AE804" s="22"/>
      <c r="AF804" s="22"/>
      <c r="AG804" s="22"/>
      <c r="AH804" s="22"/>
      <c r="AI804" s="22"/>
      <c r="AJ804" s="22"/>
      <c r="AK804" s="22"/>
      <c r="AL804" s="22"/>
      <c r="AM804" s="22"/>
      <c r="AN804" s="22"/>
      <c r="AO804" s="22"/>
      <c r="AP804" s="22"/>
      <c r="AQ804" s="22"/>
      <c r="AR804" s="22"/>
      <c r="AS804" s="22"/>
      <c r="AT804" s="22"/>
      <c r="AU804" s="22"/>
      <c r="AV804" s="22"/>
      <c r="AW804" s="22"/>
      <c r="AX804" s="22"/>
      <c r="AY804" s="22"/>
    </row>
    <row r="805" spans="3:51" x14ac:dyDescent="0.25">
      <c r="C805" s="22"/>
      <c r="D805" s="22"/>
      <c r="E805" s="22"/>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c r="AD805" s="22"/>
      <c r="AE805" s="22"/>
      <c r="AF805" s="22"/>
      <c r="AG805" s="22"/>
      <c r="AH805" s="22"/>
      <c r="AI805" s="22"/>
      <c r="AJ805" s="22"/>
      <c r="AK805" s="22"/>
      <c r="AL805" s="22"/>
      <c r="AM805" s="22"/>
      <c r="AN805" s="22"/>
      <c r="AO805" s="22"/>
      <c r="AP805" s="22"/>
      <c r="AQ805" s="22"/>
      <c r="AR805" s="22"/>
      <c r="AS805" s="22"/>
      <c r="AT805" s="22"/>
      <c r="AU805" s="22"/>
      <c r="AV805" s="22"/>
      <c r="AW805" s="22"/>
      <c r="AX805" s="22"/>
      <c r="AY805" s="22"/>
    </row>
    <row r="806" spans="3:51" x14ac:dyDescent="0.25">
      <c r="C806" s="22"/>
      <c r="D806" s="22"/>
      <c r="E806" s="22"/>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c r="AD806" s="22"/>
      <c r="AE806" s="22"/>
      <c r="AF806" s="22"/>
      <c r="AG806" s="22"/>
      <c r="AH806" s="22"/>
      <c r="AI806" s="22"/>
      <c r="AJ806" s="22"/>
      <c r="AK806" s="22"/>
      <c r="AL806" s="22"/>
      <c r="AM806" s="22"/>
      <c r="AN806" s="22"/>
      <c r="AO806" s="22"/>
      <c r="AP806" s="22"/>
      <c r="AQ806" s="22"/>
      <c r="AR806" s="22"/>
      <c r="AS806" s="22"/>
      <c r="AT806" s="22"/>
      <c r="AU806" s="22"/>
      <c r="AV806" s="22"/>
      <c r="AW806" s="22"/>
      <c r="AX806" s="22"/>
      <c r="AY806" s="22"/>
    </row>
    <row r="807" spans="3:51" x14ac:dyDescent="0.25">
      <c r="C807" s="22"/>
      <c r="D807" s="22"/>
      <c r="E807" s="22"/>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c r="AD807" s="22"/>
      <c r="AE807" s="22"/>
      <c r="AF807" s="22"/>
      <c r="AG807" s="22"/>
      <c r="AH807" s="22"/>
      <c r="AI807" s="22"/>
      <c r="AJ807" s="22"/>
      <c r="AK807" s="22"/>
      <c r="AL807" s="22"/>
      <c r="AM807" s="22"/>
      <c r="AN807" s="22"/>
      <c r="AO807" s="22"/>
      <c r="AP807" s="22"/>
      <c r="AQ807" s="22"/>
      <c r="AR807" s="22"/>
      <c r="AS807" s="22"/>
      <c r="AT807" s="22"/>
      <c r="AU807" s="22"/>
      <c r="AV807" s="22"/>
      <c r="AW807" s="22"/>
      <c r="AX807" s="22"/>
      <c r="AY807" s="22"/>
    </row>
    <row r="808" spans="3:51" x14ac:dyDescent="0.25">
      <c r="C808" s="22"/>
      <c r="D808" s="22"/>
      <c r="E808" s="22"/>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c r="AD808" s="22"/>
      <c r="AE808" s="22"/>
      <c r="AF808" s="22"/>
      <c r="AG808" s="22"/>
      <c r="AH808" s="22"/>
      <c r="AI808" s="22"/>
      <c r="AJ808" s="22"/>
      <c r="AK808" s="22"/>
      <c r="AL808" s="22"/>
      <c r="AM808" s="22"/>
      <c r="AN808" s="22"/>
      <c r="AO808" s="22"/>
      <c r="AP808" s="22"/>
      <c r="AQ808" s="22"/>
      <c r="AR808" s="22"/>
      <c r="AS808" s="22"/>
      <c r="AT808" s="22"/>
      <c r="AU808" s="22"/>
      <c r="AV808" s="22"/>
      <c r="AW808" s="22"/>
      <c r="AX808" s="22"/>
      <c r="AY808" s="22"/>
    </row>
    <row r="809" spans="3:51" x14ac:dyDescent="0.25">
      <c r="C809" s="22"/>
      <c r="D809" s="22"/>
      <c r="E809" s="22"/>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c r="AD809" s="22"/>
      <c r="AE809" s="22"/>
      <c r="AF809" s="22"/>
      <c r="AG809" s="22"/>
      <c r="AH809" s="22"/>
      <c r="AI809" s="22"/>
      <c r="AJ809" s="22"/>
      <c r="AK809" s="22"/>
      <c r="AL809" s="22"/>
      <c r="AM809" s="22"/>
      <c r="AN809" s="22"/>
      <c r="AO809" s="22"/>
      <c r="AP809" s="22"/>
      <c r="AQ809" s="22"/>
      <c r="AR809" s="22"/>
      <c r="AS809" s="22"/>
      <c r="AT809" s="22"/>
      <c r="AU809" s="22"/>
      <c r="AV809" s="22"/>
      <c r="AW809" s="22"/>
      <c r="AX809" s="22"/>
      <c r="AY809" s="22"/>
    </row>
    <row r="810" spans="3:51" x14ac:dyDescent="0.25">
      <c r="C810" s="22"/>
      <c r="D810" s="22"/>
      <c r="E810" s="22"/>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c r="AD810" s="22"/>
      <c r="AE810" s="22"/>
      <c r="AF810" s="22"/>
      <c r="AG810" s="22"/>
      <c r="AH810" s="22"/>
      <c r="AI810" s="22"/>
      <c r="AJ810" s="22"/>
      <c r="AK810" s="22"/>
      <c r="AL810" s="22"/>
      <c r="AM810" s="22"/>
      <c r="AN810" s="22"/>
      <c r="AO810" s="22"/>
      <c r="AP810" s="22"/>
      <c r="AQ810" s="22"/>
      <c r="AR810" s="22"/>
      <c r="AS810" s="22"/>
      <c r="AT810" s="22"/>
      <c r="AU810" s="22"/>
      <c r="AV810" s="22"/>
      <c r="AW810" s="22"/>
      <c r="AX810" s="22"/>
      <c r="AY810" s="22"/>
    </row>
    <row r="811" spans="3:51" x14ac:dyDescent="0.25">
      <c r="C811" s="22"/>
      <c r="D811" s="22"/>
      <c r="E811" s="22"/>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c r="AD811" s="22"/>
      <c r="AE811" s="22"/>
      <c r="AF811" s="22"/>
      <c r="AG811" s="22"/>
      <c r="AH811" s="22"/>
      <c r="AI811" s="22"/>
      <c r="AJ811" s="22"/>
      <c r="AK811" s="22"/>
      <c r="AL811" s="22"/>
      <c r="AM811" s="22"/>
      <c r="AN811" s="22"/>
      <c r="AO811" s="22"/>
      <c r="AP811" s="22"/>
      <c r="AQ811" s="22"/>
      <c r="AR811" s="22"/>
      <c r="AS811" s="22"/>
      <c r="AT811" s="22"/>
      <c r="AU811" s="22"/>
      <c r="AV811" s="22"/>
      <c r="AW811" s="22"/>
      <c r="AX811" s="22"/>
      <c r="AY811" s="22"/>
    </row>
    <row r="812" spans="3:51" x14ac:dyDescent="0.25">
      <c r="C812" s="22"/>
      <c r="D812" s="22"/>
      <c r="E812" s="22"/>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c r="AD812" s="22"/>
      <c r="AE812" s="22"/>
      <c r="AF812" s="22"/>
      <c r="AG812" s="22"/>
      <c r="AH812" s="22"/>
      <c r="AI812" s="22"/>
      <c r="AJ812" s="22"/>
      <c r="AK812" s="22"/>
      <c r="AL812" s="22"/>
      <c r="AM812" s="22"/>
      <c r="AN812" s="22"/>
      <c r="AO812" s="22"/>
      <c r="AP812" s="22"/>
      <c r="AQ812" s="22"/>
      <c r="AR812" s="22"/>
      <c r="AS812" s="22"/>
      <c r="AT812" s="22"/>
      <c r="AU812" s="22"/>
      <c r="AV812" s="22"/>
      <c r="AW812" s="22"/>
      <c r="AX812" s="22"/>
      <c r="AY812" s="22"/>
    </row>
    <row r="813" spans="3:51" x14ac:dyDescent="0.25">
      <c r="C813" s="22"/>
      <c r="D813" s="22"/>
      <c r="E813" s="22"/>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c r="AD813" s="22"/>
      <c r="AE813" s="22"/>
      <c r="AF813" s="22"/>
      <c r="AG813" s="22"/>
      <c r="AH813" s="22"/>
      <c r="AI813" s="22"/>
      <c r="AJ813" s="22"/>
      <c r="AK813" s="22"/>
      <c r="AL813" s="22"/>
      <c r="AM813" s="22"/>
      <c r="AN813" s="22"/>
      <c r="AO813" s="22"/>
      <c r="AP813" s="22"/>
      <c r="AQ813" s="22"/>
      <c r="AR813" s="22"/>
      <c r="AS813" s="22"/>
      <c r="AT813" s="22"/>
      <c r="AU813" s="22"/>
      <c r="AV813" s="22"/>
      <c r="AW813" s="22"/>
      <c r="AX813" s="22"/>
      <c r="AY813" s="22"/>
    </row>
    <row r="814" spans="3:51" x14ac:dyDescent="0.25">
      <c r="C814" s="22"/>
      <c r="D814" s="22"/>
      <c r="E814" s="22"/>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c r="AD814" s="22"/>
      <c r="AE814" s="22"/>
      <c r="AF814" s="22"/>
      <c r="AG814" s="22"/>
      <c r="AH814" s="22"/>
      <c r="AI814" s="22"/>
      <c r="AJ814" s="22"/>
      <c r="AK814" s="22"/>
      <c r="AL814" s="22"/>
      <c r="AM814" s="22"/>
      <c r="AN814" s="22"/>
      <c r="AO814" s="22"/>
      <c r="AP814" s="22"/>
      <c r="AQ814" s="22"/>
      <c r="AR814" s="22"/>
      <c r="AS814" s="22"/>
      <c r="AT814" s="22"/>
      <c r="AU814" s="22"/>
      <c r="AV814" s="22"/>
      <c r="AW814" s="22"/>
      <c r="AX814" s="22"/>
      <c r="AY814" s="22"/>
    </row>
    <row r="815" spans="3:51" x14ac:dyDescent="0.25">
      <c r="C815" s="22"/>
      <c r="D815" s="22"/>
      <c r="E815" s="22"/>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c r="AD815" s="22"/>
      <c r="AE815" s="22"/>
      <c r="AF815" s="22"/>
      <c r="AG815" s="22"/>
      <c r="AH815" s="22"/>
      <c r="AI815" s="22"/>
      <c r="AJ815" s="22"/>
      <c r="AK815" s="22"/>
      <c r="AL815" s="22"/>
      <c r="AM815" s="22"/>
      <c r="AN815" s="22"/>
      <c r="AO815" s="22"/>
      <c r="AP815" s="22"/>
      <c r="AQ815" s="22"/>
      <c r="AR815" s="22"/>
      <c r="AS815" s="22"/>
      <c r="AT815" s="22"/>
      <c r="AU815" s="22"/>
      <c r="AV815" s="22"/>
      <c r="AW815" s="22"/>
      <c r="AX815" s="22"/>
      <c r="AY815" s="22"/>
    </row>
    <row r="816" spans="3:51" x14ac:dyDescent="0.25">
      <c r="C816" s="22"/>
      <c r="D816" s="22"/>
      <c r="E816" s="22"/>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c r="AD816" s="22"/>
      <c r="AE816" s="22"/>
      <c r="AF816" s="22"/>
      <c r="AG816" s="22"/>
      <c r="AH816" s="22"/>
      <c r="AI816" s="22"/>
      <c r="AJ816" s="22"/>
      <c r="AK816" s="22"/>
      <c r="AL816" s="22"/>
      <c r="AM816" s="22"/>
      <c r="AN816" s="22"/>
      <c r="AO816" s="22"/>
      <c r="AP816" s="22"/>
      <c r="AQ816" s="22"/>
      <c r="AR816" s="22"/>
      <c r="AS816" s="22"/>
      <c r="AT816" s="22"/>
      <c r="AU816" s="22"/>
      <c r="AV816" s="22"/>
      <c r="AW816" s="22"/>
      <c r="AX816" s="22"/>
      <c r="AY816" s="22"/>
    </row>
    <row r="817" spans="3:51" x14ac:dyDescent="0.25">
      <c r="C817" s="22"/>
      <c r="D817" s="22"/>
      <c r="E817" s="22"/>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c r="AD817" s="22"/>
      <c r="AE817" s="22"/>
      <c r="AF817" s="22"/>
      <c r="AG817" s="22"/>
      <c r="AH817" s="22"/>
      <c r="AI817" s="22"/>
      <c r="AJ817" s="22"/>
      <c r="AK817" s="22"/>
      <c r="AL817" s="22"/>
      <c r="AM817" s="22"/>
      <c r="AN817" s="22"/>
      <c r="AO817" s="22"/>
      <c r="AP817" s="22"/>
      <c r="AQ817" s="22"/>
      <c r="AR817" s="22"/>
      <c r="AS817" s="22"/>
      <c r="AT817" s="22"/>
      <c r="AU817" s="22"/>
      <c r="AV817" s="22"/>
      <c r="AW817" s="22"/>
      <c r="AX817" s="22"/>
      <c r="AY817" s="22"/>
    </row>
    <row r="818" spans="3:51" x14ac:dyDescent="0.25">
      <c r="C818" s="22"/>
      <c r="D818" s="22"/>
      <c r="E818" s="22"/>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c r="AD818" s="22"/>
      <c r="AE818" s="22"/>
      <c r="AF818" s="22"/>
      <c r="AG818" s="22"/>
      <c r="AH818" s="22"/>
      <c r="AI818" s="22"/>
      <c r="AJ818" s="22"/>
      <c r="AK818" s="22"/>
      <c r="AL818" s="22"/>
      <c r="AM818" s="22"/>
      <c r="AN818" s="22"/>
      <c r="AO818" s="22"/>
      <c r="AP818" s="22"/>
      <c r="AQ818" s="22"/>
      <c r="AR818" s="22"/>
      <c r="AS818" s="22"/>
      <c r="AT818" s="22"/>
      <c r="AU818" s="22"/>
      <c r="AV818" s="22"/>
      <c r="AW818" s="22"/>
      <c r="AX818" s="22"/>
      <c r="AY818" s="22"/>
    </row>
    <row r="819" spans="3:51" x14ac:dyDescent="0.25">
      <c r="C819" s="22"/>
      <c r="D819" s="22"/>
      <c r="E819" s="22"/>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c r="AD819" s="22"/>
      <c r="AE819" s="22"/>
      <c r="AF819" s="22"/>
      <c r="AG819" s="22"/>
      <c r="AH819" s="22"/>
      <c r="AI819" s="22"/>
      <c r="AJ819" s="22"/>
      <c r="AK819" s="22"/>
      <c r="AL819" s="22"/>
      <c r="AM819" s="22"/>
      <c r="AN819" s="22"/>
      <c r="AO819" s="22"/>
      <c r="AP819" s="22"/>
      <c r="AQ819" s="22"/>
      <c r="AR819" s="22"/>
      <c r="AS819" s="22"/>
      <c r="AT819" s="22"/>
      <c r="AU819" s="22"/>
      <c r="AV819" s="22"/>
      <c r="AW819" s="22"/>
      <c r="AX819" s="22"/>
      <c r="AY819" s="22"/>
    </row>
    <row r="820" spans="3:51" x14ac:dyDescent="0.25">
      <c r="C820" s="22"/>
      <c r="D820" s="22"/>
      <c r="E820" s="22"/>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c r="AD820" s="22"/>
      <c r="AE820" s="22"/>
      <c r="AF820" s="22"/>
      <c r="AG820" s="22"/>
      <c r="AH820" s="22"/>
      <c r="AI820" s="22"/>
      <c r="AJ820" s="22"/>
      <c r="AK820" s="22"/>
      <c r="AL820" s="22"/>
      <c r="AM820" s="22"/>
      <c r="AN820" s="22"/>
      <c r="AO820" s="22"/>
      <c r="AP820" s="22"/>
      <c r="AQ820" s="22"/>
      <c r="AR820" s="22"/>
      <c r="AS820" s="22"/>
      <c r="AT820" s="22"/>
      <c r="AU820" s="22"/>
      <c r="AV820" s="22"/>
      <c r="AW820" s="22"/>
      <c r="AX820" s="22"/>
      <c r="AY820" s="22"/>
    </row>
    <row r="821" spans="3:51" x14ac:dyDescent="0.25">
      <c r="C821" s="22"/>
      <c r="D821" s="22"/>
      <c r="E821" s="22"/>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c r="AD821" s="22"/>
      <c r="AE821" s="22"/>
      <c r="AF821" s="22"/>
      <c r="AG821" s="22"/>
      <c r="AH821" s="22"/>
      <c r="AI821" s="22"/>
      <c r="AJ821" s="22"/>
      <c r="AK821" s="22"/>
      <c r="AL821" s="22"/>
      <c r="AM821" s="22"/>
      <c r="AN821" s="22"/>
      <c r="AO821" s="22"/>
      <c r="AP821" s="22"/>
      <c r="AQ821" s="22"/>
      <c r="AR821" s="22"/>
      <c r="AS821" s="22"/>
      <c r="AT821" s="22"/>
      <c r="AU821" s="22"/>
      <c r="AV821" s="22"/>
      <c r="AW821" s="22"/>
      <c r="AX821" s="22"/>
      <c r="AY821" s="22"/>
    </row>
    <row r="822" spans="3:51" x14ac:dyDescent="0.25">
      <c r="C822" s="22"/>
      <c r="D822" s="22"/>
      <c r="E822" s="22"/>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c r="AD822" s="22"/>
      <c r="AE822" s="22"/>
      <c r="AF822" s="22"/>
      <c r="AG822" s="22"/>
      <c r="AH822" s="22"/>
      <c r="AI822" s="22"/>
      <c r="AJ822" s="22"/>
      <c r="AK822" s="22"/>
      <c r="AL822" s="22"/>
      <c r="AM822" s="22"/>
      <c r="AN822" s="22"/>
      <c r="AO822" s="22"/>
      <c r="AP822" s="22"/>
      <c r="AQ822" s="22"/>
      <c r="AR822" s="22"/>
      <c r="AS822" s="22"/>
      <c r="AT822" s="22"/>
      <c r="AU822" s="22"/>
      <c r="AV822" s="22"/>
      <c r="AW822" s="22"/>
      <c r="AX822" s="22"/>
      <c r="AY822" s="22"/>
    </row>
    <row r="823" spans="3:51" x14ac:dyDescent="0.25">
      <c r="C823" s="22"/>
      <c r="D823" s="22"/>
      <c r="E823" s="22"/>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c r="AD823" s="22"/>
      <c r="AE823" s="22"/>
      <c r="AF823" s="22"/>
      <c r="AG823" s="22"/>
      <c r="AH823" s="22"/>
      <c r="AI823" s="22"/>
      <c r="AJ823" s="22"/>
      <c r="AK823" s="22"/>
      <c r="AL823" s="22"/>
      <c r="AM823" s="22"/>
      <c r="AN823" s="22"/>
      <c r="AO823" s="22"/>
      <c r="AP823" s="22"/>
      <c r="AQ823" s="22"/>
      <c r="AR823" s="22"/>
      <c r="AS823" s="22"/>
      <c r="AT823" s="22"/>
      <c r="AU823" s="22"/>
      <c r="AV823" s="22"/>
      <c r="AW823" s="22"/>
      <c r="AX823" s="22"/>
      <c r="AY823" s="22"/>
    </row>
    <row r="824" spans="3:51" x14ac:dyDescent="0.25">
      <c r="C824" s="22"/>
      <c r="D824" s="22"/>
      <c r="E824" s="22"/>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c r="AD824" s="22"/>
      <c r="AE824" s="22"/>
      <c r="AF824" s="22"/>
      <c r="AG824" s="22"/>
      <c r="AH824" s="22"/>
      <c r="AI824" s="22"/>
      <c r="AJ824" s="22"/>
      <c r="AK824" s="22"/>
      <c r="AL824" s="22"/>
      <c r="AM824" s="22"/>
      <c r="AN824" s="22"/>
      <c r="AO824" s="22"/>
      <c r="AP824" s="22"/>
      <c r="AQ824" s="22"/>
      <c r="AR824" s="22"/>
      <c r="AS824" s="22"/>
      <c r="AT824" s="22"/>
      <c r="AU824" s="22"/>
      <c r="AV824" s="22"/>
      <c r="AW824" s="22"/>
      <c r="AX824" s="22"/>
      <c r="AY824" s="22"/>
    </row>
    <row r="825" spans="3:51" x14ac:dyDescent="0.25">
      <c r="C825" s="22"/>
      <c r="D825" s="22"/>
      <c r="E825" s="22"/>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c r="AD825" s="22"/>
      <c r="AE825" s="22"/>
      <c r="AF825" s="22"/>
      <c r="AG825" s="22"/>
      <c r="AH825" s="22"/>
      <c r="AI825" s="22"/>
      <c r="AJ825" s="22"/>
      <c r="AK825" s="22"/>
      <c r="AL825" s="22"/>
      <c r="AM825" s="22"/>
      <c r="AN825" s="22"/>
      <c r="AO825" s="22"/>
      <c r="AP825" s="22"/>
      <c r="AQ825" s="22"/>
      <c r="AR825" s="22"/>
      <c r="AS825" s="22"/>
      <c r="AT825" s="22"/>
      <c r="AU825" s="22"/>
      <c r="AV825" s="22"/>
      <c r="AW825" s="22"/>
      <c r="AX825" s="22"/>
      <c r="AY825" s="22"/>
    </row>
    <row r="826" spans="3:51" x14ac:dyDescent="0.25">
      <c r="C826" s="22"/>
      <c r="D826" s="22"/>
      <c r="E826" s="22"/>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c r="AD826" s="22"/>
      <c r="AE826" s="22"/>
      <c r="AF826" s="22"/>
      <c r="AG826" s="22"/>
      <c r="AH826" s="22"/>
      <c r="AI826" s="22"/>
      <c r="AJ826" s="22"/>
      <c r="AK826" s="22"/>
      <c r="AL826" s="22"/>
      <c r="AM826" s="22"/>
      <c r="AN826" s="22"/>
      <c r="AO826" s="22"/>
      <c r="AP826" s="22"/>
      <c r="AQ826" s="22"/>
      <c r="AR826" s="22"/>
      <c r="AS826" s="22"/>
      <c r="AT826" s="22"/>
      <c r="AU826" s="22"/>
      <c r="AV826" s="22"/>
      <c r="AW826" s="22"/>
      <c r="AX826" s="22"/>
      <c r="AY826" s="22"/>
    </row>
    <row r="827" spans="3:51" x14ac:dyDescent="0.25">
      <c r="C827" s="22"/>
      <c r="D827" s="22"/>
      <c r="E827" s="22"/>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c r="AD827" s="22"/>
      <c r="AE827" s="22"/>
      <c r="AF827" s="22"/>
      <c r="AG827" s="22"/>
      <c r="AH827" s="22"/>
      <c r="AI827" s="22"/>
      <c r="AJ827" s="22"/>
      <c r="AK827" s="22"/>
      <c r="AL827" s="22"/>
      <c r="AM827" s="22"/>
      <c r="AN827" s="22"/>
      <c r="AO827" s="22"/>
      <c r="AP827" s="22"/>
      <c r="AQ827" s="22"/>
      <c r="AR827" s="22"/>
      <c r="AS827" s="22"/>
      <c r="AT827" s="22"/>
      <c r="AU827" s="22"/>
      <c r="AV827" s="22"/>
      <c r="AW827" s="22"/>
      <c r="AX827" s="22"/>
      <c r="AY827" s="22"/>
    </row>
    <row r="828" spans="3:51" x14ac:dyDescent="0.25">
      <c r="C828" s="22"/>
      <c r="D828" s="22"/>
      <c r="E828" s="22"/>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c r="AD828" s="22"/>
      <c r="AE828" s="22"/>
      <c r="AF828" s="22"/>
      <c r="AG828" s="22"/>
      <c r="AH828" s="22"/>
      <c r="AI828" s="22"/>
      <c r="AJ828" s="22"/>
      <c r="AK828" s="22"/>
      <c r="AL828" s="22"/>
      <c r="AM828" s="22"/>
      <c r="AN828" s="22"/>
      <c r="AO828" s="22"/>
      <c r="AP828" s="22"/>
      <c r="AQ828" s="22"/>
      <c r="AR828" s="22"/>
      <c r="AS828" s="22"/>
      <c r="AT828" s="22"/>
      <c r="AU828" s="22"/>
      <c r="AV828" s="22"/>
      <c r="AW828" s="22"/>
      <c r="AX828" s="22"/>
      <c r="AY828" s="22"/>
    </row>
    <row r="829" spans="3:51" x14ac:dyDescent="0.25">
      <c r="C829" s="22"/>
      <c r="D829" s="22"/>
      <c r="E829" s="22"/>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c r="AD829" s="22"/>
      <c r="AE829" s="22"/>
      <c r="AF829" s="22"/>
      <c r="AG829" s="22"/>
      <c r="AH829" s="22"/>
      <c r="AI829" s="22"/>
      <c r="AJ829" s="22"/>
      <c r="AK829" s="22"/>
      <c r="AL829" s="22"/>
      <c r="AM829" s="22"/>
      <c r="AN829" s="22"/>
      <c r="AO829" s="22"/>
      <c r="AP829" s="22"/>
      <c r="AQ829" s="22"/>
      <c r="AR829" s="22"/>
      <c r="AS829" s="22"/>
      <c r="AT829" s="22"/>
      <c r="AU829" s="22"/>
      <c r="AV829" s="22"/>
      <c r="AW829" s="22"/>
      <c r="AX829" s="22"/>
      <c r="AY829" s="22"/>
    </row>
    <row r="830" spans="3:51" x14ac:dyDescent="0.25">
      <c r="C830" s="22"/>
      <c r="D830" s="22"/>
      <c r="E830" s="22"/>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c r="AD830" s="22"/>
      <c r="AE830" s="22"/>
      <c r="AF830" s="22"/>
      <c r="AG830" s="22"/>
      <c r="AH830" s="22"/>
      <c r="AI830" s="22"/>
      <c r="AJ830" s="22"/>
      <c r="AK830" s="22"/>
      <c r="AL830" s="22"/>
      <c r="AM830" s="22"/>
      <c r="AN830" s="22"/>
      <c r="AO830" s="22"/>
      <c r="AP830" s="22"/>
      <c r="AQ830" s="22"/>
      <c r="AR830" s="22"/>
      <c r="AS830" s="22"/>
      <c r="AT830" s="22"/>
      <c r="AU830" s="22"/>
      <c r="AV830" s="22"/>
      <c r="AW830" s="22"/>
      <c r="AX830" s="22"/>
      <c r="AY830" s="22"/>
    </row>
    <row r="831" spans="3:51" x14ac:dyDescent="0.25">
      <c r="C831" s="22"/>
      <c r="D831" s="22"/>
      <c r="E831" s="22"/>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c r="AD831" s="22"/>
      <c r="AE831" s="22"/>
      <c r="AF831" s="22"/>
      <c r="AG831" s="22"/>
      <c r="AH831" s="22"/>
      <c r="AI831" s="22"/>
      <c r="AJ831" s="22"/>
      <c r="AK831" s="22"/>
      <c r="AL831" s="22"/>
      <c r="AM831" s="22"/>
      <c r="AN831" s="22"/>
      <c r="AO831" s="22"/>
      <c r="AP831" s="22"/>
      <c r="AQ831" s="22"/>
      <c r="AR831" s="22"/>
      <c r="AS831" s="22"/>
      <c r="AT831" s="22"/>
      <c r="AU831" s="22"/>
      <c r="AV831" s="22"/>
      <c r="AW831" s="22"/>
      <c r="AX831" s="22"/>
      <c r="AY831" s="22"/>
    </row>
    <row r="832" spans="3:51" x14ac:dyDescent="0.25">
      <c r="C832" s="22"/>
      <c r="D832" s="22"/>
      <c r="E832" s="22"/>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c r="AD832" s="22"/>
      <c r="AE832" s="22"/>
      <c r="AF832" s="22"/>
      <c r="AG832" s="22"/>
      <c r="AH832" s="22"/>
      <c r="AI832" s="22"/>
      <c r="AJ832" s="22"/>
      <c r="AK832" s="22"/>
      <c r="AL832" s="22"/>
      <c r="AM832" s="22"/>
      <c r="AN832" s="22"/>
      <c r="AO832" s="22"/>
      <c r="AP832" s="22"/>
      <c r="AQ832" s="22"/>
      <c r="AR832" s="22"/>
      <c r="AS832" s="22"/>
      <c r="AT832" s="22"/>
      <c r="AU832" s="22"/>
      <c r="AV832" s="22"/>
      <c r="AW832" s="22"/>
      <c r="AX832" s="22"/>
      <c r="AY832" s="22"/>
    </row>
    <row r="833" spans="3:51" x14ac:dyDescent="0.25">
      <c r="C833" s="22"/>
      <c r="D833" s="22"/>
      <c r="E833" s="22"/>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c r="AD833" s="22"/>
      <c r="AE833" s="22"/>
      <c r="AF833" s="22"/>
      <c r="AG833" s="22"/>
      <c r="AH833" s="22"/>
      <c r="AI833" s="22"/>
      <c r="AJ833" s="22"/>
      <c r="AK833" s="22"/>
      <c r="AL833" s="22"/>
      <c r="AM833" s="22"/>
      <c r="AN833" s="22"/>
      <c r="AO833" s="22"/>
      <c r="AP833" s="22"/>
      <c r="AQ833" s="22"/>
      <c r="AR833" s="22"/>
      <c r="AS833" s="22"/>
      <c r="AT833" s="22"/>
      <c r="AU833" s="22"/>
      <c r="AV833" s="22"/>
      <c r="AW833" s="22"/>
      <c r="AX833" s="22"/>
      <c r="AY833" s="22"/>
    </row>
    <row r="834" spans="3:51" x14ac:dyDescent="0.25">
      <c r="C834" s="22"/>
      <c r="D834" s="22"/>
      <c r="E834" s="22"/>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c r="AD834" s="22"/>
      <c r="AE834" s="22"/>
      <c r="AF834" s="22"/>
      <c r="AG834" s="22"/>
      <c r="AH834" s="22"/>
      <c r="AI834" s="22"/>
      <c r="AJ834" s="22"/>
      <c r="AK834" s="22"/>
      <c r="AL834" s="22"/>
      <c r="AM834" s="22"/>
      <c r="AN834" s="22"/>
      <c r="AO834" s="22"/>
      <c r="AP834" s="22"/>
      <c r="AQ834" s="22"/>
      <c r="AR834" s="22"/>
      <c r="AS834" s="22"/>
      <c r="AT834" s="22"/>
      <c r="AU834" s="22"/>
      <c r="AV834" s="22"/>
      <c r="AW834" s="22"/>
      <c r="AX834" s="22"/>
      <c r="AY834" s="22"/>
    </row>
    <row r="835" spans="3:51" x14ac:dyDescent="0.25">
      <c r="C835" s="22"/>
      <c r="D835" s="22"/>
      <c r="E835" s="22"/>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c r="AD835" s="22"/>
      <c r="AE835" s="22"/>
      <c r="AF835" s="22"/>
      <c r="AG835" s="22"/>
      <c r="AH835" s="22"/>
      <c r="AI835" s="22"/>
      <c r="AJ835" s="22"/>
      <c r="AK835" s="22"/>
      <c r="AL835" s="22"/>
      <c r="AM835" s="22"/>
      <c r="AN835" s="22"/>
      <c r="AO835" s="22"/>
      <c r="AP835" s="22"/>
      <c r="AQ835" s="22"/>
      <c r="AR835" s="22"/>
      <c r="AS835" s="22"/>
      <c r="AT835" s="22"/>
      <c r="AU835" s="22"/>
      <c r="AV835" s="22"/>
      <c r="AW835" s="22"/>
      <c r="AX835" s="22"/>
      <c r="AY835" s="22"/>
    </row>
    <row r="836" spans="3:51" x14ac:dyDescent="0.25">
      <c r="C836" s="22"/>
      <c r="D836" s="22"/>
      <c r="E836" s="22"/>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c r="AD836" s="22"/>
      <c r="AE836" s="22"/>
      <c r="AF836" s="22"/>
      <c r="AG836" s="22"/>
      <c r="AH836" s="22"/>
      <c r="AI836" s="22"/>
      <c r="AJ836" s="22"/>
      <c r="AK836" s="22"/>
      <c r="AL836" s="22"/>
      <c r="AM836" s="22"/>
      <c r="AN836" s="22"/>
      <c r="AO836" s="22"/>
      <c r="AP836" s="22"/>
      <c r="AQ836" s="22"/>
      <c r="AR836" s="22"/>
      <c r="AS836" s="22"/>
      <c r="AT836" s="22"/>
      <c r="AU836" s="22"/>
      <c r="AV836" s="22"/>
      <c r="AW836" s="22"/>
      <c r="AX836" s="22"/>
      <c r="AY836" s="22"/>
    </row>
    <row r="837" spans="3:51" x14ac:dyDescent="0.25">
      <c r="C837" s="22"/>
      <c r="D837" s="22"/>
      <c r="E837" s="22"/>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c r="AD837" s="22"/>
      <c r="AE837" s="22"/>
      <c r="AF837" s="22"/>
      <c r="AG837" s="22"/>
      <c r="AH837" s="22"/>
      <c r="AI837" s="22"/>
      <c r="AJ837" s="22"/>
      <c r="AK837" s="22"/>
      <c r="AL837" s="22"/>
      <c r="AM837" s="22"/>
      <c r="AN837" s="22"/>
      <c r="AO837" s="22"/>
      <c r="AP837" s="22"/>
      <c r="AQ837" s="22"/>
      <c r="AR837" s="22"/>
      <c r="AS837" s="22"/>
      <c r="AT837" s="22"/>
      <c r="AU837" s="22"/>
      <c r="AV837" s="22"/>
      <c r="AW837" s="22"/>
      <c r="AX837" s="22"/>
      <c r="AY837" s="22"/>
    </row>
    <row r="838" spans="3:51" x14ac:dyDescent="0.25">
      <c r="C838" s="22"/>
      <c r="D838" s="22"/>
      <c r="E838" s="22"/>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c r="AD838" s="22"/>
      <c r="AE838" s="22"/>
      <c r="AF838" s="22"/>
      <c r="AG838" s="22"/>
      <c r="AH838" s="22"/>
      <c r="AI838" s="22"/>
      <c r="AJ838" s="22"/>
      <c r="AK838" s="22"/>
      <c r="AL838" s="22"/>
      <c r="AM838" s="22"/>
      <c r="AN838" s="22"/>
      <c r="AO838" s="22"/>
      <c r="AP838" s="22"/>
      <c r="AQ838" s="22"/>
      <c r="AR838" s="22"/>
      <c r="AS838" s="22"/>
      <c r="AT838" s="22"/>
      <c r="AU838" s="22"/>
      <c r="AV838" s="22"/>
      <c r="AW838" s="22"/>
      <c r="AX838" s="22"/>
      <c r="AY838" s="22"/>
    </row>
    <row r="839" spans="3:51" x14ac:dyDescent="0.25">
      <c r="C839" s="22"/>
      <c r="D839" s="22"/>
      <c r="E839" s="22"/>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c r="AD839" s="22"/>
      <c r="AE839" s="22"/>
      <c r="AF839" s="22"/>
      <c r="AG839" s="22"/>
      <c r="AH839" s="22"/>
      <c r="AI839" s="22"/>
      <c r="AJ839" s="22"/>
      <c r="AK839" s="22"/>
      <c r="AL839" s="22"/>
      <c r="AM839" s="22"/>
      <c r="AN839" s="22"/>
      <c r="AO839" s="22"/>
      <c r="AP839" s="22"/>
      <c r="AQ839" s="22"/>
      <c r="AR839" s="22"/>
      <c r="AS839" s="22"/>
      <c r="AT839" s="22"/>
      <c r="AU839" s="22"/>
      <c r="AV839" s="22"/>
      <c r="AW839" s="22"/>
      <c r="AX839" s="22"/>
      <c r="AY839" s="22"/>
    </row>
    <row r="840" spans="3:51" x14ac:dyDescent="0.25">
      <c r="C840" s="22"/>
      <c r="D840" s="22"/>
      <c r="E840" s="22"/>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c r="AD840" s="22"/>
      <c r="AE840" s="22"/>
      <c r="AF840" s="22"/>
      <c r="AG840" s="22"/>
      <c r="AH840" s="22"/>
      <c r="AI840" s="22"/>
      <c r="AJ840" s="22"/>
      <c r="AK840" s="22"/>
      <c r="AL840" s="22"/>
      <c r="AM840" s="22"/>
      <c r="AN840" s="22"/>
      <c r="AO840" s="22"/>
      <c r="AP840" s="22"/>
      <c r="AQ840" s="22"/>
      <c r="AR840" s="22"/>
      <c r="AS840" s="22"/>
      <c r="AT840" s="22"/>
      <c r="AU840" s="22"/>
      <c r="AV840" s="22"/>
      <c r="AW840" s="22"/>
      <c r="AX840" s="22"/>
      <c r="AY840" s="22"/>
    </row>
    <row r="841" spans="3:51" x14ac:dyDescent="0.25">
      <c r="C841" s="22"/>
      <c r="D841" s="22"/>
      <c r="E841" s="22"/>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c r="AD841" s="22"/>
      <c r="AE841" s="22"/>
      <c r="AF841" s="22"/>
      <c r="AG841" s="22"/>
      <c r="AH841" s="22"/>
      <c r="AI841" s="22"/>
      <c r="AJ841" s="22"/>
      <c r="AK841" s="22"/>
      <c r="AL841" s="22"/>
      <c r="AM841" s="22"/>
      <c r="AN841" s="22"/>
      <c r="AO841" s="22"/>
      <c r="AP841" s="22"/>
      <c r="AQ841" s="22"/>
      <c r="AR841" s="22"/>
      <c r="AS841" s="22"/>
      <c r="AT841" s="22"/>
      <c r="AU841" s="22"/>
      <c r="AV841" s="22"/>
      <c r="AW841" s="22"/>
      <c r="AX841" s="22"/>
      <c r="AY841" s="22"/>
    </row>
    <row r="842" spans="3:51" x14ac:dyDescent="0.25">
      <c r="C842" s="22"/>
      <c r="D842" s="22"/>
      <c r="E842" s="22"/>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c r="AD842" s="22"/>
      <c r="AE842" s="22"/>
      <c r="AF842" s="22"/>
      <c r="AG842" s="22"/>
      <c r="AH842" s="22"/>
      <c r="AI842" s="22"/>
      <c r="AJ842" s="22"/>
      <c r="AK842" s="22"/>
      <c r="AL842" s="22"/>
      <c r="AM842" s="22"/>
      <c r="AN842" s="22"/>
      <c r="AO842" s="22"/>
      <c r="AP842" s="22"/>
      <c r="AQ842" s="22"/>
      <c r="AR842" s="22"/>
      <c r="AS842" s="22"/>
      <c r="AT842" s="22"/>
      <c r="AU842" s="22"/>
      <c r="AV842" s="22"/>
      <c r="AW842" s="22"/>
      <c r="AX842" s="22"/>
      <c r="AY842" s="22"/>
    </row>
    <row r="843" spans="3:51" x14ac:dyDescent="0.25">
      <c r="C843" s="22"/>
      <c r="D843" s="22"/>
      <c r="E843" s="22"/>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c r="AD843" s="22"/>
      <c r="AE843" s="22"/>
      <c r="AF843" s="22"/>
      <c r="AG843" s="22"/>
      <c r="AH843" s="22"/>
      <c r="AI843" s="22"/>
      <c r="AJ843" s="22"/>
      <c r="AK843" s="22"/>
      <c r="AL843" s="22"/>
      <c r="AM843" s="22"/>
      <c r="AN843" s="22"/>
      <c r="AO843" s="22"/>
      <c r="AP843" s="22"/>
      <c r="AQ843" s="22"/>
      <c r="AR843" s="22"/>
      <c r="AS843" s="22"/>
      <c r="AT843" s="22"/>
      <c r="AU843" s="22"/>
      <c r="AV843" s="22"/>
      <c r="AW843" s="22"/>
      <c r="AX843" s="22"/>
      <c r="AY843" s="22"/>
    </row>
    <row r="844" spans="3:51" x14ac:dyDescent="0.25">
      <c r="C844" s="22"/>
      <c r="D844" s="22"/>
      <c r="E844" s="22"/>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c r="AD844" s="22"/>
      <c r="AE844" s="22"/>
      <c r="AF844" s="22"/>
      <c r="AG844" s="22"/>
      <c r="AH844" s="22"/>
      <c r="AI844" s="22"/>
      <c r="AJ844" s="22"/>
      <c r="AK844" s="22"/>
      <c r="AL844" s="22"/>
      <c r="AM844" s="22"/>
      <c r="AN844" s="22"/>
      <c r="AO844" s="22"/>
      <c r="AP844" s="22"/>
      <c r="AQ844" s="22"/>
      <c r="AR844" s="22"/>
      <c r="AS844" s="22"/>
      <c r="AT844" s="22"/>
      <c r="AU844" s="22"/>
      <c r="AV844" s="22"/>
      <c r="AW844" s="22"/>
      <c r="AX844" s="22"/>
      <c r="AY844" s="22"/>
    </row>
    <row r="845" spans="3:51" x14ac:dyDescent="0.25">
      <c r="C845" s="22"/>
      <c r="D845" s="22"/>
      <c r="E845" s="22"/>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c r="AD845" s="22"/>
      <c r="AE845" s="22"/>
      <c r="AF845" s="22"/>
      <c r="AG845" s="22"/>
      <c r="AH845" s="22"/>
      <c r="AI845" s="22"/>
      <c r="AJ845" s="22"/>
      <c r="AK845" s="22"/>
      <c r="AL845" s="22"/>
      <c r="AM845" s="22"/>
      <c r="AN845" s="22"/>
      <c r="AO845" s="22"/>
      <c r="AP845" s="22"/>
      <c r="AQ845" s="22"/>
      <c r="AR845" s="22"/>
      <c r="AS845" s="22"/>
      <c r="AT845" s="22"/>
      <c r="AU845" s="22"/>
      <c r="AV845" s="22"/>
      <c r="AW845" s="22"/>
      <c r="AX845" s="22"/>
      <c r="AY845" s="22"/>
    </row>
    <row r="846" spans="3:51" x14ac:dyDescent="0.25">
      <c r="C846" s="22"/>
      <c r="D846" s="22"/>
      <c r="E846" s="22"/>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c r="AD846" s="22"/>
      <c r="AE846" s="22"/>
      <c r="AF846" s="22"/>
      <c r="AG846" s="22"/>
      <c r="AH846" s="22"/>
      <c r="AI846" s="22"/>
      <c r="AJ846" s="22"/>
      <c r="AK846" s="22"/>
      <c r="AL846" s="22"/>
      <c r="AM846" s="22"/>
      <c r="AN846" s="22"/>
      <c r="AO846" s="22"/>
      <c r="AP846" s="22"/>
      <c r="AQ846" s="22"/>
      <c r="AR846" s="22"/>
      <c r="AS846" s="22"/>
      <c r="AT846" s="22"/>
      <c r="AU846" s="22"/>
      <c r="AV846" s="22"/>
      <c r="AW846" s="22"/>
      <c r="AX846" s="22"/>
      <c r="AY846" s="22"/>
    </row>
    <row r="847" spans="3:51" x14ac:dyDescent="0.25">
      <c r="C847" s="22"/>
      <c r="D847" s="22"/>
      <c r="E847" s="22"/>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c r="AD847" s="22"/>
      <c r="AE847" s="22"/>
      <c r="AF847" s="22"/>
      <c r="AG847" s="22"/>
      <c r="AH847" s="22"/>
      <c r="AI847" s="22"/>
      <c r="AJ847" s="22"/>
      <c r="AK847" s="22"/>
      <c r="AL847" s="22"/>
      <c r="AM847" s="22"/>
      <c r="AN847" s="22"/>
      <c r="AO847" s="22"/>
      <c r="AP847" s="22"/>
      <c r="AQ847" s="22"/>
      <c r="AR847" s="22"/>
      <c r="AS847" s="22"/>
      <c r="AT847" s="22"/>
      <c r="AU847" s="22"/>
      <c r="AV847" s="22"/>
      <c r="AW847" s="22"/>
      <c r="AX847" s="22"/>
      <c r="AY847" s="22"/>
    </row>
    <row r="848" spans="3:51" x14ac:dyDescent="0.25">
      <c r="C848" s="22"/>
      <c r="D848" s="22"/>
      <c r="E848" s="22"/>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c r="AD848" s="22"/>
      <c r="AE848" s="22"/>
      <c r="AF848" s="22"/>
      <c r="AG848" s="22"/>
      <c r="AH848" s="22"/>
      <c r="AI848" s="22"/>
      <c r="AJ848" s="22"/>
      <c r="AK848" s="22"/>
      <c r="AL848" s="22"/>
      <c r="AM848" s="22"/>
      <c r="AN848" s="22"/>
      <c r="AO848" s="22"/>
      <c r="AP848" s="22"/>
      <c r="AQ848" s="22"/>
      <c r="AR848" s="22"/>
      <c r="AS848" s="22"/>
      <c r="AT848" s="22"/>
      <c r="AU848" s="22"/>
      <c r="AV848" s="22"/>
      <c r="AW848" s="22"/>
      <c r="AX848" s="22"/>
      <c r="AY848" s="22"/>
    </row>
    <row r="849" spans="3:51" x14ac:dyDescent="0.25">
      <c r="C849" s="22"/>
      <c r="D849" s="22"/>
      <c r="E849" s="22"/>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c r="AD849" s="22"/>
      <c r="AE849" s="22"/>
      <c r="AF849" s="22"/>
      <c r="AG849" s="22"/>
      <c r="AH849" s="22"/>
      <c r="AI849" s="22"/>
      <c r="AJ849" s="22"/>
      <c r="AK849" s="22"/>
      <c r="AL849" s="22"/>
      <c r="AM849" s="22"/>
      <c r="AN849" s="22"/>
      <c r="AO849" s="22"/>
      <c r="AP849" s="22"/>
      <c r="AQ849" s="22"/>
      <c r="AR849" s="22"/>
      <c r="AS849" s="22"/>
      <c r="AT849" s="22"/>
      <c r="AU849" s="22"/>
      <c r="AV849" s="22"/>
      <c r="AW849" s="22"/>
      <c r="AX849" s="22"/>
      <c r="AY849" s="22"/>
    </row>
    <row r="850" spans="3:51" x14ac:dyDescent="0.25">
      <c r="C850" s="22"/>
      <c r="D850" s="22"/>
      <c r="E850" s="22"/>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c r="AD850" s="22"/>
      <c r="AE850" s="22"/>
      <c r="AF850" s="22"/>
      <c r="AG850" s="22"/>
      <c r="AH850" s="22"/>
      <c r="AI850" s="22"/>
      <c r="AJ850" s="22"/>
      <c r="AK850" s="22"/>
      <c r="AL850" s="22"/>
      <c r="AM850" s="22"/>
      <c r="AN850" s="22"/>
      <c r="AO850" s="22"/>
      <c r="AP850" s="22"/>
      <c r="AQ850" s="22"/>
      <c r="AR850" s="22"/>
      <c r="AS850" s="22"/>
      <c r="AT850" s="22"/>
      <c r="AU850" s="22"/>
      <c r="AV850" s="22"/>
      <c r="AW850" s="22"/>
      <c r="AX850" s="22"/>
      <c r="AY850" s="22"/>
    </row>
    <row r="851" spans="3:51" x14ac:dyDescent="0.25">
      <c r="C851" s="22"/>
      <c r="D851" s="22"/>
      <c r="E851" s="22"/>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c r="AD851" s="22"/>
      <c r="AE851" s="22"/>
      <c r="AF851" s="22"/>
      <c r="AG851" s="22"/>
      <c r="AH851" s="22"/>
      <c r="AI851" s="22"/>
      <c r="AJ851" s="22"/>
      <c r="AK851" s="22"/>
      <c r="AL851" s="22"/>
      <c r="AM851" s="22"/>
      <c r="AN851" s="22"/>
      <c r="AO851" s="22"/>
      <c r="AP851" s="22"/>
      <c r="AQ851" s="22"/>
      <c r="AR851" s="22"/>
      <c r="AS851" s="22"/>
      <c r="AT851" s="22"/>
      <c r="AU851" s="22"/>
      <c r="AV851" s="22"/>
      <c r="AW851" s="22"/>
      <c r="AX851" s="22"/>
      <c r="AY851" s="22"/>
    </row>
    <row r="852" spans="3:51" x14ac:dyDescent="0.25">
      <c r="C852" s="22"/>
      <c r="D852" s="22"/>
      <c r="E852" s="22"/>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c r="AD852" s="22"/>
      <c r="AE852" s="22"/>
      <c r="AF852" s="22"/>
      <c r="AG852" s="22"/>
      <c r="AH852" s="22"/>
      <c r="AI852" s="22"/>
      <c r="AJ852" s="22"/>
      <c r="AK852" s="22"/>
      <c r="AL852" s="22"/>
      <c r="AM852" s="22"/>
      <c r="AN852" s="22"/>
      <c r="AO852" s="22"/>
      <c r="AP852" s="22"/>
      <c r="AQ852" s="22"/>
      <c r="AR852" s="22"/>
      <c r="AS852" s="22"/>
      <c r="AT852" s="22"/>
      <c r="AU852" s="22"/>
      <c r="AV852" s="22"/>
      <c r="AW852" s="22"/>
      <c r="AX852" s="22"/>
      <c r="AY852" s="22"/>
    </row>
    <row r="853" spans="3:51" x14ac:dyDescent="0.25">
      <c r="C853" s="22"/>
      <c r="D853" s="22"/>
      <c r="E853" s="22"/>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c r="AD853" s="22"/>
      <c r="AE853" s="22"/>
      <c r="AF853" s="22"/>
      <c r="AG853" s="22"/>
      <c r="AH853" s="22"/>
      <c r="AI853" s="22"/>
      <c r="AJ853" s="22"/>
      <c r="AK853" s="22"/>
      <c r="AL853" s="22"/>
      <c r="AM853" s="22"/>
      <c r="AN853" s="22"/>
      <c r="AO853" s="22"/>
      <c r="AP853" s="22"/>
      <c r="AQ853" s="22"/>
      <c r="AR853" s="22"/>
      <c r="AS853" s="22"/>
      <c r="AT853" s="22"/>
      <c r="AU853" s="22"/>
      <c r="AV853" s="22"/>
      <c r="AW853" s="22"/>
      <c r="AX853" s="22"/>
      <c r="AY853" s="22"/>
    </row>
    <row r="854" spans="3:51" x14ac:dyDescent="0.25">
      <c r="C854" s="22"/>
      <c r="D854" s="22"/>
      <c r="E854" s="22"/>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c r="AD854" s="22"/>
      <c r="AE854" s="22"/>
      <c r="AF854" s="22"/>
      <c r="AG854" s="22"/>
      <c r="AH854" s="22"/>
      <c r="AI854" s="22"/>
      <c r="AJ854" s="22"/>
      <c r="AK854" s="22"/>
      <c r="AL854" s="22"/>
      <c r="AM854" s="22"/>
      <c r="AN854" s="22"/>
      <c r="AO854" s="22"/>
      <c r="AP854" s="22"/>
      <c r="AQ854" s="22"/>
      <c r="AR854" s="22"/>
      <c r="AS854" s="22"/>
      <c r="AT854" s="22"/>
      <c r="AU854" s="22"/>
      <c r="AV854" s="22"/>
      <c r="AW854" s="22"/>
      <c r="AX854" s="22"/>
      <c r="AY854" s="22"/>
    </row>
    <row r="855" spans="3:51" x14ac:dyDescent="0.25">
      <c r="C855" s="22"/>
      <c r="D855" s="22"/>
      <c r="E855" s="22"/>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c r="AD855" s="22"/>
      <c r="AE855" s="22"/>
      <c r="AF855" s="22"/>
      <c r="AG855" s="22"/>
      <c r="AH855" s="22"/>
      <c r="AI855" s="22"/>
      <c r="AJ855" s="22"/>
      <c r="AK855" s="22"/>
      <c r="AL855" s="22"/>
      <c r="AM855" s="22"/>
      <c r="AN855" s="22"/>
      <c r="AO855" s="22"/>
      <c r="AP855" s="22"/>
      <c r="AQ855" s="22"/>
      <c r="AR855" s="22"/>
      <c r="AS855" s="22"/>
      <c r="AT855" s="22"/>
      <c r="AU855" s="22"/>
      <c r="AV855" s="22"/>
      <c r="AW855" s="22"/>
      <c r="AX855" s="22"/>
      <c r="AY855" s="22"/>
    </row>
    <row r="856" spans="3:51" x14ac:dyDescent="0.25">
      <c r="C856" s="22"/>
      <c r="D856" s="22"/>
      <c r="E856" s="22"/>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c r="AD856" s="22"/>
      <c r="AE856" s="22"/>
      <c r="AF856" s="22"/>
      <c r="AG856" s="22"/>
      <c r="AH856" s="22"/>
      <c r="AI856" s="22"/>
      <c r="AJ856" s="22"/>
      <c r="AK856" s="22"/>
      <c r="AL856" s="22"/>
      <c r="AM856" s="22"/>
      <c r="AN856" s="22"/>
      <c r="AO856" s="22"/>
      <c r="AP856" s="22"/>
      <c r="AQ856" s="22"/>
      <c r="AR856" s="22"/>
      <c r="AS856" s="22"/>
      <c r="AT856" s="22"/>
      <c r="AU856" s="22"/>
      <c r="AV856" s="22"/>
      <c r="AW856" s="22"/>
      <c r="AX856" s="22"/>
      <c r="AY856" s="22"/>
    </row>
    <row r="857" spans="3:51" x14ac:dyDescent="0.25">
      <c r="C857" s="22"/>
      <c r="D857" s="22"/>
      <c r="E857" s="22"/>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c r="AD857" s="22"/>
      <c r="AE857" s="22"/>
      <c r="AF857" s="22"/>
      <c r="AG857" s="22"/>
      <c r="AH857" s="22"/>
      <c r="AI857" s="22"/>
      <c r="AJ857" s="22"/>
      <c r="AK857" s="22"/>
      <c r="AL857" s="22"/>
      <c r="AM857" s="22"/>
      <c r="AN857" s="22"/>
      <c r="AO857" s="22"/>
      <c r="AP857" s="22"/>
      <c r="AQ857" s="22"/>
      <c r="AR857" s="22"/>
      <c r="AS857" s="22"/>
      <c r="AT857" s="22"/>
      <c r="AU857" s="22"/>
      <c r="AV857" s="22"/>
      <c r="AW857" s="22"/>
      <c r="AX857" s="22"/>
      <c r="AY857" s="22"/>
    </row>
    <row r="858" spans="3:51" x14ac:dyDescent="0.25">
      <c r="C858" s="22"/>
      <c r="D858" s="22"/>
      <c r="E858" s="22"/>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c r="AD858" s="22"/>
      <c r="AE858" s="22"/>
      <c r="AF858" s="22"/>
      <c r="AG858" s="22"/>
      <c r="AH858" s="22"/>
      <c r="AI858" s="22"/>
      <c r="AJ858" s="22"/>
      <c r="AK858" s="22"/>
      <c r="AL858" s="22"/>
      <c r="AM858" s="22"/>
      <c r="AN858" s="22"/>
      <c r="AO858" s="22"/>
      <c r="AP858" s="22"/>
      <c r="AQ858" s="22"/>
      <c r="AR858" s="22"/>
      <c r="AS858" s="22"/>
      <c r="AT858" s="22"/>
      <c r="AU858" s="22"/>
      <c r="AV858" s="22"/>
      <c r="AW858" s="22"/>
      <c r="AX858" s="22"/>
      <c r="AY858" s="22"/>
    </row>
    <row r="859" spans="3:51" x14ac:dyDescent="0.25">
      <c r="C859" s="22"/>
      <c r="D859" s="22"/>
      <c r="E859" s="22"/>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c r="AD859" s="22"/>
      <c r="AE859" s="22"/>
      <c r="AF859" s="22"/>
      <c r="AG859" s="22"/>
      <c r="AH859" s="22"/>
      <c r="AI859" s="22"/>
      <c r="AJ859" s="22"/>
      <c r="AK859" s="22"/>
      <c r="AL859" s="22"/>
      <c r="AM859" s="22"/>
      <c r="AN859" s="22"/>
      <c r="AO859" s="22"/>
      <c r="AP859" s="22"/>
      <c r="AQ859" s="22"/>
      <c r="AR859" s="22"/>
      <c r="AS859" s="22"/>
      <c r="AT859" s="22"/>
      <c r="AU859" s="22"/>
      <c r="AV859" s="22"/>
      <c r="AW859" s="22"/>
      <c r="AX859" s="22"/>
      <c r="AY859" s="22"/>
    </row>
    <row r="860" spans="3:51" x14ac:dyDescent="0.25">
      <c r="C860" s="22"/>
      <c r="D860" s="22"/>
      <c r="E860" s="22"/>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c r="AD860" s="22"/>
      <c r="AE860" s="22"/>
      <c r="AF860" s="22"/>
      <c r="AG860" s="22"/>
      <c r="AH860" s="22"/>
      <c r="AI860" s="22"/>
      <c r="AJ860" s="22"/>
      <c r="AK860" s="22"/>
      <c r="AL860" s="22"/>
      <c r="AM860" s="22"/>
      <c r="AN860" s="22"/>
      <c r="AO860" s="22"/>
      <c r="AP860" s="22"/>
      <c r="AQ860" s="22"/>
      <c r="AR860" s="22"/>
      <c r="AS860" s="22"/>
      <c r="AT860" s="22"/>
      <c r="AU860" s="22"/>
      <c r="AV860" s="22"/>
      <c r="AW860" s="22"/>
      <c r="AX860" s="22"/>
      <c r="AY860" s="22"/>
    </row>
    <row r="861" spans="3:51" x14ac:dyDescent="0.25">
      <c r="C861" s="22"/>
      <c r="D861" s="22"/>
      <c r="E861" s="22"/>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c r="AD861" s="22"/>
      <c r="AE861" s="22"/>
      <c r="AF861" s="22"/>
      <c r="AG861" s="22"/>
      <c r="AH861" s="22"/>
      <c r="AI861" s="22"/>
      <c r="AJ861" s="22"/>
      <c r="AK861" s="22"/>
      <c r="AL861" s="22"/>
      <c r="AM861" s="22"/>
      <c r="AN861" s="22"/>
      <c r="AO861" s="22"/>
      <c r="AP861" s="22"/>
      <c r="AQ861" s="22"/>
      <c r="AR861" s="22"/>
      <c r="AS861" s="22"/>
      <c r="AT861" s="22"/>
      <c r="AU861" s="22"/>
      <c r="AV861" s="22"/>
      <c r="AW861" s="22"/>
      <c r="AX861" s="22"/>
      <c r="AY861" s="22"/>
    </row>
    <row r="862" spans="3:51" x14ac:dyDescent="0.25">
      <c r="C862" s="22"/>
      <c r="D862" s="22"/>
      <c r="E862" s="22"/>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c r="AD862" s="22"/>
      <c r="AE862" s="22"/>
      <c r="AF862" s="22"/>
      <c r="AG862" s="22"/>
      <c r="AH862" s="22"/>
      <c r="AI862" s="22"/>
      <c r="AJ862" s="22"/>
      <c r="AK862" s="22"/>
      <c r="AL862" s="22"/>
      <c r="AM862" s="22"/>
      <c r="AN862" s="22"/>
      <c r="AO862" s="22"/>
      <c r="AP862" s="22"/>
      <c r="AQ862" s="22"/>
      <c r="AR862" s="22"/>
      <c r="AS862" s="22"/>
      <c r="AT862" s="22"/>
      <c r="AU862" s="22"/>
      <c r="AV862" s="22"/>
      <c r="AW862" s="22"/>
      <c r="AX862" s="22"/>
      <c r="AY862" s="22"/>
    </row>
    <row r="863" spans="3:51" x14ac:dyDescent="0.25">
      <c r="C863" s="22"/>
      <c r="D863" s="22"/>
      <c r="E863" s="22"/>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c r="AD863" s="22"/>
      <c r="AE863" s="22"/>
      <c r="AF863" s="22"/>
      <c r="AG863" s="22"/>
      <c r="AH863" s="22"/>
      <c r="AI863" s="22"/>
      <c r="AJ863" s="22"/>
      <c r="AK863" s="22"/>
      <c r="AL863" s="22"/>
      <c r="AM863" s="22"/>
      <c r="AN863" s="22"/>
      <c r="AO863" s="22"/>
      <c r="AP863" s="22"/>
      <c r="AQ863" s="22"/>
      <c r="AR863" s="22"/>
      <c r="AS863" s="22"/>
      <c r="AT863" s="22"/>
      <c r="AU863" s="22"/>
      <c r="AV863" s="22"/>
      <c r="AW863" s="22"/>
      <c r="AX863" s="22"/>
      <c r="AY863" s="22"/>
    </row>
    <row r="864" spans="3:51" x14ac:dyDescent="0.25">
      <c r="C864" s="22"/>
      <c r="D864" s="22"/>
      <c r="E864" s="22"/>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c r="AD864" s="22"/>
      <c r="AE864" s="22"/>
      <c r="AF864" s="22"/>
      <c r="AG864" s="22"/>
      <c r="AH864" s="22"/>
      <c r="AI864" s="22"/>
      <c r="AJ864" s="22"/>
      <c r="AK864" s="22"/>
      <c r="AL864" s="22"/>
      <c r="AM864" s="22"/>
      <c r="AN864" s="22"/>
      <c r="AO864" s="22"/>
      <c r="AP864" s="22"/>
      <c r="AQ864" s="22"/>
      <c r="AR864" s="22"/>
      <c r="AS864" s="22"/>
      <c r="AT864" s="22"/>
      <c r="AU864" s="22"/>
      <c r="AV864" s="22"/>
      <c r="AW864" s="22"/>
      <c r="AX864" s="22"/>
      <c r="AY864" s="22"/>
    </row>
    <row r="865" spans="3:51" x14ac:dyDescent="0.25">
      <c r="C865" s="22"/>
      <c r="D865" s="22"/>
      <c r="E865" s="22"/>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c r="AD865" s="22"/>
      <c r="AE865" s="22"/>
      <c r="AF865" s="22"/>
      <c r="AG865" s="22"/>
      <c r="AH865" s="22"/>
      <c r="AI865" s="22"/>
      <c r="AJ865" s="22"/>
      <c r="AK865" s="22"/>
      <c r="AL865" s="22"/>
      <c r="AM865" s="22"/>
      <c r="AN865" s="22"/>
      <c r="AO865" s="22"/>
      <c r="AP865" s="22"/>
      <c r="AQ865" s="22"/>
      <c r="AR865" s="22"/>
      <c r="AS865" s="22"/>
      <c r="AT865" s="22"/>
      <c r="AU865" s="22"/>
      <c r="AV865" s="22"/>
      <c r="AW865" s="22"/>
      <c r="AX865" s="22"/>
      <c r="AY865" s="22"/>
    </row>
    <row r="866" spans="3:51" x14ac:dyDescent="0.25">
      <c r="C866" s="22"/>
      <c r="D866" s="22"/>
      <c r="E866" s="22"/>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c r="AD866" s="22"/>
      <c r="AE866" s="22"/>
      <c r="AF866" s="22"/>
      <c r="AG866" s="22"/>
      <c r="AH866" s="22"/>
      <c r="AI866" s="22"/>
      <c r="AJ866" s="22"/>
      <c r="AK866" s="22"/>
      <c r="AL866" s="22"/>
      <c r="AM866" s="22"/>
      <c r="AN866" s="22"/>
      <c r="AO866" s="22"/>
      <c r="AP866" s="22"/>
      <c r="AQ866" s="22"/>
      <c r="AR866" s="22"/>
      <c r="AS866" s="22"/>
      <c r="AT866" s="22"/>
      <c r="AU866" s="22"/>
      <c r="AV866" s="22"/>
      <c r="AW866" s="22"/>
      <c r="AX866" s="22"/>
      <c r="AY866" s="22"/>
    </row>
    <row r="867" spans="3:51" x14ac:dyDescent="0.25">
      <c r="C867" s="22"/>
      <c r="D867" s="22"/>
      <c r="E867" s="22"/>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c r="AD867" s="22"/>
      <c r="AE867" s="22"/>
      <c r="AF867" s="22"/>
      <c r="AG867" s="22"/>
      <c r="AH867" s="22"/>
      <c r="AI867" s="22"/>
      <c r="AJ867" s="22"/>
      <c r="AK867" s="22"/>
      <c r="AL867" s="22"/>
      <c r="AM867" s="22"/>
      <c r="AN867" s="22"/>
      <c r="AO867" s="22"/>
      <c r="AP867" s="22"/>
      <c r="AQ867" s="22"/>
      <c r="AR867" s="22"/>
      <c r="AS867" s="22"/>
      <c r="AT867" s="22"/>
      <c r="AU867" s="22"/>
      <c r="AV867" s="22"/>
      <c r="AW867" s="22"/>
      <c r="AX867" s="22"/>
      <c r="AY867" s="22"/>
    </row>
    <row r="868" spans="3:51" x14ac:dyDescent="0.25">
      <c r="C868" s="22"/>
      <c r="D868" s="22"/>
      <c r="E868" s="22"/>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c r="AD868" s="22"/>
      <c r="AE868" s="22"/>
      <c r="AF868" s="22"/>
      <c r="AG868" s="22"/>
      <c r="AH868" s="22"/>
      <c r="AI868" s="22"/>
      <c r="AJ868" s="22"/>
      <c r="AK868" s="22"/>
      <c r="AL868" s="22"/>
      <c r="AM868" s="22"/>
      <c r="AN868" s="22"/>
      <c r="AO868" s="22"/>
      <c r="AP868" s="22"/>
      <c r="AQ868" s="22"/>
      <c r="AR868" s="22"/>
      <c r="AS868" s="22"/>
      <c r="AT868" s="22"/>
      <c r="AU868" s="22"/>
      <c r="AV868" s="22"/>
      <c r="AW868" s="22"/>
      <c r="AX868" s="22"/>
      <c r="AY868" s="22"/>
    </row>
    <row r="869" spans="3:51" x14ac:dyDescent="0.25">
      <c r="C869" s="22"/>
      <c r="D869" s="22"/>
      <c r="E869" s="22"/>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c r="AD869" s="22"/>
      <c r="AE869" s="22"/>
      <c r="AF869" s="22"/>
      <c r="AG869" s="22"/>
      <c r="AH869" s="22"/>
      <c r="AI869" s="22"/>
      <c r="AJ869" s="22"/>
      <c r="AK869" s="22"/>
      <c r="AL869" s="22"/>
      <c r="AM869" s="22"/>
      <c r="AN869" s="22"/>
      <c r="AO869" s="22"/>
      <c r="AP869" s="22"/>
      <c r="AQ869" s="22"/>
      <c r="AR869" s="22"/>
      <c r="AS869" s="22"/>
      <c r="AT869" s="22"/>
      <c r="AU869" s="22"/>
      <c r="AV869" s="22"/>
      <c r="AW869" s="22"/>
      <c r="AX869" s="22"/>
      <c r="AY869" s="22"/>
    </row>
    <row r="870" spans="3:51" x14ac:dyDescent="0.25">
      <c r="C870" s="22"/>
      <c r="D870" s="22"/>
      <c r="E870" s="22"/>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c r="AD870" s="22"/>
      <c r="AE870" s="22"/>
      <c r="AF870" s="22"/>
      <c r="AG870" s="22"/>
      <c r="AH870" s="22"/>
      <c r="AI870" s="22"/>
      <c r="AJ870" s="22"/>
      <c r="AK870" s="22"/>
      <c r="AL870" s="22"/>
      <c r="AM870" s="22"/>
      <c r="AN870" s="22"/>
      <c r="AO870" s="22"/>
      <c r="AP870" s="22"/>
      <c r="AQ870" s="22"/>
      <c r="AR870" s="22"/>
      <c r="AS870" s="22"/>
      <c r="AT870" s="22"/>
      <c r="AU870" s="22"/>
      <c r="AV870" s="22"/>
      <c r="AW870" s="22"/>
      <c r="AX870" s="22"/>
      <c r="AY870" s="22"/>
    </row>
    <row r="871" spans="3:51" x14ac:dyDescent="0.25">
      <c r="C871" s="22"/>
      <c r="D871" s="22"/>
      <c r="E871" s="22"/>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c r="AD871" s="22"/>
      <c r="AE871" s="22"/>
      <c r="AF871" s="22"/>
      <c r="AG871" s="22"/>
      <c r="AH871" s="22"/>
      <c r="AI871" s="22"/>
      <c r="AJ871" s="22"/>
      <c r="AK871" s="22"/>
      <c r="AL871" s="22"/>
      <c r="AM871" s="22"/>
      <c r="AN871" s="22"/>
      <c r="AO871" s="22"/>
      <c r="AP871" s="22"/>
      <c r="AQ871" s="22"/>
      <c r="AR871" s="22"/>
      <c r="AS871" s="22"/>
      <c r="AT871" s="22"/>
      <c r="AU871" s="22"/>
      <c r="AV871" s="22"/>
      <c r="AW871" s="22"/>
      <c r="AX871" s="22"/>
      <c r="AY871" s="22"/>
    </row>
    <row r="872" spans="3:51" x14ac:dyDescent="0.25">
      <c r="C872" s="22"/>
      <c r="D872" s="22"/>
      <c r="E872" s="22"/>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c r="AD872" s="22"/>
      <c r="AE872" s="22"/>
      <c r="AF872" s="22"/>
      <c r="AG872" s="22"/>
      <c r="AH872" s="22"/>
      <c r="AI872" s="22"/>
      <c r="AJ872" s="22"/>
      <c r="AK872" s="22"/>
      <c r="AL872" s="22"/>
      <c r="AM872" s="22"/>
      <c r="AN872" s="22"/>
      <c r="AO872" s="22"/>
      <c r="AP872" s="22"/>
      <c r="AQ872" s="22"/>
      <c r="AR872" s="22"/>
      <c r="AS872" s="22"/>
      <c r="AT872" s="22"/>
      <c r="AU872" s="22"/>
      <c r="AV872" s="22"/>
      <c r="AW872" s="22"/>
      <c r="AX872" s="22"/>
      <c r="AY872" s="22"/>
    </row>
    <row r="873" spans="3:51" x14ac:dyDescent="0.25">
      <c r="C873" s="22"/>
      <c r="D873" s="22"/>
      <c r="E873" s="22"/>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c r="AD873" s="22"/>
      <c r="AE873" s="22"/>
      <c r="AF873" s="22"/>
      <c r="AG873" s="22"/>
      <c r="AH873" s="22"/>
      <c r="AI873" s="22"/>
      <c r="AJ873" s="22"/>
      <c r="AK873" s="22"/>
      <c r="AL873" s="22"/>
      <c r="AM873" s="22"/>
      <c r="AN873" s="22"/>
      <c r="AO873" s="22"/>
      <c r="AP873" s="22"/>
      <c r="AQ873" s="22"/>
      <c r="AR873" s="22"/>
      <c r="AS873" s="22"/>
      <c r="AT873" s="22"/>
      <c r="AU873" s="22"/>
      <c r="AV873" s="22"/>
      <c r="AW873" s="22"/>
      <c r="AX873" s="22"/>
      <c r="AY873" s="22"/>
    </row>
    <row r="874" spans="3:51" x14ac:dyDescent="0.25">
      <c r="C874" s="22"/>
      <c r="D874" s="22"/>
      <c r="E874" s="22"/>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c r="AD874" s="22"/>
      <c r="AE874" s="22"/>
      <c r="AF874" s="22"/>
      <c r="AG874" s="22"/>
      <c r="AH874" s="22"/>
      <c r="AI874" s="22"/>
      <c r="AJ874" s="22"/>
      <c r="AK874" s="22"/>
      <c r="AL874" s="22"/>
      <c r="AM874" s="22"/>
      <c r="AN874" s="22"/>
      <c r="AO874" s="22"/>
      <c r="AP874" s="22"/>
      <c r="AQ874" s="22"/>
      <c r="AR874" s="22"/>
      <c r="AS874" s="22"/>
      <c r="AT874" s="22"/>
      <c r="AU874" s="22"/>
      <c r="AV874" s="22"/>
      <c r="AW874" s="22"/>
      <c r="AX874" s="22"/>
      <c r="AY874" s="22"/>
    </row>
    <row r="875" spans="3:51" x14ac:dyDescent="0.25">
      <c r="C875" s="22"/>
      <c r="D875" s="22"/>
      <c r="E875" s="22"/>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c r="AD875" s="22"/>
      <c r="AE875" s="22"/>
      <c r="AF875" s="22"/>
      <c r="AG875" s="22"/>
      <c r="AH875" s="22"/>
      <c r="AI875" s="22"/>
      <c r="AJ875" s="22"/>
      <c r="AK875" s="22"/>
      <c r="AL875" s="22"/>
      <c r="AM875" s="22"/>
      <c r="AN875" s="22"/>
      <c r="AO875" s="22"/>
      <c r="AP875" s="22"/>
      <c r="AQ875" s="22"/>
      <c r="AR875" s="22"/>
      <c r="AS875" s="22"/>
      <c r="AT875" s="22"/>
      <c r="AU875" s="22"/>
      <c r="AV875" s="22"/>
      <c r="AW875" s="22"/>
      <c r="AX875" s="22"/>
      <c r="AY875" s="22"/>
    </row>
    <row r="876" spans="3:51" x14ac:dyDescent="0.25">
      <c r="C876" s="22"/>
      <c r="D876" s="22"/>
      <c r="E876" s="22"/>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c r="AD876" s="22"/>
      <c r="AE876" s="22"/>
      <c r="AF876" s="22"/>
      <c r="AG876" s="22"/>
      <c r="AH876" s="22"/>
      <c r="AI876" s="22"/>
      <c r="AJ876" s="22"/>
      <c r="AK876" s="22"/>
      <c r="AL876" s="22"/>
      <c r="AM876" s="22"/>
      <c r="AN876" s="22"/>
      <c r="AO876" s="22"/>
      <c r="AP876" s="22"/>
      <c r="AQ876" s="22"/>
      <c r="AR876" s="22"/>
      <c r="AS876" s="22"/>
      <c r="AT876" s="22"/>
      <c r="AU876" s="22"/>
      <c r="AV876" s="22"/>
      <c r="AW876" s="22"/>
      <c r="AX876" s="22"/>
      <c r="AY876" s="22"/>
    </row>
    <row r="877" spans="3:51" x14ac:dyDescent="0.25">
      <c r="C877" s="22"/>
      <c r="D877" s="22"/>
      <c r="E877" s="22"/>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c r="AD877" s="22"/>
      <c r="AE877" s="22"/>
      <c r="AF877" s="22"/>
      <c r="AG877" s="22"/>
      <c r="AH877" s="22"/>
      <c r="AI877" s="22"/>
      <c r="AJ877" s="22"/>
      <c r="AK877" s="22"/>
      <c r="AL877" s="22"/>
      <c r="AM877" s="22"/>
      <c r="AN877" s="22"/>
      <c r="AO877" s="22"/>
      <c r="AP877" s="22"/>
      <c r="AQ877" s="22"/>
      <c r="AR877" s="22"/>
      <c r="AS877" s="22"/>
      <c r="AT877" s="22"/>
      <c r="AU877" s="22"/>
      <c r="AV877" s="22"/>
      <c r="AW877" s="22"/>
      <c r="AX877" s="22"/>
      <c r="AY877" s="22"/>
    </row>
    <row r="878" spans="3:51" x14ac:dyDescent="0.25">
      <c r="C878" s="22"/>
      <c r="D878" s="22"/>
      <c r="E878" s="22"/>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c r="AD878" s="22"/>
      <c r="AE878" s="22"/>
      <c r="AF878" s="22"/>
      <c r="AG878" s="22"/>
      <c r="AH878" s="22"/>
      <c r="AI878" s="22"/>
      <c r="AJ878" s="22"/>
      <c r="AK878" s="22"/>
      <c r="AL878" s="22"/>
      <c r="AM878" s="22"/>
      <c r="AN878" s="22"/>
      <c r="AO878" s="22"/>
      <c r="AP878" s="22"/>
      <c r="AQ878" s="22"/>
      <c r="AR878" s="22"/>
      <c r="AS878" s="22"/>
      <c r="AT878" s="22"/>
      <c r="AU878" s="22"/>
      <c r="AV878" s="22"/>
      <c r="AW878" s="22"/>
      <c r="AX878" s="22"/>
      <c r="AY878" s="22"/>
    </row>
    <row r="879" spans="3:51" x14ac:dyDescent="0.25">
      <c r="C879" s="22"/>
      <c r="D879" s="22"/>
      <c r="E879" s="22"/>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c r="AD879" s="22"/>
      <c r="AE879" s="22"/>
      <c r="AF879" s="22"/>
      <c r="AG879" s="22"/>
      <c r="AH879" s="22"/>
      <c r="AI879" s="22"/>
      <c r="AJ879" s="22"/>
      <c r="AK879" s="22"/>
      <c r="AL879" s="22"/>
      <c r="AM879" s="22"/>
      <c r="AN879" s="22"/>
      <c r="AO879" s="22"/>
      <c r="AP879" s="22"/>
      <c r="AQ879" s="22"/>
      <c r="AR879" s="22"/>
      <c r="AS879" s="22"/>
      <c r="AT879" s="22"/>
      <c r="AU879" s="22"/>
      <c r="AV879" s="22"/>
      <c r="AW879" s="22"/>
      <c r="AX879" s="22"/>
      <c r="AY879" s="22"/>
    </row>
    <row r="880" spans="3:51" x14ac:dyDescent="0.25">
      <c r="C880" s="22"/>
      <c r="D880" s="22"/>
      <c r="E880" s="22"/>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c r="AD880" s="22"/>
      <c r="AE880" s="22"/>
      <c r="AF880" s="22"/>
      <c r="AG880" s="22"/>
      <c r="AH880" s="22"/>
      <c r="AI880" s="22"/>
      <c r="AJ880" s="22"/>
      <c r="AK880" s="22"/>
      <c r="AL880" s="22"/>
      <c r="AM880" s="22"/>
      <c r="AN880" s="22"/>
      <c r="AO880" s="22"/>
      <c r="AP880" s="22"/>
      <c r="AQ880" s="22"/>
      <c r="AR880" s="22"/>
      <c r="AS880" s="22"/>
      <c r="AT880" s="22"/>
      <c r="AU880" s="22"/>
      <c r="AV880" s="22"/>
      <c r="AW880" s="22"/>
      <c r="AX880" s="22"/>
      <c r="AY880" s="22"/>
    </row>
    <row r="881" spans="3:51" x14ac:dyDescent="0.25">
      <c r="C881" s="22"/>
      <c r="D881" s="22"/>
      <c r="E881" s="22"/>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c r="AD881" s="22"/>
      <c r="AE881" s="22"/>
      <c r="AF881" s="22"/>
      <c r="AG881" s="22"/>
      <c r="AH881" s="22"/>
      <c r="AI881" s="22"/>
      <c r="AJ881" s="22"/>
      <c r="AK881" s="22"/>
      <c r="AL881" s="22"/>
      <c r="AM881" s="22"/>
      <c r="AN881" s="22"/>
      <c r="AO881" s="22"/>
      <c r="AP881" s="22"/>
      <c r="AQ881" s="22"/>
      <c r="AR881" s="22"/>
      <c r="AS881" s="22"/>
      <c r="AT881" s="22"/>
      <c r="AU881" s="22"/>
      <c r="AV881" s="22"/>
      <c r="AW881" s="22"/>
      <c r="AX881" s="22"/>
      <c r="AY881" s="22"/>
    </row>
    <row r="882" spans="3:51" x14ac:dyDescent="0.25">
      <c r="C882" s="22"/>
      <c r="D882" s="22"/>
      <c r="E882" s="22"/>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c r="AD882" s="22"/>
      <c r="AE882" s="22"/>
      <c r="AF882" s="22"/>
      <c r="AG882" s="22"/>
      <c r="AH882" s="22"/>
      <c r="AI882" s="22"/>
      <c r="AJ882" s="22"/>
      <c r="AK882" s="22"/>
      <c r="AL882" s="22"/>
      <c r="AM882" s="22"/>
      <c r="AN882" s="22"/>
      <c r="AO882" s="22"/>
      <c r="AP882" s="22"/>
      <c r="AQ882" s="22"/>
      <c r="AR882" s="22"/>
      <c r="AS882" s="22"/>
      <c r="AT882" s="22"/>
      <c r="AU882" s="22"/>
      <c r="AV882" s="22"/>
      <c r="AW882" s="22"/>
      <c r="AX882" s="22"/>
      <c r="AY882" s="22"/>
    </row>
    <row r="883" spans="3:51" x14ac:dyDescent="0.25">
      <c r="C883" s="22"/>
      <c r="D883" s="22"/>
      <c r="E883" s="22"/>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c r="AD883" s="22"/>
      <c r="AE883" s="22"/>
      <c r="AF883" s="22"/>
      <c r="AG883" s="22"/>
      <c r="AH883" s="22"/>
      <c r="AI883" s="22"/>
      <c r="AJ883" s="22"/>
      <c r="AK883" s="22"/>
      <c r="AL883" s="22"/>
      <c r="AM883" s="22"/>
      <c r="AN883" s="22"/>
      <c r="AO883" s="22"/>
      <c r="AP883" s="22"/>
      <c r="AQ883" s="22"/>
      <c r="AR883" s="22"/>
      <c r="AS883" s="22"/>
      <c r="AT883" s="22"/>
      <c r="AU883" s="22"/>
      <c r="AV883" s="22"/>
      <c r="AW883" s="22"/>
      <c r="AX883" s="22"/>
      <c r="AY883" s="22"/>
    </row>
    <row r="884" spans="3:51" x14ac:dyDescent="0.25">
      <c r="C884" s="22"/>
      <c r="D884" s="22"/>
      <c r="E884" s="22"/>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c r="AD884" s="22"/>
      <c r="AE884" s="22"/>
      <c r="AF884" s="22"/>
      <c r="AG884" s="22"/>
      <c r="AH884" s="22"/>
      <c r="AI884" s="22"/>
      <c r="AJ884" s="22"/>
      <c r="AK884" s="22"/>
      <c r="AL884" s="22"/>
      <c r="AM884" s="22"/>
      <c r="AN884" s="22"/>
      <c r="AO884" s="22"/>
      <c r="AP884" s="22"/>
      <c r="AQ884" s="22"/>
      <c r="AR884" s="22"/>
      <c r="AS884" s="22"/>
      <c r="AT884" s="22"/>
      <c r="AU884" s="22"/>
      <c r="AV884" s="22"/>
      <c r="AW884" s="22"/>
      <c r="AX884" s="22"/>
      <c r="AY884" s="22"/>
    </row>
    <row r="885" spans="3:51" x14ac:dyDescent="0.25">
      <c r="C885" s="22"/>
      <c r="D885" s="22"/>
      <c r="E885" s="22"/>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c r="AD885" s="22"/>
      <c r="AE885" s="22"/>
      <c r="AF885" s="22"/>
      <c r="AG885" s="22"/>
      <c r="AH885" s="22"/>
      <c r="AI885" s="22"/>
      <c r="AJ885" s="22"/>
      <c r="AK885" s="22"/>
      <c r="AL885" s="22"/>
      <c r="AM885" s="22"/>
      <c r="AN885" s="22"/>
      <c r="AO885" s="22"/>
      <c r="AP885" s="22"/>
      <c r="AQ885" s="22"/>
      <c r="AR885" s="22"/>
      <c r="AS885" s="22"/>
      <c r="AT885" s="22"/>
      <c r="AU885" s="22"/>
      <c r="AV885" s="22"/>
      <c r="AW885" s="22"/>
      <c r="AX885" s="22"/>
      <c r="AY885" s="22"/>
    </row>
    <row r="886" spans="3:51" x14ac:dyDescent="0.25">
      <c r="C886" s="22"/>
      <c r="D886" s="22"/>
      <c r="E886" s="22"/>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c r="AD886" s="22"/>
      <c r="AE886" s="22"/>
      <c r="AF886" s="22"/>
      <c r="AG886" s="22"/>
      <c r="AH886" s="22"/>
      <c r="AI886" s="22"/>
      <c r="AJ886" s="22"/>
      <c r="AK886" s="22"/>
      <c r="AL886" s="22"/>
      <c r="AM886" s="22"/>
      <c r="AN886" s="22"/>
      <c r="AO886" s="22"/>
      <c r="AP886" s="22"/>
      <c r="AQ886" s="22"/>
      <c r="AR886" s="22"/>
      <c r="AS886" s="22"/>
      <c r="AT886" s="22"/>
      <c r="AU886" s="22"/>
      <c r="AV886" s="22"/>
      <c r="AW886" s="22"/>
      <c r="AX886" s="22"/>
      <c r="AY886" s="22"/>
    </row>
    <row r="887" spans="3:51" x14ac:dyDescent="0.25">
      <c r="C887" s="22"/>
      <c r="D887" s="22"/>
      <c r="E887" s="22"/>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c r="AD887" s="22"/>
      <c r="AE887" s="22"/>
      <c r="AF887" s="22"/>
      <c r="AG887" s="22"/>
      <c r="AH887" s="22"/>
      <c r="AI887" s="22"/>
      <c r="AJ887" s="22"/>
      <c r="AK887" s="22"/>
      <c r="AL887" s="22"/>
      <c r="AM887" s="22"/>
      <c r="AN887" s="22"/>
      <c r="AO887" s="22"/>
      <c r="AP887" s="22"/>
      <c r="AQ887" s="22"/>
      <c r="AR887" s="22"/>
      <c r="AS887" s="22"/>
      <c r="AT887" s="22"/>
      <c r="AU887" s="22"/>
      <c r="AV887" s="22"/>
      <c r="AW887" s="22"/>
      <c r="AX887" s="22"/>
      <c r="AY887" s="22"/>
    </row>
    <row r="888" spans="3:51" x14ac:dyDescent="0.25">
      <c r="C888" s="22"/>
      <c r="D888" s="22"/>
      <c r="E888" s="22"/>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c r="AD888" s="22"/>
      <c r="AE888" s="22"/>
      <c r="AF888" s="22"/>
      <c r="AG888" s="22"/>
      <c r="AH888" s="22"/>
      <c r="AI888" s="22"/>
      <c r="AJ888" s="22"/>
      <c r="AK888" s="22"/>
      <c r="AL888" s="22"/>
      <c r="AM888" s="22"/>
      <c r="AN888" s="22"/>
      <c r="AO888" s="22"/>
      <c r="AP888" s="22"/>
      <c r="AQ888" s="22"/>
      <c r="AR888" s="22"/>
      <c r="AS888" s="22"/>
      <c r="AT888" s="22"/>
      <c r="AU888" s="22"/>
      <c r="AV888" s="22"/>
      <c r="AW888" s="22"/>
      <c r="AX888" s="22"/>
      <c r="AY888" s="22"/>
    </row>
    <row r="889" spans="3:51" x14ac:dyDescent="0.25">
      <c r="C889" s="22"/>
      <c r="D889" s="22"/>
      <c r="E889" s="22"/>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c r="AD889" s="22"/>
      <c r="AE889" s="22"/>
      <c r="AF889" s="22"/>
      <c r="AG889" s="22"/>
      <c r="AH889" s="22"/>
      <c r="AI889" s="22"/>
      <c r="AJ889" s="22"/>
      <c r="AK889" s="22"/>
      <c r="AL889" s="22"/>
      <c r="AM889" s="22"/>
      <c r="AN889" s="22"/>
      <c r="AO889" s="22"/>
      <c r="AP889" s="22"/>
      <c r="AQ889" s="22"/>
      <c r="AR889" s="22"/>
      <c r="AS889" s="22"/>
      <c r="AT889" s="22"/>
      <c r="AU889" s="22"/>
      <c r="AV889" s="22"/>
      <c r="AW889" s="22"/>
      <c r="AX889" s="22"/>
      <c r="AY889" s="22"/>
    </row>
    <row r="890" spans="3:51" x14ac:dyDescent="0.25">
      <c r="C890" s="22"/>
      <c r="D890" s="22"/>
      <c r="E890" s="22"/>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c r="AD890" s="22"/>
      <c r="AE890" s="22"/>
      <c r="AF890" s="22"/>
      <c r="AG890" s="22"/>
      <c r="AH890" s="22"/>
      <c r="AI890" s="22"/>
      <c r="AJ890" s="22"/>
      <c r="AK890" s="22"/>
      <c r="AL890" s="22"/>
      <c r="AM890" s="22"/>
      <c r="AN890" s="22"/>
      <c r="AO890" s="22"/>
      <c r="AP890" s="22"/>
      <c r="AQ890" s="22"/>
      <c r="AR890" s="22"/>
      <c r="AS890" s="22"/>
      <c r="AT890" s="22"/>
      <c r="AU890" s="22"/>
      <c r="AV890" s="22"/>
      <c r="AW890" s="22"/>
      <c r="AX890" s="22"/>
      <c r="AY890" s="22"/>
    </row>
    <row r="891" spans="3:51" x14ac:dyDescent="0.25">
      <c r="C891" s="22"/>
      <c r="D891" s="22"/>
      <c r="E891" s="22"/>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c r="AD891" s="22"/>
      <c r="AE891" s="22"/>
      <c r="AF891" s="22"/>
      <c r="AG891" s="22"/>
      <c r="AH891" s="22"/>
      <c r="AI891" s="22"/>
      <c r="AJ891" s="22"/>
      <c r="AK891" s="22"/>
      <c r="AL891" s="22"/>
      <c r="AM891" s="22"/>
      <c r="AN891" s="22"/>
      <c r="AO891" s="22"/>
      <c r="AP891" s="22"/>
      <c r="AQ891" s="22"/>
      <c r="AR891" s="22"/>
      <c r="AS891" s="22"/>
      <c r="AT891" s="22"/>
      <c r="AU891" s="22"/>
      <c r="AV891" s="22"/>
      <c r="AW891" s="22"/>
      <c r="AX891" s="22"/>
      <c r="AY891" s="22"/>
    </row>
    <row r="892" spans="3:51" x14ac:dyDescent="0.25">
      <c r="C892" s="22"/>
      <c r="D892" s="22"/>
      <c r="E892" s="22"/>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c r="AD892" s="22"/>
      <c r="AE892" s="22"/>
      <c r="AF892" s="22"/>
      <c r="AG892" s="22"/>
      <c r="AH892" s="22"/>
      <c r="AI892" s="22"/>
      <c r="AJ892" s="22"/>
      <c r="AK892" s="22"/>
      <c r="AL892" s="22"/>
      <c r="AM892" s="22"/>
      <c r="AN892" s="22"/>
      <c r="AO892" s="22"/>
      <c r="AP892" s="22"/>
      <c r="AQ892" s="22"/>
      <c r="AR892" s="22"/>
      <c r="AS892" s="22"/>
      <c r="AT892" s="22"/>
      <c r="AU892" s="22"/>
      <c r="AV892" s="22"/>
      <c r="AW892" s="22"/>
      <c r="AX892" s="22"/>
      <c r="AY892" s="22"/>
    </row>
    <row r="893" spans="3:51" x14ac:dyDescent="0.25">
      <c r="C893" s="22"/>
      <c r="D893" s="22"/>
      <c r="E893" s="22"/>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c r="AD893" s="22"/>
      <c r="AE893" s="22"/>
      <c r="AF893" s="22"/>
      <c r="AG893" s="22"/>
      <c r="AH893" s="22"/>
      <c r="AI893" s="22"/>
      <c r="AJ893" s="22"/>
      <c r="AK893" s="22"/>
      <c r="AL893" s="22"/>
      <c r="AM893" s="22"/>
      <c r="AN893" s="22"/>
      <c r="AO893" s="22"/>
      <c r="AP893" s="22"/>
      <c r="AQ893" s="22"/>
      <c r="AR893" s="22"/>
      <c r="AS893" s="22"/>
      <c r="AT893" s="22"/>
      <c r="AU893" s="22"/>
      <c r="AV893" s="22"/>
      <c r="AW893" s="22"/>
      <c r="AX893" s="22"/>
      <c r="AY893" s="22"/>
    </row>
    <row r="894" spans="3:51" x14ac:dyDescent="0.25">
      <c r="C894" s="22"/>
      <c r="D894" s="22"/>
      <c r="E894" s="22"/>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c r="AD894" s="22"/>
      <c r="AE894" s="22"/>
      <c r="AF894" s="22"/>
      <c r="AG894" s="22"/>
      <c r="AH894" s="22"/>
      <c r="AI894" s="22"/>
      <c r="AJ894" s="22"/>
      <c r="AK894" s="22"/>
      <c r="AL894" s="22"/>
      <c r="AM894" s="22"/>
      <c r="AN894" s="22"/>
      <c r="AO894" s="22"/>
      <c r="AP894" s="22"/>
      <c r="AQ894" s="22"/>
      <c r="AR894" s="22"/>
      <c r="AS894" s="22"/>
      <c r="AT894" s="22"/>
      <c r="AU894" s="22"/>
      <c r="AV894" s="22"/>
      <c r="AW894" s="22"/>
      <c r="AX894" s="22"/>
      <c r="AY894" s="22"/>
    </row>
    <row r="895" spans="3:51" x14ac:dyDescent="0.25">
      <c r="C895" s="22"/>
      <c r="D895" s="22"/>
      <c r="E895" s="22"/>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c r="AD895" s="22"/>
      <c r="AE895" s="22"/>
      <c r="AF895" s="22"/>
      <c r="AG895" s="22"/>
      <c r="AH895" s="22"/>
      <c r="AI895" s="22"/>
      <c r="AJ895" s="22"/>
      <c r="AK895" s="22"/>
      <c r="AL895" s="22"/>
      <c r="AM895" s="22"/>
      <c r="AN895" s="22"/>
      <c r="AO895" s="22"/>
      <c r="AP895" s="22"/>
      <c r="AQ895" s="22"/>
      <c r="AR895" s="22"/>
      <c r="AS895" s="22"/>
      <c r="AT895" s="22"/>
      <c r="AU895" s="22"/>
      <c r="AV895" s="22"/>
      <c r="AW895" s="22"/>
      <c r="AX895" s="22"/>
      <c r="AY895" s="22"/>
    </row>
    <row r="896" spans="3:51" x14ac:dyDescent="0.25">
      <c r="C896" s="22"/>
      <c r="D896" s="22"/>
      <c r="E896" s="22"/>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c r="AD896" s="22"/>
      <c r="AE896" s="22"/>
      <c r="AF896" s="22"/>
      <c r="AG896" s="22"/>
      <c r="AH896" s="22"/>
      <c r="AI896" s="22"/>
      <c r="AJ896" s="22"/>
      <c r="AK896" s="22"/>
      <c r="AL896" s="22"/>
      <c r="AM896" s="22"/>
      <c r="AN896" s="22"/>
      <c r="AO896" s="22"/>
      <c r="AP896" s="22"/>
      <c r="AQ896" s="22"/>
      <c r="AR896" s="22"/>
      <c r="AS896" s="22"/>
      <c r="AT896" s="22"/>
      <c r="AU896" s="22"/>
      <c r="AV896" s="22"/>
      <c r="AW896" s="22"/>
      <c r="AX896" s="22"/>
      <c r="AY896" s="22"/>
    </row>
    <row r="897" spans="3:51" x14ac:dyDescent="0.25">
      <c r="C897" s="22"/>
      <c r="D897" s="22"/>
      <c r="E897" s="22"/>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c r="AD897" s="22"/>
      <c r="AE897" s="22"/>
      <c r="AF897" s="22"/>
      <c r="AG897" s="22"/>
      <c r="AH897" s="22"/>
      <c r="AI897" s="22"/>
      <c r="AJ897" s="22"/>
      <c r="AK897" s="22"/>
      <c r="AL897" s="22"/>
      <c r="AM897" s="22"/>
      <c r="AN897" s="22"/>
      <c r="AO897" s="22"/>
      <c r="AP897" s="22"/>
      <c r="AQ897" s="22"/>
      <c r="AR897" s="22"/>
      <c r="AS897" s="22"/>
      <c r="AT897" s="22"/>
      <c r="AU897" s="22"/>
      <c r="AV897" s="22"/>
      <c r="AW897" s="22"/>
      <c r="AX897" s="22"/>
      <c r="AY897" s="22"/>
    </row>
    <row r="898" spans="3:51" x14ac:dyDescent="0.25">
      <c r="C898" s="22"/>
      <c r="D898" s="22"/>
      <c r="E898" s="22"/>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c r="AD898" s="22"/>
      <c r="AE898" s="22"/>
      <c r="AF898" s="22"/>
      <c r="AG898" s="22"/>
      <c r="AH898" s="22"/>
      <c r="AI898" s="22"/>
      <c r="AJ898" s="22"/>
      <c r="AK898" s="22"/>
      <c r="AL898" s="22"/>
      <c r="AM898" s="22"/>
      <c r="AN898" s="22"/>
      <c r="AO898" s="22"/>
      <c r="AP898" s="22"/>
      <c r="AQ898" s="22"/>
      <c r="AR898" s="22"/>
      <c r="AS898" s="22"/>
      <c r="AT898" s="22"/>
      <c r="AU898" s="22"/>
      <c r="AV898" s="22"/>
      <c r="AW898" s="22"/>
      <c r="AX898" s="22"/>
      <c r="AY898" s="22"/>
    </row>
    <row r="899" spans="3:51" x14ac:dyDescent="0.25">
      <c r="C899" s="22"/>
      <c r="D899" s="22"/>
      <c r="E899" s="22"/>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c r="AD899" s="22"/>
      <c r="AE899" s="22"/>
      <c r="AF899" s="22"/>
      <c r="AG899" s="22"/>
      <c r="AH899" s="22"/>
      <c r="AI899" s="22"/>
      <c r="AJ899" s="22"/>
      <c r="AK899" s="22"/>
      <c r="AL899" s="22"/>
      <c r="AM899" s="22"/>
      <c r="AN899" s="22"/>
      <c r="AO899" s="22"/>
      <c r="AP899" s="22"/>
      <c r="AQ899" s="22"/>
      <c r="AR899" s="22"/>
      <c r="AS899" s="22"/>
      <c r="AT899" s="22"/>
      <c r="AU899" s="22"/>
      <c r="AV899" s="22"/>
      <c r="AW899" s="22"/>
      <c r="AX899" s="22"/>
      <c r="AY899" s="22"/>
    </row>
    <row r="900" spans="3:51" x14ac:dyDescent="0.25">
      <c r="C900" s="22"/>
      <c r="D900" s="22"/>
      <c r="E900" s="22"/>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c r="AD900" s="22"/>
      <c r="AE900" s="22"/>
      <c r="AF900" s="22"/>
      <c r="AG900" s="22"/>
      <c r="AH900" s="22"/>
      <c r="AI900" s="22"/>
      <c r="AJ900" s="22"/>
      <c r="AK900" s="22"/>
      <c r="AL900" s="22"/>
      <c r="AM900" s="22"/>
      <c r="AN900" s="22"/>
      <c r="AO900" s="22"/>
      <c r="AP900" s="22"/>
      <c r="AQ900" s="22"/>
      <c r="AR900" s="22"/>
      <c r="AS900" s="22"/>
      <c r="AT900" s="22"/>
      <c r="AU900" s="22"/>
      <c r="AV900" s="22"/>
      <c r="AW900" s="22"/>
      <c r="AX900" s="22"/>
      <c r="AY900" s="22"/>
    </row>
    <row r="901" spans="3:51" x14ac:dyDescent="0.25">
      <c r="C901" s="22"/>
      <c r="D901" s="22"/>
      <c r="E901" s="22"/>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c r="AD901" s="22"/>
      <c r="AE901" s="22"/>
      <c r="AF901" s="22"/>
      <c r="AG901" s="22"/>
      <c r="AH901" s="22"/>
      <c r="AI901" s="22"/>
      <c r="AJ901" s="22"/>
      <c r="AK901" s="22"/>
      <c r="AL901" s="22"/>
      <c r="AM901" s="22"/>
      <c r="AN901" s="22"/>
      <c r="AO901" s="22"/>
      <c r="AP901" s="22"/>
      <c r="AQ901" s="22"/>
      <c r="AR901" s="22"/>
      <c r="AS901" s="22"/>
      <c r="AT901" s="22"/>
      <c r="AU901" s="22"/>
      <c r="AV901" s="22"/>
      <c r="AW901" s="22"/>
      <c r="AX901" s="22"/>
      <c r="AY901" s="22"/>
    </row>
    <row r="902" spans="3:51" x14ac:dyDescent="0.25">
      <c r="C902" s="22"/>
      <c r="D902" s="22"/>
      <c r="E902" s="22"/>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c r="AD902" s="22"/>
      <c r="AE902" s="22"/>
      <c r="AF902" s="22"/>
      <c r="AG902" s="22"/>
      <c r="AH902" s="22"/>
      <c r="AI902" s="22"/>
      <c r="AJ902" s="22"/>
      <c r="AK902" s="22"/>
      <c r="AL902" s="22"/>
      <c r="AM902" s="22"/>
      <c r="AN902" s="22"/>
      <c r="AO902" s="22"/>
      <c r="AP902" s="22"/>
      <c r="AQ902" s="22"/>
      <c r="AR902" s="22"/>
      <c r="AS902" s="22"/>
      <c r="AT902" s="22"/>
      <c r="AU902" s="22"/>
      <c r="AV902" s="22"/>
      <c r="AW902" s="22"/>
      <c r="AX902" s="22"/>
      <c r="AY902" s="22"/>
    </row>
    <row r="903" spans="3:51" x14ac:dyDescent="0.25">
      <c r="C903" s="22"/>
      <c r="D903" s="22"/>
      <c r="E903" s="22"/>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c r="AD903" s="22"/>
      <c r="AE903" s="22"/>
      <c r="AF903" s="22"/>
      <c r="AG903" s="22"/>
      <c r="AH903" s="22"/>
      <c r="AI903" s="22"/>
      <c r="AJ903" s="22"/>
      <c r="AK903" s="22"/>
      <c r="AL903" s="22"/>
      <c r="AM903" s="22"/>
      <c r="AN903" s="22"/>
      <c r="AO903" s="22"/>
      <c r="AP903" s="22"/>
      <c r="AQ903" s="22"/>
      <c r="AR903" s="22"/>
      <c r="AS903" s="22"/>
      <c r="AT903" s="22"/>
      <c r="AU903" s="22"/>
      <c r="AV903" s="22"/>
      <c r="AW903" s="22"/>
      <c r="AX903" s="22"/>
      <c r="AY903" s="22"/>
    </row>
    <row r="904" spans="3:51" x14ac:dyDescent="0.25">
      <c r="C904" s="22"/>
      <c r="D904" s="22"/>
      <c r="E904" s="22"/>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c r="AD904" s="22"/>
      <c r="AE904" s="22"/>
      <c r="AF904" s="22"/>
      <c r="AG904" s="22"/>
      <c r="AH904" s="22"/>
      <c r="AI904" s="22"/>
      <c r="AJ904" s="22"/>
      <c r="AK904" s="22"/>
      <c r="AL904" s="22"/>
      <c r="AM904" s="22"/>
      <c r="AN904" s="22"/>
      <c r="AO904" s="22"/>
      <c r="AP904" s="22"/>
      <c r="AQ904" s="22"/>
      <c r="AR904" s="22"/>
      <c r="AS904" s="22"/>
      <c r="AT904" s="22"/>
      <c r="AU904" s="22"/>
      <c r="AV904" s="22"/>
      <c r="AW904" s="22"/>
      <c r="AX904" s="22"/>
      <c r="AY904" s="22"/>
    </row>
    <row r="905" spans="3:51" x14ac:dyDescent="0.25">
      <c r="C905" s="22"/>
      <c r="D905" s="22"/>
      <c r="E905" s="22"/>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c r="AD905" s="22"/>
      <c r="AE905" s="22"/>
      <c r="AF905" s="22"/>
      <c r="AG905" s="22"/>
      <c r="AH905" s="22"/>
      <c r="AI905" s="22"/>
      <c r="AJ905" s="22"/>
      <c r="AK905" s="22"/>
      <c r="AL905" s="22"/>
      <c r="AM905" s="22"/>
      <c r="AN905" s="22"/>
      <c r="AO905" s="22"/>
      <c r="AP905" s="22"/>
      <c r="AQ905" s="22"/>
      <c r="AR905" s="22"/>
      <c r="AS905" s="22"/>
      <c r="AT905" s="22"/>
      <c r="AU905" s="22"/>
      <c r="AV905" s="22"/>
      <c r="AW905" s="22"/>
      <c r="AX905" s="22"/>
      <c r="AY905" s="22"/>
    </row>
    <row r="906" spans="3:51" x14ac:dyDescent="0.25">
      <c r="C906" s="22"/>
      <c r="D906" s="22"/>
      <c r="E906" s="22"/>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c r="AD906" s="22"/>
      <c r="AE906" s="22"/>
      <c r="AF906" s="22"/>
      <c r="AG906" s="22"/>
      <c r="AH906" s="22"/>
      <c r="AI906" s="22"/>
      <c r="AJ906" s="22"/>
      <c r="AK906" s="22"/>
      <c r="AL906" s="22"/>
      <c r="AM906" s="22"/>
      <c r="AN906" s="22"/>
      <c r="AO906" s="22"/>
      <c r="AP906" s="22"/>
      <c r="AQ906" s="22"/>
      <c r="AR906" s="22"/>
      <c r="AS906" s="22"/>
      <c r="AT906" s="22"/>
      <c r="AU906" s="22"/>
      <c r="AV906" s="22"/>
      <c r="AW906" s="22"/>
      <c r="AX906" s="22"/>
      <c r="AY906" s="22"/>
    </row>
    <row r="907" spans="3:51" x14ac:dyDescent="0.25">
      <c r="C907" s="22"/>
      <c r="D907" s="22"/>
      <c r="E907" s="22"/>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c r="AD907" s="22"/>
      <c r="AE907" s="22"/>
      <c r="AF907" s="22"/>
      <c r="AG907" s="22"/>
      <c r="AH907" s="22"/>
      <c r="AI907" s="22"/>
      <c r="AJ907" s="22"/>
      <c r="AK907" s="22"/>
      <c r="AL907" s="22"/>
      <c r="AM907" s="22"/>
      <c r="AN907" s="22"/>
      <c r="AO907" s="22"/>
      <c r="AP907" s="22"/>
      <c r="AQ907" s="22"/>
      <c r="AR907" s="22"/>
      <c r="AS907" s="22"/>
      <c r="AT907" s="22"/>
      <c r="AU907" s="22"/>
      <c r="AV907" s="22"/>
      <c r="AW907" s="22"/>
      <c r="AX907" s="22"/>
      <c r="AY907" s="22"/>
    </row>
    <row r="908" spans="3:51" x14ac:dyDescent="0.25">
      <c r="C908" s="22"/>
      <c r="D908" s="22"/>
      <c r="E908" s="22"/>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c r="AD908" s="22"/>
      <c r="AE908" s="22"/>
      <c r="AF908" s="22"/>
      <c r="AG908" s="22"/>
      <c r="AH908" s="22"/>
      <c r="AI908" s="22"/>
      <c r="AJ908" s="22"/>
      <c r="AK908" s="22"/>
      <c r="AL908" s="22"/>
      <c r="AM908" s="22"/>
      <c r="AN908" s="22"/>
      <c r="AO908" s="22"/>
      <c r="AP908" s="22"/>
      <c r="AQ908" s="22"/>
      <c r="AR908" s="22"/>
      <c r="AS908" s="22"/>
      <c r="AT908" s="22"/>
      <c r="AU908" s="22"/>
      <c r="AV908" s="22"/>
      <c r="AW908" s="22"/>
      <c r="AX908" s="22"/>
      <c r="AY908" s="22"/>
    </row>
    <row r="909" spans="3:51" x14ac:dyDescent="0.25">
      <c r="C909" s="22"/>
      <c r="D909" s="22"/>
      <c r="E909" s="22"/>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c r="AD909" s="22"/>
      <c r="AE909" s="22"/>
      <c r="AF909" s="22"/>
      <c r="AG909" s="22"/>
      <c r="AH909" s="22"/>
      <c r="AI909" s="22"/>
      <c r="AJ909" s="22"/>
      <c r="AK909" s="22"/>
      <c r="AL909" s="22"/>
      <c r="AM909" s="22"/>
      <c r="AN909" s="22"/>
      <c r="AO909" s="22"/>
      <c r="AP909" s="22"/>
      <c r="AQ909" s="22"/>
      <c r="AR909" s="22"/>
      <c r="AS909" s="22"/>
      <c r="AT909" s="22"/>
      <c r="AU909" s="22"/>
      <c r="AV909" s="22"/>
      <c r="AW909" s="22"/>
      <c r="AX909" s="22"/>
      <c r="AY909" s="22"/>
    </row>
    <row r="910" spans="3:51" x14ac:dyDescent="0.25">
      <c r="C910" s="22"/>
      <c r="D910" s="22"/>
      <c r="E910" s="22"/>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c r="AD910" s="22"/>
      <c r="AE910" s="22"/>
      <c r="AF910" s="22"/>
      <c r="AG910" s="22"/>
      <c r="AH910" s="22"/>
      <c r="AI910" s="22"/>
      <c r="AJ910" s="22"/>
      <c r="AK910" s="22"/>
      <c r="AL910" s="22"/>
      <c r="AM910" s="22"/>
      <c r="AN910" s="22"/>
      <c r="AO910" s="22"/>
      <c r="AP910" s="22"/>
      <c r="AQ910" s="22"/>
      <c r="AR910" s="22"/>
      <c r="AS910" s="22"/>
      <c r="AT910" s="22"/>
      <c r="AU910" s="22"/>
      <c r="AV910" s="22"/>
      <c r="AW910" s="22"/>
      <c r="AX910" s="22"/>
      <c r="AY910" s="22"/>
    </row>
    <row r="911" spans="3:51" x14ac:dyDescent="0.25">
      <c r="C911" s="22"/>
      <c r="D911" s="22"/>
      <c r="E911" s="22"/>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c r="AD911" s="22"/>
      <c r="AE911" s="22"/>
      <c r="AF911" s="22"/>
      <c r="AG911" s="22"/>
      <c r="AH911" s="22"/>
      <c r="AI911" s="22"/>
      <c r="AJ911" s="22"/>
      <c r="AK911" s="22"/>
      <c r="AL911" s="22"/>
      <c r="AM911" s="22"/>
      <c r="AN911" s="22"/>
      <c r="AO911" s="22"/>
      <c r="AP911" s="22"/>
      <c r="AQ911" s="22"/>
      <c r="AR911" s="22"/>
      <c r="AS911" s="22"/>
      <c r="AT911" s="22"/>
      <c r="AU911" s="22"/>
      <c r="AV911" s="22"/>
      <c r="AW911" s="22"/>
      <c r="AX911" s="22"/>
      <c r="AY911" s="22"/>
    </row>
    <row r="912" spans="3:51" x14ac:dyDescent="0.25">
      <c r="C912" s="22"/>
      <c r="D912" s="22"/>
      <c r="E912" s="22"/>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c r="AD912" s="22"/>
      <c r="AE912" s="22"/>
      <c r="AF912" s="22"/>
      <c r="AG912" s="22"/>
      <c r="AH912" s="22"/>
      <c r="AI912" s="22"/>
      <c r="AJ912" s="22"/>
      <c r="AK912" s="22"/>
      <c r="AL912" s="22"/>
      <c r="AM912" s="22"/>
      <c r="AN912" s="22"/>
      <c r="AO912" s="22"/>
      <c r="AP912" s="22"/>
      <c r="AQ912" s="22"/>
      <c r="AR912" s="22"/>
      <c r="AS912" s="22"/>
      <c r="AT912" s="22"/>
      <c r="AU912" s="22"/>
      <c r="AV912" s="22"/>
      <c r="AW912" s="22"/>
      <c r="AX912" s="22"/>
      <c r="AY912" s="22"/>
    </row>
    <row r="913" spans="3:51" x14ac:dyDescent="0.25">
      <c r="C913" s="22"/>
      <c r="D913" s="22"/>
      <c r="E913" s="22"/>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c r="AD913" s="22"/>
      <c r="AE913" s="22"/>
      <c r="AF913" s="22"/>
      <c r="AG913" s="22"/>
      <c r="AH913" s="22"/>
      <c r="AI913" s="22"/>
      <c r="AJ913" s="22"/>
      <c r="AK913" s="22"/>
      <c r="AL913" s="22"/>
      <c r="AM913" s="22"/>
      <c r="AN913" s="22"/>
      <c r="AO913" s="22"/>
      <c r="AP913" s="22"/>
      <c r="AQ913" s="22"/>
      <c r="AR913" s="22"/>
      <c r="AS913" s="22"/>
      <c r="AT913" s="22"/>
      <c r="AU913" s="22"/>
      <c r="AV913" s="22"/>
      <c r="AW913" s="22"/>
      <c r="AX913" s="22"/>
      <c r="AY913" s="22"/>
    </row>
    <row r="914" spans="3:51" x14ac:dyDescent="0.25">
      <c r="C914" s="22"/>
      <c r="D914" s="22"/>
      <c r="E914" s="22"/>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c r="AD914" s="22"/>
      <c r="AE914" s="22"/>
      <c r="AF914" s="22"/>
      <c r="AG914" s="22"/>
      <c r="AH914" s="22"/>
      <c r="AI914" s="22"/>
      <c r="AJ914" s="22"/>
      <c r="AK914" s="22"/>
      <c r="AL914" s="22"/>
      <c r="AM914" s="22"/>
      <c r="AN914" s="22"/>
      <c r="AO914" s="22"/>
      <c r="AP914" s="22"/>
      <c r="AQ914" s="22"/>
      <c r="AR914" s="22"/>
      <c r="AS914" s="22"/>
      <c r="AT914" s="22"/>
      <c r="AU914" s="22"/>
      <c r="AV914" s="22"/>
      <c r="AW914" s="22"/>
      <c r="AX914" s="22"/>
      <c r="AY914" s="22"/>
    </row>
    <row r="915" spans="3:51" x14ac:dyDescent="0.25">
      <c r="C915" s="22"/>
      <c r="D915" s="22"/>
      <c r="E915" s="22"/>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c r="AD915" s="22"/>
      <c r="AE915" s="22"/>
      <c r="AF915" s="22"/>
      <c r="AG915" s="22"/>
      <c r="AH915" s="22"/>
      <c r="AI915" s="22"/>
      <c r="AJ915" s="22"/>
      <c r="AK915" s="22"/>
      <c r="AL915" s="22"/>
      <c r="AM915" s="22"/>
      <c r="AN915" s="22"/>
      <c r="AO915" s="22"/>
      <c r="AP915" s="22"/>
      <c r="AQ915" s="22"/>
      <c r="AR915" s="22"/>
      <c r="AS915" s="22"/>
      <c r="AT915" s="22"/>
      <c r="AU915" s="22"/>
      <c r="AV915" s="22"/>
      <c r="AW915" s="22"/>
      <c r="AX915" s="22"/>
      <c r="AY915" s="22"/>
    </row>
    <row r="916" spans="3:51" x14ac:dyDescent="0.25">
      <c r="C916" s="22"/>
      <c r="D916" s="22"/>
      <c r="E916" s="22"/>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c r="AD916" s="22"/>
      <c r="AE916" s="22"/>
      <c r="AF916" s="22"/>
      <c r="AG916" s="22"/>
      <c r="AH916" s="22"/>
      <c r="AI916" s="22"/>
      <c r="AJ916" s="22"/>
      <c r="AK916" s="22"/>
      <c r="AL916" s="22"/>
      <c r="AM916" s="22"/>
      <c r="AN916" s="22"/>
      <c r="AO916" s="22"/>
      <c r="AP916" s="22"/>
      <c r="AQ916" s="22"/>
      <c r="AR916" s="22"/>
      <c r="AS916" s="22"/>
      <c r="AT916" s="22"/>
      <c r="AU916" s="22"/>
      <c r="AV916" s="22"/>
      <c r="AW916" s="22"/>
      <c r="AX916" s="22"/>
      <c r="AY916" s="22"/>
    </row>
    <row r="917" spans="3:51" x14ac:dyDescent="0.25">
      <c r="C917" s="22"/>
      <c r="D917" s="22"/>
      <c r="E917" s="22"/>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c r="AD917" s="22"/>
      <c r="AE917" s="22"/>
      <c r="AF917" s="22"/>
      <c r="AG917" s="22"/>
      <c r="AH917" s="22"/>
      <c r="AI917" s="22"/>
      <c r="AJ917" s="22"/>
      <c r="AK917" s="22"/>
      <c r="AL917" s="22"/>
      <c r="AM917" s="22"/>
      <c r="AN917" s="22"/>
      <c r="AO917" s="22"/>
      <c r="AP917" s="22"/>
      <c r="AQ917" s="22"/>
      <c r="AR917" s="22"/>
      <c r="AS917" s="22"/>
      <c r="AT917" s="22"/>
      <c r="AU917" s="22"/>
      <c r="AV917" s="22"/>
      <c r="AW917" s="22"/>
      <c r="AX917" s="22"/>
      <c r="AY917" s="22"/>
    </row>
    <row r="918" spans="3:51" x14ac:dyDescent="0.25">
      <c r="C918" s="22"/>
      <c r="D918" s="22"/>
      <c r="E918" s="22"/>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c r="AD918" s="22"/>
      <c r="AE918" s="22"/>
      <c r="AF918" s="22"/>
      <c r="AG918" s="22"/>
      <c r="AH918" s="22"/>
      <c r="AI918" s="22"/>
      <c r="AJ918" s="22"/>
      <c r="AK918" s="22"/>
      <c r="AL918" s="22"/>
      <c r="AM918" s="22"/>
      <c r="AN918" s="22"/>
      <c r="AO918" s="22"/>
      <c r="AP918" s="22"/>
      <c r="AQ918" s="22"/>
      <c r="AR918" s="22"/>
      <c r="AS918" s="22"/>
      <c r="AT918" s="22"/>
      <c r="AU918" s="22"/>
      <c r="AV918" s="22"/>
      <c r="AW918" s="22"/>
      <c r="AX918" s="22"/>
      <c r="AY918" s="22"/>
    </row>
    <row r="919" spans="3:51" x14ac:dyDescent="0.25">
      <c r="C919" s="22"/>
      <c r="D919" s="22"/>
      <c r="E919" s="22"/>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c r="AD919" s="22"/>
      <c r="AE919" s="22"/>
      <c r="AF919" s="22"/>
      <c r="AG919" s="22"/>
      <c r="AH919" s="22"/>
      <c r="AI919" s="22"/>
      <c r="AJ919" s="22"/>
      <c r="AK919" s="22"/>
      <c r="AL919" s="22"/>
      <c r="AM919" s="22"/>
      <c r="AN919" s="22"/>
      <c r="AO919" s="22"/>
      <c r="AP919" s="22"/>
      <c r="AQ919" s="22"/>
      <c r="AR919" s="22"/>
      <c r="AS919" s="22"/>
      <c r="AT919" s="22"/>
      <c r="AU919" s="22"/>
      <c r="AV919" s="22"/>
      <c r="AW919" s="22"/>
      <c r="AX919" s="22"/>
      <c r="AY919" s="22"/>
    </row>
    <row r="920" spans="3:51" x14ac:dyDescent="0.25">
      <c r="C920" s="22"/>
      <c r="D920" s="22"/>
      <c r="E920" s="22"/>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c r="AD920" s="22"/>
      <c r="AE920" s="22"/>
      <c r="AF920" s="22"/>
      <c r="AG920" s="22"/>
      <c r="AH920" s="22"/>
      <c r="AI920" s="22"/>
      <c r="AJ920" s="22"/>
      <c r="AK920" s="22"/>
      <c r="AL920" s="22"/>
      <c r="AM920" s="22"/>
      <c r="AN920" s="22"/>
      <c r="AO920" s="22"/>
      <c r="AP920" s="22"/>
      <c r="AQ920" s="22"/>
      <c r="AR920" s="22"/>
      <c r="AS920" s="22"/>
      <c r="AT920" s="22"/>
      <c r="AU920" s="22"/>
      <c r="AV920" s="22"/>
      <c r="AW920" s="22"/>
      <c r="AX920" s="22"/>
      <c r="AY920" s="22"/>
    </row>
    <row r="921" spans="3:51" x14ac:dyDescent="0.25">
      <c r="C921" s="22"/>
      <c r="D921" s="22"/>
      <c r="E921" s="22"/>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c r="AD921" s="22"/>
      <c r="AE921" s="22"/>
      <c r="AF921" s="22"/>
      <c r="AG921" s="22"/>
      <c r="AH921" s="22"/>
      <c r="AI921" s="22"/>
      <c r="AJ921" s="22"/>
      <c r="AK921" s="22"/>
      <c r="AL921" s="22"/>
      <c r="AM921" s="22"/>
      <c r="AN921" s="22"/>
      <c r="AO921" s="22"/>
      <c r="AP921" s="22"/>
      <c r="AQ921" s="22"/>
      <c r="AR921" s="22"/>
      <c r="AS921" s="22"/>
      <c r="AT921" s="22"/>
      <c r="AU921" s="22"/>
      <c r="AV921" s="22"/>
      <c r="AW921" s="22"/>
      <c r="AX921" s="22"/>
      <c r="AY921" s="22"/>
    </row>
    <row r="922" spans="3:51" x14ac:dyDescent="0.25">
      <c r="C922" s="22"/>
      <c r="D922" s="22"/>
      <c r="E922" s="22"/>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c r="AD922" s="22"/>
      <c r="AE922" s="22"/>
      <c r="AF922" s="22"/>
      <c r="AG922" s="22"/>
      <c r="AH922" s="22"/>
      <c r="AI922" s="22"/>
      <c r="AJ922" s="22"/>
      <c r="AK922" s="22"/>
      <c r="AL922" s="22"/>
      <c r="AM922" s="22"/>
      <c r="AN922" s="22"/>
      <c r="AO922" s="22"/>
      <c r="AP922" s="22"/>
      <c r="AQ922" s="22"/>
      <c r="AR922" s="22"/>
      <c r="AS922" s="22"/>
      <c r="AT922" s="22"/>
      <c r="AU922" s="22"/>
      <c r="AV922" s="22"/>
      <c r="AW922" s="22"/>
      <c r="AX922" s="22"/>
      <c r="AY922" s="22"/>
    </row>
    <row r="923" spans="3:51" x14ac:dyDescent="0.25">
      <c r="C923" s="22"/>
      <c r="D923" s="22"/>
      <c r="E923" s="22"/>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c r="AD923" s="22"/>
      <c r="AE923" s="22"/>
      <c r="AF923" s="22"/>
      <c r="AG923" s="22"/>
      <c r="AH923" s="22"/>
      <c r="AI923" s="22"/>
      <c r="AJ923" s="22"/>
      <c r="AK923" s="22"/>
      <c r="AL923" s="22"/>
      <c r="AM923" s="22"/>
      <c r="AN923" s="22"/>
      <c r="AO923" s="22"/>
      <c r="AP923" s="22"/>
      <c r="AQ923" s="22"/>
      <c r="AR923" s="22"/>
      <c r="AS923" s="22"/>
      <c r="AT923" s="22"/>
      <c r="AU923" s="22"/>
      <c r="AV923" s="22"/>
      <c r="AW923" s="22"/>
      <c r="AX923" s="22"/>
      <c r="AY923" s="22"/>
    </row>
    <row r="924" spans="3:51" x14ac:dyDescent="0.25">
      <c r="C924" s="22"/>
      <c r="D924" s="22"/>
      <c r="E924" s="22"/>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c r="AD924" s="22"/>
      <c r="AE924" s="22"/>
      <c r="AF924" s="22"/>
      <c r="AG924" s="22"/>
      <c r="AH924" s="22"/>
      <c r="AI924" s="22"/>
      <c r="AJ924" s="22"/>
      <c r="AK924" s="22"/>
      <c r="AL924" s="22"/>
      <c r="AM924" s="22"/>
      <c r="AN924" s="22"/>
      <c r="AO924" s="22"/>
      <c r="AP924" s="22"/>
      <c r="AQ924" s="22"/>
      <c r="AR924" s="22"/>
      <c r="AS924" s="22"/>
      <c r="AT924" s="22"/>
      <c r="AU924" s="22"/>
      <c r="AV924" s="22"/>
      <c r="AW924" s="22"/>
      <c r="AX924" s="22"/>
      <c r="AY924" s="22"/>
    </row>
    <row r="925" spans="3:51" x14ac:dyDescent="0.25">
      <c r="C925" s="22"/>
      <c r="D925" s="22"/>
      <c r="E925" s="22"/>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c r="AD925" s="22"/>
      <c r="AE925" s="22"/>
      <c r="AF925" s="22"/>
      <c r="AG925" s="22"/>
      <c r="AH925" s="22"/>
      <c r="AI925" s="22"/>
      <c r="AJ925" s="22"/>
      <c r="AK925" s="22"/>
      <c r="AL925" s="22"/>
      <c r="AM925" s="22"/>
      <c r="AN925" s="22"/>
      <c r="AO925" s="22"/>
      <c r="AP925" s="22"/>
      <c r="AQ925" s="22"/>
      <c r="AR925" s="22"/>
      <c r="AS925" s="22"/>
      <c r="AT925" s="22"/>
      <c r="AU925" s="22"/>
      <c r="AV925" s="22"/>
      <c r="AW925" s="22"/>
      <c r="AX925" s="22"/>
      <c r="AY925" s="22"/>
    </row>
    <row r="926" spans="3:51" x14ac:dyDescent="0.25">
      <c r="C926" s="22"/>
      <c r="D926" s="22"/>
      <c r="E926" s="22"/>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c r="AD926" s="22"/>
      <c r="AE926" s="22"/>
      <c r="AF926" s="22"/>
      <c r="AG926" s="22"/>
      <c r="AH926" s="22"/>
      <c r="AI926" s="22"/>
      <c r="AJ926" s="22"/>
      <c r="AK926" s="22"/>
      <c r="AL926" s="22"/>
      <c r="AM926" s="22"/>
      <c r="AN926" s="22"/>
      <c r="AO926" s="22"/>
      <c r="AP926" s="22"/>
      <c r="AQ926" s="22"/>
      <c r="AR926" s="22"/>
      <c r="AS926" s="22"/>
      <c r="AT926" s="22"/>
      <c r="AU926" s="22"/>
      <c r="AV926" s="22"/>
      <c r="AW926" s="22"/>
      <c r="AX926" s="22"/>
      <c r="AY926" s="22"/>
    </row>
    <row r="927" spans="3:51" x14ac:dyDescent="0.25">
      <c r="C927" s="22"/>
      <c r="D927" s="22"/>
      <c r="E927" s="22"/>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c r="AD927" s="22"/>
      <c r="AE927" s="22"/>
      <c r="AF927" s="22"/>
      <c r="AG927" s="22"/>
      <c r="AH927" s="22"/>
      <c r="AI927" s="22"/>
      <c r="AJ927" s="22"/>
      <c r="AK927" s="22"/>
      <c r="AL927" s="22"/>
      <c r="AM927" s="22"/>
      <c r="AN927" s="22"/>
      <c r="AO927" s="22"/>
      <c r="AP927" s="22"/>
      <c r="AQ927" s="22"/>
      <c r="AR927" s="22"/>
      <c r="AS927" s="22"/>
      <c r="AT927" s="22"/>
      <c r="AU927" s="22"/>
      <c r="AV927" s="22"/>
      <c r="AW927" s="22"/>
      <c r="AX927" s="22"/>
      <c r="AY927" s="22"/>
    </row>
    <row r="928" spans="3:51" x14ac:dyDescent="0.25">
      <c r="C928" s="22"/>
      <c r="D928" s="22"/>
      <c r="E928" s="22"/>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c r="AD928" s="22"/>
      <c r="AE928" s="22"/>
      <c r="AF928" s="22"/>
      <c r="AG928" s="22"/>
      <c r="AH928" s="22"/>
      <c r="AI928" s="22"/>
      <c r="AJ928" s="22"/>
      <c r="AK928" s="22"/>
      <c r="AL928" s="22"/>
      <c r="AM928" s="22"/>
      <c r="AN928" s="22"/>
      <c r="AO928" s="22"/>
      <c r="AP928" s="22"/>
      <c r="AQ928" s="22"/>
      <c r="AR928" s="22"/>
      <c r="AS928" s="22"/>
      <c r="AT928" s="22"/>
      <c r="AU928" s="22"/>
      <c r="AV928" s="22"/>
      <c r="AW928" s="22"/>
      <c r="AX928" s="22"/>
      <c r="AY928" s="22"/>
    </row>
    <row r="929" spans="3:51" x14ac:dyDescent="0.25">
      <c r="C929" s="22"/>
      <c r="D929" s="22"/>
      <c r="E929" s="22"/>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c r="AD929" s="22"/>
      <c r="AE929" s="22"/>
      <c r="AF929" s="22"/>
      <c r="AG929" s="22"/>
      <c r="AH929" s="22"/>
      <c r="AI929" s="22"/>
      <c r="AJ929" s="22"/>
      <c r="AK929" s="22"/>
      <c r="AL929" s="22"/>
      <c r="AM929" s="22"/>
      <c r="AN929" s="22"/>
      <c r="AO929" s="22"/>
      <c r="AP929" s="22"/>
      <c r="AQ929" s="22"/>
      <c r="AR929" s="22"/>
      <c r="AS929" s="22"/>
      <c r="AT929" s="22"/>
      <c r="AU929" s="22"/>
      <c r="AV929" s="22"/>
      <c r="AW929" s="22"/>
      <c r="AX929" s="22"/>
      <c r="AY929" s="22"/>
    </row>
    <row r="930" spans="3:51" x14ac:dyDescent="0.25">
      <c r="C930" s="22"/>
      <c r="D930" s="22"/>
      <c r="E930" s="22"/>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c r="AD930" s="22"/>
      <c r="AE930" s="22"/>
      <c r="AF930" s="22"/>
      <c r="AG930" s="22"/>
      <c r="AH930" s="22"/>
      <c r="AI930" s="22"/>
      <c r="AJ930" s="22"/>
      <c r="AK930" s="22"/>
      <c r="AL930" s="22"/>
      <c r="AM930" s="22"/>
      <c r="AN930" s="22"/>
      <c r="AO930" s="22"/>
      <c r="AP930" s="22"/>
      <c r="AQ930" s="22"/>
      <c r="AR930" s="22"/>
      <c r="AS930" s="22"/>
      <c r="AT930" s="22"/>
      <c r="AU930" s="22"/>
      <c r="AV930" s="22"/>
      <c r="AW930" s="22"/>
      <c r="AX930" s="22"/>
      <c r="AY930" s="22"/>
    </row>
    <row r="931" spans="3:51" x14ac:dyDescent="0.25">
      <c r="C931" s="22"/>
      <c r="D931" s="22"/>
      <c r="E931" s="22"/>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c r="AD931" s="22"/>
      <c r="AE931" s="22"/>
      <c r="AF931" s="22"/>
      <c r="AG931" s="22"/>
      <c r="AH931" s="22"/>
      <c r="AI931" s="22"/>
      <c r="AJ931" s="22"/>
      <c r="AK931" s="22"/>
      <c r="AL931" s="22"/>
      <c r="AM931" s="22"/>
      <c r="AN931" s="22"/>
      <c r="AO931" s="22"/>
      <c r="AP931" s="22"/>
      <c r="AQ931" s="22"/>
      <c r="AR931" s="22"/>
      <c r="AS931" s="22"/>
      <c r="AT931" s="22"/>
      <c r="AU931" s="22"/>
      <c r="AV931" s="22"/>
      <c r="AW931" s="22"/>
      <c r="AX931" s="22"/>
      <c r="AY931" s="22"/>
    </row>
    <row r="932" spans="3:51" x14ac:dyDescent="0.25">
      <c r="C932" s="22"/>
      <c r="D932" s="22"/>
      <c r="E932" s="22"/>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c r="AD932" s="22"/>
      <c r="AE932" s="22"/>
      <c r="AF932" s="22"/>
      <c r="AG932" s="22"/>
      <c r="AH932" s="22"/>
      <c r="AI932" s="22"/>
      <c r="AJ932" s="22"/>
      <c r="AK932" s="22"/>
      <c r="AL932" s="22"/>
      <c r="AM932" s="22"/>
      <c r="AN932" s="22"/>
      <c r="AO932" s="22"/>
      <c r="AP932" s="22"/>
      <c r="AQ932" s="22"/>
      <c r="AR932" s="22"/>
      <c r="AS932" s="22"/>
      <c r="AT932" s="22"/>
      <c r="AU932" s="22"/>
      <c r="AV932" s="22"/>
      <c r="AW932" s="22"/>
      <c r="AX932" s="22"/>
      <c r="AY932" s="22"/>
    </row>
    <row r="933" spans="3:51" x14ac:dyDescent="0.25">
      <c r="C933" s="22"/>
      <c r="D933" s="22"/>
      <c r="E933" s="22"/>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c r="AD933" s="22"/>
      <c r="AE933" s="22"/>
      <c r="AF933" s="22"/>
      <c r="AG933" s="22"/>
      <c r="AH933" s="22"/>
      <c r="AI933" s="22"/>
      <c r="AJ933" s="22"/>
      <c r="AK933" s="22"/>
      <c r="AL933" s="22"/>
      <c r="AM933" s="22"/>
      <c r="AN933" s="22"/>
      <c r="AO933" s="22"/>
      <c r="AP933" s="22"/>
      <c r="AQ933" s="22"/>
      <c r="AR933" s="22"/>
      <c r="AS933" s="22"/>
      <c r="AT933" s="22"/>
      <c r="AU933" s="22"/>
      <c r="AV933" s="22"/>
      <c r="AW933" s="22"/>
      <c r="AX933" s="22"/>
      <c r="AY933" s="22"/>
    </row>
    <row r="934" spans="3:51" x14ac:dyDescent="0.25">
      <c r="C934" s="22"/>
      <c r="D934" s="22"/>
      <c r="E934" s="22"/>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c r="AD934" s="22"/>
      <c r="AE934" s="22"/>
      <c r="AF934" s="22"/>
      <c r="AG934" s="22"/>
      <c r="AH934" s="22"/>
      <c r="AI934" s="22"/>
      <c r="AJ934" s="22"/>
      <c r="AK934" s="22"/>
      <c r="AL934" s="22"/>
      <c r="AM934" s="22"/>
      <c r="AN934" s="22"/>
      <c r="AO934" s="22"/>
      <c r="AP934" s="22"/>
      <c r="AQ934" s="22"/>
      <c r="AR934" s="22"/>
      <c r="AS934" s="22"/>
      <c r="AT934" s="22"/>
      <c r="AU934" s="22"/>
      <c r="AV934" s="22"/>
      <c r="AW934" s="22"/>
      <c r="AX934" s="22"/>
      <c r="AY934" s="22"/>
    </row>
    <row r="935" spans="3:51" x14ac:dyDescent="0.25">
      <c r="C935" s="22"/>
      <c r="D935" s="22"/>
      <c r="E935" s="22"/>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c r="AD935" s="22"/>
      <c r="AE935" s="22"/>
      <c r="AF935" s="22"/>
      <c r="AG935" s="22"/>
      <c r="AH935" s="22"/>
      <c r="AI935" s="22"/>
      <c r="AJ935" s="22"/>
      <c r="AK935" s="22"/>
      <c r="AL935" s="22"/>
      <c r="AM935" s="22"/>
      <c r="AN935" s="22"/>
      <c r="AO935" s="22"/>
      <c r="AP935" s="22"/>
      <c r="AQ935" s="22"/>
      <c r="AR935" s="22"/>
      <c r="AS935" s="22"/>
      <c r="AT935" s="22"/>
      <c r="AU935" s="22"/>
      <c r="AV935" s="22"/>
      <c r="AW935" s="22"/>
      <c r="AX935" s="22"/>
      <c r="AY935" s="22"/>
    </row>
    <row r="936" spans="3:51" x14ac:dyDescent="0.25">
      <c r="C936" s="22"/>
      <c r="D936" s="22"/>
      <c r="E936" s="22"/>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c r="AD936" s="22"/>
      <c r="AE936" s="22"/>
      <c r="AF936" s="22"/>
      <c r="AG936" s="22"/>
      <c r="AH936" s="22"/>
      <c r="AI936" s="22"/>
      <c r="AJ936" s="22"/>
      <c r="AK936" s="22"/>
      <c r="AL936" s="22"/>
      <c r="AM936" s="22"/>
      <c r="AN936" s="22"/>
      <c r="AO936" s="22"/>
      <c r="AP936" s="22"/>
      <c r="AQ936" s="22"/>
      <c r="AR936" s="22"/>
      <c r="AS936" s="22"/>
      <c r="AT936" s="22"/>
      <c r="AU936" s="22"/>
      <c r="AV936" s="22"/>
      <c r="AW936" s="22"/>
      <c r="AX936" s="22"/>
      <c r="AY936" s="22"/>
    </row>
    <row r="937" spans="3:51" x14ac:dyDescent="0.25">
      <c r="C937" s="22"/>
      <c r="D937" s="22"/>
      <c r="E937" s="22"/>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c r="AD937" s="22"/>
      <c r="AE937" s="22"/>
      <c r="AF937" s="22"/>
      <c r="AG937" s="22"/>
      <c r="AH937" s="22"/>
      <c r="AI937" s="22"/>
      <c r="AJ937" s="22"/>
      <c r="AK937" s="22"/>
      <c r="AL937" s="22"/>
      <c r="AM937" s="22"/>
      <c r="AN937" s="22"/>
      <c r="AO937" s="22"/>
      <c r="AP937" s="22"/>
      <c r="AQ937" s="22"/>
      <c r="AR937" s="22"/>
      <c r="AS937" s="22"/>
      <c r="AT937" s="22"/>
      <c r="AU937" s="22"/>
      <c r="AV937" s="22"/>
      <c r="AW937" s="22"/>
      <c r="AX937" s="22"/>
      <c r="AY937" s="22"/>
    </row>
    <row r="938" spans="3:51" x14ac:dyDescent="0.25">
      <c r="C938" s="22"/>
      <c r="D938" s="22"/>
      <c r="E938" s="22"/>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c r="AD938" s="22"/>
      <c r="AE938" s="22"/>
      <c r="AF938" s="22"/>
      <c r="AG938" s="22"/>
      <c r="AH938" s="22"/>
      <c r="AI938" s="22"/>
      <c r="AJ938" s="22"/>
      <c r="AK938" s="22"/>
      <c r="AL938" s="22"/>
      <c r="AM938" s="22"/>
      <c r="AN938" s="22"/>
      <c r="AO938" s="22"/>
      <c r="AP938" s="22"/>
      <c r="AQ938" s="22"/>
      <c r="AR938" s="22"/>
      <c r="AS938" s="22"/>
      <c r="AT938" s="22"/>
      <c r="AU938" s="22"/>
      <c r="AV938" s="22"/>
      <c r="AW938" s="22"/>
      <c r="AX938" s="22"/>
      <c r="AY938" s="22"/>
    </row>
    <row r="939" spans="3:51" x14ac:dyDescent="0.25">
      <c r="C939" s="22"/>
      <c r="D939" s="22"/>
      <c r="E939" s="22"/>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c r="AD939" s="22"/>
      <c r="AE939" s="22"/>
      <c r="AF939" s="22"/>
      <c r="AG939" s="22"/>
      <c r="AH939" s="22"/>
      <c r="AI939" s="22"/>
      <c r="AJ939" s="22"/>
      <c r="AK939" s="22"/>
      <c r="AL939" s="22"/>
      <c r="AM939" s="22"/>
      <c r="AN939" s="22"/>
      <c r="AO939" s="22"/>
      <c r="AP939" s="22"/>
      <c r="AQ939" s="22"/>
      <c r="AR939" s="22"/>
      <c r="AS939" s="22"/>
      <c r="AT939" s="22"/>
      <c r="AU939" s="22"/>
      <c r="AV939" s="22"/>
      <c r="AW939" s="22"/>
      <c r="AX939" s="22"/>
      <c r="AY939" s="22"/>
    </row>
    <row r="940" spans="3:51" x14ac:dyDescent="0.25">
      <c r="C940" s="22"/>
      <c r="D940" s="22"/>
      <c r="E940" s="22"/>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c r="AD940" s="22"/>
      <c r="AE940" s="22"/>
      <c r="AF940" s="22"/>
      <c r="AG940" s="22"/>
      <c r="AH940" s="22"/>
      <c r="AI940" s="22"/>
      <c r="AJ940" s="22"/>
      <c r="AK940" s="22"/>
      <c r="AL940" s="22"/>
      <c r="AM940" s="22"/>
      <c r="AN940" s="22"/>
      <c r="AO940" s="22"/>
      <c r="AP940" s="22"/>
      <c r="AQ940" s="22"/>
      <c r="AR940" s="22"/>
      <c r="AS940" s="22"/>
      <c r="AT940" s="22"/>
      <c r="AU940" s="22"/>
      <c r="AV940" s="22"/>
      <c r="AW940" s="22"/>
      <c r="AX940" s="22"/>
      <c r="AY940" s="22"/>
    </row>
    <row r="941" spans="3:51" x14ac:dyDescent="0.25">
      <c r="C941" s="22"/>
      <c r="D941" s="22"/>
      <c r="E941" s="22"/>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c r="AD941" s="22"/>
      <c r="AE941" s="22"/>
      <c r="AF941" s="22"/>
      <c r="AG941" s="22"/>
      <c r="AH941" s="22"/>
      <c r="AI941" s="22"/>
      <c r="AJ941" s="22"/>
      <c r="AK941" s="22"/>
      <c r="AL941" s="22"/>
      <c r="AM941" s="22"/>
      <c r="AN941" s="22"/>
      <c r="AO941" s="22"/>
      <c r="AP941" s="22"/>
      <c r="AQ941" s="22"/>
      <c r="AR941" s="22"/>
      <c r="AS941" s="22"/>
      <c r="AT941" s="22"/>
      <c r="AU941" s="22"/>
      <c r="AV941" s="22"/>
      <c r="AW941" s="22"/>
      <c r="AX941" s="22"/>
      <c r="AY941" s="22"/>
    </row>
    <row r="942" spans="3:51" x14ac:dyDescent="0.25">
      <c r="C942" s="22"/>
      <c r="D942" s="22"/>
      <c r="E942" s="22"/>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c r="AD942" s="22"/>
      <c r="AE942" s="22"/>
      <c r="AF942" s="22"/>
      <c r="AG942" s="22"/>
      <c r="AH942" s="22"/>
      <c r="AI942" s="22"/>
      <c r="AJ942" s="22"/>
      <c r="AK942" s="22"/>
      <c r="AL942" s="22"/>
      <c r="AM942" s="22"/>
      <c r="AN942" s="22"/>
      <c r="AO942" s="22"/>
      <c r="AP942" s="22"/>
      <c r="AQ942" s="22"/>
      <c r="AR942" s="22"/>
      <c r="AS942" s="22"/>
      <c r="AT942" s="22"/>
      <c r="AU942" s="22"/>
      <c r="AV942" s="22"/>
      <c r="AW942" s="22"/>
      <c r="AX942" s="22"/>
      <c r="AY942" s="22"/>
    </row>
    <row r="943" spans="3:51" x14ac:dyDescent="0.25">
      <c r="C943" s="22"/>
      <c r="D943" s="22"/>
      <c r="E943" s="22"/>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c r="AD943" s="22"/>
      <c r="AE943" s="22"/>
      <c r="AF943" s="22"/>
      <c r="AG943" s="22"/>
      <c r="AH943" s="22"/>
      <c r="AI943" s="22"/>
      <c r="AJ943" s="22"/>
      <c r="AK943" s="22"/>
      <c r="AL943" s="22"/>
      <c r="AM943" s="22"/>
      <c r="AN943" s="22"/>
      <c r="AO943" s="22"/>
      <c r="AP943" s="22"/>
      <c r="AQ943" s="22"/>
      <c r="AR943" s="22"/>
      <c r="AS943" s="22"/>
      <c r="AT943" s="22"/>
      <c r="AU943" s="22"/>
      <c r="AV943" s="22"/>
      <c r="AW943" s="22"/>
      <c r="AX943" s="22"/>
      <c r="AY943" s="22"/>
    </row>
    <row r="944" spans="3:51" x14ac:dyDescent="0.25">
      <c r="C944" s="22"/>
      <c r="D944" s="22"/>
      <c r="E944" s="22"/>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c r="AD944" s="22"/>
      <c r="AE944" s="22"/>
      <c r="AF944" s="22"/>
      <c r="AG944" s="22"/>
      <c r="AH944" s="22"/>
      <c r="AI944" s="22"/>
      <c r="AJ944" s="22"/>
      <c r="AK944" s="22"/>
      <c r="AL944" s="22"/>
      <c r="AM944" s="22"/>
      <c r="AN944" s="22"/>
      <c r="AO944" s="22"/>
      <c r="AP944" s="22"/>
      <c r="AQ944" s="22"/>
      <c r="AR944" s="22"/>
      <c r="AS944" s="22"/>
      <c r="AT944" s="22"/>
      <c r="AU944" s="22"/>
      <c r="AV944" s="22"/>
      <c r="AW944" s="22"/>
      <c r="AX944" s="22"/>
      <c r="AY944" s="22"/>
    </row>
    <row r="945" spans="3:51" x14ac:dyDescent="0.25">
      <c r="C945" s="22"/>
      <c r="D945" s="22"/>
      <c r="E945" s="22"/>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c r="AD945" s="22"/>
      <c r="AE945" s="22"/>
      <c r="AF945" s="22"/>
      <c r="AG945" s="22"/>
      <c r="AH945" s="22"/>
      <c r="AI945" s="22"/>
      <c r="AJ945" s="22"/>
      <c r="AK945" s="22"/>
      <c r="AL945" s="22"/>
      <c r="AM945" s="22"/>
      <c r="AN945" s="22"/>
      <c r="AO945" s="22"/>
      <c r="AP945" s="22"/>
      <c r="AQ945" s="22"/>
      <c r="AR945" s="22"/>
      <c r="AS945" s="22"/>
      <c r="AT945" s="22"/>
      <c r="AU945" s="22"/>
      <c r="AV945" s="22"/>
      <c r="AW945" s="22"/>
      <c r="AX945" s="22"/>
      <c r="AY945" s="22"/>
    </row>
    <row r="946" spans="3:51" x14ac:dyDescent="0.25">
      <c r="C946" s="22"/>
      <c r="D946" s="22"/>
      <c r="E946" s="22"/>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c r="AD946" s="22"/>
      <c r="AE946" s="22"/>
      <c r="AF946" s="22"/>
      <c r="AG946" s="22"/>
      <c r="AH946" s="22"/>
      <c r="AI946" s="22"/>
      <c r="AJ946" s="22"/>
      <c r="AK946" s="22"/>
      <c r="AL946" s="22"/>
      <c r="AM946" s="22"/>
      <c r="AN946" s="22"/>
      <c r="AO946" s="22"/>
      <c r="AP946" s="22"/>
      <c r="AQ946" s="22"/>
      <c r="AR946" s="22"/>
      <c r="AS946" s="22"/>
      <c r="AT946" s="22"/>
      <c r="AU946" s="22"/>
      <c r="AV946" s="22"/>
      <c r="AW946" s="22"/>
      <c r="AX946" s="22"/>
      <c r="AY946" s="22"/>
    </row>
    <row r="947" spans="3:51" x14ac:dyDescent="0.25">
      <c r="C947" s="22"/>
      <c r="D947" s="22"/>
      <c r="E947" s="22"/>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c r="AD947" s="22"/>
      <c r="AE947" s="22"/>
      <c r="AF947" s="22"/>
      <c r="AG947" s="22"/>
      <c r="AH947" s="22"/>
      <c r="AI947" s="22"/>
      <c r="AJ947" s="22"/>
      <c r="AK947" s="22"/>
      <c r="AL947" s="22"/>
      <c r="AM947" s="22"/>
      <c r="AN947" s="22"/>
      <c r="AO947" s="22"/>
      <c r="AP947" s="22"/>
      <c r="AQ947" s="22"/>
      <c r="AR947" s="22"/>
      <c r="AS947" s="22"/>
      <c r="AT947" s="22"/>
      <c r="AU947" s="22"/>
      <c r="AV947" s="22"/>
      <c r="AW947" s="22"/>
      <c r="AX947" s="22"/>
      <c r="AY947" s="22"/>
    </row>
    <row r="948" spans="3:51" x14ac:dyDescent="0.25">
      <c r="C948" s="22"/>
      <c r="D948" s="22"/>
      <c r="E948" s="22"/>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c r="AD948" s="22"/>
      <c r="AE948" s="22"/>
      <c r="AF948" s="22"/>
      <c r="AG948" s="22"/>
      <c r="AH948" s="22"/>
      <c r="AI948" s="22"/>
      <c r="AJ948" s="22"/>
      <c r="AK948" s="22"/>
      <c r="AL948" s="22"/>
      <c r="AM948" s="22"/>
      <c r="AN948" s="22"/>
      <c r="AO948" s="22"/>
      <c r="AP948" s="22"/>
      <c r="AQ948" s="22"/>
      <c r="AR948" s="22"/>
      <c r="AS948" s="22"/>
      <c r="AT948" s="22"/>
      <c r="AU948" s="22"/>
      <c r="AV948" s="22"/>
      <c r="AW948" s="22"/>
      <c r="AX948" s="22"/>
      <c r="AY948" s="22"/>
    </row>
    <row r="949" spans="3:51" x14ac:dyDescent="0.25">
      <c r="C949" s="22"/>
      <c r="D949" s="22"/>
      <c r="E949" s="22"/>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c r="AD949" s="22"/>
      <c r="AE949" s="22"/>
      <c r="AF949" s="22"/>
      <c r="AG949" s="22"/>
      <c r="AH949" s="22"/>
      <c r="AI949" s="22"/>
      <c r="AJ949" s="22"/>
      <c r="AK949" s="22"/>
      <c r="AL949" s="22"/>
      <c r="AM949" s="22"/>
      <c r="AN949" s="22"/>
      <c r="AO949" s="22"/>
      <c r="AP949" s="22"/>
      <c r="AQ949" s="22"/>
      <c r="AR949" s="22"/>
      <c r="AS949" s="22"/>
      <c r="AT949" s="22"/>
      <c r="AU949" s="22"/>
      <c r="AV949" s="22"/>
      <c r="AW949" s="22"/>
      <c r="AX949" s="22"/>
      <c r="AY949" s="22"/>
    </row>
    <row r="950" spans="3:51" x14ac:dyDescent="0.25">
      <c r="C950" s="22"/>
      <c r="D950" s="22"/>
      <c r="E950" s="22"/>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c r="AD950" s="22"/>
      <c r="AE950" s="22"/>
      <c r="AF950" s="22"/>
      <c r="AG950" s="22"/>
      <c r="AH950" s="22"/>
      <c r="AI950" s="22"/>
      <c r="AJ950" s="22"/>
      <c r="AK950" s="22"/>
      <c r="AL950" s="22"/>
      <c r="AM950" s="22"/>
      <c r="AN950" s="22"/>
      <c r="AO950" s="22"/>
      <c r="AP950" s="22"/>
      <c r="AQ950" s="22"/>
      <c r="AR950" s="22"/>
      <c r="AS950" s="22"/>
      <c r="AT950" s="22"/>
      <c r="AU950" s="22"/>
      <c r="AV950" s="22"/>
      <c r="AW950" s="22"/>
      <c r="AX950" s="22"/>
      <c r="AY950" s="22"/>
    </row>
    <row r="951" spans="3:51" x14ac:dyDescent="0.25">
      <c r="C951" s="22"/>
      <c r="D951" s="22"/>
      <c r="E951" s="22"/>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c r="AD951" s="22"/>
      <c r="AE951" s="22"/>
      <c r="AF951" s="22"/>
      <c r="AG951" s="22"/>
      <c r="AH951" s="22"/>
      <c r="AI951" s="22"/>
      <c r="AJ951" s="22"/>
      <c r="AK951" s="22"/>
      <c r="AL951" s="22"/>
      <c r="AM951" s="22"/>
      <c r="AN951" s="22"/>
      <c r="AO951" s="22"/>
      <c r="AP951" s="22"/>
      <c r="AQ951" s="22"/>
      <c r="AR951" s="22"/>
      <c r="AS951" s="22"/>
      <c r="AT951" s="22"/>
      <c r="AU951" s="22"/>
      <c r="AV951" s="22"/>
      <c r="AW951" s="22"/>
      <c r="AX951" s="22"/>
      <c r="AY951" s="22"/>
    </row>
    <row r="952" spans="3:51" x14ac:dyDescent="0.25">
      <c r="C952" s="22"/>
      <c r="D952" s="22"/>
      <c r="E952" s="22"/>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c r="AD952" s="22"/>
      <c r="AE952" s="22"/>
      <c r="AF952" s="22"/>
      <c r="AG952" s="22"/>
      <c r="AH952" s="22"/>
      <c r="AI952" s="22"/>
      <c r="AJ952" s="22"/>
      <c r="AK952" s="22"/>
      <c r="AL952" s="22"/>
      <c r="AM952" s="22"/>
      <c r="AN952" s="22"/>
      <c r="AO952" s="22"/>
      <c r="AP952" s="22"/>
      <c r="AQ952" s="22"/>
      <c r="AR952" s="22"/>
      <c r="AS952" s="22"/>
      <c r="AT952" s="22"/>
      <c r="AU952" s="22"/>
      <c r="AV952" s="22"/>
      <c r="AW952" s="22"/>
      <c r="AX952" s="22"/>
      <c r="AY952" s="22"/>
    </row>
    <row r="953" spans="3:51" x14ac:dyDescent="0.25">
      <c r="C953" s="22"/>
      <c r="D953" s="22"/>
      <c r="E953" s="22"/>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c r="AD953" s="22"/>
      <c r="AE953" s="22"/>
      <c r="AF953" s="22"/>
      <c r="AG953" s="22"/>
      <c r="AH953" s="22"/>
      <c r="AI953" s="22"/>
      <c r="AJ953" s="22"/>
      <c r="AK953" s="22"/>
      <c r="AL953" s="22"/>
      <c r="AM953" s="22"/>
      <c r="AN953" s="22"/>
      <c r="AO953" s="22"/>
      <c r="AP953" s="22"/>
      <c r="AQ953" s="22"/>
      <c r="AR953" s="22"/>
      <c r="AS953" s="22"/>
      <c r="AT953" s="22"/>
      <c r="AU953" s="22"/>
      <c r="AV953" s="22"/>
      <c r="AW953" s="22"/>
      <c r="AX953" s="22"/>
      <c r="AY953" s="22"/>
    </row>
    <row r="954" spans="3:51" x14ac:dyDescent="0.25">
      <c r="C954" s="22"/>
      <c r="D954" s="22"/>
      <c r="E954" s="22"/>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c r="AD954" s="22"/>
      <c r="AE954" s="22"/>
      <c r="AF954" s="22"/>
      <c r="AG954" s="22"/>
      <c r="AH954" s="22"/>
      <c r="AI954" s="22"/>
      <c r="AJ954" s="22"/>
      <c r="AK954" s="22"/>
      <c r="AL954" s="22"/>
      <c r="AM954" s="22"/>
      <c r="AN954" s="22"/>
      <c r="AO954" s="22"/>
      <c r="AP954" s="22"/>
      <c r="AQ954" s="22"/>
      <c r="AR954" s="22"/>
      <c r="AS954" s="22"/>
      <c r="AT954" s="22"/>
      <c r="AU954" s="22"/>
      <c r="AV954" s="22"/>
      <c r="AW954" s="22"/>
      <c r="AX954" s="22"/>
      <c r="AY954" s="22"/>
    </row>
    <row r="955" spans="3:51" x14ac:dyDescent="0.25">
      <c r="C955" s="22"/>
      <c r="D955" s="22"/>
      <c r="E955" s="22"/>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c r="AD955" s="22"/>
      <c r="AE955" s="22"/>
      <c r="AF955" s="22"/>
      <c r="AG955" s="22"/>
      <c r="AH955" s="22"/>
      <c r="AI955" s="22"/>
      <c r="AJ955" s="22"/>
      <c r="AK955" s="22"/>
      <c r="AL955" s="22"/>
      <c r="AM955" s="22"/>
      <c r="AN955" s="22"/>
      <c r="AO955" s="22"/>
      <c r="AP955" s="22"/>
      <c r="AQ955" s="22"/>
      <c r="AR955" s="22"/>
      <c r="AS955" s="22"/>
      <c r="AT955" s="22"/>
      <c r="AU955" s="22"/>
      <c r="AV955" s="22"/>
      <c r="AW955" s="22"/>
      <c r="AX955" s="22"/>
      <c r="AY955" s="22"/>
    </row>
    <row r="956" spans="3:51" x14ac:dyDescent="0.25">
      <c r="C956" s="22"/>
      <c r="D956" s="22"/>
      <c r="E956" s="22"/>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c r="AD956" s="22"/>
      <c r="AE956" s="22"/>
      <c r="AF956" s="22"/>
      <c r="AG956" s="22"/>
      <c r="AH956" s="22"/>
      <c r="AI956" s="22"/>
      <c r="AJ956" s="22"/>
      <c r="AK956" s="22"/>
      <c r="AL956" s="22"/>
      <c r="AM956" s="22"/>
      <c r="AN956" s="22"/>
      <c r="AO956" s="22"/>
      <c r="AP956" s="22"/>
      <c r="AQ956" s="22"/>
      <c r="AR956" s="22"/>
      <c r="AS956" s="22"/>
      <c r="AT956" s="22"/>
      <c r="AU956" s="22"/>
      <c r="AV956" s="22"/>
      <c r="AW956" s="22"/>
      <c r="AX956" s="22"/>
      <c r="AY956" s="22"/>
    </row>
    <row r="957" spans="3:51" x14ac:dyDescent="0.25">
      <c r="C957" s="22"/>
      <c r="D957" s="22"/>
      <c r="E957" s="22"/>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c r="AD957" s="22"/>
      <c r="AE957" s="22"/>
      <c r="AF957" s="22"/>
      <c r="AG957" s="22"/>
      <c r="AH957" s="22"/>
      <c r="AI957" s="22"/>
      <c r="AJ957" s="22"/>
      <c r="AK957" s="22"/>
      <c r="AL957" s="22"/>
      <c r="AM957" s="22"/>
      <c r="AN957" s="22"/>
      <c r="AO957" s="22"/>
      <c r="AP957" s="22"/>
      <c r="AQ957" s="22"/>
      <c r="AR957" s="22"/>
      <c r="AS957" s="22"/>
      <c r="AT957" s="22"/>
      <c r="AU957" s="22"/>
      <c r="AV957" s="22"/>
      <c r="AW957" s="22"/>
      <c r="AX957" s="22"/>
      <c r="AY957" s="22"/>
    </row>
    <row r="958" spans="3:51" x14ac:dyDescent="0.25">
      <c r="C958" s="22"/>
      <c r="D958" s="22"/>
      <c r="E958" s="22"/>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c r="AD958" s="22"/>
      <c r="AE958" s="22"/>
      <c r="AF958" s="22"/>
      <c r="AG958" s="22"/>
      <c r="AH958" s="22"/>
      <c r="AI958" s="22"/>
      <c r="AJ958" s="22"/>
      <c r="AK958" s="22"/>
      <c r="AL958" s="22"/>
      <c r="AM958" s="22"/>
      <c r="AN958" s="22"/>
      <c r="AO958" s="22"/>
      <c r="AP958" s="22"/>
      <c r="AQ958" s="22"/>
      <c r="AR958" s="22"/>
      <c r="AS958" s="22"/>
      <c r="AT958" s="22"/>
      <c r="AU958" s="22"/>
      <c r="AV958" s="22"/>
      <c r="AW958" s="22"/>
      <c r="AX958" s="22"/>
      <c r="AY958" s="22"/>
    </row>
    <row r="959" spans="3:51" x14ac:dyDescent="0.25">
      <c r="C959" s="22"/>
      <c r="D959" s="22"/>
      <c r="E959" s="22"/>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c r="AD959" s="22"/>
      <c r="AE959" s="22"/>
      <c r="AF959" s="22"/>
      <c r="AG959" s="22"/>
      <c r="AH959" s="22"/>
      <c r="AI959" s="22"/>
      <c r="AJ959" s="22"/>
      <c r="AK959" s="22"/>
      <c r="AL959" s="22"/>
      <c r="AM959" s="22"/>
      <c r="AN959" s="22"/>
      <c r="AO959" s="22"/>
      <c r="AP959" s="22"/>
      <c r="AQ959" s="22"/>
      <c r="AR959" s="22"/>
      <c r="AS959" s="22"/>
      <c r="AT959" s="22"/>
      <c r="AU959" s="22"/>
      <c r="AV959" s="22"/>
      <c r="AW959" s="22"/>
      <c r="AX959" s="22"/>
      <c r="AY959" s="22"/>
    </row>
    <row r="960" spans="3:51" x14ac:dyDescent="0.25">
      <c r="C960" s="22"/>
      <c r="D960" s="22"/>
      <c r="E960" s="22"/>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c r="AD960" s="22"/>
      <c r="AE960" s="22"/>
      <c r="AF960" s="22"/>
      <c r="AG960" s="22"/>
      <c r="AH960" s="22"/>
      <c r="AI960" s="22"/>
      <c r="AJ960" s="22"/>
      <c r="AK960" s="22"/>
      <c r="AL960" s="22"/>
      <c r="AM960" s="22"/>
      <c r="AN960" s="22"/>
      <c r="AO960" s="22"/>
      <c r="AP960" s="22"/>
      <c r="AQ960" s="22"/>
      <c r="AR960" s="22"/>
      <c r="AS960" s="22"/>
      <c r="AT960" s="22"/>
      <c r="AU960" s="22"/>
      <c r="AV960" s="22"/>
      <c r="AW960" s="22"/>
      <c r="AX960" s="22"/>
      <c r="AY960" s="22"/>
    </row>
    <row r="961" spans="3:51" x14ac:dyDescent="0.25">
      <c r="C961" s="22"/>
      <c r="D961" s="22"/>
      <c r="E961" s="22"/>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c r="AD961" s="22"/>
      <c r="AE961" s="22"/>
      <c r="AF961" s="22"/>
      <c r="AG961" s="22"/>
      <c r="AH961" s="22"/>
      <c r="AI961" s="22"/>
      <c r="AJ961" s="22"/>
      <c r="AK961" s="22"/>
      <c r="AL961" s="22"/>
      <c r="AM961" s="22"/>
      <c r="AN961" s="22"/>
      <c r="AO961" s="22"/>
      <c r="AP961" s="22"/>
      <c r="AQ961" s="22"/>
      <c r="AR961" s="22"/>
      <c r="AS961" s="22"/>
      <c r="AT961" s="22"/>
      <c r="AU961" s="22"/>
      <c r="AV961" s="22"/>
      <c r="AW961" s="22"/>
      <c r="AX961" s="22"/>
      <c r="AY961" s="22"/>
    </row>
    <row r="962" spans="3:51" x14ac:dyDescent="0.25">
      <c r="C962" s="22"/>
      <c r="D962" s="22"/>
      <c r="E962" s="22"/>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c r="AD962" s="22"/>
      <c r="AE962" s="22"/>
      <c r="AF962" s="22"/>
      <c r="AG962" s="22"/>
      <c r="AH962" s="22"/>
      <c r="AI962" s="22"/>
      <c r="AJ962" s="22"/>
      <c r="AK962" s="22"/>
      <c r="AL962" s="22"/>
      <c r="AM962" s="22"/>
      <c r="AN962" s="22"/>
      <c r="AO962" s="22"/>
      <c r="AP962" s="22"/>
      <c r="AQ962" s="22"/>
      <c r="AR962" s="22"/>
      <c r="AS962" s="22"/>
      <c r="AT962" s="22"/>
      <c r="AU962" s="22"/>
      <c r="AV962" s="22"/>
      <c r="AW962" s="22"/>
      <c r="AX962" s="22"/>
      <c r="AY962" s="22"/>
    </row>
    <row r="963" spans="3:51" x14ac:dyDescent="0.25">
      <c r="C963" s="22"/>
      <c r="D963" s="22"/>
      <c r="E963" s="22"/>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c r="AD963" s="22"/>
      <c r="AE963" s="22"/>
      <c r="AF963" s="22"/>
      <c r="AG963" s="22"/>
      <c r="AH963" s="22"/>
      <c r="AI963" s="22"/>
      <c r="AJ963" s="22"/>
      <c r="AK963" s="22"/>
      <c r="AL963" s="22"/>
      <c r="AM963" s="22"/>
      <c r="AN963" s="22"/>
      <c r="AO963" s="22"/>
      <c r="AP963" s="22"/>
      <c r="AQ963" s="22"/>
      <c r="AR963" s="22"/>
      <c r="AS963" s="22"/>
      <c r="AT963" s="22"/>
      <c r="AU963" s="22"/>
      <c r="AV963" s="22"/>
      <c r="AW963" s="22"/>
      <c r="AX963" s="22"/>
      <c r="AY963" s="22"/>
    </row>
    <row r="964" spans="3:51" x14ac:dyDescent="0.25">
      <c r="C964" s="22"/>
      <c r="D964" s="22"/>
      <c r="E964" s="22"/>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c r="AD964" s="22"/>
      <c r="AE964" s="22"/>
      <c r="AF964" s="22"/>
      <c r="AG964" s="22"/>
      <c r="AH964" s="22"/>
      <c r="AI964" s="22"/>
      <c r="AJ964" s="22"/>
      <c r="AK964" s="22"/>
      <c r="AL964" s="22"/>
      <c r="AM964" s="22"/>
      <c r="AN964" s="22"/>
      <c r="AO964" s="22"/>
      <c r="AP964" s="22"/>
      <c r="AQ964" s="22"/>
      <c r="AR964" s="22"/>
      <c r="AS964" s="22"/>
      <c r="AT964" s="22"/>
      <c r="AU964" s="22"/>
      <c r="AV964" s="22"/>
      <c r="AW964" s="22"/>
      <c r="AX964" s="22"/>
      <c r="AY964" s="22"/>
    </row>
    <row r="965" spans="3:51" x14ac:dyDescent="0.25">
      <c r="C965" s="22"/>
      <c r="D965" s="22"/>
      <c r="E965" s="22"/>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c r="AD965" s="22"/>
      <c r="AE965" s="22"/>
      <c r="AF965" s="22"/>
      <c r="AG965" s="22"/>
      <c r="AH965" s="22"/>
      <c r="AI965" s="22"/>
      <c r="AJ965" s="22"/>
      <c r="AK965" s="22"/>
      <c r="AL965" s="22"/>
      <c r="AM965" s="22"/>
      <c r="AN965" s="22"/>
      <c r="AO965" s="22"/>
      <c r="AP965" s="22"/>
      <c r="AQ965" s="22"/>
      <c r="AR965" s="22"/>
      <c r="AS965" s="22"/>
      <c r="AT965" s="22"/>
      <c r="AU965" s="22"/>
      <c r="AV965" s="22"/>
      <c r="AW965" s="22"/>
      <c r="AX965" s="22"/>
      <c r="AY965" s="22"/>
    </row>
    <row r="966" spans="3:51" x14ac:dyDescent="0.25">
      <c r="C966" s="22"/>
      <c r="D966" s="22"/>
      <c r="E966" s="22"/>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c r="AD966" s="22"/>
      <c r="AE966" s="22"/>
      <c r="AF966" s="22"/>
      <c r="AG966" s="22"/>
      <c r="AH966" s="22"/>
      <c r="AI966" s="22"/>
      <c r="AJ966" s="22"/>
      <c r="AK966" s="22"/>
      <c r="AL966" s="22"/>
      <c r="AM966" s="22"/>
      <c r="AN966" s="22"/>
      <c r="AO966" s="22"/>
      <c r="AP966" s="22"/>
      <c r="AQ966" s="22"/>
      <c r="AR966" s="22"/>
      <c r="AS966" s="22"/>
      <c r="AT966" s="22"/>
      <c r="AU966" s="22"/>
      <c r="AV966" s="22"/>
      <c r="AW966" s="22"/>
      <c r="AX966" s="22"/>
      <c r="AY966" s="22"/>
    </row>
    <row r="967" spans="3:51" x14ac:dyDescent="0.25">
      <c r="C967" s="22"/>
      <c r="D967" s="22"/>
      <c r="E967" s="22"/>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c r="AD967" s="22"/>
      <c r="AE967" s="22"/>
      <c r="AF967" s="22"/>
      <c r="AG967" s="22"/>
      <c r="AH967" s="22"/>
      <c r="AI967" s="22"/>
      <c r="AJ967" s="22"/>
      <c r="AK967" s="22"/>
      <c r="AL967" s="22"/>
      <c r="AM967" s="22"/>
      <c r="AN967" s="22"/>
      <c r="AO967" s="22"/>
      <c r="AP967" s="22"/>
      <c r="AQ967" s="22"/>
      <c r="AR967" s="22"/>
      <c r="AS967" s="22"/>
      <c r="AT967" s="22"/>
      <c r="AU967" s="22"/>
      <c r="AV967" s="22"/>
      <c r="AW967" s="22"/>
      <c r="AX967" s="22"/>
      <c r="AY967" s="22"/>
    </row>
    <row r="968" spans="3:51" x14ac:dyDescent="0.25">
      <c r="C968" s="22"/>
      <c r="D968" s="22"/>
      <c r="E968" s="22"/>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c r="AD968" s="22"/>
      <c r="AE968" s="22"/>
      <c r="AF968" s="22"/>
      <c r="AG968" s="22"/>
      <c r="AH968" s="22"/>
      <c r="AI968" s="22"/>
      <c r="AJ968" s="22"/>
      <c r="AK968" s="22"/>
      <c r="AL968" s="22"/>
      <c r="AM968" s="22"/>
      <c r="AN968" s="22"/>
      <c r="AO968" s="22"/>
      <c r="AP968" s="22"/>
      <c r="AQ968" s="22"/>
      <c r="AR968" s="22"/>
      <c r="AS968" s="22"/>
      <c r="AT968" s="22"/>
      <c r="AU968" s="22"/>
      <c r="AV968" s="22"/>
      <c r="AW968" s="22"/>
      <c r="AX968" s="22"/>
      <c r="AY968" s="22"/>
    </row>
    <row r="969" spans="3:51" x14ac:dyDescent="0.25">
      <c r="C969" s="22"/>
      <c r="D969" s="22"/>
      <c r="E969" s="22"/>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c r="AD969" s="22"/>
      <c r="AE969" s="22"/>
      <c r="AF969" s="22"/>
      <c r="AG969" s="22"/>
      <c r="AH969" s="22"/>
      <c r="AI969" s="22"/>
      <c r="AJ969" s="22"/>
      <c r="AK969" s="22"/>
      <c r="AL969" s="22"/>
      <c r="AM969" s="22"/>
      <c r="AN969" s="22"/>
      <c r="AO969" s="22"/>
      <c r="AP969" s="22"/>
      <c r="AQ969" s="22"/>
      <c r="AR969" s="22"/>
      <c r="AS969" s="22"/>
      <c r="AT969" s="22"/>
      <c r="AU969" s="22"/>
      <c r="AV969" s="22"/>
      <c r="AW969" s="22"/>
      <c r="AX969" s="22"/>
      <c r="AY969" s="22"/>
    </row>
    <row r="970" spans="3:51" x14ac:dyDescent="0.25">
      <c r="C970" s="22"/>
      <c r="D970" s="22"/>
      <c r="E970" s="22"/>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c r="AD970" s="22"/>
      <c r="AE970" s="22"/>
      <c r="AF970" s="22"/>
      <c r="AG970" s="22"/>
      <c r="AH970" s="22"/>
      <c r="AI970" s="22"/>
      <c r="AJ970" s="22"/>
      <c r="AK970" s="22"/>
      <c r="AL970" s="22"/>
      <c r="AM970" s="22"/>
      <c r="AN970" s="22"/>
      <c r="AO970" s="22"/>
      <c r="AP970" s="22"/>
      <c r="AQ970" s="22"/>
      <c r="AR970" s="22"/>
      <c r="AS970" s="22"/>
      <c r="AT970" s="22"/>
      <c r="AU970" s="22"/>
      <c r="AV970" s="22"/>
      <c r="AW970" s="22"/>
      <c r="AX970" s="22"/>
      <c r="AY970" s="22"/>
    </row>
    <row r="971" spans="3:51" x14ac:dyDescent="0.25">
      <c r="C971" s="22"/>
      <c r="D971" s="22"/>
      <c r="E971" s="22"/>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c r="AD971" s="22"/>
      <c r="AE971" s="22"/>
      <c r="AF971" s="22"/>
      <c r="AG971" s="22"/>
      <c r="AH971" s="22"/>
      <c r="AI971" s="22"/>
      <c r="AJ971" s="22"/>
      <c r="AK971" s="22"/>
      <c r="AL971" s="22"/>
      <c r="AM971" s="22"/>
      <c r="AN971" s="22"/>
      <c r="AO971" s="22"/>
      <c r="AP971" s="22"/>
      <c r="AQ971" s="22"/>
      <c r="AR971" s="22"/>
      <c r="AS971" s="22"/>
      <c r="AT971" s="22"/>
      <c r="AU971" s="22"/>
      <c r="AV971" s="22"/>
      <c r="AW971" s="22"/>
      <c r="AX971" s="22"/>
      <c r="AY971" s="22"/>
    </row>
    <row r="972" spans="3:51" x14ac:dyDescent="0.25">
      <c r="C972" s="22"/>
      <c r="D972" s="22"/>
      <c r="E972" s="22"/>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c r="AD972" s="22"/>
      <c r="AE972" s="22"/>
      <c r="AF972" s="22"/>
      <c r="AG972" s="22"/>
      <c r="AH972" s="22"/>
      <c r="AI972" s="22"/>
      <c r="AJ972" s="22"/>
      <c r="AK972" s="22"/>
      <c r="AL972" s="22"/>
      <c r="AM972" s="22"/>
      <c r="AN972" s="22"/>
      <c r="AO972" s="22"/>
      <c r="AP972" s="22"/>
      <c r="AQ972" s="22"/>
      <c r="AR972" s="22"/>
      <c r="AS972" s="22"/>
      <c r="AT972" s="22"/>
      <c r="AU972" s="22"/>
      <c r="AV972" s="22"/>
      <c r="AW972" s="22"/>
      <c r="AX972" s="22"/>
      <c r="AY972" s="22"/>
    </row>
    <row r="973" spans="3:51" x14ac:dyDescent="0.25">
      <c r="C973" s="22"/>
      <c r="D973" s="22"/>
      <c r="E973" s="22"/>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c r="AD973" s="22"/>
      <c r="AE973" s="22"/>
      <c r="AF973" s="22"/>
      <c r="AG973" s="22"/>
      <c r="AH973" s="22"/>
      <c r="AI973" s="22"/>
      <c r="AJ973" s="22"/>
      <c r="AK973" s="22"/>
      <c r="AL973" s="22"/>
      <c r="AM973" s="22"/>
      <c r="AN973" s="22"/>
      <c r="AO973" s="22"/>
      <c r="AP973" s="22"/>
      <c r="AQ973" s="22"/>
      <c r="AR973" s="22"/>
      <c r="AS973" s="22"/>
      <c r="AT973" s="22"/>
      <c r="AU973" s="22"/>
      <c r="AV973" s="22"/>
      <c r="AW973" s="22"/>
      <c r="AX973" s="22"/>
      <c r="AY973" s="22"/>
    </row>
    <row r="974" spans="3:51" x14ac:dyDescent="0.25">
      <c r="C974" s="22"/>
      <c r="D974" s="22"/>
      <c r="E974" s="22"/>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c r="AD974" s="22"/>
      <c r="AE974" s="22"/>
      <c r="AF974" s="22"/>
      <c r="AG974" s="22"/>
      <c r="AH974" s="22"/>
      <c r="AI974" s="22"/>
      <c r="AJ974" s="22"/>
      <c r="AK974" s="22"/>
      <c r="AL974" s="22"/>
      <c r="AM974" s="22"/>
      <c r="AN974" s="22"/>
      <c r="AO974" s="22"/>
      <c r="AP974" s="22"/>
      <c r="AQ974" s="22"/>
      <c r="AR974" s="22"/>
      <c r="AS974" s="22"/>
      <c r="AT974" s="22"/>
      <c r="AU974" s="22"/>
      <c r="AV974" s="22"/>
      <c r="AW974" s="22"/>
      <c r="AX974" s="22"/>
      <c r="AY974" s="22"/>
    </row>
    <row r="975" spans="3:51" x14ac:dyDescent="0.25">
      <c r="C975" s="22"/>
      <c r="D975" s="22"/>
      <c r="E975" s="22"/>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c r="AD975" s="22"/>
      <c r="AE975" s="22"/>
      <c r="AF975" s="22"/>
      <c r="AG975" s="22"/>
      <c r="AH975" s="22"/>
      <c r="AI975" s="22"/>
      <c r="AJ975" s="22"/>
      <c r="AK975" s="22"/>
      <c r="AL975" s="22"/>
      <c r="AM975" s="22"/>
      <c r="AN975" s="22"/>
      <c r="AO975" s="22"/>
      <c r="AP975" s="22"/>
      <c r="AQ975" s="22"/>
      <c r="AR975" s="22"/>
      <c r="AS975" s="22"/>
      <c r="AT975" s="22"/>
      <c r="AU975" s="22"/>
      <c r="AV975" s="22"/>
      <c r="AW975" s="22"/>
      <c r="AX975" s="22"/>
      <c r="AY975" s="22"/>
    </row>
    <row r="976" spans="3:51" x14ac:dyDescent="0.25">
      <c r="C976" s="22"/>
      <c r="D976" s="22"/>
      <c r="E976" s="22"/>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c r="AD976" s="22"/>
      <c r="AE976" s="22"/>
      <c r="AF976" s="22"/>
      <c r="AG976" s="22"/>
      <c r="AH976" s="22"/>
      <c r="AI976" s="22"/>
      <c r="AJ976" s="22"/>
      <c r="AK976" s="22"/>
      <c r="AL976" s="22"/>
      <c r="AM976" s="22"/>
      <c r="AN976" s="22"/>
      <c r="AO976" s="22"/>
      <c r="AP976" s="22"/>
      <c r="AQ976" s="22"/>
      <c r="AR976" s="22"/>
      <c r="AS976" s="22"/>
      <c r="AT976" s="22"/>
      <c r="AU976" s="22"/>
      <c r="AV976" s="22"/>
      <c r="AW976" s="22"/>
      <c r="AX976" s="22"/>
      <c r="AY976" s="22"/>
    </row>
    <row r="977" spans="3:51" x14ac:dyDescent="0.25">
      <c r="C977" s="22"/>
      <c r="D977" s="22"/>
      <c r="E977" s="22"/>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c r="AD977" s="22"/>
      <c r="AE977" s="22"/>
      <c r="AF977" s="22"/>
      <c r="AG977" s="22"/>
      <c r="AH977" s="22"/>
      <c r="AI977" s="22"/>
      <c r="AJ977" s="22"/>
      <c r="AK977" s="22"/>
      <c r="AL977" s="22"/>
      <c r="AM977" s="22"/>
      <c r="AN977" s="22"/>
      <c r="AO977" s="22"/>
      <c r="AP977" s="22"/>
      <c r="AQ977" s="22"/>
      <c r="AR977" s="22"/>
      <c r="AS977" s="22"/>
      <c r="AT977" s="22"/>
      <c r="AU977" s="22"/>
      <c r="AV977" s="22"/>
      <c r="AW977" s="22"/>
      <c r="AX977" s="22"/>
      <c r="AY977" s="22"/>
    </row>
    <row r="978" spans="3:51" x14ac:dyDescent="0.25">
      <c r="C978" s="22"/>
      <c r="D978" s="22"/>
      <c r="E978" s="22"/>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c r="AD978" s="22"/>
      <c r="AE978" s="22"/>
      <c r="AF978" s="22"/>
      <c r="AG978" s="22"/>
      <c r="AH978" s="22"/>
      <c r="AI978" s="22"/>
      <c r="AJ978" s="22"/>
      <c r="AK978" s="22"/>
      <c r="AL978" s="22"/>
      <c r="AM978" s="22"/>
      <c r="AN978" s="22"/>
      <c r="AO978" s="22"/>
      <c r="AP978" s="22"/>
      <c r="AQ978" s="22"/>
      <c r="AR978" s="22"/>
      <c r="AS978" s="22"/>
      <c r="AT978" s="22"/>
      <c r="AU978" s="22"/>
      <c r="AV978" s="22"/>
      <c r="AW978" s="22"/>
      <c r="AX978" s="22"/>
      <c r="AY978" s="22"/>
    </row>
    <row r="979" spans="3:51" x14ac:dyDescent="0.25">
      <c r="C979" s="22"/>
      <c r="D979" s="22"/>
      <c r="E979" s="22"/>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c r="AD979" s="22"/>
      <c r="AE979" s="22"/>
      <c r="AF979" s="22"/>
      <c r="AG979" s="22"/>
      <c r="AH979" s="22"/>
      <c r="AI979" s="22"/>
      <c r="AJ979" s="22"/>
      <c r="AK979" s="22"/>
      <c r="AL979" s="22"/>
      <c r="AM979" s="22"/>
      <c r="AN979" s="22"/>
      <c r="AO979" s="22"/>
      <c r="AP979" s="22"/>
      <c r="AQ979" s="22"/>
      <c r="AR979" s="22"/>
      <c r="AS979" s="22"/>
      <c r="AT979" s="22"/>
      <c r="AU979" s="22"/>
      <c r="AV979" s="22"/>
      <c r="AW979" s="22"/>
      <c r="AX979" s="22"/>
      <c r="AY979" s="22"/>
    </row>
    <row r="980" spans="3:51" x14ac:dyDescent="0.25">
      <c r="C980" s="22"/>
      <c r="D980" s="22"/>
      <c r="E980" s="22"/>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c r="AD980" s="22"/>
      <c r="AE980" s="22"/>
      <c r="AF980" s="22"/>
      <c r="AG980" s="22"/>
      <c r="AH980" s="22"/>
      <c r="AI980" s="22"/>
      <c r="AJ980" s="22"/>
      <c r="AK980" s="22"/>
      <c r="AL980" s="22"/>
      <c r="AM980" s="22"/>
      <c r="AN980" s="22"/>
      <c r="AO980" s="22"/>
      <c r="AP980" s="22"/>
      <c r="AQ980" s="22"/>
      <c r="AR980" s="22"/>
      <c r="AS980" s="22"/>
      <c r="AT980" s="22"/>
      <c r="AU980" s="22"/>
      <c r="AV980" s="22"/>
      <c r="AW980" s="22"/>
      <c r="AX980" s="22"/>
      <c r="AY980" s="22"/>
    </row>
    <row r="981" spans="3:51" x14ac:dyDescent="0.25">
      <c r="C981" s="22"/>
      <c r="D981" s="22"/>
      <c r="E981" s="22"/>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c r="AD981" s="22"/>
      <c r="AE981" s="22"/>
      <c r="AF981" s="22"/>
      <c r="AG981" s="22"/>
      <c r="AH981" s="22"/>
      <c r="AI981" s="22"/>
      <c r="AJ981" s="22"/>
      <c r="AK981" s="22"/>
      <c r="AL981" s="22"/>
      <c r="AM981" s="22"/>
      <c r="AN981" s="22"/>
      <c r="AO981" s="22"/>
      <c r="AP981" s="22"/>
      <c r="AQ981" s="22"/>
      <c r="AR981" s="22"/>
      <c r="AS981" s="22"/>
      <c r="AT981" s="22"/>
      <c r="AU981" s="22"/>
      <c r="AV981" s="22"/>
      <c r="AW981" s="22"/>
      <c r="AX981" s="22"/>
      <c r="AY981" s="22"/>
    </row>
    <row r="982" spans="3:51" x14ac:dyDescent="0.25">
      <c r="C982" s="22"/>
      <c r="D982" s="22"/>
      <c r="E982" s="22"/>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c r="AD982" s="22"/>
      <c r="AE982" s="22"/>
      <c r="AF982" s="22"/>
      <c r="AG982" s="22"/>
      <c r="AH982" s="22"/>
      <c r="AI982" s="22"/>
      <c r="AJ982" s="22"/>
      <c r="AK982" s="22"/>
      <c r="AL982" s="22"/>
      <c r="AM982" s="22"/>
      <c r="AN982" s="22"/>
      <c r="AO982" s="22"/>
      <c r="AP982" s="22"/>
      <c r="AQ982" s="22"/>
      <c r="AR982" s="22"/>
      <c r="AS982" s="22"/>
      <c r="AT982" s="22"/>
      <c r="AU982" s="22"/>
      <c r="AV982" s="22"/>
      <c r="AW982" s="22"/>
      <c r="AX982" s="22"/>
      <c r="AY982" s="22"/>
    </row>
    <row r="983" spans="3:51" x14ac:dyDescent="0.25">
      <c r="C983" s="22"/>
      <c r="D983" s="22"/>
      <c r="E983" s="22"/>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c r="AD983" s="22"/>
      <c r="AE983" s="22"/>
      <c r="AF983" s="22"/>
      <c r="AG983" s="22"/>
      <c r="AH983" s="22"/>
      <c r="AI983" s="22"/>
      <c r="AJ983" s="22"/>
      <c r="AK983" s="22"/>
      <c r="AL983" s="22"/>
      <c r="AM983" s="22"/>
      <c r="AN983" s="22"/>
      <c r="AO983" s="22"/>
      <c r="AP983" s="22"/>
      <c r="AQ983" s="22"/>
      <c r="AR983" s="22"/>
      <c r="AS983" s="22"/>
      <c r="AT983" s="22"/>
      <c r="AU983" s="22"/>
      <c r="AV983" s="22"/>
      <c r="AW983" s="22"/>
      <c r="AX983" s="22"/>
      <c r="AY983" s="22"/>
    </row>
    <row r="984" spans="3:51" x14ac:dyDescent="0.25">
      <c r="C984" s="22"/>
      <c r="D984" s="22"/>
      <c r="E984" s="22"/>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c r="AD984" s="22"/>
      <c r="AE984" s="22"/>
      <c r="AF984" s="22"/>
      <c r="AG984" s="22"/>
      <c r="AH984" s="22"/>
      <c r="AI984" s="22"/>
      <c r="AJ984" s="22"/>
      <c r="AK984" s="22"/>
      <c r="AL984" s="22"/>
      <c r="AM984" s="22"/>
      <c r="AN984" s="22"/>
      <c r="AO984" s="22"/>
      <c r="AP984" s="22"/>
      <c r="AQ984" s="22"/>
      <c r="AR984" s="22"/>
      <c r="AS984" s="22"/>
      <c r="AT984" s="22"/>
      <c r="AU984" s="22"/>
      <c r="AV984" s="22"/>
      <c r="AW984" s="22"/>
      <c r="AX984" s="22"/>
      <c r="AY984" s="22"/>
    </row>
    <row r="985" spans="3:51" x14ac:dyDescent="0.25">
      <c r="C985" s="22"/>
      <c r="D985" s="22"/>
      <c r="E985" s="22"/>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c r="AD985" s="22"/>
      <c r="AE985" s="22"/>
      <c r="AF985" s="22"/>
      <c r="AG985" s="22"/>
      <c r="AH985" s="22"/>
      <c r="AI985" s="22"/>
      <c r="AJ985" s="22"/>
      <c r="AK985" s="22"/>
      <c r="AL985" s="22"/>
      <c r="AM985" s="22"/>
      <c r="AN985" s="22"/>
      <c r="AO985" s="22"/>
      <c r="AP985" s="22"/>
      <c r="AQ985" s="22"/>
      <c r="AR985" s="22"/>
      <c r="AS985" s="22"/>
      <c r="AT985" s="22"/>
      <c r="AU985" s="22"/>
      <c r="AV985" s="22"/>
      <c r="AW985" s="22"/>
      <c r="AX985" s="22"/>
      <c r="AY985" s="22"/>
    </row>
    <row r="986" spans="3:51" x14ac:dyDescent="0.25">
      <c r="C986" s="22"/>
      <c r="D986" s="22"/>
      <c r="E986" s="22"/>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c r="AD986" s="22"/>
      <c r="AE986" s="22"/>
      <c r="AF986" s="22"/>
      <c r="AG986" s="22"/>
      <c r="AH986" s="22"/>
      <c r="AI986" s="22"/>
      <c r="AJ986" s="22"/>
      <c r="AK986" s="22"/>
      <c r="AL986" s="22"/>
      <c r="AM986" s="22"/>
      <c r="AN986" s="22"/>
      <c r="AO986" s="22"/>
      <c r="AP986" s="22"/>
      <c r="AQ986" s="22"/>
      <c r="AR986" s="22"/>
      <c r="AS986" s="22"/>
      <c r="AT986" s="22"/>
      <c r="AU986" s="22"/>
      <c r="AV986" s="22"/>
      <c r="AW986" s="22"/>
      <c r="AX986" s="22"/>
      <c r="AY986" s="22"/>
    </row>
    <row r="987" spans="3:51" x14ac:dyDescent="0.25">
      <c r="C987" s="22"/>
      <c r="D987" s="22"/>
      <c r="E987" s="22"/>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c r="AD987" s="22"/>
      <c r="AE987" s="22"/>
      <c r="AF987" s="22"/>
      <c r="AG987" s="22"/>
      <c r="AH987" s="22"/>
      <c r="AI987" s="22"/>
      <c r="AJ987" s="22"/>
      <c r="AK987" s="22"/>
      <c r="AL987" s="22"/>
      <c r="AM987" s="22"/>
      <c r="AN987" s="22"/>
      <c r="AO987" s="22"/>
      <c r="AP987" s="22"/>
      <c r="AQ987" s="22"/>
      <c r="AR987" s="22"/>
      <c r="AS987" s="22"/>
      <c r="AT987" s="22"/>
      <c r="AU987" s="22"/>
      <c r="AV987" s="22"/>
      <c r="AW987" s="22"/>
      <c r="AX987" s="22"/>
      <c r="AY987" s="22"/>
    </row>
    <row r="988" spans="3:51" x14ac:dyDescent="0.25">
      <c r="C988" s="22"/>
      <c r="D988" s="22"/>
      <c r="E988" s="22"/>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c r="AD988" s="22"/>
      <c r="AE988" s="22"/>
      <c r="AF988" s="22"/>
      <c r="AG988" s="22"/>
      <c r="AH988" s="22"/>
      <c r="AI988" s="22"/>
      <c r="AJ988" s="22"/>
      <c r="AK988" s="22"/>
      <c r="AL988" s="22"/>
      <c r="AM988" s="22"/>
      <c r="AN988" s="22"/>
      <c r="AO988" s="22"/>
      <c r="AP988" s="22"/>
      <c r="AQ988" s="22"/>
      <c r="AR988" s="22"/>
      <c r="AS988" s="22"/>
      <c r="AT988" s="22"/>
      <c r="AU988" s="22"/>
      <c r="AV988" s="22"/>
      <c r="AW988" s="22"/>
      <c r="AX988" s="22"/>
      <c r="AY988" s="22"/>
    </row>
    <row r="989" spans="3:51" x14ac:dyDescent="0.25">
      <c r="C989" s="22"/>
      <c r="D989" s="22"/>
      <c r="E989" s="22"/>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c r="AD989" s="22"/>
      <c r="AE989" s="22"/>
      <c r="AF989" s="22"/>
      <c r="AG989" s="22"/>
      <c r="AH989" s="22"/>
      <c r="AI989" s="22"/>
      <c r="AJ989" s="22"/>
      <c r="AK989" s="22"/>
      <c r="AL989" s="22"/>
      <c r="AM989" s="22"/>
      <c r="AN989" s="22"/>
      <c r="AO989" s="22"/>
      <c r="AP989" s="22"/>
      <c r="AQ989" s="22"/>
      <c r="AR989" s="22"/>
      <c r="AS989" s="22"/>
      <c r="AT989" s="22"/>
      <c r="AU989" s="22"/>
      <c r="AV989" s="22"/>
      <c r="AW989" s="22"/>
      <c r="AX989" s="22"/>
      <c r="AY989" s="22"/>
    </row>
    <row r="990" spans="3:51" x14ac:dyDescent="0.25">
      <c r="C990" s="22"/>
      <c r="D990" s="22"/>
      <c r="E990" s="22"/>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c r="AD990" s="22"/>
      <c r="AE990" s="22"/>
      <c r="AF990" s="22"/>
      <c r="AG990" s="22"/>
      <c r="AH990" s="22"/>
      <c r="AI990" s="22"/>
      <c r="AJ990" s="22"/>
      <c r="AK990" s="22"/>
      <c r="AL990" s="22"/>
      <c r="AM990" s="22"/>
      <c r="AN990" s="22"/>
      <c r="AO990" s="22"/>
      <c r="AP990" s="22"/>
      <c r="AQ990" s="22"/>
      <c r="AR990" s="22"/>
      <c r="AS990" s="22"/>
      <c r="AT990" s="22"/>
      <c r="AU990" s="22"/>
      <c r="AV990" s="22"/>
      <c r="AW990" s="22"/>
      <c r="AX990" s="22"/>
      <c r="AY990" s="22"/>
    </row>
    <row r="991" spans="3:51" x14ac:dyDescent="0.25">
      <c r="C991" s="22"/>
      <c r="D991" s="22"/>
      <c r="E991" s="22"/>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c r="AD991" s="22"/>
      <c r="AE991" s="22"/>
      <c r="AF991" s="22"/>
      <c r="AG991" s="22"/>
      <c r="AH991" s="22"/>
      <c r="AI991" s="22"/>
      <c r="AJ991" s="22"/>
      <c r="AK991" s="22"/>
      <c r="AL991" s="22"/>
      <c r="AM991" s="22"/>
      <c r="AN991" s="22"/>
      <c r="AO991" s="22"/>
      <c r="AP991" s="22"/>
      <c r="AQ991" s="22"/>
      <c r="AR991" s="22"/>
      <c r="AS991" s="22"/>
      <c r="AT991" s="22"/>
      <c r="AU991" s="22"/>
      <c r="AV991" s="22"/>
      <c r="AW991" s="22"/>
      <c r="AX991" s="22"/>
      <c r="AY991" s="22"/>
    </row>
    <row r="992" spans="3:51" x14ac:dyDescent="0.25">
      <c r="C992" s="22"/>
      <c r="D992" s="22"/>
      <c r="E992" s="22"/>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c r="AD992" s="22"/>
      <c r="AE992" s="22"/>
      <c r="AF992" s="22"/>
      <c r="AG992" s="22"/>
      <c r="AH992" s="22"/>
      <c r="AI992" s="22"/>
      <c r="AJ992" s="22"/>
      <c r="AK992" s="22"/>
      <c r="AL992" s="22"/>
      <c r="AM992" s="22"/>
      <c r="AN992" s="22"/>
      <c r="AO992" s="22"/>
      <c r="AP992" s="22"/>
      <c r="AQ992" s="22"/>
      <c r="AR992" s="22"/>
      <c r="AS992" s="22"/>
      <c r="AT992" s="22"/>
      <c r="AU992" s="22"/>
      <c r="AV992" s="22"/>
      <c r="AW992" s="22"/>
      <c r="AX992" s="22"/>
      <c r="AY992" s="22"/>
    </row>
    <row r="993" spans="3:51" x14ac:dyDescent="0.25">
      <c r="C993" s="22"/>
      <c r="D993" s="22"/>
      <c r="E993" s="22"/>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c r="AD993" s="22"/>
      <c r="AE993" s="22"/>
      <c r="AF993" s="22"/>
      <c r="AG993" s="22"/>
      <c r="AH993" s="22"/>
      <c r="AI993" s="22"/>
      <c r="AJ993" s="22"/>
      <c r="AK993" s="22"/>
      <c r="AL993" s="22"/>
      <c r="AM993" s="22"/>
      <c r="AN993" s="22"/>
      <c r="AO993" s="22"/>
      <c r="AP993" s="22"/>
      <c r="AQ993" s="22"/>
      <c r="AR993" s="22"/>
      <c r="AS993" s="22"/>
      <c r="AT993" s="22"/>
      <c r="AU993" s="22"/>
      <c r="AV993" s="22"/>
      <c r="AW993" s="22"/>
      <c r="AX993" s="22"/>
      <c r="AY993" s="22"/>
    </row>
    <row r="994" spans="3:51" x14ac:dyDescent="0.25">
      <c r="C994" s="22"/>
      <c r="D994" s="22"/>
      <c r="E994" s="22"/>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c r="AD994" s="22"/>
      <c r="AE994" s="22"/>
      <c r="AF994" s="22"/>
      <c r="AG994" s="22"/>
      <c r="AH994" s="22"/>
      <c r="AI994" s="22"/>
      <c r="AJ994" s="22"/>
      <c r="AK994" s="22"/>
      <c r="AL994" s="22"/>
      <c r="AM994" s="22"/>
      <c r="AN994" s="22"/>
      <c r="AO994" s="22"/>
      <c r="AP994" s="22"/>
      <c r="AQ994" s="22"/>
      <c r="AR994" s="22"/>
      <c r="AS994" s="22"/>
      <c r="AT994" s="22"/>
      <c r="AU994" s="22"/>
      <c r="AV994" s="22"/>
      <c r="AW994" s="22"/>
      <c r="AX994" s="22"/>
      <c r="AY994" s="22"/>
    </row>
    <row r="995" spans="3:51" x14ac:dyDescent="0.25">
      <c r="C995" s="22"/>
      <c r="D995" s="22"/>
      <c r="E995" s="22"/>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c r="AD995" s="22"/>
      <c r="AE995" s="22"/>
      <c r="AF995" s="22"/>
      <c r="AG995" s="22"/>
      <c r="AH995" s="22"/>
      <c r="AI995" s="22"/>
      <c r="AJ995" s="22"/>
      <c r="AK995" s="22"/>
      <c r="AL995" s="22"/>
      <c r="AM995" s="22"/>
      <c r="AN995" s="22"/>
      <c r="AO995" s="22"/>
      <c r="AP995" s="22"/>
      <c r="AQ995" s="22"/>
      <c r="AR995" s="22"/>
      <c r="AS995" s="22"/>
      <c r="AT995" s="22"/>
      <c r="AU995" s="22"/>
      <c r="AV995" s="22"/>
      <c r="AW995" s="22"/>
      <c r="AX995" s="22"/>
      <c r="AY995" s="22"/>
    </row>
    <row r="996" spans="3:51" x14ac:dyDescent="0.25">
      <c r="C996" s="22"/>
      <c r="D996" s="22"/>
      <c r="E996" s="22"/>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c r="AD996" s="22"/>
      <c r="AE996" s="22"/>
      <c r="AF996" s="22"/>
      <c r="AG996" s="22"/>
      <c r="AH996" s="22"/>
      <c r="AI996" s="22"/>
      <c r="AJ996" s="22"/>
      <c r="AK996" s="22"/>
      <c r="AL996" s="22"/>
      <c r="AM996" s="22"/>
      <c r="AN996" s="22"/>
      <c r="AO996" s="22"/>
      <c r="AP996" s="22"/>
      <c r="AQ996" s="22"/>
      <c r="AR996" s="22"/>
      <c r="AS996" s="22"/>
      <c r="AT996" s="22"/>
      <c r="AU996" s="22"/>
      <c r="AV996" s="22"/>
      <c r="AW996" s="22"/>
      <c r="AX996" s="22"/>
      <c r="AY996" s="22"/>
    </row>
    <row r="997" spans="3:51" x14ac:dyDescent="0.25">
      <c r="C997" s="22"/>
      <c r="D997" s="22"/>
      <c r="E997" s="22"/>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c r="AD997" s="22"/>
      <c r="AE997" s="22"/>
      <c r="AF997" s="22"/>
      <c r="AG997" s="22"/>
      <c r="AH997" s="22"/>
      <c r="AI997" s="22"/>
      <c r="AJ997" s="22"/>
      <c r="AK997" s="22"/>
      <c r="AL997" s="22"/>
      <c r="AM997" s="22"/>
      <c r="AN997" s="22"/>
      <c r="AO997" s="22"/>
      <c r="AP997" s="22"/>
      <c r="AQ997" s="22"/>
      <c r="AR997" s="22"/>
      <c r="AS997" s="22"/>
      <c r="AT997" s="22"/>
      <c r="AU997" s="22"/>
      <c r="AV997" s="22"/>
      <c r="AW997" s="22"/>
      <c r="AX997" s="22"/>
      <c r="AY997" s="22"/>
    </row>
    <row r="998" spans="3:51" x14ac:dyDescent="0.25">
      <c r="C998" s="22"/>
      <c r="D998" s="22"/>
      <c r="E998" s="22"/>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c r="AD998" s="22"/>
      <c r="AE998" s="22"/>
      <c r="AF998" s="22"/>
      <c r="AG998" s="22"/>
      <c r="AH998" s="22"/>
      <c r="AI998" s="22"/>
      <c r="AJ998" s="22"/>
      <c r="AK998" s="22"/>
      <c r="AL998" s="22"/>
      <c r="AM998" s="22"/>
      <c r="AN998" s="22"/>
      <c r="AO998" s="22"/>
      <c r="AP998" s="22"/>
      <c r="AQ998" s="22"/>
      <c r="AR998" s="22"/>
      <c r="AS998" s="22"/>
      <c r="AT998" s="22"/>
      <c r="AU998" s="22"/>
      <c r="AV998" s="22"/>
      <c r="AW998" s="22"/>
      <c r="AX998" s="22"/>
      <c r="AY998" s="22"/>
    </row>
    <row r="999" spans="3:51" x14ac:dyDescent="0.25">
      <c r="C999" s="22"/>
      <c r="D999" s="22"/>
      <c r="E999" s="22"/>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c r="AD999" s="22"/>
      <c r="AE999" s="22"/>
      <c r="AF999" s="22"/>
      <c r="AG999" s="22"/>
      <c r="AH999" s="22"/>
      <c r="AI999" s="22"/>
      <c r="AJ999" s="22"/>
      <c r="AK999" s="22"/>
      <c r="AL999" s="22"/>
      <c r="AM999" s="22"/>
      <c r="AN999" s="22"/>
      <c r="AO999" s="22"/>
      <c r="AP999" s="22"/>
      <c r="AQ999" s="22"/>
      <c r="AR999" s="22"/>
      <c r="AS999" s="22"/>
      <c r="AT999" s="22"/>
      <c r="AU999" s="22"/>
      <c r="AV999" s="22"/>
      <c r="AW999" s="22"/>
      <c r="AX999" s="22"/>
      <c r="AY999" s="22"/>
    </row>
    <row r="1000" spans="3:51" x14ac:dyDescent="0.25">
      <c r="C1000" s="22"/>
      <c r="D1000" s="22"/>
      <c r="E1000" s="22"/>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c r="AD1000" s="22"/>
      <c r="AE1000" s="22"/>
      <c r="AF1000" s="22"/>
      <c r="AG1000" s="22"/>
      <c r="AH1000" s="22"/>
      <c r="AI1000" s="22"/>
      <c r="AJ1000" s="22"/>
      <c r="AK1000" s="22"/>
      <c r="AL1000" s="22"/>
      <c r="AM1000" s="22"/>
      <c r="AN1000" s="22"/>
      <c r="AO1000" s="22"/>
      <c r="AP1000" s="22"/>
      <c r="AQ1000" s="22"/>
      <c r="AR1000" s="22"/>
      <c r="AS1000" s="22"/>
      <c r="AT1000" s="22"/>
      <c r="AU1000" s="22"/>
      <c r="AV1000" s="22"/>
      <c r="AW1000" s="22"/>
      <c r="AX1000" s="22"/>
      <c r="AY1000" s="22"/>
    </row>
  </sheetData>
  <autoFilter ref="A2:AZ2">
    <sortState ref="A3:AZ41">
      <sortCondition descending="1" ref="AV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65"/>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5" width="6.28515625" customWidth="1"/>
  </cols>
  <sheetData>
    <row r="1" spans="1:52" x14ac:dyDescent="0.25">
      <c r="A1" t="s">
        <v>3594</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93</v>
      </c>
      <c r="B3" t="s">
        <v>485</v>
      </c>
      <c r="C3">
        <v>4.338449270894194</v>
      </c>
      <c r="D3">
        <v>0.29028746308661302</v>
      </c>
      <c r="E3">
        <v>0.30122200397274135</v>
      </c>
      <c r="F3">
        <v>0.39582845932622612</v>
      </c>
      <c r="G3">
        <v>-0.10857153330104144</v>
      </c>
      <c r="H3">
        <v>0</v>
      </c>
      <c r="I3">
        <v>-6.5142919980624878</v>
      </c>
      <c r="J3">
        <v>-0.10857153330104144</v>
      </c>
      <c r="K3">
        <v>-1.0000000000000002</v>
      </c>
      <c r="L3">
        <v>-1.0000000000000002</v>
      </c>
      <c r="M3">
        <v>-2.1714306660208296</v>
      </c>
      <c r="N3">
        <v>-1.7800142678420636</v>
      </c>
      <c r="O3">
        <v>-0.98504032029370259</v>
      </c>
      <c r="P3">
        <v>-1.9350033962961695</v>
      </c>
      <c r="Q3">
        <v>-0.73164100756562644</v>
      </c>
      <c r="R3">
        <v>0.33333333333333337</v>
      </c>
      <c r="S3">
        <v>0.52721538656503164</v>
      </c>
      <c r="T3">
        <v>0.2366452943864483</v>
      </c>
      <c r="U3">
        <v>1.5800245108580684E-2</v>
      </c>
      <c r="V3">
        <v>48.862631707777432</v>
      </c>
      <c r="W3">
        <v>2.122706006998424</v>
      </c>
      <c r="X3">
        <v>-1.0000000000000002</v>
      </c>
      <c r="Y3">
        <v>-1.0000000000000002</v>
      </c>
      <c r="Z3">
        <v>90.748694281846454</v>
      </c>
      <c r="AA3">
        <v>0.13990913637236049</v>
      </c>
      <c r="AB3">
        <v>0.28741173898192529</v>
      </c>
      <c r="AC3">
        <v>0.42503319627840708</v>
      </c>
      <c r="AD3">
        <v>42.61770358163465</v>
      </c>
      <c r="AE3">
        <v>-1.0000000000000002</v>
      </c>
      <c r="AF3">
        <v>-1.0000000000000002</v>
      </c>
      <c r="AG3">
        <v>-1.0000000000000002</v>
      </c>
      <c r="AH3">
        <v>0</v>
      </c>
      <c r="AI3">
        <v>1.5800245108580684E-2</v>
      </c>
      <c r="AJ3">
        <v>0.51693409319262595</v>
      </c>
      <c r="AK3">
        <v>-2.6405638809114385E-2</v>
      </c>
      <c r="AL3">
        <v>6.2556750262175748E-2</v>
      </c>
      <c r="AM3">
        <v>-2.7899095505933575E-2</v>
      </c>
      <c r="AN3">
        <v>4.1485892225175238</v>
      </c>
      <c r="AO3">
        <v>-0.82950558169391164</v>
      </c>
      <c r="AP3">
        <v>42.348339709714935</v>
      </c>
      <c r="AQ3">
        <v>1.1129942593933939</v>
      </c>
      <c r="AR3">
        <v>2.0141344736973812</v>
      </c>
      <c r="AS3">
        <v>-1.0000000000000002</v>
      </c>
      <c r="AT3">
        <v>-1.0000000000000002</v>
      </c>
      <c r="AU3">
        <v>-0.33581254823940032</v>
      </c>
      <c r="AV3">
        <v>88.139174432310512</v>
      </c>
      <c r="AW3">
        <v>89.719198943168578</v>
      </c>
      <c r="AX3">
        <v>7.0033606016924627E-2</v>
      </c>
      <c r="AY3">
        <v>-23.516644430320262</v>
      </c>
    </row>
    <row r="4" spans="1:52" x14ac:dyDescent="0.25">
      <c r="A4">
        <v>1714</v>
      </c>
      <c r="B4" t="s">
        <v>1020</v>
      </c>
      <c r="C4">
        <v>5.1915744958239189</v>
      </c>
      <c r="D4">
        <v>0.10537033293251909</v>
      </c>
      <c r="E4">
        <v>0.4121255923497027</v>
      </c>
      <c r="F4">
        <v>0.4601172933276737</v>
      </c>
      <c r="G4">
        <v>0.22057495432895577</v>
      </c>
      <c r="H4">
        <v>0</v>
      </c>
      <c r="I4">
        <v>13.234497259737342</v>
      </c>
      <c r="J4">
        <v>0.22057495432895577</v>
      </c>
      <c r="K4">
        <v>-1.0000000000000002</v>
      </c>
      <c r="L4">
        <v>-1.0000000000000002</v>
      </c>
      <c r="M4">
        <v>4.4114990865791119</v>
      </c>
      <c r="N4">
        <v>18.886189048888941</v>
      </c>
      <c r="O4">
        <v>1.447099575734091</v>
      </c>
      <c r="P4">
        <v>3.2384413910039154</v>
      </c>
      <c r="Q4">
        <v>1.2274564450126739</v>
      </c>
      <c r="R4">
        <v>0.33333333333333326</v>
      </c>
      <c r="S4">
        <v>0.43882829397431766</v>
      </c>
      <c r="T4">
        <v>-2.7620138055779439E-2</v>
      </c>
      <c r="U4">
        <v>9.4667197141427243E-3</v>
      </c>
      <c r="V4">
        <v>21.337330185482358</v>
      </c>
      <c r="W4">
        <v>0.57755256798958432</v>
      </c>
      <c r="X4">
        <v>-1.0000000000000002</v>
      </c>
      <c r="Y4">
        <v>-1.0000000000000002</v>
      </c>
      <c r="Z4">
        <v>41.509492440732124</v>
      </c>
      <c r="AA4">
        <v>3.8547568194525338E-2</v>
      </c>
      <c r="AB4">
        <v>0.41482054455222933</v>
      </c>
      <c r="AC4">
        <v>-7.4473996542013116E-2</v>
      </c>
      <c r="AD4">
        <v>18.944705810237089</v>
      </c>
      <c r="AE4">
        <v>-1.0000000000000002</v>
      </c>
      <c r="AF4">
        <v>-1.0000000000000002</v>
      </c>
      <c r="AG4">
        <v>-1.0000000000000002</v>
      </c>
      <c r="AH4">
        <v>0</v>
      </c>
      <c r="AI4">
        <v>9.4667197141427243E-3</v>
      </c>
      <c r="AJ4">
        <v>-9.8486641618228871E-2</v>
      </c>
      <c r="AK4">
        <v>0.19205218399805474</v>
      </c>
      <c r="AL4">
        <v>-3.4555393969337746E-3</v>
      </c>
      <c r="AM4">
        <v>-5.2700945629455154E-2</v>
      </c>
      <c r="AN4">
        <v>-0.57882169301448827</v>
      </c>
      <c r="AO4">
        <v>-0.35726272074610466</v>
      </c>
      <c r="AP4">
        <v>34.571827445219682</v>
      </c>
      <c r="AQ4">
        <v>0.7540082089660145</v>
      </c>
      <c r="AR4">
        <v>0.79812752231853912</v>
      </c>
      <c r="AS4">
        <v>-1.0000000000000002</v>
      </c>
      <c r="AT4">
        <v>-1.0000000000000002</v>
      </c>
      <c r="AU4">
        <v>1.6875737383403469</v>
      </c>
      <c r="AV4">
        <v>60.038418768874969</v>
      </c>
      <c r="AW4">
        <v>60.98509074028923</v>
      </c>
      <c r="AX4">
        <v>2.2939945976230332E-3</v>
      </c>
      <c r="AY4">
        <v>-42.204446586592987</v>
      </c>
    </row>
    <row r="5" spans="1:52" x14ac:dyDescent="0.25">
      <c r="A5">
        <v>1816</v>
      </c>
      <c r="B5" t="s">
        <v>1077</v>
      </c>
      <c r="C5">
        <v>6.0197375524465944</v>
      </c>
      <c r="D5">
        <v>-5.5605891887095346E-2</v>
      </c>
      <c r="E5">
        <v>0.24908645490240527</v>
      </c>
      <c r="F5">
        <v>0.24339117300201224</v>
      </c>
      <c r="G5">
        <v>-2.158104643397437E-2</v>
      </c>
      <c r="H5">
        <v>0</v>
      </c>
      <c r="I5">
        <v>-1.2948627860384598</v>
      </c>
      <c r="J5">
        <v>-2.158104643397437E-2</v>
      </c>
      <c r="K5">
        <v>-0.99999999999999811</v>
      </c>
      <c r="L5">
        <v>-0.99999999999999811</v>
      </c>
      <c r="M5">
        <v>-0.43162092867948698</v>
      </c>
      <c r="N5">
        <v>4.9682659394101432</v>
      </c>
      <c r="O5">
        <v>5.6064146167349282E-2</v>
      </c>
      <c r="P5">
        <v>6.3080733092943548</v>
      </c>
      <c r="Q5">
        <v>1.9320280380075558</v>
      </c>
      <c r="R5">
        <v>0.33333333333333315</v>
      </c>
      <c r="S5">
        <v>0.42478322226268916</v>
      </c>
      <c r="T5">
        <v>-7.9415087194108336E-2</v>
      </c>
      <c r="U5">
        <v>6.173834523991957E-3</v>
      </c>
      <c r="V5">
        <v>28.258253974395199</v>
      </c>
      <c r="W5">
        <v>0.55550842734731953</v>
      </c>
      <c r="X5">
        <v>-0.99999999999999811</v>
      </c>
      <c r="Y5">
        <v>-0.99999999999999811</v>
      </c>
      <c r="Z5">
        <v>46.717856624706769</v>
      </c>
      <c r="AA5">
        <v>0.17599250103838199</v>
      </c>
      <c r="AB5">
        <v>0.32646049189208098</v>
      </c>
      <c r="AC5">
        <v>-0.1719015006843827</v>
      </c>
      <c r="AD5">
        <v>16.527574612304022</v>
      </c>
      <c r="AE5">
        <v>-0.99999999999999811</v>
      </c>
      <c r="AF5">
        <v>-0.99999999999999811</v>
      </c>
      <c r="AG5">
        <v>-0.99999999999999811</v>
      </c>
      <c r="AH5">
        <v>0</v>
      </c>
      <c r="AI5">
        <v>6.173834523991957E-3</v>
      </c>
      <c r="AJ5">
        <v>-7.3592030012975082E-2</v>
      </c>
      <c r="AK5">
        <v>0.17035756736770868</v>
      </c>
      <c r="AL5">
        <v>0.15621352092613652</v>
      </c>
      <c r="AM5">
        <v>-0.21702763746918072</v>
      </c>
      <c r="AN5">
        <v>3.5373778730885377</v>
      </c>
      <c r="AO5">
        <v>-4.5739030998909751</v>
      </c>
      <c r="AP5">
        <v>26.963391188356731</v>
      </c>
      <c r="AQ5">
        <v>0.6848753029259057</v>
      </c>
      <c r="AR5">
        <v>0.53392738091334513</v>
      </c>
      <c r="AS5">
        <v>-0.99999999999999811</v>
      </c>
      <c r="AT5">
        <v>-0.99999999999999811</v>
      </c>
      <c r="AU5">
        <v>2.1754192110095669</v>
      </c>
      <c r="AV5">
        <v>47.112219464225952</v>
      </c>
      <c r="AW5">
        <v>47.729602916625147</v>
      </c>
      <c r="AX5">
        <v>0.31309640649271525</v>
      </c>
      <c r="AY5">
        <v>11.636958402257706</v>
      </c>
    </row>
    <row r="6" spans="1:52" x14ac:dyDescent="0.25">
      <c r="A6">
        <v>2052</v>
      </c>
      <c r="B6" t="s">
        <v>1138</v>
      </c>
      <c r="C6">
        <v>3.9181014418345459</v>
      </c>
      <c r="D6">
        <v>-0.13396300380282825</v>
      </c>
      <c r="E6">
        <v>-1.2949169992315244E-2</v>
      </c>
      <c r="F6">
        <v>-5.0316879726990199E-2</v>
      </c>
      <c r="G6">
        <v>0.50015219453710469</v>
      </c>
      <c r="H6">
        <v>0</v>
      </c>
      <c r="I6">
        <v>30.009131672226275</v>
      </c>
      <c r="J6">
        <v>0.50015219453710469</v>
      </c>
      <c r="K6">
        <v>-0.99999999999999956</v>
      </c>
      <c r="L6">
        <v>-0.99999999999999956</v>
      </c>
      <c r="M6">
        <v>10.003043890742088</v>
      </c>
      <c r="N6">
        <v>33.876916234333834</v>
      </c>
      <c r="O6">
        <v>-0.9331783716335269</v>
      </c>
      <c r="P6">
        <v>3.5131740175846522</v>
      </c>
      <c r="Q6">
        <v>0.77080327171685936</v>
      </c>
      <c r="R6">
        <v>0.33333333333333315</v>
      </c>
      <c r="S6">
        <v>0.39597569033419971</v>
      </c>
      <c r="T6">
        <v>0.1916212239748343</v>
      </c>
      <c r="U6">
        <v>1.8029096944025273E-2</v>
      </c>
      <c r="V6">
        <v>17.552286001971513</v>
      </c>
      <c r="W6">
        <v>1.1455046604289674</v>
      </c>
      <c r="X6">
        <v>-0.99999999999999956</v>
      </c>
      <c r="Y6">
        <v>-0.99999999999999956</v>
      </c>
      <c r="Z6">
        <v>64.39416040119049</v>
      </c>
      <c r="AA6">
        <v>0.20459551902858436</v>
      </c>
      <c r="AB6">
        <v>0.28510927299391342</v>
      </c>
      <c r="AC6">
        <v>0.43171663052754444</v>
      </c>
      <c r="AD6">
        <v>46.071071127502123</v>
      </c>
      <c r="AE6">
        <v>-0.99999999999999956</v>
      </c>
      <c r="AF6">
        <v>-0.99999999999999956</v>
      </c>
      <c r="AG6">
        <v>-0.99999999999999956</v>
      </c>
      <c r="AH6">
        <v>0</v>
      </c>
      <c r="AI6">
        <v>1.8029096944025273E-2</v>
      </c>
      <c r="AJ6">
        <v>5.1427326781975743E-2</v>
      </c>
      <c r="AK6">
        <v>7.2561410036635021E-2</v>
      </c>
      <c r="AL6">
        <v>-9.2058745000602099E-2</v>
      </c>
      <c r="AM6">
        <v>5.140678685277749E-2</v>
      </c>
      <c r="AN6">
        <v>-2.0443319911051727</v>
      </c>
      <c r="AO6">
        <v>1.6479767215026135</v>
      </c>
      <c r="AP6">
        <v>47.561417674197834</v>
      </c>
      <c r="AQ6">
        <v>0.9389593445863933</v>
      </c>
      <c r="AR6">
        <v>1.6456568549660722</v>
      </c>
      <c r="AS6">
        <v>-0.99999999999999956</v>
      </c>
      <c r="AT6">
        <v>-0.99999999999999956</v>
      </c>
      <c r="AU6">
        <v>0.7204863919898693</v>
      </c>
      <c r="AV6">
        <v>99.919053357026925</v>
      </c>
      <c r="AW6">
        <v>101.72196305142946</v>
      </c>
      <c r="AX6">
        <v>0.42841196717647573</v>
      </c>
      <c r="AY6">
        <v>64.807101740095817</v>
      </c>
    </row>
    <row r="7" spans="1:52" x14ac:dyDescent="0.25">
      <c r="A7">
        <v>2227</v>
      </c>
      <c r="B7" t="s">
        <v>1205</v>
      </c>
      <c r="C7">
        <v>5.4065749279892055</v>
      </c>
      <c r="D7">
        <v>-2.3312011423216213E-3</v>
      </c>
      <c r="E7">
        <v>0.66338432729594821</v>
      </c>
      <c r="F7">
        <v>0.62147231417985815</v>
      </c>
      <c r="G7">
        <v>5.023151876230831E-3</v>
      </c>
      <c r="H7">
        <v>0</v>
      </c>
      <c r="I7">
        <v>0.30138911257384993</v>
      </c>
      <c r="J7">
        <v>5.023151876230831E-3</v>
      </c>
      <c r="K7">
        <v>-0.99999999999999967</v>
      </c>
      <c r="L7">
        <v>-0.99999999999999967</v>
      </c>
      <c r="M7">
        <v>0.10046303752461661</v>
      </c>
      <c r="N7">
        <v>6.32943635474291</v>
      </c>
      <c r="O7">
        <v>-0.7330571773954796</v>
      </c>
      <c r="P7">
        <v>-5.9771395916606682</v>
      </c>
      <c r="Q7">
        <v>-2.0840845831431349</v>
      </c>
      <c r="R7">
        <v>0.33333333333333337</v>
      </c>
      <c r="S7">
        <v>0.29035686175009612</v>
      </c>
      <c r="T7">
        <v>4.4679356697804345E-2</v>
      </c>
      <c r="U7">
        <v>1.5226374536632187E-2</v>
      </c>
      <c r="V7">
        <v>27.142910977665395</v>
      </c>
      <c r="W7">
        <v>0.85607085749568013</v>
      </c>
      <c r="X7">
        <v>-0.99999999999999967</v>
      </c>
      <c r="Y7">
        <v>-0.99999999999999967</v>
      </c>
      <c r="Z7">
        <v>46.896948086482006</v>
      </c>
      <c r="AA7">
        <v>-0.17548225870283937</v>
      </c>
      <c r="AB7">
        <v>0.18356331106888871</v>
      </c>
      <c r="AC7">
        <v>0.42868138147314527</v>
      </c>
      <c r="AD7">
        <v>21.838121691959735</v>
      </c>
      <c r="AE7">
        <v>-0.99999999999999967</v>
      </c>
      <c r="AF7">
        <v>-0.99999999999999967</v>
      </c>
      <c r="AG7">
        <v>-0.99999999999999967</v>
      </c>
      <c r="AH7">
        <v>0</v>
      </c>
      <c r="AI7">
        <v>1.5226374536632187E-2</v>
      </c>
      <c r="AJ7">
        <v>0.15593591697184864</v>
      </c>
      <c r="AK7">
        <v>5.8460013581220369E-2</v>
      </c>
      <c r="AL7">
        <v>-0.12063239247513158</v>
      </c>
      <c r="AM7">
        <v>0.18403532919963728</v>
      </c>
      <c r="AN7">
        <v>-2.2361302270190451</v>
      </c>
      <c r="AO7">
        <v>4.8931832978970329</v>
      </c>
      <c r="AP7">
        <v>27.444300090239246</v>
      </c>
      <c r="AQ7">
        <v>0.68359592631786581</v>
      </c>
      <c r="AR7">
        <v>0.86109400937191061</v>
      </c>
      <c r="AS7">
        <v>-0.99999999999999967</v>
      </c>
      <c r="AT7">
        <v>-0.99999999999999967</v>
      </c>
      <c r="AU7">
        <v>-1.4626122689632783</v>
      </c>
      <c r="AV7">
        <v>58.119567739121948</v>
      </c>
      <c r="AW7">
        <v>59.642205192785156</v>
      </c>
      <c r="AX7">
        <v>0.36636077394033956</v>
      </c>
      <c r="AY7">
        <v>14.730801733444832</v>
      </c>
    </row>
    <row r="8" spans="1:52" x14ac:dyDescent="0.25">
      <c r="A8">
        <v>2264</v>
      </c>
      <c r="B8" t="s">
        <v>1218</v>
      </c>
      <c r="C8">
        <v>4.180351404467455</v>
      </c>
      <c r="D8">
        <v>5.2650453336390984E-2</v>
      </c>
      <c r="E8">
        <v>-0.13754758182291571</v>
      </c>
      <c r="F8">
        <v>-0.11614320083387357</v>
      </c>
      <c r="G8">
        <v>5.1094735637516576E-2</v>
      </c>
      <c r="H8">
        <v>0</v>
      </c>
      <c r="I8">
        <v>3.0656841382509938</v>
      </c>
      <c r="J8">
        <v>5.1094735637516576E-2</v>
      </c>
      <c r="K8">
        <v>-1.0000000000000013</v>
      </c>
      <c r="L8">
        <v>-1.0000000000000013</v>
      </c>
      <c r="M8">
        <v>1.0218947127503319</v>
      </c>
      <c r="N8">
        <v>7.1298923418845757</v>
      </c>
      <c r="O8">
        <v>3.3969915396129298</v>
      </c>
      <c r="P8">
        <v>1.5842042128292277</v>
      </c>
      <c r="Q8">
        <v>0.70239524517945584</v>
      </c>
      <c r="R8">
        <v>0.33333333333333387</v>
      </c>
      <c r="S8">
        <v>0.20815555401573554</v>
      </c>
      <c r="T8">
        <v>3.0575575592224201E-2</v>
      </c>
      <c r="U8">
        <v>-7.8304924179170201E-3</v>
      </c>
      <c r="V8">
        <v>20.525569395434413</v>
      </c>
      <c r="W8">
        <v>0.56090641203642655</v>
      </c>
      <c r="X8">
        <v>-1.0000000000000013</v>
      </c>
      <c r="Y8">
        <v>-1.0000000000000013</v>
      </c>
      <c r="Z8">
        <v>73.991075802000296</v>
      </c>
      <c r="AA8">
        <v>0.39294778667085106</v>
      </c>
      <c r="AB8">
        <v>0.37368696258567796</v>
      </c>
      <c r="AC8">
        <v>0.28862747397119981</v>
      </c>
      <c r="AD8">
        <v>52.763111161386433</v>
      </c>
      <c r="AE8">
        <v>-1.0000000000000013</v>
      </c>
      <c r="AF8">
        <v>-1.0000000000000013</v>
      </c>
      <c r="AG8">
        <v>-1.0000000000000013</v>
      </c>
      <c r="AH8">
        <v>0</v>
      </c>
      <c r="AI8">
        <v>-7.8304924179170201E-3</v>
      </c>
      <c r="AJ8">
        <v>-0.1058096315522377</v>
      </c>
      <c r="AK8">
        <v>8.2798345567414861E-2</v>
      </c>
      <c r="AL8">
        <v>0.13124573389913372</v>
      </c>
      <c r="AM8">
        <v>0.12592820484863745</v>
      </c>
      <c r="AN8">
        <v>2.7520951897171537</v>
      </c>
      <c r="AO8">
        <v>3.5621968490530107</v>
      </c>
      <c r="AP8">
        <v>23.591253533685407</v>
      </c>
      <c r="AQ8">
        <v>0.56423397052337676</v>
      </c>
      <c r="AR8">
        <v>0.61200114767394331</v>
      </c>
      <c r="AS8">
        <v>-1.0000000000000013</v>
      </c>
      <c r="AT8">
        <v>-1.0000000000000013</v>
      </c>
      <c r="AU8">
        <v>0.5862520443455822</v>
      </c>
      <c r="AV8">
        <v>84.683164992937918</v>
      </c>
      <c r="AW8">
        <v>83.900115751146217</v>
      </c>
      <c r="AX8">
        <v>0.37268787541049975</v>
      </c>
      <c r="AY8">
        <v>43.104868776672767</v>
      </c>
    </row>
    <row r="9" spans="1:52" x14ac:dyDescent="0.25">
      <c r="A9">
        <v>2503</v>
      </c>
      <c r="B9" t="s">
        <v>1298</v>
      </c>
      <c r="C9">
        <v>5.0718613799260188</v>
      </c>
      <c r="D9">
        <v>0.21747040154876512</v>
      </c>
      <c r="E9">
        <v>0.12569232572359487</v>
      </c>
      <c r="F9">
        <v>0.1900004146179545</v>
      </c>
      <c r="G9">
        <v>-0.1502734644461719</v>
      </c>
      <c r="H9">
        <v>0</v>
      </c>
      <c r="I9">
        <v>-9.0164078667703134</v>
      </c>
      <c r="J9">
        <v>-0.1502734644461719</v>
      </c>
      <c r="K9">
        <v>-1.0000000000000013</v>
      </c>
      <c r="L9">
        <v>-1.0000000000000013</v>
      </c>
      <c r="M9">
        <v>-3.0054692889234382</v>
      </c>
      <c r="N9">
        <v>-3.7545460722263386</v>
      </c>
      <c r="O9">
        <v>0.94217560835455783</v>
      </c>
      <c r="P9">
        <v>1.053119168493033E-2</v>
      </c>
      <c r="Q9">
        <v>-7.5068567371464251E-2</v>
      </c>
      <c r="R9">
        <v>0.33333333333333343</v>
      </c>
      <c r="S9">
        <v>0.41917436386457829</v>
      </c>
      <c r="T9">
        <v>0.33766551221011776</v>
      </c>
      <c r="U9">
        <v>6.5048715881543297E-3</v>
      </c>
      <c r="V9">
        <v>49.878061817694245</v>
      </c>
      <c r="W9">
        <v>2.3568372335463832</v>
      </c>
      <c r="X9">
        <v>-1.0000000000000013</v>
      </c>
      <c r="Y9">
        <v>-1.0000000000000013</v>
      </c>
      <c r="Z9">
        <v>70.202255110650384</v>
      </c>
      <c r="AA9">
        <v>0.1222218927478903</v>
      </c>
      <c r="AB9">
        <v>0.26909476385124731</v>
      </c>
      <c r="AC9">
        <v>1.6668580607413958E-2</v>
      </c>
      <c r="AD9">
        <v>20.399261860327581</v>
      </c>
      <c r="AE9">
        <v>-1.0000000000000013</v>
      </c>
      <c r="AF9">
        <v>-1.0000000000000013</v>
      </c>
      <c r="AG9">
        <v>-1.0000000000000013</v>
      </c>
      <c r="AH9">
        <v>0</v>
      </c>
      <c r="AI9">
        <v>6.5048715881543297E-3</v>
      </c>
      <c r="AJ9">
        <v>0.14491682190157013</v>
      </c>
      <c r="AK9">
        <v>-0.18751793299059086</v>
      </c>
      <c r="AL9">
        <v>-0.1288219230415612</v>
      </c>
      <c r="AM9">
        <v>2.6538948579810477E-2</v>
      </c>
      <c r="AN9">
        <v>-2.4959639665311797</v>
      </c>
      <c r="AO9">
        <v>-0.27411595045769271</v>
      </c>
      <c r="AP9">
        <v>40.861653950923952</v>
      </c>
      <c r="AQ9">
        <v>1.0966780809961838</v>
      </c>
      <c r="AR9">
        <v>2.2065637691002102</v>
      </c>
      <c r="AS9">
        <v>-1.0000000000000013</v>
      </c>
      <c r="AT9">
        <v>-1.0000000000000013</v>
      </c>
      <c r="AU9">
        <v>0.11493184724649028</v>
      </c>
      <c r="AV9">
        <v>66.17359308796631</v>
      </c>
      <c r="AW9">
        <v>66.824080246781747</v>
      </c>
      <c r="AX9">
        <v>0.32155978412925518</v>
      </c>
      <c r="AY9">
        <v>19.962513362611077</v>
      </c>
    </row>
    <row r="10" spans="1:52" x14ac:dyDescent="0.25">
      <c r="A10">
        <v>2526</v>
      </c>
      <c r="B10" t="s">
        <v>1311</v>
      </c>
      <c r="C10">
        <v>1.0761231701753671</v>
      </c>
      <c r="D10">
        <v>0.1839330280107131</v>
      </c>
      <c r="E10">
        <v>0.14937146245378047</v>
      </c>
      <c r="F10">
        <v>0.20865565687015503</v>
      </c>
      <c r="G10">
        <v>9.691451884527845E-2</v>
      </c>
      <c r="H10">
        <v>0</v>
      </c>
      <c r="I10">
        <v>5.814871130716706</v>
      </c>
      <c r="J10">
        <v>9.691451884527845E-2</v>
      </c>
      <c r="K10">
        <v>-1.0000000000000031</v>
      </c>
      <c r="L10">
        <v>-1.0000000000000031</v>
      </c>
      <c r="M10">
        <v>1.9382903769055686</v>
      </c>
      <c r="N10">
        <v>7.0996499577622236</v>
      </c>
      <c r="O10">
        <v>0.45185391417661019</v>
      </c>
      <c r="P10">
        <v>-1.2123731887810545</v>
      </c>
      <c r="Q10">
        <v>-0.50092141102858156</v>
      </c>
      <c r="R10">
        <v>0.3333333333333347</v>
      </c>
      <c r="S10">
        <v>0.42057072220767122</v>
      </c>
      <c r="T10">
        <v>0.11993609499261963</v>
      </c>
      <c r="U10">
        <v>1.3965223008096224E-2</v>
      </c>
      <c r="V10">
        <v>31.635634187857718</v>
      </c>
      <c r="W10">
        <v>1.2823625490599941</v>
      </c>
      <c r="X10">
        <v>-1.0000000000000031</v>
      </c>
      <c r="Y10">
        <v>-1.0000000000000031</v>
      </c>
      <c r="Z10">
        <v>64.920103929925858</v>
      </c>
      <c r="AA10">
        <v>0.57779284877412751</v>
      </c>
      <c r="AB10">
        <v>-7.9644686249685542E-2</v>
      </c>
      <c r="AC10">
        <v>0.17755966053749261</v>
      </c>
      <c r="AD10">
        <v>33.785391153096718</v>
      </c>
      <c r="AE10">
        <v>-1.0000000000000031</v>
      </c>
      <c r="AF10">
        <v>-1.0000000000000031</v>
      </c>
      <c r="AG10">
        <v>-1.0000000000000031</v>
      </c>
      <c r="AH10">
        <v>0</v>
      </c>
      <c r="AI10">
        <v>1.3965223008096224E-2</v>
      </c>
      <c r="AJ10">
        <v>3.0459043178570407E-2</v>
      </c>
      <c r="AK10">
        <v>-8.7806630328194982E-2</v>
      </c>
      <c r="AL10">
        <v>-0.10060439793400336</v>
      </c>
      <c r="AM10">
        <v>0.39722521680114764</v>
      </c>
      <c r="AN10">
        <v>-2.3628147324572311</v>
      </c>
      <c r="AO10">
        <v>9.4915972683877214</v>
      </c>
      <c r="AP10">
        <v>37.450505318574429</v>
      </c>
      <c r="AQ10">
        <v>0.88780537354172118</v>
      </c>
      <c r="AR10">
        <v>1.3792770679052726</v>
      </c>
      <c r="AS10">
        <v>-1.0000000000000031</v>
      </c>
      <c r="AT10">
        <v>-1.0000000000000031</v>
      </c>
      <c r="AU10">
        <v>-0.29226575415842737</v>
      </c>
      <c r="AV10">
        <v>81.511351156075847</v>
      </c>
      <c r="AW10">
        <v>82.907873456885468</v>
      </c>
      <c r="AX10">
        <v>0.36036345253516289</v>
      </c>
      <c r="AY10">
        <v>60.794842496613946</v>
      </c>
    </row>
    <row r="11" spans="1:52" x14ac:dyDescent="0.25">
      <c r="A11">
        <v>2531</v>
      </c>
      <c r="B11" t="s">
        <v>611</v>
      </c>
      <c r="C11">
        <v>5.1116991550297648</v>
      </c>
      <c r="D11">
        <v>8.3402626286417536E-2</v>
      </c>
      <c r="E11">
        <v>0.14740152804233564</v>
      </c>
      <c r="F11">
        <v>0.17778705393323269</v>
      </c>
      <c r="G11">
        <v>-0.14801671858916435</v>
      </c>
      <c r="H11">
        <v>0</v>
      </c>
      <c r="I11">
        <v>-8.8810031153498592</v>
      </c>
      <c r="J11">
        <v>-0.14801671858916435</v>
      </c>
      <c r="K11">
        <v>-1.0000000000000011</v>
      </c>
      <c r="L11">
        <v>-1.0000000000000011</v>
      </c>
      <c r="M11">
        <v>-2.9603343717832877</v>
      </c>
      <c r="N11">
        <v>-3.5915169063868708</v>
      </c>
      <c r="O11">
        <v>-1.0699965503749913</v>
      </c>
      <c r="P11">
        <v>4.3964585419385305</v>
      </c>
      <c r="Q11">
        <v>1.164425721291322</v>
      </c>
      <c r="R11">
        <v>0.33333333333333354</v>
      </c>
      <c r="S11">
        <v>0.26189639836700968</v>
      </c>
      <c r="T11">
        <v>-0.23788995706815205</v>
      </c>
      <c r="U11">
        <v>2.7899521848372234E-2</v>
      </c>
      <c r="V11">
        <v>21.330240602789107</v>
      </c>
      <c r="W11">
        <v>-0.18078441442093407</v>
      </c>
      <c r="X11">
        <v>-1.0000000000000011</v>
      </c>
      <c r="Y11">
        <v>-1.0000000000000011</v>
      </c>
      <c r="Z11">
        <v>23.631649728665288</v>
      </c>
      <c r="AA11">
        <v>0.14978203467836443</v>
      </c>
      <c r="AB11">
        <v>-0.22455070806092137</v>
      </c>
      <c r="AC11">
        <v>9.7508341474253996E-2</v>
      </c>
      <c r="AD11">
        <v>1.1369834045848544</v>
      </c>
      <c r="AE11">
        <v>-1.0000000000000011</v>
      </c>
      <c r="AF11">
        <v>-1.0000000000000011</v>
      </c>
      <c r="AG11">
        <v>-1.0000000000000011</v>
      </c>
      <c r="AH11">
        <v>0</v>
      </c>
      <c r="AI11">
        <v>2.7899521848372234E-2</v>
      </c>
      <c r="AJ11">
        <v>0.26417085646643446</v>
      </c>
      <c r="AK11">
        <v>0.15776775498373538</v>
      </c>
      <c r="AL11">
        <v>-2.4724578926800911E-2</v>
      </c>
      <c r="AM11">
        <v>-0.12824455579396332</v>
      </c>
      <c r="AN11">
        <v>0.7027398091621494</v>
      </c>
      <c r="AO11">
        <v>-2.4172751199304057</v>
      </c>
      <c r="AP11">
        <v>12.449237487439255</v>
      </c>
      <c r="AQ11">
        <v>0.38523929648056332</v>
      </c>
      <c r="AR11">
        <v>-0.32880113301009828</v>
      </c>
      <c r="AS11">
        <v>-1.0000000000000011</v>
      </c>
      <c r="AT11">
        <v>-1.0000000000000011</v>
      </c>
      <c r="AU11">
        <v>1.3422127752245558</v>
      </c>
      <c r="AV11">
        <v>17.622857702348007</v>
      </c>
      <c r="AW11">
        <v>20.412809887185233</v>
      </c>
      <c r="AX11">
        <v>-0.2835121867498287</v>
      </c>
      <c r="AY11">
        <v>-57.882230833994718</v>
      </c>
    </row>
    <row r="12" spans="1:52" x14ac:dyDescent="0.25">
      <c r="A12">
        <v>2538</v>
      </c>
      <c r="B12" t="s">
        <v>1316</v>
      </c>
      <c r="C12">
        <v>3.2515660494856018</v>
      </c>
      <c r="D12">
        <v>-5.9136859090506699E-3</v>
      </c>
      <c r="E12">
        <v>0.45920781971598568</v>
      </c>
      <c r="F12">
        <v>0.47443253440449173</v>
      </c>
      <c r="G12">
        <v>9.2488462341976538E-2</v>
      </c>
      <c r="H12">
        <v>0</v>
      </c>
      <c r="I12">
        <v>5.549307740518592</v>
      </c>
      <c r="J12">
        <v>9.2488462341976538E-2</v>
      </c>
      <c r="K12">
        <v>-1.0000000000000004</v>
      </c>
      <c r="L12">
        <v>-1.0000000000000004</v>
      </c>
      <c r="M12">
        <v>1.8497692468395304</v>
      </c>
      <c r="N12">
        <v>9.2753063244086835</v>
      </c>
      <c r="O12">
        <v>0.86554349443249823</v>
      </c>
      <c r="P12">
        <v>2.6398729036614208</v>
      </c>
      <c r="Q12">
        <v>1.0440166218899554</v>
      </c>
      <c r="R12">
        <v>0.33333333333333348</v>
      </c>
      <c r="S12">
        <v>0.3588111168426158</v>
      </c>
      <c r="T12">
        <v>-0.29798640480686828</v>
      </c>
      <c r="U12">
        <v>-1.9559406410475513E-2</v>
      </c>
      <c r="V12">
        <v>11.284407064665153</v>
      </c>
      <c r="W12">
        <v>-0.70217782462824119</v>
      </c>
      <c r="X12">
        <v>-1.0000000000000004</v>
      </c>
      <c r="Y12">
        <v>-1.0000000000000004</v>
      </c>
      <c r="Z12">
        <v>0.93769944902106062</v>
      </c>
      <c r="AA12">
        <v>0.2950605925070221</v>
      </c>
      <c r="AB12">
        <v>-0.23455862157746374</v>
      </c>
      <c r="AC12">
        <v>-0.28831645568023923</v>
      </c>
      <c r="AD12">
        <v>-11.390724237534029</v>
      </c>
      <c r="AE12">
        <v>-1.0000000000000004</v>
      </c>
      <c r="AF12">
        <v>-1.0000000000000004</v>
      </c>
      <c r="AG12">
        <v>-1.0000000000000004</v>
      </c>
      <c r="AH12">
        <v>0</v>
      </c>
      <c r="AI12">
        <v>-1.9559406410475513E-2</v>
      </c>
      <c r="AJ12">
        <v>7.3970472925413616E-2</v>
      </c>
      <c r="AK12">
        <v>0.17010276259078824</v>
      </c>
      <c r="AL12">
        <v>-1.9131338908509432E-2</v>
      </c>
      <c r="AM12">
        <v>4.9603541775185431E-2</v>
      </c>
      <c r="AN12">
        <v>-0.10843110808566793</v>
      </c>
      <c r="AO12">
        <v>2.0906023573335784</v>
      </c>
      <c r="AP12">
        <v>16.833714805183739</v>
      </c>
      <c r="AQ12">
        <v>0.37459863895860562</v>
      </c>
      <c r="AR12">
        <v>-0.60968936228626402</v>
      </c>
      <c r="AS12">
        <v>-1.0000000000000004</v>
      </c>
      <c r="AT12">
        <v>-1.0000000000000004</v>
      </c>
      <c r="AU12">
        <v>1.5184491562944478</v>
      </c>
      <c r="AV12">
        <v>12.30360813076334</v>
      </c>
      <c r="AW12">
        <v>10.347667489715789</v>
      </c>
      <c r="AX12">
        <v>-0.12375440222783959</v>
      </c>
      <c r="AY12">
        <v>-48.647820602027416</v>
      </c>
    </row>
    <row r="13" spans="1:52" x14ac:dyDescent="0.25">
      <c r="A13">
        <v>2855</v>
      </c>
      <c r="B13" t="s">
        <v>1427</v>
      </c>
      <c r="C13">
        <v>0.6747837271811572</v>
      </c>
      <c r="D13">
        <v>0.44631029093192653</v>
      </c>
      <c r="E13">
        <v>0.31103592404884411</v>
      </c>
      <c r="F13">
        <v>0.45958526124944321</v>
      </c>
      <c r="G13">
        <v>0.13946201085663043</v>
      </c>
      <c r="H13">
        <v>0</v>
      </c>
      <c r="I13">
        <v>8.3677206513978248</v>
      </c>
      <c r="J13">
        <v>0.13946201085663043</v>
      </c>
      <c r="K13">
        <v>-0.99999999999999933</v>
      </c>
      <c r="L13">
        <v>-0.99999999999999933</v>
      </c>
      <c r="M13">
        <v>2.7892402171326069</v>
      </c>
      <c r="N13">
        <v>9.5020896398284247</v>
      </c>
      <c r="O13">
        <v>0.45808867903232769</v>
      </c>
      <c r="P13">
        <v>4.115340304740597</v>
      </c>
      <c r="Q13">
        <v>1.4131122767134605</v>
      </c>
      <c r="R13">
        <v>0.33333333333333304</v>
      </c>
      <c r="S13">
        <v>0.17679938019731006</v>
      </c>
      <c r="T13">
        <v>-0.19772926014516776</v>
      </c>
      <c r="U13">
        <v>-5.7686257014545241E-3</v>
      </c>
      <c r="V13">
        <v>6.6869126730956214</v>
      </c>
      <c r="W13">
        <v>-0.63589426946191163</v>
      </c>
      <c r="X13">
        <v>-0.99999999999999933</v>
      </c>
      <c r="Y13">
        <v>-0.99999999999999933</v>
      </c>
      <c r="Z13">
        <v>14.660719792911259</v>
      </c>
      <c r="AA13">
        <v>0.13381059747891103</v>
      </c>
      <c r="AB13">
        <v>1.545353477391522E-2</v>
      </c>
      <c r="AC13">
        <v>-1.8050235390782564E-2</v>
      </c>
      <c r="AD13">
        <v>6.5606948431021888</v>
      </c>
      <c r="AE13">
        <v>-0.99999999999999933</v>
      </c>
      <c r="AF13">
        <v>-0.99999999999999933</v>
      </c>
      <c r="AG13">
        <v>-0.99999999999999933</v>
      </c>
      <c r="AH13">
        <v>0</v>
      </c>
      <c r="AI13">
        <v>-5.7686257014545241E-3</v>
      </c>
      <c r="AJ13">
        <v>-3.8307898850360192E-2</v>
      </c>
      <c r="AK13">
        <v>-0.11668033103778197</v>
      </c>
      <c r="AL13">
        <v>-0.27232441448986577</v>
      </c>
      <c r="AM13">
        <v>-0.18768113911647011</v>
      </c>
      <c r="AN13">
        <v>-6.9996498564984471</v>
      </c>
      <c r="AO13">
        <v>-5.2754301331006603</v>
      </c>
      <c r="AP13">
        <v>15.054633324493448</v>
      </c>
      <c r="AQ13">
        <v>0.30663482768402089</v>
      </c>
      <c r="AR13">
        <v>-0.49643225860528084</v>
      </c>
      <c r="AS13">
        <v>-0.99999999999999933</v>
      </c>
      <c r="AT13">
        <v>-0.99999999999999933</v>
      </c>
      <c r="AU13">
        <v>1.8726975379629038</v>
      </c>
      <c r="AV13">
        <v>18.887379299639022</v>
      </c>
      <c r="AW13">
        <v>18.310516729493571</v>
      </c>
      <c r="AX13">
        <v>-3.9823400955822839E-2</v>
      </c>
      <c r="AY13">
        <v>-31.224340817432662</v>
      </c>
    </row>
    <row r="14" spans="1:52" x14ac:dyDescent="0.25">
      <c r="A14">
        <v>2977</v>
      </c>
      <c r="B14" t="s">
        <v>1476</v>
      </c>
      <c r="C14">
        <v>3.1732836369782449</v>
      </c>
      <c r="D14">
        <v>0.16958487647599046</v>
      </c>
      <c r="E14">
        <v>-0.13435422140317577</v>
      </c>
      <c r="F14">
        <v>-7.8259302650330265E-2</v>
      </c>
      <c r="G14">
        <v>-9.4437750696169109E-2</v>
      </c>
      <c r="H14">
        <v>0</v>
      </c>
      <c r="I14">
        <v>-5.6662650417701492</v>
      </c>
      <c r="J14">
        <v>-9.4437750696169109E-2</v>
      </c>
      <c r="K14">
        <v>-1.0000000000000016</v>
      </c>
      <c r="L14">
        <v>-1.0000000000000016</v>
      </c>
      <c r="M14">
        <v>-1.8887550139233826</v>
      </c>
      <c r="N14">
        <v>-2.5712407074422305</v>
      </c>
      <c r="O14">
        <v>-2.1057621946680136</v>
      </c>
      <c r="P14">
        <v>7.836072730331059E-3</v>
      </c>
      <c r="Q14">
        <v>-0.4246416223410982</v>
      </c>
      <c r="R14">
        <v>0.33333333333333381</v>
      </c>
      <c r="S14">
        <v>8.3650199500981626E-2</v>
      </c>
      <c r="T14">
        <v>-0.13634548242358188</v>
      </c>
      <c r="U14">
        <v>-2.9974444219450998E-2</v>
      </c>
      <c r="V14">
        <v>13.804054275498073</v>
      </c>
      <c r="W14">
        <v>-0.49035705614991332</v>
      </c>
      <c r="X14">
        <v>-1.0000000000000016</v>
      </c>
      <c r="Y14">
        <v>-1.0000000000000016</v>
      </c>
      <c r="Z14">
        <v>52.56834892924617</v>
      </c>
      <c r="AA14">
        <v>0.48108822282344998</v>
      </c>
      <c r="AB14">
        <v>0.14917191749113526</v>
      </c>
      <c r="AC14">
        <v>0.15351858520719946</v>
      </c>
      <c r="AD14">
        <v>39.188936276089201</v>
      </c>
      <c r="AE14">
        <v>-1.0000000000000016</v>
      </c>
      <c r="AF14">
        <v>-1.0000000000000016</v>
      </c>
      <c r="AG14">
        <v>-1.0000000000000016</v>
      </c>
      <c r="AH14">
        <v>0</v>
      </c>
      <c r="AI14">
        <v>-2.9974444219450998E-2</v>
      </c>
      <c r="AJ14">
        <v>0.20597874407907399</v>
      </c>
      <c r="AK14">
        <v>0.1243154570692924</v>
      </c>
      <c r="AL14">
        <v>0.21770556678007535</v>
      </c>
      <c r="AM14">
        <v>-0.10649555291785465</v>
      </c>
      <c r="AN14">
        <v>6.4725328898972538</v>
      </c>
      <c r="AO14">
        <v>-2.0408115375999034</v>
      </c>
      <c r="AP14">
        <v>8.1377892337279185</v>
      </c>
      <c r="AQ14">
        <v>0.25066360619128258</v>
      </c>
      <c r="AR14">
        <v>-0.5847948068460822</v>
      </c>
      <c r="AS14">
        <v>-1.0000000000000016</v>
      </c>
      <c r="AT14">
        <v>-1.0000000000000016</v>
      </c>
      <c r="AU14">
        <v>-0.50290092499142824</v>
      </c>
      <c r="AV14">
        <v>47.956296684204062</v>
      </c>
      <c r="AW14">
        <v>44.958852262258972</v>
      </c>
      <c r="AX14">
        <v>-0.13364889762460175</v>
      </c>
      <c r="AY14">
        <v>-7.1930641944710798</v>
      </c>
    </row>
    <row r="15" spans="1:52" x14ac:dyDescent="0.25">
      <c r="A15">
        <v>3042</v>
      </c>
      <c r="B15" t="s">
        <v>1515</v>
      </c>
      <c r="C15">
        <v>3.7086479777970958</v>
      </c>
      <c r="D15">
        <v>-0.11358095172454671</v>
      </c>
      <c r="E15">
        <v>3.0430724776531269E-2</v>
      </c>
      <c r="F15">
        <v>2.4283856966247977E-3</v>
      </c>
      <c r="G15">
        <v>0.13724458568460954</v>
      </c>
      <c r="H15">
        <v>0</v>
      </c>
      <c r="I15">
        <v>8.2346751410765773</v>
      </c>
      <c r="J15">
        <v>0.13724458568460954</v>
      </c>
      <c r="K15">
        <v>-1.0000000000000009</v>
      </c>
      <c r="L15">
        <v>-1.0000000000000009</v>
      </c>
      <c r="M15">
        <v>2.7448917136921929</v>
      </c>
      <c r="N15">
        <v>11.945751504570298</v>
      </c>
      <c r="O15">
        <v>0.51240844550690801</v>
      </c>
      <c r="P15">
        <v>-4.9905512069678748</v>
      </c>
      <c r="Q15">
        <v>-1.6774478652796674</v>
      </c>
      <c r="R15">
        <v>0.33333333333333381</v>
      </c>
      <c r="S15">
        <v>0.2573228179522884</v>
      </c>
      <c r="T15">
        <v>0.10807843841805613</v>
      </c>
      <c r="U15">
        <v>1.8166322323605083E-3</v>
      </c>
      <c r="V15">
        <v>22.53226545005716</v>
      </c>
      <c r="W15">
        <v>0.82037002076269361</v>
      </c>
      <c r="X15">
        <v>-1.0000000000000009</v>
      </c>
      <c r="Y15">
        <v>-1.0000000000000009</v>
      </c>
      <c r="Z15">
        <v>72.474442328938508</v>
      </c>
      <c r="AA15">
        <v>0.21935592191739589</v>
      </c>
      <c r="AB15">
        <v>0.46336743336832631</v>
      </c>
      <c r="AC15">
        <v>0.3496691395974974</v>
      </c>
      <c r="AD15">
        <v>51.619624744160959</v>
      </c>
      <c r="AE15">
        <v>-1.0000000000000009</v>
      </c>
      <c r="AF15">
        <v>-1.0000000000000009</v>
      </c>
      <c r="AG15">
        <v>-1.0000000000000009</v>
      </c>
      <c r="AH15">
        <v>0</v>
      </c>
      <c r="AI15">
        <v>1.8166322323605083E-3</v>
      </c>
      <c r="AJ15">
        <v>9.842987629794471E-2</v>
      </c>
      <c r="AK15">
        <v>0.46510765970650608</v>
      </c>
      <c r="AL15">
        <v>5.4442966961949196E-2</v>
      </c>
      <c r="AM15">
        <v>0.58021403842177255</v>
      </c>
      <c r="AN15">
        <v>1.853223555538454</v>
      </c>
      <c r="AO15">
        <v>16.830889259076844</v>
      </c>
      <c r="AP15">
        <v>30.766940591133729</v>
      </c>
      <c r="AQ15">
        <v>0.70055122193603858</v>
      </c>
      <c r="AR15">
        <v>0.95761460644730345</v>
      </c>
      <c r="AS15">
        <v>-1.0000000000000009</v>
      </c>
      <c r="AT15">
        <v>-1.0000000000000009</v>
      </c>
      <c r="AU15">
        <v>-1.6750194795830424</v>
      </c>
      <c r="AV15">
        <v>101.25108309258552</v>
      </c>
      <c r="AW15">
        <v>101.43274631582156</v>
      </c>
      <c r="AX15">
        <v>0.26690944236518244</v>
      </c>
      <c r="AY15">
        <v>52.593514750495686</v>
      </c>
    </row>
    <row r="16" spans="1:52" x14ac:dyDescent="0.25">
      <c r="A16">
        <v>3054</v>
      </c>
      <c r="B16" t="s">
        <v>1519</v>
      </c>
      <c r="C16">
        <v>2.0587516839817281</v>
      </c>
      <c r="D16">
        <v>6.160880590962501E-2</v>
      </c>
      <c r="E16">
        <v>0.75617699653983561</v>
      </c>
      <c r="F16">
        <v>0.77623492366005464</v>
      </c>
      <c r="G16">
        <v>2.8971329122258971E-2</v>
      </c>
      <c r="H16">
        <v>0</v>
      </c>
      <c r="I16">
        <v>1.7382797473355369</v>
      </c>
      <c r="J16">
        <v>2.8971329122258971E-2</v>
      </c>
      <c r="K16">
        <v>-1.000000000000002</v>
      </c>
      <c r="L16">
        <v>-1.000000000000002</v>
      </c>
      <c r="M16">
        <v>0.57942658244517853</v>
      </c>
      <c r="N16">
        <v>4.5732663549773163</v>
      </c>
      <c r="O16">
        <v>1.5887192641452197</v>
      </c>
      <c r="P16">
        <v>5.4330965592224763</v>
      </c>
      <c r="Q16">
        <v>2.0050940935132378</v>
      </c>
      <c r="R16">
        <v>0.33333333333333393</v>
      </c>
      <c r="S16">
        <v>0.38644132129210546</v>
      </c>
      <c r="T16">
        <v>-8.9608552261884078E-2</v>
      </c>
      <c r="U16">
        <v>-2.3466657664016576E-2</v>
      </c>
      <c r="V16">
        <v>23.109124623091194</v>
      </c>
      <c r="W16">
        <v>0.36159934097573621</v>
      </c>
      <c r="X16">
        <v>-1.000000000000002</v>
      </c>
      <c r="Y16">
        <v>-1.000000000000002</v>
      </c>
      <c r="Z16">
        <v>39.384874438409568</v>
      </c>
      <c r="AA16">
        <v>8.5788668771804161E-2</v>
      </c>
      <c r="AB16">
        <v>6.4873401438596545E-3</v>
      </c>
      <c r="AC16">
        <v>0.19313710552043914</v>
      </c>
      <c r="AD16">
        <v>14.270655721805145</v>
      </c>
      <c r="AE16">
        <v>-1.000000000000002</v>
      </c>
      <c r="AF16">
        <v>-1.000000000000002</v>
      </c>
      <c r="AG16">
        <v>-1.000000000000002</v>
      </c>
      <c r="AH16">
        <v>0</v>
      </c>
      <c r="AI16">
        <v>-2.3466657664016576E-2</v>
      </c>
      <c r="AJ16">
        <v>4.8253791348192021E-2</v>
      </c>
      <c r="AK16">
        <v>0.15030554924446088</v>
      </c>
      <c r="AL16">
        <v>0.10874430155933799</v>
      </c>
      <c r="AM16">
        <v>0.16805831274880392</v>
      </c>
      <c r="AN16">
        <v>2.9598764957244086</v>
      </c>
      <c r="AO16">
        <v>4.9529855649424013</v>
      </c>
      <c r="AP16">
        <v>24.84740437042673</v>
      </c>
      <c r="AQ16">
        <v>0.60669944469953829</v>
      </c>
      <c r="AR16">
        <v>0.39057067009799523</v>
      </c>
      <c r="AS16">
        <v>-1.000000000000002</v>
      </c>
      <c r="AT16">
        <v>-1.000000000000002</v>
      </c>
      <c r="AU16">
        <v>2.781329017173293</v>
      </c>
      <c r="AV16">
        <v>48.911126358329298</v>
      </c>
      <c r="AW16">
        <v>46.564460591927642</v>
      </c>
      <c r="AX16">
        <v>1.7130422494796536E-4</v>
      </c>
      <c r="AY16">
        <v>-47.59038958673441</v>
      </c>
    </row>
    <row r="17" spans="1:51" x14ac:dyDescent="0.25">
      <c r="A17">
        <v>3102</v>
      </c>
      <c r="B17" t="s">
        <v>1536</v>
      </c>
      <c r="C17">
        <v>4.0772800365777799</v>
      </c>
      <c r="D17">
        <v>0.239421991861727</v>
      </c>
      <c r="E17">
        <v>0.17117809219057573</v>
      </c>
      <c r="F17">
        <v>0.20324169127695679</v>
      </c>
      <c r="G17">
        <v>9.7675538251490446E-3</v>
      </c>
      <c r="H17">
        <v>0</v>
      </c>
      <c r="I17">
        <v>0.58605322950894134</v>
      </c>
      <c r="J17">
        <v>9.7675538251490446E-3</v>
      </c>
      <c r="K17">
        <v>-1.0000000000000009</v>
      </c>
      <c r="L17">
        <v>-1.0000000000000009</v>
      </c>
      <c r="M17">
        <v>0.19535107650298</v>
      </c>
      <c r="N17">
        <v>4.8665749573636745</v>
      </c>
      <c r="O17">
        <v>0.61308361722620086</v>
      </c>
      <c r="P17">
        <v>4.1174853271003439E-2</v>
      </c>
      <c r="Q17">
        <v>0.12554396528407563</v>
      </c>
      <c r="R17">
        <v>0.33333333333333348</v>
      </c>
      <c r="S17">
        <v>0.30635520568341085</v>
      </c>
      <c r="T17">
        <v>-0.13853712537805982</v>
      </c>
      <c r="U17">
        <v>-1.0320777826273374E-2</v>
      </c>
      <c r="V17">
        <v>19.242523279490491</v>
      </c>
      <c r="W17">
        <v>-2.270925638300772E-2</v>
      </c>
      <c r="X17">
        <v>-1.0000000000000009</v>
      </c>
      <c r="Y17">
        <v>-1.0000000000000009</v>
      </c>
      <c r="Z17">
        <v>35.191708506272988</v>
      </c>
      <c r="AA17">
        <v>0.16941480064682937</v>
      </c>
      <c r="AB17">
        <v>4.4719793868649861E-2</v>
      </c>
      <c r="AC17">
        <v>0.10233823071448883</v>
      </c>
      <c r="AD17">
        <v>15.823641261498405</v>
      </c>
      <c r="AE17">
        <v>-1.0000000000000009</v>
      </c>
      <c r="AF17">
        <v>-1.0000000000000009</v>
      </c>
      <c r="AG17">
        <v>-1.0000000000000009</v>
      </c>
      <c r="AH17">
        <v>0</v>
      </c>
      <c r="AI17">
        <v>-1.0320777826273374E-2</v>
      </c>
      <c r="AJ17">
        <v>-0.1911387567701435</v>
      </c>
      <c r="AK17">
        <v>-8.3197663791250417E-2</v>
      </c>
      <c r="AL17">
        <v>-7.3790162278867061E-2</v>
      </c>
      <c r="AM17">
        <v>-0.13021307482265093</v>
      </c>
      <c r="AN17">
        <v>-2.8004478408223945</v>
      </c>
      <c r="AO17">
        <v>-3.6713151895225256</v>
      </c>
      <c r="AP17">
        <v>19.828576508999415</v>
      </c>
      <c r="AQ17">
        <v>0.49083063581241154</v>
      </c>
      <c r="AR17">
        <v>-1.294170255785887E-2</v>
      </c>
      <c r="AS17">
        <v>-1.0000000000000009</v>
      </c>
      <c r="AT17">
        <v>-1.0000000000000009</v>
      </c>
      <c r="AU17">
        <v>0.32878565656103276</v>
      </c>
      <c r="AV17">
        <v>36.386968274114139</v>
      </c>
      <c r="AW17">
        <v>35.354890491486799</v>
      </c>
      <c r="AX17">
        <v>0.36693456639607624</v>
      </c>
      <c r="AY17">
        <v>-5.7611658646591568</v>
      </c>
    </row>
    <row r="18" spans="1:51" x14ac:dyDescent="0.25">
      <c r="A18">
        <v>3134</v>
      </c>
      <c r="B18" t="s">
        <v>1548</v>
      </c>
      <c r="C18">
        <v>5.6340100141534659</v>
      </c>
      <c r="D18">
        <v>3.7808833012231299E-2</v>
      </c>
      <c r="E18">
        <v>0.22993498564325227</v>
      </c>
      <c r="F18">
        <v>0.25341200927553426</v>
      </c>
      <c r="G18">
        <v>0.23450161403411979</v>
      </c>
      <c r="H18">
        <v>0</v>
      </c>
      <c r="I18">
        <v>14.070096842047192</v>
      </c>
      <c r="J18">
        <v>0.23450161403411979</v>
      </c>
      <c r="K18">
        <v>-0.99999999999999811</v>
      </c>
      <c r="L18">
        <v>-0.99999999999999811</v>
      </c>
      <c r="M18">
        <v>4.6900322806823969</v>
      </c>
      <c r="N18">
        <v>19.957518865476192</v>
      </c>
      <c r="O18">
        <v>-1.0177616946607075</v>
      </c>
      <c r="P18">
        <v>-2.4338827396830887</v>
      </c>
      <c r="Q18">
        <v>-1.048787021528268</v>
      </c>
      <c r="R18">
        <v>0.33333333333333276</v>
      </c>
      <c r="S18">
        <v>0.42785234324827298</v>
      </c>
      <c r="T18">
        <v>-9.9393522262261769E-3</v>
      </c>
      <c r="U18">
        <v>2.8729634506950385E-2</v>
      </c>
      <c r="V18">
        <v>21.818973793128393</v>
      </c>
      <c r="W18">
        <v>0.73069991969634818</v>
      </c>
      <c r="X18">
        <v>-0.99999999999999811</v>
      </c>
      <c r="Y18">
        <v>-0.99999999999999811</v>
      </c>
      <c r="Z18">
        <v>54.002456607288003</v>
      </c>
      <c r="AA18">
        <v>0.16984676004538135</v>
      </c>
      <c r="AB18">
        <v>0.31574993996389766</v>
      </c>
      <c r="AC18">
        <v>0.17904869670447882</v>
      </c>
      <c r="AD18">
        <v>33.232269835687873</v>
      </c>
      <c r="AE18">
        <v>-0.99999999999999811</v>
      </c>
      <c r="AF18">
        <v>-0.99999999999999811</v>
      </c>
      <c r="AG18">
        <v>-0.99999999999999811</v>
      </c>
      <c r="AH18">
        <v>0</v>
      </c>
      <c r="AI18">
        <v>2.8729634506950385E-2</v>
      </c>
      <c r="AJ18">
        <v>0.12982258592226503</v>
      </c>
      <c r="AK18">
        <v>0.21942841612991737</v>
      </c>
      <c r="AL18">
        <v>0.12195718003689873</v>
      </c>
      <c r="AM18">
        <v>0.16179821181724058</v>
      </c>
      <c r="AN18">
        <v>3.6980424305337927</v>
      </c>
      <c r="AO18">
        <v>5.142097376080601</v>
      </c>
      <c r="AP18">
        <v>35.889070635175557</v>
      </c>
      <c r="AQ18">
        <v>0.77997595886232962</v>
      </c>
      <c r="AR18">
        <v>0.96520153373046791</v>
      </c>
      <c r="AS18">
        <v>-0.99999999999999811</v>
      </c>
      <c r="AT18">
        <v>-0.99999999999999811</v>
      </c>
      <c r="AU18">
        <v>-0.79537501225273355</v>
      </c>
      <c r="AV18">
        <v>79.102072848844813</v>
      </c>
      <c r="AW18">
        <v>81.975036299539852</v>
      </c>
      <c r="AX18">
        <v>0.21466877093273518</v>
      </c>
      <c r="AY18">
        <v>8.6133702911089465</v>
      </c>
    </row>
    <row r="19" spans="1:51" x14ac:dyDescent="0.25">
      <c r="A19">
        <v>3275</v>
      </c>
      <c r="B19" t="s">
        <v>1618</v>
      </c>
      <c r="C19">
        <v>4.3939928928988419</v>
      </c>
      <c r="D19">
        <v>0.19872110129861237</v>
      </c>
      <c r="E19">
        <v>-0.43344770842402558</v>
      </c>
      <c r="F19">
        <v>-0.37603368618143201</v>
      </c>
      <c r="G19">
        <v>6.0849128506309587E-2</v>
      </c>
      <c r="H19">
        <v>0</v>
      </c>
      <c r="I19">
        <v>3.6509477103785732</v>
      </c>
      <c r="J19">
        <v>6.0849128506309587E-2</v>
      </c>
      <c r="K19">
        <v>-1.0000000000000013</v>
      </c>
      <c r="L19">
        <v>-1.0000000000000013</v>
      </c>
      <c r="M19">
        <v>1.2169825701261907</v>
      </c>
      <c r="N19">
        <v>7.6689069170959954</v>
      </c>
      <c r="O19">
        <v>-2.4352057628397397</v>
      </c>
      <c r="P19">
        <v>-1.5394901213348751</v>
      </c>
      <c r="Q19">
        <v>-0.71933874495158046</v>
      </c>
      <c r="R19">
        <v>0.33333333333333376</v>
      </c>
      <c r="S19">
        <v>0.26920796630644045</v>
      </c>
      <c r="T19">
        <v>0.35042141951173345</v>
      </c>
      <c r="U19">
        <v>1.4163271070494796E-2</v>
      </c>
      <c r="V19">
        <v>36.251074468627706</v>
      </c>
      <c r="W19">
        <v>1.960828959470317</v>
      </c>
      <c r="X19">
        <v>-1.0000000000000013</v>
      </c>
      <c r="Y19">
        <v>-1.0000000000000013</v>
      </c>
      <c r="Z19">
        <v>51.976303837269469</v>
      </c>
      <c r="AA19">
        <v>7.7388736428797122E-2</v>
      </c>
      <c r="AB19">
        <v>0.16284860081991082</v>
      </c>
      <c r="AC19">
        <v>8.8654025023158695E-2</v>
      </c>
      <c r="AD19">
        <v>16.444568113593334</v>
      </c>
      <c r="AE19">
        <v>-1.0000000000000013</v>
      </c>
      <c r="AF19">
        <v>-1.0000000000000013</v>
      </c>
      <c r="AG19">
        <v>-1.0000000000000013</v>
      </c>
      <c r="AH19">
        <v>0</v>
      </c>
      <c r="AI19">
        <v>1.4163271070494796E-2</v>
      </c>
      <c r="AJ19">
        <v>-1.5328278836816533E-2</v>
      </c>
      <c r="AK19">
        <v>5.5292640504838271E-3</v>
      </c>
      <c r="AL19">
        <v>0.10721383717440607</v>
      </c>
      <c r="AM19">
        <v>-3.1792322409940073E-2</v>
      </c>
      <c r="AN19">
        <v>2.6037045351760675</v>
      </c>
      <c r="AO19">
        <v>-0.76716173999608273</v>
      </c>
      <c r="AP19">
        <v>39.902022179006281</v>
      </c>
      <c r="AQ19">
        <v>0.96712599022200196</v>
      </c>
      <c r="AR19">
        <v>2.021678087976627</v>
      </c>
      <c r="AS19">
        <v>-1.0000000000000013</v>
      </c>
      <c r="AT19">
        <v>-1.0000000000000013</v>
      </c>
      <c r="AU19">
        <v>-1.0953724311330126</v>
      </c>
      <c r="AV19">
        <v>58.87804901436941</v>
      </c>
      <c r="AW19">
        <v>60.294376121418892</v>
      </c>
      <c r="AX19">
        <v>0.30430141140045863</v>
      </c>
      <c r="AY19">
        <v>10.730967404334185</v>
      </c>
    </row>
    <row r="20" spans="1:51" x14ac:dyDescent="0.25">
      <c r="A20">
        <v>3276</v>
      </c>
      <c r="B20" t="s">
        <v>1619</v>
      </c>
      <c r="C20">
        <v>-0.86925604164154135</v>
      </c>
      <c r="D20">
        <v>0.11452017510456576</v>
      </c>
      <c r="E20">
        <v>5.3334957145066708</v>
      </c>
      <c r="F20">
        <v>5.3681085224853868</v>
      </c>
      <c r="G20">
        <v>-3.7270877184989053E-2</v>
      </c>
      <c r="H20">
        <v>0</v>
      </c>
      <c r="I20">
        <v>-2.2362526310993474</v>
      </c>
      <c r="J20">
        <v>-3.7270877184989053E-2</v>
      </c>
      <c r="K20">
        <v>-1.0000000000000007</v>
      </c>
      <c r="L20">
        <v>-1.0000000000000007</v>
      </c>
      <c r="M20">
        <v>-0.74541754369978197</v>
      </c>
      <c r="N20">
        <v>2.2625998497445061</v>
      </c>
      <c r="O20">
        <v>0.33474325521644743</v>
      </c>
      <c r="P20">
        <v>2.4988654269186021</v>
      </c>
      <c r="Q20">
        <v>0.72730362215916755</v>
      </c>
      <c r="R20">
        <v>0.3333333333333337</v>
      </c>
      <c r="S20">
        <v>0.31972558906273219</v>
      </c>
      <c r="T20">
        <v>0.21451210287743994</v>
      </c>
      <c r="U20">
        <v>-1.5098659255696948E-2</v>
      </c>
      <c r="V20">
        <v>35.589729728111912</v>
      </c>
      <c r="W20">
        <v>1.4111444212409385</v>
      </c>
      <c r="X20">
        <v>-1.0000000000000007</v>
      </c>
      <c r="Y20">
        <v>-1.0000000000000007</v>
      </c>
      <c r="Z20">
        <v>60.501191311723801</v>
      </c>
      <c r="AA20">
        <v>3.8266524482567357E-2</v>
      </c>
      <c r="AB20">
        <v>0.17093445976628455</v>
      </c>
      <c r="AC20">
        <v>0.27448217498020294</v>
      </c>
      <c r="AD20">
        <v>24.184157961452748</v>
      </c>
      <c r="AE20">
        <v>-1.0000000000000007</v>
      </c>
      <c r="AF20">
        <v>-1.0000000000000007</v>
      </c>
      <c r="AG20">
        <v>-1.0000000000000007</v>
      </c>
      <c r="AH20">
        <v>0</v>
      </c>
      <c r="AI20">
        <v>-1.5098659255696948E-2</v>
      </c>
      <c r="AJ20">
        <v>-1.7526357714349454E-2</v>
      </c>
      <c r="AK20">
        <v>0.44443623039255953</v>
      </c>
      <c r="AL20">
        <v>-1.2182561802369998E-3</v>
      </c>
      <c r="AM20">
        <v>0.23414963129987287</v>
      </c>
      <c r="AN20">
        <v>-0.11808819307767246</v>
      </c>
      <c r="AO20">
        <v>8.0759219344596147</v>
      </c>
      <c r="AP20">
        <v>33.353477097012565</v>
      </c>
      <c r="AQ20">
        <v>0.85247236601780907</v>
      </c>
      <c r="AR20">
        <v>1.3738735440559495</v>
      </c>
      <c r="AS20">
        <v>-1.0000000000000007</v>
      </c>
      <c r="AT20">
        <v>-1.0000000000000007</v>
      </c>
      <c r="AU20">
        <v>6.0954121446445546</v>
      </c>
      <c r="AV20">
        <v>70.839713095927948</v>
      </c>
      <c r="AW20">
        <v>69.329847170358263</v>
      </c>
      <c r="AX20">
        <v>9.6104761688527884E-2</v>
      </c>
      <c r="AY20">
        <v>13.752315480794365</v>
      </c>
    </row>
    <row r="21" spans="1:51" x14ac:dyDescent="0.25">
      <c r="A21">
        <v>3277</v>
      </c>
      <c r="B21" t="s">
        <v>1620</v>
      </c>
      <c r="C21">
        <v>2.9345421270788061</v>
      </c>
      <c r="D21">
        <v>-0.17286021321719858</v>
      </c>
      <c r="E21">
        <v>7.6340005516143323</v>
      </c>
      <c r="F21">
        <v>7.5793416711781942</v>
      </c>
      <c r="G21">
        <v>7.5984599983251078E-2</v>
      </c>
      <c r="H21">
        <v>0</v>
      </c>
      <c r="I21">
        <v>4.559075998995068</v>
      </c>
      <c r="J21">
        <v>7.5984599983251078E-2</v>
      </c>
      <c r="K21">
        <v>-0.999999999999999</v>
      </c>
      <c r="L21">
        <v>-0.999999999999999</v>
      </c>
      <c r="M21">
        <v>1.5196919996650218</v>
      </c>
      <c r="N21">
        <v>15.072959797252059</v>
      </c>
      <c r="O21">
        <v>-0.49422501954079151</v>
      </c>
      <c r="P21">
        <v>53.237923607259837</v>
      </c>
      <c r="Q21">
        <v>17.642844581169513</v>
      </c>
      <c r="R21">
        <v>0.33333333333333282</v>
      </c>
      <c r="S21">
        <v>0.1890884283539348</v>
      </c>
      <c r="T21">
        <v>2.5438898223736107E-3</v>
      </c>
      <c r="U21">
        <v>6.2391859426823414E-3</v>
      </c>
      <c r="V21">
        <v>18.208809498762903</v>
      </c>
      <c r="W21">
        <v>0.34517104289558992</v>
      </c>
      <c r="X21">
        <v>-0.999999999999999</v>
      </c>
      <c r="Y21">
        <v>-0.999999999999999</v>
      </c>
      <c r="Z21">
        <v>102.99681323302825</v>
      </c>
      <c r="AA21">
        <v>0.43657487413029344</v>
      </c>
      <c r="AB21">
        <v>0.57641858027334858</v>
      </c>
      <c r="AC21">
        <v>0.32990972865827406</v>
      </c>
      <c r="AD21">
        <v>67.145159153095761</v>
      </c>
      <c r="AE21">
        <v>-0.999999999999999</v>
      </c>
      <c r="AF21">
        <v>-0.999999999999999</v>
      </c>
      <c r="AG21">
        <v>-0.999999999999999</v>
      </c>
      <c r="AH21">
        <v>0</v>
      </c>
      <c r="AI21">
        <v>6.2391859426823414E-3</v>
      </c>
      <c r="AJ21">
        <v>8.9783167678473622E-3</v>
      </c>
      <c r="AK21">
        <v>-0.17055513786245249</v>
      </c>
      <c r="AL21">
        <v>0.23934538942479455</v>
      </c>
      <c r="AM21">
        <v>-6.2519978617111352E-2</v>
      </c>
      <c r="AN21">
        <v>6.0285263194591003</v>
      </c>
      <c r="AO21">
        <v>-2.4157751547400457</v>
      </c>
      <c r="AP21">
        <v>22.767885497757973</v>
      </c>
      <c r="AQ21">
        <v>0.53120483745232383</v>
      </c>
      <c r="AR21">
        <v>0.42115564287884066</v>
      </c>
      <c r="AS21">
        <v>-0.999999999999999</v>
      </c>
      <c r="AT21">
        <v>-0.999999999999999</v>
      </c>
      <c r="AU21">
        <v>25.222186252347715</v>
      </c>
      <c r="AV21">
        <v>115.65399787554021</v>
      </c>
      <c r="AW21">
        <v>116.27791646980843</v>
      </c>
      <c r="AX21">
        <v>0.40994137911264061</v>
      </c>
      <c r="AY21">
        <v>27.335821243286819</v>
      </c>
    </row>
    <row r="22" spans="1:51" x14ac:dyDescent="0.25">
      <c r="A22">
        <v>3291</v>
      </c>
      <c r="B22" t="s">
        <v>1627</v>
      </c>
      <c r="C22">
        <v>4.351523864154716</v>
      </c>
      <c r="D22">
        <v>0.13599020433153802</v>
      </c>
      <c r="E22">
        <v>0.41325738287245034</v>
      </c>
      <c r="F22">
        <v>0.45980487648837615</v>
      </c>
      <c r="G22">
        <v>-0.161879221177818</v>
      </c>
      <c r="H22">
        <v>0</v>
      </c>
      <c r="I22">
        <v>-9.7127532706690758</v>
      </c>
      <c r="J22">
        <v>-0.161879221177818</v>
      </c>
      <c r="K22">
        <v>-0.99999999999999944</v>
      </c>
      <c r="L22">
        <v>-0.99999999999999944</v>
      </c>
      <c r="M22">
        <v>-3.2375844235563589</v>
      </c>
      <c r="N22">
        <v>-4.9014245300259862</v>
      </c>
      <c r="O22">
        <v>1.4699254762945626</v>
      </c>
      <c r="P22">
        <v>0.58252323070036627</v>
      </c>
      <c r="Q22">
        <v>0.48936121665113486</v>
      </c>
      <c r="R22">
        <v>0.33333333333333315</v>
      </c>
      <c r="S22">
        <v>0.31200353267851672</v>
      </c>
      <c r="T22">
        <v>-7.6432405634796086E-2</v>
      </c>
      <c r="U22">
        <v>-3.5143942214591658E-3</v>
      </c>
      <c r="V22">
        <v>29.090771493336501</v>
      </c>
      <c r="W22">
        <v>0.4414100627999899</v>
      </c>
      <c r="X22">
        <v>-0.99999999999999944</v>
      </c>
      <c r="Y22">
        <v>-0.99999999999999944</v>
      </c>
      <c r="Z22">
        <v>36.005556939076676</v>
      </c>
      <c r="AA22">
        <v>0.16424397560274118</v>
      </c>
      <c r="AB22">
        <v>4.2286312222461653E-2</v>
      </c>
      <c r="AC22">
        <v>-7.8021803243422005E-2</v>
      </c>
      <c r="AD22">
        <v>6.4254242290890424</v>
      </c>
      <c r="AE22">
        <v>-0.99999999999999944</v>
      </c>
      <c r="AF22">
        <v>-0.99999999999999944</v>
      </c>
      <c r="AG22">
        <v>-0.99999999999999944</v>
      </c>
      <c r="AH22">
        <v>0</v>
      </c>
      <c r="AI22">
        <v>-3.5143942214591658E-3</v>
      </c>
      <c r="AJ22">
        <v>-0.10919124621537363</v>
      </c>
      <c r="AK22">
        <v>-1.4291816350281247E-2</v>
      </c>
      <c r="AL22">
        <v>-0.17631339806543067</v>
      </c>
      <c r="AM22">
        <v>0.17279101252247095</v>
      </c>
      <c r="AN22">
        <v>-4.9537911827126369</v>
      </c>
      <c r="AO22">
        <v>4.24831623131037</v>
      </c>
      <c r="AP22">
        <v>19.378018222667428</v>
      </c>
      <c r="AQ22">
        <v>0.56539006615559495</v>
      </c>
      <c r="AR22">
        <v>0.27953084162217201</v>
      </c>
      <c r="AS22">
        <v>-0.99999999999999944</v>
      </c>
      <c r="AT22">
        <v>-0.99999999999999944</v>
      </c>
      <c r="AU22">
        <v>0.94916609313951095</v>
      </c>
      <c r="AV22">
        <v>35.352448640361061</v>
      </c>
      <c r="AW22">
        <v>35.001009218215145</v>
      </c>
      <c r="AX22">
        <v>2.0397187933544197E-3</v>
      </c>
      <c r="AY22">
        <v>-18.648296674574301</v>
      </c>
    </row>
    <row r="23" spans="1:51" x14ac:dyDescent="0.25">
      <c r="A23">
        <v>3293</v>
      </c>
      <c r="B23" t="s">
        <v>1629</v>
      </c>
      <c r="C23">
        <v>4.3334482000925867</v>
      </c>
      <c r="D23">
        <v>8.0266306997168593E-2</v>
      </c>
      <c r="E23">
        <v>-7.3604709974127214E-2</v>
      </c>
      <c r="F23">
        <v>-4.3679016715283348E-2</v>
      </c>
      <c r="G23">
        <v>0.57365618231979976</v>
      </c>
      <c r="H23">
        <v>0</v>
      </c>
      <c r="I23">
        <v>34.419370939187978</v>
      </c>
      <c r="J23">
        <v>0.57365618231979976</v>
      </c>
      <c r="K23">
        <v>-1.0000000000000018</v>
      </c>
      <c r="L23">
        <v>-1.0000000000000018</v>
      </c>
      <c r="M23">
        <v>11.47312364639599</v>
      </c>
      <c r="N23">
        <v>38.709140122565273</v>
      </c>
      <c r="O23">
        <v>-0.45328878250487464</v>
      </c>
      <c r="P23">
        <v>1.3909825606594124</v>
      </c>
      <c r="Q23">
        <v>0.37306348452164256</v>
      </c>
      <c r="R23">
        <v>0.3333333333333337</v>
      </c>
      <c r="S23">
        <v>0.48032049349856032</v>
      </c>
      <c r="T23">
        <v>0.30785323329622871</v>
      </c>
      <c r="U23">
        <v>-3.9959219240396776E-3</v>
      </c>
      <c r="V23">
        <v>21.754198235371334</v>
      </c>
      <c r="W23">
        <v>1.6094855625742939</v>
      </c>
      <c r="X23">
        <v>-1.0000000000000018</v>
      </c>
      <c r="Y23">
        <v>-1.0000000000000018</v>
      </c>
      <c r="Z23">
        <v>89.003861645163141</v>
      </c>
      <c r="AA23">
        <v>0.24591566201600307</v>
      </c>
      <c r="AB23">
        <v>0.53434663137061422</v>
      </c>
      <c r="AC23">
        <v>0.55726970511878626</v>
      </c>
      <c r="AD23">
        <v>66.876599925270142</v>
      </c>
      <c r="AE23">
        <v>-1.0000000000000018</v>
      </c>
      <c r="AF23">
        <v>-1.0000000000000018</v>
      </c>
      <c r="AG23">
        <v>-1.0000000000000018</v>
      </c>
      <c r="AH23">
        <v>0</v>
      </c>
      <c r="AI23">
        <v>-3.9959219240396776E-3</v>
      </c>
      <c r="AJ23">
        <v>-0.14586033388602718</v>
      </c>
      <c r="AK23">
        <v>-4.8085734607494462E-2</v>
      </c>
      <c r="AL23">
        <v>-5.6626557349432373E-3</v>
      </c>
      <c r="AM23">
        <v>0.32741910085298825</v>
      </c>
      <c r="AN23">
        <v>-0.87086806280371698</v>
      </c>
      <c r="AO23">
        <v>7.9450488482872332</v>
      </c>
      <c r="AP23">
        <v>56.173569174559304</v>
      </c>
      <c r="AQ23">
        <v>1.1175111382040832</v>
      </c>
      <c r="AR23">
        <v>2.1831417448940931</v>
      </c>
      <c r="AS23">
        <v>-1.0000000000000018</v>
      </c>
      <c r="AT23">
        <v>-1.0000000000000018</v>
      </c>
      <c r="AU23">
        <v>0.32938446780635922</v>
      </c>
      <c r="AV23">
        <v>135.65805061601566</v>
      </c>
      <c r="AW23">
        <v>135.25845842361167</v>
      </c>
      <c r="AX23">
        <v>0.5273474002362093</v>
      </c>
      <c r="AY23">
        <v>73.343792731898247</v>
      </c>
    </row>
    <row r="24" spans="1:51" x14ac:dyDescent="0.25">
      <c r="A24">
        <v>3294</v>
      </c>
      <c r="B24" t="s">
        <v>1630</v>
      </c>
      <c r="C24">
        <v>4.7651427935216777</v>
      </c>
      <c r="D24">
        <v>6.4272032641598614E-2</v>
      </c>
      <c r="E24">
        <v>-1.3994656489799968</v>
      </c>
      <c r="F24">
        <v>-1.3688504891401945</v>
      </c>
      <c r="G24">
        <v>-9.2581556062917666E-2</v>
      </c>
      <c r="H24">
        <v>0</v>
      </c>
      <c r="I24">
        <v>-5.5548933637750615</v>
      </c>
      <c r="J24">
        <v>-9.2581556062917666E-2</v>
      </c>
      <c r="K24">
        <v>-0.99999999999999822</v>
      </c>
      <c r="L24">
        <v>-0.99999999999999822</v>
      </c>
      <c r="M24">
        <v>-1.8516311212583538</v>
      </c>
      <c r="N24">
        <v>-2.1586010593935758</v>
      </c>
      <c r="O24">
        <v>1.4391333890681952</v>
      </c>
      <c r="P24">
        <v>-0.94724395136666184</v>
      </c>
      <c r="Q24">
        <v>-0.33327671887122645</v>
      </c>
      <c r="R24">
        <v>0.33333333333333315</v>
      </c>
      <c r="S24">
        <v>-2.4251732787020464E-2</v>
      </c>
      <c r="T24">
        <v>1.0011990730857722E-2</v>
      </c>
      <c r="U24">
        <v>6.4949920531082823E-4</v>
      </c>
      <c r="V24">
        <v>16.492985861815946</v>
      </c>
      <c r="W24">
        <v>0.1068133758893112</v>
      </c>
      <c r="X24">
        <v>-0.99999999999999822</v>
      </c>
      <c r="Y24">
        <v>-0.99999999999999822</v>
      </c>
      <c r="Z24">
        <v>44.121456892531313</v>
      </c>
      <c r="AA24">
        <v>0.38612328267007828</v>
      </c>
      <c r="AB24">
        <v>-0.10924953428445729</v>
      </c>
      <c r="AC24">
        <v>0.28236120660611047</v>
      </c>
      <c r="AD24">
        <v>27.961747749586586</v>
      </c>
      <c r="AE24">
        <v>-0.99999999999999822</v>
      </c>
      <c r="AF24">
        <v>-0.99999999999999822</v>
      </c>
      <c r="AG24">
        <v>-0.99999999999999822</v>
      </c>
      <c r="AH24">
        <v>0</v>
      </c>
      <c r="AI24">
        <v>6.4949920531082823E-4</v>
      </c>
      <c r="AJ24">
        <v>-1.1110733493025271E-2</v>
      </c>
      <c r="AK24">
        <v>-0.17276474313153864</v>
      </c>
      <c r="AL24">
        <v>-7.1580370553604361E-2</v>
      </c>
      <c r="AM24">
        <v>-0.2284273620815554</v>
      </c>
      <c r="AN24">
        <v>-1.8450629313052351</v>
      </c>
      <c r="AO24">
        <v>-6.5745077676965806</v>
      </c>
      <c r="AP24">
        <v>10.93809249804089</v>
      </c>
      <c r="AQ24">
        <v>0.31974309048248101</v>
      </c>
      <c r="AR24">
        <v>1.4231819826393585E-2</v>
      </c>
      <c r="AS24">
        <v>-0.99999999999999822</v>
      </c>
      <c r="AT24">
        <v>-0.99999999999999822</v>
      </c>
      <c r="AU24">
        <v>-1.7021272080114207</v>
      </c>
      <c r="AV24">
        <v>35.388348065441114</v>
      </c>
      <c r="AW24">
        <v>35.453297985972199</v>
      </c>
      <c r="AX24">
        <v>0.11663785403456065</v>
      </c>
      <c r="AY24">
        <v>7.9168238618760309</v>
      </c>
    </row>
    <row r="25" spans="1:51" x14ac:dyDescent="0.25">
      <c r="A25">
        <v>3740</v>
      </c>
      <c r="B25" t="s">
        <v>1832</v>
      </c>
      <c r="C25">
        <v>3.5971848875790857</v>
      </c>
      <c r="D25">
        <v>2.4393011718960769E-3</v>
      </c>
      <c r="E25">
        <v>0.36866910262733121</v>
      </c>
      <c r="F25">
        <v>0.37456832062690215</v>
      </c>
      <c r="G25">
        <v>0.7019260744127318</v>
      </c>
      <c r="H25">
        <v>0</v>
      </c>
      <c r="I25">
        <v>42.115564464763899</v>
      </c>
      <c r="J25">
        <v>0.7019260744127318</v>
      </c>
      <c r="K25">
        <v>-0.99999999999999667</v>
      </c>
      <c r="L25">
        <v>-0.99999999999999667</v>
      </c>
      <c r="M25">
        <v>14.038521488254638</v>
      </c>
      <c r="N25">
        <v>46.087317672969874</v>
      </c>
      <c r="O25">
        <v>6.5259325565632978E-2</v>
      </c>
      <c r="P25">
        <v>3.2422469756282659</v>
      </c>
      <c r="Q25">
        <v>1.168069555195373</v>
      </c>
      <c r="R25">
        <v>0.33333333333333237</v>
      </c>
      <c r="S25">
        <v>0.1912903344658666</v>
      </c>
      <c r="T25">
        <v>4.6688283926785992E-2</v>
      </c>
      <c r="U25">
        <v>1.0128190756257547E-2</v>
      </c>
      <c r="V25">
        <v>-4.8194372772195591</v>
      </c>
      <c r="W25">
        <v>3.426191745904629E-2</v>
      </c>
      <c r="X25">
        <v>-0.99999999999999667</v>
      </c>
      <c r="Y25">
        <v>-0.99999999999999667</v>
      </c>
      <c r="Z25">
        <v>26.930597245421382</v>
      </c>
      <c r="AA25">
        <v>0.40433446928647421</v>
      </c>
      <c r="AB25">
        <v>0.2893482131840564</v>
      </c>
      <c r="AC25">
        <v>-8.2043383121619212E-2</v>
      </c>
      <c r="AD25">
        <v>30.581964967445575</v>
      </c>
      <c r="AE25">
        <v>-0.99999999999999667</v>
      </c>
      <c r="AF25">
        <v>-0.99999999999999667</v>
      </c>
      <c r="AG25">
        <v>-0.99999999999999667</v>
      </c>
      <c r="AH25">
        <v>0</v>
      </c>
      <c r="AI25">
        <v>1.0128190756257547E-2</v>
      </c>
      <c r="AJ25">
        <v>5.0273479956333966E-2</v>
      </c>
      <c r="AK25">
        <v>0.31440804987343063</v>
      </c>
      <c r="AL25">
        <v>0.13261865994503141</v>
      </c>
      <c r="AM25">
        <v>0.25978244618649704</v>
      </c>
      <c r="AN25">
        <v>3.5668338984074546</v>
      </c>
      <c r="AO25">
        <v>8.0666014040295799</v>
      </c>
      <c r="AP25">
        <v>37.296127187544336</v>
      </c>
      <c r="AQ25">
        <v>0.58144014248224263</v>
      </c>
      <c r="AR25">
        <v>0.73618799187177864</v>
      </c>
      <c r="AS25">
        <v>-0.99999999999999667</v>
      </c>
      <c r="AT25">
        <v>-0.99999999999999667</v>
      </c>
      <c r="AU25">
        <v>1.5426378758222761</v>
      </c>
      <c r="AV25">
        <v>81.08451632242091</v>
      </c>
      <c r="AW25">
        <v>82.097335398046653</v>
      </c>
      <c r="AX25">
        <v>0.29268887728306642</v>
      </c>
      <c r="AY25">
        <v>31.097553113835666</v>
      </c>
    </row>
    <row r="26" spans="1:51" x14ac:dyDescent="0.25">
      <c r="A26">
        <v>3750</v>
      </c>
      <c r="B26" t="s">
        <v>1838</v>
      </c>
      <c r="C26">
        <v>5.3313473969573684</v>
      </c>
      <c r="D26">
        <v>-0.13399938880766959</v>
      </c>
      <c r="E26">
        <v>0.40953245284571854</v>
      </c>
      <c r="F26">
        <v>0.37281964721722788</v>
      </c>
      <c r="G26">
        <v>0.1987243754123835</v>
      </c>
      <c r="H26">
        <v>0</v>
      </c>
      <c r="I26">
        <v>11.923462524743016</v>
      </c>
      <c r="J26">
        <v>0.1987243754123835</v>
      </c>
      <c r="K26">
        <v>-1.0000000000000011</v>
      </c>
      <c r="L26">
        <v>-1.0000000000000011</v>
      </c>
      <c r="M26">
        <v>3.9744875082476705</v>
      </c>
      <c r="N26">
        <v>17.627629568917627</v>
      </c>
      <c r="O26">
        <v>2.1013236218714422</v>
      </c>
      <c r="P26">
        <v>-1.4431275167574988</v>
      </c>
      <c r="Q26">
        <v>-0.45954508910375341</v>
      </c>
      <c r="R26">
        <v>0.33333333333333348</v>
      </c>
      <c r="S26">
        <v>0.45462849571264585</v>
      </c>
      <c r="T26">
        <v>6.9607133935566487E-2</v>
      </c>
      <c r="U26">
        <v>0.12804573997736357</v>
      </c>
      <c r="V26">
        <v>31.475613101861047</v>
      </c>
      <c r="W26">
        <v>1.7460632719418128</v>
      </c>
      <c r="X26">
        <v>-1.0000000000000011</v>
      </c>
      <c r="Y26">
        <v>-1.0000000000000011</v>
      </c>
      <c r="Z26">
        <v>48.655225474723913</v>
      </c>
      <c r="AA26">
        <v>0.46321574199561077</v>
      </c>
      <c r="AB26">
        <v>-0.28716660736812194</v>
      </c>
      <c r="AC26">
        <v>0.17673401461184288</v>
      </c>
      <c r="AD26">
        <v>17.639157461966587</v>
      </c>
      <c r="AE26">
        <v>-1.0000000000000011</v>
      </c>
      <c r="AF26">
        <v>-1.0000000000000011</v>
      </c>
      <c r="AG26">
        <v>-1.0000000000000011</v>
      </c>
      <c r="AH26">
        <v>0</v>
      </c>
      <c r="AI26">
        <v>0.12804573997736357</v>
      </c>
      <c r="AJ26">
        <v>6.3058279660439406E-2</v>
      </c>
      <c r="AK26">
        <v>-0.16806011844321667</v>
      </c>
      <c r="AL26">
        <v>0.28998742237419495</v>
      </c>
      <c r="AM26">
        <v>-2.2075327370353739E-2</v>
      </c>
      <c r="AN26">
        <v>7.5649769576570698</v>
      </c>
      <c r="AO26">
        <v>-1.3921837764749272</v>
      </c>
      <c r="AP26">
        <v>43.399075626604066</v>
      </c>
      <c r="AQ26">
        <v>0.98561470295891029</v>
      </c>
      <c r="AR26">
        <v>1.944787647354197</v>
      </c>
      <c r="AS26">
        <v>-1.0000000000000011</v>
      </c>
      <c r="AT26">
        <v>-1.0000000000000011</v>
      </c>
      <c r="AU26">
        <v>-8.6725441886526033E-2</v>
      </c>
      <c r="AV26">
        <v>64.890671267166539</v>
      </c>
      <c r="AW26">
        <v>77.695245264902894</v>
      </c>
      <c r="AX26">
        <v>0.23060024354293313</v>
      </c>
      <c r="AY26">
        <v>-8.5499159473669337</v>
      </c>
    </row>
    <row r="27" spans="1:51" x14ac:dyDescent="0.25">
      <c r="A27">
        <v>3755</v>
      </c>
      <c r="B27" t="s">
        <v>1241</v>
      </c>
      <c r="C27">
        <v>6.3077449162929975</v>
      </c>
      <c r="D27">
        <v>-0.26719306402599918</v>
      </c>
      <c r="E27">
        <v>-3.6366231483053929E-2</v>
      </c>
      <c r="F27">
        <v>-0.11293718364453162</v>
      </c>
      <c r="G27">
        <v>0.41203190432673859</v>
      </c>
      <c r="H27">
        <v>0</v>
      </c>
      <c r="I27">
        <v>24.721914259604304</v>
      </c>
      <c r="J27">
        <v>0.41203190432673859</v>
      </c>
      <c r="K27">
        <v>-0.99999999999999867</v>
      </c>
      <c r="L27">
        <v>-0.99999999999999867</v>
      </c>
      <c r="M27">
        <v>8.240638086534771</v>
      </c>
      <c r="N27">
        <v>30.916721992252782</v>
      </c>
      <c r="O27">
        <v>-1.3241149497082985</v>
      </c>
      <c r="P27">
        <v>-2.125643706975723</v>
      </c>
      <c r="Q27">
        <v>-0.7996622865643066</v>
      </c>
      <c r="R27">
        <v>0.33333333333333282</v>
      </c>
      <c r="S27">
        <v>0.44403072885019984</v>
      </c>
      <c r="T27">
        <v>0.101445960154659</v>
      </c>
      <c r="U27">
        <v>6.2289636835461439E-3</v>
      </c>
      <c r="V27">
        <v>18.920283267799984</v>
      </c>
      <c r="W27">
        <v>0.92743898241217948</v>
      </c>
      <c r="X27">
        <v>-0.99999999999999867</v>
      </c>
      <c r="Y27">
        <v>-0.99999999999999867</v>
      </c>
      <c r="Z27">
        <v>78.177362927024589</v>
      </c>
      <c r="AA27">
        <v>0.50214983605126373</v>
      </c>
      <c r="AB27">
        <v>0.38507315069491455</v>
      </c>
      <c r="AC27">
        <v>0.31391185216959899</v>
      </c>
      <c r="AD27">
        <v>60.056741945788822</v>
      </c>
      <c r="AE27">
        <v>-0.99999999999999867</v>
      </c>
      <c r="AF27">
        <v>-0.99999999999999867</v>
      </c>
      <c r="AG27">
        <v>-0.99999999999999867</v>
      </c>
      <c r="AH27">
        <v>0</v>
      </c>
      <c r="AI27">
        <v>6.2289636835461439E-3</v>
      </c>
      <c r="AJ27">
        <v>-0.13646468912715945</v>
      </c>
      <c r="AK27">
        <v>4.260237120024396E-2</v>
      </c>
      <c r="AL27">
        <v>-7.4989053020282401E-2</v>
      </c>
      <c r="AM27">
        <v>0.21603162848011903</v>
      </c>
      <c r="AN27">
        <v>-2.5570497711428568</v>
      </c>
      <c r="AO27">
        <v>5.6138025680041963</v>
      </c>
      <c r="AP27">
        <v>43.642197527404264</v>
      </c>
      <c r="AQ27">
        <v>0.88503898602173747</v>
      </c>
      <c r="AR27">
        <v>1.3394708867389178</v>
      </c>
      <c r="AS27">
        <v>-0.99999999999999867</v>
      </c>
      <c r="AT27">
        <v>-0.99999999999999867</v>
      </c>
      <c r="AU27">
        <v>-0.91259947020883825</v>
      </c>
      <c r="AV27">
        <v>114.7078874872815</v>
      </c>
      <c r="AW27">
        <v>115.33078385563611</v>
      </c>
      <c r="AX27">
        <v>0.47847595107267232</v>
      </c>
      <c r="AY27">
        <v>38.635123724352432</v>
      </c>
    </row>
    <row r="28" spans="1:51" x14ac:dyDescent="0.25">
      <c r="A28">
        <v>3840</v>
      </c>
      <c r="B28" t="s">
        <v>1873</v>
      </c>
      <c r="C28">
        <v>4.82365864493008</v>
      </c>
      <c r="D28">
        <v>0.41413485395237598</v>
      </c>
      <c r="E28">
        <v>-1.8006152630283986E-2</v>
      </c>
      <c r="F28">
        <v>0.10643283710977798</v>
      </c>
      <c r="G28">
        <v>0.14195386971903257</v>
      </c>
      <c r="H28">
        <v>0</v>
      </c>
      <c r="I28">
        <v>8.5172321831419477</v>
      </c>
      <c r="J28">
        <v>0.14195386971903257</v>
      </c>
      <c r="K28">
        <v>-1.0000000000000004</v>
      </c>
      <c r="L28">
        <v>-1.0000000000000004</v>
      </c>
      <c r="M28">
        <v>2.8390773943806509</v>
      </c>
      <c r="N28">
        <v>13.447323665181807</v>
      </c>
      <c r="O28">
        <v>4.2312531984864146</v>
      </c>
      <c r="P28">
        <v>1.3437462519169399</v>
      </c>
      <c r="Q28">
        <v>0.96583820815150634</v>
      </c>
      <c r="R28">
        <v>0.33333333333333337</v>
      </c>
      <c r="S28">
        <v>0.28814594738905247</v>
      </c>
      <c r="T28">
        <v>9.6396404533536317E-2</v>
      </c>
      <c r="U28">
        <v>-2.8834424607905081E-2</v>
      </c>
      <c r="V28">
        <v>21.883495637159371</v>
      </c>
      <c r="W28">
        <v>0.64771627078651151</v>
      </c>
      <c r="X28">
        <v>-1.0000000000000004</v>
      </c>
      <c r="Y28">
        <v>-1.0000000000000004</v>
      </c>
      <c r="Z28">
        <v>51.723416704377506</v>
      </c>
      <c r="AA28">
        <v>0.28426042284625513</v>
      </c>
      <c r="AB28">
        <v>0.30094428941484214</v>
      </c>
      <c r="AC28">
        <v>-7.7230550797641913E-3</v>
      </c>
      <c r="AD28">
        <v>28.87408285906665</v>
      </c>
      <c r="AE28">
        <v>-1.0000000000000004</v>
      </c>
      <c r="AF28">
        <v>-1.0000000000000004</v>
      </c>
      <c r="AG28">
        <v>-1.0000000000000004</v>
      </c>
      <c r="AH28">
        <v>0</v>
      </c>
      <c r="AI28">
        <v>-2.8834424607905081E-2</v>
      </c>
      <c r="AJ28">
        <v>0.116741780855146</v>
      </c>
      <c r="AK28">
        <v>-4.181763857297776E-2</v>
      </c>
      <c r="AL28">
        <v>-6.7210598310267038E-3</v>
      </c>
      <c r="AM28">
        <v>2.7894490628842823E-3</v>
      </c>
      <c r="AN28">
        <v>0.41568240850006233</v>
      </c>
      <c r="AO28">
        <v>-0.13935196629278165</v>
      </c>
      <c r="AP28">
        <v>30.400727820301324</v>
      </c>
      <c r="AQ28">
        <v>0.68904126064801696</v>
      </c>
      <c r="AR28">
        <v>0.78967014050554385</v>
      </c>
      <c r="AS28">
        <v>-1.0000000000000004</v>
      </c>
      <c r="AT28">
        <v>-1.0000000000000004</v>
      </c>
      <c r="AU28">
        <v>1.0722710452612843</v>
      </c>
      <c r="AV28">
        <v>65.031388403266547</v>
      </c>
      <c r="AW28">
        <v>62.147945942476049</v>
      </c>
      <c r="AX28">
        <v>1.4575523668179663E-2</v>
      </c>
      <c r="AY28">
        <v>3.0690289426100152</v>
      </c>
    </row>
    <row r="29" spans="1:51" x14ac:dyDescent="0.25">
      <c r="A29">
        <v>4009</v>
      </c>
      <c r="B29" t="s">
        <v>1943</v>
      </c>
      <c r="C29">
        <v>2.3179182695156944</v>
      </c>
      <c r="D29">
        <v>0.30562285251947768</v>
      </c>
      <c r="E29">
        <v>0.65924028155998748</v>
      </c>
      <c r="F29">
        <v>0.75865459087912612</v>
      </c>
      <c r="G29">
        <v>-0.18130357969544336</v>
      </c>
      <c r="H29">
        <v>0</v>
      </c>
      <c r="I29">
        <v>-10.878214781726596</v>
      </c>
      <c r="J29">
        <v>-0.18130357969544336</v>
      </c>
      <c r="K29">
        <v>-1.0000000000000002</v>
      </c>
      <c r="L29">
        <v>-1.0000000000000002</v>
      </c>
      <c r="M29">
        <v>-3.6260715939088666</v>
      </c>
      <c r="N29">
        <v>-7.8016419213317745</v>
      </c>
      <c r="O29">
        <v>-0.29738847194630724</v>
      </c>
      <c r="P29">
        <v>0.96821754914802227</v>
      </c>
      <c r="Q29">
        <v>0.13566685006384024</v>
      </c>
      <c r="R29">
        <v>0.33333333333333326</v>
      </c>
      <c r="S29">
        <v>0.38555376171919775</v>
      </c>
      <c r="T29">
        <v>-8.2504216887032994E-2</v>
      </c>
      <c r="U29">
        <v>1.9999396488988359E-2</v>
      </c>
      <c r="V29">
        <v>33.507434173997162</v>
      </c>
      <c r="W29">
        <v>0.74180183908530151</v>
      </c>
      <c r="X29">
        <v>-1.0000000000000002</v>
      </c>
      <c r="Y29">
        <v>-1.0000000000000002</v>
      </c>
      <c r="Z29">
        <v>66.677801835417725</v>
      </c>
      <c r="AA29">
        <v>0.43699896904495916</v>
      </c>
      <c r="AB29">
        <v>0.31231716321024433</v>
      </c>
      <c r="AC29">
        <v>-8.8622116028069645E-2</v>
      </c>
      <c r="AD29">
        <v>33.034700811356707</v>
      </c>
      <c r="AE29">
        <v>-1.0000000000000002</v>
      </c>
      <c r="AF29">
        <v>-1.0000000000000002</v>
      </c>
      <c r="AG29">
        <v>-1.0000000000000002</v>
      </c>
      <c r="AH29">
        <v>0</v>
      </c>
      <c r="AI29">
        <v>1.9999396488988359E-2</v>
      </c>
      <c r="AJ29">
        <v>-3.9697538994847452E-2</v>
      </c>
      <c r="AK29">
        <v>-9.8878976586884687E-2</v>
      </c>
      <c r="AL29">
        <v>-4.9348379091254821E-2</v>
      </c>
      <c r="AM29">
        <v>-2.1180429752546449E-2</v>
      </c>
      <c r="AN29">
        <v>-1.4321971722556082</v>
      </c>
      <c r="AO29">
        <v>-1.0239056267480851</v>
      </c>
      <c r="AP29">
        <v>22.629219392270567</v>
      </c>
      <c r="AQ29">
        <v>0.65638227465448662</v>
      </c>
      <c r="AR29">
        <v>0.5604982593898582</v>
      </c>
      <c r="AS29">
        <v>-1.0000000000000002</v>
      </c>
      <c r="AT29">
        <v>-1.0000000000000002</v>
      </c>
      <c r="AU29">
        <v>0.89432144094296639</v>
      </c>
      <c r="AV29">
        <v>57.852254287337843</v>
      </c>
      <c r="AW29">
        <v>59.852193936236681</v>
      </c>
      <c r="AX29">
        <v>0.24183798970123899</v>
      </c>
      <c r="AY29">
        <v>-7.4971343385784834</v>
      </c>
    </row>
    <row r="30" spans="1:51" x14ac:dyDescent="0.25">
      <c r="A30">
        <v>4166</v>
      </c>
      <c r="B30" t="s">
        <v>2024</v>
      </c>
      <c r="C30">
        <v>4.7186033677698829</v>
      </c>
      <c r="D30">
        <v>-1.144604123864553</v>
      </c>
      <c r="E30">
        <v>-3.6642413246074694E-2</v>
      </c>
      <c r="F30">
        <v>-0.40448418789518581</v>
      </c>
      <c r="G30">
        <v>2.7892508261040262E-2</v>
      </c>
      <c r="H30">
        <v>0</v>
      </c>
      <c r="I30">
        <v>1.6735504956624179</v>
      </c>
      <c r="J30">
        <v>2.7892508261040262E-2</v>
      </c>
      <c r="K30">
        <v>-0.99999999999999889</v>
      </c>
      <c r="L30">
        <v>-0.99999999999999889</v>
      </c>
      <c r="M30">
        <v>0.55785016522080577</v>
      </c>
      <c r="N30">
        <v>5.9876696755371164</v>
      </c>
      <c r="O30">
        <v>-1.1035532278238239E-2</v>
      </c>
      <c r="P30">
        <v>1.734727374540987</v>
      </c>
      <c r="Q30">
        <v>0.41150745061372068</v>
      </c>
      <c r="R30">
        <v>0.3333333333333332</v>
      </c>
      <c r="S30">
        <v>0.28090436942606273</v>
      </c>
      <c r="T30">
        <v>-7.018286948011887E-2</v>
      </c>
      <c r="U30">
        <v>-5.2131595589195662E-3</v>
      </c>
      <c r="V30">
        <v>20.437966618372698</v>
      </c>
      <c r="W30">
        <v>0.21401432717063215</v>
      </c>
      <c r="X30">
        <v>-0.99999999999999889</v>
      </c>
      <c r="Y30">
        <v>-0.99999999999999889</v>
      </c>
      <c r="Z30">
        <v>19.540600369120238</v>
      </c>
      <c r="AA30">
        <v>0.23361464526490355</v>
      </c>
      <c r="AB30">
        <v>-0.24011843318924556</v>
      </c>
      <c r="AC30">
        <v>-1.967368607298163E-2</v>
      </c>
      <c r="AD30">
        <v>-1.308873699866179</v>
      </c>
      <c r="AE30">
        <v>-0.99999999999999889</v>
      </c>
      <c r="AF30">
        <v>-0.99999999999999889</v>
      </c>
      <c r="AG30">
        <v>-0.99999999999999889</v>
      </c>
      <c r="AH30">
        <v>0</v>
      </c>
      <c r="AI30">
        <v>-5.2131595589195662E-3</v>
      </c>
      <c r="AJ30">
        <v>0.28543256891484203</v>
      </c>
      <c r="AK30">
        <v>0.20804947583865682</v>
      </c>
      <c r="AL30">
        <v>9.668966269647826E-2</v>
      </c>
      <c r="AM30">
        <v>-1.2982054660222238E-2</v>
      </c>
      <c r="AN30">
        <v>3.844404411986166</v>
      </c>
      <c r="AO30">
        <v>0.71569601268772809</v>
      </c>
      <c r="AP30">
        <v>22.111517114035109</v>
      </c>
      <c r="AQ30">
        <v>0.53884167372035774</v>
      </c>
      <c r="AR30">
        <v>0.24190683543167235</v>
      </c>
      <c r="AS30">
        <v>-0.99999999999999889</v>
      </c>
      <c r="AT30">
        <v>-0.99999999999999889</v>
      </c>
      <c r="AU30">
        <v>7.0232627185352545E-3</v>
      </c>
      <c r="AV30">
        <v>26.243966057345077</v>
      </c>
      <c r="AW30">
        <v>25.722650101453119</v>
      </c>
      <c r="AX30">
        <v>-0.16834994448879212</v>
      </c>
      <c r="AY30">
        <v>-56.515868722893416</v>
      </c>
    </row>
    <row r="31" spans="1:51" x14ac:dyDescent="0.25">
      <c r="A31">
        <v>4181</v>
      </c>
      <c r="B31" t="s">
        <v>2029</v>
      </c>
      <c r="C31">
        <v>3.0417268448834212</v>
      </c>
      <c r="D31">
        <v>1.2617419665134105E-2</v>
      </c>
      <c r="E31">
        <v>0.68873637013739286</v>
      </c>
      <c r="F31">
        <v>0.68952000627221832</v>
      </c>
      <c r="G31">
        <v>0.11550636501495032</v>
      </c>
      <c r="H31">
        <v>0</v>
      </c>
      <c r="I31">
        <v>6.9303819008970216</v>
      </c>
      <c r="J31">
        <v>0.11550636501495032</v>
      </c>
      <c r="K31">
        <v>-0.99999999999999722</v>
      </c>
      <c r="L31">
        <v>-0.99999999999999722</v>
      </c>
      <c r="M31">
        <v>2.310127300299007</v>
      </c>
      <c r="N31">
        <v>10.66162875205266</v>
      </c>
      <c r="O31">
        <v>0.79055812225140465</v>
      </c>
      <c r="P31">
        <v>2.6198161159336539</v>
      </c>
      <c r="Q31">
        <v>1.1258301040665231</v>
      </c>
      <c r="R31">
        <v>0.33333333333333243</v>
      </c>
      <c r="S31">
        <v>0.24922777627992415</v>
      </c>
      <c r="T31">
        <v>-2.0541582969531486E-2</v>
      </c>
      <c r="U31">
        <v>-3.8853065328609868E-2</v>
      </c>
      <c r="V31">
        <v>16.306403852006589</v>
      </c>
      <c r="W31">
        <v>5.6939811603115037E-2</v>
      </c>
      <c r="X31">
        <v>-0.99999999999999722</v>
      </c>
      <c r="Y31">
        <v>-0.99999999999999722</v>
      </c>
      <c r="Z31">
        <v>34.888858658382659</v>
      </c>
      <c r="AA31">
        <v>-0.32699749863391969</v>
      </c>
      <c r="AB31">
        <v>0.4981133697905667</v>
      </c>
      <c r="AC31">
        <v>0.1780166228895439</v>
      </c>
      <c r="AD31">
        <v>17.456624702309561</v>
      </c>
      <c r="AE31">
        <v>-0.99999999999999722</v>
      </c>
      <c r="AF31">
        <v>-0.99999999999999722</v>
      </c>
      <c r="AG31">
        <v>-0.99999999999999722</v>
      </c>
      <c r="AH31">
        <v>0</v>
      </c>
      <c r="AI31">
        <v>-3.8853065328609868E-2</v>
      </c>
      <c r="AJ31">
        <v>7.8120295242376687E-3</v>
      </c>
      <c r="AK31">
        <v>0.40479178817453787</v>
      </c>
      <c r="AL31">
        <v>9.6772044725036296E-2</v>
      </c>
      <c r="AM31">
        <v>0.13969676131977068</v>
      </c>
      <c r="AN31">
        <v>2.4583612657470955</v>
      </c>
      <c r="AO31">
        <v>5.5163779738669563</v>
      </c>
      <c r="AP31">
        <v>23.236785752903618</v>
      </c>
      <c r="AQ31">
        <v>0.52316646131511513</v>
      </c>
      <c r="AR31">
        <v>0.17244617661806555</v>
      </c>
      <c r="AS31">
        <v>-0.99999999999999722</v>
      </c>
      <c r="AT31">
        <v>-0.99999999999999722</v>
      </c>
      <c r="AU31">
        <v>1.8153501103387404</v>
      </c>
      <c r="AV31">
        <v>51.066865384302261</v>
      </c>
      <c r="AW31">
        <v>47.181558851441274</v>
      </c>
      <c r="AX31">
        <v>0.23524487033854363</v>
      </c>
      <c r="AY31">
        <v>17.359522482371649</v>
      </c>
    </row>
    <row r="32" spans="1:51" x14ac:dyDescent="0.25">
      <c r="A32">
        <v>4182</v>
      </c>
      <c r="B32" t="s">
        <v>2030</v>
      </c>
      <c r="C32">
        <v>3.8933673392015802</v>
      </c>
      <c r="D32">
        <v>0.59180451589478378</v>
      </c>
      <c r="E32">
        <v>-6.0864432570696334E-2</v>
      </c>
      <c r="F32">
        <v>8.0803285209193124E-2</v>
      </c>
      <c r="G32">
        <v>-9.4938136217582833E-2</v>
      </c>
      <c r="H32">
        <v>0</v>
      </c>
      <c r="I32">
        <v>-5.6962881730549686</v>
      </c>
      <c r="J32">
        <v>-9.4938136217582833E-2</v>
      </c>
      <c r="K32">
        <v>-1.0000000000000007</v>
      </c>
      <c r="L32">
        <v>-1.0000000000000007</v>
      </c>
      <c r="M32">
        <v>-1.8987627243516578</v>
      </c>
      <c r="N32">
        <v>-1.7221175486441993</v>
      </c>
      <c r="O32">
        <v>-2.3231858650506085</v>
      </c>
      <c r="P32">
        <v>-0.67070781516094113</v>
      </c>
      <c r="Q32">
        <v>-0.46434523183938919</v>
      </c>
      <c r="R32">
        <v>0.33333333333333359</v>
      </c>
      <c r="S32">
        <v>0.47382409631270805</v>
      </c>
      <c r="T32">
        <v>-7.2741462590790534E-2</v>
      </c>
      <c r="U32">
        <v>2.4268728837678381E-2</v>
      </c>
      <c r="V32">
        <v>34.144913284420483</v>
      </c>
      <c r="W32">
        <v>0.83520407483039305</v>
      </c>
      <c r="X32">
        <v>-1.0000000000000007</v>
      </c>
      <c r="Y32">
        <v>-1.0000000000000007</v>
      </c>
      <c r="Z32">
        <v>75.961763382919472</v>
      </c>
      <c r="AA32">
        <v>0.25776745746414392</v>
      </c>
      <c r="AB32">
        <v>0.30237453787775093</v>
      </c>
      <c r="AC32">
        <v>0.28548191126487271</v>
      </c>
      <c r="AD32">
        <v>42.281195330338392</v>
      </c>
      <c r="AE32">
        <v>-1.0000000000000007</v>
      </c>
      <c r="AF32">
        <v>-1.0000000000000007</v>
      </c>
      <c r="AG32">
        <v>-1.0000000000000007</v>
      </c>
      <c r="AH32">
        <v>0</v>
      </c>
      <c r="AI32">
        <v>2.4268728837678381E-2</v>
      </c>
      <c r="AJ32">
        <v>0.15085855693265393</v>
      </c>
      <c r="AK32">
        <v>-7.3970912002644135E-2</v>
      </c>
      <c r="AL32">
        <v>-8.8897127989038524E-2</v>
      </c>
      <c r="AM32">
        <v>-5.0076686131972852E-2</v>
      </c>
      <c r="AN32">
        <v>-1.4681354150626937</v>
      </c>
      <c r="AO32">
        <v>-1.6217717133125416</v>
      </c>
      <c r="AP32">
        <v>28.448625111365505</v>
      </c>
      <c r="AQ32">
        <v>0.75868469589292897</v>
      </c>
      <c r="AR32">
        <v>0.74026593861281043</v>
      </c>
      <c r="AS32">
        <v>-1.0000000000000007</v>
      </c>
      <c r="AT32">
        <v>-1.0000000000000007</v>
      </c>
      <c r="AU32">
        <v>-0.38354194663019625</v>
      </c>
      <c r="AV32">
        <v>72.617874120962668</v>
      </c>
      <c r="AW32">
        <v>75.04474700473051</v>
      </c>
      <c r="AX32">
        <v>0.24200000928383603</v>
      </c>
      <c r="AY32">
        <v>30.903996459015499</v>
      </c>
    </row>
    <row r="33" spans="1:51" x14ac:dyDescent="0.25">
      <c r="A33">
        <v>4217</v>
      </c>
      <c r="B33" t="s">
        <v>2047</v>
      </c>
      <c r="C33">
        <v>-0.54305489795765671</v>
      </c>
      <c r="D33">
        <v>-1.1622723783193329</v>
      </c>
      <c r="E33">
        <v>-0.31815708379835111</v>
      </c>
      <c r="F33">
        <v>-0.66623545146953567</v>
      </c>
      <c r="G33">
        <v>2.4195273092297982E-2</v>
      </c>
      <c r="H33">
        <v>0</v>
      </c>
      <c r="I33">
        <v>1.4517163855378803</v>
      </c>
      <c r="J33">
        <v>2.4195273092297982E-2</v>
      </c>
      <c r="K33">
        <v>-1.0000000000000011</v>
      </c>
      <c r="L33">
        <v>-1.0000000000000011</v>
      </c>
      <c r="M33">
        <v>0.48390546184596095</v>
      </c>
      <c r="N33">
        <v>0.24242603611068481</v>
      </c>
      <c r="O33">
        <v>-0.92632115730187026</v>
      </c>
      <c r="P33">
        <v>1.2601724533963833E-2</v>
      </c>
      <c r="Q33">
        <v>-0.22457862904710724</v>
      </c>
      <c r="R33">
        <v>0.33333333333333365</v>
      </c>
      <c r="S33">
        <v>0.31655593617439876</v>
      </c>
      <c r="T33">
        <v>5.1438673167106867E-2</v>
      </c>
      <c r="U33">
        <v>-1.9158552043533641E-2</v>
      </c>
      <c r="V33">
        <v>26.318964701560297</v>
      </c>
      <c r="W33">
        <v>0.73939523247036509</v>
      </c>
      <c r="X33">
        <v>-1.0000000000000011</v>
      </c>
      <c r="Y33">
        <v>-1.0000000000000011</v>
      </c>
      <c r="Z33">
        <v>29.218142175417455</v>
      </c>
      <c r="AA33">
        <v>-0.22736181843700462</v>
      </c>
      <c r="AB33">
        <v>0.15895319515837525</v>
      </c>
      <c r="AC33">
        <v>0.13088374533671457</v>
      </c>
      <c r="AD33">
        <v>3.123756102904256</v>
      </c>
      <c r="AE33">
        <v>-1.0000000000000011</v>
      </c>
      <c r="AF33">
        <v>-1.0000000000000011</v>
      </c>
      <c r="AG33">
        <v>-1.0000000000000011</v>
      </c>
      <c r="AH33">
        <v>0</v>
      </c>
      <c r="AI33">
        <v>-1.9158552043533641E-2</v>
      </c>
      <c r="AJ33">
        <v>8.1082987235342852E-2</v>
      </c>
      <c r="AK33">
        <v>-5.2564207762810365E-2</v>
      </c>
      <c r="AL33">
        <v>9.8372415227261534E-2</v>
      </c>
      <c r="AM33">
        <v>5.5507174661417115E-2</v>
      </c>
      <c r="AN33">
        <v>2.8647253168582534</v>
      </c>
      <c r="AO33">
        <v>1.124858327721376</v>
      </c>
      <c r="AP33">
        <v>27.770681087098179</v>
      </c>
      <c r="AQ33">
        <v>0.68216939063130577</v>
      </c>
      <c r="AR33">
        <v>0.76359050556266339</v>
      </c>
      <c r="AS33">
        <v>-1.0000000000000011</v>
      </c>
      <c r="AT33">
        <v>-1.0000000000000011</v>
      </c>
      <c r="AU33">
        <v>-0.89081408051664301</v>
      </c>
      <c r="AV33">
        <v>30.585426539249518</v>
      </c>
      <c r="AW33">
        <v>28.669571334896155</v>
      </c>
      <c r="AX33">
        <v>0.17079016237514891</v>
      </c>
      <c r="AY33">
        <v>-17.69845441690369</v>
      </c>
    </row>
    <row r="34" spans="1:51" x14ac:dyDescent="0.25">
      <c r="A34">
        <v>4230</v>
      </c>
      <c r="B34" t="s">
        <v>2051</v>
      </c>
      <c r="C34">
        <v>3.1576570165584075</v>
      </c>
      <c r="D34">
        <v>0.18512142252703112</v>
      </c>
      <c r="E34">
        <v>0.13626484351911122</v>
      </c>
      <c r="F34">
        <v>0.18574093603183456</v>
      </c>
      <c r="G34">
        <v>0.13685479209987708</v>
      </c>
      <c r="H34">
        <v>0</v>
      </c>
      <c r="I34">
        <v>8.2112875259926206</v>
      </c>
      <c r="J34">
        <v>0.13685479209987708</v>
      </c>
      <c r="K34">
        <v>-1.0000000000000007</v>
      </c>
      <c r="L34">
        <v>-1.0000000000000007</v>
      </c>
      <c r="M34">
        <v>2.7370958419975415</v>
      </c>
      <c r="N34">
        <v>11.554685478582861</v>
      </c>
      <c r="O34">
        <v>0.70549323065568226</v>
      </c>
      <c r="P34">
        <v>1.6054824652465505</v>
      </c>
      <c r="Q34">
        <v>0.53511550811229613</v>
      </c>
      <c r="R34">
        <v>0.3333333333333337</v>
      </c>
      <c r="S34">
        <v>0.22589360784847731</v>
      </c>
      <c r="T34">
        <v>0.16146320720081375</v>
      </c>
      <c r="U34">
        <v>1.1870838971929058E-2</v>
      </c>
      <c r="V34">
        <v>23.828247810187086</v>
      </c>
      <c r="W34">
        <v>0.98594310764567517</v>
      </c>
      <c r="X34">
        <v>-1.0000000000000007</v>
      </c>
      <c r="Y34">
        <v>-1.0000000000000007</v>
      </c>
      <c r="Z34">
        <v>52.713440543210147</v>
      </c>
      <c r="AA34">
        <v>-1.295555591114279E-2</v>
      </c>
      <c r="AB34">
        <v>0.29919796444313268</v>
      </c>
      <c r="AC34">
        <v>0.28075913596622598</v>
      </c>
      <c r="AD34">
        <v>28.350077224910777</v>
      </c>
      <c r="AE34">
        <v>-1.0000000000000007</v>
      </c>
      <c r="AF34">
        <v>-1.0000000000000007</v>
      </c>
      <c r="AG34">
        <v>-1.0000000000000007</v>
      </c>
      <c r="AH34">
        <v>0</v>
      </c>
      <c r="AI34">
        <v>1.1870838971929058E-2</v>
      </c>
      <c r="AJ34">
        <v>8.1774342579653658E-2</v>
      </c>
      <c r="AK34">
        <v>5.9673802431887815E-2</v>
      </c>
      <c r="AL34">
        <v>-5.2010922354779478E-2</v>
      </c>
      <c r="AM34">
        <v>-0.16577676206138917</v>
      </c>
      <c r="AN34">
        <v>-0.8914013459712179</v>
      </c>
      <c r="AO34">
        <v>-3.8460500393752892</v>
      </c>
      <c r="AP34">
        <v>32.039535336179704</v>
      </c>
      <c r="AQ34">
        <v>0.73256098735455422</v>
      </c>
      <c r="AR34">
        <v>1.1227978997455523</v>
      </c>
      <c r="AS34">
        <v>-1.0000000000000007</v>
      </c>
      <c r="AT34">
        <v>-1.0000000000000007</v>
      </c>
      <c r="AU34">
        <v>0.72085644414413053</v>
      </c>
      <c r="AV34">
        <v>60.422075982417724</v>
      </c>
      <c r="AW34">
        <v>61.60915987961063</v>
      </c>
      <c r="AX34">
        <v>0.12040812169534103</v>
      </c>
      <c r="AY34">
        <v>-1.4648119959703298</v>
      </c>
    </row>
    <row r="35" spans="1:51" x14ac:dyDescent="0.25">
      <c r="A35">
        <v>4238</v>
      </c>
      <c r="B35" t="s">
        <v>2054</v>
      </c>
      <c r="C35">
        <v>1.2122859474879673</v>
      </c>
      <c r="D35">
        <v>-0.10984289494711115</v>
      </c>
      <c r="E35">
        <v>-0.10646810106674415</v>
      </c>
      <c r="F35">
        <v>-0.14602064183070546</v>
      </c>
      <c r="G35">
        <v>0.11840966455505958</v>
      </c>
      <c r="H35">
        <v>0</v>
      </c>
      <c r="I35">
        <v>7.1045798733035763</v>
      </c>
      <c r="J35">
        <v>0.11840966455505958</v>
      </c>
      <c r="K35">
        <v>-0.999999999999999</v>
      </c>
      <c r="L35">
        <v>-0.999999999999999</v>
      </c>
      <c r="M35">
        <v>2.3681932911011909</v>
      </c>
      <c r="N35">
        <v>8.170845178960839</v>
      </c>
      <c r="O35">
        <v>-0.82338553096079248</v>
      </c>
      <c r="P35">
        <v>0.46905654565365845</v>
      </c>
      <c r="Q35">
        <v>0.12049194585483924</v>
      </c>
      <c r="R35">
        <v>0.33333333333333304</v>
      </c>
      <c r="S35">
        <v>0.23094513497975788</v>
      </c>
      <c r="T35">
        <v>0.46246801354990058</v>
      </c>
      <c r="U35">
        <v>-2.4436835366853423E-2</v>
      </c>
      <c r="V35">
        <v>35.35599927764315</v>
      </c>
      <c r="W35">
        <v>2.0487669848545504</v>
      </c>
      <c r="X35">
        <v>-0.999999999999999</v>
      </c>
      <c r="Y35">
        <v>-0.999999999999999</v>
      </c>
      <c r="Z35">
        <v>16.253942003595331</v>
      </c>
      <c r="AA35">
        <v>-0.23842186617650901</v>
      </c>
      <c r="AB35">
        <v>4.5365923731480032E-2</v>
      </c>
      <c r="AC35">
        <v>-0.19139504195302409</v>
      </c>
      <c r="AD35">
        <v>-19.222549219902657</v>
      </c>
      <c r="AE35">
        <v>-0.999999999999999</v>
      </c>
      <c r="AF35">
        <v>-0.999999999999999</v>
      </c>
      <c r="AG35">
        <v>-0.999999999999999</v>
      </c>
      <c r="AH35">
        <v>0</v>
      </c>
      <c r="AI35">
        <v>-2.4436835366853423E-2</v>
      </c>
      <c r="AJ35">
        <v>3.1012286451138911E-2</v>
      </c>
      <c r="AK35">
        <v>1.9199943476537151E-2</v>
      </c>
      <c r="AL35">
        <v>-1.9635475764604025E-2</v>
      </c>
      <c r="AM35">
        <v>0.39185437356993519</v>
      </c>
      <c r="AN35">
        <v>-0.33582546185940643</v>
      </c>
      <c r="AO35">
        <v>9.8923590566310651</v>
      </c>
      <c r="AP35">
        <v>42.460579150946728</v>
      </c>
      <c r="AQ35">
        <v>1.0023096464961381</v>
      </c>
      <c r="AR35">
        <v>2.1671766494096105</v>
      </c>
      <c r="AS35">
        <v>-0.999999999999999</v>
      </c>
      <c r="AT35">
        <v>-0.999999999999999</v>
      </c>
      <c r="AU35">
        <v>-2.5528695975866312E-2</v>
      </c>
      <c r="AV35">
        <v>34.317146239187224</v>
      </c>
      <c r="AW35">
        <v>31.873462702501882</v>
      </c>
      <c r="AX35">
        <v>0.16581906423052079</v>
      </c>
      <c r="AY35">
        <v>-10.357200735587281</v>
      </c>
    </row>
    <row r="36" spans="1:51" x14ac:dyDescent="0.25">
      <c r="A36">
        <v>4260</v>
      </c>
      <c r="B36" t="s">
        <v>2065</v>
      </c>
      <c r="C36">
        <v>1.6353672645187527</v>
      </c>
      <c r="D36">
        <v>0.48467990491405522</v>
      </c>
      <c r="E36">
        <v>-0.49752844667630053</v>
      </c>
      <c r="F36">
        <v>-0.38862118554582631</v>
      </c>
      <c r="G36">
        <v>0.214887961653975</v>
      </c>
      <c r="H36">
        <v>0</v>
      </c>
      <c r="I36">
        <v>12.893277699238498</v>
      </c>
      <c r="J36">
        <v>0.214887961653975</v>
      </c>
      <c r="K36">
        <v>-0.99999999999999922</v>
      </c>
      <c r="L36">
        <v>-0.99999999999999922</v>
      </c>
      <c r="M36">
        <v>4.2977592330795007</v>
      </c>
      <c r="N36">
        <v>14.140023778211427</v>
      </c>
      <c r="O36">
        <v>-1.0806357836878551</v>
      </c>
      <c r="P36">
        <v>-0.17713156153904258</v>
      </c>
      <c r="Q36">
        <v>-0.15791698274094718</v>
      </c>
      <c r="R36">
        <v>0.33333333333333287</v>
      </c>
      <c r="S36">
        <v>1.4300117877931943E-2</v>
      </c>
      <c r="T36">
        <v>0.19395742300059693</v>
      </c>
      <c r="U36">
        <v>-1.0276028871606235E-3</v>
      </c>
      <c r="V36">
        <v>13.027012386829053</v>
      </c>
      <c r="W36">
        <v>0.71100729598206691</v>
      </c>
      <c r="X36">
        <v>-0.99999999999999922</v>
      </c>
      <c r="Y36">
        <v>-0.99999999999999922</v>
      </c>
      <c r="Z36">
        <v>12.485476581341008</v>
      </c>
      <c r="AA36">
        <v>-4.8113920376963569E-2</v>
      </c>
      <c r="AB36">
        <v>7.7575901741547992E-2</v>
      </c>
      <c r="AC36">
        <v>-3.7134357819526467E-2</v>
      </c>
      <c r="AD36">
        <v>-0.38361882274709636</v>
      </c>
      <c r="AE36">
        <v>-0.99999999999999922</v>
      </c>
      <c r="AF36">
        <v>-0.99999999999999922</v>
      </c>
      <c r="AG36">
        <v>-0.99999999999999922</v>
      </c>
      <c r="AH36">
        <v>0</v>
      </c>
      <c r="AI36">
        <v>-1.0276028871606235E-3</v>
      </c>
      <c r="AJ36">
        <v>-0.2312112218600475</v>
      </c>
      <c r="AK36">
        <v>0.15106630047742534</v>
      </c>
      <c r="AL36">
        <v>0.20872299523885351</v>
      </c>
      <c r="AM36">
        <v>-0.12026898438411236</v>
      </c>
      <c r="AN36">
        <v>4.0620187716710996</v>
      </c>
      <c r="AO36">
        <v>-2.2513931072156828</v>
      </c>
      <c r="AP36">
        <v>25.920290086067531</v>
      </c>
      <c r="AQ36">
        <v>0.54056327132470161</v>
      </c>
      <c r="AR36">
        <v>0.92589525763604175</v>
      </c>
      <c r="AS36">
        <v>-0.99999999999999922</v>
      </c>
      <c r="AT36">
        <v>-0.99999999999999922</v>
      </c>
      <c r="AU36">
        <v>-0.54653816828677337</v>
      </c>
      <c r="AV36">
        <v>24.374107252336746</v>
      </c>
      <c r="AW36">
        <v>24.271346963620683</v>
      </c>
      <c r="AX36">
        <v>-7.5620160568661866E-4</v>
      </c>
      <c r="AY36">
        <v>-32.282046164638849</v>
      </c>
    </row>
    <row r="37" spans="1:51" x14ac:dyDescent="0.25">
      <c r="A37">
        <v>4360</v>
      </c>
      <c r="B37" t="s">
        <v>2115</v>
      </c>
      <c r="C37">
        <v>3.189704893111533</v>
      </c>
      <c r="D37">
        <v>0.46835262686154083</v>
      </c>
      <c r="E37">
        <v>-0.12379503416039984</v>
      </c>
      <c r="F37">
        <v>1.9538829599095246E-2</v>
      </c>
      <c r="G37">
        <v>-0.36054448427578234</v>
      </c>
      <c r="H37">
        <v>0</v>
      </c>
      <c r="I37">
        <v>-21.632669056546945</v>
      </c>
      <c r="J37">
        <v>-0.36054448427578234</v>
      </c>
      <c r="K37">
        <v>-1.0000000000000009</v>
      </c>
      <c r="L37">
        <v>-1.0000000000000009</v>
      </c>
      <c r="M37">
        <v>-7.210889685515645</v>
      </c>
      <c r="N37">
        <v>-18.423425333836303</v>
      </c>
      <c r="O37">
        <v>-2.8717363244018701</v>
      </c>
      <c r="P37">
        <v>-0.73451133846447414</v>
      </c>
      <c r="Q37">
        <v>-0.57920721399093134</v>
      </c>
      <c r="R37">
        <v>0.33333333333333326</v>
      </c>
      <c r="S37">
        <v>-6.4753160066966298E-2</v>
      </c>
      <c r="T37">
        <v>-0.1464694048209543</v>
      </c>
      <c r="U37">
        <v>-1.8173243843152345E-3</v>
      </c>
      <c r="V37">
        <v>19.23351713347521</v>
      </c>
      <c r="W37">
        <v>-0.37328785901559458</v>
      </c>
      <c r="X37">
        <v>-1.0000000000000009</v>
      </c>
      <c r="Y37">
        <v>-1.0000000000000009</v>
      </c>
      <c r="Z37">
        <v>-1.9343125561752783</v>
      </c>
      <c r="AA37">
        <v>-0.11488426049654595</v>
      </c>
      <c r="AB37">
        <v>-7.5919693481420816E-2</v>
      </c>
      <c r="AC37">
        <v>-0.22096849553522424</v>
      </c>
      <c r="AD37">
        <v>-20.588622475659545</v>
      </c>
      <c r="AE37">
        <v>-1.0000000000000009</v>
      </c>
      <c r="AF37">
        <v>-1.0000000000000009</v>
      </c>
      <c r="AG37">
        <v>-1.0000000000000009</v>
      </c>
      <c r="AH37">
        <v>0</v>
      </c>
      <c r="AI37">
        <v>-1.8173243843152345E-3</v>
      </c>
      <c r="AJ37">
        <v>-8.9535050713720338E-2</v>
      </c>
      <c r="AK37">
        <v>-5.6142157767861099E-4</v>
      </c>
      <c r="AL37">
        <v>0.16234630526500279</v>
      </c>
      <c r="AM37">
        <v>-4.7955877139357922E-2</v>
      </c>
      <c r="AN37">
        <v>3.6109823780564674</v>
      </c>
      <c r="AO37">
        <v>-1.201704036372341</v>
      </c>
      <c r="AP37">
        <v>-2.3991519230717295</v>
      </c>
      <c r="AQ37">
        <v>0.12029344406109786</v>
      </c>
      <c r="AR37">
        <v>-0.73383234329137659</v>
      </c>
      <c r="AS37">
        <v>-1.0000000000000009</v>
      </c>
      <c r="AT37">
        <v>-1.0000000000000009</v>
      </c>
      <c r="AU37">
        <v>-0.5596683843918363</v>
      </c>
      <c r="AV37">
        <v>-21.559441926383926</v>
      </c>
      <c r="AW37">
        <v>-21.74117436481545</v>
      </c>
      <c r="AX37">
        <v>-0.24911962598720624</v>
      </c>
      <c r="AY37">
        <v>-68.404687186484168</v>
      </c>
    </row>
    <row r="38" spans="1:51" x14ac:dyDescent="0.25">
      <c r="A38">
        <v>4397</v>
      </c>
      <c r="B38" t="s">
        <v>2135</v>
      </c>
      <c r="C38">
        <v>5.1167061605631297</v>
      </c>
      <c r="D38">
        <v>-0.18146516732847223</v>
      </c>
      <c r="E38">
        <v>-0.12168730784698494</v>
      </c>
      <c r="F38">
        <v>-0.17942558739089912</v>
      </c>
      <c r="G38">
        <v>-0.20622666013538285</v>
      </c>
      <c r="H38">
        <v>0</v>
      </c>
      <c r="I38">
        <v>-12.373599608122973</v>
      </c>
      <c r="J38">
        <v>-0.20622666013538285</v>
      </c>
      <c r="K38">
        <v>-1.0000000000000018</v>
      </c>
      <c r="L38">
        <v>-1.0000000000000018</v>
      </c>
      <c r="M38">
        <v>-4.1245332027076547</v>
      </c>
      <c r="N38">
        <v>-7.4363190349507331</v>
      </c>
      <c r="O38">
        <v>0.10620639317112317</v>
      </c>
      <c r="P38">
        <v>-1.0075772953952251</v>
      </c>
      <c r="Q38">
        <v>-0.29428874404594763</v>
      </c>
      <c r="R38">
        <v>0.3333333333333337</v>
      </c>
      <c r="S38">
        <v>0.20432588470638366</v>
      </c>
      <c r="T38">
        <v>0.31148409734895055</v>
      </c>
      <c r="U38">
        <v>1.2474379912269615E-3</v>
      </c>
      <c r="V38">
        <v>42.264696540611098</v>
      </c>
      <c r="W38">
        <v>1.8575148105154715</v>
      </c>
      <c r="X38">
        <v>-1.0000000000000018</v>
      </c>
      <c r="Y38">
        <v>-1.0000000000000018</v>
      </c>
      <c r="Z38">
        <v>98.524304320068538</v>
      </c>
      <c r="AA38">
        <v>0.3694229105742784</v>
      </c>
      <c r="AB38">
        <v>0.29766972539607284</v>
      </c>
      <c r="AC38">
        <v>0.46398529449971521</v>
      </c>
      <c r="AD38">
        <v>56.553896523503283</v>
      </c>
      <c r="AE38">
        <v>-1.0000000000000018</v>
      </c>
      <c r="AF38">
        <v>-1.0000000000000018</v>
      </c>
      <c r="AG38">
        <v>-1.0000000000000018</v>
      </c>
      <c r="AH38">
        <v>0</v>
      </c>
      <c r="AI38">
        <v>1.2474379912269615E-3</v>
      </c>
      <c r="AJ38">
        <v>0.11737611286916434</v>
      </c>
      <c r="AK38">
        <v>5.5324559071129174E-2</v>
      </c>
      <c r="AL38">
        <v>-0.13049262795601069</v>
      </c>
      <c r="AM38">
        <v>1.9224858209993353E-2</v>
      </c>
      <c r="AN38">
        <v>-2.6754351345544451</v>
      </c>
      <c r="AO38">
        <v>0.75724425060548006</v>
      </c>
      <c r="AP38">
        <v>29.891096932488157</v>
      </c>
      <c r="AQ38">
        <v>0.85039075337989489</v>
      </c>
      <c r="AR38">
        <v>1.6512881503800885</v>
      </c>
      <c r="AS38">
        <v>-1.0000000000000018</v>
      </c>
      <c r="AT38">
        <v>-1.0000000000000018</v>
      </c>
      <c r="AU38">
        <v>-0.47371433143684705</v>
      </c>
      <c r="AV38">
        <v>91.845229535723234</v>
      </c>
      <c r="AW38">
        <v>91.969973334845918</v>
      </c>
      <c r="AX38">
        <v>0.33392886763068652</v>
      </c>
      <c r="AY38">
        <v>24.060324647289772</v>
      </c>
    </row>
    <row r="39" spans="1:51" x14ac:dyDescent="0.25">
      <c r="A39">
        <v>4480</v>
      </c>
      <c r="B39" t="s">
        <v>2166</v>
      </c>
      <c r="C39">
        <v>4.3275447740473654</v>
      </c>
      <c r="D39">
        <v>-7.5360932162266796E-3</v>
      </c>
      <c r="E39">
        <v>-9.9604317419152738E-2</v>
      </c>
      <c r="F39">
        <v>-0.10182651403100004</v>
      </c>
      <c r="G39">
        <v>0.20540133207152758</v>
      </c>
      <c r="H39">
        <v>0</v>
      </c>
      <c r="I39">
        <v>12.324079924291654</v>
      </c>
      <c r="J39">
        <v>0.20540133207152758</v>
      </c>
      <c r="K39">
        <v>-0.99999999999999989</v>
      </c>
      <c r="L39">
        <v>-0.99999999999999989</v>
      </c>
      <c r="M39">
        <v>4.1080266414305528</v>
      </c>
      <c r="N39">
        <v>16.549798184308024</v>
      </c>
      <c r="O39">
        <v>-3.2680078595192605</v>
      </c>
      <c r="P39">
        <v>-2.5299130948313104</v>
      </c>
      <c r="Q39">
        <v>-1.131496537002868</v>
      </c>
      <c r="R39">
        <v>0.33333333333333331</v>
      </c>
      <c r="S39">
        <v>0.38698735130724987</v>
      </c>
      <c r="T39">
        <v>0.21757150777527406</v>
      </c>
      <c r="U39">
        <v>0.12992490771918649</v>
      </c>
      <c r="V39">
        <v>34.496630722540615</v>
      </c>
      <c r="W39">
        <v>2.1731335196455532</v>
      </c>
      <c r="X39">
        <v>-0.99999999999999989</v>
      </c>
      <c r="Y39">
        <v>-0.99999999999999989</v>
      </c>
      <c r="Z39">
        <v>54.389932101661771</v>
      </c>
      <c r="AA39">
        <v>-3.5157715863859781E-2</v>
      </c>
      <c r="AB39">
        <v>-1.7356758545108646E-2</v>
      </c>
      <c r="AC39">
        <v>0.47301043273144866</v>
      </c>
      <c r="AD39">
        <v>21.024797916124005</v>
      </c>
      <c r="AE39">
        <v>-0.99999999999999989</v>
      </c>
      <c r="AF39">
        <v>-0.99999999999999989</v>
      </c>
      <c r="AG39">
        <v>-0.99999999999999989</v>
      </c>
      <c r="AH39">
        <v>0</v>
      </c>
      <c r="AI39">
        <v>0.12992490771918649</v>
      </c>
      <c r="AJ39">
        <v>0.41284458804320628</v>
      </c>
      <c r="AK39">
        <v>2.4050105905751355E-2</v>
      </c>
      <c r="AL39">
        <v>0.13748643199362945</v>
      </c>
      <c r="AM39">
        <v>-7.4760543565931523E-2</v>
      </c>
      <c r="AN39">
        <v>5.5013837400567649</v>
      </c>
      <c r="AO39">
        <v>-1.7487630596195312</v>
      </c>
      <c r="AP39">
        <v>46.820710646832261</v>
      </c>
      <c r="AQ39">
        <v>1.0678171001350441</v>
      </c>
      <c r="AR39">
        <v>2.3785348517170806</v>
      </c>
      <c r="AS39">
        <v>-0.99999999999999989</v>
      </c>
      <c r="AT39">
        <v>-0.99999999999999989</v>
      </c>
      <c r="AU39">
        <v>-1.2333230510338684</v>
      </c>
      <c r="AV39">
        <v>69.190967226350239</v>
      </c>
      <c r="AW39">
        <v>82.183457998268892</v>
      </c>
      <c r="AX39">
        <v>0.21628623725506246</v>
      </c>
      <c r="AY39">
        <v>5.0622170230987908</v>
      </c>
    </row>
    <row r="40" spans="1:51" x14ac:dyDescent="0.25">
      <c r="A40">
        <v>4511</v>
      </c>
      <c r="B40" t="s">
        <v>2184</v>
      </c>
      <c r="C40">
        <v>5.0647738829393054</v>
      </c>
      <c r="D40">
        <v>0.31291076451425309</v>
      </c>
      <c r="E40">
        <v>6.4519063343011662E-2</v>
      </c>
      <c r="F40">
        <v>0.16293724829080564</v>
      </c>
      <c r="G40">
        <v>0.25614402194459152</v>
      </c>
      <c r="H40">
        <v>0</v>
      </c>
      <c r="I40">
        <v>15.36864131667549</v>
      </c>
      <c r="J40">
        <v>0.25614402194459152</v>
      </c>
      <c r="K40">
        <v>-1.0000000000000002</v>
      </c>
      <c r="L40">
        <v>-1.0000000000000002</v>
      </c>
      <c r="M40">
        <v>5.1228804388918299</v>
      </c>
      <c r="N40">
        <v>20.596352447905605</v>
      </c>
      <c r="O40">
        <v>3.1122678563957336</v>
      </c>
      <c r="P40">
        <v>7.3545468799253859</v>
      </c>
      <c r="Q40">
        <v>2.7911452097228633</v>
      </c>
      <c r="R40">
        <v>0.33333333333333343</v>
      </c>
      <c r="S40">
        <v>0.30710845930480607</v>
      </c>
      <c r="T40">
        <v>0.31851459536982674</v>
      </c>
      <c r="U40">
        <v>-4.2200967823508524E-2</v>
      </c>
      <c r="V40">
        <v>26.424455929594622</v>
      </c>
      <c r="W40">
        <v>1.348154018292351</v>
      </c>
      <c r="X40">
        <v>-1.0000000000000002</v>
      </c>
      <c r="Y40">
        <v>-1.0000000000000002</v>
      </c>
      <c r="Z40">
        <v>33.76921293391738</v>
      </c>
      <c r="AA40">
        <v>0.25728748589167744</v>
      </c>
      <c r="AB40">
        <v>0.17505465333924927</v>
      </c>
      <c r="AC40">
        <v>-0.34126990333892926</v>
      </c>
      <c r="AD40">
        <v>4.5536117945998651</v>
      </c>
      <c r="AE40">
        <v>-1.0000000000000002</v>
      </c>
      <c r="AF40">
        <v>-1.0000000000000002</v>
      </c>
      <c r="AG40">
        <v>-1.0000000000000002</v>
      </c>
      <c r="AH40">
        <v>0</v>
      </c>
      <c r="AI40">
        <v>-4.2200967823508524E-2</v>
      </c>
      <c r="AJ40">
        <v>5.1650298867593286E-2</v>
      </c>
      <c r="AK40">
        <v>-5.5412550709488501E-2</v>
      </c>
      <c r="AL40">
        <v>-0.15494672333103321</v>
      </c>
      <c r="AM40">
        <v>-0.14917912161547625</v>
      </c>
      <c r="AN40">
        <v>-3.6154165889378636</v>
      </c>
      <c r="AO40">
        <v>-4.0065407939343496</v>
      </c>
      <c r="AP40">
        <v>41.793097246270129</v>
      </c>
      <c r="AQ40">
        <v>0.91675542018445721</v>
      </c>
      <c r="AR40">
        <v>1.6042980402369429</v>
      </c>
      <c r="AS40">
        <v>-1.0000000000000002</v>
      </c>
      <c r="AT40">
        <v>-1.0000000000000002</v>
      </c>
      <c r="AU40">
        <v>2.9540824580136698</v>
      </c>
      <c r="AV40">
        <v>50.359024587888626</v>
      </c>
      <c r="AW40">
        <v>46.138927805537776</v>
      </c>
      <c r="AX40">
        <v>-5.5161848909976025E-2</v>
      </c>
      <c r="AY40">
        <v>-13.792096951244398</v>
      </c>
    </row>
    <row r="41" spans="1:51" x14ac:dyDescent="0.25">
      <c r="A41">
        <v>4539</v>
      </c>
      <c r="B41" t="s">
        <v>2201</v>
      </c>
      <c r="C41">
        <v>4.8639078552684216</v>
      </c>
      <c r="D41">
        <v>0.43650109321608821</v>
      </c>
      <c r="E41">
        <v>-0.2195655352422769</v>
      </c>
      <c r="F41">
        <v>-8.6621846113806078E-2</v>
      </c>
      <c r="G41">
        <v>-4.1712468325597371E-2</v>
      </c>
      <c r="H41">
        <v>0</v>
      </c>
      <c r="I41">
        <v>-2.5027480995358413</v>
      </c>
      <c r="J41">
        <v>-4.1712468325597371E-2</v>
      </c>
      <c r="K41">
        <v>-0.99999999999999978</v>
      </c>
      <c r="L41">
        <v>-0.99999999999999978</v>
      </c>
      <c r="M41">
        <v>-0.83424936651194714</v>
      </c>
      <c r="N41">
        <v>2.2745379096187683</v>
      </c>
      <c r="O41">
        <v>16.646611820797784</v>
      </c>
      <c r="P41">
        <v>0.63209164965286313</v>
      </c>
      <c r="Q41">
        <v>1.7271090130364617</v>
      </c>
      <c r="R41">
        <v>0.3333333333333327</v>
      </c>
      <c r="S41">
        <v>0.26767271612737831</v>
      </c>
      <c r="T41">
        <v>0.56204105402729776</v>
      </c>
      <c r="U41">
        <v>0.1297797695105809</v>
      </c>
      <c r="V41">
        <v>53.381573652967525</v>
      </c>
      <c r="W41">
        <v>3.6085624163421235</v>
      </c>
      <c r="X41">
        <v>-0.99999999999999978</v>
      </c>
      <c r="Y41">
        <v>-0.99999999999999978</v>
      </c>
      <c r="Z41">
        <v>105.30204218910271</v>
      </c>
      <c r="AA41">
        <v>0.29518113050013506</v>
      </c>
      <c r="AB41">
        <v>0.55408322120619646</v>
      </c>
      <c r="AC41">
        <v>0.15460283875564412</v>
      </c>
      <c r="AD41">
        <v>50.193359523098827</v>
      </c>
      <c r="AE41">
        <v>-0.99999999999999978</v>
      </c>
      <c r="AF41">
        <v>-0.99999999999999978</v>
      </c>
      <c r="AG41">
        <v>-0.99999999999999978</v>
      </c>
      <c r="AH41">
        <v>0</v>
      </c>
      <c r="AI41">
        <v>0.1297797695105809</v>
      </c>
      <c r="AJ41">
        <v>0.32514292443522119</v>
      </c>
      <c r="AK41">
        <v>-0.14403693610283722</v>
      </c>
      <c r="AL41">
        <v>-0.19951670070914587</v>
      </c>
      <c r="AM41">
        <v>0.2127236814180429</v>
      </c>
      <c r="AN41">
        <v>-3.3622028955525405</v>
      </c>
      <c r="AO41">
        <v>4.5979073549368854</v>
      </c>
      <c r="AP41">
        <v>50.878825553431696</v>
      </c>
      <c r="AQ41">
        <v>1.2928268729985906</v>
      </c>
      <c r="AR41">
        <v>3.5668499480165266</v>
      </c>
      <c r="AS41">
        <v>-0.99999999999999978</v>
      </c>
      <c r="AT41">
        <v>-0.99999999999999978</v>
      </c>
      <c r="AU41">
        <v>1.6404871669226553</v>
      </c>
      <c r="AV41">
        <v>112.1744874536584</v>
      </c>
      <c r="AW41">
        <v>125.15246440471654</v>
      </c>
      <c r="AX41">
        <v>0.44727847113914571</v>
      </c>
      <c r="AY41">
        <v>70.099200089135365</v>
      </c>
    </row>
    <row r="42" spans="1:51" x14ac:dyDescent="0.25">
      <c r="A42">
        <v>4674</v>
      </c>
      <c r="B42" t="s">
        <v>2277</v>
      </c>
      <c r="C42">
        <v>4.8085115710441739</v>
      </c>
      <c r="D42">
        <v>-0.2162558077738459</v>
      </c>
      <c r="E42">
        <v>0.78683161036682914</v>
      </c>
      <c r="F42">
        <v>0.72933900620416858</v>
      </c>
      <c r="G42">
        <v>-0.30678117577444997</v>
      </c>
      <c r="H42">
        <v>0</v>
      </c>
      <c r="I42">
        <v>-18.406870546467005</v>
      </c>
      <c r="J42">
        <v>-0.30678117577444997</v>
      </c>
      <c r="K42">
        <v>-1.0000000000000004</v>
      </c>
      <c r="L42">
        <v>-1.0000000000000004</v>
      </c>
      <c r="M42">
        <v>-6.1356235154889998</v>
      </c>
      <c r="N42">
        <v>-12.869019969218664</v>
      </c>
      <c r="O42">
        <v>0.94429765243418906</v>
      </c>
      <c r="P42">
        <v>0.25083135183358474</v>
      </c>
      <c r="Q42">
        <v>0.17305351941934582</v>
      </c>
      <c r="R42">
        <v>0.33333333333333348</v>
      </c>
      <c r="S42">
        <v>0.38719312802380501</v>
      </c>
      <c r="T42">
        <v>0.19732659801898297</v>
      </c>
      <c r="U42">
        <v>-2.8267921250136364E-2</v>
      </c>
      <c r="V42">
        <v>47.854652556017442</v>
      </c>
      <c r="W42">
        <v>1.7270988147259898</v>
      </c>
      <c r="X42">
        <v>-1.0000000000000004</v>
      </c>
      <c r="Y42">
        <v>-1.0000000000000004</v>
      </c>
      <c r="Z42">
        <v>63.836418152141576</v>
      </c>
      <c r="AA42">
        <v>9.9557170004869827E-2</v>
      </c>
      <c r="AB42">
        <v>-9.8613937147242467E-2</v>
      </c>
      <c r="AC42">
        <v>0.31523100867646914</v>
      </c>
      <c r="AD42">
        <v>15.808712076704834</v>
      </c>
      <c r="AE42">
        <v>-1.0000000000000004</v>
      </c>
      <c r="AF42">
        <v>-1.0000000000000004</v>
      </c>
      <c r="AG42">
        <v>-1.0000000000000004</v>
      </c>
      <c r="AH42">
        <v>0</v>
      </c>
      <c r="AI42">
        <v>-2.8267921250136364E-2</v>
      </c>
      <c r="AJ42">
        <v>-0.12846836931338648</v>
      </c>
      <c r="AK42">
        <v>0.16050462886938399</v>
      </c>
      <c r="AL42">
        <v>-2.8669469050597376E-2</v>
      </c>
      <c r="AM42">
        <v>0.17002818029098796</v>
      </c>
      <c r="AN42">
        <v>-1.3590785728318668</v>
      </c>
      <c r="AO42">
        <v>5.0532276516216186</v>
      </c>
      <c r="AP42">
        <v>29.447782009550409</v>
      </c>
      <c r="AQ42">
        <v>0.88958513812598539</v>
      </c>
      <c r="AR42">
        <v>1.4203176389515384</v>
      </c>
      <c r="AS42">
        <v>-1.0000000000000004</v>
      </c>
      <c r="AT42">
        <v>-1.0000000000000004</v>
      </c>
      <c r="AU42">
        <v>0.90239252562351446</v>
      </c>
      <c r="AV42">
        <v>56.020625834544553</v>
      </c>
      <c r="AW42">
        <v>53.193833709530914</v>
      </c>
      <c r="AX42">
        <v>0.32236937766116258</v>
      </c>
      <c r="AY42">
        <v>-6.8134431433622291</v>
      </c>
    </row>
    <row r="43" spans="1:51" x14ac:dyDescent="0.25">
      <c r="A43">
        <v>4728</v>
      </c>
      <c r="B43" t="s">
        <v>2297</v>
      </c>
      <c r="C43">
        <v>4.8889278707090815</v>
      </c>
      <c r="D43">
        <v>-0.14307580930063235</v>
      </c>
      <c r="E43">
        <v>1.0044885960912115</v>
      </c>
      <c r="F43">
        <v>0.96292118308165608</v>
      </c>
      <c r="G43">
        <v>0.15766515091381283</v>
      </c>
      <c r="H43">
        <v>0</v>
      </c>
      <c r="I43">
        <v>9.4599090548287723</v>
      </c>
      <c r="J43">
        <v>0.15766515091381283</v>
      </c>
      <c r="K43">
        <v>-1.0000000000000007</v>
      </c>
      <c r="L43">
        <v>-1.0000000000000007</v>
      </c>
      <c r="M43">
        <v>3.1533030182762571</v>
      </c>
      <c r="N43">
        <v>15.311758108619507</v>
      </c>
      <c r="O43">
        <v>1.6312286139389627</v>
      </c>
      <c r="P43">
        <v>0.30494514279419582</v>
      </c>
      <c r="Q43">
        <v>0.22096187401888853</v>
      </c>
      <c r="R43">
        <v>0.33333333333333326</v>
      </c>
      <c r="S43">
        <v>0.24218489390447601</v>
      </c>
      <c r="T43">
        <v>0.10834199948308652</v>
      </c>
      <c r="U43">
        <v>-1.2346954231034733E-3</v>
      </c>
      <c r="V43">
        <v>20.998415215359184</v>
      </c>
      <c r="W43">
        <v>0.73853952309929327</v>
      </c>
      <c r="X43">
        <v>-1.0000000000000007</v>
      </c>
      <c r="Y43">
        <v>-1.0000000000000007</v>
      </c>
      <c r="Z43">
        <v>30.111019351893074</v>
      </c>
      <c r="AA43">
        <v>-0.11908216418934969</v>
      </c>
      <c r="AB43">
        <v>9.5296979031449014E-2</v>
      </c>
      <c r="AC43">
        <v>0.2016180304082007</v>
      </c>
      <c r="AD43">
        <v>8.8916422625150027</v>
      </c>
      <c r="AE43">
        <v>-1.0000000000000007</v>
      </c>
      <c r="AF43">
        <v>-1.0000000000000007</v>
      </c>
      <c r="AG43">
        <v>-1.0000000000000007</v>
      </c>
      <c r="AH43">
        <v>0</v>
      </c>
      <c r="AI43">
        <v>-1.2346954231034733E-3</v>
      </c>
      <c r="AJ43">
        <v>-1.8965147645825898E-2</v>
      </c>
      <c r="AK43">
        <v>0.2090627879047379</v>
      </c>
      <c r="AL43">
        <v>-0.19036605373555471</v>
      </c>
      <c r="AM43">
        <v>-0.25734924725500663</v>
      </c>
      <c r="AN43">
        <v>-4.8539770816179963</v>
      </c>
      <c r="AO43">
        <v>-5.3884172418514753</v>
      </c>
      <c r="AP43">
        <v>30.458324270187969</v>
      </c>
      <c r="AQ43">
        <v>0.68262553129779258</v>
      </c>
      <c r="AR43">
        <v>0.89620467401310622</v>
      </c>
      <c r="AS43">
        <v>-1.0000000000000007</v>
      </c>
      <c r="AT43">
        <v>-1.0000000000000007</v>
      </c>
      <c r="AU43">
        <v>1.1838830571005445</v>
      </c>
      <c r="AV43">
        <v>40.034360218661092</v>
      </c>
      <c r="AW43">
        <v>39.910890676350746</v>
      </c>
      <c r="AX43">
        <v>0.24643394962100751</v>
      </c>
      <c r="AY43">
        <v>-11.994677004142597</v>
      </c>
    </row>
    <row r="44" spans="1:51" x14ac:dyDescent="0.25">
      <c r="A44">
        <v>4741</v>
      </c>
      <c r="B44" t="s">
        <v>2309</v>
      </c>
      <c r="C44">
        <v>4.5589920519356735</v>
      </c>
      <c r="D44">
        <v>1.7131190169635581E-3</v>
      </c>
      <c r="E44">
        <v>-0.54576551200640377</v>
      </c>
      <c r="F44">
        <v>-0.58388283509580918</v>
      </c>
      <c r="G44">
        <v>-2.4562038760646339E-2</v>
      </c>
      <c r="H44">
        <v>0</v>
      </c>
      <c r="I44">
        <v>-1.4737223256387795</v>
      </c>
      <c r="J44">
        <v>-2.4562038760646339E-2</v>
      </c>
      <c r="K44">
        <v>-1.0000000000000013</v>
      </c>
      <c r="L44">
        <v>-1.0000000000000013</v>
      </c>
      <c r="M44">
        <v>-0.49124077521292636</v>
      </c>
      <c r="N44">
        <v>2.5013868912010864</v>
      </c>
      <c r="O44">
        <v>-0.10588486900886376</v>
      </c>
      <c r="P44">
        <v>-2.1162027272821429</v>
      </c>
      <c r="Q44">
        <v>-0.65967408672915906</v>
      </c>
      <c r="R44">
        <v>0.33333333333333381</v>
      </c>
      <c r="S44">
        <v>0.31438803346248845</v>
      </c>
      <c r="T44">
        <v>0.15394671838259749</v>
      </c>
      <c r="U44">
        <v>-2.9184396085775246E-2</v>
      </c>
      <c r="V44">
        <v>31.881829114131616</v>
      </c>
      <c r="W44">
        <v>1.0822637769529038</v>
      </c>
      <c r="X44">
        <v>-1.0000000000000013</v>
      </c>
      <c r="Y44">
        <v>-1.0000000000000013</v>
      </c>
      <c r="Z44">
        <v>70.605152076948116</v>
      </c>
      <c r="AA44">
        <v>-6.6738551890860483E-3</v>
      </c>
      <c r="AB44">
        <v>0.15534390952813501</v>
      </c>
      <c r="AC44">
        <v>0.63898988665186429</v>
      </c>
      <c r="AD44">
        <v>39.382997049545637</v>
      </c>
      <c r="AE44">
        <v>-1.0000000000000013</v>
      </c>
      <c r="AF44">
        <v>-1.0000000000000013</v>
      </c>
      <c r="AG44">
        <v>-1.0000000000000013</v>
      </c>
      <c r="AH44">
        <v>0</v>
      </c>
      <c r="AI44">
        <v>-2.9184396085775246E-2</v>
      </c>
      <c r="AJ44">
        <v>-9.193879904995661E-2</v>
      </c>
      <c r="AK44">
        <v>0.3777003312477184</v>
      </c>
      <c r="AL44">
        <v>3.8303452779473432E-2</v>
      </c>
      <c r="AM44">
        <v>-4.4382626592391353E-2</v>
      </c>
      <c r="AN44">
        <v>0.49789232423705165</v>
      </c>
      <c r="AO44">
        <v>0.77893599142880765</v>
      </c>
      <c r="AP44">
        <v>30.40810678849283</v>
      </c>
      <c r="AQ44">
        <v>0.77248368909264464</v>
      </c>
      <c r="AR44">
        <v>1.0577017381922573</v>
      </c>
      <c r="AS44">
        <v>-1.0000000000000013</v>
      </c>
      <c r="AT44">
        <v>-1.0000000000000013</v>
      </c>
      <c r="AU44">
        <v>-1.243556921824968</v>
      </c>
      <c r="AV44">
        <v>73.885474959578048</v>
      </c>
      <c r="AW44">
        <v>70.967035351000519</v>
      </c>
      <c r="AX44">
        <v>9.0433088337785433E-2</v>
      </c>
      <c r="AY44">
        <v>-4.0163522479907652</v>
      </c>
    </row>
    <row r="45" spans="1:51" x14ac:dyDescent="0.25">
      <c r="A45">
        <v>4818</v>
      </c>
      <c r="B45" t="s">
        <v>2351</v>
      </c>
      <c r="C45">
        <v>2.9239060356675877</v>
      </c>
      <c r="D45">
        <v>-0.30964409293179956</v>
      </c>
      <c r="E45">
        <v>1.5521359368419645</v>
      </c>
      <c r="F45">
        <v>1.4687390452398281</v>
      </c>
      <c r="G45">
        <v>0.10250778365245536</v>
      </c>
      <c r="H45">
        <v>0</v>
      </c>
      <c r="I45">
        <v>6.1504670191473219</v>
      </c>
      <c r="J45">
        <v>0.10250778365245536</v>
      </c>
      <c r="K45">
        <v>-0.99999999999999778</v>
      </c>
      <c r="L45">
        <v>-0.99999999999999778</v>
      </c>
      <c r="M45">
        <v>2.0501556730491068</v>
      </c>
      <c r="N45">
        <v>10.543112100054739</v>
      </c>
      <c r="O45">
        <v>2.5644779350371114</v>
      </c>
      <c r="P45">
        <v>0.35716624362514565</v>
      </c>
      <c r="Q45">
        <v>0.34515665766714593</v>
      </c>
      <c r="R45">
        <v>0.33333333333333248</v>
      </c>
      <c r="S45">
        <v>0.188176475102873</v>
      </c>
      <c r="T45">
        <v>1.818937190361683E-2</v>
      </c>
      <c r="U45">
        <v>-1.9614402754809773E-2</v>
      </c>
      <c r="V45">
        <v>16.703079757302291</v>
      </c>
      <c r="W45">
        <v>0.21609032691168159</v>
      </c>
      <c r="X45">
        <v>-0.99999999999999778</v>
      </c>
      <c r="Y45">
        <v>-0.99999999999999778</v>
      </c>
      <c r="Z45">
        <v>29.747801008638405</v>
      </c>
      <c r="AA45">
        <v>-2.4319480728682192E-2</v>
      </c>
      <c r="AB45">
        <v>7.7339108680533883E-2</v>
      </c>
      <c r="AC45">
        <v>0.20097166392152754</v>
      </c>
      <c r="AD45">
        <v>12.699564593668974</v>
      </c>
      <c r="AE45">
        <v>-0.99999999999999778</v>
      </c>
      <c r="AF45">
        <v>-0.99999999999999778</v>
      </c>
      <c r="AG45">
        <v>-0.99999999999999778</v>
      </c>
      <c r="AH45">
        <v>0</v>
      </c>
      <c r="AI45">
        <v>-1.9614402754809773E-2</v>
      </c>
      <c r="AJ45">
        <v>0.10638666745536859</v>
      </c>
      <c r="AK45">
        <v>-1.7984482510723043E-2</v>
      </c>
      <c r="AL45">
        <v>4.0168901385417538E-2</v>
      </c>
      <c r="AM45">
        <v>0.18534659971826628</v>
      </c>
      <c r="AN45">
        <v>1.536155871912281</v>
      </c>
      <c r="AO45">
        <v>4.543742580403042</v>
      </c>
      <c r="AP45">
        <v>22.853546776449608</v>
      </c>
      <c r="AQ45">
        <v>0.52008477758501281</v>
      </c>
      <c r="AR45">
        <v>0.31859811056413673</v>
      </c>
      <c r="AS45">
        <v>-0.99999999999999778</v>
      </c>
      <c r="AT45">
        <v>-0.99999999999999778</v>
      </c>
      <c r="AU45">
        <v>1.8138957029069738</v>
      </c>
      <c r="AV45">
        <v>44.834655689096166</v>
      </c>
      <c r="AW45">
        <v>42.873215413615192</v>
      </c>
      <c r="AX45">
        <v>2.2588178715534039E-2</v>
      </c>
      <c r="AY45">
        <v>-60.860053755447659</v>
      </c>
    </row>
    <row r="46" spans="1:51" x14ac:dyDescent="0.25">
      <c r="A46">
        <v>4845</v>
      </c>
      <c r="B46" t="s">
        <v>2360</v>
      </c>
      <c r="C46">
        <v>4.3234985048200123</v>
      </c>
      <c r="D46">
        <v>0.20992178626390384</v>
      </c>
      <c r="E46">
        <v>-0.81831712268888579</v>
      </c>
      <c r="F46">
        <v>-0.79519682872131858</v>
      </c>
      <c r="G46">
        <v>-0.12590056959562757</v>
      </c>
      <c r="H46">
        <v>0</v>
      </c>
      <c r="I46">
        <v>-7.5540341757376543</v>
      </c>
      <c r="J46">
        <v>-0.12590056959562757</v>
      </c>
      <c r="K46">
        <v>-1.0000000000000016</v>
      </c>
      <c r="L46">
        <v>-1.0000000000000016</v>
      </c>
      <c r="M46">
        <v>-2.5180113919125517</v>
      </c>
      <c r="N46">
        <v>-4.0257324996389601</v>
      </c>
      <c r="O46">
        <v>-1.0028508405819703</v>
      </c>
      <c r="P46">
        <v>-1.5915041178817273</v>
      </c>
      <c r="Q46">
        <v>-0.6525887892243315</v>
      </c>
      <c r="R46">
        <v>0.33333333333333404</v>
      </c>
      <c r="S46">
        <v>0.30371869338481505</v>
      </c>
      <c r="T46">
        <v>0.21127651923179819</v>
      </c>
      <c r="U46">
        <v>1.4734312993881442E-2</v>
      </c>
      <c r="V46">
        <v>39.55853714157827</v>
      </c>
      <c r="W46">
        <v>1.7135992122219108</v>
      </c>
      <c r="X46">
        <v>-1.0000000000000016</v>
      </c>
      <c r="Y46">
        <v>-1.0000000000000016</v>
      </c>
      <c r="Z46">
        <v>76.037684143962707</v>
      </c>
      <c r="AA46">
        <v>0.27079124333905252</v>
      </c>
      <c r="AB46">
        <v>0.20243393905403098</v>
      </c>
      <c r="AC46">
        <v>0.26940953343909235</v>
      </c>
      <c r="AD46">
        <v>37.131735791608783</v>
      </c>
      <c r="AE46">
        <v>-1.0000000000000016</v>
      </c>
      <c r="AF46">
        <v>-1.0000000000000016</v>
      </c>
      <c r="AG46">
        <v>-1.0000000000000016</v>
      </c>
      <c r="AH46">
        <v>0</v>
      </c>
      <c r="AI46">
        <v>1.4734312993881442E-2</v>
      </c>
      <c r="AJ46">
        <v>-7.6969331637768207E-3</v>
      </c>
      <c r="AK46">
        <v>0.17725946309885601</v>
      </c>
      <c r="AL46">
        <v>0.15106064826921048</v>
      </c>
      <c r="AM46">
        <v>0.22327507974030505</v>
      </c>
      <c r="AN46">
        <v>3.7380315409113791</v>
      </c>
      <c r="AO46">
        <v>6.4681743090019062</v>
      </c>
      <c r="AP46">
        <v>32.004502965840608</v>
      </c>
      <c r="AQ46">
        <v>0.86306285894382906</v>
      </c>
      <c r="AR46">
        <v>1.5876986426262831</v>
      </c>
      <c r="AS46">
        <v>-1.0000000000000016</v>
      </c>
      <c r="AT46">
        <v>-1.0000000000000016</v>
      </c>
      <c r="AU46">
        <v>-1.4477856179456503</v>
      </c>
      <c r="AV46">
        <v>78.480125953325668</v>
      </c>
      <c r="AW46">
        <v>79.953557252713807</v>
      </c>
      <c r="AX46">
        <v>0.12932588032787135</v>
      </c>
      <c r="AY46">
        <v>-17.541329666099823</v>
      </c>
    </row>
    <row r="47" spans="1:51" x14ac:dyDescent="0.25">
      <c r="A47">
        <v>5253</v>
      </c>
      <c r="B47" t="s">
        <v>2566</v>
      </c>
      <c r="C47">
        <v>4.0283957153371981</v>
      </c>
      <c r="D47">
        <v>7.0746041981169738E-2</v>
      </c>
      <c r="E47">
        <v>0.20877000614357749</v>
      </c>
      <c r="F47">
        <v>0.24240959087916031</v>
      </c>
      <c r="G47">
        <v>-2.7640983689435093E-2</v>
      </c>
      <c r="H47">
        <v>0</v>
      </c>
      <c r="I47">
        <v>-1.6584590213661057</v>
      </c>
      <c r="J47">
        <v>-2.7640983689435093E-2</v>
      </c>
      <c r="K47">
        <v>-0.99999999999999922</v>
      </c>
      <c r="L47">
        <v>-0.99999999999999922</v>
      </c>
      <c r="M47">
        <v>-0.55281967378870267</v>
      </c>
      <c r="N47">
        <v>2.612346284850255</v>
      </c>
      <c r="O47">
        <v>0.92995875106869841</v>
      </c>
      <c r="P47">
        <v>-2.3300688336483737</v>
      </c>
      <c r="Q47">
        <v>-0.68684075242817511</v>
      </c>
      <c r="R47">
        <v>0.33333333333333276</v>
      </c>
      <c r="S47">
        <v>0.39501231330994463</v>
      </c>
      <c r="T47">
        <v>0.22592296847004151</v>
      </c>
      <c r="U47">
        <v>-2.5284528326956449E-2</v>
      </c>
      <c r="V47">
        <v>38.265002819031913</v>
      </c>
      <c r="W47">
        <v>1.5638418372019522</v>
      </c>
      <c r="X47">
        <v>-0.99999999999999922</v>
      </c>
      <c r="Y47">
        <v>-0.99999999999999922</v>
      </c>
      <c r="Z47">
        <v>51.250246214581885</v>
      </c>
      <c r="AA47">
        <v>0.39964785741685616</v>
      </c>
      <c r="AB47">
        <v>8.1420414472986591E-2</v>
      </c>
      <c r="AC47">
        <v>-0.20762658893028008</v>
      </c>
      <c r="AD47">
        <v>13.67208414797814</v>
      </c>
      <c r="AE47">
        <v>-0.99999999999999922</v>
      </c>
      <c r="AF47">
        <v>-0.99999999999999922</v>
      </c>
      <c r="AG47">
        <v>-0.99999999999999922</v>
      </c>
      <c r="AH47">
        <v>0</v>
      </c>
      <c r="AI47">
        <v>-2.5284528326956449E-2</v>
      </c>
      <c r="AJ47">
        <v>-0.11698782978537446</v>
      </c>
      <c r="AK47">
        <v>-5.52638123865523E-2</v>
      </c>
      <c r="AL47">
        <v>-8.4963718066290633E-2</v>
      </c>
      <c r="AM47">
        <v>3.4319798399782692E-2</v>
      </c>
      <c r="AN47">
        <v>-2.709032100584138</v>
      </c>
      <c r="AO47">
        <v>0.58167589806180586</v>
      </c>
      <c r="AP47">
        <v>36.606543797665786</v>
      </c>
      <c r="AQ47">
        <v>0.92898408678636268</v>
      </c>
      <c r="AR47">
        <v>1.5362008535125171</v>
      </c>
      <c r="AS47">
        <v>-0.99999999999999922</v>
      </c>
      <c r="AT47">
        <v>-0.99999999999999922</v>
      </c>
      <c r="AU47">
        <v>-0.44443116154901435</v>
      </c>
      <c r="AV47">
        <v>54.44426839749395</v>
      </c>
      <c r="AW47">
        <v>51.915815564798308</v>
      </c>
      <c r="AX47">
        <v>0.30622190651568298</v>
      </c>
      <c r="AY47">
        <v>29.699481775374021</v>
      </c>
    </row>
    <row r="48" spans="1:51" x14ac:dyDescent="0.25">
      <c r="A48">
        <v>5299</v>
      </c>
      <c r="B48" t="s">
        <v>2591</v>
      </c>
      <c r="C48">
        <v>4.2349119135763749</v>
      </c>
      <c r="D48">
        <v>-0.16598321043645939</v>
      </c>
      <c r="E48">
        <v>2.3737374217067189E-2</v>
      </c>
      <c r="F48">
        <v>-2.1991794451801813E-2</v>
      </c>
      <c r="G48">
        <v>0.45114539599776782</v>
      </c>
      <c r="H48">
        <v>0</v>
      </c>
      <c r="I48">
        <v>27.068723759866074</v>
      </c>
      <c r="J48">
        <v>0.45114539599776782</v>
      </c>
      <c r="K48">
        <v>-0.99999999999999922</v>
      </c>
      <c r="L48">
        <v>-0.99999999999999922</v>
      </c>
      <c r="M48">
        <v>9.0229079199553617</v>
      </c>
      <c r="N48">
        <v>31.281643878990632</v>
      </c>
      <c r="O48">
        <v>-0.99019904689301685</v>
      </c>
      <c r="P48">
        <v>-0.70467106827152159</v>
      </c>
      <c r="Q48">
        <v>-0.47343193246375986</v>
      </c>
      <c r="R48">
        <v>0.33333333333333293</v>
      </c>
      <c r="S48">
        <v>0.17968431948790659</v>
      </c>
      <c r="T48">
        <v>-5.3331711167943351E-2</v>
      </c>
      <c r="U48">
        <v>-9.5363317811139828E-3</v>
      </c>
      <c r="V48">
        <v>-3.9831445023435663E-2</v>
      </c>
      <c r="W48">
        <v>-0.27038027080822852</v>
      </c>
      <c r="X48">
        <v>-0.99999999999999922</v>
      </c>
      <c r="Y48">
        <v>-0.99999999999999922</v>
      </c>
      <c r="Z48">
        <v>25.679730604940804</v>
      </c>
      <c r="AA48">
        <v>0.21924071118169194</v>
      </c>
      <c r="AB48">
        <v>-1.2300197174362395E-2</v>
      </c>
      <c r="AC48">
        <v>0.31691936564122997</v>
      </c>
      <c r="AD48">
        <v>26.192993982428007</v>
      </c>
      <c r="AE48">
        <v>-0.99999999999999922</v>
      </c>
      <c r="AF48">
        <v>-0.99999999999999922</v>
      </c>
      <c r="AG48">
        <v>-0.99999999999999922</v>
      </c>
      <c r="AH48">
        <v>0</v>
      </c>
      <c r="AI48">
        <v>-9.5363317811139828E-3</v>
      </c>
      <c r="AJ48">
        <v>0.15247755340602187</v>
      </c>
      <c r="AK48">
        <v>0.15686380987753334</v>
      </c>
      <c r="AL48">
        <v>0.27875259369912464</v>
      </c>
      <c r="AM48">
        <v>6.2420842348384117E-2</v>
      </c>
      <c r="AN48">
        <v>7.7312026095082258</v>
      </c>
      <c r="AO48">
        <v>2.3448401080972694</v>
      </c>
      <c r="AP48">
        <v>27.028892314842647</v>
      </c>
      <c r="AQ48">
        <v>0.45014960987218189</v>
      </c>
      <c r="AR48">
        <v>0.18076512518953933</v>
      </c>
      <c r="AS48">
        <v>-0.99999999999999922</v>
      </c>
      <c r="AT48">
        <v>-0.99999999999999922</v>
      </c>
      <c r="AU48">
        <v>-0.4954237269155613</v>
      </c>
      <c r="AV48">
        <v>59.306214592028695</v>
      </c>
      <c r="AW48">
        <v>58.352581413917292</v>
      </c>
      <c r="AX48">
        <v>0.40154167459466922</v>
      </c>
      <c r="AY48">
        <v>-6.8742073441110119</v>
      </c>
    </row>
    <row r="49" spans="1:51" x14ac:dyDescent="0.25">
      <c r="A49">
        <v>5464</v>
      </c>
      <c r="B49" t="s">
        <v>2656</v>
      </c>
      <c r="C49">
        <v>5.6131049399716852</v>
      </c>
      <c r="D49">
        <v>0.36150492953889463</v>
      </c>
      <c r="E49">
        <v>-0.33528742712015053</v>
      </c>
      <c r="F49">
        <v>-0.21536822669832584</v>
      </c>
      <c r="G49">
        <v>3.1379846013191479E-2</v>
      </c>
      <c r="H49">
        <v>0</v>
      </c>
      <c r="I49">
        <v>1.8827907607914922</v>
      </c>
      <c r="J49">
        <v>3.1379846013191479E-2</v>
      </c>
      <c r="K49">
        <v>-1.0000000000000011</v>
      </c>
      <c r="L49">
        <v>-1.0000000000000011</v>
      </c>
      <c r="M49">
        <v>0.62759692026382941</v>
      </c>
      <c r="N49">
        <v>7.2805274740648507</v>
      </c>
      <c r="O49">
        <v>-0.26345396706653201</v>
      </c>
      <c r="P49">
        <v>6.1915103816190493</v>
      </c>
      <c r="Q49">
        <v>1.7610880167183933</v>
      </c>
      <c r="R49">
        <v>0.33333333333333387</v>
      </c>
      <c r="S49">
        <v>0.56673802210217061</v>
      </c>
      <c r="T49">
        <v>-0.13139198028173993</v>
      </c>
      <c r="U49">
        <v>3.5702414827465108E-3</v>
      </c>
      <c r="V49">
        <v>29.634790824932761</v>
      </c>
      <c r="W49">
        <v>0.55019894002725678</v>
      </c>
      <c r="X49">
        <v>-1.0000000000000011</v>
      </c>
      <c r="Y49">
        <v>-1.0000000000000011</v>
      </c>
      <c r="Z49">
        <v>54.473165279708873</v>
      </c>
      <c r="AA49">
        <v>-3.5400353106835571E-2</v>
      </c>
      <c r="AB49">
        <v>0.37627904390427697</v>
      </c>
      <c r="AC49">
        <v>0.12066703796371335</v>
      </c>
      <c r="AD49">
        <v>23.077286438057733</v>
      </c>
      <c r="AE49">
        <v>-1.0000000000000011</v>
      </c>
      <c r="AF49">
        <v>-1.0000000000000011</v>
      </c>
      <c r="AG49">
        <v>-1.0000000000000011</v>
      </c>
      <c r="AH49">
        <v>0</v>
      </c>
      <c r="AI49">
        <v>3.5702414827465108E-3</v>
      </c>
      <c r="AJ49">
        <v>5.7692420831213696E-2</v>
      </c>
      <c r="AK49">
        <v>-8.2897112467327054E-3</v>
      </c>
      <c r="AL49">
        <v>0.33543906861880446</v>
      </c>
      <c r="AM49">
        <v>0.3997294230483176</v>
      </c>
      <c r="AN49">
        <v>8.6744388196261788</v>
      </c>
      <c r="AO49">
        <v>9.9517870199742777</v>
      </c>
      <c r="AP49">
        <v>31.517581585724262</v>
      </c>
      <c r="AQ49">
        <v>0.77224961663651148</v>
      </c>
      <c r="AR49">
        <v>0.5815787860404481</v>
      </c>
      <c r="AS49">
        <v>-1.0000000000000011</v>
      </c>
      <c r="AT49">
        <v>-1.0000000000000011</v>
      </c>
      <c r="AU49">
        <v>1.5457197900200665</v>
      </c>
      <c r="AV49">
        <v>71.705479773748024</v>
      </c>
      <c r="AW49">
        <v>72.062503922022671</v>
      </c>
      <c r="AX49">
        <v>8.0540321386017327E-2</v>
      </c>
      <c r="AY49">
        <v>-18.391613429690818</v>
      </c>
    </row>
    <row r="50" spans="1:51" x14ac:dyDescent="0.25">
      <c r="A50">
        <v>5542</v>
      </c>
      <c r="B50" t="s">
        <v>2710</v>
      </c>
      <c r="C50">
        <v>4.2439238504230339</v>
      </c>
      <c r="D50">
        <v>-0.79895475418854744</v>
      </c>
      <c r="E50">
        <v>-0.57615679182264812</v>
      </c>
      <c r="F50">
        <v>-0.81225242656073637</v>
      </c>
      <c r="G50">
        <v>-0.11038351814200059</v>
      </c>
      <c r="H50">
        <v>0</v>
      </c>
      <c r="I50">
        <v>-6.6230110885200384</v>
      </c>
      <c r="J50">
        <v>-0.11038351814200059</v>
      </c>
      <c r="K50">
        <v>-0.99999999999999911</v>
      </c>
      <c r="L50">
        <v>-0.99999999999999911</v>
      </c>
      <c r="M50">
        <v>-2.2076703628400125</v>
      </c>
      <c r="N50">
        <v>-3.1913396646577414</v>
      </c>
      <c r="O50">
        <v>-0.56445644219605606</v>
      </c>
      <c r="P50">
        <v>-0.39196448719774435</v>
      </c>
      <c r="Q50">
        <v>-0.2535222087069357</v>
      </c>
      <c r="R50">
        <v>0.33333333333333287</v>
      </c>
      <c r="S50">
        <v>-1.2958305755149247E-2</v>
      </c>
      <c r="T50">
        <v>-0.12671107451049415</v>
      </c>
      <c r="U50">
        <v>2.473100116105326E-2</v>
      </c>
      <c r="V50">
        <v>13.151138894829735</v>
      </c>
      <c r="W50">
        <v>-0.1580760259305361</v>
      </c>
      <c r="X50">
        <v>-0.99999999999999911</v>
      </c>
      <c r="Y50">
        <v>-0.99999999999999911</v>
      </c>
      <c r="Z50">
        <v>26.263681459786341</v>
      </c>
      <c r="AA50">
        <v>0.30854403964313876</v>
      </c>
      <c r="AB50">
        <v>1.0963264265168117E-2</v>
      </c>
      <c r="AC50">
        <v>-5.2186008435036305E-2</v>
      </c>
      <c r="AD50">
        <v>13.366064773663535</v>
      </c>
      <c r="AE50">
        <v>-0.99999999999999911</v>
      </c>
      <c r="AF50">
        <v>-0.99999999999999911</v>
      </c>
      <c r="AG50">
        <v>-0.99999999999999911</v>
      </c>
      <c r="AH50">
        <v>0</v>
      </c>
      <c r="AI50">
        <v>2.473100116105326E-2</v>
      </c>
      <c r="AJ50">
        <v>-7.5691518994120743E-2</v>
      </c>
      <c r="AK50">
        <v>-0.17801964119203587</v>
      </c>
      <c r="AL50">
        <v>2.6603660208765766E-2</v>
      </c>
      <c r="AM50">
        <v>2.4733637237206417E-3</v>
      </c>
      <c r="AN50">
        <v>0.28663391024854212</v>
      </c>
      <c r="AO50">
        <v>-0.82826411286716373</v>
      </c>
      <c r="AP50">
        <v>6.5281278063096941</v>
      </c>
      <c r="AQ50">
        <v>0.21839495422874275</v>
      </c>
      <c r="AR50">
        <v>-0.26845954407253658</v>
      </c>
      <c r="AS50">
        <v>-0.99999999999999911</v>
      </c>
      <c r="AT50">
        <v>-0.99999999999999911</v>
      </c>
      <c r="AU50">
        <v>-1.065774635267672</v>
      </c>
      <c r="AV50">
        <v>22.24407768226143</v>
      </c>
      <c r="AW50">
        <v>24.717177798366752</v>
      </c>
      <c r="AX50">
        <v>-0.22547098686821912</v>
      </c>
      <c r="AY50">
        <v>-72.734782688497774</v>
      </c>
    </row>
    <row r="51" spans="1:51" x14ac:dyDescent="0.25">
      <c r="A51">
        <v>5658</v>
      </c>
      <c r="B51" t="s">
        <v>2782</v>
      </c>
      <c r="C51">
        <v>4.9312741921206076</v>
      </c>
      <c r="D51">
        <v>-0.19811796568018739</v>
      </c>
      <c r="E51">
        <v>9.964291763898428E-2</v>
      </c>
      <c r="F51">
        <v>4.7241214525449465E-2</v>
      </c>
      <c r="G51">
        <v>5.1797908028585166E-2</v>
      </c>
      <c r="H51">
        <v>0</v>
      </c>
      <c r="I51">
        <v>3.1078744817151089</v>
      </c>
      <c r="J51">
        <v>5.1797908028585166E-2</v>
      </c>
      <c r="K51">
        <v>-1.000000000000002</v>
      </c>
      <c r="L51">
        <v>-1.000000000000002</v>
      </c>
      <c r="M51">
        <v>1.0359581605717025</v>
      </c>
      <c r="N51">
        <v>8.0863898883611629</v>
      </c>
      <c r="O51">
        <v>0.22292178381379932</v>
      </c>
      <c r="P51">
        <v>1.1345411371021756</v>
      </c>
      <c r="Q51">
        <v>0.41155052492809707</v>
      </c>
      <c r="R51">
        <v>0.33333333333333376</v>
      </c>
      <c r="S51">
        <v>0.53499438172144387</v>
      </c>
      <c r="T51">
        <v>0.21237038541812719</v>
      </c>
      <c r="U51">
        <v>-1.8096446208798335E-2</v>
      </c>
      <c r="V51">
        <v>40.432149849420838</v>
      </c>
      <c r="W51">
        <v>1.7281320445201922</v>
      </c>
      <c r="X51">
        <v>-1.000000000000002</v>
      </c>
      <c r="Y51">
        <v>-1.000000000000002</v>
      </c>
      <c r="Z51">
        <v>68.094278450496802</v>
      </c>
      <c r="AA51">
        <v>7.8868072267724978E-2</v>
      </c>
      <c r="AB51">
        <v>0.39823173649722537</v>
      </c>
      <c r="AC51">
        <v>6.7911752758006969E-2</v>
      </c>
      <c r="AD51">
        <v>27.250578076147864</v>
      </c>
      <c r="AE51">
        <v>-1.000000000000002</v>
      </c>
      <c r="AF51">
        <v>-1.000000000000002</v>
      </c>
      <c r="AG51">
        <v>-1.000000000000002</v>
      </c>
      <c r="AH51">
        <v>0</v>
      </c>
      <c r="AI51">
        <v>-1.8096446208798335E-2</v>
      </c>
      <c r="AJ51">
        <v>0.22241433659176835</v>
      </c>
      <c r="AK51">
        <v>1.2394026352418687E-2</v>
      </c>
      <c r="AL51">
        <v>0.28593128180405369</v>
      </c>
      <c r="AM51">
        <v>1.9337759322557699E-2</v>
      </c>
      <c r="AN51">
        <v>8.2603537280601831</v>
      </c>
      <c r="AO51">
        <v>0.54541411482603586</v>
      </c>
      <c r="AP51">
        <v>43.54002433113596</v>
      </c>
      <c r="AQ51">
        <v>1.0626016542641072</v>
      </c>
      <c r="AR51">
        <v>1.7799299525487784</v>
      </c>
      <c r="AS51">
        <v>-1.000000000000002</v>
      </c>
      <c r="AT51">
        <v>-1.000000000000002</v>
      </c>
      <c r="AU51">
        <v>0.45879173945354679</v>
      </c>
      <c r="AV51">
        <v>76.726082453684043</v>
      </c>
      <c r="AW51">
        <v>74.916437832804206</v>
      </c>
      <c r="AX51">
        <v>0.16553296506267662</v>
      </c>
      <c r="AY51">
        <v>4.0987456560829223</v>
      </c>
    </row>
    <row r="52" spans="1:51" x14ac:dyDescent="0.25">
      <c r="A52">
        <v>5690</v>
      </c>
      <c r="B52" t="s">
        <v>2808</v>
      </c>
      <c r="C52">
        <v>6.6198345322188477</v>
      </c>
      <c r="D52">
        <v>0.10681703708953968</v>
      </c>
      <c r="E52">
        <v>-6.623695759354728E-2</v>
      </c>
      <c r="F52">
        <v>-3.2932355926300061E-2</v>
      </c>
      <c r="G52">
        <v>-1.573151850524834E-2</v>
      </c>
      <c r="H52">
        <v>0</v>
      </c>
      <c r="I52">
        <v>-0.94389111031489881</v>
      </c>
      <c r="J52">
        <v>-1.573151850524834E-2</v>
      </c>
      <c r="K52">
        <v>-0.99999999999999811</v>
      </c>
      <c r="L52">
        <v>-0.99999999999999811</v>
      </c>
      <c r="M52">
        <v>-0.31463037010496603</v>
      </c>
      <c r="N52">
        <v>5.6430110659776425</v>
      </c>
      <c r="O52">
        <v>0.29913564835298251</v>
      </c>
      <c r="P52">
        <v>0.58519713929575612</v>
      </c>
      <c r="Q52">
        <v>0.20332763675014845</v>
      </c>
      <c r="R52">
        <v>0.33333333333333282</v>
      </c>
      <c r="S52">
        <v>0.44380102426171203</v>
      </c>
      <c r="T52">
        <v>0.30932223604106174</v>
      </c>
      <c r="U52">
        <v>2.2526611166888848E-2</v>
      </c>
      <c r="V52">
        <v>44.988588932329741</v>
      </c>
      <c r="W52">
        <v>2.2481967714702877</v>
      </c>
      <c r="X52">
        <v>-0.99999999999999811</v>
      </c>
      <c r="Y52">
        <v>-0.99999999999999811</v>
      </c>
      <c r="Z52">
        <v>94.046153130643248</v>
      </c>
      <c r="AA52">
        <v>9.6733982003112104E-2</v>
      </c>
      <c r="AB52">
        <v>0.53428334334826511</v>
      </c>
      <c r="AC52">
        <v>0.3460674058798896</v>
      </c>
      <c r="AD52">
        <v>48.854236561563333</v>
      </c>
      <c r="AE52">
        <v>-0.99999999999999811</v>
      </c>
      <c r="AF52">
        <v>-0.99999999999999811</v>
      </c>
      <c r="AG52">
        <v>-0.99999999999999811</v>
      </c>
      <c r="AH52">
        <v>0</v>
      </c>
      <c r="AI52">
        <v>2.2526611166888848E-2</v>
      </c>
      <c r="AJ52">
        <v>0.12906843741297538</v>
      </c>
      <c r="AK52">
        <v>8.1117310029203166E-2</v>
      </c>
      <c r="AL52">
        <v>6.1114822083942165E-2</v>
      </c>
      <c r="AM52">
        <v>-0.11036828054044601</v>
      </c>
      <c r="AN52">
        <v>2.1732127391634308</v>
      </c>
      <c r="AO52">
        <v>-2.3536204633651332</v>
      </c>
      <c r="AP52">
        <v>44.04469782201484</v>
      </c>
      <c r="AQ52">
        <v>1.1089832048029959</v>
      </c>
      <c r="AR52">
        <v>2.2324652529650386</v>
      </c>
      <c r="AS52">
        <v>-0.99999999999999811</v>
      </c>
      <c r="AT52">
        <v>-0.99999999999999811</v>
      </c>
      <c r="AU52">
        <v>0.17039528082384797</v>
      </c>
      <c r="AV52">
        <v>97.335543733255733</v>
      </c>
      <c r="AW52">
        <v>99.588204849944617</v>
      </c>
      <c r="AX52">
        <v>-0.16246781900930024</v>
      </c>
      <c r="AY52">
        <v>-25.948755455415572</v>
      </c>
    </row>
    <row r="53" spans="1:51" x14ac:dyDescent="0.25">
      <c r="A53">
        <v>5913</v>
      </c>
      <c r="B53" t="s">
        <v>2946</v>
      </c>
      <c r="C53">
        <v>3.2646037419677585</v>
      </c>
      <c r="D53">
        <v>0.28263916007264667</v>
      </c>
      <c r="E53">
        <v>1.2722146521745166</v>
      </c>
      <c r="F53">
        <v>1.3172537426864088</v>
      </c>
      <c r="G53">
        <v>4.7070276877829345E-2</v>
      </c>
      <c r="H53">
        <v>0</v>
      </c>
      <c r="I53">
        <v>2.8242166126697597</v>
      </c>
      <c r="J53">
        <v>4.7070276877829345E-2</v>
      </c>
      <c r="K53">
        <v>-0.99999999999999967</v>
      </c>
      <c r="L53">
        <v>-0.99999999999999967</v>
      </c>
      <c r="M53">
        <v>0.94140553755658729</v>
      </c>
      <c r="N53">
        <v>7.4060740973239305</v>
      </c>
      <c r="O53">
        <v>8.6817880048340873E-2</v>
      </c>
      <c r="P53">
        <v>33.122263200813009</v>
      </c>
      <c r="Q53">
        <v>11.025572433862465</v>
      </c>
      <c r="R53">
        <v>0.33333333333333331</v>
      </c>
      <c r="S53">
        <v>0.37149552724005491</v>
      </c>
      <c r="T53">
        <v>-7.5408289912196433E-2</v>
      </c>
      <c r="U53">
        <v>-9.9280060743457878E-3</v>
      </c>
      <c r="V53">
        <v>22.896891508360664</v>
      </c>
      <c r="W53">
        <v>0.31692327336773202</v>
      </c>
      <c r="X53">
        <v>-0.99999999999999967</v>
      </c>
      <c r="Y53">
        <v>-0.99999999999999967</v>
      </c>
      <c r="Z53">
        <v>95.417743412297625</v>
      </c>
      <c r="AA53">
        <v>0.29313401792008731</v>
      </c>
      <c r="AB53">
        <v>0.64740687725898982</v>
      </c>
      <c r="AC53">
        <v>0.28936469422241334</v>
      </c>
      <c r="AD53">
        <v>61.495279470074543</v>
      </c>
      <c r="AE53">
        <v>-0.99999999999999967</v>
      </c>
      <c r="AF53">
        <v>-0.99999999999999967</v>
      </c>
      <c r="AG53">
        <v>-0.99999999999999967</v>
      </c>
      <c r="AH53">
        <v>0</v>
      </c>
      <c r="AI53">
        <v>-9.9280060743457878E-3</v>
      </c>
      <c r="AJ53">
        <v>-4.5979682480409137E-2</v>
      </c>
      <c r="AK53">
        <v>0.23908680783786332</v>
      </c>
      <c r="AL53">
        <v>0.33168286768843058</v>
      </c>
      <c r="AM53">
        <v>1.8531207838017469E-2</v>
      </c>
      <c r="AN53">
        <v>8.0621732798087198</v>
      </c>
      <c r="AO53">
        <v>1.6587142351397532</v>
      </c>
      <c r="AP53">
        <v>25.721108121030415</v>
      </c>
      <c r="AQ53">
        <v>0.6194925645868461</v>
      </c>
      <c r="AR53">
        <v>0.36399355024556146</v>
      </c>
      <c r="AS53">
        <v>-0.99999999999999967</v>
      </c>
      <c r="AT53">
        <v>-0.99999999999999967</v>
      </c>
      <c r="AU53">
        <v>12.342826176548877</v>
      </c>
      <c r="AV53">
        <v>104.48253174476133</v>
      </c>
      <c r="AW53">
        <v>103.48973113732676</v>
      </c>
      <c r="AX53">
        <v>0.18327348960327944</v>
      </c>
      <c r="AY53">
        <v>5.4951951318057155</v>
      </c>
    </row>
    <row r="54" spans="1:51" x14ac:dyDescent="0.25">
      <c r="A54">
        <v>5998</v>
      </c>
      <c r="B54" t="s">
        <v>3010</v>
      </c>
      <c r="C54">
        <v>1.2111732934139849</v>
      </c>
      <c r="D54">
        <v>-0.18814550129714783</v>
      </c>
      <c r="E54">
        <v>2.4568078034202055E-2</v>
      </c>
      <c r="F54">
        <v>-4.0787086805376072E-2</v>
      </c>
      <c r="G54">
        <v>0.40814142411567111</v>
      </c>
      <c r="H54">
        <v>0</v>
      </c>
      <c r="I54">
        <v>24.488485446940267</v>
      </c>
      <c r="J54">
        <v>0.40814142411567111</v>
      </c>
      <c r="K54">
        <v>-1.0000000000000004</v>
      </c>
      <c r="L54">
        <v>-1.0000000000000004</v>
      </c>
      <c r="M54">
        <v>8.1628284823134223</v>
      </c>
      <c r="N54">
        <v>25.658871653548864</v>
      </c>
      <c r="O54">
        <v>-0.62681592127327379</v>
      </c>
      <c r="P54">
        <v>-0.54527630765979129</v>
      </c>
      <c r="Q54">
        <v>-0.22863726744514207</v>
      </c>
      <c r="R54">
        <v>0.33333333333333343</v>
      </c>
      <c r="S54">
        <v>0.10472945371903093</v>
      </c>
      <c r="T54">
        <v>5.6487615302070696E-3</v>
      </c>
      <c r="U54">
        <v>-4.0708707406623815E-2</v>
      </c>
      <c r="V54">
        <v>-0.20554331758894073</v>
      </c>
      <c r="W54">
        <v>-0.30687237532335832</v>
      </c>
      <c r="X54">
        <v>-1.0000000000000004</v>
      </c>
      <c r="Y54">
        <v>-1.0000000000000004</v>
      </c>
      <c r="Z54">
        <v>17.606421078928076</v>
      </c>
      <c r="AA54">
        <v>4.9348166516473356E-2</v>
      </c>
      <c r="AB54">
        <v>0.11519183981737458</v>
      </c>
      <c r="AC54">
        <v>0.19627202694539525</v>
      </c>
      <c r="AD54">
        <v>18.040601663962164</v>
      </c>
      <c r="AE54">
        <v>-1.0000000000000004</v>
      </c>
      <c r="AF54">
        <v>-1.0000000000000004</v>
      </c>
      <c r="AG54">
        <v>-1.0000000000000004</v>
      </c>
      <c r="AH54">
        <v>0</v>
      </c>
      <c r="AI54">
        <v>-4.0708707406623815E-2</v>
      </c>
      <c r="AJ54">
        <v>-0.13912439810621643</v>
      </c>
      <c r="AK54">
        <v>0.13623735913981408</v>
      </c>
      <c r="AL54">
        <v>9.8284794697768352E-2</v>
      </c>
      <c r="AM54">
        <v>-1.6413232121057324E-3</v>
      </c>
      <c r="AN54">
        <v>1.7614978769131262</v>
      </c>
      <c r="AO54">
        <v>0.64015371539642529</v>
      </c>
      <c r="AP54">
        <v>24.28294212935133</v>
      </c>
      <c r="AQ54">
        <v>0.40300284117594753</v>
      </c>
      <c r="AR54">
        <v>0.10126904879231199</v>
      </c>
      <c r="AS54">
        <v>-1.0000000000000004</v>
      </c>
      <c r="AT54">
        <v>-1.0000000000000004</v>
      </c>
      <c r="AU54">
        <v>-0.26942435425051819</v>
      </c>
      <c r="AV54">
        <v>43.905446447873395</v>
      </c>
      <c r="AW54">
        <v>39.834575707211023</v>
      </c>
      <c r="AX54">
        <v>0.28227420482844978</v>
      </c>
      <c r="AY54">
        <v>8.7746825804229314</v>
      </c>
    </row>
    <row r="55" spans="1:51" x14ac:dyDescent="0.25">
      <c r="A55">
        <v>5999</v>
      </c>
      <c r="B55" t="s">
        <v>3011</v>
      </c>
      <c r="C55">
        <v>2.6797934464475888</v>
      </c>
      <c r="D55">
        <v>0.18647095567664351</v>
      </c>
      <c r="E55">
        <v>0.670779529423286</v>
      </c>
      <c r="F55">
        <v>0.72429807281115954</v>
      </c>
      <c r="G55">
        <v>0.15007966640178894</v>
      </c>
      <c r="H55">
        <v>0</v>
      </c>
      <c r="I55">
        <v>9.0047799841073388</v>
      </c>
      <c r="J55">
        <v>0.15007966640178894</v>
      </c>
      <c r="K55">
        <v>-0.99999999999999967</v>
      </c>
      <c r="L55">
        <v>-0.99999999999999967</v>
      </c>
      <c r="M55">
        <v>3.0015933280357796</v>
      </c>
      <c r="N55">
        <v>12.408871503366086</v>
      </c>
      <c r="O55">
        <v>4.8887195170033184</v>
      </c>
      <c r="P55">
        <v>-0.84940289692589943</v>
      </c>
      <c r="Q55">
        <v>0.14683679908902469</v>
      </c>
      <c r="R55">
        <v>0.33333333333333326</v>
      </c>
      <c r="S55">
        <v>0.33074154729127514</v>
      </c>
      <c r="T55">
        <v>8.4954253428997165E-3</v>
      </c>
      <c r="U55">
        <v>1.7878016591169305E-2</v>
      </c>
      <c r="V55">
        <v>21.614746246275519</v>
      </c>
      <c r="W55">
        <v>0.60793964097072983</v>
      </c>
      <c r="X55">
        <v>-0.99999999999999967</v>
      </c>
      <c r="Y55">
        <v>-0.99999999999999967</v>
      </c>
      <c r="Z55">
        <v>17.199763697459421</v>
      </c>
      <c r="AA55">
        <v>1.7769741391929619E-2</v>
      </c>
      <c r="AB55">
        <v>-0.10048803771641351</v>
      </c>
      <c r="AC55">
        <v>-8.5180906336191214E-3</v>
      </c>
      <c r="AD55">
        <v>-4.5618193479051516</v>
      </c>
      <c r="AE55">
        <v>-0.99999999999999967</v>
      </c>
      <c r="AF55">
        <v>-0.99999999999999967</v>
      </c>
      <c r="AG55">
        <v>-0.99999999999999967</v>
      </c>
      <c r="AH55">
        <v>0</v>
      </c>
      <c r="AI55">
        <v>1.7878016591169305E-2</v>
      </c>
      <c r="AJ55">
        <v>0.26155794832364293</v>
      </c>
      <c r="AK55">
        <v>6.3802699405981961E-2</v>
      </c>
      <c r="AL55">
        <v>0.12415468139018562</v>
      </c>
      <c r="AM55">
        <v>-0.11926325485237796</v>
      </c>
      <c r="AN55">
        <v>4.4116567763728565</v>
      </c>
      <c r="AO55">
        <v>-2.6625678742795404</v>
      </c>
      <c r="AP55">
        <v>30.619526230382885</v>
      </c>
      <c r="AQ55">
        <v>0.69044832255867727</v>
      </c>
      <c r="AR55">
        <v>0.75801930737251766</v>
      </c>
      <c r="AS55">
        <v>-0.99999999999999967</v>
      </c>
      <c r="AT55">
        <v>-0.99999999999999967</v>
      </c>
      <c r="AU55">
        <v>0.87113487190018468</v>
      </c>
      <c r="AV55">
        <v>26.946067326545958</v>
      </c>
      <c r="AW55">
        <v>28.733868985662895</v>
      </c>
      <c r="AX55">
        <v>1.890285631371412E-3</v>
      </c>
      <c r="AY55">
        <v>-33.339721156881197</v>
      </c>
    </row>
    <row r="56" spans="1:51" x14ac:dyDescent="0.25">
      <c r="A56">
        <v>6022</v>
      </c>
      <c r="B56" t="s">
        <v>3028</v>
      </c>
      <c r="C56">
        <v>5.3267405904818714</v>
      </c>
      <c r="D56">
        <v>7.6272736954032333E-2</v>
      </c>
      <c r="E56">
        <v>-0.14029728614564457</v>
      </c>
      <c r="F56">
        <v>-0.10913128729339559</v>
      </c>
      <c r="G56">
        <v>0.43730795918171439</v>
      </c>
      <c r="H56">
        <v>0</v>
      </c>
      <c r="I56">
        <v>26.23847755090285</v>
      </c>
      <c r="J56">
        <v>0.43730795918171439</v>
      </c>
      <c r="K56">
        <v>-0.99999999999999878</v>
      </c>
      <c r="L56">
        <v>-0.99999999999999878</v>
      </c>
      <c r="M56">
        <v>8.7461591836342851</v>
      </c>
      <c r="N56">
        <v>31.456086854091335</v>
      </c>
      <c r="O56">
        <v>-0.59455814130842288</v>
      </c>
      <c r="P56">
        <v>-0.19375935737301175</v>
      </c>
      <c r="Q56">
        <v>-0.1719901952866886</v>
      </c>
      <c r="R56">
        <v>0.33333333333333304</v>
      </c>
      <c r="S56">
        <v>0.26826874191928113</v>
      </c>
      <c r="T56">
        <v>6.719068034809457E-2</v>
      </c>
      <c r="U56">
        <v>-2.9939918620616346E-2</v>
      </c>
      <c r="V56">
        <v>8.0617951119351119</v>
      </c>
      <c r="W56">
        <v>0.20285878872924679</v>
      </c>
      <c r="X56">
        <v>-0.99999999999999878</v>
      </c>
      <c r="Y56">
        <v>-0.99999999999999878</v>
      </c>
      <c r="Z56">
        <v>-0.75226077117444845</v>
      </c>
      <c r="AA56">
        <v>-0.24946869489835333</v>
      </c>
      <c r="AB56">
        <v>2.6316393897228955E-2</v>
      </c>
      <c r="AC56">
        <v>5.0310987244666844E-2</v>
      </c>
      <c r="AD56">
        <v>-8.6420656878228606</v>
      </c>
      <c r="AE56">
        <v>-0.99999999999999878</v>
      </c>
      <c r="AF56">
        <v>-0.99999999999999878</v>
      </c>
      <c r="AG56">
        <v>-0.99999999999999878</v>
      </c>
      <c r="AH56">
        <v>0</v>
      </c>
      <c r="AI56">
        <v>-2.9939918620616346E-2</v>
      </c>
      <c r="AJ56">
        <v>8.5952049546655557E-2</v>
      </c>
      <c r="AK56">
        <v>-9.2459827245315637E-2</v>
      </c>
      <c r="AL56">
        <v>9.9358233592874962E-2</v>
      </c>
      <c r="AM56">
        <v>-9.8651065875066217E-3</v>
      </c>
      <c r="AN56">
        <v>2.9137160875551529</v>
      </c>
      <c r="AO56">
        <v>-0.70892680091424354</v>
      </c>
      <c r="AP56">
        <v>34.300272662837976</v>
      </c>
      <c r="AQ56">
        <v>0.63885283698009254</v>
      </c>
      <c r="AR56">
        <v>0.64016674791096151</v>
      </c>
      <c r="AS56">
        <v>-0.99999999999999878</v>
      </c>
      <c r="AT56">
        <v>-0.99999999999999878</v>
      </c>
      <c r="AU56">
        <v>-0.28112148258008424</v>
      </c>
      <c r="AV56">
        <v>29.994899282002653</v>
      </c>
      <c r="AW56">
        <v>27.000907419941012</v>
      </c>
      <c r="AX56">
        <v>0.34747198559560766</v>
      </c>
      <c r="AY56">
        <v>-13.111794518830873</v>
      </c>
    </row>
    <row r="57" spans="1:51" x14ac:dyDescent="0.25">
      <c r="A57">
        <v>6047</v>
      </c>
      <c r="B57" t="s">
        <v>3044</v>
      </c>
      <c r="C57">
        <v>4.4357625324607719</v>
      </c>
      <c r="D57">
        <v>-0.14732225702072038</v>
      </c>
      <c r="E57">
        <v>-0.96825931928817466</v>
      </c>
      <c r="F57">
        <v>-1.0113885372812914</v>
      </c>
      <c r="G57">
        <v>0.29770059148622136</v>
      </c>
      <c r="H57">
        <v>0</v>
      </c>
      <c r="I57">
        <v>17.862035489173277</v>
      </c>
      <c r="J57">
        <v>0.29770059148622136</v>
      </c>
      <c r="K57">
        <v>-1</v>
      </c>
      <c r="L57">
        <v>-1</v>
      </c>
      <c r="M57">
        <v>5.9540118297244273</v>
      </c>
      <c r="N57">
        <v>21.286409484352767</v>
      </c>
      <c r="O57">
        <v>1.1695895731205028</v>
      </c>
      <c r="P57">
        <v>0.61785349263652334</v>
      </c>
      <c r="Q57">
        <v>0.27447980986715942</v>
      </c>
      <c r="R57">
        <v>0.33333333333333343</v>
      </c>
      <c r="S57">
        <v>0.11186683468281633</v>
      </c>
      <c r="T57">
        <v>-0.11469350963792455</v>
      </c>
      <c r="U57">
        <v>-1.4169919478762734E-2</v>
      </c>
      <c r="V57">
        <v>0.74544589652964222</v>
      </c>
      <c r="W57">
        <v>-0.60476610463985558</v>
      </c>
      <c r="X57">
        <v>-1</v>
      </c>
      <c r="Y57">
        <v>-1</v>
      </c>
      <c r="Z57">
        <v>18.256288597730844</v>
      </c>
      <c r="AA57">
        <v>0.2146108168893533</v>
      </c>
      <c r="AB57">
        <v>0.10194468568063585</v>
      </c>
      <c r="AC57">
        <v>2.8171755256691626E-2</v>
      </c>
      <c r="AD57">
        <v>17.236362891334036</v>
      </c>
      <c r="AE57">
        <v>-1</v>
      </c>
      <c r="AF57">
        <v>-1</v>
      </c>
      <c r="AG57">
        <v>-1</v>
      </c>
      <c r="AH57">
        <v>0</v>
      </c>
      <c r="AI57">
        <v>-1.4169919478762734E-2</v>
      </c>
      <c r="AJ57">
        <v>-0.22290347045246067</v>
      </c>
      <c r="AK57">
        <v>-0.12745012466293121</v>
      </c>
      <c r="AL57">
        <v>-6.9852292662593296E-3</v>
      </c>
      <c r="AM57">
        <v>8.6172482478544726E-2</v>
      </c>
      <c r="AN57">
        <v>-1.2891480839187874</v>
      </c>
      <c r="AO57">
        <v>1.5170614386489625</v>
      </c>
      <c r="AP57">
        <v>18.607481385702926</v>
      </c>
      <c r="AQ57">
        <v>0.31633673889946257</v>
      </c>
      <c r="AR57">
        <v>-0.30706551315363445</v>
      </c>
      <c r="AS57">
        <v>-1</v>
      </c>
      <c r="AT57">
        <v>-1</v>
      </c>
      <c r="AU57">
        <v>-0.7369087274141326</v>
      </c>
      <c r="AV57">
        <v>41.059759520732584</v>
      </c>
      <c r="AW57">
        <v>39.642767572856314</v>
      </c>
      <c r="AX57">
        <v>0.23962627192161093</v>
      </c>
      <c r="AY57">
        <v>11.589526371880513</v>
      </c>
    </row>
    <row r="58" spans="1:51" x14ac:dyDescent="0.25">
      <c r="A58">
        <v>6056</v>
      </c>
      <c r="B58" t="s">
        <v>3052</v>
      </c>
      <c r="C58">
        <v>6.1786073354846751</v>
      </c>
      <c r="D58">
        <v>-1.0108322441723483</v>
      </c>
      <c r="E58">
        <v>-0.1669820016068794</v>
      </c>
      <c r="F58">
        <v>-0.47079510392027185</v>
      </c>
      <c r="G58">
        <v>0.40826942090431495</v>
      </c>
      <c r="H58">
        <v>0</v>
      </c>
      <c r="I58">
        <v>24.496165254258901</v>
      </c>
      <c r="J58">
        <v>0.40826942090431495</v>
      </c>
      <c r="K58">
        <v>-1.0000000000000013</v>
      </c>
      <c r="L58">
        <v>-1.0000000000000013</v>
      </c>
      <c r="M58">
        <v>8.1653884180863017</v>
      </c>
      <c r="N58">
        <v>30.203977485823302</v>
      </c>
      <c r="O58">
        <v>-3.2130486468359818</v>
      </c>
      <c r="P58">
        <v>-1.9653009937901793</v>
      </c>
      <c r="Q58">
        <v>-0.98632587963048779</v>
      </c>
      <c r="R58">
        <v>0.33333333333333359</v>
      </c>
      <c r="S58">
        <v>0.48481026686480366</v>
      </c>
      <c r="T58">
        <v>0.20957730874757588</v>
      </c>
      <c r="U58">
        <v>2.2087862199585469E-3</v>
      </c>
      <c r="V58">
        <v>24.866410970454279</v>
      </c>
      <c r="W58">
        <v>1.3958512209685154</v>
      </c>
      <c r="X58">
        <v>-1.0000000000000013</v>
      </c>
      <c r="Y58">
        <v>-1.0000000000000013</v>
      </c>
      <c r="Z58">
        <v>56.366873354191384</v>
      </c>
      <c r="AA58">
        <v>0.20494721440214728</v>
      </c>
      <c r="AB58">
        <v>0.12308853958399565</v>
      </c>
      <c r="AC58">
        <v>0.32170001128120979</v>
      </c>
      <c r="AD58">
        <v>32.486788263367622</v>
      </c>
      <c r="AE58">
        <v>-1.0000000000000013</v>
      </c>
      <c r="AF58">
        <v>-1.0000000000000013</v>
      </c>
      <c r="AG58">
        <v>-1.0000000000000013</v>
      </c>
      <c r="AH58">
        <v>0</v>
      </c>
      <c r="AI58">
        <v>2.2087862199585469E-3</v>
      </c>
      <c r="AJ58">
        <v>0.26611135964600052</v>
      </c>
      <c r="AK58">
        <v>-4.2453177381052629E-2</v>
      </c>
      <c r="AL58">
        <v>0.13483229096939905</v>
      </c>
      <c r="AM58">
        <v>-0.14625832240419162</v>
      </c>
      <c r="AN58">
        <v>4.7013640724649806</v>
      </c>
      <c r="AO58">
        <v>-3.8687239470100527</v>
      </c>
      <c r="AP58">
        <v>49.36257622471318</v>
      </c>
      <c r="AQ58">
        <v>1.0299296951656718</v>
      </c>
      <c r="AR58">
        <v>1.8041206418728304</v>
      </c>
      <c r="AS58">
        <v>-1.0000000000000013</v>
      </c>
      <c r="AT58">
        <v>-1.0000000000000013</v>
      </c>
      <c r="AU58">
        <v>-1.4571209835507599</v>
      </c>
      <c r="AV58">
        <v>82.702126893004703</v>
      </c>
      <c r="AW58">
        <v>82.923005515000554</v>
      </c>
      <c r="AX58">
        <v>0.23175689750763806</v>
      </c>
      <c r="AY58">
        <v>41.211598310816385</v>
      </c>
    </row>
    <row r="59" spans="1:51" x14ac:dyDescent="0.25">
      <c r="A59">
        <v>6146</v>
      </c>
      <c r="B59" t="s">
        <v>3119</v>
      </c>
      <c r="C59">
        <v>6.5588039454944633</v>
      </c>
      <c r="D59">
        <v>7.6200891160273265</v>
      </c>
      <c r="E59">
        <v>0.47252056445752161</v>
      </c>
      <c r="F59">
        <v>2.7268237139243099</v>
      </c>
      <c r="G59">
        <v>-4.61835401965211E-2</v>
      </c>
      <c r="H59">
        <v>0</v>
      </c>
      <c r="I59">
        <v>-2.7710124117912658</v>
      </c>
      <c r="J59">
        <v>-4.61835401965211E-2</v>
      </c>
      <c r="K59">
        <v>-0.99999999999999933</v>
      </c>
      <c r="L59">
        <v>-0.99999999999999933</v>
      </c>
      <c r="M59">
        <v>-0.92367080393042245</v>
      </c>
      <c r="N59">
        <v>6.5146152476275034</v>
      </c>
      <c r="O59">
        <v>6.5248580432206911</v>
      </c>
      <c r="P59">
        <v>-1.070348151227783</v>
      </c>
      <c r="Q59">
        <v>0.44957486805827146</v>
      </c>
      <c r="R59">
        <v>0.33333333333333309</v>
      </c>
      <c r="S59">
        <v>0.44293924009109409</v>
      </c>
      <c r="T59">
        <v>0.21631360578743866</v>
      </c>
      <c r="U59">
        <v>-1.6952152370634764E-2</v>
      </c>
      <c r="V59">
        <v>40.872702681510084</v>
      </c>
      <c r="W59">
        <v>1.6830684576755131</v>
      </c>
      <c r="X59">
        <v>-0.99999999999999933</v>
      </c>
      <c r="Y59">
        <v>-0.99999999999999933</v>
      </c>
      <c r="Z59">
        <v>91.616797839428287</v>
      </c>
      <c r="AA59">
        <v>0.74739756870195739</v>
      </c>
      <c r="AB59">
        <v>0.20275766530086931</v>
      </c>
      <c r="AC59">
        <v>5.573517179437202E-2</v>
      </c>
      <c r="AD59">
        <v>50.294520289859939</v>
      </c>
      <c r="AE59">
        <v>-0.99999999999999933</v>
      </c>
      <c r="AF59">
        <v>-0.99999999999999933</v>
      </c>
      <c r="AG59">
        <v>-0.99999999999999933</v>
      </c>
      <c r="AH59">
        <v>0</v>
      </c>
      <c r="AI59">
        <v>-1.6952152370634764E-2</v>
      </c>
      <c r="AJ59">
        <v>0.30049235071518127</v>
      </c>
      <c r="AK59">
        <v>7.9087393029202424E-2</v>
      </c>
      <c r="AL59">
        <v>-8.2468186460570615E-3</v>
      </c>
      <c r="AM59">
        <v>7.5857955346108188E-2</v>
      </c>
      <c r="AN59">
        <v>1.296291287424479</v>
      </c>
      <c r="AO59">
        <v>2.2918858487987168</v>
      </c>
      <c r="AP59">
        <v>38.101690269718809</v>
      </c>
      <c r="AQ59">
        <v>0.97563402684123179</v>
      </c>
      <c r="AR59">
        <v>1.636884917478993</v>
      </c>
      <c r="AS59">
        <v>-0.99999999999999933</v>
      </c>
      <c r="AT59">
        <v>-0.99999999999999933</v>
      </c>
      <c r="AU59">
        <v>3.1763985819825815</v>
      </c>
      <c r="AV59">
        <v>100.42329893585449</v>
      </c>
      <c r="AW59">
        <v>98.728083698791011</v>
      </c>
      <c r="AX59">
        <v>0.3632839543616152</v>
      </c>
      <c r="AY59">
        <v>37.886099323843638</v>
      </c>
    </row>
    <row r="60" spans="1:51" x14ac:dyDescent="0.25">
      <c r="A60">
        <v>6160</v>
      </c>
      <c r="B60" t="s">
        <v>3128</v>
      </c>
      <c r="C60">
        <v>6.5973893239135712</v>
      </c>
      <c r="D60">
        <v>-0.35388711283929664</v>
      </c>
      <c r="E60">
        <v>-0.60747171389728538</v>
      </c>
      <c r="F60">
        <v>-0.71197528908201302</v>
      </c>
      <c r="G60">
        <v>0.13043555280694899</v>
      </c>
      <c r="H60">
        <v>0</v>
      </c>
      <c r="I60">
        <v>7.8261331684169404</v>
      </c>
      <c r="J60">
        <v>0.13043555280694899</v>
      </c>
      <c r="K60">
        <v>-1.0000000000000016</v>
      </c>
      <c r="L60">
        <v>-1.0000000000000016</v>
      </c>
      <c r="M60">
        <v>2.608711056138981</v>
      </c>
      <c r="N60">
        <v>13.711547203248509</v>
      </c>
      <c r="O60">
        <v>3.5738740005040532</v>
      </c>
      <c r="P60">
        <v>-5.9176661704254432</v>
      </c>
      <c r="Q60">
        <v>-1.6903597247069813</v>
      </c>
      <c r="R60">
        <v>0.33333333333333387</v>
      </c>
      <c r="S60">
        <v>0.11869416168888544</v>
      </c>
      <c r="T60">
        <v>-2.1658811591933804E-2</v>
      </c>
      <c r="U60">
        <v>-7.5287221198562983E-3</v>
      </c>
      <c r="V60">
        <v>11.696176340139179</v>
      </c>
      <c r="W60">
        <v>0.12641442049883755</v>
      </c>
      <c r="X60">
        <v>-1.0000000000000016</v>
      </c>
      <c r="Y60">
        <v>-1.0000000000000016</v>
      </c>
      <c r="Z60">
        <v>28.102817571764412</v>
      </c>
      <c r="AA60">
        <v>0.11768637168514284</v>
      </c>
      <c r="AB60">
        <v>-4.4693135078914488E-2</v>
      </c>
      <c r="AC60">
        <v>0.28894678252041606</v>
      </c>
      <c r="AD60">
        <v>18.09700095633222</v>
      </c>
      <c r="AE60">
        <v>-1.0000000000000016</v>
      </c>
      <c r="AF60">
        <v>-1.0000000000000016</v>
      </c>
      <c r="AG60">
        <v>-1.0000000000000016</v>
      </c>
      <c r="AH60">
        <v>0</v>
      </c>
      <c r="AI60">
        <v>-7.5287221198562983E-3</v>
      </c>
      <c r="AJ60">
        <v>-0.21385742427312923</v>
      </c>
      <c r="AK60">
        <v>9.4077476596052725E-3</v>
      </c>
      <c r="AL60">
        <v>4.2406228452195639E-2</v>
      </c>
      <c r="AM60">
        <v>2.5763251466870099E-2</v>
      </c>
      <c r="AN60">
        <v>-9.131410060755428E-3</v>
      </c>
      <c r="AO60">
        <v>0.69112002496977809</v>
      </c>
      <c r="AP60">
        <v>19.522309508556116</v>
      </c>
      <c r="AQ60">
        <v>0.42283996131042911</v>
      </c>
      <c r="AR60">
        <v>0.25684997330578663</v>
      </c>
      <c r="AS60">
        <v>-1.0000000000000016</v>
      </c>
      <c r="AT60">
        <v>-1.0000000000000016</v>
      </c>
      <c r="AU60">
        <v>-2.4023350137889947</v>
      </c>
      <c r="AV60">
        <v>42.505484799982675</v>
      </c>
      <c r="AW60">
        <v>41.752612587997042</v>
      </c>
      <c r="AX60">
        <v>0.11029934472618669</v>
      </c>
      <c r="AY60">
        <v>-17.853342623737067</v>
      </c>
    </row>
    <row r="61" spans="1:51" x14ac:dyDescent="0.25">
      <c r="A61">
        <v>6217</v>
      </c>
      <c r="B61" t="s">
        <v>3168</v>
      </c>
      <c r="C61">
        <v>4.6167287443323461</v>
      </c>
      <c r="D61">
        <v>-2.1288803417021548E-2</v>
      </c>
      <c r="E61">
        <v>-0.59329938644276636</v>
      </c>
      <c r="F61">
        <v>-0.60320173562643953</v>
      </c>
      <c r="G61">
        <v>0.22331025145320224</v>
      </c>
      <c r="H61">
        <v>0</v>
      </c>
      <c r="I61">
        <v>13.398615087192136</v>
      </c>
      <c r="J61">
        <v>0.22331025145320224</v>
      </c>
      <c r="K61">
        <v>-1.0000000000000018</v>
      </c>
      <c r="L61">
        <v>-1.0000000000000018</v>
      </c>
      <c r="M61">
        <v>4.466205029064044</v>
      </c>
      <c r="N61">
        <v>17.412142095898041</v>
      </c>
      <c r="O61">
        <v>-1.1974801232773691</v>
      </c>
      <c r="P61">
        <v>-0.77298750558736995</v>
      </c>
      <c r="Q61">
        <v>-0.29862900090897021</v>
      </c>
      <c r="R61">
        <v>0.33333333333333331</v>
      </c>
      <c r="S61">
        <v>0.40661515564396361</v>
      </c>
      <c r="T61">
        <v>0.38076575034396321</v>
      </c>
      <c r="U61">
        <v>-1.4717847097175942E-2</v>
      </c>
      <c r="V61">
        <v>35.307445630835275</v>
      </c>
      <c r="W61">
        <v>2.0055276980604204</v>
      </c>
      <c r="X61">
        <v>-1.0000000000000018</v>
      </c>
      <c r="Y61">
        <v>-1.0000000000000018</v>
      </c>
      <c r="Z61">
        <v>62.026987669821715</v>
      </c>
      <c r="AA61">
        <v>6.4861625579199375E-2</v>
      </c>
      <c r="AB61">
        <v>0.2262894381193703</v>
      </c>
      <c r="AC61">
        <v>0.24921235709933787</v>
      </c>
      <c r="AD61">
        <v>27.018171039895389</v>
      </c>
      <c r="AE61">
        <v>-1.0000000000000018</v>
      </c>
      <c r="AF61">
        <v>-1.0000000000000018</v>
      </c>
      <c r="AG61">
        <v>-1.0000000000000018</v>
      </c>
      <c r="AH61">
        <v>0</v>
      </c>
      <c r="AI61">
        <v>-1.4717847097175942E-2</v>
      </c>
      <c r="AJ61">
        <v>0.15142340622263309</v>
      </c>
      <c r="AK61">
        <v>6.6929507409732247E-2</v>
      </c>
      <c r="AL61">
        <v>0.50353407363806268</v>
      </c>
      <c r="AM61">
        <v>0.24241430583015644</v>
      </c>
      <c r="AN61">
        <v>13.34546887206473</v>
      </c>
      <c r="AO61">
        <v>6.3950051828025716</v>
      </c>
      <c r="AP61">
        <v>48.706060718027388</v>
      </c>
      <c r="AQ61">
        <v>1.105996392224085</v>
      </c>
      <c r="AR61">
        <v>2.2288379495136228</v>
      </c>
      <c r="AS61">
        <v>-1.0000000000000018</v>
      </c>
      <c r="AT61">
        <v>-1.0000000000000018</v>
      </c>
      <c r="AU61">
        <v>-0.90183073653541002</v>
      </c>
      <c r="AV61">
        <v>85.834134948522291</v>
      </c>
      <c r="AW61">
        <v>84.362350238804694</v>
      </c>
      <c r="AX61">
        <v>1.5349325547584128E-2</v>
      </c>
      <c r="AY61">
        <v>-5.7661076769269846</v>
      </c>
    </row>
    <row r="62" spans="1:51" x14ac:dyDescent="0.25">
      <c r="A62">
        <v>6318</v>
      </c>
      <c r="B62" t="s">
        <v>3197</v>
      </c>
      <c r="C62">
        <v>5.9526625565671054</v>
      </c>
      <c r="D62">
        <v>-0.13339145864164456</v>
      </c>
      <c r="E62">
        <v>0.31535089912143777</v>
      </c>
      <c r="F62">
        <v>0.28504625405876238</v>
      </c>
      <c r="G62">
        <v>0.28529675576454766</v>
      </c>
      <c r="H62">
        <v>0</v>
      </c>
      <c r="I62">
        <v>17.117805345872853</v>
      </c>
      <c r="J62">
        <v>0.28529675576454766</v>
      </c>
      <c r="K62">
        <v>-1.0000000000000004</v>
      </c>
      <c r="L62">
        <v>-1.0000000000000004</v>
      </c>
      <c r="M62">
        <v>5.7059351152909557</v>
      </c>
      <c r="N62">
        <v>23.355514156498735</v>
      </c>
      <c r="O62">
        <v>1.6360981412282352</v>
      </c>
      <c r="P62">
        <v>0.56437127216933158</v>
      </c>
      <c r="Q62">
        <v>0.28234108904122535</v>
      </c>
      <c r="R62">
        <v>0.3333333333333337</v>
      </c>
      <c r="S62">
        <v>0.3195832222842504</v>
      </c>
      <c r="T62">
        <v>0.73675660428585565</v>
      </c>
      <c r="U62">
        <v>-3.1111865286687544E-2</v>
      </c>
      <c r="V62">
        <v>42.930581554088157</v>
      </c>
      <c r="W62">
        <v>3.1446393122328855</v>
      </c>
      <c r="X62">
        <v>-1.0000000000000004</v>
      </c>
      <c r="Y62">
        <v>-1.0000000000000004</v>
      </c>
      <c r="Z62">
        <v>67.892067761457994</v>
      </c>
      <c r="AA62">
        <v>0.2897166236974591</v>
      </c>
      <c r="AB62">
        <v>-0.24923600937428289</v>
      </c>
      <c r="AC62">
        <v>0.45310228804339658</v>
      </c>
      <c r="AD62">
        <v>24.679145118328638</v>
      </c>
      <c r="AE62">
        <v>-1.0000000000000004</v>
      </c>
      <c r="AF62">
        <v>-1.0000000000000004</v>
      </c>
      <c r="AG62">
        <v>-1.0000000000000004</v>
      </c>
      <c r="AH62">
        <v>0</v>
      </c>
      <c r="AI62">
        <v>-3.1111865286687544E-2</v>
      </c>
      <c r="AJ62">
        <v>-5.8431175272102764E-3</v>
      </c>
      <c r="AK62">
        <v>0.14435055984389544</v>
      </c>
      <c r="AL62">
        <v>0.10404514971211751</v>
      </c>
      <c r="AM62">
        <v>6.2981533420456814E-2</v>
      </c>
      <c r="AN62">
        <v>2.5719131551668859</v>
      </c>
      <c r="AO62">
        <v>2.2962911347308985</v>
      </c>
      <c r="AP62">
        <v>60.048386899961024</v>
      </c>
      <c r="AQ62">
        <v>1.3585612946167511</v>
      </c>
      <c r="AR62">
        <v>3.4299360679974327</v>
      </c>
      <c r="AS62">
        <v>-1.0000000000000004</v>
      </c>
      <c r="AT62">
        <v>-1.0000000000000004</v>
      </c>
      <c r="AU62">
        <v>0.56738734309998695</v>
      </c>
      <c r="AV62">
        <v>93.543873052687587</v>
      </c>
      <c r="AW62">
        <v>90.432686524018834</v>
      </c>
      <c r="AX62">
        <v>0.24977105643978084</v>
      </c>
      <c r="AY62">
        <v>19.893069695936806</v>
      </c>
    </row>
    <row r="63" spans="1:51" x14ac:dyDescent="0.25">
      <c r="A63">
        <v>6453</v>
      </c>
      <c r="B63" t="s">
        <v>3322</v>
      </c>
      <c r="C63">
        <v>5.9380966379457121</v>
      </c>
      <c r="D63">
        <v>0.33551026245514587</v>
      </c>
      <c r="E63">
        <v>-0.16076800226578705</v>
      </c>
      <c r="F63">
        <v>-5.9245699558941801E-2</v>
      </c>
      <c r="G63">
        <v>0.19620636452191276</v>
      </c>
      <c r="H63">
        <v>0</v>
      </c>
      <c r="I63">
        <v>11.772381871314765</v>
      </c>
      <c r="J63">
        <v>0.19620636452191276</v>
      </c>
      <c r="K63">
        <v>-0.99999999999999933</v>
      </c>
      <c r="L63">
        <v>-0.99999999999999933</v>
      </c>
      <c r="M63">
        <v>3.9241272904382547</v>
      </c>
      <c r="N63">
        <v>17.651232809701536</v>
      </c>
      <c r="O63">
        <v>0.19762847191024185</v>
      </c>
      <c r="P63">
        <v>3.2402819335590638</v>
      </c>
      <c r="Q63">
        <v>1.0058927931880968</v>
      </c>
      <c r="R63">
        <v>0.3333333333333332</v>
      </c>
      <c r="S63">
        <v>0.40784597004556467</v>
      </c>
      <c r="T63">
        <v>0.12027130941040942</v>
      </c>
      <c r="U63">
        <v>-9.5884665959768689E-3</v>
      </c>
      <c r="V63">
        <v>26.226231266856701</v>
      </c>
      <c r="W63">
        <v>1.0705322674609417</v>
      </c>
      <c r="X63">
        <v>-0.99999999999999933</v>
      </c>
      <c r="Y63">
        <v>-0.99999999999999933</v>
      </c>
      <c r="Z63">
        <v>59.188766881832493</v>
      </c>
      <c r="AA63">
        <v>0.2251165430775009</v>
      </c>
      <c r="AB63">
        <v>0.12630622319604948</v>
      </c>
      <c r="AC63">
        <v>0.28771009016220328</v>
      </c>
      <c r="AD63">
        <v>31.956642821787689</v>
      </c>
      <c r="AE63">
        <v>-0.99999999999999933</v>
      </c>
      <c r="AF63">
        <v>-0.99999999999999933</v>
      </c>
      <c r="AG63">
        <v>-0.99999999999999933</v>
      </c>
      <c r="AH63">
        <v>0</v>
      </c>
      <c r="AI63">
        <v>-9.5884665959768689E-3</v>
      </c>
      <c r="AJ63">
        <v>0.23129107440165786</v>
      </c>
      <c r="AK63">
        <v>-0.14324960029658776</v>
      </c>
      <c r="AL63">
        <v>0.16524314550551256</v>
      </c>
      <c r="AM63">
        <v>7.7623021633750358E-2</v>
      </c>
      <c r="AN63">
        <v>5.2875340096461043</v>
      </c>
      <c r="AO63">
        <v>1.2243275393608204</v>
      </c>
      <c r="AP63">
        <v>37.998613138171493</v>
      </c>
      <c r="AQ63">
        <v>0.85186214619333078</v>
      </c>
      <c r="AR63">
        <v>1.2667386319828546</v>
      </c>
      <c r="AS63">
        <v>-0.99999999999999933</v>
      </c>
      <c r="AT63">
        <v>-0.99999999999999933</v>
      </c>
      <c r="AU63">
        <v>0.94664709362915433</v>
      </c>
      <c r="AV63">
        <v>78.064327230894847</v>
      </c>
      <c r="AW63">
        <v>77.105480571297178</v>
      </c>
      <c r="AX63">
        <v>0.27434904169421137</v>
      </c>
      <c r="AY63">
        <v>24.309158444599106</v>
      </c>
    </row>
    <row r="64" spans="1:51" x14ac:dyDescent="0.25">
      <c r="A64">
        <v>6663</v>
      </c>
      <c r="B64" t="s">
        <v>3489</v>
      </c>
      <c r="C64">
        <v>1.4835421675653442</v>
      </c>
      <c r="D64">
        <v>-8.697997982178636E-2</v>
      </c>
      <c r="E64">
        <v>0.31701993790629146</v>
      </c>
      <c r="F64">
        <v>0.29573322685279468</v>
      </c>
      <c r="G64">
        <v>-0.15138638105322477</v>
      </c>
      <c r="H64">
        <v>0</v>
      </c>
      <c r="I64">
        <v>-9.083182863193489</v>
      </c>
      <c r="J64">
        <v>-0.15138638105322477</v>
      </c>
      <c r="K64">
        <v>-0.99999999999999978</v>
      </c>
      <c r="L64">
        <v>-0.99999999999999978</v>
      </c>
      <c r="M64">
        <v>-3.0277276210644959</v>
      </c>
      <c r="N64">
        <v>-7.3039074687753409</v>
      </c>
      <c r="O64">
        <v>4.0956783116958759E-2</v>
      </c>
      <c r="P64">
        <v>-0.59902128465003202</v>
      </c>
      <c r="Q64">
        <v>-0.14997517411071074</v>
      </c>
      <c r="R64">
        <v>0.33333333333333326</v>
      </c>
      <c r="S64">
        <v>0.26939793967260017</v>
      </c>
      <c r="T64">
        <v>-3.375064534034708E-2</v>
      </c>
      <c r="U64">
        <v>3.4533569572896064E-3</v>
      </c>
      <c r="V64">
        <v>28.952814627044031</v>
      </c>
      <c r="W64">
        <v>0.68656124420022313</v>
      </c>
      <c r="X64">
        <v>-0.99999999999999978</v>
      </c>
      <c r="Y64">
        <v>-0.99999999999999978</v>
      </c>
      <c r="Z64">
        <v>12.366463546322027</v>
      </c>
      <c r="AA64">
        <v>-2.4873501608367869E-2</v>
      </c>
      <c r="AB64">
        <v>-0.29451467257194042</v>
      </c>
      <c r="AC64">
        <v>-9.3393439519180044E-3</v>
      </c>
      <c r="AD64">
        <v>-16.436375906611307</v>
      </c>
      <c r="AE64">
        <v>-0.99999999999999978</v>
      </c>
      <c r="AF64">
        <v>-0.99999999999999978</v>
      </c>
      <c r="AG64">
        <v>-0.99999999999999978</v>
      </c>
      <c r="AH64">
        <v>0</v>
      </c>
      <c r="AI64">
        <v>3.4533569572896064E-3</v>
      </c>
      <c r="AJ64">
        <v>9.622642603858185E-2</v>
      </c>
      <c r="AK64">
        <v>-7.8778179461641465E-2</v>
      </c>
      <c r="AL64">
        <v>2.9691000783302834E-2</v>
      </c>
      <c r="AM64">
        <v>-4.7237023404511677E-2</v>
      </c>
      <c r="AN64">
        <v>1.2234071497754806</v>
      </c>
      <c r="AO64">
        <v>-1.5748164824209994</v>
      </c>
      <c r="AP64">
        <v>19.869631763850563</v>
      </c>
      <c r="AQ64">
        <v>0.5724339846228762</v>
      </c>
      <c r="AR64">
        <v>0.5351748631469978</v>
      </c>
      <c r="AS64">
        <v>-0.99999999999999978</v>
      </c>
      <c r="AT64">
        <v>-0.99999999999999978</v>
      </c>
      <c r="AU64">
        <v>0.14575805274208364</v>
      </c>
      <c r="AV64">
        <v>3.4877395951256713</v>
      </c>
      <c r="AW64">
        <v>3.8330752908546342</v>
      </c>
      <c r="AX64">
        <v>-0.16455644864110766</v>
      </c>
      <c r="AY64">
        <v>-39.831700941931359</v>
      </c>
    </row>
    <row r="65" spans="1:51" x14ac:dyDescent="0.25">
      <c r="A65">
        <v>6720</v>
      </c>
      <c r="B65" t="s">
        <v>3542</v>
      </c>
      <c r="C65">
        <v>1.5971801815859807</v>
      </c>
      <c r="D65">
        <v>0.19255823163453692</v>
      </c>
      <c r="E65">
        <v>0.34687151451661735</v>
      </c>
      <c r="F65">
        <v>0.4129413877195578</v>
      </c>
      <c r="G65">
        <v>-0.2760202903241723</v>
      </c>
      <c r="H65">
        <v>0</v>
      </c>
      <c r="I65">
        <v>-16.56121741945034</v>
      </c>
      <c r="J65">
        <v>-0.2760202903241723</v>
      </c>
      <c r="K65">
        <v>-1.0000000000000016</v>
      </c>
      <c r="L65">
        <v>-1.0000000000000016</v>
      </c>
      <c r="M65">
        <v>-5.5204058064834447</v>
      </c>
      <c r="N65">
        <v>-14.551095850144794</v>
      </c>
      <c r="O65">
        <v>0.29170857824720964</v>
      </c>
      <c r="P65">
        <v>5.0474774160078155</v>
      </c>
      <c r="Q65">
        <v>1.6851648175215053</v>
      </c>
      <c r="R65">
        <v>0.33333333333333365</v>
      </c>
      <c r="S65">
        <v>-1.6845753736658083E-2</v>
      </c>
      <c r="T65">
        <v>1.1552595138821925E-2</v>
      </c>
      <c r="U65">
        <v>-3.3247722165759379E-3</v>
      </c>
      <c r="V65">
        <v>24.029427713723749</v>
      </c>
      <c r="W65">
        <v>0.26613858321993034</v>
      </c>
      <c r="X65">
        <v>-1.0000000000000016</v>
      </c>
      <c r="Y65">
        <v>-1.0000000000000016</v>
      </c>
      <c r="Z65">
        <v>36.82546227959218</v>
      </c>
      <c r="AA65">
        <v>0.23232020265570291</v>
      </c>
      <c r="AB65">
        <v>-0.12548530899380084</v>
      </c>
      <c r="AC65">
        <v>0.11538250130503634</v>
      </c>
      <c r="AD65">
        <v>11.110869748346932</v>
      </c>
      <c r="AE65">
        <v>-1.0000000000000016</v>
      </c>
      <c r="AF65">
        <v>-1.0000000000000016</v>
      </c>
      <c r="AG65">
        <v>-1.0000000000000016</v>
      </c>
      <c r="AH65">
        <v>0</v>
      </c>
      <c r="AI65">
        <v>-3.3247722165759379E-3</v>
      </c>
      <c r="AJ65">
        <v>-6.9715012313257468E-2</v>
      </c>
      <c r="AK65">
        <v>-9.4636495823513689E-2</v>
      </c>
      <c r="AL65">
        <v>-8.69205479706123E-2</v>
      </c>
      <c r="AM65">
        <v>0.11056912265878545</v>
      </c>
      <c r="AN65">
        <v>-2.5215887608315941</v>
      </c>
      <c r="AO65">
        <v>2.2910455873520679</v>
      </c>
      <c r="AP65">
        <v>7.4682102942734234</v>
      </c>
      <c r="AQ65">
        <v>0.32471540251892195</v>
      </c>
      <c r="AR65">
        <v>-9.8817071042417957E-3</v>
      </c>
      <c r="AS65">
        <v>-1.0000000000000016</v>
      </c>
      <c r="AT65">
        <v>-1.0000000000000016</v>
      </c>
      <c r="AU65">
        <v>2.098106205241062</v>
      </c>
      <c r="AV65">
        <v>24.565412016799456</v>
      </c>
      <c r="AW65">
        <v>24.232934795141865</v>
      </c>
      <c r="AX65">
        <v>0.31248970428857448</v>
      </c>
      <c r="AY65">
        <v>21.740281655578578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0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93</v>
      </c>
      <c r="B3" t="s">
        <v>485</v>
      </c>
      <c r="C3" s="22">
        <v>4.338449270894194</v>
      </c>
      <c r="D3" s="22">
        <v>0.29028746308661302</v>
      </c>
      <c r="E3" s="22">
        <v>0.30122200397274135</v>
      </c>
      <c r="F3" s="22">
        <v>0.39582845932622612</v>
      </c>
      <c r="G3" s="22">
        <v>-0.10857153330104144</v>
      </c>
      <c r="H3" s="22">
        <v>0</v>
      </c>
      <c r="I3" s="22">
        <v>-6.5142919980624878</v>
      </c>
      <c r="J3" s="22">
        <v>-0.10857153330104144</v>
      </c>
      <c r="K3" s="22">
        <v>-1.0000000000000002</v>
      </c>
      <c r="L3" s="22">
        <v>-1.0000000000000002</v>
      </c>
      <c r="M3" s="22">
        <v>-2.1714306660208296</v>
      </c>
      <c r="N3" s="22">
        <v>-1.7800142678420636</v>
      </c>
      <c r="O3" s="22">
        <v>-0.98504032029370259</v>
      </c>
      <c r="P3" s="22">
        <v>-1.9350033962961695</v>
      </c>
      <c r="Q3" s="22">
        <v>-0.73164100756562644</v>
      </c>
      <c r="R3" s="22">
        <v>0.33333333333333337</v>
      </c>
      <c r="S3" s="22">
        <v>0.52721538656503164</v>
      </c>
      <c r="T3" s="22">
        <v>0.2366452943864483</v>
      </c>
      <c r="U3" s="22">
        <v>1.5800245108580684E-2</v>
      </c>
      <c r="V3" s="22">
        <v>48.862631707777432</v>
      </c>
      <c r="W3" s="22">
        <v>2.122706006998424</v>
      </c>
      <c r="X3" s="22">
        <v>-1.0000000000000002</v>
      </c>
      <c r="Y3" s="22">
        <v>-1.0000000000000002</v>
      </c>
      <c r="Z3" s="22">
        <v>90.748694281846454</v>
      </c>
      <c r="AA3" s="22">
        <v>0.13990913637236049</v>
      </c>
      <c r="AB3" s="22">
        <v>0.28741173898192529</v>
      </c>
      <c r="AC3" s="22">
        <v>0.42503319627840708</v>
      </c>
      <c r="AD3" s="22">
        <v>42.61770358163465</v>
      </c>
      <c r="AE3" s="22">
        <v>-1.0000000000000002</v>
      </c>
      <c r="AF3" s="22">
        <v>-1.0000000000000002</v>
      </c>
      <c r="AG3" s="22">
        <v>-1.0000000000000002</v>
      </c>
      <c r="AH3" s="22">
        <v>0</v>
      </c>
      <c r="AI3" s="22">
        <v>1.5800245108580684E-2</v>
      </c>
      <c r="AJ3" s="22">
        <v>0.51693409319262595</v>
      </c>
      <c r="AK3" s="22">
        <v>-2.6405638809114385E-2</v>
      </c>
      <c r="AL3" s="22">
        <v>6.2556750262175748E-2</v>
      </c>
      <c r="AM3" s="22">
        <v>-2.7899095505933575E-2</v>
      </c>
      <c r="AN3" s="22">
        <v>4.1485892225175238</v>
      </c>
      <c r="AO3" s="22">
        <v>-0.82950558169391164</v>
      </c>
      <c r="AP3" s="22">
        <v>42.348339709714935</v>
      </c>
      <c r="AQ3" s="22">
        <v>1.1129942593933939</v>
      </c>
      <c r="AR3" s="22">
        <v>2.0141344736973812</v>
      </c>
      <c r="AS3" s="22">
        <v>-1.0000000000000002</v>
      </c>
      <c r="AT3" s="22">
        <v>-1.0000000000000002</v>
      </c>
      <c r="AU3" s="22">
        <v>-0.33581254823940032</v>
      </c>
      <c r="AV3" s="22">
        <v>88.139174432310512</v>
      </c>
      <c r="AW3" s="22">
        <v>89.719198943168578</v>
      </c>
      <c r="AX3" s="22">
        <v>7.0033606016924627E-2</v>
      </c>
      <c r="AY3" s="22">
        <v>-23.516644430320262</v>
      </c>
    </row>
    <row r="4" spans="1:52" x14ac:dyDescent="0.25">
      <c r="A4">
        <v>1714</v>
      </c>
      <c r="B4" t="s">
        <v>1020</v>
      </c>
      <c r="C4" s="22">
        <v>5.1915744958239189</v>
      </c>
      <c r="D4" s="22">
        <v>0.10537033293251909</v>
      </c>
      <c r="E4" s="22">
        <v>0.4121255923497027</v>
      </c>
      <c r="F4" s="22">
        <v>0.4601172933276737</v>
      </c>
      <c r="G4" s="22">
        <v>0.22057495432895577</v>
      </c>
      <c r="H4" s="22">
        <v>0</v>
      </c>
      <c r="I4" s="22">
        <v>13.234497259737342</v>
      </c>
      <c r="J4" s="22">
        <v>0.22057495432895577</v>
      </c>
      <c r="K4" s="22">
        <v>-1.0000000000000002</v>
      </c>
      <c r="L4" s="22">
        <v>-1.0000000000000002</v>
      </c>
      <c r="M4" s="22">
        <v>4.4114990865791119</v>
      </c>
      <c r="N4" s="22">
        <v>18.886189048888941</v>
      </c>
      <c r="O4" s="22">
        <v>1.447099575734091</v>
      </c>
      <c r="P4" s="22">
        <v>3.2384413910039154</v>
      </c>
      <c r="Q4" s="22">
        <v>1.2274564450126739</v>
      </c>
      <c r="R4" s="22">
        <v>0.33333333333333326</v>
      </c>
      <c r="S4" s="22">
        <v>0.43882829397431766</v>
      </c>
      <c r="T4" s="22">
        <v>-2.7620138055779439E-2</v>
      </c>
      <c r="U4" s="22">
        <v>9.4667197141427243E-3</v>
      </c>
      <c r="V4" s="22">
        <v>21.337330185482358</v>
      </c>
      <c r="W4" s="22">
        <v>0.57755256798958432</v>
      </c>
      <c r="X4" s="22">
        <v>-1.0000000000000002</v>
      </c>
      <c r="Y4" s="22">
        <v>-1.0000000000000002</v>
      </c>
      <c r="Z4" s="22">
        <v>41.509492440732124</v>
      </c>
      <c r="AA4" s="22">
        <v>3.8547568194525338E-2</v>
      </c>
      <c r="AB4" s="22">
        <v>0.41482054455222933</v>
      </c>
      <c r="AC4" s="22">
        <v>-7.4473996542013116E-2</v>
      </c>
      <c r="AD4" s="22">
        <v>18.944705810237089</v>
      </c>
      <c r="AE4" s="22">
        <v>-1.0000000000000002</v>
      </c>
      <c r="AF4" s="22">
        <v>-1.0000000000000002</v>
      </c>
      <c r="AG4" s="22">
        <v>-1.0000000000000002</v>
      </c>
      <c r="AH4" s="22">
        <v>0</v>
      </c>
      <c r="AI4" s="22">
        <v>9.4667197141427243E-3</v>
      </c>
      <c r="AJ4" s="22">
        <v>-9.8486641618228871E-2</v>
      </c>
      <c r="AK4" s="22">
        <v>0.19205218399805474</v>
      </c>
      <c r="AL4" s="22">
        <v>-3.4555393969337746E-3</v>
      </c>
      <c r="AM4" s="22">
        <v>-5.2700945629455154E-2</v>
      </c>
      <c r="AN4" s="22">
        <v>-0.57882169301448827</v>
      </c>
      <c r="AO4" s="22">
        <v>-0.35726272074610466</v>
      </c>
      <c r="AP4" s="22">
        <v>34.571827445219682</v>
      </c>
      <c r="AQ4" s="22">
        <v>0.7540082089660145</v>
      </c>
      <c r="AR4" s="22">
        <v>0.79812752231853912</v>
      </c>
      <c r="AS4" s="22">
        <v>-1.0000000000000002</v>
      </c>
      <c r="AT4" s="22">
        <v>-1.0000000000000002</v>
      </c>
      <c r="AU4" s="22">
        <v>1.6875737383403469</v>
      </c>
      <c r="AV4" s="22">
        <v>60.038418768874969</v>
      </c>
      <c r="AW4" s="22">
        <v>60.98509074028923</v>
      </c>
      <c r="AX4" s="22">
        <v>2.2939945976230332E-3</v>
      </c>
      <c r="AY4" s="22">
        <v>-42.204446586592987</v>
      </c>
    </row>
    <row r="5" spans="1:52" x14ac:dyDescent="0.25">
      <c r="A5">
        <v>1816</v>
      </c>
      <c r="B5" t="s">
        <v>1077</v>
      </c>
      <c r="C5" s="22">
        <v>6.0197375524465944</v>
      </c>
      <c r="D5" s="22">
        <v>-5.5605891887095346E-2</v>
      </c>
      <c r="E5" s="22">
        <v>0.24908645490240527</v>
      </c>
      <c r="F5" s="22">
        <v>0.24339117300201224</v>
      </c>
      <c r="G5" s="22">
        <v>-2.158104643397437E-2</v>
      </c>
      <c r="H5" s="22">
        <v>0</v>
      </c>
      <c r="I5" s="22">
        <v>-1.2948627860384598</v>
      </c>
      <c r="J5" s="22">
        <v>-2.158104643397437E-2</v>
      </c>
      <c r="K5" s="22">
        <v>-0.99999999999999811</v>
      </c>
      <c r="L5" s="22">
        <v>-0.99999999999999811</v>
      </c>
      <c r="M5" s="22">
        <v>-0.43162092867948698</v>
      </c>
      <c r="N5" s="22">
        <v>4.9682659394101432</v>
      </c>
      <c r="O5" s="22">
        <v>5.6064146167349282E-2</v>
      </c>
      <c r="P5" s="22">
        <v>6.3080733092943548</v>
      </c>
      <c r="Q5" s="22">
        <v>1.9320280380075558</v>
      </c>
      <c r="R5" s="22">
        <v>0.33333333333333315</v>
      </c>
      <c r="S5" s="22">
        <v>0.42478322226268916</v>
      </c>
      <c r="T5" s="22">
        <v>-7.9415087194108336E-2</v>
      </c>
      <c r="U5" s="22">
        <v>6.173834523991957E-3</v>
      </c>
      <c r="V5" s="22">
        <v>28.258253974395199</v>
      </c>
      <c r="W5" s="22">
        <v>0.55550842734731953</v>
      </c>
      <c r="X5" s="22">
        <v>-0.99999999999999811</v>
      </c>
      <c r="Y5" s="22">
        <v>-0.99999999999999811</v>
      </c>
      <c r="Z5" s="22">
        <v>46.717856624706769</v>
      </c>
      <c r="AA5" s="22">
        <v>0.17599250103838199</v>
      </c>
      <c r="AB5" s="22">
        <v>0.32646049189208098</v>
      </c>
      <c r="AC5" s="22">
        <v>-0.1719015006843827</v>
      </c>
      <c r="AD5" s="22">
        <v>16.527574612304022</v>
      </c>
      <c r="AE5" s="22">
        <v>-0.99999999999999811</v>
      </c>
      <c r="AF5" s="22">
        <v>-0.99999999999999811</v>
      </c>
      <c r="AG5" s="22">
        <v>-0.99999999999999811</v>
      </c>
      <c r="AH5" s="22">
        <v>0</v>
      </c>
      <c r="AI5" s="22">
        <v>6.173834523991957E-3</v>
      </c>
      <c r="AJ5" s="22">
        <v>-7.3592030012975082E-2</v>
      </c>
      <c r="AK5" s="22">
        <v>0.17035756736770868</v>
      </c>
      <c r="AL5" s="22">
        <v>0.15621352092613652</v>
      </c>
      <c r="AM5" s="22">
        <v>-0.21702763746918072</v>
      </c>
      <c r="AN5" s="22">
        <v>3.5373778730885377</v>
      </c>
      <c r="AO5" s="22">
        <v>-4.5739030998909751</v>
      </c>
      <c r="AP5" s="22">
        <v>26.963391188356731</v>
      </c>
      <c r="AQ5" s="22">
        <v>0.6848753029259057</v>
      </c>
      <c r="AR5" s="22">
        <v>0.53392738091334513</v>
      </c>
      <c r="AS5" s="22">
        <v>-0.99999999999999811</v>
      </c>
      <c r="AT5" s="22">
        <v>-0.99999999999999811</v>
      </c>
      <c r="AU5" s="22">
        <v>2.1754192110095669</v>
      </c>
      <c r="AV5" s="22">
        <v>47.112219464225952</v>
      </c>
      <c r="AW5" s="22">
        <v>47.729602916625147</v>
      </c>
      <c r="AX5" s="22">
        <v>0.31309640649271525</v>
      </c>
      <c r="AY5" s="22">
        <v>11.636958402257706</v>
      </c>
    </row>
    <row r="6" spans="1:52" x14ac:dyDescent="0.25">
      <c r="A6">
        <v>2052</v>
      </c>
      <c r="B6" t="s">
        <v>1138</v>
      </c>
      <c r="C6" s="22">
        <v>3.9181014418345459</v>
      </c>
      <c r="D6" s="22">
        <v>-0.13396300380282825</v>
      </c>
      <c r="E6" s="22">
        <v>-1.2949169992315244E-2</v>
      </c>
      <c r="F6" s="22">
        <v>-5.0316879726990199E-2</v>
      </c>
      <c r="G6" s="22">
        <v>0.50015219453710469</v>
      </c>
      <c r="H6" s="22">
        <v>0</v>
      </c>
      <c r="I6" s="22">
        <v>30.009131672226275</v>
      </c>
      <c r="J6" s="22">
        <v>0.50015219453710469</v>
      </c>
      <c r="K6" s="22">
        <v>-0.99999999999999956</v>
      </c>
      <c r="L6" s="22">
        <v>-0.99999999999999956</v>
      </c>
      <c r="M6" s="22">
        <v>10.003043890742088</v>
      </c>
      <c r="N6" s="22">
        <v>33.876916234333834</v>
      </c>
      <c r="O6" s="22">
        <v>-0.9331783716335269</v>
      </c>
      <c r="P6" s="22">
        <v>3.5131740175846522</v>
      </c>
      <c r="Q6" s="22">
        <v>0.77080327171685936</v>
      </c>
      <c r="R6" s="22">
        <v>0.33333333333333315</v>
      </c>
      <c r="S6" s="22">
        <v>0.39597569033419971</v>
      </c>
      <c r="T6" s="22">
        <v>0.1916212239748343</v>
      </c>
      <c r="U6" s="22">
        <v>1.8029096944025273E-2</v>
      </c>
      <c r="V6" s="22">
        <v>17.552286001971513</v>
      </c>
      <c r="W6" s="22">
        <v>1.1455046604289674</v>
      </c>
      <c r="X6" s="22">
        <v>-0.99999999999999956</v>
      </c>
      <c r="Y6" s="22">
        <v>-0.99999999999999956</v>
      </c>
      <c r="Z6" s="22">
        <v>64.39416040119049</v>
      </c>
      <c r="AA6" s="22">
        <v>0.20459551902858436</v>
      </c>
      <c r="AB6" s="22">
        <v>0.28510927299391342</v>
      </c>
      <c r="AC6" s="22">
        <v>0.43171663052754444</v>
      </c>
      <c r="AD6" s="22">
        <v>46.071071127502123</v>
      </c>
      <c r="AE6" s="22">
        <v>-0.99999999999999956</v>
      </c>
      <c r="AF6" s="22">
        <v>-0.99999999999999956</v>
      </c>
      <c r="AG6" s="22">
        <v>-0.99999999999999956</v>
      </c>
      <c r="AH6" s="22">
        <v>0</v>
      </c>
      <c r="AI6" s="22">
        <v>1.8029096944025273E-2</v>
      </c>
      <c r="AJ6" s="22">
        <v>5.1427326781975743E-2</v>
      </c>
      <c r="AK6" s="22">
        <v>7.2561410036635021E-2</v>
      </c>
      <c r="AL6" s="22">
        <v>-9.2058745000602099E-2</v>
      </c>
      <c r="AM6" s="22">
        <v>5.140678685277749E-2</v>
      </c>
      <c r="AN6" s="22">
        <v>-2.0443319911051727</v>
      </c>
      <c r="AO6" s="22">
        <v>1.6479767215026135</v>
      </c>
      <c r="AP6" s="22">
        <v>47.561417674197834</v>
      </c>
      <c r="AQ6" s="22">
        <v>0.9389593445863933</v>
      </c>
      <c r="AR6" s="22">
        <v>1.6456568549660722</v>
      </c>
      <c r="AS6" s="22">
        <v>-0.99999999999999956</v>
      </c>
      <c r="AT6" s="22">
        <v>-0.99999999999999956</v>
      </c>
      <c r="AU6" s="22">
        <v>0.7204863919898693</v>
      </c>
      <c r="AV6" s="22">
        <v>99.919053357026925</v>
      </c>
      <c r="AW6" s="22">
        <v>101.72196305142946</v>
      </c>
      <c r="AX6" s="22">
        <v>0.42841196717647573</v>
      </c>
      <c r="AY6" s="22">
        <v>64.807101740095817</v>
      </c>
    </row>
    <row r="7" spans="1:52" x14ac:dyDescent="0.25">
      <c r="A7">
        <v>2227</v>
      </c>
      <c r="B7" t="s">
        <v>1205</v>
      </c>
      <c r="C7" s="22">
        <v>5.4065749279892055</v>
      </c>
      <c r="D7" s="22">
        <v>-2.3312011423216213E-3</v>
      </c>
      <c r="E7" s="22">
        <v>0.66338432729594821</v>
      </c>
      <c r="F7" s="22">
        <v>0.62147231417985815</v>
      </c>
      <c r="G7" s="22">
        <v>5.023151876230831E-3</v>
      </c>
      <c r="H7" s="22">
        <v>0</v>
      </c>
      <c r="I7" s="22">
        <v>0.30138911257384993</v>
      </c>
      <c r="J7" s="22">
        <v>5.023151876230831E-3</v>
      </c>
      <c r="K7" s="22">
        <v>-0.99999999999999967</v>
      </c>
      <c r="L7" s="22">
        <v>-0.99999999999999967</v>
      </c>
      <c r="M7" s="22">
        <v>0.10046303752461661</v>
      </c>
      <c r="N7" s="22">
        <v>6.32943635474291</v>
      </c>
      <c r="O7" s="22">
        <v>-0.7330571773954796</v>
      </c>
      <c r="P7" s="22">
        <v>-5.9771395916606682</v>
      </c>
      <c r="Q7" s="22">
        <v>-2.0840845831431349</v>
      </c>
      <c r="R7" s="22">
        <v>0.33333333333333337</v>
      </c>
      <c r="S7" s="22">
        <v>0.29035686175009612</v>
      </c>
      <c r="T7" s="22">
        <v>4.4679356697804345E-2</v>
      </c>
      <c r="U7" s="22">
        <v>1.5226374536632187E-2</v>
      </c>
      <c r="V7" s="22">
        <v>27.142910977665395</v>
      </c>
      <c r="W7" s="22">
        <v>0.85607085749568013</v>
      </c>
      <c r="X7" s="22">
        <v>-0.99999999999999967</v>
      </c>
      <c r="Y7" s="22">
        <v>-0.99999999999999967</v>
      </c>
      <c r="Z7" s="22">
        <v>46.896948086482006</v>
      </c>
      <c r="AA7" s="22">
        <v>-0.17548225870283937</v>
      </c>
      <c r="AB7" s="22">
        <v>0.18356331106888871</v>
      </c>
      <c r="AC7" s="22">
        <v>0.42868138147314527</v>
      </c>
      <c r="AD7" s="22">
        <v>21.838121691959735</v>
      </c>
      <c r="AE7" s="22">
        <v>-0.99999999999999967</v>
      </c>
      <c r="AF7" s="22">
        <v>-0.99999999999999967</v>
      </c>
      <c r="AG7" s="22">
        <v>-0.99999999999999967</v>
      </c>
      <c r="AH7" s="22">
        <v>0</v>
      </c>
      <c r="AI7" s="22">
        <v>1.5226374536632187E-2</v>
      </c>
      <c r="AJ7" s="22">
        <v>0.15593591697184864</v>
      </c>
      <c r="AK7" s="22">
        <v>5.8460013581220369E-2</v>
      </c>
      <c r="AL7" s="22">
        <v>-0.12063239247513158</v>
      </c>
      <c r="AM7" s="22">
        <v>0.18403532919963728</v>
      </c>
      <c r="AN7" s="22">
        <v>-2.2361302270190451</v>
      </c>
      <c r="AO7" s="22">
        <v>4.8931832978970329</v>
      </c>
      <c r="AP7" s="22">
        <v>27.444300090239246</v>
      </c>
      <c r="AQ7" s="22">
        <v>0.68359592631786581</v>
      </c>
      <c r="AR7" s="22">
        <v>0.86109400937191061</v>
      </c>
      <c r="AS7" s="22">
        <v>-0.99999999999999967</v>
      </c>
      <c r="AT7" s="22">
        <v>-0.99999999999999967</v>
      </c>
      <c r="AU7" s="22">
        <v>-1.4626122689632783</v>
      </c>
      <c r="AV7" s="22">
        <v>58.119567739121948</v>
      </c>
      <c r="AW7" s="22">
        <v>59.642205192785156</v>
      </c>
      <c r="AX7" s="22">
        <v>0.36636077394033956</v>
      </c>
      <c r="AY7" s="22">
        <v>14.730801733444832</v>
      </c>
    </row>
    <row r="8" spans="1:52" x14ac:dyDescent="0.25">
      <c r="A8">
        <v>2264</v>
      </c>
      <c r="B8" t="s">
        <v>1218</v>
      </c>
      <c r="C8" s="22">
        <v>4.180351404467455</v>
      </c>
      <c r="D8" s="22">
        <v>5.2650453336390984E-2</v>
      </c>
      <c r="E8" s="22">
        <v>-0.13754758182291571</v>
      </c>
      <c r="F8" s="22">
        <v>-0.11614320083387357</v>
      </c>
      <c r="G8" s="22">
        <v>5.1094735637516576E-2</v>
      </c>
      <c r="H8" s="22">
        <v>0</v>
      </c>
      <c r="I8" s="22">
        <v>3.0656841382509938</v>
      </c>
      <c r="J8" s="22">
        <v>5.1094735637516576E-2</v>
      </c>
      <c r="K8" s="22">
        <v>-1.0000000000000013</v>
      </c>
      <c r="L8" s="22">
        <v>-1.0000000000000013</v>
      </c>
      <c r="M8" s="22">
        <v>1.0218947127503319</v>
      </c>
      <c r="N8" s="22">
        <v>7.1298923418845757</v>
      </c>
      <c r="O8" s="22">
        <v>3.3969915396129298</v>
      </c>
      <c r="P8" s="22">
        <v>1.5842042128292277</v>
      </c>
      <c r="Q8" s="22">
        <v>0.70239524517945584</v>
      </c>
      <c r="R8" s="22">
        <v>0.33333333333333387</v>
      </c>
      <c r="S8" s="22">
        <v>0.20815555401573554</v>
      </c>
      <c r="T8" s="22">
        <v>3.0575575592224201E-2</v>
      </c>
      <c r="U8" s="22">
        <v>-7.8304924179170201E-3</v>
      </c>
      <c r="V8" s="22">
        <v>20.525569395434413</v>
      </c>
      <c r="W8" s="22">
        <v>0.56090641203642655</v>
      </c>
      <c r="X8" s="22">
        <v>-1.0000000000000013</v>
      </c>
      <c r="Y8" s="22">
        <v>-1.0000000000000013</v>
      </c>
      <c r="Z8" s="22">
        <v>73.991075802000296</v>
      </c>
      <c r="AA8" s="22">
        <v>0.39294778667085106</v>
      </c>
      <c r="AB8" s="22">
        <v>0.37368696258567796</v>
      </c>
      <c r="AC8" s="22">
        <v>0.28862747397119981</v>
      </c>
      <c r="AD8" s="22">
        <v>52.763111161386433</v>
      </c>
      <c r="AE8" s="22">
        <v>-1.0000000000000013</v>
      </c>
      <c r="AF8" s="22">
        <v>-1.0000000000000013</v>
      </c>
      <c r="AG8" s="22">
        <v>-1.0000000000000013</v>
      </c>
      <c r="AH8" s="22">
        <v>0</v>
      </c>
      <c r="AI8" s="22">
        <v>-7.8304924179170201E-3</v>
      </c>
      <c r="AJ8" s="22">
        <v>-0.1058096315522377</v>
      </c>
      <c r="AK8" s="22">
        <v>8.2798345567414861E-2</v>
      </c>
      <c r="AL8" s="22">
        <v>0.13124573389913372</v>
      </c>
      <c r="AM8" s="22">
        <v>0.12592820484863745</v>
      </c>
      <c r="AN8" s="22">
        <v>2.7520951897171537</v>
      </c>
      <c r="AO8" s="22">
        <v>3.5621968490530107</v>
      </c>
      <c r="AP8" s="22">
        <v>23.591253533685407</v>
      </c>
      <c r="AQ8" s="22">
        <v>0.56423397052337676</v>
      </c>
      <c r="AR8" s="22">
        <v>0.61200114767394331</v>
      </c>
      <c r="AS8" s="22">
        <v>-1.0000000000000013</v>
      </c>
      <c r="AT8" s="22">
        <v>-1.0000000000000013</v>
      </c>
      <c r="AU8" s="22">
        <v>0.5862520443455822</v>
      </c>
      <c r="AV8" s="22">
        <v>84.683164992937918</v>
      </c>
      <c r="AW8" s="22">
        <v>83.900115751146217</v>
      </c>
      <c r="AX8" s="22">
        <v>0.37268787541049975</v>
      </c>
      <c r="AY8" s="22">
        <v>43.104868776672767</v>
      </c>
    </row>
    <row r="9" spans="1:52" x14ac:dyDescent="0.25">
      <c r="A9">
        <v>2503</v>
      </c>
      <c r="B9" t="s">
        <v>1298</v>
      </c>
      <c r="C9" s="22">
        <v>5.0718613799260188</v>
      </c>
      <c r="D9" s="22">
        <v>0.21747040154876512</v>
      </c>
      <c r="E9" s="22">
        <v>0.12569232572359487</v>
      </c>
      <c r="F9" s="22">
        <v>0.1900004146179545</v>
      </c>
      <c r="G9" s="22">
        <v>-0.1502734644461719</v>
      </c>
      <c r="H9" s="22">
        <v>0</v>
      </c>
      <c r="I9" s="22">
        <v>-9.0164078667703134</v>
      </c>
      <c r="J9" s="22">
        <v>-0.1502734644461719</v>
      </c>
      <c r="K9" s="22">
        <v>-1.0000000000000013</v>
      </c>
      <c r="L9" s="22">
        <v>-1.0000000000000013</v>
      </c>
      <c r="M9" s="22">
        <v>-3.0054692889234382</v>
      </c>
      <c r="N9" s="22">
        <v>-3.7545460722263386</v>
      </c>
      <c r="O9" s="22">
        <v>0.94217560835455783</v>
      </c>
      <c r="P9" s="22">
        <v>1.053119168493033E-2</v>
      </c>
      <c r="Q9" s="22">
        <v>-7.5068567371464251E-2</v>
      </c>
      <c r="R9" s="22">
        <v>0.33333333333333343</v>
      </c>
      <c r="S9" s="22">
        <v>0.41917436386457829</v>
      </c>
      <c r="T9" s="22">
        <v>0.33766551221011776</v>
      </c>
      <c r="U9" s="22">
        <v>6.5048715881543297E-3</v>
      </c>
      <c r="V9" s="22">
        <v>49.878061817694245</v>
      </c>
      <c r="W9" s="22">
        <v>2.3568372335463832</v>
      </c>
      <c r="X9" s="22">
        <v>-1.0000000000000013</v>
      </c>
      <c r="Y9" s="22">
        <v>-1.0000000000000013</v>
      </c>
      <c r="Z9" s="22">
        <v>70.202255110650384</v>
      </c>
      <c r="AA9" s="22">
        <v>0.1222218927478903</v>
      </c>
      <c r="AB9" s="22">
        <v>0.26909476385124731</v>
      </c>
      <c r="AC9" s="22">
        <v>1.6668580607413958E-2</v>
      </c>
      <c r="AD9" s="22">
        <v>20.399261860327581</v>
      </c>
      <c r="AE9" s="22">
        <v>-1.0000000000000013</v>
      </c>
      <c r="AF9" s="22">
        <v>-1.0000000000000013</v>
      </c>
      <c r="AG9" s="22">
        <v>-1.0000000000000013</v>
      </c>
      <c r="AH9" s="22">
        <v>0</v>
      </c>
      <c r="AI9" s="22">
        <v>6.5048715881543297E-3</v>
      </c>
      <c r="AJ9" s="22">
        <v>0.14491682190157013</v>
      </c>
      <c r="AK9" s="22">
        <v>-0.18751793299059086</v>
      </c>
      <c r="AL9" s="22">
        <v>-0.1288219230415612</v>
      </c>
      <c r="AM9" s="22">
        <v>2.6538948579810477E-2</v>
      </c>
      <c r="AN9" s="22">
        <v>-2.4959639665311797</v>
      </c>
      <c r="AO9" s="22">
        <v>-0.27411595045769271</v>
      </c>
      <c r="AP9" s="22">
        <v>40.861653950923952</v>
      </c>
      <c r="AQ9" s="22">
        <v>1.0966780809961838</v>
      </c>
      <c r="AR9" s="22">
        <v>2.2065637691002102</v>
      </c>
      <c r="AS9" s="22">
        <v>-1.0000000000000013</v>
      </c>
      <c r="AT9" s="22">
        <v>-1.0000000000000013</v>
      </c>
      <c r="AU9" s="22">
        <v>0.11493184724649028</v>
      </c>
      <c r="AV9" s="22">
        <v>66.17359308796631</v>
      </c>
      <c r="AW9" s="22">
        <v>66.824080246781747</v>
      </c>
      <c r="AX9" s="22">
        <v>0.32155978412925518</v>
      </c>
      <c r="AY9" s="22">
        <v>19.962513362611077</v>
      </c>
    </row>
    <row r="10" spans="1:52" x14ac:dyDescent="0.25">
      <c r="A10">
        <v>2526</v>
      </c>
      <c r="B10" t="s">
        <v>1311</v>
      </c>
      <c r="C10" s="22">
        <v>1.0761231701753671</v>
      </c>
      <c r="D10" s="22">
        <v>0.1839330280107131</v>
      </c>
      <c r="E10" s="22">
        <v>0.14937146245378047</v>
      </c>
      <c r="F10" s="22">
        <v>0.20865565687015503</v>
      </c>
      <c r="G10" s="22">
        <v>9.691451884527845E-2</v>
      </c>
      <c r="H10" s="22">
        <v>0</v>
      </c>
      <c r="I10" s="22">
        <v>5.814871130716706</v>
      </c>
      <c r="J10" s="22">
        <v>9.691451884527845E-2</v>
      </c>
      <c r="K10" s="22">
        <v>-1.0000000000000031</v>
      </c>
      <c r="L10" s="22">
        <v>-1.0000000000000031</v>
      </c>
      <c r="M10" s="22">
        <v>1.9382903769055686</v>
      </c>
      <c r="N10" s="22">
        <v>7.0996499577622236</v>
      </c>
      <c r="O10" s="22">
        <v>0.45185391417661019</v>
      </c>
      <c r="P10" s="22">
        <v>-1.2123731887810545</v>
      </c>
      <c r="Q10" s="22">
        <v>-0.50092141102858156</v>
      </c>
      <c r="R10" s="22">
        <v>0.3333333333333347</v>
      </c>
      <c r="S10" s="22">
        <v>0.42057072220767122</v>
      </c>
      <c r="T10" s="22">
        <v>0.11993609499261963</v>
      </c>
      <c r="U10" s="22">
        <v>1.3965223008096224E-2</v>
      </c>
      <c r="V10" s="22">
        <v>31.635634187857718</v>
      </c>
      <c r="W10" s="22">
        <v>1.2823625490599941</v>
      </c>
      <c r="X10" s="22">
        <v>-1.0000000000000031</v>
      </c>
      <c r="Y10" s="22">
        <v>-1.0000000000000031</v>
      </c>
      <c r="Z10" s="22">
        <v>64.920103929925858</v>
      </c>
      <c r="AA10" s="22">
        <v>0.57779284877412751</v>
      </c>
      <c r="AB10" s="22">
        <v>-7.9644686249685542E-2</v>
      </c>
      <c r="AC10" s="22">
        <v>0.17755966053749261</v>
      </c>
      <c r="AD10" s="22">
        <v>33.785391153096718</v>
      </c>
      <c r="AE10" s="22">
        <v>-1.0000000000000031</v>
      </c>
      <c r="AF10" s="22">
        <v>-1.0000000000000031</v>
      </c>
      <c r="AG10" s="22">
        <v>-1.0000000000000031</v>
      </c>
      <c r="AH10" s="22">
        <v>0</v>
      </c>
      <c r="AI10" s="22">
        <v>1.3965223008096224E-2</v>
      </c>
      <c r="AJ10" s="22">
        <v>3.0459043178570407E-2</v>
      </c>
      <c r="AK10" s="22">
        <v>-8.7806630328194982E-2</v>
      </c>
      <c r="AL10" s="22">
        <v>-0.10060439793400336</v>
      </c>
      <c r="AM10" s="22">
        <v>0.39722521680114764</v>
      </c>
      <c r="AN10" s="22">
        <v>-2.3628147324572311</v>
      </c>
      <c r="AO10" s="22">
        <v>9.4915972683877214</v>
      </c>
      <c r="AP10" s="22">
        <v>37.450505318574429</v>
      </c>
      <c r="AQ10" s="22">
        <v>0.88780537354172118</v>
      </c>
      <c r="AR10" s="22">
        <v>1.3792770679052726</v>
      </c>
      <c r="AS10" s="22">
        <v>-1.0000000000000031</v>
      </c>
      <c r="AT10" s="22">
        <v>-1.0000000000000031</v>
      </c>
      <c r="AU10" s="22">
        <v>-0.29226575415842737</v>
      </c>
      <c r="AV10" s="22">
        <v>81.511351156075847</v>
      </c>
      <c r="AW10" s="22">
        <v>82.907873456885468</v>
      </c>
      <c r="AX10" s="22">
        <v>0.36036345253516289</v>
      </c>
      <c r="AY10" s="22">
        <v>60.794842496613946</v>
      </c>
    </row>
    <row r="11" spans="1:52" x14ac:dyDescent="0.25">
      <c r="A11">
        <v>2531</v>
      </c>
      <c r="B11" t="s">
        <v>611</v>
      </c>
      <c r="C11" s="22">
        <v>5.1116991550297648</v>
      </c>
      <c r="D11" s="22">
        <v>8.3402626286417536E-2</v>
      </c>
      <c r="E11" s="22">
        <v>0.14740152804233564</v>
      </c>
      <c r="F11" s="22">
        <v>0.17778705393323269</v>
      </c>
      <c r="G11" s="22">
        <v>-0.14801671858916435</v>
      </c>
      <c r="H11" s="22">
        <v>0</v>
      </c>
      <c r="I11" s="22">
        <v>-8.8810031153498592</v>
      </c>
      <c r="J11" s="22">
        <v>-0.14801671858916435</v>
      </c>
      <c r="K11" s="22">
        <v>-1.0000000000000011</v>
      </c>
      <c r="L11" s="22">
        <v>-1.0000000000000011</v>
      </c>
      <c r="M11" s="22">
        <v>-2.9603343717832877</v>
      </c>
      <c r="N11" s="22">
        <v>-3.5915169063868708</v>
      </c>
      <c r="O11" s="22">
        <v>-1.0699965503749913</v>
      </c>
      <c r="P11" s="22">
        <v>4.3964585419385305</v>
      </c>
      <c r="Q11" s="22">
        <v>1.164425721291322</v>
      </c>
      <c r="R11" s="22">
        <v>0.33333333333333354</v>
      </c>
      <c r="S11" s="22">
        <v>0.26189639836700968</v>
      </c>
      <c r="T11" s="22">
        <v>-0.23788995706815205</v>
      </c>
      <c r="U11" s="22">
        <v>2.7899521848372234E-2</v>
      </c>
      <c r="V11" s="22">
        <v>21.330240602789107</v>
      </c>
      <c r="W11" s="22">
        <v>-0.18078441442093407</v>
      </c>
      <c r="X11" s="22">
        <v>-1.0000000000000011</v>
      </c>
      <c r="Y11" s="22">
        <v>-1.0000000000000011</v>
      </c>
      <c r="Z11" s="22">
        <v>23.631649728665288</v>
      </c>
      <c r="AA11" s="22">
        <v>0.14978203467836443</v>
      </c>
      <c r="AB11" s="22">
        <v>-0.22455070806092137</v>
      </c>
      <c r="AC11" s="22">
        <v>9.7508341474253996E-2</v>
      </c>
      <c r="AD11" s="22">
        <v>1.1369834045848544</v>
      </c>
      <c r="AE11" s="22">
        <v>-1.0000000000000011</v>
      </c>
      <c r="AF11" s="22">
        <v>-1.0000000000000011</v>
      </c>
      <c r="AG11" s="22">
        <v>-1.0000000000000011</v>
      </c>
      <c r="AH11" s="22">
        <v>0</v>
      </c>
      <c r="AI11" s="22">
        <v>2.7899521848372234E-2</v>
      </c>
      <c r="AJ11" s="22">
        <v>0.26417085646643446</v>
      </c>
      <c r="AK11" s="22">
        <v>0.15776775498373538</v>
      </c>
      <c r="AL11" s="22">
        <v>-2.4724578926800911E-2</v>
      </c>
      <c r="AM11" s="22">
        <v>-0.12824455579396332</v>
      </c>
      <c r="AN11" s="22">
        <v>0.7027398091621494</v>
      </c>
      <c r="AO11" s="22">
        <v>-2.4172751199304057</v>
      </c>
      <c r="AP11" s="22">
        <v>12.449237487439255</v>
      </c>
      <c r="AQ11" s="22">
        <v>0.38523929648056332</v>
      </c>
      <c r="AR11" s="22">
        <v>-0.32880113301009828</v>
      </c>
      <c r="AS11" s="22">
        <v>-1.0000000000000011</v>
      </c>
      <c r="AT11" s="22">
        <v>-1.0000000000000011</v>
      </c>
      <c r="AU11" s="22">
        <v>1.3422127752245558</v>
      </c>
      <c r="AV11" s="22">
        <v>17.622857702348007</v>
      </c>
      <c r="AW11" s="22">
        <v>20.412809887185233</v>
      </c>
      <c r="AX11" s="22">
        <v>-0.2835121867498287</v>
      </c>
      <c r="AY11" s="22">
        <v>-57.882230833994718</v>
      </c>
    </row>
    <row r="12" spans="1:52" x14ac:dyDescent="0.25">
      <c r="A12">
        <v>2538</v>
      </c>
      <c r="B12" t="s">
        <v>1316</v>
      </c>
      <c r="C12" s="22">
        <v>3.2515660494856018</v>
      </c>
      <c r="D12" s="22">
        <v>-5.9136859090506699E-3</v>
      </c>
      <c r="E12" s="22">
        <v>0.45920781971598568</v>
      </c>
      <c r="F12" s="22">
        <v>0.47443253440449173</v>
      </c>
      <c r="G12" s="22">
        <v>9.2488462341976538E-2</v>
      </c>
      <c r="H12" s="22">
        <v>0</v>
      </c>
      <c r="I12" s="22">
        <v>5.549307740518592</v>
      </c>
      <c r="J12" s="22">
        <v>9.2488462341976538E-2</v>
      </c>
      <c r="K12" s="22">
        <v>-1.0000000000000004</v>
      </c>
      <c r="L12" s="22">
        <v>-1.0000000000000004</v>
      </c>
      <c r="M12" s="22">
        <v>1.8497692468395304</v>
      </c>
      <c r="N12" s="22">
        <v>9.2753063244086835</v>
      </c>
      <c r="O12" s="22">
        <v>0.86554349443249823</v>
      </c>
      <c r="P12" s="22">
        <v>2.6398729036614208</v>
      </c>
      <c r="Q12" s="22">
        <v>1.0440166218899554</v>
      </c>
      <c r="R12" s="22">
        <v>0.33333333333333348</v>
      </c>
      <c r="S12" s="22">
        <v>0.3588111168426158</v>
      </c>
      <c r="T12" s="22">
        <v>-0.29798640480686828</v>
      </c>
      <c r="U12" s="22">
        <v>-1.9559406410475513E-2</v>
      </c>
      <c r="V12" s="22">
        <v>11.284407064665153</v>
      </c>
      <c r="W12" s="22">
        <v>-0.70217782462824119</v>
      </c>
      <c r="X12" s="22">
        <v>-1.0000000000000004</v>
      </c>
      <c r="Y12" s="22">
        <v>-1.0000000000000004</v>
      </c>
      <c r="Z12" s="22">
        <v>0.93769944902106062</v>
      </c>
      <c r="AA12" s="22">
        <v>0.2950605925070221</v>
      </c>
      <c r="AB12" s="22">
        <v>-0.23455862157746374</v>
      </c>
      <c r="AC12" s="22">
        <v>-0.28831645568023923</v>
      </c>
      <c r="AD12" s="22">
        <v>-11.390724237534029</v>
      </c>
      <c r="AE12" s="22">
        <v>-1.0000000000000004</v>
      </c>
      <c r="AF12" s="22">
        <v>-1.0000000000000004</v>
      </c>
      <c r="AG12" s="22">
        <v>-1.0000000000000004</v>
      </c>
      <c r="AH12" s="22">
        <v>0</v>
      </c>
      <c r="AI12" s="22">
        <v>-1.9559406410475513E-2</v>
      </c>
      <c r="AJ12" s="22">
        <v>7.3970472925413616E-2</v>
      </c>
      <c r="AK12" s="22">
        <v>0.17010276259078824</v>
      </c>
      <c r="AL12" s="22">
        <v>-1.9131338908509432E-2</v>
      </c>
      <c r="AM12" s="22">
        <v>4.9603541775185431E-2</v>
      </c>
      <c r="AN12" s="22">
        <v>-0.10843110808566793</v>
      </c>
      <c r="AO12" s="22">
        <v>2.0906023573335784</v>
      </c>
      <c r="AP12" s="22">
        <v>16.833714805183739</v>
      </c>
      <c r="AQ12" s="22">
        <v>0.37459863895860562</v>
      </c>
      <c r="AR12" s="22">
        <v>-0.60968936228626402</v>
      </c>
      <c r="AS12" s="22">
        <v>-1.0000000000000004</v>
      </c>
      <c r="AT12" s="22">
        <v>-1.0000000000000004</v>
      </c>
      <c r="AU12" s="22">
        <v>1.5184491562944478</v>
      </c>
      <c r="AV12" s="22">
        <v>12.30360813076334</v>
      </c>
      <c r="AW12" s="22">
        <v>10.347667489715789</v>
      </c>
      <c r="AX12" s="22">
        <v>-0.12375440222783959</v>
      </c>
      <c r="AY12" s="22">
        <v>-48.647820602027416</v>
      </c>
    </row>
    <row r="13" spans="1:52" x14ac:dyDescent="0.25">
      <c r="A13">
        <v>2855</v>
      </c>
      <c r="B13" t="s">
        <v>1427</v>
      </c>
      <c r="C13" s="22">
        <v>0.6747837271811572</v>
      </c>
      <c r="D13" s="22">
        <v>0.44631029093192653</v>
      </c>
      <c r="E13" s="22">
        <v>0.31103592404884411</v>
      </c>
      <c r="F13" s="22">
        <v>0.45958526124944321</v>
      </c>
      <c r="G13" s="22">
        <v>0.13946201085663043</v>
      </c>
      <c r="H13" s="22">
        <v>0</v>
      </c>
      <c r="I13" s="22">
        <v>8.3677206513978248</v>
      </c>
      <c r="J13" s="22">
        <v>0.13946201085663043</v>
      </c>
      <c r="K13" s="22">
        <v>-0.99999999999999933</v>
      </c>
      <c r="L13" s="22">
        <v>-0.99999999999999933</v>
      </c>
      <c r="M13" s="22">
        <v>2.7892402171326069</v>
      </c>
      <c r="N13" s="22">
        <v>9.5020896398284247</v>
      </c>
      <c r="O13" s="22">
        <v>0.45808867903232769</v>
      </c>
      <c r="P13" s="22">
        <v>4.115340304740597</v>
      </c>
      <c r="Q13" s="22">
        <v>1.4131122767134605</v>
      </c>
      <c r="R13" s="22">
        <v>0.33333333333333304</v>
      </c>
      <c r="S13" s="22">
        <v>0.17679938019731006</v>
      </c>
      <c r="T13" s="22">
        <v>-0.19772926014516776</v>
      </c>
      <c r="U13" s="22">
        <v>-5.7686257014545241E-3</v>
      </c>
      <c r="V13" s="22">
        <v>6.6869126730956214</v>
      </c>
      <c r="W13" s="22">
        <v>-0.63589426946191163</v>
      </c>
      <c r="X13" s="22">
        <v>-0.99999999999999933</v>
      </c>
      <c r="Y13" s="22">
        <v>-0.99999999999999933</v>
      </c>
      <c r="Z13" s="22">
        <v>14.660719792911259</v>
      </c>
      <c r="AA13" s="22">
        <v>0.13381059747891103</v>
      </c>
      <c r="AB13" s="22">
        <v>1.545353477391522E-2</v>
      </c>
      <c r="AC13" s="22">
        <v>-1.8050235390782564E-2</v>
      </c>
      <c r="AD13" s="22">
        <v>6.5606948431021888</v>
      </c>
      <c r="AE13" s="22">
        <v>-0.99999999999999933</v>
      </c>
      <c r="AF13" s="22">
        <v>-0.99999999999999933</v>
      </c>
      <c r="AG13" s="22">
        <v>-0.99999999999999933</v>
      </c>
      <c r="AH13" s="22">
        <v>0</v>
      </c>
      <c r="AI13" s="22">
        <v>-5.7686257014545241E-3</v>
      </c>
      <c r="AJ13" s="22">
        <v>-3.8307898850360192E-2</v>
      </c>
      <c r="AK13" s="22">
        <v>-0.11668033103778197</v>
      </c>
      <c r="AL13" s="22">
        <v>-0.27232441448986577</v>
      </c>
      <c r="AM13" s="22">
        <v>-0.18768113911647011</v>
      </c>
      <c r="AN13" s="22">
        <v>-6.9996498564984471</v>
      </c>
      <c r="AO13" s="22">
        <v>-5.2754301331006603</v>
      </c>
      <c r="AP13" s="22">
        <v>15.054633324493448</v>
      </c>
      <c r="AQ13" s="22">
        <v>0.30663482768402089</v>
      </c>
      <c r="AR13" s="22">
        <v>-0.49643225860528084</v>
      </c>
      <c r="AS13" s="22">
        <v>-0.99999999999999933</v>
      </c>
      <c r="AT13" s="22">
        <v>-0.99999999999999933</v>
      </c>
      <c r="AU13" s="22">
        <v>1.8726975379629038</v>
      </c>
      <c r="AV13" s="22">
        <v>18.887379299639022</v>
      </c>
      <c r="AW13" s="22">
        <v>18.310516729493571</v>
      </c>
      <c r="AX13" s="22">
        <v>-3.9823400955822839E-2</v>
      </c>
      <c r="AY13" s="22">
        <v>-31.224340817432662</v>
      </c>
    </row>
    <row r="14" spans="1:52" x14ac:dyDescent="0.25">
      <c r="A14">
        <v>2977</v>
      </c>
      <c r="B14" t="s">
        <v>1476</v>
      </c>
      <c r="C14" s="22">
        <v>3.1732836369782449</v>
      </c>
      <c r="D14" s="22">
        <v>0.16958487647599046</v>
      </c>
      <c r="E14" s="22">
        <v>-0.13435422140317577</v>
      </c>
      <c r="F14" s="22">
        <v>-7.8259302650330265E-2</v>
      </c>
      <c r="G14" s="22">
        <v>-9.4437750696169109E-2</v>
      </c>
      <c r="H14" s="22">
        <v>0</v>
      </c>
      <c r="I14" s="22">
        <v>-5.6662650417701492</v>
      </c>
      <c r="J14" s="22">
        <v>-9.4437750696169109E-2</v>
      </c>
      <c r="K14" s="22">
        <v>-1.0000000000000016</v>
      </c>
      <c r="L14" s="22">
        <v>-1.0000000000000016</v>
      </c>
      <c r="M14" s="22">
        <v>-1.8887550139233826</v>
      </c>
      <c r="N14" s="22">
        <v>-2.5712407074422305</v>
      </c>
      <c r="O14" s="22">
        <v>-2.1057621946680136</v>
      </c>
      <c r="P14" s="22">
        <v>7.836072730331059E-3</v>
      </c>
      <c r="Q14" s="22">
        <v>-0.4246416223410982</v>
      </c>
      <c r="R14" s="22">
        <v>0.33333333333333381</v>
      </c>
      <c r="S14" s="22">
        <v>8.3650199500981626E-2</v>
      </c>
      <c r="T14" s="22">
        <v>-0.13634548242358188</v>
      </c>
      <c r="U14" s="22">
        <v>-2.9974444219450998E-2</v>
      </c>
      <c r="V14" s="22">
        <v>13.804054275498073</v>
      </c>
      <c r="W14" s="22">
        <v>-0.49035705614991332</v>
      </c>
      <c r="X14" s="22">
        <v>-1.0000000000000016</v>
      </c>
      <c r="Y14" s="22">
        <v>-1.0000000000000016</v>
      </c>
      <c r="Z14" s="22">
        <v>52.56834892924617</v>
      </c>
      <c r="AA14" s="22">
        <v>0.48108822282344998</v>
      </c>
      <c r="AB14" s="22">
        <v>0.14917191749113526</v>
      </c>
      <c r="AC14" s="22">
        <v>0.15351858520719946</v>
      </c>
      <c r="AD14" s="22">
        <v>39.188936276089201</v>
      </c>
      <c r="AE14" s="22">
        <v>-1.0000000000000016</v>
      </c>
      <c r="AF14" s="22">
        <v>-1.0000000000000016</v>
      </c>
      <c r="AG14" s="22">
        <v>-1.0000000000000016</v>
      </c>
      <c r="AH14" s="22">
        <v>0</v>
      </c>
      <c r="AI14" s="22">
        <v>-2.9974444219450998E-2</v>
      </c>
      <c r="AJ14" s="22">
        <v>0.20597874407907399</v>
      </c>
      <c r="AK14" s="22">
        <v>0.1243154570692924</v>
      </c>
      <c r="AL14" s="22">
        <v>0.21770556678007535</v>
      </c>
      <c r="AM14" s="22">
        <v>-0.10649555291785465</v>
      </c>
      <c r="AN14" s="22">
        <v>6.4725328898972538</v>
      </c>
      <c r="AO14" s="22">
        <v>-2.0408115375999034</v>
      </c>
      <c r="AP14" s="22">
        <v>8.1377892337279185</v>
      </c>
      <c r="AQ14" s="22">
        <v>0.25066360619128258</v>
      </c>
      <c r="AR14" s="22">
        <v>-0.5847948068460822</v>
      </c>
      <c r="AS14" s="22">
        <v>-1.0000000000000016</v>
      </c>
      <c r="AT14" s="22">
        <v>-1.0000000000000016</v>
      </c>
      <c r="AU14" s="22">
        <v>-0.50290092499142824</v>
      </c>
      <c r="AV14" s="22">
        <v>47.956296684204062</v>
      </c>
      <c r="AW14" s="22">
        <v>44.958852262258972</v>
      </c>
      <c r="AX14" s="22">
        <v>-0.13364889762460175</v>
      </c>
      <c r="AY14" s="22">
        <v>-7.1930641944710798</v>
      </c>
    </row>
    <row r="15" spans="1:52" x14ac:dyDescent="0.25">
      <c r="A15">
        <v>3042</v>
      </c>
      <c r="B15" t="s">
        <v>1515</v>
      </c>
      <c r="C15" s="22">
        <v>3.7086479777970958</v>
      </c>
      <c r="D15" s="22">
        <v>-0.11358095172454671</v>
      </c>
      <c r="E15" s="22">
        <v>3.0430724776531269E-2</v>
      </c>
      <c r="F15" s="22">
        <v>2.4283856966247977E-3</v>
      </c>
      <c r="G15" s="22">
        <v>0.13724458568460954</v>
      </c>
      <c r="H15" s="22">
        <v>0</v>
      </c>
      <c r="I15" s="22">
        <v>8.2346751410765773</v>
      </c>
      <c r="J15" s="22">
        <v>0.13724458568460954</v>
      </c>
      <c r="K15" s="22">
        <v>-1.0000000000000009</v>
      </c>
      <c r="L15" s="22">
        <v>-1.0000000000000009</v>
      </c>
      <c r="M15" s="22">
        <v>2.7448917136921929</v>
      </c>
      <c r="N15" s="22">
        <v>11.945751504570298</v>
      </c>
      <c r="O15" s="22">
        <v>0.51240844550690801</v>
      </c>
      <c r="P15" s="22">
        <v>-4.9905512069678748</v>
      </c>
      <c r="Q15" s="22">
        <v>-1.6774478652796674</v>
      </c>
      <c r="R15" s="22">
        <v>0.33333333333333381</v>
      </c>
      <c r="S15" s="22">
        <v>0.2573228179522884</v>
      </c>
      <c r="T15" s="22">
        <v>0.10807843841805613</v>
      </c>
      <c r="U15" s="22">
        <v>1.8166322323605083E-3</v>
      </c>
      <c r="V15" s="22">
        <v>22.53226545005716</v>
      </c>
      <c r="W15" s="22">
        <v>0.82037002076269361</v>
      </c>
      <c r="X15" s="22">
        <v>-1.0000000000000009</v>
      </c>
      <c r="Y15" s="22">
        <v>-1.0000000000000009</v>
      </c>
      <c r="Z15" s="22">
        <v>72.474442328938508</v>
      </c>
      <c r="AA15" s="22">
        <v>0.21935592191739589</v>
      </c>
      <c r="AB15" s="22">
        <v>0.46336743336832631</v>
      </c>
      <c r="AC15" s="22">
        <v>0.3496691395974974</v>
      </c>
      <c r="AD15" s="22">
        <v>51.619624744160959</v>
      </c>
      <c r="AE15" s="22">
        <v>-1.0000000000000009</v>
      </c>
      <c r="AF15" s="22">
        <v>-1.0000000000000009</v>
      </c>
      <c r="AG15" s="22">
        <v>-1.0000000000000009</v>
      </c>
      <c r="AH15" s="22">
        <v>0</v>
      </c>
      <c r="AI15" s="22">
        <v>1.8166322323605083E-3</v>
      </c>
      <c r="AJ15" s="22">
        <v>9.842987629794471E-2</v>
      </c>
      <c r="AK15" s="22">
        <v>0.46510765970650608</v>
      </c>
      <c r="AL15" s="22">
        <v>5.4442966961949196E-2</v>
      </c>
      <c r="AM15" s="22">
        <v>0.58021403842177255</v>
      </c>
      <c r="AN15" s="22">
        <v>1.853223555538454</v>
      </c>
      <c r="AO15" s="22">
        <v>16.830889259076844</v>
      </c>
      <c r="AP15" s="22">
        <v>30.766940591133729</v>
      </c>
      <c r="AQ15" s="22">
        <v>0.70055122193603858</v>
      </c>
      <c r="AR15" s="22">
        <v>0.95761460644730345</v>
      </c>
      <c r="AS15" s="22">
        <v>-1.0000000000000009</v>
      </c>
      <c r="AT15" s="22">
        <v>-1.0000000000000009</v>
      </c>
      <c r="AU15" s="22">
        <v>-1.6750194795830424</v>
      </c>
      <c r="AV15" s="22">
        <v>101.25108309258552</v>
      </c>
      <c r="AW15" s="22">
        <v>101.43274631582156</v>
      </c>
      <c r="AX15" s="22">
        <v>0.26690944236518244</v>
      </c>
      <c r="AY15" s="22">
        <v>52.593514750495686</v>
      </c>
    </row>
    <row r="16" spans="1:52" x14ac:dyDescent="0.25">
      <c r="A16">
        <v>3054</v>
      </c>
      <c r="B16" t="s">
        <v>1519</v>
      </c>
      <c r="C16" s="22">
        <v>2.0587516839817281</v>
      </c>
      <c r="D16" s="22">
        <v>6.160880590962501E-2</v>
      </c>
      <c r="E16" s="22">
        <v>0.75617699653983561</v>
      </c>
      <c r="F16" s="22">
        <v>0.77623492366005464</v>
      </c>
      <c r="G16" s="22">
        <v>2.8971329122258971E-2</v>
      </c>
      <c r="H16" s="22">
        <v>0</v>
      </c>
      <c r="I16" s="22">
        <v>1.7382797473355369</v>
      </c>
      <c r="J16" s="22">
        <v>2.8971329122258971E-2</v>
      </c>
      <c r="K16" s="22">
        <v>-1.000000000000002</v>
      </c>
      <c r="L16" s="22">
        <v>-1.000000000000002</v>
      </c>
      <c r="M16" s="22">
        <v>0.57942658244517853</v>
      </c>
      <c r="N16" s="22">
        <v>4.5732663549773163</v>
      </c>
      <c r="O16" s="22">
        <v>1.5887192641452197</v>
      </c>
      <c r="P16" s="22">
        <v>5.4330965592224763</v>
      </c>
      <c r="Q16" s="22">
        <v>2.0050940935132378</v>
      </c>
      <c r="R16" s="22">
        <v>0.33333333333333393</v>
      </c>
      <c r="S16" s="22">
        <v>0.38644132129210546</v>
      </c>
      <c r="T16" s="22">
        <v>-8.9608552261884078E-2</v>
      </c>
      <c r="U16" s="22">
        <v>-2.3466657664016576E-2</v>
      </c>
      <c r="V16" s="22">
        <v>23.109124623091194</v>
      </c>
      <c r="W16" s="22">
        <v>0.36159934097573621</v>
      </c>
      <c r="X16" s="22">
        <v>-1.000000000000002</v>
      </c>
      <c r="Y16" s="22">
        <v>-1.000000000000002</v>
      </c>
      <c r="Z16" s="22">
        <v>39.384874438409568</v>
      </c>
      <c r="AA16" s="22">
        <v>8.5788668771804161E-2</v>
      </c>
      <c r="AB16" s="22">
        <v>6.4873401438596545E-3</v>
      </c>
      <c r="AC16" s="22">
        <v>0.19313710552043914</v>
      </c>
      <c r="AD16" s="22">
        <v>14.270655721805145</v>
      </c>
      <c r="AE16" s="22">
        <v>-1.000000000000002</v>
      </c>
      <c r="AF16" s="22">
        <v>-1.000000000000002</v>
      </c>
      <c r="AG16" s="22">
        <v>-1.000000000000002</v>
      </c>
      <c r="AH16" s="22">
        <v>0</v>
      </c>
      <c r="AI16" s="22">
        <v>-2.3466657664016576E-2</v>
      </c>
      <c r="AJ16" s="22">
        <v>4.8253791348192021E-2</v>
      </c>
      <c r="AK16" s="22">
        <v>0.15030554924446088</v>
      </c>
      <c r="AL16" s="22">
        <v>0.10874430155933799</v>
      </c>
      <c r="AM16" s="22">
        <v>0.16805831274880392</v>
      </c>
      <c r="AN16" s="22">
        <v>2.9598764957244086</v>
      </c>
      <c r="AO16" s="22">
        <v>4.9529855649424013</v>
      </c>
      <c r="AP16" s="22">
        <v>24.84740437042673</v>
      </c>
      <c r="AQ16" s="22">
        <v>0.60669944469953829</v>
      </c>
      <c r="AR16" s="22">
        <v>0.39057067009799523</v>
      </c>
      <c r="AS16" s="22">
        <v>-1.000000000000002</v>
      </c>
      <c r="AT16" s="22">
        <v>-1.000000000000002</v>
      </c>
      <c r="AU16" s="22">
        <v>2.781329017173293</v>
      </c>
      <c r="AV16" s="22">
        <v>48.911126358329298</v>
      </c>
      <c r="AW16" s="22">
        <v>46.564460591927642</v>
      </c>
      <c r="AX16" s="22">
        <v>1.7130422494796536E-4</v>
      </c>
      <c r="AY16" s="22">
        <v>-47.59038958673441</v>
      </c>
    </row>
    <row r="17" spans="1:51" x14ac:dyDescent="0.25">
      <c r="A17">
        <v>3102</v>
      </c>
      <c r="B17" t="s">
        <v>1536</v>
      </c>
      <c r="C17" s="22">
        <v>4.0772800365777799</v>
      </c>
      <c r="D17" s="22">
        <v>0.239421991861727</v>
      </c>
      <c r="E17" s="22">
        <v>0.17117809219057573</v>
      </c>
      <c r="F17" s="22">
        <v>0.20324169127695679</v>
      </c>
      <c r="G17" s="22">
        <v>9.7675538251490446E-3</v>
      </c>
      <c r="H17" s="22">
        <v>0</v>
      </c>
      <c r="I17" s="22">
        <v>0.58605322950894134</v>
      </c>
      <c r="J17" s="22">
        <v>9.7675538251490446E-3</v>
      </c>
      <c r="K17" s="22">
        <v>-1.0000000000000009</v>
      </c>
      <c r="L17" s="22">
        <v>-1.0000000000000009</v>
      </c>
      <c r="M17" s="22">
        <v>0.19535107650298</v>
      </c>
      <c r="N17" s="22">
        <v>4.8665749573636745</v>
      </c>
      <c r="O17" s="22">
        <v>0.61308361722620086</v>
      </c>
      <c r="P17" s="22">
        <v>4.1174853271003439E-2</v>
      </c>
      <c r="Q17" s="22">
        <v>0.12554396528407563</v>
      </c>
      <c r="R17" s="22">
        <v>0.33333333333333348</v>
      </c>
      <c r="S17" s="22">
        <v>0.30635520568341085</v>
      </c>
      <c r="T17" s="22">
        <v>-0.13853712537805982</v>
      </c>
      <c r="U17" s="22">
        <v>-1.0320777826273374E-2</v>
      </c>
      <c r="V17" s="22">
        <v>19.242523279490491</v>
      </c>
      <c r="W17" s="22">
        <v>-2.270925638300772E-2</v>
      </c>
      <c r="X17" s="22">
        <v>-1.0000000000000009</v>
      </c>
      <c r="Y17" s="22">
        <v>-1.0000000000000009</v>
      </c>
      <c r="Z17" s="22">
        <v>35.191708506272988</v>
      </c>
      <c r="AA17" s="22">
        <v>0.16941480064682937</v>
      </c>
      <c r="AB17" s="22">
        <v>4.4719793868649861E-2</v>
      </c>
      <c r="AC17" s="22">
        <v>0.10233823071448883</v>
      </c>
      <c r="AD17" s="22">
        <v>15.823641261498405</v>
      </c>
      <c r="AE17" s="22">
        <v>-1.0000000000000009</v>
      </c>
      <c r="AF17" s="22">
        <v>-1.0000000000000009</v>
      </c>
      <c r="AG17" s="22">
        <v>-1.0000000000000009</v>
      </c>
      <c r="AH17" s="22">
        <v>0</v>
      </c>
      <c r="AI17" s="22">
        <v>-1.0320777826273374E-2</v>
      </c>
      <c r="AJ17" s="22">
        <v>-0.1911387567701435</v>
      </c>
      <c r="AK17" s="22">
        <v>-8.3197663791250417E-2</v>
      </c>
      <c r="AL17" s="22">
        <v>-7.3790162278867061E-2</v>
      </c>
      <c r="AM17" s="22">
        <v>-0.13021307482265093</v>
      </c>
      <c r="AN17" s="22">
        <v>-2.8004478408223945</v>
      </c>
      <c r="AO17" s="22">
        <v>-3.6713151895225256</v>
      </c>
      <c r="AP17" s="22">
        <v>19.828576508999415</v>
      </c>
      <c r="AQ17" s="22">
        <v>0.49083063581241154</v>
      </c>
      <c r="AR17" s="22">
        <v>-1.294170255785887E-2</v>
      </c>
      <c r="AS17" s="22">
        <v>-1.0000000000000009</v>
      </c>
      <c r="AT17" s="22">
        <v>-1.0000000000000009</v>
      </c>
      <c r="AU17" s="22">
        <v>0.32878565656103276</v>
      </c>
      <c r="AV17" s="22">
        <v>36.386968274114139</v>
      </c>
      <c r="AW17" s="22">
        <v>35.354890491486799</v>
      </c>
      <c r="AX17" s="22">
        <v>0.36693456639607624</v>
      </c>
      <c r="AY17" s="22">
        <v>-5.7611658646591568</v>
      </c>
    </row>
    <row r="18" spans="1:51" x14ac:dyDescent="0.25">
      <c r="A18">
        <v>3134</v>
      </c>
      <c r="B18" t="s">
        <v>1548</v>
      </c>
      <c r="C18" s="22">
        <v>5.6340100141534659</v>
      </c>
      <c r="D18" s="22">
        <v>3.7808833012231299E-2</v>
      </c>
      <c r="E18" s="22">
        <v>0.22993498564325227</v>
      </c>
      <c r="F18" s="22">
        <v>0.25341200927553426</v>
      </c>
      <c r="G18" s="22">
        <v>0.23450161403411979</v>
      </c>
      <c r="H18" s="22">
        <v>0</v>
      </c>
      <c r="I18" s="22">
        <v>14.070096842047192</v>
      </c>
      <c r="J18" s="22">
        <v>0.23450161403411979</v>
      </c>
      <c r="K18" s="22">
        <v>-0.99999999999999811</v>
      </c>
      <c r="L18" s="22">
        <v>-0.99999999999999811</v>
      </c>
      <c r="M18" s="22">
        <v>4.6900322806823969</v>
      </c>
      <c r="N18" s="22">
        <v>19.957518865476192</v>
      </c>
      <c r="O18" s="22">
        <v>-1.0177616946607075</v>
      </c>
      <c r="P18" s="22">
        <v>-2.4338827396830887</v>
      </c>
      <c r="Q18" s="22">
        <v>-1.048787021528268</v>
      </c>
      <c r="R18" s="22">
        <v>0.33333333333333276</v>
      </c>
      <c r="S18" s="22">
        <v>0.42785234324827298</v>
      </c>
      <c r="T18" s="22">
        <v>-9.9393522262261769E-3</v>
      </c>
      <c r="U18" s="22">
        <v>2.8729634506950385E-2</v>
      </c>
      <c r="V18" s="22">
        <v>21.818973793128393</v>
      </c>
      <c r="W18" s="22">
        <v>0.73069991969634818</v>
      </c>
      <c r="X18" s="22">
        <v>-0.99999999999999811</v>
      </c>
      <c r="Y18" s="22">
        <v>-0.99999999999999811</v>
      </c>
      <c r="Z18" s="22">
        <v>54.002456607288003</v>
      </c>
      <c r="AA18" s="22">
        <v>0.16984676004538135</v>
      </c>
      <c r="AB18" s="22">
        <v>0.31574993996389766</v>
      </c>
      <c r="AC18" s="22">
        <v>0.17904869670447882</v>
      </c>
      <c r="AD18" s="22">
        <v>33.232269835687873</v>
      </c>
      <c r="AE18" s="22">
        <v>-0.99999999999999811</v>
      </c>
      <c r="AF18" s="22">
        <v>-0.99999999999999811</v>
      </c>
      <c r="AG18" s="22">
        <v>-0.99999999999999811</v>
      </c>
      <c r="AH18" s="22">
        <v>0</v>
      </c>
      <c r="AI18" s="22">
        <v>2.8729634506950385E-2</v>
      </c>
      <c r="AJ18" s="22">
        <v>0.12982258592226503</v>
      </c>
      <c r="AK18" s="22">
        <v>0.21942841612991737</v>
      </c>
      <c r="AL18" s="22">
        <v>0.12195718003689873</v>
      </c>
      <c r="AM18" s="22">
        <v>0.16179821181724058</v>
      </c>
      <c r="AN18" s="22">
        <v>3.6980424305337927</v>
      </c>
      <c r="AO18" s="22">
        <v>5.142097376080601</v>
      </c>
      <c r="AP18" s="22">
        <v>35.889070635175557</v>
      </c>
      <c r="AQ18" s="22">
        <v>0.77997595886232962</v>
      </c>
      <c r="AR18" s="22">
        <v>0.96520153373046791</v>
      </c>
      <c r="AS18" s="22">
        <v>-0.99999999999999811</v>
      </c>
      <c r="AT18" s="22">
        <v>-0.99999999999999811</v>
      </c>
      <c r="AU18" s="22">
        <v>-0.79537501225273355</v>
      </c>
      <c r="AV18" s="22">
        <v>79.102072848844813</v>
      </c>
      <c r="AW18" s="22">
        <v>81.975036299539852</v>
      </c>
      <c r="AX18" s="22">
        <v>0.21466877093273518</v>
      </c>
      <c r="AY18" s="22">
        <v>8.6133702911089465</v>
      </c>
    </row>
    <row r="19" spans="1:51" x14ac:dyDescent="0.25">
      <c r="A19">
        <v>3275</v>
      </c>
      <c r="B19" t="s">
        <v>1618</v>
      </c>
      <c r="C19" s="22">
        <v>4.3939928928988419</v>
      </c>
      <c r="D19" s="22">
        <v>0.19872110129861237</v>
      </c>
      <c r="E19" s="22">
        <v>-0.43344770842402558</v>
      </c>
      <c r="F19" s="22">
        <v>-0.37603368618143201</v>
      </c>
      <c r="G19" s="22">
        <v>6.0849128506309587E-2</v>
      </c>
      <c r="H19" s="22">
        <v>0</v>
      </c>
      <c r="I19" s="22">
        <v>3.6509477103785732</v>
      </c>
      <c r="J19" s="22">
        <v>6.0849128506309587E-2</v>
      </c>
      <c r="K19" s="22">
        <v>-1.0000000000000013</v>
      </c>
      <c r="L19" s="22">
        <v>-1.0000000000000013</v>
      </c>
      <c r="M19" s="22">
        <v>1.2169825701261907</v>
      </c>
      <c r="N19" s="22">
        <v>7.6689069170959954</v>
      </c>
      <c r="O19" s="22">
        <v>-2.4352057628397397</v>
      </c>
      <c r="P19" s="22">
        <v>-1.5394901213348751</v>
      </c>
      <c r="Q19" s="22">
        <v>-0.71933874495158046</v>
      </c>
      <c r="R19" s="22">
        <v>0.33333333333333376</v>
      </c>
      <c r="S19" s="22">
        <v>0.26920796630644045</v>
      </c>
      <c r="T19" s="22">
        <v>0.35042141951173345</v>
      </c>
      <c r="U19" s="22">
        <v>1.4163271070494796E-2</v>
      </c>
      <c r="V19" s="22">
        <v>36.251074468627706</v>
      </c>
      <c r="W19" s="22">
        <v>1.960828959470317</v>
      </c>
      <c r="X19" s="22">
        <v>-1.0000000000000013</v>
      </c>
      <c r="Y19" s="22">
        <v>-1.0000000000000013</v>
      </c>
      <c r="Z19" s="22">
        <v>51.976303837269469</v>
      </c>
      <c r="AA19" s="22">
        <v>7.7388736428797122E-2</v>
      </c>
      <c r="AB19" s="22">
        <v>0.16284860081991082</v>
      </c>
      <c r="AC19" s="22">
        <v>8.8654025023158695E-2</v>
      </c>
      <c r="AD19" s="22">
        <v>16.444568113593334</v>
      </c>
      <c r="AE19" s="22">
        <v>-1.0000000000000013</v>
      </c>
      <c r="AF19" s="22">
        <v>-1.0000000000000013</v>
      </c>
      <c r="AG19" s="22">
        <v>-1.0000000000000013</v>
      </c>
      <c r="AH19" s="22">
        <v>0</v>
      </c>
      <c r="AI19" s="22">
        <v>1.4163271070494796E-2</v>
      </c>
      <c r="AJ19" s="22">
        <v>-1.5328278836816533E-2</v>
      </c>
      <c r="AK19" s="22">
        <v>5.5292640504838271E-3</v>
      </c>
      <c r="AL19" s="22">
        <v>0.10721383717440607</v>
      </c>
      <c r="AM19" s="22">
        <v>-3.1792322409940073E-2</v>
      </c>
      <c r="AN19" s="22">
        <v>2.6037045351760675</v>
      </c>
      <c r="AO19" s="22">
        <v>-0.76716173999608273</v>
      </c>
      <c r="AP19" s="22">
        <v>39.902022179006281</v>
      </c>
      <c r="AQ19" s="22">
        <v>0.96712599022200196</v>
      </c>
      <c r="AR19" s="22">
        <v>2.021678087976627</v>
      </c>
      <c r="AS19" s="22">
        <v>-1.0000000000000013</v>
      </c>
      <c r="AT19" s="22">
        <v>-1.0000000000000013</v>
      </c>
      <c r="AU19" s="22">
        <v>-1.0953724311330126</v>
      </c>
      <c r="AV19" s="22">
        <v>58.87804901436941</v>
      </c>
      <c r="AW19" s="22">
        <v>60.294376121418892</v>
      </c>
      <c r="AX19" s="22">
        <v>0.30430141140045863</v>
      </c>
      <c r="AY19" s="22">
        <v>10.730967404334185</v>
      </c>
    </row>
    <row r="20" spans="1:51" x14ac:dyDescent="0.25">
      <c r="A20">
        <v>3276</v>
      </c>
      <c r="B20" t="s">
        <v>1619</v>
      </c>
      <c r="C20" s="22">
        <v>-0.86925604164154135</v>
      </c>
      <c r="D20" s="22">
        <v>0.11452017510456576</v>
      </c>
      <c r="E20" s="22">
        <v>5.3334957145066708</v>
      </c>
      <c r="F20" s="22">
        <v>5.3681085224853868</v>
      </c>
      <c r="G20" s="22">
        <v>-3.7270877184989053E-2</v>
      </c>
      <c r="H20" s="22">
        <v>0</v>
      </c>
      <c r="I20" s="22">
        <v>-2.2362526310993474</v>
      </c>
      <c r="J20" s="22">
        <v>-3.7270877184989053E-2</v>
      </c>
      <c r="K20" s="22">
        <v>-1.0000000000000007</v>
      </c>
      <c r="L20" s="22">
        <v>-1.0000000000000007</v>
      </c>
      <c r="M20" s="22">
        <v>-0.74541754369978197</v>
      </c>
      <c r="N20" s="22">
        <v>2.2625998497445061</v>
      </c>
      <c r="O20" s="22">
        <v>0.33474325521644743</v>
      </c>
      <c r="P20" s="22">
        <v>2.4988654269186021</v>
      </c>
      <c r="Q20" s="22">
        <v>0.72730362215916755</v>
      </c>
      <c r="R20" s="22">
        <v>0.3333333333333337</v>
      </c>
      <c r="S20" s="22">
        <v>0.31972558906273219</v>
      </c>
      <c r="T20" s="22">
        <v>0.21451210287743994</v>
      </c>
      <c r="U20" s="22">
        <v>-1.5098659255696948E-2</v>
      </c>
      <c r="V20" s="22">
        <v>35.589729728111912</v>
      </c>
      <c r="W20" s="22">
        <v>1.4111444212409385</v>
      </c>
      <c r="X20" s="22">
        <v>-1.0000000000000007</v>
      </c>
      <c r="Y20" s="22">
        <v>-1.0000000000000007</v>
      </c>
      <c r="Z20" s="22">
        <v>60.501191311723801</v>
      </c>
      <c r="AA20" s="22">
        <v>3.8266524482567357E-2</v>
      </c>
      <c r="AB20" s="22">
        <v>0.17093445976628455</v>
      </c>
      <c r="AC20" s="22">
        <v>0.27448217498020294</v>
      </c>
      <c r="AD20" s="22">
        <v>24.184157961452748</v>
      </c>
      <c r="AE20" s="22">
        <v>-1.0000000000000007</v>
      </c>
      <c r="AF20" s="22">
        <v>-1.0000000000000007</v>
      </c>
      <c r="AG20" s="22">
        <v>-1.0000000000000007</v>
      </c>
      <c r="AH20" s="22">
        <v>0</v>
      </c>
      <c r="AI20" s="22">
        <v>-1.5098659255696948E-2</v>
      </c>
      <c r="AJ20" s="22">
        <v>-1.7526357714349454E-2</v>
      </c>
      <c r="AK20" s="22">
        <v>0.44443623039255953</v>
      </c>
      <c r="AL20" s="22">
        <v>-1.2182561802369998E-3</v>
      </c>
      <c r="AM20" s="22">
        <v>0.23414963129987287</v>
      </c>
      <c r="AN20" s="22">
        <v>-0.11808819307767246</v>
      </c>
      <c r="AO20" s="22">
        <v>8.0759219344596147</v>
      </c>
      <c r="AP20" s="22">
        <v>33.353477097012565</v>
      </c>
      <c r="AQ20" s="22">
        <v>0.85247236601780907</v>
      </c>
      <c r="AR20" s="22">
        <v>1.3738735440559495</v>
      </c>
      <c r="AS20" s="22">
        <v>-1.0000000000000007</v>
      </c>
      <c r="AT20" s="22">
        <v>-1.0000000000000007</v>
      </c>
      <c r="AU20" s="22">
        <v>6.0954121446445546</v>
      </c>
      <c r="AV20" s="22">
        <v>70.839713095927948</v>
      </c>
      <c r="AW20" s="22">
        <v>69.329847170358263</v>
      </c>
      <c r="AX20" s="22">
        <v>9.6104761688527884E-2</v>
      </c>
      <c r="AY20" s="22">
        <v>13.752315480794365</v>
      </c>
    </row>
    <row r="21" spans="1:51" x14ac:dyDescent="0.25">
      <c r="A21">
        <v>3277</v>
      </c>
      <c r="B21" t="s">
        <v>1620</v>
      </c>
      <c r="C21" s="22">
        <v>2.9345421270788061</v>
      </c>
      <c r="D21" s="22">
        <v>-0.17286021321719858</v>
      </c>
      <c r="E21" s="22">
        <v>7.6340005516143323</v>
      </c>
      <c r="F21" s="22">
        <v>7.5793416711781942</v>
      </c>
      <c r="G21" s="22">
        <v>7.5984599983251078E-2</v>
      </c>
      <c r="H21" s="22">
        <v>0</v>
      </c>
      <c r="I21" s="22">
        <v>4.559075998995068</v>
      </c>
      <c r="J21" s="22">
        <v>7.5984599983251078E-2</v>
      </c>
      <c r="K21" s="22">
        <v>-0.999999999999999</v>
      </c>
      <c r="L21" s="22">
        <v>-0.999999999999999</v>
      </c>
      <c r="M21" s="22">
        <v>1.5196919996650218</v>
      </c>
      <c r="N21" s="22">
        <v>15.072959797252059</v>
      </c>
      <c r="O21" s="22">
        <v>-0.49422501954079151</v>
      </c>
      <c r="P21" s="22">
        <v>53.237923607259837</v>
      </c>
      <c r="Q21" s="22">
        <v>17.642844581169513</v>
      </c>
      <c r="R21" s="22">
        <v>0.33333333333333282</v>
      </c>
      <c r="S21" s="22">
        <v>0.1890884283539348</v>
      </c>
      <c r="T21" s="22">
        <v>2.5438898223736107E-3</v>
      </c>
      <c r="U21" s="22">
        <v>6.2391859426823414E-3</v>
      </c>
      <c r="V21" s="22">
        <v>18.208809498762903</v>
      </c>
      <c r="W21" s="22">
        <v>0.34517104289558992</v>
      </c>
      <c r="X21" s="22">
        <v>-0.999999999999999</v>
      </c>
      <c r="Y21" s="22">
        <v>-0.999999999999999</v>
      </c>
      <c r="Z21" s="22">
        <v>102.99681323302825</v>
      </c>
      <c r="AA21" s="22">
        <v>0.43657487413029344</v>
      </c>
      <c r="AB21" s="22">
        <v>0.57641858027334858</v>
      </c>
      <c r="AC21" s="22">
        <v>0.32990972865827406</v>
      </c>
      <c r="AD21" s="22">
        <v>67.145159153095761</v>
      </c>
      <c r="AE21" s="22">
        <v>-0.999999999999999</v>
      </c>
      <c r="AF21" s="22">
        <v>-0.999999999999999</v>
      </c>
      <c r="AG21" s="22">
        <v>-0.999999999999999</v>
      </c>
      <c r="AH21" s="22">
        <v>0</v>
      </c>
      <c r="AI21" s="22">
        <v>6.2391859426823414E-3</v>
      </c>
      <c r="AJ21" s="22">
        <v>8.9783167678473622E-3</v>
      </c>
      <c r="AK21" s="22">
        <v>-0.17055513786245249</v>
      </c>
      <c r="AL21" s="22">
        <v>0.23934538942479455</v>
      </c>
      <c r="AM21" s="22">
        <v>-6.2519978617111352E-2</v>
      </c>
      <c r="AN21" s="22">
        <v>6.0285263194591003</v>
      </c>
      <c r="AO21" s="22">
        <v>-2.4157751547400457</v>
      </c>
      <c r="AP21" s="22">
        <v>22.767885497757973</v>
      </c>
      <c r="AQ21" s="22">
        <v>0.53120483745232383</v>
      </c>
      <c r="AR21" s="22">
        <v>0.42115564287884066</v>
      </c>
      <c r="AS21" s="22">
        <v>-0.999999999999999</v>
      </c>
      <c r="AT21" s="22">
        <v>-0.999999999999999</v>
      </c>
      <c r="AU21" s="22">
        <v>25.222186252347715</v>
      </c>
      <c r="AV21" s="22">
        <v>115.65399787554021</v>
      </c>
      <c r="AW21" s="22">
        <v>116.27791646980843</v>
      </c>
      <c r="AX21" s="22">
        <v>0.40994137911264061</v>
      </c>
      <c r="AY21" s="22">
        <v>27.335821243286819</v>
      </c>
    </row>
    <row r="22" spans="1:51" x14ac:dyDescent="0.25">
      <c r="A22">
        <v>3291</v>
      </c>
      <c r="B22" t="s">
        <v>1627</v>
      </c>
      <c r="C22" s="22">
        <v>4.351523864154716</v>
      </c>
      <c r="D22" s="22">
        <v>0.13599020433153802</v>
      </c>
      <c r="E22" s="22">
        <v>0.41325738287245034</v>
      </c>
      <c r="F22" s="22">
        <v>0.45980487648837615</v>
      </c>
      <c r="G22" s="22">
        <v>-0.161879221177818</v>
      </c>
      <c r="H22" s="22">
        <v>0</v>
      </c>
      <c r="I22" s="22">
        <v>-9.7127532706690758</v>
      </c>
      <c r="J22" s="22">
        <v>-0.161879221177818</v>
      </c>
      <c r="K22" s="22">
        <v>-0.99999999999999944</v>
      </c>
      <c r="L22" s="22">
        <v>-0.99999999999999944</v>
      </c>
      <c r="M22" s="22">
        <v>-3.2375844235563589</v>
      </c>
      <c r="N22" s="22">
        <v>-4.9014245300259862</v>
      </c>
      <c r="O22" s="22">
        <v>1.4699254762945626</v>
      </c>
      <c r="P22" s="22">
        <v>0.58252323070036627</v>
      </c>
      <c r="Q22" s="22">
        <v>0.48936121665113486</v>
      </c>
      <c r="R22" s="22">
        <v>0.33333333333333315</v>
      </c>
      <c r="S22" s="22">
        <v>0.31200353267851672</v>
      </c>
      <c r="T22" s="22">
        <v>-7.6432405634796086E-2</v>
      </c>
      <c r="U22" s="22">
        <v>-3.5143942214591658E-3</v>
      </c>
      <c r="V22" s="22">
        <v>29.090771493336501</v>
      </c>
      <c r="W22" s="22">
        <v>0.4414100627999899</v>
      </c>
      <c r="X22" s="22">
        <v>-0.99999999999999944</v>
      </c>
      <c r="Y22" s="22">
        <v>-0.99999999999999944</v>
      </c>
      <c r="Z22" s="22">
        <v>36.005556939076676</v>
      </c>
      <c r="AA22" s="22">
        <v>0.16424397560274118</v>
      </c>
      <c r="AB22" s="22">
        <v>4.2286312222461653E-2</v>
      </c>
      <c r="AC22" s="22">
        <v>-7.8021803243422005E-2</v>
      </c>
      <c r="AD22" s="22">
        <v>6.4254242290890424</v>
      </c>
      <c r="AE22" s="22">
        <v>-0.99999999999999944</v>
      </c>
      <c r="AF22" s="22">
        <v>-0.99999999999999944</v>
      </c>
      <c r="AG22" s="22">
        <v>-0.99999999999999944</v>
      </c>
      <c r="AH22" s="22">
        <v>0</v>
      </c>
      <c r="AI22" s="22">
        <v>-3.5143942214591658E-3</v>
      </c>
      <c r="AJ22" s="22">
        <v>-0.10919124621537363</v>
      </c>
      <c r="AK22" s="22">
        <v>-1.4291816350281247E-2</v>
      </c>
      <c r="AL22" s="22">
        <v>-0.17631339806543067</v>
      </c>
      <c r="AM22" s="22">
        <v>0.17279101252247095</v>
      </c>
      <c r="AN22" s="22">
        <v>-4.9537911827126369</v>
      </c>
      <c r="AO22" s="22">
        <v>4.24831623131037</v>
      </c>
      <c r="AP22" s="22">
        <v>19.378018222667428</v>
      </c>
      <c r="AQ22" s="22">
        <v>0.56539006615559495</v>
      </c>
      <c r="AR22" s="22">
        <v>0.27953084162217201</v>
      </c>
      <c r="AS22" s="22">
        <v>-0.99999999999999944</v>
      </c>
      <c r="AT22" s="22">
        <v>-0.99999999999999944</v>
      </c>
      <c r="AU22" s="22">
        <v>0.94916609313951095</v>
      </c>
      <c r="AV22" s="22">
        <v>35.352448640361061</v>
      </c>
      <c r="AW22" s="22">
        <v>35.001009218215145</v>
      </c>
      <c r="AX22" s="22">
        <v>2.0397187933544197E-3</v>
      </c>
      <c r="AY22" s="22">
        <v>-18.648296674574301</v>
      </c>
    </row>
    <row r="23" spans="1:51" x14ac:dyDescent="0.25">
      <c r="A23">
        <v>3293</v>
      </c>
      <c r="B23" t="s">
        <v>1629</v>
      </c>
      <c r="C23" s="22">
        <v>4.3334482000925867</v>
      </c>
      <c r="D23" s="22">
        <v>8.0266306997168593E-2</v>
      </c>
      <c r="E23" s="22">
        <v>-7.3604709974127214E-2</v>
      </c>
      <c r="F23" s="22">
        <v>-4.3679016715283348E-2</v>
      </c>
      <c r="G23" s="22">
        <v>0.57365618231979976</v>
      </c>
      <c r="H23" s="22">
        <v>0</v>
      </c>
      <c r="I23" s="22">
        <v>34.419370939187978</v>
      </c>
      <c r="J23" s="22">
        <v>0.57365618231979976</v>
      </c>
      <c r="K23" s="22">
        <v>-1.0000000000000018</v>
      </c>
      <c r="L23" s="22">
        <v>-1.0000000000000018</v>
      </c>
      <c r="M23" s="22">
        <v>11.47312364639599</v>
      </c>
      <c r="N23" s="22">
        <v>38.709140122565273</v>
      </c>
      <c r="O23" s="22">
        <v>-0.45328878250487464</v>
      </c>
      <c r="P23" s="22">
        <v>1.3909825606594124</v>
      </c>
      <c r="Q23" s="22">
        <v>0.37306348452164256</v>
      </c>
      <c r="R23" s="22">
        <v>0.3333333333333337</v>
      </c>
      <c r="S23" s="22">
        <v>0.48032049349856032</v>
      </c>
      <c r="T23" s="22">
        <v>0.30785323329622871</v>
      </c>
      <c r="U23" s="22">
        <v>-3.9959219240396776E-3</v>
      </c>
      <c r="V23" s="22">
        <v>21.754198235371334</v>
      </c>
      <c r="W23" s="22">
        <v>1.6094855625742939</v>
      </c>
      <c r="X23" s="22">
        <v>-1.0000000000000018</v>
      </c>
      <c r="Y23" s="22">
        <v>-1.0000000000000018</v>
      </c>
      <c r="Z23" s="22">
        <v>89.003861645163141</v>
      </c>
      <c r="AA23" s="22">
        <v>0.24591566201600307</v>
      </c>
      <c r="AB23" s="22">
        <v>0.53434663137061422</v>
      </c>
      <c r="AC23" s="22">
        <v>0.55726970511878626</v>
      </c>
      <c r="AD23" s="22">
        <v>66.876599925270142</v>
      </c>
      <c r="AE23" s="22">
        <v>-1.0000000000000018</v>
      </c>
      <c r="AF23" s="22">
        <v>-1.0000000000000018</v>
      </c>
      <c r="AG23" s="22">
        <v>-1.0000000000000018</v>
      </c>
      <c r="AH23" s="22">
        <v>0</v>
      </c>
      <c r="AI23" s="22">
        <v>-3.9959219240396776E-3</v>
      </c>
      <c r="AJ23" s="22">
        <v>-0.14586033388602718</v>
      </c>
      <c r="AK23" s="22">
        <v>-4.8085734607494462E-2</v>
      </c>
      <c r="AL23" s="22">
        <v>-5.6626557349432373E-3</v>
      </c>
      <c r="AM23" s="22">
        <v>0.32741910085298825</v>
      </c>
      <c r="AN23" s="22">
        <v>-0.87086806280371698</v>
      </c>
      <c r="AO23" s="22">
        <v>7.9450488482872332</v>
      </c>
      <c r="AP23" s="22">
        <v>56.173569174559304</v>
      </c>
      <c r="AQ23" s="22">
        <v>1.1175111382040832</v>
      </c>
      <c r="AR23" s="22">
        <v>2.1831417448940931</v>
      </c>
      <c r="AS23" s="22">
        <v>-1.0000000000000018</v>
      </c>
      <c r="AT23" s="22">
        <v>-1.0000000000000018</v>
      </c>
      <c r="AU23" s="22">
        <v>0.32938446780635922</v>
      </c>
      <c r="AV23" s="22">
        <v>135.65805061601566</v>
      </c>
      <c r="AW23" s="22">
        <v>135.25845842361167</v>
      </c>
      <c r="AX23" s="22">
        <v>0.5273474002362093</v>
      </c>
      <c r="AY23" s="22">
        <v>73.343792731898247</v>
      </c>
    </row>
    <row r="24" spans="1:51" x14ac:dyDescent="0.25">
      <c r="A24">
        <v>3294</v>
      </c>
      <c r="B24" t="s">
        <v>1630</v>
      </c>
      <c r="C24" s="22">
        <v>4.7651427935216777</v>
      </c>
      <c r="D24" s="22">
        <v>6.4272032641598614E-2</v>
      </c>
      <c r="E24" s="22">
        <v>-1.3994656489799968</v>
      </c>
      <c r="F24" s="22">
        <v>-1.3688504891401945</v>
      </c>
      <c r="G24" s="22">
        <v>-9.2581556062917666E-2</v>
      </c>
      <c r="H24" s="22">
        <v>0</v>
      </c>
      <c r="I24" s="22">
        <v>-5.5548933637750615</v>
      </c>
      <c r="J24" s="22">
        <v>-9.2581556062917666E-2</v>
      </c>
      <c r="K24" s="22">
        <v>-0.99999999999999822</v>
      </c>
      <c r="L24" s="22">
        <v>-0.99999999999999822</v>
      </c>
      <c r="M24" s="22">
        <v>-1.8516311212583538</v>
      </c>
      <c r="N24" s="22">
        <v>-2.1586010593935758</v>
      </c>
      <c r="O24" s="22">
        <v>1.4391333890681952</v>
      </c>
      <c r="P24" s="22">
        <v>-0.94724395136666184</v>
      </c>
      <c r="Q24" s="22">
        <v>-0.33327671887122645</v>
      </c>
      <c r="R24" s="22">
        <v>0.33333333333333315</v>
      </c>
      <c r="S24" s="22">
        <v>-2.4251732787020464E-2</v>
      </c>
      <c r="T24" s="22">
        <v>1.0011990730857722E-2</v>
      </c>
      <c r="U24" s="22">
        <v>6.4949920531082823E-4</v>
      </c>
      <c r="V24" s="22">
        <v>16.492985861815946</v>
      </c>
      <c r="W24" s="22">
        <v>0.1068133758893112</v>
      </c>
      <c r="X24" s="22">
        <v>-0.99999999999999822</v>
      </c>
      <c r="Y24" s="22">
        <v>-0.99999999999999822</v>
      </c>
      <c r="Z24" s="22">
        <v>44.121456892531313</v>
      </c>
      <c r="AA24" s="22">
        <v>0.38612328267007828</v>
      </c>
      <c r="AB24" s="22">
        <v>-0.10924953428445729</v>
      </c>
      <c r="AC24" s="22">
        <v>0.28236120660611047</v>
      </c>
      <c r="AD24" s="22">
        <v>27.961747749586586</v>
      </c>
      <c r="AE24" s="22">
        <v>-0.99999999999999822</v>
      </c>
      <c r="AF24" s="22">
        <v>-0.99999999999999822</v>
      </c>
      <c r="AG24" s="22">
        <v>-0.99999999999999822</v>
      </c>
      <c r="AH24" s="22">
        <v>0</v>
      </c>
      <c r="AI24" s="22">
        <v>6.4949920531082823E-4</v>
      </c>
      <c r="AJ24" s="22">
        <v>-1.1110733493025271E-2</v>
      </c>
      <c r="AK24" s="22">
        <v>-0.17276474313153864</v>
      </c>
      <c r="AL24" s="22">
        <v>-7.1580370553604361E-2</v>
      </c>
      <c r="AM24" s="22">
        <v>-0.2284273620815554</v>
      </c>
      <c r="AN24" s="22">
        <v>-1.8450629313052351</v>
      </c>
      <c r="AO24" s="22">
        <v>-6.5745077676965806</v>
      </c>
      <c r="AP24" s="22">
        <v>10.93809249804089</v>
      </c>
      <c r="AQ24" s="22">
        <v>0.31974309048248101</v>
      </c>
      <c r="AR24" s="22">
        <v>1.4231819826393585E-2</v>
      </c>
      <c r="AS24" s="22">
        <v>-0.99999999999999822</v>
      </c>
      <c r="AT24" s="22">
        <v>-0.99999999999999822</v>
      </c>
      <c r="AU24" s="22">
        <v>-1.7021272080114207</v>
      </c>
      <c r="AV24" s="22">
        <v>35.388348065441114</v>
      </c>
      <c r="AW24" s="22">
        <v>35.453297985972199</v>
      </c>
      <c r="AX24" s="22">
        <v>0.11663785403456065</v>
      </c>
      <c r="AY24" s="22">
        <v>7.9168238618760309</v>
      </c>
    </row>
    <row r="25" spans="1:51" x14ac:dyDescent="0.25">
      <c r="A25">
        <v>3740</v>
      </c>
      <c r="B25" t="s">
        <v>1832</v>
      </c>
      <c r="C25" s="22">
        <v>3.5971848875790857</v>
      </c>
      <c r="D25" s="22">
        <v>2.4393011718960769E-3</v>
      </c>
      <c r="E25" s="22">
        <v>0.36866910262733121</v>
      </c>
      <c r="F25" s="22">
        <v>0.37456832062690215</v>
      </c>
      <c r="G25" s="22">
        <v>0.7019260744127318</v>
      </c>
      <c r="H25" s="22">
        <v>0</v>
      </c>
      <c r="I25" s="22">
        <v>42.115564464763899</v>
      </c>
      <c r="J25" s="22">
        <v>0.7019260744127318</v>
      </c>
      <c r="K25" s="22">
        <v>-0.99999999999999667</v>
      </c>
      <c r="L25" s="22">
        <v>-0.99999999999999667</v>
      </c>
      <c r="M25" s="22">
        <v>14.038521488254638</v>
      </c>
      <c r="N25" s="22">
        <v>46.087317672969874</v>
      </c>
      <c r="O25" s="22">
        <v>6.5259325565632978E-2</v>
      </c>
      <c r="P25" s="22">
        <v>3.2422469756282659</v>
      </c>
      <c r="Q25" s="22">
        <v>1.168069555195373</v>
      </c>
      <c r="R25" s="22">
        <v>0.33333333333333237</v>
      </c>
      <c r="S25" s="22">
        <v>0.1912903344658666</v>
      </c>
      <c r="T25" s="22">
        <v>4.6688283926785992E-2</v>
      </c>
      <c r="U25" s="22">
        <v>1.0128190756257547E-2</v>
      </c>
      <c r="V25" s="22">
        <v>-4.8194372772195591</v>
      </c>
      <c r="W25" s="22">
        <v>3.426191745904629E-2</v>
      </c>
      <c r="X25" s="22">
        <v>-0.99999999999999667</v>
      </c>
      <c r="Y25" s="22">
        <v>-0.99999999999999667</v>
      </c>
      <c r="Z25" s="22">
        <v>26.930597245421382</v>
      </c>
      <c r="AA25" s="22">
        <v>0.40433446928647421</v>
      </c>
      <c r="AB25" s="22">
        <v>0.2893482131840564</v>
      </c>
      <c r="AC25" s="22">
        <v>-8.2043383121619212E-2</v>
      </c>
      <c r="AD25" s="22">
        <v>30.581964967445575</v>
      </c>
      <c r="AE25" s="22">
        <v>-0.99999999999999667</v>
      </c>
      <c r="AF25" s="22">
        <v>-0.99999999999999667</v>
      </c>
      <c r="AG25" s="22">
        <v>-0.99999999999999667</v>
      </c>
      <c r="AH25" s="22">
        <v>0</v>
      </c>
      <c r="AI25" s="22">
        <v>1.0128190756257547E-2</v>
      </c>
      <c r="AJ25" s="22">
        <v>5.0273479956333966E-2</v>
      </c>
      <c r="AK25" s="22">
        <v>0.31440804987343063</v>
      </c>
      <c r="AL25" s="22">
        <v>0.13261865994503141</v>
      </c>
      <c r="AM25" s="22">
        <v>0.25978244618649704</v>
      </c>
      <c r="AN25" s="22">
        <v>3.5668338984074546</v>
      </c>
      <c r="AO25" s="22">
        <v>8.0666014040295799</v>
      </c>
      <c r="AP25" s="22">
        <v>37.296127187544336</v>
      </c>
      <c r="AQ25" s="22">
        <v>0.58144014248224263</v>
      </c>
      <c r="AR25" s="22">
        <v>0.73618799187177864</v>
      </c>
      <c r="AS25" s="22">
        <v>-0.99999999999999667</v>
      </c>
      <c r="AT25" s="22">
        <v>-0.99999999999999667</v>
      </c>
      <c r="AU25" s="22">
        <v>1.5426378758222761</v>
      </c>
      <c r="AV25" s="22">
        <v>81.08451632242091</v>
      </c>
      <c r="AW25" s="22">
        <v>82.097335398046653</v>
      </c>
      <c r="AX25" s="22">
        <v>0.29268887728306642</v>
      </c>
      <c r="AY25" s="22">
        <v>31.097553113835666</v>
      </c>
    </row>
    <row r="26" spans="1:51" x14ac:dyDescent="0.25">
      <c r="A26">
        <v>3750</v>
      </c>
      <c r="B26" t="s">
        <v>1838</v>
      </c>
      <c r="C26" s="22">
        <v>5.3313473969573684</v>
      </c>
      <c r="D26" s="22">
        <v>-0.13399938880766959</v>
      </c>
      <c r="E26" s="22">
        <v>0.40953245284571854</v>
      </c>
      <c r="F26" s="22">
        <v>0.37281964721722788</v>
      </c>
      <c r="G26" s="22">
        <v>0.1987243754123835</v>
      </c>
      <c r="H26" s="22">
        <v>0</v>
      </c>
      <c r="I26" s="22">
        <v>11.923462524743016</v>
      </c>
      <c r="J26" s="22">
        <v>0.1987243754123835</v>
      </c>
      <c r="K26" s="22">
        <v>-1.0000000000000011</v>
      </c>
      <c r="L26" s="22">
        <v>-1.0000000000000011</v>
      </c>
      <c r="M26" s="22">
        <v>3.9744875082476705</v>
      </c>
      <c r="N26" s="22">
        <v>17.627629568917627</v>
      </c>
      <c r="O26" s="22">
        <v>2.1013236218714422</v>
      </c>
      <c r="P26" s="22">
        <v>-1.4431275167574988</v>
      </c>
      <c r="Q26" s="22">
        <v>-0.45954508910375341</v>
      </c>
      <c r="R26" s="22">
        <v>0.33333333333333348</v>
      </c>
      <c r="S26" s="22">
        <v>0.45462849571264585</v>
      </c>
      <c r="T26" s="22">
        <v>6.9607133935566487E-2</v>
      </c>
      <c r="U26" s="22">
        <v>0.12804573997736357</v>
      </c>
      <c r="V26" s="22">
        <v>31.475613101861047</v>
      </c>
      <c r="W26" s="22">
        <v>1.7460632719418128</v>
      </c>
      <c r="X26" s="22">
        <v>-1.0000000000000011</v>
      </c>
      <c r="Y26" s="22">
        <v>-1.0000000000000011</v>
      </c>
      <c r="Z26" s="22">
        <v>48.655225474723913</v>
      </c>
      <c r="AA26" s="22">
        <v>0.46321574199561077</v>
      </c>
      <c r="AB26" s="22">
        <v>-0.28716660736812194</v>
      </c>
      <c r="AC26" s="22">
        <v>0.17673401461184288</v>
      </c>
      <c r="AD26" s="22">
        <v>17.639157461966587</v>
      </c>
      <c r="AE26" s="22">
        <v>-1.0000000000000011</v>
      </c>
      <c r="AF26" s="22">
        <v>-1.0000000000000011</v>
      </c>
      <c r="AG26" s="22">
        <v>-1.0000000000000011</v>
      </c>
      <c r="AH26" s="22">
        <v>0</v>
      </c>
      <c r="AI26" s="22">
        <v>0.12804573997736357</v>
      </c>
      <c r="AJ26" s="22">
        <v>6.3058279660439406E-2</v>
      </c>
      <c r="AK26" s="22">
        <v>-0.16806011844321667</v>
      </c>
      <c r="AL26" s="22">
        <v>0.28998742237419495</v>
      </c>
      <c r="AM26" s="22">
        <v>-2.2075327370353739E-2</v>
      </c>
      <c r="AN26" s="22">
        <v>7.5649769576570698</v>
      </c>
      <c r="AO26" s="22">
        <v>-1.3921837764749272</v>
      </c>
      <c r="AP26" s="22">
        <v>43.399075626604066</v>
      </c>
      <c r="AQ26" s="22">
        <v>0.98561470295891029</v>
      </c>
      <c r="AR26" s="22">
        <v>1.944787647354197</v>
      </c>
      <c r="AS26" s="22">
        <v>-1.0000000000000011</v>
      </c>
      <c r="AT26" s="22">
        <v>-1.0000000000000011</v>
      </c>
      <c r="AU26" s="22">
        <v>-8.6725441886526033E-2</v>
      </c>
      <c r="AV26" s="22">
        <v>64.890671267166539</v>
      </c>
      <c r="AW26" s="22">
        <v>77.695245264902894</v>
      </c>
      <c r="AX26" s="22">
        <v>0.23060024354293313</v>
      </c>
      <c r="AY26" s="22">
        <v>-8.5499159473669337</v>
      </c>
    </row>
    <row r="27" spans="1:51" x14ac:dyDescent="0.25">
      <c r="A27">
        <v>3755</v>
      </c>
      <c r="B27" t="s">
        <v>1241</v>
      </c>
      <c r="C27" s="22">
        <v>6.3077449162929975</v>
      </c>
      <c r="D27" s="22">
        <v>-0.26719306402599918</v>
      </c>
      <c r="E27" s="22">
        <v>-3.6366231483053929E-2</v>
      </c>
      <c r="F27" s="22">
        <v>-0.11293718364453162</v>
      </c>
      <c r="G27" s="22">
        <v>0.41203190432673859</v>
      </c>
      <c r="H27" s="22">
        <v>0</v>
      </c>
      <c r="I27" s="22">
        <v>24.721914259604304</v>
      </c>
      <c r="J27" s="22">
        <v>0.41203190432673859</v>
      </c>
      <c r="K27" s="22">
        <v>-0.99999999999999867</v>
      </c>
      <c r="L27" s="22">
        <v>-0.99999999999999867</v>
      </c>
      <c r="M27" s="22">
        <v>8.240638086534771</v>
      </c>
      <c r="N27" s="22">
        <v>30.916721992252782</v>
      </c>
      <c r="O27" s="22">
        <v>-1.3241149497082985</v>
      </c>
      <c r="P27" s="22">
        <v>-2.125643706975723</v>
      </c>
      <c r="Q27" s="22">
        <v>-0.7996622865643066</v>
      </c>
      <c r="R27" s="22">
        <v>0.33333333333333282</v>
      </c>
      <c r="S27" s="22">
        <v>0.44403072885019984</v>
      </c>
      <c r="T27" s="22">
        <v>0.101445960154659</v>
      </c>
      <c r="U27" s="22">
        <v>6.2289636835461439E-3</v>
      </c>
      <c r="V27" s="22">
        <v>18.920283267799984</v>
      </c>
      <c r="W27" s="22">
        <v>0.92743898241217948</v>
      </c>
      <c r="X27" s="22">
        <v>-0.99999999999999867</v>
      </c>
      <c r="Y27" s="22">
        <v>-0.99999999999999867</v>
      </c>
      <c r="Z27" s="22">
        <v>78.177362927024589</v>
      </c>
      <c r="AA27" s="22">
        <v>0.50214983605126373</v>
      </c>
      <c r="AB27" s="22">
        <v>0.38507315069491455</v>
      </c>
      <c r="AC27" s="22">
        <v>0.31391185216959899</v>
      </c>
      <c r="AD27" s="22">
        <v>60.056741945788822</v>
      </c>
      <c r="AE27" s="22">
        <v>-0.99999999999999867</v>
      </c>
      <c r="AF27" s="22">
        <v>-0.99999999999999867</v>
      </c>
      <c r="AG27" s="22">
        <v>-0.99999999999999867</v>
      </c>
      <c r="AH27" s="22">
        <v>0</v>
      </c>
      <c r="AI27" s="22">
        <v>6.2289636835461439E-3</v>
      </c>
      <c r="AJ27" s="22">
        <v>-0.13646468912715945</v>
      </c>
      <c r="AK27" s="22">
        <v>4.260237120024396E-2</v>
      </c>
      <c r="AL27" s="22">
        <v>-7.4989053020282401E-2</v>
      </c>
      <c r="AM27" s="22">
        <v>0.21603162848011903</v>
      </c>
      <c r="AN27" s="22">
        <v>-2.5570497711428568</v>
      </c>
      <c r="AO27" s="22">
        <v>5.6138025680041963</v>
      </c>
      <c r="AP27" s="22">
        <v>43.642197527404264</v>
      </c>
      <c r="AQ27" s="22">
        <v>0.88503898602173747</v>
      </c>
      <c r="AR27" s="22">
        <v>1.3394708867389178</v>
      </c>
      <c r="AS27" s="22">
        <v>-0.99999999999999867</v>
      </c>
      <c r="AT27" s="22">
        <v>-0.99999999999999867</v>
      </c>
      <c r="AU27" s="22">
        <v>-0.91259947020883825</v>
      </c>
      <c r="AV27" s="22">
        <v>114.7078874872815</v>
      </c>
      <c r="AW27" s="22">
        <v>115.33078385563611</v>
      </c>
      <c r="AX27" s="22">
        <v>0.47847595107267232</v>
      </c>
      <c r="AY27" s="22">
        <v>38.635123724352432</v>
      </c>
    </row>
    <row r="28" spans="1:51" x14ac:dyDescent="0.25">
      <c r="A28">
        <v>3840</v>
      </c>
      <c r="B28" t="s">
        <v>1873</v>
      </c>
      <c r="C28" s="22">
        <v>4.82365864493008</v>
      </c>
      <c r="D28" s="22">
        <v>0.41413485395237598</v>
      </c>
      <c r="E28" s="22">
        <v>-1.8006152630283986E-2</v>
      </c>
      <c r="F28" s="22">
        <v>0.10643283710977798</v>
      </c>
      <c r="G28" s="22">
        <v>0.14195386971903257</v>
      </c>
      <c r="H28" s="22">
        <v>0</v>
      </c>
      <c r="I28" s="22">
        <v>8.5172321831419477</v>
      </c>
      <c r="J28" s="22">
        <v>0.14195386971903257</v>
      </c>
      <c r="K28" s="22">
        <v>-1.0000000000000004</v>
      </c>
      <c r="L28" s="22">
        <v>-1.0000000000000004</v>
      </c>
      <c r="M28" s="22">
        <v>2.8390773943806509</v>
      </c>
      <c r="N28" s="22">
        <v>13.447323665181807</v>
      </c>
      <c r="O28" s="22">
        <v>4.2312531984864146</v>
      </c>
      <c r="P28" s="22">
        <v>1.3437462519169399</v>
      </c>
      <c r="Q28" s="22">
        <v>0.96583820815150634</v>
      </c>
      <c r="R28" s="22">
        <v>0.33333333333333337</v>
      </c>
      <c r="S28" s="22">
        <v>0.28814594738905247</v>
      </c>
      <c r="T28" s="22">
        <v>9.6396404533536317E-2</v>
      </c>
      <c r="U28" s="22">
        <v>-2.8834424607905081E-2</v>
      </c>
      <c r="V28" s="22">
        <v>21.883495637159371</v>
      </c>
      <c r="W28" s="22">
        <v>0.64771627078651151</v>
      </c>
      <c r="X28" s="22">
        <v>-1.0000000000000004</v>
      </c>
      <c r="Y28" s="22">
        <v>-1.0000000000000004</v>
      </c>
      <c r="Z28" s="22">
        <v>51.723416704377506</v>
      </c>
      <c r="AA28" s="22">
        <v>0.28426042284625513</v>
      </c>
      <c r="AB28" s="22">
        <v>0.30094428941484214</v>
      </c>
      <c r="AC28" s="22">
        <v>-7.7230550797641913E-3</v>
      </c>
      <c r="AD28" s="22">
        <v>28.87408285906665</v>
      </c>
      <c r="AE28" s="22">
        <v>-1.0000000000000004</v>
      </c>
      <c r="AF28" s="22">
        <v>-1.0000000000000004</v>
      </c>
      <c r="AG28" s="22">
        <v>-1.0000000000000004</v>
      </c>
      <c r="AH28" s="22">
        <v>0</v>
      </c>
      <c r="AI28" s="22">
        <v>-2.8834424607905081E-2</v>
      </c>
      <c r="AJ28" s="22">
        <v>0.116741780855146</v>
      </c>
      <c r="AK28" s="22">
        <v>-4.181763857297776E-2</v>
      </c>
      <c r="AL28" s="22">
        <v>-6.7210598310267038E-3</v>
      </c>
      <c r="AM28" s="22">
        <v>2.7894490628842823E-3</v>
      </c>
      <c r="AN28" s="22">
        <v>0.41568240850006233</v>
      </c>
      <c r="AO28" s="22">
        <v>-0.13935196629278165</v>
      </c>
      <c r="AP28" s="22">
        <v>30.400727820301324</v>
      </c>
      <c r="AQ28" s="22">
        <v>0.68904126064801696</v>
      </c>
      <c r="AR28" s="22">
        <v>0.78967014050554385</v>
      </c>
      <c r="AS28" s="22">
        <v>-1.0000000000000004</v>
      </c>
      <c r="AT28" s="22">
        <v>-1.0000000000000004</v>
      </c>
      <c r="AU28" s="22">
        <v>1.0722710452612843</v>
      </c>
      <c r="AV28" s="22">
        <v>65.031388403266547</v>
      </c>
      <c r="AW28" s="22">
        <v>62.147945942476049</v>
      </c>
      <c r="AX28" s="22">
        <v>1.4575523668179663E-2</v>
      </c>
      <c r="AY28" s="22">
        <v>3.0690289426100152</v>
      </c>
    </row>
    <row r="29" spans="1:51" x14ac:dyDescent="0.25">
      <c r="A29">
        <v>4009</v>
      </c>
      <c r="B29" t="s">
        <v>1943</v>
      </c>
      <c r="C29" s="22">
        <v>2.3179182695156944</v>
      </c>
      <c r="D29" s="22">
        <v>0.30562285251947768</v>
      </c>
      <c r="E29" s="22">
        <v>0.65924028155998748</v>
      </c>
      <c r="F29" s="22">
        <v>0.75865459087912612</v>
      </c>
      <c r="G29" s="22">
        <v>-0.18130357969544336</v>
      </c>
      <c r="H29" s="22">
        <v>0</v>
      </c>
      <c r="I29" s="22">
        <v>-10.878214781726596</v>
      </c>
      <c r="J29" s="22">
        <v>-0.18130357969544336</v>
      </c>
      <c r="K29" s="22">
        <v>-1.0000000000000002</v>
      </c>
      <c r="L29" s="22">
        <v>-1.0000000000000002</v>
      </c>
      <c r="M29" s="22">
        <v>-3.6260715939088666</v>
      </c>
      <c r="N29" s="22">
        <v>-7.8016419213317745</v>
      </c>
      <c r="O29" s="22">
        <v>-0.29738847194630724</v>
      </c>
      <c r="P29" s="22">
        <v>0.96821754914802227</v>
      </c>
      <c r="Q29" s="22">
        <v>0.13566685006384024</v>
      </c>
      <c r="R29" s="22">
        <v>0.33333333333333326</v>
      </c>
      <c r="S29" s="22">
        <v>0.38555376171919775</v>
      </c>
      <c r="T29" s="22">
        <v>-8.2504216887032994E-2</v>
      </c>
      <c r="U29" s="22">
        <v>1.9999396488988359E-2</v>
      </c>
      <c r="V29" s="22">
        <v>33.507434173997162</v>
      </c>
      <c r="W29" s="22">
        <v>0.74180183908530151</v>
      </c>
      <c r="X29" s="22">
        <v>-1.0000000000000002</v>
      </c>
      <c r="Y29" s="22">
        <v>-1.0000000000000002</v>
      </c>
      <c r="Z29" s="22">
        <v>66.677801835417725</v>
      </c>
      <c r="AA29" s="22">
        <v>0.43699896904495916</v>
      </c>
      <c r="AB29" s="22">
        <v>0.31231716321024433</v>
      </c>
      <c r="AC29" s="22">
        <v>-8.8622116028069645E-2</v>
      </c>
      <c r="AD29" s="22">
        <v>33.034700811356707</v>
      </c>
      <c r="AE29" s="22">
        <v>-1.0000000000000002</v>
      </c>
      <c r="AF29" s="22">
        <v>-1.0000000000000002</v>
      </c>
      <c r="AG29" s="22">
        <v>-1.0000000000000002</v>
      </c>
      <c r="AH29" s="22">
        <v>0</v>
      </c>
      <c r="AI29" s="22">
        <v>1.9999396488988359E-2</v>
      </c>
      <c r="AJ29" s="22">
        <v>-3.9697538994847452E-2</v>
      </c>
      <c r="AK29" s="22">
        <v>-9.8878976586884687E-2</v>
      </c>
      <c r="AL29" s="22">
        <v>-4.9348379091254821E-2</v>
      </c>
      <c r="AM29" s="22">
        <v>-2.1180429752546449E-2</v>
      </c>
      <c r="AN29" s="22">
        <v>-1.4321971722556082</v>
      </c>
      <c r="AO29" s="22">
        <v>-1.0239056267480851</v>
      </c>
      <c r="AP29" s="22">
        <v>22.629219392270567</v>
      </c>
      <c r="AQ29" s="22">
        <v>0.65638227465448662</v>
      </c>
      <c r="AR29" s="22">
        <v>0.5604982593898582</v>
      </c>
      <c r="AS29" s="22">
        <v>-1.0000000000000002</v>
      </c>
      <c r="AT29" s="22">
        <v>-1.0000000000000002</v>
      </c>
      <c r="AU29" s="22">
        <v>0.89432144094296639</v>
      </c>
      <c r="AV29" s="22">
        <v>57.852254287337843</v>
      </c>
      <c r="AW29" s="22">
        <v>59.852193936236681</v>
      </c>
      <c r="AX29" s="22">
        <v>0.24183798970123899</v>
      </c>
      <c r="AY29" s="22">
        <v>-7.4971343385784834</v>
      </c>
    </row>
    <row r="30" spans="1:51" x14ac:dyDescent="0.25">
      <c r="A30">
        <v>4166</v>
      </c>
      <c r="B30" t="s">
        <v>2024</v>
      </c>
      <c r="C30" s="22">
        <v>4.7186033677698829</v>
      </c>
      <c r="D30" s="22">
        <v>-1.144604123864553</v>
      </c>
      <c r="E30" s="22">
        <v>-3.6642413246074694E-2</v>
      </c>
      <c r="F30" s="22">
        <v>-0.40448418789518581</v>
      </c>
      <c r="G30" s="22">
        <v>2.7892508261040262E-2</v>
      </c>
      <c r="H30" s="22">
        <v>0</v>
      </c>
      <c r="I30" s="22">
        <v>1.6735504956624179</v>
      </c>
      <c r="J30" s="22">
        <v>2.7892508261040262E-2</v>
      </c>
      <c r="K30" s="22">
        <v>-0.99999999999999889</v>
      </c>
      <c r="L30" s="22">
        <v>-0.99999999999999889</v>
      </c>
      <c r="M30" s="22">
        <v>0.55785016522080577</v>
      </c>
      <c r="N30" s="22">
        <v>5.9876696755371164</v>
      </c>
      <c r="O30" s="22">
        <v>-1.1035532278238239E-2</v>
      </c>
      <c r="P30" s="22">
        <v>1.734727374540987</v>
      </c>
      <c r="Q30" s="22">
        <v>0.41150745061372068</v>
      </c>
      <c r="R30" s="22">
        <v>0.3333333333333332</v>
      </c>
      <c r="S30" s="22">
        <v>0.28090436942606273</v>
      </c>
      <c r="T30" s="22">
        <v>-7.018286948011887E-2</v>
      </c>
      <c r="U30" s="22">
        <v>-5.2131595589195662E-3</v>
      </c>
      <c r="V30" s="22">
        <v>20.437966618372698</v>
      </c>
      <c r="W30" s="22">
        <v>0.21401432717063215</v>
      </c>
      <c r="X30" s="22">
        <v>-0.99999999999999889</v>
      </c>
      <c r="Y30" s="22">
        <v>-0.99999999999999889</v>
      </c>
      <c r="Z30" s="22">
        <v>19.540600369120238</v>
      </c>
      <c r="AA30" s="22">
        <v>0.23361464526490355</v>
      </c>
      <c r="AB30" s="22">
        <v>-0.24011843318924556</v>
      </c>
      <c r="AC30" s="22">
        <v>-1.967368607298163E-2</v>
      </c>
      <c r="AD30" s="22">
        <v>-1.308873699866179</v>
      </c>
      <c r="AE30" s="22">
        <v>-0.99999999999999889</v>
      </c>
      <c r="AF30" s="22">
        <v>-0.99999999999999889</v>
      </c>
      <c r="AG30" s="22">
        <v>-0.99999999999999889</v>
      </c>
      <c r="AH30" s="22">
        <v>0</v>
      </c>
      <c r="AI30" s="22">
        <v>-5.2131595589195662E-3</v>
      </c>
      <c r="AJ30" s="22">
        <v>0.28543256891484203</v>
      </c>
      <c r="AK30" s="22">
        <v>0.20804947583865682</v>
      </c>
      <c r="AL30" s="22">
        <v>9.668966269647826E-2</v>
      </c>
      <c r="AM30" s="22">
        <v>-1.2982054660222238E-2</v>
      </c>
      <c r="AN30" s="22">
        <v>3.844404411986166</v>
      </c>
      <c r="AO30" s="22">
        <v>0.71569601268772809</v>
      </c>
      <c r="AP30" s="22">
        <v>22.111517114035109</v>
      </c>
      <c r="AQ30" s="22">
        <v>0.53884167372035774</v>
      </c>
      <c r="AR30" s="22">
        <v>0.24190683543167235</v>
      </c>
      <c r="AS30" s="22">
        <v>-0.99999999999999889</v>
      </c>
      <c r="AT30" s="22">
        <v>-0.99999999999999889</v>
      </c>
      <c r="AU30" s="22">
        <v>7.0232627185352545E-3</v>
      </c>
      <c r="AV30" s="22">
        <v>26.243966057345077</v>
      </c>
      <c r="AW30" s="22">
        <v>25.722650101453119</v>
      </c>
      <c r="AX30" s="22">
        <v>-0.16834994448879212</v>
      </c>
      <c r="AY30" s="22">
        <v>-56.515868722893416</v>
      </c>
    </row>
    <row r="31" spans="1:51" x14ac:dyDescent="0.25">
      <c r="A31">
        <v>4181</v>
      </c>
      <c r="B31" t="s">
        <v>2029</v>
      </c>
      <c r="C31" s="22">
        <v>3.0417268448834212</v>
      </c>
      <c r="D31" s="22">
        <v>1.2617419665134105E-2</v>
      </c>
      <c r="E31" s="22">
        <v>0.68873637013739286</v>
      </c>
      <c r="F31" s="22">
        <v>0.68952000627221832</v>
      </c>
      <c r="G31" s="22">
        <v>0.11550636501495032</v>
      </c>
      <c r="H31" s="22">
        <v>0</v>
      </c>
      <c r="I31" s="22">
        <v>6.9303819008970216</v>
      </c>
      <c r="J31" s="22">
        <v>0.11550636501495032</v>
      </c>
      <c r="K31" s="22">
        <v>-0.99999999999999722</v>
      </c>
      <c r="L31" s="22">
        <v>-0.99999999999999722</v>
      </c>
      <c r="M31" s="22">
        <v>2.310127300299007</v>
      </c>
      <c r="N31" s="22">
        <v>10.66162875205266</v>
      </c>
      <c r="O31" s="22">
        <v>0.79055812225140465</v>
      </c>
      <c r="P31" s="22">
        <v>2.6198161159336539</v>
      </c>
      <c r="Q31" s="22">
        <v>1.1258301040665231</v>
      </c>
      <c r="R31" s="22">
        <v>0.33333333333333243</v>
      </c>
      <c r="S31" s="22">
        <v>0.24922777627992415</v>
      </c>
      <c r="T31" s="22">
        <v>-2.0541582969531486E-2</v>
      </c>
      <c r="U31" s="22">
        <v>-3.8853065328609868E-2</v>
      </c>
      <c r="V31" s="22">
        <v>16.306403852006589</v>
      </c>
      <c r="W31" s="22">
        <v>5.6939811603115037E-2</v>
      </c>
      <c r="X31" s="22">
        <v>-0.99999999999999722</v>
      </c>
      <c r="Y31" s="22">
        <v>-0.99999999999999722</v>
      </c>
      <c r="Z31" s="22">
        <v>34.888858658382659</v>
      </c>
      <c r="AA31" s="22">
        <v>-0.32699749863391969</v>
      </c>
      <c r="AB31" s="22">
        <v>0.4981133697905667</v>
      </c>
      <c r="AC31" s="22">
        <v>0.1780166228895439</v>
      </c>
      <c r="AD31" s="22">
        <v>17.456624702309561</v>
      </c>
      <c r="AE31" s="22">
        <v>-0.99999999999999722</v>
      </c>
      <c r="AF31" s="22">
        <v>-0.99999999999999722</v>
      </c>
      <c r="AG31" s="22">
        <v>-0.99999999999999722</v>
      </c>
      <c r="AH31" s="22">
        <v>0</v>
      </c>
      <c r="AI31" s="22">
        <v>-3.8853065328609868E-2</v>
      </c>
      <c r="AJ31" s="22">
        <v>7.8120295242376687E-3</v>
      </c>
      <c r="AK31" s="22">
        <v>0.40479178817453787</v>
      </c>
      <c r="AL31" s="22">
        <v>9.6772044725036296E-2</v>
      </c>
      <c r="AM31" s="22">
        <v>0.13969676131977068</v>
      </c>
      <c r="AN31" s="22">
        <v>2.4583612657470955</v>
      </c>
      <c r="AO31" s="22">
        <v>5.5163779738669563</v>
      </c>
      <c r="AP31" s="22">
        <v>23.236785752903618</v>
      </c>
      <c r="AQ31" s="22">
        <v>0.52316646131511513</v>
      </c>
      <c r="AR31" s="22">
        <v>0.17244617661806555</v>
      </c>
      <c r="AS31" s="22">
        <v>-0.99999999999999722</v>
      </c>
      <c r="AT31" s="22">
        <v>-0.99999999999999722</v>
      </c>
      <c r="AU31" s="22">
        <v>1.8153501103387404</v>
      </c>
      <c r="AV31" s="22">
        <v>51.066865384302261</v>
      </c>
      <c r="AW31" s="22">
        <v>47.181558851441274</v>
      </c>
      <c r="AX31" s="22">
        <v>0.23524487033854363</v>
      </c>
      <c r="AY31" s="22">
        <v>17.359522482371649</v>
      </c>
    </row>
    <row r="32" spans="1:51" x14ac:dyDescent="0.25">
      <c r="A32">
        <v>4182</v>
      </c>
      <c r="B32" t="s">
        <v>2030</v>
      </c>
      <c r="C32" s="22">
        <v>3.8933673392015802</v>
      </c>
      <c r="D32" s="22">
        <v>0.59180451589478378</v>
      </c>
      <c r="E32" s="22">
        <v>-6.0864432570696334E-2</v>
      </c>
      <c r="F32" s="22">
        <v>8.0803285209193124E-2</v>
      </c>
      <c r="G32" s="22">
        <v>-9.4938136217582833E-2</v>
      </c>
      <c r="H32" s="22">
        <v>0</v>
      </c>
      <c r="I32" s="22">
        <v>-5.6962881730549686</v>
      </c>
      <c r="J32" s="22">
        <v>-9.4938136217582833E-2</v>
      </c>
      <c r="K32" s="22">
        <v>-1.0000000000000007</v>
      </c>
      <c r="L32" s="22">
        <v>-1.0000000000000007</v>
      </c>
      <c r="M32" s="22">
        <v>-1.8987627243516578</v>
      </c>
      <c r="N32" s="22">
        <v>-1.7221175486441993</v>
      </c>
      <c r="O32" s="22">
        <v>-2.3231858650506085</v>
      </c>
      <c r="P32" s="22">
        <v>-0.67070781516094113</v>
      </c>
      <c r="Q32" s="22">
        <v>-0.46434523183938919</v>
      </c>
      <c r="R32" s="22">
        <v>0.33333333333333359</v>
      </c>
      <c r="S32" s="22">
        <v>0.47382409631270805</v>
      </c>
      <c r="T32" s="22">
        <v>-7.2741462590790534E-2</v>
      </c>
      <c r="U32" s="22">
        <v>2.4268728837678381E-2</v>
      </c>
      <c r="V32" s="22">
        <v>34.144913284420483</v>
      </c>
      <c r="W32" s="22">
        <v>0.83520407483039305</v>
      </c>
      <c r="X32" s="22">
        <v>-1.0000000000000007</v>
      </c>
      <c r="Y32" s="22">
        <v>-1.0000000000000007</v>
      </c>
      <c r="Z32" s="22">
        <v>75.961763382919472</v>
      </c>
      <c r="AA32" s="22">
        <v>0.25776745746414392</v>
      </c>
      <c r="AB32" s="22">
        <v>0.30237453787775093</v>
      </c>
      <c r="AC32" s="22">
        <v>0.28548191126487271</v>
      </c>
      <c r="AD32" s="22">
        <v>42.281195330338392</v>
      </c>
      <c r="AE32" s="22">
        <v>-1.0000000000000007</v>
      </c>
      <c r="AF32" s="22">
        <v>-1.0000000000000007</v>
      </c>
      <c r="AG32" s="22">
        <v>-1.0000000000000007</v>
      </c>
      <c r="AH32" s="22">
        <v>0</v>
      </c>
      <c r="AI32" s="22">
        <v>2.4268728837678381E-2</v>
      </c>
      <c r="AJ32" s="22">
        <v>0.15085855693265393</v>
      </c>
      <c r="AK32" s="22">
        <v>-7.3970912002644135E-2</v>
      </c>
      <c r="AL32" s="22">
        <v>-8.8897127989038524E-2</v>
      </c>
      <c r="AM32" s="22">
        <v>-5.0076686131972852E-2</v>
      </c>
      <c r="AN32" s="22">
        <v>-1.4681354150626937</v>
      </c>
      <c r="AO32" s="22">
        <v>-1.6217717133125416</v>
      </c>
      <c r="AP32" s="22">
        <v>28.448625111365505</v>
      </c>
      <c r="AQ32" s="22">
        <v>0.75868469589292897</v>
      </c>
      <c r="AR32" s="22">
        <v>0.74026593861281043</v>
      </c>
      <c r="AS32" s="22">
        <v>-1.0000000000000007</v>
      </c>
      <c r="AT32" s="22">
        <v>-1.0000000000000007</v>
      </c>
      <c r="AU32" s="22">
        <v>-0.38354194663019625</v>
      </c>
      <c r="AV32" s="22">
        <v>72.617874120962668</v>
      </c>
      <c r="AW32" s="22">
        <v>75.04474700473051</v>
      </c>
      <c r="AX32" s="22">
        <v>0.24200000928383603</v>
      </c>
      <c r="AY32" s="22">
        <v>30.903996459015499</v>
      </c>
    </row>
    <row r="33" spans="1:51" x14ac:dyDescent="0.25">
      <c r="A33">
        <v>4217</v>
      </c>
      <c r="B33" t="s">
        <v>2047</v>
      </c>
      <c r="C33" s="22">
        <v>-0.54305489795765671</v>
      </c>
      <c r="D33" s="22">
        <v>-1.1622723783193329</v>
      </c>
      <c r="E33" s="22">
        <v>-0.31815708379835111</v>
      </c>
      <c r="F33" s="22">
        <v>-0.66623545146953567</v>
      </c>
      <c r="G33" s="22">
        <v>2.4195273092297982E-2</v>
      </c>
      <c r="H33" s="22">
        <v>0</v>
      </c>
      <c r="I33" s="22">
        <v>1.4517163855378803</v>
      </c>
      <c r="J33" s="22">
        <v>2.4195273092297982E-2</v>
      </c>
      <c r="K33" s="22">
        <v>-1.0000000000000011</v>
      </c>
      <c r="L33" s="22">
        <v>-1.0000000000000011</v>
      </c>
      <c r="M33" s="22">
        <v>0.48390546184596095</v>
      </c>
      <c r="N33" s="22">
        <v>0.24242603611068481</v>
      </c>
      <c r="O33" s="22">
        <v>-0.92632115730187026</v>
      </c>
      <c r="P33" s="22">
        <v>1.2601724533963833E-2</v>
      </c>
      <c r="Q33" s="22">
        <v>-0.22457862904710724</v>
      </c>
      <c r="R33" s="22">
        <v>0.33333333333333365</v>
      </c>
      <c r="S33" s="22">
        <v>0.31655593617439876</v>
      </c>
      <c r="T33" s="22">
        <v>5.1438673167106867E-2</v>
      </c>
      <c r="U33" s="22">
        <v>-1.9158552043533641E-2</v>
      </c>
      <c r="V33" s="22">
        <v>26.318964701560297</v>
      </c>
      <c r="W33" s="22">
        <v>0.73939523247036509</v>
      </c>
      <c r="X33" s="22">
        <v>-1.0000000000000011</v>
      </c>
      <c r="Y33" s="22">
        <v>-1.0000000000000011</v>
      </c>
      <c r="Z33" s="22">
        <v>29.218142175417455</v>
      </c>
      <c r="AA33" s="22">
        <v>-0.22736181843700462</v>
      </c>
      <c r="AB33" s="22">
        <v>0.15895319515837525</v>
      </c>
      <c r="AC33" s="22">
        <v>0.13088374533671457</v>
      </c>
      <c r="AD33" s="22">
        <v>3.123756102904256</v>
      </c>
      <c r="AE33" s="22">
        <v>-1.0000000000000011</v>
      </c>
      <c r="AF33" s="22">
        <v>-1.0000000000000011</v>
      </c>
      <c r="AG33" s="22">
        <v>-1.0000000000000011</v>
      </c>
      <c r="AH33" s="22">
        <v>0</v>
      </c>
      <c r="AI33" s="22">
        <v>-1.9158552043533641E-2</v>
      </c>
      <c r="AJ33" s="22">
        <v>8.1082987235342852E-2</v>
      </c>
      <c r="AK33" s="22">
        <v>-5.2564207762810365E-2</v>
      </c>
      <c r="AL33" s="22">
        <v>9.8372415227261534E-2</v>
      </c>
      <c r="AM33" s="22">
        <v>5.5507174661417115E-2</v>
      </c>
      <c r="AN33" s="22">
        <v>2.8647253168582534</v>
      </c>
      <c r="AO33" s="22">
        <v>1.124858327721376</v>
      </c>
      <c r="AP33" s="22">
        <v>27.770681087098179</v>
      </c>
      <c r="AQ33" s="22">
        <v>0.68216939063130577</v>
      </c>
      <c r="AR33" s="22">
        <v>0.76359050556266339</v>
      </c>
      <c r="AS33" s="22">
        <v>-1.0000000000000011</v>
      </c>
      <c r="AT33" s="22">
        <v>-1.0000000000000011</v>
      </c>
      <c r="AU33" s="22">
        <v>-0.89081408051664301</v>
      </c>
      <c r="AV33" s="22">
        <v>30.585426539249518</v>
      </c>
      <c r="AW33" s="22">
        <v>28.669571334896155</v>
      </c>
      <c r="AX33" s="22">
        <v>0.17079016237514891</v>
      </c>
      <c r="AY33" s="22">
        <v>-17.69845441690369</v>
      </c>
    </row>
    <row r="34" spans="1:51" x14ac:dyDescent="0.25">
      <c r="A34">
        <v>4230</v>
      </c>
      <c r="B34" t="s">
        <v>2051</v>
      </c>
      <c r="C34" s="22">
        <v>3.1576570165584075</v>
      </c>
      <c r="D34" s="22">
        <v>0.18512142252703112</v>
      </c>
      <c r="E34" s="22">
        <v>0.13626484351911122</v>
      </c>
      <c r="F34" s="22">
        <v>0.18574093603183456</v>
      </c>
      <c r="G34" s="22">
        <v>0.13685479209987708</v>
      </c>
      <c r="H34" s="22">
        <v>0</v>
      </c>
      <c r="I34" s="22">
        <v>8.2112875259926206</v>
      </c>
      <c r="J34" s="22">
        <v>0.13685479209987708</v>
      </c>
      <c r="K34" s="22">
        <v>-1.0000000000000007</v>
      </c>
      <c r="L34" s="22">
        <v>-1.0000000000000007</v>
      </c>
      <c r="M34" s="22">
        <v>2.7370958419975415</v>
      </c>
      <c r="N34" s="22">
        <v>11.554685478582861</v>
      </c>
      <c r="O34" s="22">
        <v>0.70549323065568226</v>
      </c>
      <c r="P34" s="22">
        <v>1.6054824652465505</v>
      </c>
      <c r="Q34" s="22">
        <v>0.53511550811229613</v>
      </c>
      <c r="R34" s="22">
        <v>0.3333333333333337</v>
      </c>
      <c r="S34" s="22">
        <v>0.22589360784847731</v>
      </c>
      <c r="T34" s="22">
        <v>0.16146320720081375</v>
      </c>
      <c r="U34" s="22">
        <v>1.1870838971929058E-2</v>
      </c>
      <c r="V34" s="22">
        <v>23.828247810187086</v>
      </c>
      <c r="W34" s="22">
        <v>0.98594310764567517</v>
      </c>
      <c r="X34" s="22">
        <v>-1.0000000000000007</v>
      </c>
      <c r="Y34" s="22">
        <v>-1.0000000000000007</v>
      </c>
      <c r="Z34" s="22">
        <v>52.713440543210147</v>
      </c>
      <c r="AA34" s="22">
        <v>-1.295555591114279E-2</v>
      </c>
      <c r="AB34" s="22">
        <v>0.29919796444313268</v>
      </c>
      <c r="AC34" s="22">
        <v>0.28075913596622598</v>
      </c>
      <c r="AD34" s="22">
        <v>28.350077224910777</v>
      </c>
      <c r="AE34" s="22">
        <v>-1.0000000000000007</v>
      </c>
      <c r="AF34" s="22">
        <v>-1.0000000000000007</v>
      </c>
      <c r="AG34" s="22">
        <v>-1.0000000000000007</v>
      </c>
      <c r="AH34" s="22">
        <v>0</v>
      </c>
      <c r="AI34" s="22">
        <v>1.1870838971929058E-2</v>
      </c>
      <c r="AJ34" s="22">
        <v>8.1774342579653658E-2</v>
      </c>
      <c r="AK34" s="22">
        <v>5.9673802431887815E-2</v>
      </c>
      <c r="AL34" s="22">
        <v>-5.2010922354779478E-2</v>
      </c>
      <c r="AM34" s="22">
        <v>-0.16577676206138917</v>
      </c>
      <c r="AN34" s="22">
        <v>-0.8914013459712179</v>
      </c>
      <c r="AO34" s="22">
        <v>-3.8460500393752892</v>
      </c>
      <c r="AP34" s="22">
        <v>32.039535336179704</v>
      </c>
      <c r="AQ34" s="22">
        <v>0.73256098735455422</v>
      </c>
      <c r="AR34" s="22">
        <v>1.1227978997455523</v>
      </c>
      <c r="AS34" s="22">
        <v>-1.0000000000000007</v>
      </c>
      <c r="AT34" s="22">
        <v>-1.0000000000000007</v>
      </c>
      <c r="AU34" s="22">
        <v>0.72085644414413053</v>
      </c>
      <c r="AV34" s="22">
        <v>60.422075982417724</v>
      </c>
      <c r="AW34" s="22">
        <v>61.60915987961063</v>
      </c>
      <c r="AX34" s="22">
        <v>0.12040812169534103</v>
      </c>
      <c r="AY34" s="22">
        <v>-1.4648119959703298</v>
      </c>
    </row>
    <row r="35" spans="1:51" x14ac:dyDescent="0.25">
      <c r="A35">
        <v>4238</v>
      </c>
      <c r="B35" t="s">
        <v>2054</v>
      </c>
      <c r="C35" s="22">
        <v>1.2122859474879673</v>
      </c>
      <c r="D35" s="22">
        <v>-0.10984289494711115</v>
      </c>
      <c r="E35" s="22">
        <v>-0.10646810106674415</v>
      </c>
      <c r="F35" s="22">
        <v>-0.14602064183070546</v>
      </c>
      <c r="G35" s="22">
        <v>0.11840966455505958</v>
      </c>
      <c r="H35" s="22">
        <v>0</v>
      </c>
      <c r="I35" s="22">
        <v>7.1045798733035763</v>
      </c>
      <c r="J35" s="22">
        <v>0.11840966455505958</v>
      </c>
      <c r="K35" s="22">
        <v>-0.999999999999999</v>
      </c>
      <c r="L35" s="22">
        <v>-0.999999999999999</v>
      </c>
      <c r="M35" s="22">
        <v>2.3681932911011909</v>
      </c>
      <c r="N35" s="22">
        <v>8.170845178960839</v>
      </c>
      <c r="O35" s="22">
        <v>-0.82338553096079248</v>
      </c>
      <c r="P35" s="22">
        <v>0.46905654565365845</v>
      </c>
      <c r="Q35" s="22">
        <v>0.12049194585483924</v>
      </c>
      <c r="R35" s="22">
        <v>0.33333333333333304</v>
      </c>
      <c r="S35" s="22">
        <v>0.23094513497975788</v>
      </c>
      <c r="T35" s="22">
        <v>0.46246801354990058</v>
      </c>
      <c r="U35" s="22">
        <v>-2.4436835366853423E-2</v>
      </c>
      <c r="V35" s="22">
        <v>35.35599927764315</v>
      </c>
      <c r="W35" s="22">
        <v>2.0487669848545504</v>
      </c>
      <c r="X35" s="22">
        <v>-0.999999999999999</v>
      </c>
      <c r="Y35" s="22">
        <v>-0.999999999999999</v>
      </c>
      <c r="Z35" s="22">
        <v>16.253942003595331</v>
      </c>
      <c r="AA35" s="22">
        <v>-0.23842186617650901</v>
      </c>
      <c r="AB35" s="22">
        <v>4.5365923731480032E-2</v>
      </c>
      <c r="AC35" s="22">
        <v>-0.19139504195302409</v>
      </c>
      <c r="AD35" s="22">
        <v>-19.222549219902657</v>
      </c>
      <c r="AE35" s="22">
        <v>-0.999999999999999</v>
      </c>
      <c r="AF35" s="22">
        <v>-0.999999999999999</v>
      </c>
      <c r="AG35" s="22">
        <v>-0.999999999999999</v>
      </c>
      <c r="AH35" s="22">
        <v>0</v>
      </c>
      <c r="AI35" s="22">
        <v>-2.4436835366853423E-2</v>
      </c>
      <c r="AJ35" s="22">
        <v>3.1012286451138911E-2</v>
      </c>
      <c r="AK35" s="22">
        <v>1.9199943476537151E-2</v>
      </c>
      <c r="AL35" s="22">
        <v>-1.9635475764604025E-2</v>
      </c>
      <c r="AM35" s="22">
        <v>0.39185437356993519</v>
      </c>
      <c r="AN35" s="22">
        <v>-0.33582546185940643</v>
      </c>
      <c r="AO35" s="22">
        <v>9.8923590566310651</v>
      </c>
      <c r="AP35" s="22">
        <v>42.460579150946728</v>
      </c>
      <c r="AQ35" s="22">
        <v>1.0023096464961381</v>
      </c>
      <c r="AR35" s="22">
        <v>2.1671766494096105</v>
      </c>
      <c r="AS35" s="22">
        <v>-0.999999999999999</v>
      </c>
      <c r="AT35" s="22">
        <v>-0.999999999999999</v>
      </c>
      <c r="AU35" s="22">
        <v>-2.5528695975866312E-2</v>
      </c>
      <c r="AV35" s="22">
        <v>34.317146239187224</v>
      </c>
      <c r="AW35" s="22">
        <v>31.873462702501882</v>
      </c>
      <c r="AX35" s="22">
        <v>0.16581906423052079</v>
      </c>
      <c r="AY35" s="22">
        <v>-10.357200735587281</v>
      </c>
    </row>
    <row r="36" spans="1:51" x14ac:dyDescent="0.25">
      <c r="A36">
        <v>4260</v>
      </c>
      <c r="B36" t="s">
        <v>2065</v>
      </c>
      <c r="C36" s="22">
        <v>1.6353672645187527</v>
      </c>
      <c r="D36" s="22">
        <v>0.48467990491405522</v>
      </c>
      <c r="E36" s="22">
        <v>-0.49752844667630053</v>
      </c>
      <c r="F36" s="22">
        <v>-0.38862118554582631</v>
      </c>
      <c r="G36" s="22">
        <v>0.214887961653975</v>
      </c>
      <c r="H36" s="22">
        <v>0</v>
      </c>
      <c r="I36" s="22">
        <v>12.893277699238498</v>
      </c>
      <c r="J36" s="22">
        <v>0.214887961653975</v>
      </c>
      <c r="K36" s="22">
        <v>-0.99999999999999922</v>
      </c>
      <c r="L36" s="22">
        <v>-0.99999999999999922</v>
      </c>
      <c r="M36" s="22">
        <v>4.2977592330795007</v>
      </c>
      <c r="N36" s="22">
        <v>14.140023778211427</v>
      </c>
      <c r="O36" s="22">
        <v>-1.0806357836878551</v>
      </c>
      <c r="P36" s="22">
        <v>-0.17713156153904258</v>
      </c>
      <c r="Q36" s="22">
        <v>-0.15791698274094718</v>
      </c>
      <c r="R36" s="22">
        <v>0.33333333333333287</v>
      </c>
      <c r="S36" s="22">
        <v>1.4300117877931943E-2</v>
      </c>
      <c r="T36" s="22">
        <v>0.19395742300059693</v>
      </c>
      <c r="U36" s="22">
        <v>-1.0276028871606235E-3</v>
      </c>
      <c r="V36" s="22">
        <v>13.027012386829053</v>
      </c>
      <c r="W36" s="22">
        <v>0.71100729598206691</v>
      </c>
      <c r="X36" s="22">
        <v>-0.99999999999999922</v>
      </c>
      <c r="Y36" s="22">
        <v>-0.99999999999999922</v>
      </c>
      <c r="Z36" s="22">
        <v>12.485476581341008</v>
      </c>
      <c r="AA36" s="22">
        <v>-4.8113920376963569E-2</v>
      </c>
      <c r="AB36" s="22">
        <v>7.7575901741547992E-2</v>
      </c>
      <c r="AC36" s="22">
        <v>-3.7134357819526467E-2</v>
      </c>
      <c r="AD36" s="22">
        <v>-0.38361882274709636</v>
      </c>
      <c r="AE36" s="22">
        <v>-0.99999999999999922</v>
      </c>
      <c r="AF36" s="22">
        <v>-0.99999999999999922</v>
      </c>
      <c r="AG36" s="22">
        <v>-0.99999999999999922</v>
      </c>
      <c r="AH36" s="22">
        <v>0</v>
      </c>
      <c r="AI36" s="22">
        <v>-1.0276028871606235E-3</v>
      </c>
      <c r="AJ36" s="22">
        <v>-0.2312112218600475</v>
      </c>
      <c r="AK36" s="22">
        <v>0.15106630047742534</v>
      </c>
      <c r="AL36" s="22">
        <v>0.20872299523885351</v>
      </c>
      <c r="AM36" s="22">
        <v>-0.12026898438411236</v>
      </c>
      <c r="AN36" s="22">
        <v>4.0620187716710996</v>
      </c>
      <c r="AO36" s="22">
        <v>-2.2513931072156828</v>
      </c>
      <c r="AP36" s="22">
        <v>25.920290086067531</v>
      </c>
      <c r="AQ36" s="22">
        <v>0.54056327132470161</v>
      </c>
      <c r="AR36" s="22">
        <v>0.92589525763604175</v>
      </c>
      <c r="AS36" s="22">
        <v>-0.99999999999999922</v>
      </c>
      <c r="AT36" s="22">
        <v>-0.99999999999999922</v>
      </c>
      <c r="AU36" s="22">
        <v>-0.54653816828677337</v>
      </c>
      <c r="AV36" s="22">
        <v>24.374107252336746</v>
      </c>
      <c r="AW36" s="22">
        <v>24.271346963620683</v>
      </c>
      <c r="AX36" s="22">
        <v>-7.5620160568661866E-4</v>
      </c>
      <c r="AY36" s="22">
        <v>-32.282046164638849</v>
      </c>
    </row>
    <row r="37" spans="1:51" x14ac:dyDescent="0.25">
      <c r="A37">
        <v>4360</v>
      </c>
      <c r="B37" t="s">
        <v>2115</v>
      </c>
      <c r="C37" s="22">
        <v>3.189704893111533</v>
      </c>
      <c r="D37" s="22">
        <v>0.46835262686154083</v>
      </c>
      <c r="E37" s="22">
        <v>-0.12379503416039984</v>
      </c>
      <c r="F37" s="22">
        <v>1.9538829599095246E-2</v>
      </c>
      <c r="G37" s="22">
        <v>-0.36054448427578234</v>
      </c>
      <c r="H37" s="22">
        <v>0</v>
      </c>
      <c r="I37" s="22">
        <v>-21.632669056546945</v>
      </c>
      <c r="J37" s="22">
        <v>-0.36054448427578234</v>
      </c>
      <c r="K37" s="22">
        <v>-1.0000000000000009</v>
      </c>
      <c r="L37" s="22">
        <v>-1.0000000000000009</v>
      </c>
      <c r="M37" s="22">
        <v>-7.210889685515645</v>
      </c>
      <c r="N37" s="22">
        <v>-18.423425333836303</v>
      </c>
      <c r="O37" s="22">
        <v>-2.8717363244018701</v>
      </c>
      <c r="P37" s="22">
        <v>-0.73451133846447414</v>
      </c>
      <c r="Q37" s="22">
        <v>-0.57920721399093134</v>
      </c>
      <c r="R37" s="22">
        <v>0.33333333333333326</v>
      </c>
      <c r="S37" s="22">
        <v>-6.4753160066966298E-2</v>
      </c>
      <c r="T37" s="22">
        <v>-0.1464694048209543</v>
      </c>
      <c r="U37" s="22">
        <v>-1.8173243843152345E-3</v>
      </c>
      <c r="V37" s="22">
        <v>19.23351713347521</v>
      </c>
      <c r="W37" s="22">
        <v>-0.37328785901559458</v>
      </c>
      <c r="X37" s="22">
        <v>-1.0000000000000009</v>
      </c>
      <c r="Y37" s="22">
        <v>-1.0000000000000009</v>
      </c>
      <c r="Z37" s="22">
        <v>-1.9343125561752783</v>
      </c>
      <c r="AA37" s="22">
        <v>-0.11488426049654595</v>
      </c>
      <c r="AB37" s="22">
        <v>-7.5919693481420816E-2</v>
      </c>
      <c r="AC37" s="22">
        <v>-0.22096849553522424</v>
      </c>
      <c r="AD37" s="22">
        <v>-20.588622475659545</v>
      </c>
      <c r="AE37" s="22">
        <v>-1.0000000000000009</v>
      </c>
      <c r="AF37" s="22">
        <v>-1.0000000000000009</v>
      </c>
      <c r="AG37" s="22">
        <v>-1.0000000000000009</v>
      </c>
      <c r="AH37" s="22">
        <v>0</v>
      </c>
      <c r="AI37" s="22">
        <v>-1.8173243843152345E-3</v>
      </c>
      <c r="AJ37" s="22">
        <v>-8.9535050713720338E-2</v>
      </c>
      <c r="AK37" s="22">
        <v>-5.6142157767861099E-4</v>
      </c>
      <c r="AL37" s="22">
        <v>0.16234630526500279</v>
      </c>
      <c r="AM37" s="22">
        <v>-4.7955877139357922E-2</v>
      </c>
      <c r="AN37" s="22">
        <v>3.6109823780564674</v>
      </c>
      <c r="AO37" s="22">
        <v>-1.201704036372341</v>
      </c>
      <c r="AP37" s="22">
        <v>-2.3991519230717295</v>
      </c>
      <c r="AQ37" s="22">
        <v>0.12029344406109786</v>
      </c>
      <c r="AR37" s="22">
        <v>-0.73383234329137659</v>
      </c>
      <c r="AS37" s="22">
        <v>-1.0000000000000009</v>
      </c>
      <c r="AT37" s="22">
        <v>-1.0000000000000009</v>
      </c>
      <c r="AU37" s="22">
        <v>-0.5596683843918363</v>
      </c>
      <c r="AV37" s="22">
        <v>-21.559441926383926</v>
      </c>
      <c r="AW37" s="22">
        <v>-21.74117436481545</v>
      </c>
      <c r="AX37" s="22">
        <v>-0.24911962598720624</v>
      </c>
      <c r="AY37" s="22">
        <v>-68.404687186484168</v>
      </c>
    </row>
    <row r="38" spans="1:51" x14ac:dyDescent="0.25">
      <c r="A38">
        <v>4397</v>
      </c>
      <c r="B38" t="s">
        <v>2135</v>
      </c>
      <c r="C38" s="22">
        <v>5.1167061605631297</v>
      </c>
      <c r="D38" s="22">
        <v>-0.18146516732847223</v>
      </c>
      <c r="E38" s="22">
        <v>-0.12168730784698494</v>
      </c>
      <c r="F38" s="22">
        <v>-0.17942558739089912</v>
      </c>
      <c r="G38" s="22">
        <v>-0.20622666013538285</v>
      </c>
      <c r="H38" s="22">
        <v>0</v>
      </c>
      <c r="I38" s="22">
        <v>-12.373599608122973</v>
      </c>
      <c r="J38" s="22">
        <v>-0.20622666013538285</v>
      </c>
      <c r="K38" s="22">
        <v>-1.0000000000000018</v>
      </c>
      <c r="L38" s="22">
        <v>-1.0000000000000018</v>
      </c>
      <c r="M38" s="22">
        <v>-4.1245332027076547</v>
      </c>
      <c r="N38" s="22">
        <v>-7.4363190349507331</v>
      </c>
      <c r="O38" s="22">
        <v>0.10620639317112317</v>
      </c>
      <c r="P38" s="22">
        <v>-1.0075772953952251</v>
      </c>
      <c r="Q38" s="22">
        <v>-0.29428874404594763</v>
      </c>
      <c r="R38" s="22">
        <v>0.3333333333333337</v>
      </c>
      <c r="S38" s="22">
        <v>0.20432588470638366</v>
      </c>
      <c r="T38" s="22">
        <v>0.31148409734895055</v>
      </c>
      <c r="U38" s="22">
        <v>1.2474379912269615E-3</v>
      </c>
      <c r="V38" s="22">
        <v>42.264696540611098</v>
      </c>
      <c r="W38" s="22">
        <v>1.8575148105154715</v>
      </c>
      <c r="X38" s="22">
        <v>-1.0000000000000018</v>
      </c>
      <c r="Y38" s="22">
        <v>-1.0000000000000018</v>
      </c>
      <c r="Z38" s="22">
        <v>98.524304320068538</v>
      </c>
      <c r="AA38" s="22">
        <v>0.3694229105742784</v>
      </c>
      <c r="AB38" s="22">
        <v>0.29766972539607284</v>
      </c>
      <c r="AC38" s="22">
        <v>0.46398529449971521</v>
      </c>
      <c r="AD38" s="22">
        <v>56.553896523503283</v>
      </c>
      <c r="AE38" s="22">
        <v>-1.0000000000000018</v>
      </c>
      <c r="AF38" s="22">
        <v>-1.0000000000000018</v>
      </c>
      <c r="AG38" s="22">
        <v>-1.0000000000000018</v>
      </c>
      <c r="AH38" s="22">
        <v>0</v>
      </c>
      <c r="AI38" s="22">
        <v>1.2474379912269615E-3</v>
      </c>
      <c r="AJ38" s="22">
        <v>0.11737611286916434</v>
      </c>
      <c r="AK38" s="22">
        <v>5.5324559071129174E-2</v>
      </c>
      <c r="AL38" s="22">
        <v>-0.13049262795601069</v>
      </c>
      <c r="AM38" s="22">
        <v>1.9224858209993353E-2</v>
      </c>
      <c r="AN38" s="22">
        <v>-2.6754351345544451</v>
      </c>
      <c r="AO38" s="22">
        <v>0.75724425060548006</v>
      </c>
      <c r="AP38" s="22">
        <v>29.891096932488157</v>
      </c>
      <c r="AQ38" s="22">
        <v>0.85039075337989489</v>
      </c>
      <c r="AR38" s="22">
        <v>1.6512881503800885</v>
      </c>
      <c r="AS38" s="22">
        <v>-1.0000000000000018</v>
      </c>
      <c r="AT38" s="22">
        <v>-1.0000000000000018</v>
      </c>
      <c r="AU38" s="22">
        <v>-0.47371433143684705</v>
      </c>
      <c r="AV38" s="22">
        <v>91.845229535723234</v>
      </c>
      <c r="AW38" s="22">
        <v>91.969973334845918</v>
      </c>
      <c r="AX38" s="22">
        <v>0.33392886763068652</v>
      </c>
      <c r="AY38" s="22">
        <v>24.060324647289772</v>
      </c>
    </row>
    <row r="39" spans="1:51" x14ac:dyDescent="0.25">
      <c r="A39">
        <v>4480</v>
      </c>
      <c r="B39" t="s">
        <v>2166</v>
      </c>
      <c r="C39" s="22">
        <v>4.3275447740473654</v>
      </c>
      <c r="D39" s="22">
        <v>-7.5360932162266796E-3</v>
      </c>
      <c r="E39" s="22">
        <v>-9.9604317419152738E-2</v>
      </c>
      <c r="F39" s="22">
        <v>-0.10182651403100004</v>
      </c>
      <c r="G39" s="22">
        <v>0.20540133207152758</v>
      </c>
      <c r="H39" s="22">
        <v>0</v>
      </c>
      <c r="I39" s="22">
        <v>12.324079924291654</v>
      </c>
      <c r="J39" s="22">
        <v>0.20540133207152758</v>
      </c>
      <c r="K39" s="22">
        <v>-0.99999999999999989</v>
      </c>
      <c r="L39" s="22">
        <v>-0.99999999999999989</v>
      </c>
      <c r="M39" s="22">
        <v>4.1080266414305528</v>
      </c>
      <c r="N39" s="22">
        <v>16.549798184308024</v>
      </c>
      <c r="O39" s="22">
        <v>-3.2680078595192605</v>
      </c>
      <c r="P39" s="22">
        <v>-2.5299130948313104</v>
      </c>
      <c r="Q39" s="22">
        <v>-1.131496537002868</v>
      </c>
      <c r="R39" s="22">
        <v>0.33333333333333331</v>
      </c>
      <c r="S39" s="22">
        <v>0.38698735130724987</v>
      </c>
      <c r="T39" s="22">
        <v>0.21757150777527406</v>
      </c>
      <c r="U39" s="22">
        <v>0.12992490771918649</v>
      </c>
      <c r="V39" s="22">
        <v>34.496630722540615</v>
      </c>
      <c r="W39" s="22">
        <v>2.1731335196455532</v>
      </c>
      <c r="X39" s="22">
        <v>-0.99999999999999989</v>
      </c>
      <c r="Y39" s="22">
        <v>-0.99999999999999989</v>
      </c>
      <c r="Z39" s="22">
        <v>54.389932101661771</v>
      </c>
      <c r="AA39" s="22">
        <v>-3.5157715863859781E-2</v>
      </c>
      <c r="AB39" s="22">
        <v>-1.7356758545108646E-2</v>
      </c>
      <c r="AC39" s="22">
        <v>0.47301043273144866</v>
      </c>
      <c r="AD39" s="22">
        <v>21.024797916124005</v>
      </c>
      <c r="AE39" s="22">
        <v>-0.99999999999999989</v>
      </c>
      <c r="AF39" s="22">
        <v>-0.99999999999999989</v>
      </c>
      <c r="AG39" s="22">
        <v>-0.99999999999999989</v>
      </c>
      <c r="AH39" s="22">
        <v>0</v>
      </c>
      <c r="AI39" s="22">
        <v>0.12992490771918649</v>
      </c>
      <c r="AJ39" s="22">
        <v>0.41284458804320628</v>
      </c>
      <c r="AK39" s="22">
        <v>2.4050105905751355E-2</v>
      </c>
      <c r="AL39" s="22">
        <v>0.13748643199362945</v>
      </c>
      <c r="AM39" s="22">
        <v>-7.4760543565931523E-2</v>
      </c>
      <c r="AN39" s="22">
        <v>5.5013837400567649</v>
      </c>
      <c r="AO39" s="22">
        <v>-1.7487630596195312</v>
      </c>
      <c r="AP39" s="22">
        <v>46.820710646832261</v>
      </c>
      <c r="AQ39" s="22">
        <v>1.0678171001350441</v>
      </c>
      <c r="AR39" s="22">
        <v>2.3785348517170806</v>
      </c>
      <c r="AS39" s="22">
        <v>-0.99999999999999989</v>
      </c>
      <c r="AT39" s="22">
        <v>-0.99999999999999989</v>
      </c>
      <c r="AU39" s="22">
        <v>-1.2333230510338684</v>
      </c>
      <c r="AV39" s="22">
        <v>69.190967226350239</v>
      </c>
      <c r="AW39" s="22">
        <v>82.183457998268892</v>
      </c>
      <c r="AX39" s="22">
        <v>0.21628623725506246</v>
      </c>
      <c r="AY39" s="22">
        <v>5.0622170230987908</v>
      </c>
    </row>
    <row r="40" spans="1:51" x14ac:dyDescent="0.25">
      <c r="A40">
        <v>4511</v>
      </c>
      <c r="B40" t="s">
        <v>2184</v>
      </c>
      <c r="C40" s="22">
        <v>5.0647738829393054</v>
      </c>
      <c r="D40" s="22">
        <v>0.31291076451425309</v>
      </c>
      <c r="E40" s="22">
        <v>6.4519063343011662E-2</v>
      </c>
      <c r="F40" s="22">
        <v>0.16293724829080564</v>
      </c>
      <c r="G40" s="22">
        <v>0.25614402194459152</v>
      </c>
      <c r="H40" s="22">
        <v>0</v>
      </c>
      <c r="I40" s="22">
        <v>15.36864131667549</v>
      </c>
      <c r="J40" s="22">
        <v>0.25614402194459152</v>
      </c>
      <c r="K40" s="22">
        <v>-1.0000000000000002</v>
      </c>
      <c r="L40" s="22">
        <v>-1.0000000000000002</v>
      </c>
      <c r="M40" s="22">
        <v>5.1228804388918299</v>
      </c>
      <c r="N40" s="22">
        <v>20.596352447905605</v>
      </c>
      <c r="O40" s="22">
        <v>3.1122678563957336</v>
      </c>
      <c r="P40" s="22">
        <v>7.3545468799253859</v>
      </c>
      <c r="Q40" s="22">
        <v>2.7911452097228633</v>
      </c>
      <c r="R40" s="22">
        <v>0.33333333333333343</v>
      </c>
      <c r="S40" s="22">
        <v>0.30710845930480607</v>
      </c>
      <c r="T40" s="22">
        <v>0.31851459536982674</v>
      </c>
      <c r="U40" s="22">
        <v>-4.2200967823508524E-2</v>
      </c>
      <c r="V40" s="22">
        <v>26.424455929594622</v>
      </c>
      <c r="W40" s="22">
        <v>1.348154018292351</v>
      </c>
      <c r="X40" s="22">
        <v>-1.0000000000000002</v>
      </c>
      <c r="Y40" s="22">
        <v>-1.0000000000000002</v>
      </c>
      <c r="Z40" s="22">
        <v>33.76921293391738</v>
      </c>
      <c r="AA40" s="22">
        <v>0.25728748589167744</v>
      </c>
      <c r="AB40" s="22">
        <v>0.17505465333924927</v>
      </c>
      <c r="AC40" s="22">
        <v>-0.34126990333892926</v>
      </c>
      <c r="AD40" s="22">
        <v>4.5536117945998651</v>
      </c>
      <c r="AE40" s="22">
        <v>-1.0000000000000002</v>
      </c>
      <c r="AF40" s="22">
        <v>-1.0000000000000002</v>
      </c>
      <c r="AG40" s="22">
        <v>-1.0000000000000002</v>
      </c>
      <c r="AH40" s="22">
        <v>0</v>
      </c>
      <c r="AI40" s="22">
        <v>-4.2200967823508524E-2</v>
      </c>
      <c r="AJ40" s="22">
        <v>5.1650298867593286E-2</v>
      </c>
      <c r="AK40" s="22">
        <v>-5.5412550709488501E-2</v>
      </c>
      <c r="AL40" s="22">
        <v>-0.15494672333103321</v>
      </c>
      <c r="AM40" s="22">
        <v>-0.14917912161547625</v>
      </c>
      <c r="AN40" s="22">
        <v>-3.6154165889378636</v>
      </c>
      <c r="AO40" s="22">
        <v>-4.0065407939343496</v>
      </c>
      <c r="AP40" s="22">
        <v>41.793097246270129</v>
      </c>
      <c r="AQ40" s="22">
        <v>0.91675542018445721</v>
      </c>
      <c r="AR40" s="22">
        <v>1.6042980402369429</v>
      </c>
      <c r="AS40" s="22">
        <v>-1.0000000000000002</v>
      </c>
      <c r="AT40" s="22">
        <v>-1.0000000000000002</v>
      </c>
      <c r="AU40" s="22">
        <v>2.9540824580136698</v>
      </c>
      <c r="AV40" s="22">
        <v>50.359024587888626</v>
      </c>
      <c r="AW40" s="22">
        <v>46.138927805537776</v>
      </c>
      <c r="AX40" s="22">
        <v>-5.5161848909976025E-2</v>
      </c>
      <c r="AY40" s="22">
        <v>-13.792096951244398</v>
      </c>
    </row>
    <row r="41" spans="1:51" x14ac:dyDescent="0.25">
      <c r="A41">
        <v>4539</v>
      </c>
      <c r="B41" t="s">
        <v>2201</v>
      </c>
      <c r="C41" s="22">
        <v>4.8639078552684216</v>
      </c>
      <c r="D41" s="22">
        <v>0.43650109321608821</v>
      </c>
      <c r="E41" s="22">
        <v>-0.2195655352422769</v>
      </c>
      <c r="F41" s="22">
        <v>-8.6621846113806078E-2</v>
      </c>
      <c r="G41" s="22">
        <v>-4.1712468325597371E-2</v>
      </c>
      <c r="H41" s="22">
        <v>0</v>
      </c>
      <c r="I41" s="22">
        <v>-2.5027480995358413</v>
      </c>
      <c r="J41" s="22">
        <v>-4.1712468325597371E-2</v>
      </c>
      <c r="K41" s="22">
        <v>-0.99999999999999978</v>
      </c>
      <c r="L41" s="22">
        <v>-0.99999999999999978</v>
      </c>
      <c r="M41" s="22">
        <v>-0.83424936651194714</v>
      </c>
      <c r="N41" s="22">
        <v>2.2745379096187683</v>
      </c>
      <c r="O41" s="22">
        <v>16.646611820797784</v>
      </c>
      <c r="P41" s="22">
        <v>0.63209164965286313</v>
      </c>
      <c r="Q41" s="22">
        <v>1.7271090130364617</v>
      </c>
      <c r="R41" s="22">
        <v>0.3333333333333327</v>
      </c>
      <c r="S41" s="22">
        <v>0.26767271612737831</v>
      </c>
      <c r="T41" s="22">
        <v>0.56204105402729776</v>
      </c>
      <c r="U41" s="22">
        <v>0.1297797695105809</v>
      </c>
      <c r="V41" s="22">
        <v>53.381573652967525</v>
      </c>
      <c r="W41" s="22">
        <v>3.6085624163421235</v>
      </c>
      <c r="X41" s="22">
        <v>-0.99999999999999978</v>
      </c>
      <c r="Y41" s="22">
        <v>-0.99999999999999978</v>
      </c>
      <c r="Z41" s="22">
        <v>105.30204218910271</v>
      </c>
      <c r="AA41" s="22">
        <v>0.29518113050013506</v>
      </c>
      <c r="AB41" s="22">
        <v>0.55408322120619646</v>
      </c>
      <c r="AC41" s="22">
        <v>0.15460283875564412</v>
      </c>
      <c r="AD41" s="22">
        <v>50.193359523098827</v>
      </c>
      <c r="AE41" s="22">
        <v>-0.99999999999999978</v>
      </c>
      <c r="AF41" s="22">
        <v>-0.99999999999999978</v>
      </c>
      <c r="AG41" s="22">
        <v>-0.99999999999999978</v>
      </c>
      <c r="AH41" s="22">
        <v>0</v>
      </c>
      <c r="AI41" s="22">
        <v>0.1297797695105809</v>
      </c>
      <c r="AJ41" s="22">
        <v>0.32514292443522119</v>
      </c>
      <c r="AK41" s="22">
        <v>-0.14403693610283722</v>
      </c>
      <c r="AL41" s="22">
        <v>-0.19951670070914587</v>
      </c>
      <c r="AM41" s="22">
        <v>0.2127236814180429</v>
      </c>
      <c r="AN41" s="22">
        <v>-3.3622028955525405</v>
      </c>
      <c r="AO41" s="22">
        <v>4.5979073549368854</v>
      </c>
      <c r="AP41" s="22">
        <v>50.878825553431696</v>
      </c>
      <c r="AQ41" s="22">
        <v>1.2928268729985906</v>
      </c>
      <c r="AR41" s="22">
        <v>3.5668499480165266</v>
      </c>
      <c r="AS41" s="22">
        <v>-0.99999999999999978</v>
      </c>
      <c r="AT41" s="22">
        <v>-0.99999999999999978</v>
      </c>
      <c r="AU41" s="22">
        <v>1.6404871669226553</v>
      </c>
      <c r="AV41" s="22">
        <v>112.1744874536584</v>
      </c>
      <c r="AW41" s="22">
        <v>125.15246440471654</v>
      </c>
      <c r="AX41" s="22">
        <v>0.44727847113914571</v>
      </c>
      <c r="AY41" s="22">
        <v>70.099200089135365</v>
      </c>
    </row>
    <row r="42" spans="1:51" x14ac:dyDescent="0.25">
      <c r="A42">
        <v>4674</v>
      </c>
      <c r="B42" t="s">
        <v>2277</v>
      </c>
      <c r="C42" s="22">
        <v>4.8085115710441739</v>
      </c>
      <c r="D42" s="22">
        <v>-0.2162558077738459</v>
      </c>
      <c r="E42" s="22">
        <v>0.78683161036682914</v>
      </c>
      <c r="F42" s="22">
        <v>0.72933900620416858</v>
      </c>
      <c r="G42" s="22">
        <v>-0.30678117577444997</v>
      </c>
      <c r="H42" s="22">
        <v>0</v>
      </c>
      <c r="I42" s="22">
        <v>-18.406870546467005</v>
      </c>
      <c r="J42" s="22">
        <v>-0.30678117577444997</v>
      </c>
      <c r="K42" s="22">
        <v>-1.0000000000000004</v>
      </c>
      <c r="L42" s="22">
        <v>-1.0000000000000004</v>
      </c>
      <c r="M42" s="22">
        <v>-6.1356235154889998</v>
      </c>
      <c r="N42" s="22">
        <v>-12.869019969218664</v>
      </c>
      <c r="O42" s="22">
        <v>0.94429765243418906</v>
      </c>
      <c r="P42" s="22">
        <v>0.25083135183358474</v>
      </c>
      <c r="Q42" s="22">
        <v>0.17305351941934582</v>
      </c>
      <c r="R42" s="22">
        <v>0.33333333333333348</v>
      </c>
      <c r="S42" s="22">
        <v>0.38719312802380501</v>
      </c>
      <c r="T42" s="22">
        <v>0.19732659801898297</v>
      </c>
      <c r="U42" s="22">
        <v>-2.8267921250136364E-2</v>
      </c>
      <c r="V42" s="22">
        <v>47.854652556017442</v>
      </c>
      <c r="W42" s="22">
        <v>1.7270988147259898</v>
      </c>
      <c r="X42" s="22">
        <v>-1.0000000000000004</v>
      </c>
      <c r="Y42" s="22">
        <v>-1.0000000000000004</v>
      </c>
      <c r="Z42" s="22">
        <v>63.836418152141576</v>
      </c>
      <c r="AA42" s="22">
        <v>9.9557170004869827E-2</v>
      </c>
      <c r="AB42" s="22">
        <v>-9.8613937147242467E-2</v>
      </c>
      <c r="AC42" s="22">
        <v>0.31523100867646914</v>
      </c>
      <c r="AD42" s="22">
        <v>15.808712076704834</v>
      </c>
      <c r="AE42" s="22">
        <v>-1.0000000000000004</v>
      </c>
      <c r="AF42" s="22">
        <v>-1.0000000000000004</v>
      </c>
      <c r="AG42" s="22">
        <v>-1.0000000000000004</v>
      </c>
      <c r="AH42" s="22">
        <v>0</v>
      </c>
      <c r="AI42" s="22">
        <v>-2.8267921250136364E-2</v>
      </c>
      <c r="AJ42" s="22">
        <v>-0.12846836931338648</v>
      </c>
      <c r="AK42" s="22">
        <v>0.16050462886938399</v>
      </c>
      <c r="AL42" s="22">
        <v>-2.8669469050597376E-2</v>
      </c>
      <c r="AM42" s="22">
        <v>0.17002818029098796</v>
      </c>
      <c r="AN42" s="22">
        <v>-1.3590785728318668</v>
      </c>
      <c r="AO42" s="22">
        <v>5.0532276516216186</v>
      </c>
      <c r="AP42" s="22">
        <v>29.447782009550409</v>
      </c>
      <c r="AQ42" s="22">
        <v>0.88958513812598539</v>
      </c>
      <c r="AR42" s="22">
        <v>1.4203176389515384</v>
      </c>
      <c r="AS42" s="22">
        <v>-1.0000000000000004</v>
      </c>
      <c r="AT42" s="22">
        <v>-1.0000000000000004</v>
      </c>
      <c r="AU42" s="22">
        <v>0.90239252562351446</v>
      </c>
      <c r="AV42" s="22">
        <v>56.020625834544553</v>
      </c>
      <c r="AW42" s="22">
        <v>53.193833709530914</v>
      </c>
      <c r="AX42" s="22">
        <v>0.32236937766116258</v>
      </c>
      <c r="AY42" s="22">
        <v>-6.8134431433622291</v>
      </c>
    </row>
    <row r="43" spans="1:51" x14ac:dyDescent="0.25">
      <c r="A43">
        <v>4728</v>
      </c>
      <c r="B43" t="s">
        <v>2297</v>
      </c>
      <c r="C43" s="22">
        <v>4.8889278707090815</v>
      </c>
      <c r="D43" s="22">
        <v>-0.14307580930063235</v>
      </c>
      <c r="E43" s="22">
        <v>1.0044885960912115</v>
      </c>
      <c r="F43" s="22">
        <v>0.96292118308165608</v>
      </c>
      <c r="G43" s="22">
        <v>0.15766515091381283</v>
      </c>
      <c r="H43" s="22">
        <v>0</v>
      </c>
      <c r="I43" s="22">
        <v>9.4599090548287723</v>
      </c>
      <c r="J43" s="22">
        <v>0.15766515091381283</v>
      </c>
      <c r="K43" s="22">
        <v>-1.0000000000000007</v>
      </c>
      <c r="L43" s="22">
        <v>-1.0000000000000007</v>
      </c>
      <c r="M43" s="22">
        <v>3.1533030182762571</v>
      </c>
      <c r="N43" s="22">
        <v>15.311758108619507</v>
      </c>
      <c r="O43" s="22">
        <v>1.6312286139389627</v>
      </c>
      <c r="P43" s="22">
        <v>0.30494514279419582</v>
      </c>
      <c r="Q43" s="22">
        <v>0.22096187401888853</v>
      </c>
      <c r="R43" s="22">
        <v>0.33333333333333326</v>
      </c>
      <c r="S43" s="22">
        <v>0.24218489390447601</v>
      </c>
      <c r="T43" s="22">
        <v>0.10834199948308652</v>
      </c>
      <c r="U43" s="22">
        <v>-1.2346954231034733E-3</v>
      </c>
      <c r="V43" s="22">
        <v>20.998415215359184</v>
      </c>
      <c r="W43" s="22">
        <v>0.73853952309929327</v>
      </c>
      <c r="X43" s="22">
        <v>-1.0000000000000007</v>
      </c>
      <c r="Y43" s="22">
        <v>-1.0000000000000007</v>
      </c>
      <c r="Z43" s="22">
        <v>30.111019351893074</v>
      </c>
      <c r="AA43" s="22">
        <v>-0.11908216418934969</v>
      </c>
      <c r="AB43" s="22">
        <v>9.5296979031449014E-2</v>
      </c>
      <c r="AC43" s="22">
        <v>0.2016180304082007</v>
      </c>
      <c r="AD43" s="22">
        <v>8.8916422625150027</v>
      </c>
      <c r="AE43" s="22">
        <v>-1.0000000000000007</v>
      </c>
      <c r="AF43" s="22">
        <v>-1.0000000000000007</v>
      </c>
      <c r="AG43" s="22">
        <v>-1.0000000000000007</v>
      </c>
      <c r="AH43" s="22">
        <v>0</v>
      </c>
      <c r="AI43" s="22">
        <v>-1.2346954231034733E-3</v>
      </c>
      <c r="AJ43" s="22">
        <v>-1.8965147645825898E-2</v>
      </c>
      <c r="AK43" s="22">
        <v>0.2090627879047379</v>
      </c>
      <c r="AL43" s="22">
        <v>-0.19036605373555471</v>
      </c>
      <c r="AM43" s="22">
        <v>-0.25734924725500663</v>
      </c>
      <c r="AN43" s="22">
        <v>-4.8539770816179963</v>
      </c>
      <c r="AO43" s="22">
        <v>-5.3884172418514753</v>
      </c>
      <c r="AP43" s="22">
        <v>30.458324270187969</v>
      </c>
      <c r="AQ43" s="22">
        <v>0.68262553129779258</v>
      </c>
      <c r="AR43" s="22">
        <v>0.89620467401310622</v>
      </c>
      <c r="AS43" s="22">
        <v>-1.0000000000000007</v>
      </c>
      <c r="AT43" s="22">
        <v>-1.0000000000000007</v>
      </c>
      <c r="AU43" s="22">
        <v>1.1838830571005445</v>
      </c>
      <c r="AV43" s="22">
        <v>40.034360218661092</v>
      </c>
      <c r="AW43" s="22">
        <v>39.910890676350746</v>
      </c>
      <c r="AX43" s="22">
        <v>0.24643394962100751</v>
      </c>
      <c r="AY43" s="22">
        <v>-11.994677004142597</v>
      </c>
    </row>
    <row r="44" spans="1:51" x14ac:dyDescent="0.25">
      <c r="A44">
        <v>4741</v>
      </c>
      <c r="B44" t="s">
        <v>2309</v>
      </c>
      <c r="C44" s="22">
        <v>4.5589920519356735</v>
      </c>
      <c r="D44" s="22">
        <v>1.7131190169635581E-3</v>
      </c>
      <c r="E44" s="22">
        <v>-0.54576551200640377</v>
      </c>
      <c r="F44" s="22">
        <v>-0.58388283509580918</v>
      </c>
      <c r="G44" s="22">
        <v>-2.4562038760646339E-2</v>
      </c>
      <c r="H44" s="22">
        <v>0</v>
      </c>
      <c r="I44" s="22">
        <v>-1.4737223256387795</v>
      </c>
      <c r="J44" s="22">
        <v>-2.4562038760646339E-2</v>
      </c>
      <c r="K44" s="22">
        <v>-1.0000000000000013</v>
      </c>
      <c r="L44" s="22">
        <v>-1.0000000000000013</v>
      </c>
      <c r="M44" s="22">
        <v>-0.49124077521292636</v>
      </c>
      <c r="N44" s="22">
        <v>2.5013868912010864</v>
      </c>
      <c r="O44" s="22">
        <v>-0.10588486900886376</v>
      </c>
      <c r="P44" s="22">
        <v>-2.1162027272821429</v>
      </c>
      <c r="Q44" s="22">
        <v>-0.65967408672915906</v>
      </c>
      <c r="R44" s="22">
        <v>0.33333333333333381</v>
      </c>
      <c r="S44" s="22">
        <v>0.31438803346248845</v>
      </c>
      <c r="T44" s="22">
        <v>0.15394671838259749</v>
      </c>
      <c r="U44" s="22">
        <v>-2.9184396085775246E-2</v>
      </c>
      <c r="V44" s="22">
        <v>31.881829114131616</v>
      </c>
      <c r="W44" s="22">
        <v>1.0822637769529038</v>
      </c>
      <c r="X44" s="22">
        <v>-1.0000000000000013</v>
      </c>
      <c r="Y44" s="22">
        <v>-1.0000000000000013</v>
      </c>
      <c r="Z44" s="22">
        <v>70.605152076948116</v>
      </c>
      <c r="AA44" s="22">
        <v>-6.6738551890860483E-3</v>
      </c>
      <c r="AB44" s="22">
        <v>0.15534390952813501</v>
      </c>
      <c r="AC44" s="22">
        <v>0.63898988665186429</v>
      </c>
      <c r="AD44" s="22">
        <v>39.382997049545637</v>
      </c>
      <c r="AE44" s="22">
        <v>-1.0000000000000013</v>
      </c>
      <c r="AF44" s="22">
        <v>-1.0000000000000013</v>
      </c>
      <c r="AG44" s="22">
        <v>-1.0000000000000013</v>
      </c>
      <c r="AH44" s="22">
        <v>0</v>
      </c>
      <c r="AI44" s="22">
        <v>-2.9184396085775246E-2</v>
      </c>
      <c r="AJ44" s="22">
        <v>-9.193879904995661E-2</v>
      </c>
      <c r="AK44" s="22">
        <v>0.3777003312477184</v>
      </c>
      <c r="AL44" s="22">
        <v>3.8303452779473432E-2</v>
      </c>
      <c r="AM44" s="22">
        <v>-4.4382626592391353E-2</v>
      </c>
      <c r="AN44" s="22">
        <v>0.49789232423705165</v>
      </c>
      <c r="AO44" s="22">
        <v>0.77893599142880765</v>
      </c>
      <c r="AP44" s="22">
        <v>30.40810678849283</v>
      </c>
      <c r="AQ44" s="22">
        <v>0.77248368909264464</v>
      </c>
      <c r="AR44" s="22">
        <v>1.0577017381922573</v>
      </c>
      <c r="AS44" s="22">
        <v>-1.0000000000000013</v>
      </c>
      <c r="AT44" s="22">
        <v>-1.0000000000000013</v>
      </c>
      <c r="AU44" s="22">
        <v>-1.243556921824968</v>
      </c>
      <c r="AV44" s="22">
        <v>73.885474959578048</v>
      </c>
      <c r="AW44" s="22">
        <v>70.967035351000519</v>
      </c>
      <c r="AX44" s="22">
        <v>9.0433088337785433E-2</v>
      </c>
      <c r="AY44" s="22">
        <v>-4.0163522479907652</v>
      </c>
    </row>
    <row r="45" spans="1:51" x14ac:dyDescent="0.25">
      <c r="A45">
        <v>4818</v>
      </c>
      <c r="B45" t="s">
        <v>2351</v>
      </c>
      <c r="C45" s="22">
        <v>2.9239060356675877</v>
      </c>
      <c r="D45" s="22">
        <v>-0.30964409293179956</v>
      </c>
      <c r="E45" s="22">
        <v>1.5521359368419645</v>
      </c>
      <c r="F45" s="22">
        <v>1.4687390452398281</v>
      </c>
      <c r="G45" s="22">
        <v>0.10250778365245536</v>
      </c>
      <c r="H45" s="22">
        <v>0</v>
      </c>
      <c r="I45" s="22">
        <v>6.1504670191473219</v>
      </c>
      <c r="J45" s="22">
        <v>0.10250778365245536</v>
      </c>
      <c r="K45" s="22">
        <v>-0.99999999999999778</v>
      </c>
      <c r="L45" s="22">
        <v>-0.99999999999999778</v>
      </c>
      <c r="M45" s="22">
        <v>2.0501556730491068</v>
      </c>
      <c r="N45" s="22">
        <v>10.543112100054739</v>
      </c>
      <c r="O45" s="22">
        <v>2.5644779350371114</v>
      </c>
      <c r="P45" s="22">
        <v>0.35716624362514565</v>
      </c>
      <c r="Q45" s="22">
        <v>0.34515665766714593</v>
      </c>
      <c r="R45" s="22">
        <v>0.33333333333333248</v>
      </c>
      <c r="S45" s="22">
        <v>0.188176475102873</v>
      </c>
      <c r="T45" s="22">
        <v>1.818937190361683E-2</v>
      </c>
      <c r="U45" s="22">
        <v>-1.9614402754809773E-2</v>
      </c>
      <c r="V45" s="22">
        <v>16.703079757302291</v>
      </c>
      <c r="W45" s="22">
        <v>0.21609032691168159</v>
      </c>
      <c r="X45" s="22">
        <v>-0.99999999999999778</v>
      </c>
      <c r="Y45" s="22">
        <v>-0.99999999999999778</v>
      </c>
      <c r="Z45" s="22">
        <v>29.747801008638405</v>
      </c>
      <c r="AA45" s="22">
        <v>-2.4319480728682192E-2</v>
      </c>
      <c r="AB45" s="22">
        <v>7.7339108680533883E-2</v>
      </c>
      <c r="AC45" s="22">
        <v>0.20097166392152754</v>
      </c>
      <c r="AD45" s="22">
        <v>12.699564593668974</v>
      </c>
      <c r="AE45" s="22">
        <v>-0.99999999999999778</v>
      </c>
      <c r="AF45" s="22">
        <v>-0.99999999999999778</v>
      </c>
      <c r="AG45" s="22">
        <v>-0.99999999999999778</v>
      </c>
      <c r="AH45" s="22">
        <v>0</v>
      </c>
      <c r="AI45" s="22">
        <v>-1.9614402754809773E-2</v>
      </c>
      <c r="AJ45" s="22">
        <v>0.10638666745536859</v>
      </c>
      <c r="AK45" s="22">
        <v>-1.7984482510723043E-2</v>
      </c>
      <c r="AL45" s="22">
        <v>4.0168901385417538E-2</v>
      </c>
      <c r="AM45" s="22">
        <v>0.18534659971826628</v>
      </c>
      <c r="AN45" s="22">
        <v>1.536155871912281</v>
      </c>
      <c r="AO45" s="22">
        <v>4.543742580403042</v>
      </c>
      <c r="AP45" s="22">
        <v>22.853546776449608</v>
      </c>
      <c r="AQ45" s="22">
        <v>0.52008477758501281</v>
      </c>
      <c r="AR45" s="22">
        <v>0.31859811056413673</v>
      </c>
      <c r="AS45" s="22">
        <v>-0.99999999999999778</v>
      </c>
      <c r="AT45" s="22">
        <v>-0.99999999999999778</v>
      </c>
      <c r="AU45" s="22">
        <v>1.8138957029069738</v>
      </c>
      <c r="AV45" s="22">
        <v>44.834655689096166</v>
      </c>
      <c r="AW45" s="22">
        <v>42.873215413615192</v>
      </c>
      <c r="AX45" s="22">
        <v>2.2588178715534039E-2</v>
      </c>
      <c r="AY45" s="22">
        <v>-60.860053755447659</v>
      </c>
    </row>
    <row r="46" spans="1:51" x14ac:dyDescent="0.25">
      <c r="A46">
        <v>4845</v>
      </c>
      <c r="B46" t="s">
        <v>2360</v>
      </c>
      <c r="C46" s="22">
        <v>4.3234985048200123</v>
      </c>
      <c r="D46" s="22">
        <v>0.20992178626390384</v>
      </c>
      <c r="E46" s="22">
        <v>-0.81831712268888579</v>
      </c>
      <c r="F46" s="22">
        <v>-0.79519682872131858</v>
      </c>
      <c r="G46" s="22">
        <v>-0.12590056959562757</v>
      </c>
      <c r="H46" s="22">
        <v>0</v>
      </c>
      <c r="I46" s="22">
        <v>-7.5540341757376543</v>
      </c>
      <c r="J46" s="22">
        <v>-0.12590056959562757</v>
      </c>
      <c r="K46" s="22">
        <v>-1.0000000000000016</v>
      </c>
      <c r="L46" s="22">
        <v>-1.0000000000000016</v>
      </c>
      <c r="M46" s="22">
        <v>-2.5180113919125517</v>
      </c>
      <c r="N46" s="22">
        <v>-4.0257324996389601</v>
      </c>
      <c r="O46" s="22">
        <v>-1.0028508405819703</v>
      </c>
      <c r="P46" s="22">
        <v>-1.5915041178817273</v>
      </c>
      <c r="Q46" s="22">
        <v>-0.6525887892243315</v>
      </c>
      <c r="R46" s="22">
        <v>0.33333333333333404</v>
      </c>
      <c r="S46" s="22">
        <v>0.30371869338481505</v>
      </c>
      <c r="T46" s="22">
        <v>0.21127651923179819</v>
      </c>
      <c r="U46" s="22">
        <v>1.4734312993881442E-2</v>
      </c>
      <c r="V46" s="22">
        <v>39.55853714157827</v>
      </c>
      <c r="W46" s="22">
        <v>1.7135992122219108</v>
      </c>
      <c r="X46" s="22">
        <v>-1.0000000000000016</v>
      </c>
      <c r="Y46" s="22">
        <v>-1.0000000000000016</v>
      </c>
      <c r="Z46" s="22">
        <v>76.037684143962707</v>
      </c>
      <c r="AA46" s="22">
        <v>0.27079124333905252</v>
      </c>
      <c r="AB46" s="22">
        <v>0.20243393905403098</v>
      </c>
      <c r="AC46" s="22">
        <v>0.26940953343909235</v>
      </c>
      <c r="AD46" s="22">
        <v>37.131735791608783</v>
      </c>
      <c r="AE46" s="22">
        <v>-1.0000000000000016</v>
      </c>
      <c r="AF46" s="22">
        <v>-1.0000000000000016</v>
      </c>
      <c r="AG46" s="22">
        <v>-1.0000000000000016</v>
      </c>
      <c r="AH46" s="22">
        <v>0</v>
      </c>
      <c r="AI46" s="22">
        <v>1.4734312993881442E-2</v>
      </c>
      <c r="AJ46" s="22">
        <v>-7.6969331637768207E-3</v>
      </c>
      <c r="AK46" s="22">
        <v>0.17725946309885601</v>
      </c>
      <c r="AL46" s="22">
        <v>0.15106064826921048</v>
      </c>
      <c r="AM46" s="22">
        <v>0.22327507974030505</v>
      </c>
      <c r="AN46" s="22">
        <v>3.7380315409113791</v>
      </c>
      <c r="AO46" s="22">
        <v>6.4681743090019062</v>
      </c>
      <c r="AP46" s="22">
        <v>32.004502965840608</v>
      </c>
      <c r="AQ46" s="22">
        <v>0.86306285894382906</v>
      </c>
      <c r="AR46" s="22">
        <v>1.5876986426262831</v>
      </c>
      <c r="AS46" s="22">
        <v>-1.0000000000000016</v>
      </c>
      <c r="AT46" s="22">
        <v>-1.0000000000000016</v>
      </c>
      <c r="AU46" s="22">
        <v>-1.4477856179456503</v>
      </c>
      <c r="AV46" s="22">
        <v>78.480125953325668</v>
      </c>
      <c r="AW46" s="22">
        <v>79.953557252713807</v>
      </c>
      <c r="AX46" s="22">
        <v>0.12932588032787135</v>
      </c>
      <c r="AY46" s="22">
        <v>-17.541329666099823</v>
      </c>
    </row>
    <row r="47" spans="1:51" x14ac:dyDescent="0.25">
      <c r="A47">
        <v>5253</v>
      </c>
      <c r="B47" t="s">
        <v>2566</v>
      </c>
      <c r="C47" s="22">
        <v>4.0283957153371981</v>
      </c>
      <c r="D47" s="22">
        <v>7.0746041981169738E-2</v>
      </c>
      <c r="E47" s="22">
        <v>0.20877000614357749</v>
      </c>
      <c r="F47" s="22">
        <v>0.24240959087916031</v>
      </c>
      <c r="G47" s="22">
        <v>-2.7640983689435093E-2</v>
      </c>
      <c r="H47" s="22">
        <v>0</v>
      </c>
      <c r="I47" s="22">
        <v>-1.6584590213661057</v>
      </c>
      <c r="J47" s="22">
        <v>-2.7640983689435093E-2</v>
      </c>
      <c r="K47" s="22">
        <v>-0.99999999999999922</v>
      </c>
      <c r="L47" s="22">
        <v>-0.99999999999999922</v>
      </c>
      <c r="M47" s="22">
        <v>-0.55281967378870267</v>
      </c>
      <c r="N47" s="22">
        <v>2.612346284850255</v>
      </c>
      <c r="O47" s="22">
        <v>0.92995875106869841</v>
      </c>
      <c r="P47" s="22">
        <v>-2.3300688336483737</v>
      </c>
      <c r="Q47" s="22">
        <v>-0.68684075242817511</v>
      </c>
      <c r="R47" s="22">
        <v>0.33333333333333276</v>
      </c>
      <c r="S47" s="22">
        <v>0.39501231330994463</v>
      </c>
      <c r="T47" s="22">
        <v>0.22592296847004151</v>
      </c>
      <c r="U47" s="22">
        <v>-2.5284528326956449E-2</v>
      </c>
      <c r="V47" s="22">
        <v>38.265002819031913</v>
      </c>
      <c r="W47" s="22">
        <v>1.5638418372019522</v>
      </c>
      <c r="X47" s="22">
        <v>-0.99999999999999922</v>
      </c>
      <c r="Y47" s="22">
        <v>-0.99999999999999922</v>
      </c>
      <c r="Z47" s="22">
        <v>51.250246214581885</v>
      </c>
      <c r="AA47" s="22">
        <v>0.39964785741685616</v>
      </c>
      <c r="AB47" s="22">
        <v>8.1420414472986591E-2</v>
      </c>
      <c r="AC47" s="22">
        <v>-0.20762658893028008</v>
      </c>
      <c r="AD47" s="22">
        <v>13.67208414797814</v>
      </c>
      <c r="AE47" s="22">
        <v>-0.99999999999999922</v>
      </c>
      <c r="AF47" s="22">
        <v>-0.99999999999999922</v>
      </c>
      <c r="AG47" s="22">
        <v>-0.99999999999999922</v>
      </c>
      <c r="AH47" s="22">
        <v>0</v>
      </c>
      <c r="AI47" s="22">
        <v>-2.5284528326956449E-2</v>
      </c>
      <c r="AJ47" s="22">
        <v>-0.11698782978537446</v>
      </c>
      <c r="AK47" s="22">
        <v>-5.52638123865523E-2</v>
      </c>
      <c r="AL47" s="22">
        <v>-8.4963718066290633E-2</v>
      </c>
      <c r="AM47" s="22">
        <v>3.4319798399782692E-2</v>
      </c>
      <c r="AN47" s="22">
        <v>-2.709032100584138</v>
      </c>
      <c r="AO47" s="22">
        <v>0.58167589806180586</v>
      </c>
      <c r="AP47" s="22">
        <v>36.606543797665786</v>
      </c>
      <c r="AQ47" s="22">
        <v>0.92898408678636268</v>
      </c>
      <c r="AR47" s="22">
        <v>1.5362008535125171</v>
      </c>
      <c r="AS47" s="22">
        <v>-0.99999999999999922</v>
      </c>
      <c r="AT47" s="22">
        <v>-0.99999999999999922</v>
      </c>
      <c r="AU47" s="22">
        <v>-0.44443116154901435</v>
      </c>
      <c r="AV47" s="22">
        <v>54.44426839749395</v>
      </c>
      <c r="AW47" s="22">
        <v>51.915815564798308</v>
      </c>
      <c r="AX47" s="22">
        <v>0.30622190651568298</v>
      </c>
      <c r="AY47" s="22">
        <v>29.699481775374021</v>
      </c>
    </row>
    <row r="48" spans="1:51" x14ac:dyDescent="0.25">
      <c r="A48">
        <v>5299</v>
      </c>
      <c r="B48" t="s">
        <v>2591</v>
      </c>
      <c r="C48" s="22">
        <v>4.2349119135763749</v>
      </c>
      <c r="D48" s="22">
        <v>-0.16598321043645939</v>
      </c>
      <c r="E48" s="22">
        <v>2.3737374217067189E-2</v>
      </c>
      <c r="F48" s="22">
        <v>-2.1991794451801813E-2</v>
      </c>
      <c r="G48" s="22">
        <v>0.45114539599776782</v>
      </c>
      <c r="H48" s="22">
        <v>0</v>
      </c>
      <c r="I48" s="22">
        <v>27.068723759866074</v>
      </c>
      <c r="J48" s="22">
        <v>0.45114539599776782</v>
      </c>
      <c r="K48" s="22">
        <v>-0.99999999999999922</v>
      </c>
      <c r="L48" s="22">
        <v>-0.99999999999999922</v>
      </c>
      <c r="M48" s="22">
        <v>9.0229079199553617</v>
      </c>
      <c r="N48" s="22">
        <v>31.281643878990632</v>
      </c>
      <c r="O48" s="22">
        <v>-0.99019904689301685</v>
      </c>
      <c r="P48" s="22">
        <v>-0.70467106827152159</v>
      </c>
      <c r="Q48" s="22">
        <v>-0.47343193246375986</v>
      </c>
      <c r="R48" s="22">
        <v>0.33333333333333293</v>
      </c>
      <c r="S48" s="22">
        <v>0.17968431948790659</v>
      </c>
      <c r="T48" s="22">
        <v>-5.3331711167943351E-2</v>
      </c>
      <c r="U48" s="22">
        <v>-9.5363317811139828E-3</v>
      </c>
      <c r="V48" s="22">
        <v>-3.9831445023435663E-2</v>
      </c>
      <c r="W48" s="22">
        <v>-0.27038027080822852</v>
      </c>
      <c r="X48" s="22">
        <v>-0.99999999999999922</v>
      </c>
      <c r="Y48" s="22">
        <v>-0.99999999999999922</v>
      </c>
      <c r="Z48" s="22">
        <v>25.679730604940804</v>
      </c>
      <c r="AA48" s="22">
        <v>0.21924071118169194</v>
      </c>
      <c r="AB48" s="22">
        <v>-1.2300197174362395E-2</v>
      </c>
      <c r="AC48" s="22">
        <v>0.31691936564122997</v>
      </c>
      <c r="AD48" s="22">
        <v>26.192993982428007</v>
      </c>
      <c r="AE48" s="22">
        <v>-0.99999999999999922</v>
      </c>
      <c r="AF48" s="22">
        <v>-0.99999999999999922</v>
      </c>
      <c r="AG48" s="22">
        <v>-0.99999999999999922</v>
      </c>
      <c r="AH48" s="22">
        <v>0</v>
      </c>
      <c r="AI48" s="22">
        <v>-9.5363317811139828E-3</v>
      </c>
      <c r="AJ48" s="22">
        <v>0.15247755340602187</v>
      </c>
      <c r="AK48" s="22">
        <v>0.15686380987753334</v>
      </c>
      <c r="AL48" s="22">
        <v>0.27875259369912464</v>
      </c>
      <c r="AM48" s="22">
        <v>6.2420842348384117E-2</v>
      </c>
      <c r="AN48" s="22">
        <v>7.7312026095082258</v>
      </c>
      <c r="AO48" s="22">
        <v>2.3448401080972694</v>
      </c>
      <c r="AP48" s="22">
        <v>27.028892314842647</v>
      </c>
      <c r="AQ48" s="22">
        <v>0.45014960987218189</v>
      </c>
      <c r="AR48" s="22">
        <v>0.18076512518953933</v>
      </c>
      <c r="AS48" s="22">
        <v>-0.99999999999999922</v>
      </c>
      <c r="AT48" s="22">
        <v>-0.99999999999999922</v>
      </c>
      <c r="AU48" s="22">
        <v>-0.4954237269155613</v>
      </c>
      <c r="AV48" s="22">
        <v>59.306214592028695</v>
      </c>
      <c r="AW48" s="22">
        <v>58.352581413917292</v>
      </c>
      <c r="AX48" s="22">
        <v>0.40154167459466922</v>
      </c>
      <c r="AY48" s="22">
        <v>-6.8742073441110119</v>
      </c>
    </row>
    <row r="49" spans="1:51" x14ac:dyDescent="0.25">
      <c r="A49">
        <v>5464</v>
      </c>
      <c r="B49" t="s">
        <v>2656</v>
      </c>
      <c r="C49" s="22">
        <v>5.6131049399716852</v>
      </c>
      <c r="D49" s="22">
        <v>0.36150492953889463</v>
      </c>
      <c r="E49" s="22">
        <v>-0.33528742712015053</v>
      </c>
      <c r="F49" s="22">
        <v>-0.21536822669832584</v>
      </c>
      <c r="G49" s="22">
        <v>3.1379846013191479E-2</v>
      </c>
      <c r="H49" s="22">
        <v>0</v>
      </c>
      <c r="I49" s="22">
        <v>1.8827907607914922</v>
      </c>
      <c r="J49" s="22">
        <v>3.1379846013191479E-2</v>
      </c>
      <c r="K49" s="22">
        <v>-1.0000000000000011</v>
      </c>
      <c r="L49" s="22">
        <v>-1.0000000000000011</v>
      </c>
      <c r="M49" s="22">
        <v>0.62759692026382941</v>
      </c>
      <c r="N49" s="22">
        <v>7.2805274740648507</v>
      </c>
      <c r="O49" s="22">
        <v>-0.26345396706653201</v>
      </c>
      <c r="P49" s="22">
        <v>6.1915103816190493</v>
      </c>
      <c r="Q49" s="22">
        <v>1.7610880167183933</v>
      </c>
      <c r="R49" s="22">
        <v>0.33333333333333387</v>
      </c>
      <c r="S49" s="22">
        <v>0.56673802210217061</v>
      </c>
      <c r="T49" s="22">
        <v>-0.13139198028173993</v>
      </c>
      <c r="U49" s="22">
        <v>3.5702414827465108E-3</v>
      </c>
      <c r="V49" s="22">
        <v>29.634790824932761</v>
      </c>
      <c r="W49" s="22">
        <v>0.55019894002725678</v>
      </c>
      <c r="X49" s="22">
        <v>-1.0000000000000011</v>
      </c>
      <c r="Y49" s="22">
        <v>-1.0000000000000011</v>
      </c>
      <c r="Z49" s="22">
        <v>54.473165279708873</v>
      </c>
      <c r="AA49" s="22">
        <v>-3.5400353106835571E-2</v>
      </c>
      <c r="AB49" s="22">
        <v>0.37627904390427697</v>
      </c>
      <c r="AC49" s="22">
        <v>0.12066703796371335</v>
      </c>
      <c r="AD49" s="22">
        <v>23.077286438057733</v>
      </c>
      <c r="AE49" s="22">
        <v>-1.0000000000000011</v>
      </c>
      <c r="AF49" s="22">
        <v>-1.0000000000000011</v>
      </c>
      <c r="AG49" s="22">
        <v>-1.0000000000000011</v>
      </c>
      <c r="AH49" s="22">
        <v>0</v>
      </c>
      <c r="AI49" s="22">
        <v>3.5702414827465108E-3</v>
      </c>
      <c r="AJ49" s="22">
        <v>5.7692420831213696E-2</v>
      </c>
      <c r="AK49" s="22">
        <v>-8.2897112467327054E-3</v>
      </c>
      <c r="AL49" s="22">
        <v>0.33543906861880446</v>
      </c>
      <c r="AM49" s="22">
        <v>0.3997294230483176</v>
      </c>
      <c r="AN49" s="22">
        <v>8.6744388196261788</v>
      </c>
      <c r="AO49" s="22">
        <v>9.9517870199742777</v>
      </c>
      <c r="AP49" s="22">
        <v>31.517581585724262</v>
      </c>
      <c r="AQ49" s="22">
        <v>0.77224961663651148</v>
      </c>
      <c r="AR49" s="22">
        <v>0.5815787860404481</v>
      </c>
      <c r="AS49" s="22">
        <v>-1.0000000000000011</v>
      </c>
      <c r="AT49" s="22">
        <v>-1.0000000000000011</v>
      </c>
      <c r="AU49" s="22">
        <v>1.5457197900200665</v>
      </c>
      <c r="AV49" s="22">
        <v>71.705479773748024</v>
      </c>
      <c r="AW49" s="22">
        <v>72.062503922022671</v>
      </c>
      <c r="AX49" s="22">
        <v>8.0540321386017327E-2</v>
      </c>
      <c r="AY49" s="22">
        <v>-18.391613429690818</v>
      </c>
    </row>
    <row r="50" spans="1:51" x14ac:dyDescent="0.25">
      <c r="A50">
        <v>5542</v>
      </c>
      <c r="B50" t="s">
        <v>2710</v>
      </c>
      <c r="C50" s="22">
        <v>4.2439238504230339</v>
      </c>
      <c r="D50" s="22">
        <v>-0.79895475418854744</v>
      </c>
      <c r="E50" s="22">
        <v>-0.57615679182264812</v>
      </c>
      <c r="F50" s="22">
        <v>-0.81225242656073637</v>
      </c>
      <c r="G50" s="22">
        <v>-0.11038351814200059</v>
      </c>
      <c r="H50" s="22">
        <v>0</v>
      </c>
      <c r="I50" s="22">
        <v>-6.6230110885200384</v>
      </c>
      <c r="J50" s="22">
        <v>-0.11038351814200059</v>
      </c>
      <c r="K50" s="22">
        <v>-0.99999999999999911</v>
      </c>
      <c r="L50" s="22">
        <v>-0.99999999999999911</v>
      </c>
      <c r="M50" s="22">
        <v>-2.2076703628400125</v>
      </c>
      <c r="N50" s="22">
        <v>-3.1913396646577414</v>
      </c>
      <c r="O50" s="22">
        <v>-0.56445644219605606</v>
      </c>
      <c r="P50" s="22">
        <v>-0.39196448719774435</v>
      </c>
      <c r="Q50" s="22">
        <v>-0.2535222087069357</v>
      </c>
      <c r="R50" s="22">
        <v>0.33333333333333287</v>
      </c>
      <c r="S50" s="22">
        <v>-1.2958305755149247E-2</v>
      </c>
      <c r="T50" s="22">
        <v>-0.12671107451049415</v>
      </c>
      <c r="U50" s="22">
        <v>2.473100116105326E-2</v>
      </c>
      <c r="V50" s="22">
        <v>13.151138894829735</v>
      </c>
      <c r="W50" s="22">
        <v>-0.1580760259305361</v>
      </c>
      <c r="X50" s="22">
        <v>-0.99999999999999911</v>
      </c>
      <c r="Y50" s="22">
        <v>-0.99999999999999911</v>
      </c>
      <c r="Z50" s="22">
        <v>26.263681459786341</v>
      </c>
      <c r="AA50" s="22">
        <v>0.30854403964313876</v>
      </c>
      <c r="AB50" s="22">
        <v>1.0963264265168117E-2</v>
      </c>
      <c r="AC50" s="22">
        <v>-5.2186008435036305E-2</v>
      </c>
      <c r="AD50" s="22">
        <v>13.366064773663535</v>
      </c>
      <c r="AE50" s="22">
        <v>-0.99999999999999911</v>
      </c>
      <c r="AF50" s="22">
        <v>-0.99999999999999911</v>
      </c>
      <c r="AG50" s="22">
        <v>-0.99999999999999911</v>
      </c>
      <c r="AH50" s="22">
        <v>0</v>
      </c>
      <c r="AI50" s="22">
        <v>2.473100116105326E-2</v>
      </c>
      <c r="AJ50" s="22">
        <v>-7.5691518994120743E-2</v>
      </c>
      <c r="AK50" s="22">
        <v>-0.17801964119203587</v>
      </c>
      <c r="AL50" s="22">
        <v>2.6603660208765766E-2</v>
      </c>
      <c r="AM50" s="22">
        <v>2.4733637237206417E-3</v>
      </c>
      <c r="AN50" s="22">
        <v>0.28663391024854212</v>
      </c>
      <c r="AO50" s="22">
        <v>-0.82826411286716373</v>
      </c>
      <c r="AP50" s="22">
        <v>6.5281278063096941</v>
      </c>
      <c r="AQ50" s="22">
        <v>0.21839495422874275</v>
      </c>
      <c r="AR50" s="22">
        <v>-0.26845954407253658</v>
      </c>
      <c r="AS50" s="22">
        <v>-0.99999999999999911</v>
      </c>
      <c r="AT50" s="22">
        <v>-0.99999999999999911</v>
      </c>
      <c r="AU50" s="22">
        <v>-1.065774635267672</v>
      </c>
      <c r="AV50" s="22">
        <v>22.24407768226143</v>
      </c>
      <c r="AW50" s="22">
        <v>24.717177798366752</v>
      </c>
      <c r="AX50" s="22">
        <v>-0.22547098686821912</v>
      </c>
      <c r="AY50" s="22">
        <v>-72.734782688497774</v>
      </c>
    </row>
    <row r="51" spans="1:51" x14ac:dyDescent="0.25">
      <c r="A51">
        <v>5658</v>
      </c>
      <c r="B51" t="s">
        <v>2782</v>
      </c>
      <c r="C51" s="22">
        <v>4.9312741921206076</v>
      </c>
      <c r="D51" s="22">
        <v>-0.19811796568018739</v>
      </c>
      <c r="E51" s="22">
        <v>9.964291763898428E-2</v>
      </c>
      <c r="F51" s="22">
        <v>4.7241214525449465E-2</v>
      </c>
      <c r="G51" s="22">
        <v>5.1797908028585166E-2</v>
      </c>
      <c r="H51" s="22">
        <v>0</v>
      </c>
      <c r="I51" s="22">
        <v>3.1078744817151089</v>
      </c>
      <c r="J51" s="22">
        <v>5.1797908028585166E-2</v>
      </c>
      <c r="K51" s="22">
        <v>-1.000000000000002</v>
      </c>
      <c r="L51" s="22">
        <v>-1.000000000000002</v>
      </c>
      <c r="M51" s="22">
        <v>1.0359581605717025</v>
      </c>
      <c r="N51" s="22">
        <v>8.0863898883611629</v>
      </c>
      <c r="O51" s="22">
        <v>0.22292178381379932</v>
      </c>
      <c r="P51" s="22">
        <v>1.1345411371021756</v>
      </c>
      <c r="Q51" s="22">
        <v>0.41155052492809707</v>
      </c>
      <c r="R51" s="22">
        <v>0.33333333333333376</v>
      </c>
      <c r="S51" s="22">
        <v>0.53499438172144387</v>
      </c>
      <c r="T51" s="22">
        <v>0.21237038541812719</v>
      </c>
      <c r="U51" s="22">
        <v>-1.8096446208798335E-2</v>
      </c>
      <c r="V51" s="22">
        <v>40.432149849420838</v>
      </c>
      <c r="W51" s="22">
        <v>1.7281320445201922</v>
      </c>
      <c r="X51" s="22">
        <v>-1.000000000000002</v>
      </c>
      <c r="Y51" s="22">
        <v>-1.000000000000002</v>
      </c>
      <c r="Z51" s="22">
        <v>68.094278450496802</v>
      </c>
      <c r="AA51" s="22">
        <v>7.8868072267724978E-2</v>
      </c>
      <c r="AB51" s="22">
        <v>0.39823173649722537</v>
      </c>
      <c r="AC51" s="22">
        <v>6.7911752758006969E-2</v>
      </c>
      <c r="AD51" s="22">
        <v>27.250578076147864</v>
      </c>
      <c r="AE51" s="22">
        <v>-1.000000000000002</v>
      </c>
      <c r="AF51" s="22">
        <v>-1.000000000000002</v>
      </c>
      <c r="AG51" s="22">
        <v>-1.000000000000002</v>
      </c>
      <c r="AH51" s="22">
        <v>0</v>
      </c>
      <c r="AI51" s="22">
        <v>-1.8096446208798335E-2</v>
      </c>
      <c r="AJ51" s="22">
        <v>0.22241433659176835</v>
      </c>
      <c r="AK51" s="22">
        <v>1.2394026352418687E-2</v>
      </c>
      <c r="AL51" s="22">
        <v>0.28593128180405369</v>
      </c>
      <c r="AM51" s="22">
        <v>1.9337759322557699E-2</v>
      </c>
      <c r="AN51" s="22">
        <v>8.2603537280601831</v>
      </c>
      <c r="AO51" s="22">
        <v>0.54541411482603586</v>
      </c>
      <c r="AP51" s="22">
        <v>43.54002433113596</v>
      </c>
      <c r="AQ51" s="22">
        <v>1.0626016542641072</v>
      </c>
      <c r="AR51" s="22">
        <v>1.7799299525487784</v>
      </c>
      <c r="AS51" s="22">
        <v>-1.000000000000002</v>
      </c>
      <c r="AT51" s="22">
        <v>-1.000000000000002</v>
      </c>
      <c r="AU51" s="22">
        <v>0.45879173945354679</v>
      </c>
      <c r="AV51" s="22">
        <v>76.726082453684043</v>
      </c>
      <c r="AW51" s="22">
        <v>74.916437832804206</v>
      </c>
      <c r="AX51" s="22">
        <v>0.16553296506267662</v>
      </c>
      <c r="AY51" s="22">
        <v>4.0987456560829223</v>
      </c>
    </row>
    <row r="52" spans="1:51" x14ac:dyDescent="0.25">
      <c r="A52">
        <v>5690</v>
      </c>
      <c r="B52" t="s">
        <v>2808</v>
      </c>
      <c r="C52" s="22">
        <v>6.6198345322188477</v>
      </c>
      <c r="D52" s="22">
        <v>0.10681703708953968</v>
      </c>
      <c r="E52" s="22">
        <v>-6.623695759354728E-2</v>
      </c>
      <c r="F52" s="22">
        <v>-3.2932355926300061E-2</v>
      </c>
      <c r="G52" s="22">
        <v>-1.573151850524834E-2</v>
      </c>
      <c r="H52" s="22">
        <v>0</v>
      </c>
      <c r="I52" s="22">
        <v>-0.94389111031489881</v>
      </c>
      <c r="J52" s="22">
        <v>-1.573151850524834E-2</v>
      </c>
      <c r="K52" s="22">
        <v>-0.99999999999999811</v>
      </c>
      <c r="L52" s="22">
        <v>-0.99999999999999811</v>
      </c>
      <c r="M52" s="22">
        <v>-0.31463037010496603</v>
      </c>
      <c r="N52" s="22">
        <v>5.6430110659776425</v>
      </c>
      <c r="O52" s="22">
        <v>0.29913564835298251</v>
      </c>
      <c r="P52" s="22">
        <v>0.58519713929575612</v>
      </c>
      <c r="Q52" s="22">
        <v>0.20332763675014845</v>
      </c>
      <c r="R52" s="22">
        <v>0.33333333333333282</v>
      </c>
      <c r="S52" s="22">
        <v>0.44380102426171203</v>
      </c>
      <c r="T52" s="22">
        <v>0.30932223604106174</v>
      </c>
      <c r="U52" s="22">
        <v>2.2526611166888848E-2</v>
      </c>
      <c r="V52" s="22">
        <v>44.988588932329741</v>
      </c>
      <c r="W52" s="22">
        <v>2.2481967714702877</v>
      </c>
      <c r="X52" s="22">
        <v>-0.99999999999999811</v>
      </c>
      <c r="Y52" s="22">
        <v>-0.99999999999999811</v>
      </c>
      <c r="Z52" s="22">
        <v>94.046153130643248</v>
      </c>
      <c r="AA52" s="22">
        <v>9.6733982003112104E-2</v>
      </c>
      <c r="AB52" s="22">
        <v>0.53428334334826511</v>
      </c>
      <c r="AC52" s="22">
        <v>0.3460674058798896</v>
      </c>
      <c r="AD52" s="22">
        <v>48.854236561563333</v>
      </c>
      <c r="AE52" s="22">
        <v>-0.99999999999999811</v>
      </c>
      <c r="AF52" s="22">
        <v>-0.99999999999999811</v>
      </c>
      <c r="AG52" s="22">
        <v>-0.99999999999999811</v>
      </c>
      <c r="AH52" s="22">
        <v>0</v>
      </c>
      <c r="AI52" s="22">
        <v>2.2526611166888848E-2</v>
      </c>
      <c r="AJ52" s="22">
        <v>0.12906843741297538</v>
      </c>
      <c r="AK52" s="22">
        <v>8.1117310029203166E-2</v>
      </c>
      <c r="AL52" s="22">
        <v>6.1114822083942165E-2</v>
      </c>
      <c r="AM52" s="22">
        <v>-0.11036828054044601</v>
      </c>
      <c r="AN52" s="22">
        <v>2.1732127391634308</v>
      </c>
      <c r="AO52" s="22">
        <v>-2.3536204633651332</v>
      </c>
      <c r="AP52" s="22">
        <v>44.04469782201484</v>
      </c>
      <c r="AQ52" s="22">
        <v>1.1089832048029959</v>
      </c>
      <c r="AR52" s="22">
        <v>2.2324652529650386</v>
      </c>
      <c r="AS52" s="22">
        <v>-0.99999999999999811</v>
      </c>
      <c r="AT52" s="22">
        <v>-0.99999999999999811</v>
      </c>
      <c r="AU52" s="22">
        <v>0.17039528082384797</v>
      </c>
      <c r="AV52" s="22">
        <v>97.335543733255733</v>
      </c>
      <c r="AW52" s="22">
        <v>99.588204849944617</v>
      </c>
      <c r="AX52" s="22">
        <v>-0.16246781900930024</v>
      </c>
      <c r="AY52" s="22">
        <v>-25.948755455415572</v>
      </c>
    </row>
    <row r="53" spans="1:51" x14ac:dyDescent="0.25">
      <c r="A53">
        <v>5913</v>
      </c>
      <c r="B53" t="s">
        <v>2946</v>
      </c>
      <c r="C53" s="22">
        <v>3.2646037419677585</v>
      </c>
      <c r="D53" s="22">
        <v>0.28263916007264667</v>
      </c>
      <c r="E53" s="22">
        <v>1.2722146521745166</v>
      </c>
      <c r="F53" s="22">
        <v>1.3172537426864088</v>
      </c>
      <c r="G53" s="22">
        <v>4.7070276877829345E-2</v>
      </c>
      <c r="H53" s="22">
        <v>0</v>
      </c>
      <c r="I53" s="22">
        <v>2.8242166126697597</v>
      </c>
      <c r="J53" s="22">
        <v>4.7070276877829345E-2</v>
      </c>
      <c r="K53" s="22">
        <v>-0.99999999999999967</v>
      </c>
      <c r="L53" s="22">
        <v>-0.99999999999999967</v>
      </c>
      <c r="M53" s="22">
        <v>0.94140553755658729</v>
      </c>
      <c r="N53" s="22">
        <v>7.4060740973239305</v>
      </c>
      <c r="O53" s="22">
        <v>8.6817880048340873E-2</v>
      </c>
      <c r="P53" s="22">
        <v>33.122263200813009</v>
      </c>
      <c r="Q53" s="22">
        <v>11.025572433862465</v>
      </c>
      <c r="R53" s="22">
        <v>0.33333333333333331</v>
      </c>
      <c r="S53" s="22">
        <v>0.37149552724005491</v>
      </c>
      <c r="T53" s="22">
        <v>-7.5408289912196433E-2</v>
      </c>
      <c r="U53" s="22">
        <v>-9.9280060743457878E-3</v>
      </c>
      <c r="V53" s="22">
        <v>22.896891508360664</v>
      </c>
      <c r="W53" s="22">
        <v>0.31692327336773202</v>
      </c>
      <c r="X53" s="22">
        <v>-0.99999999999999967</v>
      </c>
      <c r="Y53" s="22">
        <v>-0.99999999999999967</v>
      </c>
      <c r="Z53" s="22">
        <v>95.417743412297625</v>
      </c>
      <c r="AA53" s="22">
        <v>0.29313401792008731</v>
      </c>
      <c r="AB53" s="22">
        <v>0.64740687725898982</v>
      </c>
      <c r="AC53" s="22">
        <v>0.28936469422241334</v>
      </c>
      <c r="AD53" s="22">
        <v>61.495279470074543</v>
      </c>
      <c r="AE53" s="22">
        <v>-0.99999999999999967</v>
      </c>
      <c r="AF53" s="22">
        <v>-0.99999999999999967</v>
      </c>
      <c r="AG53" s="22">
        <v>-0.99999999999999967</v>
      </c>
      <c r="AH53" s="22">
        <v>0</v>
      </c>
      <c r="AI53" s="22">
        <v>-9.9280060743457878E-3</v>
      </c>
      <c r="AJ53" s="22">
        <v>-4.5979682480409137E-2</v>
      </c>
      <c r="AK53" s="22">
        <v>0.23908680783786332</v>
      </c>
      <c r="AL53" s="22">
        <v>0.33168286768843058</v>
      </c>
      <c r="AM53" s="22">
        <v>1.8531207838017469E-2</v>
      </c>
      <c r="AN53" s="22">
        <v>8.0621732798087198</v>
      </c>
      <c r="AO53" s="22">
        <v>1.6587142351397532</v>
      </c>
      <c r="AP53" s="22">
        <v>25.721108121030415</v>
      </c>
      <c r="AQ53" s="22">
        <v>0.6194925645868461</v>
      </c>
      <c r="AR53" s="22">
        <v>0.36399355024556146</v>
      </c>
      <c r="AS53" s="22">
        <v>-0.99999999999999967</v>
      </c>
      <c r="AT53" s="22">
        <v>-0.99999999999999967</v>
      </c>
      <c r="AU53" s="22">
        <v>12.342826176548877</v>
      </c>
      <c r="AV53" s="22">
        <v>104.48253174476133</v>
      </c>
      <c r="AW53" s="22">
        <v>103.48973113732676</v>
      </c>
      <c r="AX53" s="22">
        <v>0.18327348960327944</v>
      </c>
      <c r="AY53" s="22">
        <v>5.4951951318057155</v>
      </c>
    </row>
    <row r="54" spans="1:51" x14ac:dyDescent="0.25">
      <c r="A54">
        <v>5998</v>
      </c>
      <c r="B54" t="s">
        <v>3010</v>
      </c>
      <c r="C54" s="22">
        <v>1.2111732934139849</v>
      </c>
      <c r="D54" s="22">
        <v>-0.18814550129714783</v>
      </c>
      <c r="E54" s="22">
        <v>2.4568078034202055E-2</v>
      </c>
      <c r="F54" s="22">
        <v>-4.0787086805376072E-2</v>
      </c>
      <c r="G54" s="22">
        <v>0.40814142411567111</v>
      </c>
      <c r="H54" s="22">
        <v>0</v>
      </c>
      <c r="I54" s="22">
        <v>24.488485446940267</v>
      </c>
      <c r="J54" s="22">
        <v>0.40814142411567111</v>
      </c>
      <c r="K54" s="22">
        <v>-1.0000000000000004</v>
      </c>
      <c r="L54" s="22">
        <v>-1.0000000000000004</v>
      </c>
      <c r="M54" s="22">
        <v>8.1628284823134223</v>
      </c>
      <c r="N54" s="22">
        <v>25.658871653548864</v>
      </c>
      <c r="O54" s="22">
        <v>-0.62681592127327379</v>
      </c>
      <c r="P54" s="22">
        <v>-0.54527630765979129</v>
      </c>
      <c r="Q54" s="22">
        <v>-0.22863726744514207</v>
      </c>
      <c r="R54" s="22">
        <v>0.33333333333333343</v>
      </c>
      <c r="S54" s="22">
        <v>0.10472945371903093</v>
      </c>
      <c r="T54" s="22">
        <v>5.6487615302070696E-3</v>
      </c>
      <c r="U54" s="22">
        <v>-4.0708707406623815E-2</v>
      </c>
      <c r="V54" s="22">
        <v>-0.20554331758894073</v>
      </c>
      <c r="W54" s="22">
        <v>-0.30687237532335832</v>
      </c>
      <c r="X54" s="22">
        <v>-1.0000000000000004</v>
      </c>
      <c r="Y54" s="22">
        <v>-1.0000000000000004</v>
      </c>
      <c r="Z54" s="22">
        <v>17.606421078928076</v>
      </c>
      <c r="AA54" s="22">
        <v>4.9348166516473356E-2</v>
      </c>
      <c r="AB54" s="22">
        <v>0.11519183981737458</v>
      </c>
      <c r="AC54" s="22">
        <v>0.19627202694539525</v>
      </c>
      <c r="AD54" s="22">
        <v>18.040601663962164</v>
      </c>
      <c r="AE54" s="22">
        <v>-1.0000000000000004</v>
      </c>
      <c r="AF54" s="22">
        <v>-1.0000000000000004</v>
      </c>
      <c r="AG54" s="22">
        <v>-1.0000000000000004</v>
      </c>
      <c r="AH54" s="22">
        <v>0</v>
      </c>
      <c r="AI54" s="22">
        <v>-4.0708707406623815E-2</v>
      </c>
      <c r="AJ54" s="22">
        <v>-0.13912439810621643</v>
      </c>
      <c r="AK54" s="22">
        <v>0.13623735913981408</v>
      </c>
      <c r="AL54" s="22">
        <v>9.8284794697768352E-2</v>
      </c>
      <c r="AM54" s="22">
        <v>-1.6413232121057324E-3</v>
      </c>
      <c r="AN54" s="22">
        <v>1.7614978769131262</v>
      </c>
      <c r="AO54" s="22">
        <v>0.64015371539642529</v>
      </c>
      <c r="AP54" s="22">
        <v>24.28294212935133</v>
      </c>
      <c r="AQ54" s="22">
        <v>0.40300284117594753</v>
      </c>
      <c r="AR54" s="22">
        <v>0.10126904879231199</v>
      </c>
      <c r="AS54" s="22">
        <v>-1.0000000000000004</v>
      </c>
      <c r="AT54" s="22">
        <v>-1.0000000000000004</v>
      </c>
      <c r="AU54" s="22">
        <v>-0.26942435425051819</v>
      </c>
      <c r="AV54" s="22">
        <v>43.905446447873395</v>
      </c>
      <c r="AW54" s="22">
        <v>39.834575707211023</v>
      </c>
      <c r="AX54" s="22">
        <v>0.28227420482844978</v>
      </c>
      <c r="AY54" s="22">
        <v>8.7746825804229314</v>
      </c>
    </row>
    <row r="55" spans="1:51" x14ac:dyDescent="0.25">
      <c r="A55">
        <v>5999</v>
      </c>
      <c r="B55" t="s">
        <v>3011</v>
      </c>
      <c r="C55" s="22">
        <v>2.6797934464475888</v>
      </c>
      <c r="D55" s="22">
        <v>0.18647095567664351</v>
      </c>
      <c r="E55" s="22">
        <v>0.670779529423286</v>
      </c>
      <c r="F55" s="22">
        <v>0.72429807281115954</v>
      </c>
      <c r="G55" s="22">
        <v>0.15007966640178894</v>
      </c>
      <c r="H55" s="22">
        <v>0</v>
      </c>
      <c r="I55" s="22">
        <v>9.0047799841073388</v>
      </c>
      <c r="J55" s="22">
        <v>0.15007966640178894</v>
      </c>
      <c r="K55" s="22">
        <v>-0.99999999999999967</v>
      </c>
      <c r="L55" s="22">
        <v>-0.99999999999999967</v>
      </c>
      <c r="M55" s="22">
        <v>3.0015933280357796</v>
      </c>
      <c r="N55" s="22">
        <v>12.408871503366086</v>
      </c>
      <c r="O55" s="22">
        <v>4.8887195170033184</v>
      </c>
      <c r="P55" s="22">
        <v>-0.84940289692589943</v>
      </c>
      <c r="Q55" s="22">
        <v>0.14683679908902469</v>
      </c>
      <c r="R55" s="22">
        <v>0.33333333333333326</v>
      </c>
      <c r="S55" s="22">
        <v>0.33074154729127514</v>
      </c>
      <c r="T55" s="22">
        <v>8.4954253428997165E-3</v>
      </c>
      <c r="U55" s="22">
        <v>1.7878016591169305E-2</v>
      </c>
      <c r="V55" s="22">
        <v>21.614746246275519</v>
      </c>
      <c r="W55" s="22">
        <v>0.60793964097072983</v>
      </c>
      <c r="X55" s="22">
        <v>-0.99999999999999967</v>
      </c>
      <c r="Y55" s="22">
        <v>-0.99999999999999967</v>
      </c>
      <c r="Z55" s="22">
        <v>17.199763697459421</v>
      </c>
      <c r="AA55" s="22">
        <v>1.7769741391929619E-2</v>
      </c>
      <c r="AB55" s="22">
        <v>-0.10048803771641351</v>
      </c>
      <c r="AC55" s="22">
        <v>-8.5180906336191214E-3</v>
      </c>
      <c r="AD55" s="22">
        <v>-4.5618193479051516</v>
      </c>
      <c r="AE55" s="22">
        <v>-0.99999999999999967</v>
      </c>
      <c r="AF55" s="22">
        <v>-0.99999999999999967</v>
      </c>
      <c r="AG55" s="22">
        <v>-0.99999999999999967</v>
      </c>
      <c r="AH55" s="22">
        <v>0</v>
      </c>
      <c r="AI55" s="22">
        <v>1.7878016591169305E-2</v>
      </c>
      <c r="AJ55" s="22">
        <v>0.26155794832364293</v>
      </c>
      <c r="AK55" s="22">
        <v>6.3802699405981961E-2</v>
      </c>
      <c r="AL55" s="22">
        <v>0.12415468139018562</v>
      </c>
      <c r="AM55" s="22">
        <v>-0.11926325485237796</v>
      </c>
      <c r="AN55" s="22">
        <v>4.4116567763728565</v>
      </c>
      <c r="AO55" s="22">
        <v>-2.6625678742795404</v>
      </c>
      <c r="AP55" s="22">
        <v>30.619526230382885</v>
      </c>
      <c r="AQ55" s="22">
        <v>0.69044832255867727</v>
      </c>
      <c r="AR55" s="22">
        <v>0.75801930737251766</v>
      </c>
      <c r="AS55" s="22">
        <v>-0.99999999999999967</v>
      </c>
      <c r="AT55" s="22">
        <v>-0.99999999999999967</v>
      </c>
      <c r="AU55" s="22">
        <v>0.87113487190018468</v>
      </c>
      <c r="AV55" s="22">
        <v>26.946067326545958</v>
      </c>
      <c r="AW55" s="22">
        <v>28.733868985662895</v>
      </c>
      <c r="AX55" s="22">
        <v>1.890285631371412E-3</v>
      </c>
      <c r="AY55" s="22">
        <v>-33.339721156881197</v>
      </c>
    </row>
    <row r="56" spans="1:51" x14ac:dyDescent="0.25">
      <c r="A56">
        <v>6022</v>
      </c>
      <c r="B56" t="s">
        <v>3028</v>
      </c>
      <c r="C56" s="22">
        <v>5.3267405904818714</v>
      </c>
      <c r="D56" s="22">
        <v>7.6272736954032333E-2</v>
      </c>
      <c r="E56" s="22">
        <v>-0.14029728614564457</v>
      </c>
      <c r="F56" s="22">
        <v>-0.10913128729339559</v>
      </c>
      <c r="G56" s="22">
        <v>0.43730795918171439</v>
      </c>
      <c r="H56" s="22">
        <v>0</v>
      </c>
      <c r="I56" s="22">
        <v>26.23847755090285</v>
      </c>
      <c r="J56" s="22">
        <v>0.43730795918171439</v>
      </c>
      <c r="K56" s="22">
        <v>-0.99999999999999878</v>
      </c>
      <c r="L56" s="22">
        <v>-0.99999999999999878</v>
      </c>
      <c r="M56" s="22">
        <v>8.7461591836342851</v>
      </c>
      <c r="N56" s="22">
        <v>31.456086854091335</v>
      </c>
      <c r="O56" s="22">
        <v>-0.59455814130842288</v>
      </c>
      <c r="P56" s="22">
        <v>-0.19375935737301175</v>
      </c>
      <c r="Q56" s="22">
        <v>-0.1719901952866886</v>
      </c>
      <c r="R56" s="22">
        <v>0.33333333333333304</v>
      </c>
      <c r="S56" s="22">
        <v>0.26826874191928113</v>
      </c>
      <c r="T56" s="22">
        <v>6.719068034809457E-2</v>
      </c>
      <c r="U56" s="22">
        <v>-2.9939918620616346E-2</v>
      </c>
      <c r="V56" s="22">
        <v>8.0617951119351119</v>
      </c>
      <c r="W56" s="22">
        <v>0.20285878872924679</v>
      </c>
      <c r="X56" s="22">
        <v>-0.99999999999999878</v>
      </c>
      <c r="Y56" s="22">
        <v>-0.99999999999999878</v>
      </c>
      <c r="Z56" s="22">
        <v>-0.75226077117444845</v>
      </c>
      <c r="AA56" s="22">
        <v>-0.24946869489835333</v>
      </c>
      <c r="AB56" s="22">
        <v>2.6316393897228955E-2</v>
      </c>
      <c r="AC56" s="22">
        <v>5.0310987244666844E-2</v>
      </c>
      <c r="AD56" s="22">
        <v>-8.6420656878228606</v>
      </c>
      <c r="AE56" s="22">
        <v>-0.99999999999999878</v>
      </c>
      <c r="AF56" s="22">
        <v>-0.99999999999999878</v>
      </c>
      <c r="AG56" s="22">
        <v>-0.99999999999999878</v>
      </c>
      <c r="AH56" s="22">
        <v>0</v>
      </c>
      <c r="AI56" s="22">
        <v>-2.9939918620616346E-2</v>
      </c>
      <c r="AJ56" s="22">
        <v>8.5952049546655557E-2</v>
      </c>
      <c r="AK56" s="22">
        <v>-9.2459827245315637E-2</v>
      </c>
      <c r="AL56" s="22">
        <v>9.9358233592874962E-2</v>
      </c>
      <c r="AM56" s="22">
        <v>-9.8651065875066217E-3</v>
      </c>
      <c r="AN56" s="22">
        <v>2.9137160875551529</v>
      </c>
      <c r="AO56" s="22">
        <v>-0.70892680091424354</v>
      </c>
      <c r="AP56" s="22">
        <v>34.300272662837976</v>
      </c>
      <c r="AQ56" s="22">
        <v>0.63885283698009254</v>
      </c>
      <c r="AR56" s="22">
        <v>0.64016674791096151</v>
      </c>
      <c r="AS56" s="22">
        <v>-0.99999999999999878</v>
      </c>
      <c r="AT56" s="22">
        <v>-0.99999999999999878</v>
      </c>
      <c r="AU56" s="22">
        <v>-0.28112148258008424</v>
      </c>
      <c r="AV56" s="22">
        <v>29.994899282002653</v>
      </c>
      <c r="AW56" s="22">
        <v>27.000907419941012</v>
      </c>
      <c r="AX56" s="22">
        <v>0.34747198559560766</v>
      </c>
      <c r="AY56" s="22">
        <v>-13.111794518830873</v>
      </c>
    </row>
    <row r="57" spans="1:51" x14ac:dyDescent="0.25">
      <c r="A57">
        <v>6047</v>
      </c>
      <c r="B57" t="s">
        <v>3044</v>
      </c>
      <c r="C57" s="22">
        <v>4.4357625324607719</v>
      </c>
      <c r="D57" s="22">
        <v>-0.14732225702072038</v>
      </c>
      <c r="E57" s="22">
        <v>-0.96825931928817466</v>
      </c>
      <c r="F57" s="22">
        <v>-1.0113885372812914</v>
      </c>
      <c r="G57" s="22">
        <v>0.29770059148622136</v>
      </c>
      <c r="H57" s="22">
        <v>0</v>
      </c>
      <c r="I57" s="22">
        <v>17.862035489173277</v>
      </c>
      <c r="J57" s="22">
        <v>0.29770059148622136</v>
      </c>
      <c r="K57" s="22">
        <v>-1</v>
      </c>
      <c r="L57" s="22">
        <v>-1</v>
      </c>
      <c r="M57" s="22">
        <v>5.9540118297244273</v>
      </c>
      <c r="N57" s="22">
        <v>21.286409484352767</v>
      </c>
      <c r="O57" s="22">
        <v>1.1695895731205028</v>
      </c>
      <c r="P57" s="22">
        <v>0.61785349263652334</v>
      </c>
      <c r="Q57" s="22">
        <v>0.27447980986715942</v>
      </c>
      <c r="R57" s="22">
        <v>0.33333333333333343</v>
      </c>
      <c r="S57" s="22">
        <v>0.11186683468281633</v>
      </c>
      <c r="T57" s="22">
        <v>-0.11469350963792455</v>
      </c>
      <c r="U57" s="22">
        <v>-1.4169919478762734E-2</v>
      </c>
      <c r="V57" s="22">
        <v>0.74544589652964222</v>
      </c>
      <c r="W57" s="22">
        <v>-0.60476610463985558</v>
      </c>
      <c r="X57" s="22">
        <v>-1</v>
      </c>
      <c r="Y57" s="22">
        <v>-1</v>
      </c>
      <c r="Z57" s="22">
        <v>18.256288597730844</v>
      </c>
      <c r="AA57" s="22">
        <v>0.2146108168893533</v>
      </c>
      <c r="AB57" s="22">
        <v>0.10194468568063585</v>
      </c>
      <c r="AC57" s="22">
        <v>2.8171755256691626E-2</v>
      </c>
      <c r="AD57" s="22">
        <v>17.236362891334036</v>
      </c>
      <c r="AE57" s="22">
        <v>-1</v>
      </c>
      <c r="AF57" s="22">
        <v>-1</v>
      </c>
      <c r="AG57" s="22">
        <v>-1</v>
      </c>
      <c r="AH57" s="22">
        <v>0</v>
      </c>
      <c r="AI57" s="22">
        <v>-1.4169919478762734E-2</v>
      </c>
      <c r="AJ57" s="22">
        <v>-0.22290347045246067</v>
      </c>
      <c r="AK57" s="22">
        <v>-0.12745012466293121</v>
      </c>
      <c r="AL57" s="22">
        <v>-6.9852292662593296E-3</v>
      </c>
      <c r="AM57" s="22">
        <v>8.6172482478544726E-2</v>
      </c>
      <c r="AN57" s="22">
        <v>-1.2891480839187874</v>
      </c>
      <c r="AO57" s="22">
        <v>1.5170614386489625</v>
      </c>
      <c r="AP57" s="22">
        <v>18.607481385702926</v>
      </c>
      <c r="AQ57" s="22">
        <v>0.31633673889946257</v>
      </c>
      <c r="AR57" s="22">
        <v>-0.30706551315363445</v>
      </c>
      <c r="AS57" s="22">
        <v>-1</v>
      </c>
      <c r="AT57" s="22">
        <v>-1</v>
      </c>
      <c r="AU57" s="22">
        <v>-0.7369087274141326</v>
      </c>
      <c r="AV57" s="22">
        <v>41.059759520732584</v>
      </c>
      <c r="AW57" s="22">
        <v>39.642767572856314</v>
      </c>
      <c r="AX57" s="22">
        <v>0.23962627192161093</v>
      </c>
      <c r="AY57" s="22">
        <v>11.589526371880513</v>
      </c>
    </row>
    <row r="58" spans="1:51" x14ac:dyDescent="0.25">
      <c r="A58">
        <v>6056</v>
      </c>
      <c r="B58" t="s">
        <v>3052</v>
      </c>
      <c r="C58" s="22">
        <v>6.1786073354846751</v>
      </c>
      <c r="D58" s="22">
        <v>-1.0108322441723483</v>
      </c>
      <c r="E58" s="22">
        <v>-0.1669820016068794</v>
      </c>
      <c r="F58" s="22">
        <v>-0.47079510392027185</v>
      </c>
      <c r="G58" s="22">
        <v>0.40826942090431495</v>
      </c>
      <c r="H58" s="22">
        <v>0</v>
      </c>
      <c r="I58" s="22">
        <v>24.496165254258901</v>
      </c>
      <c r="J58" s="22">
        <v>0.40826942090431495</v>
      </c>
      <c r="K58" s="22">
        <v>-1.0000000000000013</v>
      </c>
      <c r="L58" s="22">
        <v>-1.0000000000000013</v>
      </c>
      <c r="M58" s="22">
        <v>8.1653884180863017</v>
      </c>
      <c r="N58" s="22">
        <v>30.203977485823302</v>
      </c>
      <c r="O58" s="22">
        <v>-3.2130486468359818</v>
      </c>
      <c r="P58" s="22">
        <v>-1.9653009937901793</v>
      </c>
      <c r="Q58" s="22">
        <v>-0.98632587963048779</v>
      </c>
      <c r="R58" s="22">
        <v>0.33333333333333359</v>
      </c>
      <c r="S58" s="22">
        <v>0.48481026686480366</v>
      </c>
      <c r="T58" s="22">
        <v>0.20957730874757588</v>
      </c>
      <c r="U58" s="22">
        <v>2.2087862199585469E-3</v>
      </c>
      <c r="V58" s="22">
        <v>24.866410970454279</v>
      </c>
      <c r="W58" s="22">
        <v>1.3958512209685154</v>
      </c>
      <c r="X58" s="22">
        <v>-1.0000000000000013</v>
      </c>
      <c r="Y58" s="22">
        <v>-1.0000000000000013</v>
      </c>
      <c r="Z58" s="22">
        <v>56.366873354191384</v>
      </c>
      <c r="AA58" s="22">
        <v>0.20494721440214728</v>
      </c>
      <c r="AB58" s="22">
        <v>0.12308853958399565</v>
      </c>
      <c r="AC58" s="22">
        <v>0.32170001128120979</v>
      </c>
      <c r="AD58" s="22">
        <v>32.486788263367622</v>
      </c>
      <c r="AE58" s="22">
        <v>-1.0000000000000013</v>
      </c>
      <c r="AF58" s="22">
        <v>-1.0000000000000013</v>
      </c>
      <c r="AG58" s="22">
        <v>-1.0000000000000013</v>
      </c>
      <c r="AH58" s="22">
        <v>0</v>
      </c>
      <c r="AI58" s="22">
        <v>2.2087862199585469E-3</v>
      </c>
      <c r="AJ58" s="22">
        <v>0.26611135964600052</v>
      </c>
      <c r="AK58" s="22">
        <v>-4.2453177381052629E-2</v>
      </c>
      <c r="AL58" s="22">
        <v>0.13483229096939905</v>
      </c>
      <c r="AM58" s="22">
        <v>-0.14625832240419162</v>
      </c>
      <c r="AN58" s="22">
        <v>4.7013640724649806</v>
      </c>
      <c r="AO58" s="22">
        <v>-3.8687239470100527</v>
      </c>
      <c r="AP58" s="22">
        <v>49.36257622471318</v>
      </c>
      <c r="AQ58" s="22">
        <v>1.0299296951656718</v>
      </c>
      <c r="AR58" s="22">
        <v>1.8041206418728304</v>
      </c>
      <c r="AS58" s="22">
        <v>-1.0000000000000013</v>
      </c>
      <c r="AT58" s="22">
        <v>-1.0000000000000013</v>
      </c>
      <c r="AU58" s="22">
        <v>-1.4571209835507599</v>
      </c>
      <c r="AV58" s="22">
        <v>82.702126893004703</v>
      </c>
      <c r="AW58" s="22">
        <v>82.923005515000554</v>
      </c>
      <c r="AX58" s="22">
        <v>0.23175689750763806</v>
      </c>
      <c r="AY58" s="22">
        <v>41.211598310816385</v>
      </c>
    </row>
    <row r="59" spans="1:51" x14ac:dyDescent="0.25">
      <c r="A59">
        <v>6146</v>
      </c>
      <c r="B59" t="s">
        <v>3119</v>
      </c>
      <c r="C59" s="22">
        <v>6.5588039454944633</v>
      </c>
      <c r="D59" s="22">
        <v>7.6200891160273265</v>
      </c>
      <c r="E59" s="22">
        <v>0.47252056445752161</v>
      </c>
      <c r="F59" s="22">
        <v>2.7268237139243099</v>
      </c>
      <c r="G59" s="22">
        <v>-4.61835401965211E-2</v>
      </c>
      <c r="H59" s="22">
        <v>0</v>
      </c>
      <c r="I59" s="22">
        <v>-2.7710124117912658</v>
      </c>
      <c r="J59" s="22">
        <v>-4.61835401965211E-2</v>
      </c>
      <c r="K59" s="22">
        <v>-0.99999999999999933</v>
      </c>
      <c r="L59" s="22">
        <v>-0.99999999999999933</v>
      </c>
      <c r="M59" s="22">
        <v>-0.92367080393042245</v>
      </c>
      <c r="N59" s="22">
        <v>6.5146152476275034</v>
      </c>
      <c r="O59" s="22">
        <v>6.5248580432206911</v>
      </c>
      <c r="P59" s="22">
        <v>-1.070348151227783</v>
      </c>
      <c r="Q59" s="22">
        <v>0.44957486805827146</v>
      </c>
      <c r="R59" s="22">
        <v>0.33333333333333309</v>
      </c>
      <c r="S59" s="22">
        <v>0.44293924009109409</v>
      </c>
      <c r="T59" s="22">
        <v>0.21631360578743866</v>
      </c>
      <c r="U59" s="22">
        <v>-1.6952152370634764E-2</v>
      </c>
      <c r="V59" s="22">
        <v>40.872702681510084</v>
      </c>
      <c r="W59" s="22">
        <v>1.6830684576755131</v>
      </c>
      <c r="X59" s="22">
        <v>-0.99999999999999933</v>
      </c>
      <c r="Y59" s="22">
        <v>-0.99999999999999933</v>
      </c>
      <c r="Z59" s="22">
        <v>91.616797839428287</v>
      </c>
      <c r="AA59" s="22">
        <v>0.74739756870195739</v>
      </c>
      <c r="AB59" s="22">
        <v>0.20275766530086931</v>
      </c>
      <c r="AC59" s="22">
        <v>5.573517179437202E-2</v>
      </c>
      <c r="AD59" s="22">
        <v>50.294520289859939</v>
      </c>
      <c r="AE59" s="22">
        <v>-0.99999999999999933</v>
      </c>
      <c r="AF59" s="22">
        <v>-0.99999999999999933</v>
      </c>
      <c r="AG59" s="22">
        <v>-0.99999999999999933</v>
      </c>
      <c r="AH59" s="22">
        <v>0</v>
      </c>
      <c r="AI59" s="22">
        <v>-1.6952152370634764E-2</v>
      </c>
      <c r="AJ59" s="22">
        <v>0.30049235071518127</v>
      </c>
      <c r="AK59" s="22">
        <v>7.9087393029202424E-2</v>
      </c>
      <c r="AL59" s="22">
        <v>-8.2468186460570615E-3</v>
      </c>
      <c r="AM59" s="22">
        <v>7.5857955346108188E-2</v>
      </c>
      <c r="AN59" s="22">
        <v>1.296291287424479</v>
      </c>
      <c r="AO59" s="22">
        <v>2.2918858487987168</v>
      </c>
      <c r="AP59" s="22">
        <v>38.101690269718809</v>
      </c>
      <c r="AQ59" s="22">
        <v>0.97563402684123179</v>
      </c>
      <c r="AR59" s="22">
        <v>1.636884917478993</v>
      </c>
      <c r="AS59" s="22">
        <v>-0.99999999999999933</v>
      </c>
      <c r="AT59" s="22">
        <v>-0.99999999999999933</v>
      </c>
      <c r="AU59" s="22">
        <v>3.1763985819825815</v>
      </c>
      <c r="AV59" s="22">
        <v>100.42329893585449</v>
      </c>
      <c r="AW59" s="22">
        <v>98.728083698791011</v>
      </c>
      <c r="AX59" s="22">
        <v>0.3632839543616152</v>
      </c>
      <c r="AY59" s="22">
        <v>37.886099323843638</v>
      </c>
    </row>
    <row r="60" spans="1:51" x14ac:dyDescent="0.25">
      <c r="A60">
        <v>6160</v>
      </c>
      <c r="B60" t="s">
        <v>3128</v>
      </c>
      <c r="C60" s="22">
        <v>6.5973893239135712</v>
      </c>
      <c r="D60" s="22">
        <v>-0.35388711283929664</v>
      </c>
      <c r="E60" s="22">
        <v>-0.60747171389728538</v>
      </c>
      <c r="F60" s="22">
        <v>-0.71197528908201302</v>
      </c>
      <c r="G60" s="22">
        <v>0.13043555280694899</v>
      </c>
      <c r="H60" s="22">
        <v>0</v>
      </c>
      <c r="I60" s="22">
        <v>7.8261331684169404</v>
      </c>
      <c r="J60" s="22">
        <v>0.13043555280694899</v>
      </c>
      <c r="K60" s="22">
        <v>-1.0000000000000016</v>
      </c>
      <c r="L60" s="22">
        <v>-1.0000000000000016</v>
      </c>
      <c r="M60" s="22">
        <v>2.608711056138981</v>
      </c>
      <c r="N60" s="22">
        <v>13.711547203248509</v>
      </c>
      <c r="O60" s="22">
        <v>3.5738740005040532</v>
      </c>
      <c r="P60" s="22">
        <v>-5.9176661704254432</v>
      </c>
      <c r="Q60" s="22">
        <v>-1.6903597247069813</v>
      </c>
      <c r="R60" s="22">
        <v>0.33333333333333387</v>
      </c>
      <c r="S60" s="22">
        <v>0.11869416168888544</v>
      </c>
      <c r="T60" s="22">
        <v>-2.1658811591933804E-2</v>
      </c>
      <c r="U60" s="22">
        <v>-7.5287221198562983E-3</v>
      </c>
      <c r="V60" s="22">
        <v>11.696176340139179</v>
      </c>
      <c r="W60" s="22">
        <v>0.12641442049883755</v>
      </c>
      <c r="X60" s="22">
        <v>-1.0000000000000016</v>
      </c>
      <c r="Y60" s="22">
        <v>-1.0000000000000016</v>
      </c>
      <c r="Z60" s="22">
        <v>28.102817571764412</v>
      </c>
      <c r="AA60" s="22">
        <v>0.11768637168514284</v>
      </c>
      <c r="AB60" s="22">
        <v>-4.4693135078914488E-2</v>
      </c>
      <c r="AC60" s="22">
        <v>0.28894678252041606</v>
      </c>
      <c r="AD60" s="22">
        <v>18.09700095633222</v>
      </c>
      <c r="AE60" s="22">
        <v>-1.0000000000000016</v>
      </c>
      <c r="AF60" s="22">
        <v>-1.0000000000000016</v>
      </c>
      <c r="AG60" s="22">
        <v>-1.0000000000000016</v>
      </c>
      <c r="AH60" s="22">
        <v>0</v>
      </c>
      <c r="AI60" s="22">
        <v>-7.5287221198562983E-3</v>
      </c>
      <c r="AJ60" s="22">
        <v>-0.21385742427312923</v>
      </c>
      <c r="AK60" s="22">
        <v>9.4077476596052725E-3</v>
      </c>
      <c r="AL60" s="22">
        <v>4.2406228452195639E-2</v>
      </c>
      <c r="AM60" s="22">
        <v>2.5763251466870099E-2</v>
      </c>
      <c r="AN60" s="22">
        <v>-9.131410060755428E-3</v>
      </c>
      <c r="AO60" s="22">
        <v>0.69112002496977809</v>
      </c>
      <c r="AP60" s="22">
        <v>19.522309508556116</v>
      </c>
      <c r="AQ60" s="22">
        <v>0.42283996131042911</v>
      </c>
      <c r="AR60" s="22">
        <v>0.25684997330578663</v>
      </c>
      <c r="AS60" s="22">
        <v>-1.0000000000000016</v>
      </c>
      <c r="AT60" s="22">
        <v>-1.0000000000000016</v>
      </c>
      <c r="AU60" s="22">
        <v>-2.4023350137889947</v>
      </c>
      <c r="AV60" s="22">
        <v>42.505484799982675</v>
      </c>
      <c r="AW60" s="22">
        <v>41.752612587997042</v>
      </c>
      <c r="AX60" s="22">
        <v>0.11029934472618669</v>
      </c>
      <c r="AY60" s="22">
        <v>-17.853342623737067</v>
      </c>
    </row>
    <row r="61" spans="1:51" x14ac:dyDescent="0.25">
      <c r="A61">
        <v>6217</v>
      </c>
      <c r="B61" t="s">
        <v>3168</v>
      </c>
      <c r="C61" s="22">
        <v>4.6167287443323461</v>
      </c>
      <c r="D61" s="22">
        <v>-2.1288803417021548E-2</v>
      </c>
      <c r="E61" s="22">
        <v>-0.59329938644276636</v>
      </c>
      <c r="F61" s="22">
        <v>-0.60320173562643953</v>
      </c>
      <c r="G61" s="22">
        <v>0.22331025145320224</v>
      </c>
      <c r="H61" s="22">
        <v>0</v>
      </c>
      <c r="I61" s="22">
        <v>13.398615087192136</v>
      </c>
      <c r="J61" s="22">
        <v>0.22331025145320224</v>
      </c>
      <c r="K61" s="22">
        <v>-1.0000000000000018</v>
      </c>
      <c r="L61" s="22">
        <v>-1.0000000000000018</v>
      </c>
      <c r="M61" s="22">
        <v>4.466205029064044</v>
      </c>
      <c r="N61" s="22">
        <v>17.412142095898041</v>
      </c>
      <c r="O61" s="22">
        <v>-1.1974801232773691</v>
      </c>
      <c r="P61" s="22">
        <v>-0.77298750558736995</v>
      </c>
      <c r="Q61" s="22">
        <v>-0.29862900090897021</v>
      </c>
      <c r="R61" s="22">
        <v>0.33333333333333331</v>
      </c>
      <c r="S61" s="22">
        <v>0.40661515564396361</v>
      </c>
      <c r="T61" s="22">
        <v>0.38076575034396321</v>
      </c>
      <c r="U61" s="22">
        <v>-1.4717847097175942E-2</v>
      </c>
      <c r="V61" s="22">
        <v>35.307445630835275</v>
      </c>
      <c r="W61" s="22">
        <v>2.0055276980604204</v>
      </c>
      <c r="X61" s="22">
        <v>-1.0000000000000018</v>
      </c>
      <c r="Y61" s="22">
        <v>-1.0000000000000018</v>
      </c>
      <c r="Z61" s="22">
        <v>62.026987669821715</v>
      </c>
      <c r="AA61" s="22">
        <v>6.4861625579199375E-2</v>
      </c>
      <c r="AB61" s="22">
        <v>0.2262894381193703</v>
      </c>
      <c r="AC61" s="22">
        <v>0.24921235709933787</v>
      </c>
      <c r="AD61" s="22">
        <v>27.018171039895389</v>
      </c>
      <c r="AE61" s="22">
        <v>-1.0000000000000018</v>
      </c>
      <c r="AF61" s="22">
        <v>-1.0000000000000018</v>
      </c>
      <c r="AG61" s="22">
        <v>-1.0000000000000018</v>
      </c>
      <c r="AH61" s="22">
        <v>0</v>
      </c>
      <c r="AI61" s="22">
        <v>-1.4717847097175942E-2</v>
      </c>
      <c r="AJ61" s="22">
        <v>0.15142340622263309</v>
      </c>
      <c r="AK61" s="22">
        <v>6.6929507409732247E-2</v>
      </c>
      <c r="AL61" s="22">
        <v>0.50353407363806268</v>
      </c>
      <c r="AM61" s="22">
        <v>0.24241430583015644</v>
      </c>
      <c r="AN61" s="22">
        <v>13.34546887206473</v>
      </c>
      <c r="AO61" s="22">
        <v>6.3950051828025716</v>
      </c>
      <c r="AP61" s="22">
        <v>48.706060718027388</v>
      </c>
      <c r="AQ61" s="22">
        <v>1.105996392224085</v>
      </c>
      <c r="AR61" s="22">
        <v>2.2288379495136228</v>
      </c>
      <c r="AS61" s="22">
        <v>-1.0000000000000018</v>
      </c>
      <c r="AT61" s="22">
        <v>-1.0000000000000018</v>
      </c>
      <c r="AU61" s="22">
        <v>-0.90183073653541002</v>
      </c>
      <c r="AV61" s="22">
        <v>85.834134948522291</v>
      </c>
      <c r="AW61" s="22">
        <v>84.362350238804694</v>
      </c>
      <c r="AX61" s="22">
        <v>1.5349325547584128E-2</v>
      </c>
      <c r="AY61" s="22">
        <v>-5.7661076769269846</v>
      </c>
    </row>
    <row r="62" spans="1:51" x14ac:dyDescent="0.25">
      <c r="A62">
        <v>6318</v>
      </c>
      <c r="B62" t="s">
        <v>3197</v>
      </c>
      <c r="C62" s="22">
        <v>5.9526625565671054</v>
      </c>
      <c r="D62" s="22">
        <v>-0.13339145864164456</v>
      </c>
      <c r="E62" s="22">
        <v>0.31535089912143777</v>
      </c>
      <c r="F62" s="22">
        <v>0.28504625405876238</v>
      </c>
      <c r="G62" s="22">
        <v>0.28529675576454766</v>
      </c>
      <c r="H62" s="22">
        <v>0</v>
      </c>
      <c r="I62" s="22">
        <v>17.117805345872853</v>
      </c>
      <c r="J62" s="22">
        <v>0.28529675576454766</v>
      </c>
      <c r="K62" s="22">
        <v>-1.0000000000000004</v>
      </c>
      <c r="L62" s="22">
        <v>-1.0000000000000004</v>
      </c>
      <c r="M62" s="22">
        <v>5.7059351152909557</v>
      </c>
      <c r="N62" s="22">
        <v>23.355514156498735</v>
      </c>
      <c r="O62" s="22">
        <v>1.6360981412282352</v>
      </c>
      <c r="P62" s="22">
        <v>0.56437127216933158</v>
      </c>
      <c r="Q62" s="22">
        <v>0.28234108904122535</v>
      </c>
      <c r="R62" s="22">
        <v>0.3333333333333337</v>
      </c>
      <c r="S62" s="22">
        <v>0.3195832222842504</v>
      </c>
      <c r="T62" s="22">
        <v>0.73675660428585565</v>
      </c>
      <c r="U62" s="22">
        <v>-3.1111865286687544E-2</v>
      </c>
      <c r="V62" s="22">
        <v>42.930581554088157</v>
      </c>
      <c r="W62" s="22">
        <v>3.1446393122328855</v>
      </c>
      <c r="X62" s="22">
        <v>-1.0000000000000004</v>
      </c>
      <c r="Y62" s="22">
        <v>-1.0000000000000004</v>
      </c>
      <c r="Z62" s="22">
        <v>67.892067761457994</v>
      </c>
      <c r="AA62" s="22">
        <v>0.2897166236974591</v>
      </c>
      <c r="AB62" s="22">
        <v>-0.24923600937428289</v>
      </c>
      <c r="AC62" s="22">
        <v>0.45310228804339658</v>
      </c>
      <c r="AD62" s="22">
        <v>24.679145118328638</v>
      </c>
      <c r="AE62" s="22">
        <v>-1.0000000000000004</v>
      </c>
      <c r="AF62" s="22">
        <v>-1.0000000000000004</v>
      </c>
      <c r="AG62" s="22">
        <v>-1.0000000000000004</v>
      </c>
      <c r="AH62" s="22">
        <v>0</v>
      </c>
      <c r="AI62" s="22">
        <v>-3.1111865286687544E-2</v>
      </c>
      <c r="AJ62" s="22">
        <v>-5.8431175272102764E-3</v>
      </c>
      <c r="AK62" s="22">
        <v>0.14435055984389544</v>
      </c>
      <c r="AL62" s="22">
        <v>0.10404514971211751</v>
      </c>
      <c r="AM62" s="22">
        <v>6.2981533420456814E-2</v>
      </c>
      <c r="AN62" s="22">
        <v>2.5719131551668859</v>
      </c>
      <c r="AO62" s="22">
        <v>2.2962911347308985</v>
      </c>
      <c r="AP62" s="22">
        <v>60.048386899961024</v>
      </c>
      <c r="AQ62" s="22">
        <v>1.3585612946167511</v>
      </c>
      <c r="AR62" s="22">
        <v>3.4299360679974327</v>
      </c>
      <c r="AS62" s="22">
        <v>-1.0000000000000004</v>
      </c>
      <c r="AT62" s="22">
        <v>-1.0000000000000004</v>
      </c>
      <c r="AU62" s="22">
        <v>0.56738734309998695</v>
      </c>
      <c r="AV62" s="22">
        <v>93.543873052687587</v>
      </c>
      <c r="AW62" s="22">
        <v>90.432686524018834</v>
      </c>
      <c r="AX62" s="22">
        <v>0.24977105643978084</v>
      </c>
      <c r="AY62" s="22">
        <v>19.893069695936806</v>
      </c>
    </row>
    <row r="63" spans="1:51" x14ac:dyDescent="0.25">
      <c r="A63">
        <v>6453</v>
      </c>
      <c r="B63" t="s">
        <v>3322</v>
      </c>
      <c r="C63" s="22">
        <v>5.9380966379457121</v>
      </c>
      <c r="D63" s="22">
        <v>0.33551026245514587</v>
      </c>
      <c r="E63" s="22">
        <v>-0.16076800226578705</v>
      </c>
      <c r="F63" s="22">
        <v>-5.9245699558941801E-2</v>
      </c>
      <c r="G63" s="22">
        <v>0.19620636452191276</v>
      </c>
      <c r="H63" s="22">
        <v>0</v>
      </c>
      <c r="I63" s="22">
        <v>11.772381871314765</v>
      </c>
      <c r="J63" s="22">
        <v>0.19620636452191276</v>
      </c>
      <c r="K63" s="22">
        <v>-0.99999999999999933</v>
      </c>
      <c r="L63" s="22">
        <v>-0.99999999999999933</v>
      </c>
      <c r="M63" s="22">
        <v>3.9241272904382547</v>
      </c>
      <c r="N63" s="22">
        <v>17.651232809701536</v>
      </c>
      <c r="O63" s="22">
        <v>0.19762847191024185</v>
      </c>
      <c r="P63" s="22">
        <v>3.2402819335590638</v>
      </c>
      <c r="Q63" s="22">
        <v>1.0058927931880968</v>
      </c>
      <c r="R63" s="22">
        <v>0.3333333333333332</v>
      </c>
      <c r="S63" s="22">
        <v>0.40784597004556467</v>
      </c>
      <c r="T63" s="22">
        <v>0.12027130941040942</v>
      </c>
      <c r="U63" s="22">
        <v>-9.5884665959768689E-3</v>
      </c>
      <c r="V63" s="22">
        <v>26.226231266856701</v>
      </c>
      <c r="W63" s="22">
        <v>1.0705322674609417</v>
      </c>
      <c r="X63" s="22">
        <v>-0.99999999999999933</v>
      </c>
      <c r="Y63" s="22">
        <v>-0.99999999999999933</v>
      </c>
      <c r="Z63" s="22">
        <v>59.188766881832493</v>
      </c>
      <c r="AA63" s="22">
        <v>0.2251165430775009</v>
      </c>
      <c r="AB63" s="22">
        <v>0.12630622319604948</v>
      </c>
      <c r="AC63" s="22">
        <v>0.28771009016220328</v>
      </c>
      <c r="AD63" s="22">
        <v>31.956642821787689</v>
      </c>
      <c r="AE63" s="22">
        <v>-0.99999999999999933</v>
      </c>
      <c r="AF63" s="22">
        <v>-0.99999999999999933</v>
      </c>
      <c r="AG63" s="22">
        <v>-0.99999999999999933</v>
      </c>
      <c r="AH63" s="22">
        <v>0</v>
      </c>
      <c r="AI63" s="22">
        <v>-9.5884665959768689E-3</v>
      </c>
      <c r="AJ63" s="22">
        <v>0.23129107440165786</v>
      </c>
      <c r="AK63" s="22">
        <v>-0.14324960029658776</v>
      </c>
      <c r="AL63" s="22">
        <v>0.16524314550551256</v>
      </c>
      <c r="AM63" s="22">
        <v>7.7623021633750358E-2</v>
      </c>
      <c r="AN63" s="22">
        <v>5.2875340096461043</v>
      </c>
      <c r="AO63" s="22">
        <v>1.2243275393608204</v>
      </c>
      <c r="AP63" s="22">
        <v>37.998613138171493</v>
      </c>
      <c r="AQ63" s="22">
        <v>0.85186214619333078</v>
      </c>
      <c r="AR63" s="22">
        <v>1.2667386319828546</v>
      </c>
      <c r="AS63" s="22">
        <v>-0.99999999999999933</v>
      </c>
      <c r="AT63" s="22">
        <v>-0.99999999999999933</v>
      </c>
      <c r="AU63" s="22">
        <v>0.94664709362915433</v>
      </c>
      <c r="AV63" s="22">
        <v>78.064327230894847</v>
      </c>
      <c r="AW63" s="22">
        <v>77.105480571297178</v>
      </c>
      <c r="AX63" s="22">
        <v>0.27434904169421137</v>
      </c>
      <c r="AY63" s="22">
        <v>24.309158444599106</v>
      </c>
    </row>
    <row r="64" spans="1:51" x14ac:dyDescent="0.25">
      <c r="A64">
        <v>6663</v>
      </c>
      <c r="B64" t="s">
        <v>3489</v>
      </c>
      <c r="C64" s="22">
        <v>1.4835421675653442</v>
      </c>
      <c r="D64" s="22">
        <v>-8.697997982178636E-2</v>
      </c>
      <c r="E64" s="22">
        <v>0.31701993790629146</v>
      </c>
      <c r="F64" s="22">
        <v>0.29573322685279468</v>
      </c>
      <c r="G64" s="22">
        <v>-0.15138638105322477</v>
      </c>
      <c r="H64" s="22">
        <v>0</v>
      </c>
      <c r="I64" s="22">
        <v>-9.083182863193489</v>
      </c>
      <c r="J64" s="22">
        <v>-0.15138638105322477</v>
      </c>
      <c r="K64" s="22">
        <v>-0.99999999999999978</v>
      </c>
      <c r="L64" s="22">
        <v>-0.99999999999999978</v>
      </c>
      <c r="M64" s="22">
        <v>-3.0277276210644959</v>
      </c>
      <c r="N64" s="22">
        <v>-7.3039074687753409</v>
      </c>
      <c r="O64" s="22">
        <v>4.0956783116958759E-2</v>
      </c>
      <c r="P64" s="22">
        <v>-0.59902128465003202</v>
      </c>
      <c r="Q64" s="22">
        <v>-0.14997517411071074</v>
      </c>
      <c r="R64" s="22">
        <v>0.33333333333333326</v>
      </c>
      <c r="S64" s="22">
        <v>0.26939793967260017</v>
      </c>
      <c r="T64" s="22">
        <v>-3.375064534034708E-2</v>
      </c>
      <c r="U64" s="22">
        <v>3.4533569572896064E-3</v>
      </c>
      <c r="V64" s="22">
        <v>28.952814627044031</v>
      </c>
      <c r="W64" s="22">
        <v>0.68656124420022313</v>
      </c>
      <c r="X64" s="22">
        <v>-0.99999999999999978</v>
      </c>
      <c r="Y64" s="22">
        <v>-0.99999999999999978</v>
      </c>
      <c r="Z64" s="22">
        <v>12.366463546322027</v>
      </c>
      <c r="AA64" s="22">
        <v>-2.4873501608367869E-2</v>
      </c>
      <c r="AB64" s="22">
        <v>-0.29451467257194042</v>
      </c>
      <c r="AC64" s="22">
        <v>-9.3393439519180044E-3</v>
      </c>
      <c r="AD64" s="22">
        <v>-16.436375906611307</v>
      </c>
      <c r="AE64" s="22">
        <v>-0.99999999999999978</v>
      </c>
      <c r="AF64" s="22">
        <v>-0.99999999999999978</v>
      </c>
      <c r="AG64" s="22">
        <v>-0.99999999999999978</v>
      </c>
      <c r="AH64" s="22">
        <v>0</v>
      </c>
      <c r="AI64" s="22">
        <v>3.4533569572896064E-3</v>
      </c>
      <c r="AJ64" s="22">
        <v>9.622642603858185E-2</v>
      </c>
      <c r="AK64" s="22">
        <v>-7.8778179461641465E-2</v>
      </c>
      <c r="AL64" s="22">
        <v>2.9691000783302834E-2</v>
      </c>
      <c r="AM64" s="22">
        <v>-4.7237023404511677E-2</v>
      </c>
      <c r="AN64" s="22">
        <v>1.2234071497754806</v>
      </c>
      <c r="AO64" s="22">
        <v>-1.5748164824209994</v>
      </c>
      <c r="AP64" s="22">
        <v>19.869631763850563</v>
      </c>
      <c r="AQ64" s="22">
        <v>0.5724339846228762</v>
      </c>
      <c r="AR64" s="22">
        <v>0.5351748631469978</v>
      </c>
      <c r="AS64" s="22">
        <v>-0.99999999999999978</v>
      </c>
      <c r="AT64" s="22">
        <v>-0.99999999999999978</v>
      </c>
      <c r="AU64" s="22">
        <v>0.14575805274208364</v>
      </c>
      <c r="AV64" s="22">
        <v>3.4877395951256713</v>
      </c>
      <c r="AW64" s="22">
        <v>3.8330752908546342</v>
      </c>
      <c r="AX64" s="22">
        <v>-0.16455644864110766</v>
      </c>
      <c r="AY64" s="22">
        <v>-39.831700941931359</v>
      </c>
    </row>
    <row r="65" spans="1:51" x14ac:dyDescent="0.25">
      <c r="A65">
        <v>6720</v>
      </c>
      <c r="B65" t="s">
        <v>3542</v>
      </c>
      <c r="C65" s="22">
        <v>1.5971801815859807</v>
      </c>
      <c r="D65" s="22">
        <v>0.19255823163453692</v>
      </c>
      <c r="E65" s="22">
        <v>0.34687151451661735</v>
      </c>
      <c r="F65" s="22">
        <v>0.4129413877195578</v>
      </c>
      <c r="G65" s="22">
        <v>-0.2760202903241723</v>
      </c>
      <c r="H65" s="22">
        <v>0</v>
      </c>
      <c r="I65" s="22">
        <v>-16.56121741945034</v>
      </c>
      <c r="J65" s="22">
        <v>-0.2760202903241723</v>
      </c>
      <c r="K65" s="22">
        <v>-1.0000000000000016</v>
      </c>
      <c r="L65" s="22">
        <v>-1.0000000000000016</v>
      </c>
      <c r="M65" s="22">
        <v>-5.5204058064834447</v>
      </c>
      <c r="N65" s="22">
        <v>-14.551095850144794</v>
      </c>
      <c r="O65" s="22">
        <v>0.29170857824720964</v>
      </c>
      <c r="P65" s="22">
        <v>5.0474774160078155</v>
      </c>
      <c r="Q65" s="22">
        <v>1.6851648175215053</v>
      </c>
      <c r="R65" s="22">
        <v>0.33333333333333365</v>
      </c>
      <c r="S65" s="22">
        <v>-1.6845753736658083E-2</v>
      </c>
      <c r="T65" s="22">
        <v>1.1552595138821925E-2</v>
      </c>
      <c r="U65" s="22">
        <v>-3.3247722165759379E-3</v>
      </c>
      <c r="V65" s="22">
        <v>24.029427713723749</v>
      </c>
      <c r="W65" s="22">
        <v>0.26613858321993034</v>
      </c>
      <c r="X65" s="22">
        <v>-1.0000000000000016</v>
      </c>
      <c r="Y65" s="22">
        <v>-1.0000000000000016</v>
      </c>
      <c r="Z65" s="22">
        <v>36.82546227959218</v>
      </c>
      <c r="AA65" s="22">
        <v>0.23232020265570291</v>
      </c>
      <c r="AB65" s="22">
        <v>-0.12548530899380084</v>
      </c>
      <c r="AC65" s="22">
        <v>0.11538250130503634</v>
      </c>
      <c r="AD65" s="22">
        <v>11.110869748346932</v>
      </c>
      <c r="AE65" s="22">
        <v>-1.0000000000000016</v>
      </c>
      <c r="AF65" s="22">
        <v>-1.0000000000000016</v>
      </c>
      <c r="AG65" s="22">
        <v>-1.0000000000000016</v>
      </c>
      <c r="AH65" s="22">
        <v>0</v>
      </c>
      <c r="AI65" s="22">
        <v>-3.3247722165759379E-3</v>
      </c>
      <c r="AJ65" s="22">
        <v>-6.9715012313257468E-2</v>
      </c>
      <c r="AK65" s="22">
        <v>-9.4636495823513689E-2</v>
      </c>
      <c r="AL65" s="22">
        <v>-8.69205479706123E-2</v>
      </c>
      <c r="AM65" s="22">
        <v>0.11056912265878545</v>
      </c>
      <c r="AN65" s="22">
        <v>-2.5215887608315941</v>
      </c>
      <c r="AO65" s="22">
        <v>2.2910455873520679</v>
      </c>
      <c r="AP65" s="22">
        <v>7.4682102942734234</v>
      </c>
      <c r="AQ65" s="22">
        <v>0.32471540251892195</v>
      </c>
      <c r="AR65" s="22">
        <v>-9.8817071042417957E-3</v>
      </c>
      <c r="AS65" s="22">
        <v>-1.0000000000000016</v>
      </c>
      <c r="AT65" s="22">
        <v>-1.0000000000000016</v>
      </c>
      <c r="AU65" s="22">
        <v>2.098106205241062</v>
      </c>
      <c r="AV65" s="22">
        <v>24.565412016799456</v>
      </c>
      <c r="AW65" s="22">
        <v>24.232934795141865</v>
      </c>
      <c r="AX65" s="22">
        <v>0.31248970428857448</v>
      </c>
      <c r="AY65" s="22">
        <v>21.740281655578578</v>
      </c>
    </row>
    <row r="66" spans="1:51" x14ac:dyDescent="0.25">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row>
    <row r="67" spans="1:51" x14ac:dyDescent="0.25">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row>
    <row r="68" spans="1:51" x14ac:dyDescent="0.25">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row>
    <row r="69" spans="1:51" x14ac:dyDescent="0.25">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row>
    <row r="70" spans="1:51" x14ac:dyDescent="0.25">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row>
    <row r="71" spans="1:51" x14ac:dyDescent="0.25">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row>
    <row r="72" spans="1:51" x14ac:dyDescent="0.25">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row>
    <row r="73" spans="1:51" x14ac:dyDescent="0.25">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row>
    <row r="74" spans="1:51" x14ac:dyDescent="0.25">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row>
    <row r="75" spans="1:51" x14ac:dyDescent="0.25">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row>
    <row r="76" spans="1:51" x14ac:dyDescent="0.25">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row>
    <row r="77" spans="1:51" x14ac:dyDescent="0.25">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row>
    <row r="78" spans="1:51" x14ac:dyDescent="0.25">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row>
    <row r="79" spans="1:51" x14ac:dyDescent="0.25">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row>
    <row r="80" spans="1:51" x14ac:dyDescent="0.25">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row>
    <row r="81" spans="3:51" x14ac:dyDescent="0.25">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row>
    <row r="82" spans="3:51" x14ac:dyDescent="0.25">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row>
    <row r="83" spans="3:51" x14ac:dyDescent="0.25">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row>
    <row r="84" spans="3:51" x14ac:dyDescent="0.25">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row>
    <row r="85" spans="3:51" x14ac:dyDescent="0.25">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row>
    <row r="86" spans="3:51" x14ac:dyDescent="0.25">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row>
    <row r="87" spans="3:51" x14ac:dyDescent="0.25">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row>
    <row r="88" spans="3:51" x14ac:dyDescent="0.25">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row>
    <row r="89" spans="3:51" x14ac:dyDescent="0.25">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row>
    <row r="90" spans="3:51" x14ac:dyDescent="0.25">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row>
    <row r="91" spans="3:51" x14ac:dyDescent="0.25">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row>
    <row r="92" spans="3:51" x14ac:dyDescent="0.25">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row>
    <row r="93" spans="3:51" x14ac:dyDescent="0.25">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row>
    <row r="94" spans="3:51" x14ac:dyDescent="0.25">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row>
    <row r="95" spans="3:51" x14ac:dyDescent="0.25">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row>
    <row r="96" spans="3:51" x14ac:dyDescent="0.25">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row>
    <row r="97" spans="3:51" x14ac:dyDescent="0.25">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row>
    <row r="98" spans="3:51" x14ac:dyDescent="0.25">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row>
    <row r="99" spans="3:51" x14ac:dyDescent="0.25">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row>
    <row r="100" spans="3:51" x14ac:dyDescent="0.25">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row>
    <row r="101" spans="3:51" x14ac:dyDescent="0.25">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row>
    <row r="102" spans="3:51" x14ac:dyDescent="0.25">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row>
    <row r="103" spans="3:51" x14ac:dyDescent="0.25">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row>
    <row r="104" spans="3:51" x14ac:dyDescent="0.25">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row>
    <row r="105" spans="3:51" x14ac:dyDescent="0.25">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row>
    <row r="106" spans="3:51" x14ac:dyDescent="0.25">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row>
    <row r="107" spans="3:51" x14ac:dyDescent="0.25">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row>
    <row r="108" spans="3:51" x14ac:dyDescent="0.25">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row>
    <row r="109" spans="3:51" x14ac:dyDescent="0.25">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row>
    <row r="110" spans="3:51" x14ac:dyDescent="0.25">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row>
    <row r="111" spans="3:51" x14ac:dyDescent="0.25">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row>
    <row r="112" spans="3:51" x14ac:dyDescent="0.25">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row>
    <row r="113" spans="3:51" x14ac:dyDescent="0.25">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row>
    <row r="114" spans="3:51" x14ac:dyDescent="0.25">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row>
    <row r="115" spans="3:51" x14ac:dyDescent="0.25">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row>
    <row r="116" spans="3:51" x14ac:dyDescent="0.25">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row>
    <row r="117" spans="3:51" x14ac:dyDescent="0.25">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row>
    <row r="118" spans="3:51" x14ac:dyDescent="0.25">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row>
    <row r="119" spans="3:51" x14ac:dyDescent="0.25">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row>
    <row r="120" spans="3:51" x14ac:dyDescent="0.25">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row>
    <row r="121" spans="3:51" x14ac:dyDescent="0.25">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row>
    <row r="122" spans="3:51" x14ac:dyDescent="0.25">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row>
    <row r="123" spans="3:51" x14ac:dyDescent="0.25">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row>
    <row r="124" spans="3:51" x14ac:dyDescent="0.25">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row>
    <row r="125" spans="3:51" x14ac:dyDescent="0.25">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row>
    <row r="126" spans="3:51" x14ac:dyDescent="0.25">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row>
    <row r="127" spans="3:51" x14ac:dyDescent="0.25">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row>
    <row r="128" spans="3:51" x14ac:dyDescent="0.25">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row>
    <row r="129" spans="3:51" x14ac:dyDescent="0.25">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row>
    <row r="130" spans="3:51" x14ac:dyDescent="0.25">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row>
    <row r="131" spans="3:51" x14ac:dyDescent="0.25">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row>
    <row r="132" spans="3:51" x14ac:dyDescent="0.25">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row>
    <row r="133" spans="3:51" x14ac:dyDescent="0.25">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row>
    <row r="134" spans="3:51" x14ac:dyDescent="0.25">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row>
    <row r="135" spans="3:51" x14ac:dyDescent="0.25">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row>
    <row r="136" spans="3:51" x14ac:dyDescent="0.25">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row>
    <row r="137" spans="3:51" x14ac:dyDescent="0.25">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row>
    <row r="138" spans="3:51" x14ac:dyDescent="0.25">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row>
    <row r="139" spans="3:51" x14ac:dyDescent="0.25">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row>
    <row r="140" spans="3:51" x14ac:dyDescent="0.25">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row>
    <row r="141" spans="3:51" x14ac:dyDescent="0.25">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row>
    <row r="142" spans="3:51" x14ac:dyDescent="0.25">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row>
    <row r="143" spans="3:51" x14ac:dyDescent="0.25">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row>
    <row r="144" spans="3:51" x14ac:dyDescent="0.25">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row>
    <row r="145" spans="3:51" x14ac:dyDescent="0.25">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row>
    <row r="146" spans="3:51" x14ac:dyDescent="0.25">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row>
    <row r="147" spans="3:51" x14ac:dyDescent="0.25">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row>
    <row r="148" spans="3:51" x14ac:dyDescent="0.25">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row>
    <row r="149" spans="3:51" x14ac:dyDescent="0.25">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row>
    <row r="150" spans="3:51" x14ac:dyDescent="0.25">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row>
    <row r="151" spans="3:51" x14ac:dyDescent="0.25">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row>
    <row r="152" spans="3:51" x14ac:dyDescent="0.25">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row>
    <row r="153" spans="3:51" x14ac:dyDescent="0.25">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row>
    <row r="154" spans="3:51" x14ac:dyDescent="0.25">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row>
    <row r="155" spans="3:51" x14ac:dyDescent="0.25">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row>
    <row r="156" spans="3:51" x14ac:dyDescent="0.25">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row>
    <row r="157" spans="3:51" x14ac:dyDescent="0.25">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row>
    <row r="158" spans="3:51" x14ac:dyDescent="0.25">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row>
    <row r="159" spans="3:51" x14ac:dyDescent="0.25">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row>
    <row r="160" spans="3:51" x14ac:dyDescent="0.25">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row>
    <row r="161" spans="3:51" x14ac:dyDescent="0.25">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row>
    <row r="162" spans="3:51" x14ac:dyDescent="0.25">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row>
    <row r="163" spans="3:51" x14ac:dyDescent="0.25">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row>
    <row r="164" spans="3:51" x14ac:dyDescent="0.25">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row>
    <row r="165" spans="3:51" x14ac:dyDescent="0.25">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row>
    <row r="166" spans="3:51" x14ac:dyDescent="0.25">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row>
    <row r="167" spans="3:51" x14ac:dyDescent="0.25">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row>
    <row r="168" spans="3:51" x14ac:dyDescent="0.25">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row>
    <row r="169" spans="3:51" x14ac:dyDescent="0.25">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row>
    <row r="170" spans="3:51" x14ac:dyDescent="0.25">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row>
    <row r="171" spans="3:51" x14ac:dyDescent="0.25">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row>
    <row r="172" spans="3:51" x14ac:dyDescent="0.25">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row>
    <row r="173" spans="3:51" x14ac:dyDescent="0.25">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row>
    <row r="174" spans="3:51" x14ac:dyDescent="0.25">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row>
    <row r="175" spans="3:51" x14ac:dyDescent="0.25">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row>
    <row r="176" spans="3:51" x14ac:dyDescent="0.25">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row>
    <row r="177" spans="3:51" x14ac:dyDescent="0.25">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row>
    <row r="178" spans="3:51" x14ac:dyDescent="0.25">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row>
    <row r="179" spans="3:51" x14ac:dyDescent="0.25">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row>
    <row r="180" spans="3:51" x14ac:dyDescent="0.25">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row>
    <row r="181" spans="3:51" x14ac:dyDescent="0.25">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row>
    <row r="182" spans="3:51" x14ac:dyDescent="0.25">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row>
    <row r="183" spans="3:51" x14ac:dyDescent="0.25">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row>
    <row r="184" spans="3:51" x14ac:dyDescent="0.25">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row>
    <row r="185" spans="3:51" x14ac:dyDescent="0.25">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row>
    <row r="186" spans="3:51" x14ac:dyDescent="0.25">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row>
    <row r="187" spans="3:51" x14ac:dyDescent="0.25">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row>
    <row r="188" spans="3:51" x14ac:dyDescent="0.25">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row>
    <row r="189" spans="3:51" x14ac:dyDescent="0.25">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row>
    <row r="190" spans="3:51" x14ac:dyDescent="0.25">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row>
    <row r="191" spans="3:51" x14ac:dyDescent="0.25">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row>
    <row r="192" spans="3:51" x14ac:dyDescent="0.25">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row>
    <row r="193" spans="3:51" x14ac:dyDescent="0.25">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row>
    <row r="194" spans="3:51" x14ac:dyDescent="0.25">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row>
    <row r="195" spans="3:51" x14ac:dyDescent="0.25">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row>
    <row r="196" spans="3:51" x14ac:dyDescent="0.25">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row>
    <row r="197" spans="3:51" x14ac:dyDescent="0.25">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row>
    <row r="198" spans="3:51" x14ac:dyDescent="0.25">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row>
    <row r="199" spans="3:51" x14ac:dyDescent="0.25">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row>
    <row r="200" spans="3:51" x14ac:dyDescent="0.25">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row>
    <row r="201" spans="3:51" x14ac:dyDescent="0.25">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row>
    <row r="202" spans="3:51" x14ac:dyDescent="0.25">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row>
    <row r="203" spans="3:51" x14ac:dyDescent="0.25">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row>
    <row r="204" spans="3:51" x14ac:dyDescent="0.25">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row>
    <row r="205" spans="3:51" x14ac:dyDescent="0.25">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row>
    <row r="206" spans="3:51" x14ac:dyDescent="0.25">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row>
    <row r="207" spans="3:51" x14ac:dyDescent="0.25">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row>
    <row r="208" spans="3:51" x14ac:dyDescent="0.25">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row>
    <row r="209" spans="3:51" x14ac:dyDescent="0.25">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row>
    <row r="210" spans="3:51" x14ac:dyDescent="0.25">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row>
    <row r="211" spans="3:51" x14ac:dyDescent="0.25">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row>
    <row r="212" spans="3:51" x14ac:dyDescent="0.25">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row>
    <row r="213" spans="3:51" x14ac:dyDescent="0.25">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row>
    <row r="214" spans="3:51" x14ac:dyDescent="0.25">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row>
    <row r="215" spans="3:51" x14ac:dyDescent="0.25">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row>
    <row r="216" spans="3:51" x14ac:dyDescent="0.25">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row>
    <row r="217" spans="3:51" x14ac:dyDescent="0.25">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row>
    <row r="218" spans="3:51" x14ac:dyDescent="0.25">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row>
    <row r="219" spans="3:51" x14ac:dyDescent="0.25">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row>
    <row r="220" spans="3:51" x14ac:dyDescent="0.25">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row>
    <row r="221" spans="3:51" x14ac:dyDescent="0.25">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row>
    <row r="222" spans="3:51" x14ac:dyDescent="0.25">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row>
    <row r="223" spans="3:51" x14ac:dyDescent="0.25">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row>
    <row r="224" spans="3:51" x14ac:dyDescent="0.25">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row>
    <row r="225" spans="3:51" x14ac:dyDescent="0.25">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row>
    <row r="226" spans="3:51" x14ac:dyDescent="0.25">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row>
    <row r="227" spans="3:51" x14ac:dyDescent="0.25">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row>
    <row r="228" spans="3:51" x14ac:dyDescent="0.25">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row>
    <row r="229" spans="3:51" x14ac:dyDescent="0.25">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row>
    <row r="230" spans="3:51" x14ac:dyDescent="0.25">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row>
    <row r="231" spans="3:51" x14ac:dyDescent="0.25">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row>
    <row r="232" spans="3:51" x14ac:dyDescent="0.25">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row>
    <row r="233" spans="3:51" x14ac:dyDescent="0.25">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row>
    <row r="234" spans="3:51" x14ac:dyDescent="0.25">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row>
    <row r="235" spans="3:51" x14ac:dyDescent="0.25">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row>
    <row r="236" spans="3:51" x14ac:dyDescent="0.25">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row>
    <row r="237" spans="3:51" x14ac:dyDescent="0.25">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row>
    <row r="238" spans="3:51" x14ac:dyDescent="0.25">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row>
    <row r="239" spans="3:51" x14ac:dyDescent="0.25">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row>
    <row r="240" spans="3:51" x14ac:dyDescent="0.25">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row>
    <row r="241" spans="3:51" x14ac:dyDescent="0.25">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row>
    <row r="242" spans="3:51" x14ac:dyDescent="0.25">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row>
    <row r="243" spans="3:51" x14ac:dyDescent="0.25">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row>
    <row r="244" spans="3:51" x14ac:dyDescent="0.25">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row>
    <row r="245" spans="3:51" x14ac:dyDescent="0.25">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row>
    <row r="246" spans="3:51" x14ac:dyDescent="0.25">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row>
    <row r="247" spans="3:51" x14ac:dyDescent="0.25">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row>
    <row r="248" spans="3:51" x14ac:dyDescent="0.25">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row>
    <row r="249" spans="3:51" x14ac:dyDescent="0.25">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row>
    <row r="250" spans="3:51" x14ac:dyDescent="0.25">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row>
    <row r="251" spans="3:51" x14ac:dyDescent="0.25">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row>
    <row r="252" spans="3:51" x14ac:dyDescent="0.25">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row>
    <row r="253" spans="3:51" x14ac:dyDescent="0.25">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row>
    <row r="254" spans="3:51" x14ac:dyDescent="0.25">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row>
    <row r="255" spans="3:51" x14ac:dyDescent="0.25">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row>
    <row r="256" spans="3:51" x14ac:dyDescent="0.25">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row>
    <row r="257" spans="3:51" x14ac:dyDescent="0.25">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row>
    <row r="258" spans="3:51" x14ac:dyDescent="0.25">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row>
    <row r="259" spans="3:51" x14ac:dyDescent="0.25">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row>
    <row r="260" spans="3:51" x14ac:dyDescent="0.25">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row>
    <row r="261" spans="3:51" x14ac:dyDescent="0.25">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row>
    <row r="262" spans="3:51" x14ac:dyDescent="0.25">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row>
    <row r="263" spans="3:51" x14ac:dyDescent="0.25">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row>
    <row r="264" spans="3:51" x14ac:dyDescent="0.25">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row>
    <row r="265" spans="3:51" x14ac:dyDescent="0.25">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row>
    <row r="266" spans="3:51" x14ac:dyDescent="0.25">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c r="AV266" s="22"/>
      <c r="AW266" s="22"/>
      <c r="AX266" s="22"/>
      <c r="AY266" s="22"/>
    </row>
    <row r="267" spans="3:51" x14ac:dyDescent="0.25">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row>
    <row r="268" spans="3:51" x14ac:dyDescent="0.25">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row>
    <row r="269" spans="3:51" x14ac:dyDescent="0.25">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row>
    <row r="270" spans="3:51" x14ac:dyDescent="0.25">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row>
    <row r="271" spans="3:51" x14ac:dyDescent="0.25">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row>
    <row r="272" spans="3:51" x14ac:dyDescent="0.25">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row>
    <row r="273" spans="3:51" x14ac:dyDescent="0.25">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row>
    <row r="274" spans="3:51" x14ac:dyDescent="0.25">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row>
    <row r="275" spans="3:51" x14ac:dyDescent="0.25">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row>
    <row r="276" spans="3:51" x14ac:dyDescent="0.25">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row>
    <row r="277" spans="3:51" x14ac:dyDescent="0.25">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c r="AV277" s="22"/>
      <c r="AW277" s="22"/>
      <c r="AX277" s="22"/>
      <c r="AY277" s="22"/>
    </row>
    <row r="278" spans="3:51" x14ac:dyDescent="0.25">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row>
    <row r="279" spans="3:51" x14ac:dyDescent="0.25">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row>
    <row r="280" spans="3:51" x14ac:dyDescent="0.25">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row>
    <row r="281" spans="3:51" x14ac:dyDescent="0.25">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row>
    <row r="282" spans="3:51" x14ac:dyDescent="0.25">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row>
    <row r="283" spans="3:51" x14ac:dyDescent="0.25">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row>
    <row r="284" spans="3:51" x14ac:dyDescent="0.25">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row>
    <row r="285" spans="3:51" x14ac:dyDescent="0.25">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row>
    <row r="286" spans="3:51" x14ac:dyDescent="0.25">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row>
    <row r="287" spans="3:51" x14ac:dyDescent="0.25">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row>
    <row r="288" spans="3:51" x14ac:dyDescent="0.25">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row>
    <row r="289" spans="3:51" x14ac:dyDescent="0.25">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row>
    <row r="290" spans="3:51" x14ac:dyDescent="0.25">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row>
    <row r="291" spans="3:51" x14ac:dyDescent="0.25">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row>
    <row r="292" spans="3:51" x14ac:dyDescent="0.25">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row>
    <row r="293" spans="3:51" x14ac:dyDescent="0.25">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row>
    <row r="294" spans="3:51" x14ac:dyDescent="0.25">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row>
    <row r="295" spans="3:51" x14ac:dyDescent="0.25">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row>
    <row r="296" spans="3:51" x14ac:dyDescent="0.25">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row>
    <row r="297" spans="3:51" x14ac:dyDescent="0.25">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row>
    <row r="298" spans="3:51" x14ac:dyDescent="0.25">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row>
    <row r="299" spans="3:51" x14ac:dyDescent="0.25">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row>
    <row r="300" spans="3:51" x14ac:dyDescent="0.25">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row>
    <row r="301" spans="3:51" x14ac:dyDescent="0.25">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row>
    <row r="302" spans="3:51" x14ac:dyDescent="0.25">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row>
    <row r="303" spans="3:51" x14ac:dyDescent="0.25">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row>
    <row r="304" spans="3:51" x14ac:dyDescent="0.25">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row>
    <row r="305" spans="3:51" x14ac:dyDescent="0.25">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row>
    <row r="306" spans="3:51" x14ac:dyDescent="0.25">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row>
    <row r="307" spans="3:51" x14ac:dyDescent="0.25">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row>
    <row r="308" spans="3:51" x14ac:dyDescent="0.25">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c r="AV308" s="22"/>
      <c r="AW308" s="22"/>
      <c r="AX308" s="22"/>
      <c r="AY308" s="22"/>
    </row>
    <row r="309" spans="3:51" x14ac:dyDescent="0.25">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c r="AV309" s="22"/>
      <c r="AW309" s="22"/>
      <c r="AX309" s="22"/>
      <c r="AY309" s="22"/>
    </row>
    <row r="310" spans="3:51" x14ac:dyDescent="0.25">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c r="AV310" s="22"/>
      <c r="AW310" s="22"/>
      <c r="AX310" s="22"/>
      <c r="AY310" s="22"/>
    </row>
    <row r="311" spans="3:51" x14ac:dyDescent="0.25">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row>
    <row r="312" spans="3:51" x14ac:dyDescent="0.25">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row>
    <row r="313" spans="3:51" x14ac:dyDescent="0.25">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row>
    <row r="314" spans="3:51" x14ac:dyDescent="0.25">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row>
    <row r="315" spans="3:51" x14ac:dyDescent="0.25">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row>
    <row r="316" spans="3:51" x14ac:dyDescent="0.25">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row>
    <row r="317" spans="3:51" x14ac:dyDescent="0.25">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row>
    <row r="318" spans="3:51" x14ac:dyDescent="0.25">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row>
    <row r="319" spans="3:51" x14ac:dyDescent="0.25">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row>
    <row r="320" spans="3:51" x14ac:dyDescent="0.25">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row>
    <row r="321" spans="3:51" x14ac:dyDescent="0.25">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row>
    <row r="322" spans="3:51" x14ac:dyDescent="0.25">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row>
    <row r="323" spans="3:51" x14ac:dyDescent="0.25">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row>
    <row r="324" spans="3:51" x14ac:dyDescent="0.25">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row>
    <row r="325" spans="3:51" x14ac:dyDescent="0.25">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row>
    <row r="326" spans="3:51" x14ac:dyDescent="0.25">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row>
    <row r="327" spans="3:51" x14ac:dyDescent="0.25">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row>
    <row r="328" spans="3:51" x14ac:dyDescent="0.25">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row>
    <row r="329" spans="3:51" x14ac:dyDescent="0.25">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row>
    <row r="330" spans="3:51" x14ac:dyDescent="0.25">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row>
    <row r="331" spans="3:51" x14ac:dyDescent="0.25">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row>
    <row r="332" spans="3:51" x14ac:dyDescent="0.25">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row>
    <row r="333" spans="3:51" x14ac:dyDescent="0.25">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row>
    <row r="334" spans="3:51" x14ac:dyDescent="0.25">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row>
    <row r="335" spans="3:51" x14ac:dyDescent="0.25">
      <c r="C335" s="22"/>
      <c r="D335" s="22"/>
      <c r="E335" s="22"/>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c r="AD335" s="22"/>
      <c r="AE335" s="22"/>
      <c r="AF335" s="22"/>
      <c r="AG335" s="22"/>
      <c r="AH335" s="22"/>
      <c r="AI335" s="22"/>
      <c r="AJ335" s="22"/>
      <c r="AK335" s="22"/>
      <c r="AL335" s="22"/>
      <c r="AM335" s="22"/>
      <c r="AN335" s="22"/>
      <c r="AO335" s="22"/>
      <c r="AP335" s="22"/>
      <c r="AQ335" s="22"/>
      <c r="AR335" s="22"/>
      <c r="AS335" s="22"/>
      <c r="AT335" s="22"/>
      <c r="AU335" s="22"/>
      <c r="AV335" s="22"/>
      <c r="AW335" s="22"/>
      <c r="AX335" s="22"/>
      <c r="AY335" s="22"/>
    </row>
    <row r="336" spans="3:51" x14ac:dyDescent="0.25">
      <c r="C336" s="22"/>
      <c r="D336" s="22"/>
      <c r="E336" s="22"/>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c r="AD336" s="22"/>
      <c r="AE336" s="22"/>
      <c r="AF336" s="22"/>
      <c r="AG336" s="22"/>
      <c r="AH336" s="22"/>
      <c r="AI336" s="22"/>
      <c r="AJ336" s="22"/>
      <c r="AK336" s="22"/>
      <c r="AL336" s="22"/>
      <c r="AM336" s="22"/>
      <c r="AN336" s="22"/>
      <c r="AO336" s="22"/>
      <c r="AP336" s="22"/>
      <c r="AQ336" s="22"/>
      <c r="AR336" s="22"/>
      <c r="AS336" s="22"/>
      <c r="AT336" s="22"/>
      <c r="AU336" s="22"/>
      <c r="AV336" s="22"/>
      <c r="AW336" s="22"/>
      <c r="AX336" s="22"/>
      <c r="AY336" s="22"/>
    </row>
    <row r="337" spans="3:51" x14ac:dyDescent="0.25">
      <c r="C337" s="22"/>
      <c r="D337" s="22"/>
      <c r="E337" s="22"/>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c r="AD337" s="22"/>
      <c r="AE337" s="22"/>
      <c r="AF337" s="22"/>
      <c r="AG337" s="22"/>
      <c r="AH337" s="22"/>
      <c r="AI337" s="22"/>
      <c r="AJ337" s="22"/>
      <c r="AK337" s="22"/>
      <c r="AL337" s="22"/>
      <c r="AM337" s="22"/>
      <c r="AN337" s="22"/>
      <c r="AO337" s="22"/>
      <c r="AP337" s="22"/>
      <c r="AQ337" s="22"/>
      <c r="AR337" s="22"/>
      <c r="AS337" s="22"/>
      <c r="AT337" s="22"/>
      <c r="AU337" s="22"/>
      <c r="AV337" s="22"/>
      <c r="AW337" s="22"/>
      <c r="AX337" s="22"/>
      <c r="AY337" s="22"/>
    </row>
    <row r="338" spans="3:51" x14ac:dyDescent="0.25">
      <c r="C338" s="22"/>
      <c r="D338" s="22"/>
      <c r="E338" s="22"/>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c r="AD338" s="22"/>
      <c r="AE338" s="22"/>
      <c r="AF338" s="22"/>
      <c r="AG338" s="22"/>
      <c r="AH338" s="22"/>
      <c r="AI338" s="22"/>
      <c r="AJ338" s="22"/>
      <c r="AK338" s="22"/>
      <c r="AL338" s="22"/>
      <c r="AM338" s="22"/>
      <c r="AN338" s="22"/>
      <c r="AO338" s="22"/>
      <c r="AP338" s="22"/>
      <c r="AQ338" s="22"/>
      <c r="AR338" s="22"/>
      <c r="AS338" s="22"/>
      <c r="AT338" s="22"/>
      <c r="AU338" s="22"/>
      <c r="AV338" s="22"/>
      <c r="AW338" s="22"/>
      <c r="AX338" s="22"/>
      <c r="AY338" s="22"/>
    </row>
    <row r="339" spans="3:51" x14ac:dyDescent="0.25">
      <c r="C339" s="22"/>
      <c r="D339" s="22"/>
      <c r="E339" s="22"/>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c r="AD339" s="22"/>
      <c r="AE339" s="22"/>
      <c r="AF339" s="22"/>
      <c r="AG339" s="22"/>
      <c r="AH339" s="22"/>
      <c r="AI339" s="22"/>
      <c r="AJ339" s="22"/>
      <c r="AK339" s="22"/>
      <c r="AL339" s="22"/>
      <c r="AM339" s="22"/>
      <c r="AN339" s="22"/>
      <c r="AO339" s="22"/>
      <c r="AP339" s="22"/>
      <c r="AQ339" s="22"/>
      <c r="AR339" s="22"/>
      <c r="AS339" s="22"/>
      <c r="AT339" s="22"/>
      <c r="AU339" s="22"/>
      <c r="AV339" s="22"/>
      <c r="AW339" s="22"/>
      <c r="AX339" s="22"/>
      <c r="AY339" s="22"/>
    </row>
    <row r="340" spans="3:51" x14ac:dyDescent="0.25">
      <c r="C340" s="22"/>
      <c r="D340" s="22"/>
      <c r="E340" s="22"/>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c r="AD340" s="22"/>
      <c r="AE340" s="22"/>
      <c r="AF340" s="22"/>
      <c r="AG340" s="22"/>
      <c r="AH340" s="22"/>
      <c r="AI340" s="22"/>
      <c r="AJ340" s="22"/>
      <c r="AK340" s="22"/>
      <c r="AL340" s="22"/>
      <c r="AM340" s="22"/>
      <c r="AN340" s="22"/>
      <c r="AO340" s="22"/>
      <c r="AP340" s="22"/>
      <c r="AQ340" s="22"/>
      <c r="AR340" s="22"/>
      <c r="AS340" s="22"/>
      <c r="AT340" s="22"/>
      <c r="AU340" s="22"/>
      <c r="AV340" s="22"/>
      <c r="AW340" s="22"/>
      <c r="AX340" s="22"/>
      <c r="AY340" s="22"/>
    </row>
    <row r="341" spans="3:51" x14ac:dyDescent="0.25">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c r="AD341" s="22"/>
      <c r="AE341" s="22"/>
      <c r="AF341" s="22"/>
      <c r="AG341" s="22"/>
      <c r="AH341" s="22"/>
      <c r="AI341" s="22"/>
      <c r="AJ341" s="22"/>
      <c r="AK341" s="22"/>
      <c r="AL341" s="22"/>
      <c r="AM341" s="22"/>
      <c r="AN341" s="22"/>
      <c r="AO341" s="22"/>
      <c r="AP341" s="22"/>
      <c r="AQ341" s="22"/>
      <c r="AR341" s="22"/>
      <c r="AS341" s="22"/>
      <c r="AT341" s="22"/>
      <c r="AU341" s="22"/>
      <c r="AV341" s="22"/>
      <c r="AW341" s="22"/>
      <c r="AX341" s="22"/>
      <c r="AY341" s="22"/>
    </row>
    <row r="342" spans="3:51" x14ac:dyDescent="0.25">
      <c r="C342" s="22"/>
      <c r="D342" s="22"/>
      <c r="E342" s="22"/>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c r="AD342" s="22"/>
      <c r="AE342" s="22"/>
      <c r="AF342" s="22"/>
      <c r="AG342" s="22"/>
      <c r="AH342" s="22"/>
      <c r="AI342" s="22"/>
      <c r="AJ342" s="22"/>
      <c r="AK342" s="22"/>
      <c r="AL342" s="22"/>
      <c r="AM342" s="22"/>
      <c r="AN342" s="22"/>
      <c r="AO342" s="22"/>
      <c r="AP342" s="22"/>
      <c r="AQ342" s="22"/>
      <c r="AR342" s="22"/>
      <c r="AS342" s="22"/>
      <c r="AT342" s="22"/>
      <c r="AU342" s="22"/>
      <c r="AV342" s="22"/>
      <c r="AW342" s="22"/>
      <c r="AX342" s="22"/>
      <c r="AY342" s="22"/>
    </row>
    <row r="343" spans="3:51" x14ac:dyDescent="0.25">
      <c r="C343" s="22"/>
      <c r="D343" s="22"/>
      <c r="E343" s="22"/>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c r="AD343" s="22"/>
      <c r="AE343" s="22"/>
      <c r="AF343" s="22"/>
      <c r="AG343" s="22"/>
      <c r="AH343" s="22"/>
      <c r="AI343" s="22"/>
      <c r="AJ343" s="22"/>
      <c r="AK343" s="22"/>
      <c r="AL343" s="22"/>
      <c r="AM343" s="22"/>
      <c r="AN343" s="22"/>
      <c r="AO343" s="22"/>
      <c r="AP343" s="22"/>
      <c r="AQ343" s="22"/>
      <c r="AR343" s="22"/>
      <c r="AS343" s="22"/>
      <c r="AT343" s="22"/>
      <c r="AU343" s="22"/>
      <c r="AV343" s="22"/>
      <c r="AW343" s="22"/>
      <c r="AX343" s="22"/>
      <c r="AY343" s="22"/>
    </row>
    <row r="344" spans="3:51" x14ac:dyDescent="0.25">
      <c r="C344" s="22"/>
      <c r="D344" s="22"/>
      <c r="E344" s="22"/>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c r="AD344" s="22"/>
      <c r="AE344" s="22"/>
      <c r="AF344" s="22"/>
      <c r="AG344" s="22"/>
      <c r="AH344" s="22"/>
      <c r="AI344" s="22"/>
      <c r="AJ344" s="22"/>
      <c r="AK344" s="22"/>
      <c r="AL344" s="22"/>
      <c r="AM344" s="22"/>
      <c r="AN344" s="22"/>
      <c r="AO344" s="22"/>
      <c r="AP344" s="22"/>
      <c r="AQ344" s="22"/>
      <c r="AR344" s="22"/>
      <c r="AS344" s="22"/>
      <c r="AT344" s="22"/>
      <c r="AU344" s="22"/>
      <c r="AV344" s="22"/>
      <c r="AW344" s="22"/>
      <c r="AX344" s="22"/>
      <c r="AY344" s="22"/>
    </row>
    <row r="345" spans="3:51" x14ac:dyDescent="0.25">
      <c r="C345" s="22"/>
      <c r="D345" s="22"/>
      <c r="E345" s="22"/>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c r="AD345" s="22"/>
      <c r="AE345" s="22"/>
      <c r="AF345" s="22"/>
      <c r="AG345" s="22"/>
      <c r="AH345" s="22"/>
      <c r="AI345" s="22"/>
      <c r="AJ345" s="22"/>
      <c r="AK345" s="22"/>
      <c r="AL345" s="22"/>
      <c r="AM345" s="22"/>
      <c r="AN345" s="22"/>
      <c r="AO345" s="22"/>
      <c r="AP345" s="22"/>
      <c r="AQ345" s="22"/>
      <c r="AR345" s="22"/>
      <c r="AS345" s="22"/>
      <c r="AT345" s="22"/>
      <c r="AU345" s="22"/>
      <c r="AV345" s="22"/>
      <c r="AW345" s="22"/>
      <c r="AX345" s="22"/>
      <c r="AY345" s="22"/>
    </row>
    <row r="346" spans="3:51" x14ac:dyDescent="0.25">
      <c r="C346" s="22"/>
      <c r="D346" s="22"/>
      <c r="E346" s="22"/>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c r="AD346" s="22"/>
      <c r="AE346" s="22"/>
      <c r="AF346" s="22"/>
      <c r="AG346" s="22"/>
      <c r="AH346" s="22"/>
      <c r="AI346" s="22"/>
      <c r="AJ346" s="22"/>
      <c r="AK346" s="22"/>
      <c r="AL346" s="22"/>
      <c r="AM346" s="22"/>
      <c r="AN346" s="22"/>
      <c r="AO346" s="22"/>
      <c r="AP346" s="22"/>
      <c r="AQ346" s="22"/>
      <c r="AR346" s="22"/>
      <c r="AS346" s="22"/>
      <c r="AT346" s="22"/>
      <c r="AU346" s="22"/>
      <c r="AV346" s="22"/>
      <c r="AW346" s="22"/>
      <c r="AX346" s="22"/>
      <c r="AY346" s="22"/>
    </row>
    <row r="347" spans="3:51" x14ac:dyDescent="0.25">
      <c r="C347" s="22"/>
      <c r="D347" s="22"/>
      <c r="E347" s="22"/>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c r="AD347" s="22"/>
      <c r="AE347" s="22"/>
      <c r="AF347" s="22"/>
      <c r="AG347" s="22"/>
      <c r="AH347" s="22"/>
      <c r="AI347" s="22"/>
      <c r="AJ347" s="22"/>
      <c r="AK347" s="22"/>
      <c r="AL347" s="22"/>
      <c r="AM347" s="22"/>
      <c r="AN347" s="22"/>
      <c r="AO347" s="22"/>
      <c r="AP347" s="22"/>
      <c r="AQ347" s="22"/>
      <c r="AR347" s="22"/>
      <c r="AS347" s="22"/>
      <c r="AT347" s="22"/>
      <c r="AU347" s="22"/>
      <c r="AV347" s="22"/>
      <c r="AW347" s="22"/>
      <c r="AX347" s="22"/>
      <c r="AY347" s="22"/>
    </row>
    <row r="348" spans="3:51" x14ac:dyDescent="0.25">
      <c r="C348" s="22"/>
      <c r="D348" s="22"/>
      <c r="E348" s="22"/>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c r="AD348" s="22"/>
      <c r="AE348" s="22"/>
      <c r="AF348" s="22"/>
      <c r="AG348" s="22"/>
      <c r="AH348" s="22"/>
      <c r="AI348" s="22"/>
      <c r="AJ348" s="22"/>
      <c r="AK348" s="22"/>
      <c r="AL348" s="22"/>
      <c r="AM348" s="22"/>
      <c r="AN348" s="22"/>
      <c r="AO348" s="22"/>
      <c r="AP348" s="22"/>
      <c r="AQ348" s="22"/>
      <c r="AR348" s="22"/>
      <c r="AS348" s="22"/>
      <c r="AT348" s="22"/>
      <c r="AU348" s="22"/>
      <c r="AV348" s="22"/>
      <c r="AW348" s="22"/>
      <c r="AX348" s="22"/>
      <c r="AY348" s="22"/>
    </row>
    <row r="349" spans="3:51" x14ac:dyDescent="0.25">
      <c r="C349" s="22"/>
      <c r="D349" s="22"/>
      <c r="E349" s="22"/>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c r="AD349" s="22"/>
      <c r="AE349" s="22"/>
      <c r="AF349" s="22"/>
      <c r="AG349" s="22"/>
      <c r="AH349" s="22"/>
      <c r="AI349" s="22"/>
      <c r="AJ349" s="22"/>
      <c r="AK349" s="22"/>
      <c r="AL349" s="22"/>
      <c r="AM349" s="22"/>
      <c r="AN349" s="22"/>
      <c r="AO349" s="22"/>
      <c r="AP349" s="22"/>
      <c r="AQ349" s="22"/>
      <c r="AR349" s="22"/>
      <c r="AS349" s="22"/>
      <c r="AT349" s="22"/>
      <c r="AU349" s="22"/>
      <c r="AV349" s="22"/>
      <c r="AW349" s="22"/>
      <c r="AX349" s="22"/>
      <c r="AY349" s="22"/>
    </row>
    <row r="350" spans="3:51" x14ac:dyDescent="0.25">
      <c r="C350" s="22"/>
      <c r="D350" s="22"/>
      <c r="E350" s="22"/>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c r="AD350" s="22"/>
      <c r="AE350" s="22"/>
      <c r="AF350" s="22"/>
      <c r="AG350" s="22"/>
      <c r="AH350" s="22"/>
      <c r="AI350" s="22"/>
      <c r="AJ350" s="22"/>
      <c r="AK350" s="22"/>
      <c r="AL350" s="22"/>
      <c r="AM350" s="22"/>
      <c r="AN350" s="22"/>
      <c r="AO350" s="22"/>
      <c r="AP350" s="22"/>
      <c r="AQ350" s="22"/>
      <c r="AR350" s="22"/>
      <c r="AS350" s="22"/>
      <c r="AT350" s="22"/>
      <c r="AU350" s="22"/>
      <c r="AV350" s="22"/>
      <c r="AW350" s="22"/>
      <c r="AX350" s="22"/>
      <c r="AY350" s="22"/>
    </row>
    <row r="351" spans="3:51" x14ac:dyDescent="0.25">
      <c r="C351" s="22"/>
      <c r="D351" s="22"/>
      <c r="E351" s="22"/>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c r="AD351" s="22"/>
      <c r="AE351" s="22"/>
      <c r="AF351" s="22"/>
      <c r="AG351" s="22"/>
      <c r="AH351" s="22"/>
      <c r="AI351" s="22"/>
      <c r="AJ351" s="22"/>
      <c r="AK351" s="22"/>
      <c r="AL351" s="22"/>
      <c r="AM351" s="22"/>
      <c r="AN351" s="22"/>
      <c r="AO351" s="22"/>
      <c r="AP351" s="22"/>
      <c r="AQ351" s="22"/>
      <c r="AR351" s="22"/>
      <c r="AS351" s="22"/>
      <c r="AT351" s="22"/>
      <c r="AU351" s="22"/>
      <c r="AV351" s="22"/>
      <c r="AW351" s="22"/>
      <c r="AX351" s="22"/>
      <c r="AY351" s="22"/>
    </row>
    <row r="352" spans="3:51" x14ac:dyDescent="0.25">
      <c r="C352" s="22"/>
      <c r="D352" s="22"/>
      <c r="E352" s="22"/>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c r="AD352" s="22"/>
      <c r="AE352" s="22"/>
      <c r="AF352" s="22"/>
      <c r="AG352" s="22"/>
      <c r="AH352" s="22"/>
      <c r="AI352" s="22"/>
      <c r="AJ352" s="22"/>
      <c r="AK352" s="22"/>
      <c r="AL352" s="22"/>
      <c r="AM352" s="22"/>
      <c r="AN352" s="22"/>
      <c r="AO352" s="22"/>
      <c r="AP352" s="22"/>
      <c r="AQ352" s="22"/>
      <c r="AR352" s="22"/>
      <c r="AS352" s="22"/>
      <c r="AT352" s="22"/>
      <c r="AU352" s="22"/>
      <c r="AV352" s="22"/>
      <c r="AW352" s="22"/>
      <c r="AX352" s="22"/>
      <c r="AY352" s="22"/>
    </row>
    <row r="353" spans="3:51" x14ac:dyDescent="0.25">
      <c r="C353" s="22"/>
      <c r="D353" s="22"/>
      <c r="E353" s="22"/>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c r="AD353" s="22"/>
      <c r="AE353" s="22"/>
      <c r="AF353" s="22"/>
      <c r="AG353" s="22"/>
      <c r="AH353" s="22"/>
      <c r="AI353" s="22"/>
      <c r="AJ353" s="22"/>
      <c r="AK353" s="22"/>
      <c r="AL353" s="22"/>
      <c r="AM353" s="22"/>
      <c r="AN353" s="22"/>
      <c r="AO353" s="22"/>
      <c r="AP353" s="22"/>
      <c r="AQ353" s="22"/>
      <c r="AR353" s="22"/>
      <c r="AS353" s="22"/>
      <c r="AT353" s="22"/>
      <c r="AU353" s="22"/>
      <c r="AV353" s="22"/>
      <c r="AW353" s="22"/>
      <c r="AX353" s="22"/>
      <c r="AY353" s="22"/>
    </row>
    <row r="354" spans="3:51" x14ac:dyDescent="0.25">
      <c r="C354" s="22"/>
      <c r="D354" s="22"/>
      <c r="E354" s="22"/>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c r="AD354" s="22"/>
      <c r="AE354" s="22"/>
      <c r="AF354" s="22"/>
      <c r="AG354" s="22"/>
      <c r="AH354" s="22"/>
      <c r="AI354" s="22"/>
      <c r="AJ354" s="22"/>
      <c r="AK354" s="22"/>
      <c r="AL354" s="22"/>
      <c r="AM354" s="22"/>
      <c r="AN354" s="22"/>
      <c r="AO354" s="22"/>
      <c r="AP354" s="22"/>
      <c r="AQ354" s="22"/>
      <c r="AR354" s="22"/>
      <c r="AS354" s="22"/>
      <c r="AT354" s="22"/>
      <c r="AU354" s="22"/>
      <c r="AV354" s="22"/>
      <c r="AW354" s="22"/>
      <c r="AX354" s="22"/>
      <c r="AY354" s="22"/>
    </row>
    <row r="355" spans="3:51" x14ac:dyDescent="0.25">
      <c r="C355" s="22"/>
      <c r="D355" s="22"/>
      <c r="E355" s="22"/>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c r="AD355" s="22"/>
      <c r="AE355" s="22"/>
      <c r="AF355" s="22"/>
      <c r="AG355" s="22"/>
      <c r="AH355" s="22"/>
      <c r="AI355" s="22"/>
      <c r="AJ355" s="22"/>
      <c r="AK355" s="22"/>
      <c r="AL355" s="22"/>
      <c r="AM355" s="22"/>
      <c r="AN355" s="22"/>
      <c r="AO355" s="22"/>
      <c r="AP355" s="22"/>
      <c r="AQ355" s="22"/>
      <c r="AR355" s="22"/>
      <c r="AS355" s="22"/>
      <c r="AT355" s="22"/>
      <c r="AU355" s="22"/>
      <c r="AV355" s="22"/>
      <c r="AW355" s="22"/>
      <c r="AX355" s="22"/>
      <c r="AY355" s="22"/>
    </row>
    <row r="356" spans="3:51" x14ac:dyDescent="0.25">
      <c r="C356" s="22"/>
      <c r="D356" s="22"/>
      <c r="E356" s="22"/>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c r="AD356" s="22"/>
      <c r="AE356" s="22"/>
      <c r="AF356" s="22"/>
      <c r="AG356" s="22"/>
      <c r="AH356" s="22"/>
      <c r="AI356" s="22"/>
      <c r="AJ356" s="22"/>
      <c r="AK356" s="22"/>
      <c r="AL356" s="22"/>
      <c r="AM356" s="22"/>
      <c r="AN356" s="22"/>
      <c r="AO356" s="22"/>
      <c r="AP356" s="22"/>
      <c r="AQ356" s="22"/>
      <c r="AR356" s="22"/>
      <c r="AS356" s="22"/>
      <c r="AT356" s="22"/>
      <c r="AU356" s="22"/>
      <c r="AV356" s="22"/>
      <c r="AW356" s="22"/>
      <c r="AX356" s="22"/>
      <c r="AY356" s="22"/>
    </row>
    <row r="357" spans="3:51" x14ac:dyDescent="0.25">
      <c r="C357" s="22"/>
      <c r="D357" s="22"/>
      <c r="E357" s="22"/>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c r="AD357" s="22"/>
      <c r="AE357" s="22"/>
      <c r="AF357" s="22"/>
      <c r="AG357" s="22"/>
      <c r="AH357" s="22"/>
      <c r="AI357" s="22"/>
      <c r="AJ357" s="22"/>
      <c r="AK357" s="22"/>
      <c r="AL357" s="22"/>
      <c r="AM357" s="22"/>
      <c r="AN357" s="22"/>
      <c r="AO357" s="22"/>
      <c r="AP357" s="22"/>
      <c r="AQ357" s="22"/>
      <c r="AR357" s="22"/>
      <c r="AS357" s="22"/>
      <c r="AT357" s="22"/>
      <c r="AU357" s="22"/>
      <c r="AV357" s="22"/>
      <c r="AW357" s="22"/>
      <c r="AX357" s="22"/>
      <c r="AY357" s="22"/>
    </row>
    <row r="358" spans="3:51" x14ac:dyDescent="0.25">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c r="AD358" s="22"/>
      <c r="AE358" s="22"/>
      <c r="AF358" s="22"/>
      <c r="AG358" s="22"/>
      <c r="AH358" s="22"/>
      <c r="AI358" s="22"/>
      <c r="AJ358" s="22"/>
      <c r="AK358" s="22"/>
      <c r="AL358" s="22"/>
      <c r="AM358" s="22"/>
      <c r="AN358" s="22"/>
      <c r="AO358" s="22"/>
      <c r="AP358" s="22"/>
      <c r="AQ358" s="22"/>
      <c r="AR358" s="22"/>
      <c r="AS358" s="22"/>
      <c r="AT358" s="22"/>
      <c r="AU358" s="22"/>
      <c r="AV358" s="22"/>
      <c r="AW358" s="22"/>
      <c r="AX358" s="22"/>
      <c r="AY358" s="22"/>
    </row>
    <row r="359" spans="3:51" x14ac:dyDescent="0.25">
      <c r="C359" s="22"/>
      <c r="D359" s="22"/>
      <c r="E359" s="22"/>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c r="AD359" s="22"/>
      <c r="AE359" s="22"/>
      <c r="AF359" s="22"/>
      <c r="AG359" s="22"/>
      <c r="AH359" s="22"/>
      <c r="AI359" s="22"/>
      <c r="AJ359" s="22"/>
      <c r="AK359" s="22"/>
      <c r="AL359" s="22"/>
      <c r="AM359" s="22"/>
      <c r="AN359" s="22"/>
      <c r="AO359" s="22"/>
      <c r="AP359" s="22"/>
      <c r="AQ359" s="22"/>
      <c r="AR359" s="22"/>
      <c r="AS359" s="22"/>
      <c r="AT359" s="22"/>
      <c r="AU359" s="22"/>
      <c r="AV359" s="22"/>
      <c r="AW359" s="22"/>
      <c r="AX359" s="22"/>
      <c r="AY359" s="22"/>
    </row>
    <row r="360" spans="3:51" x14ac:dyDescent="0.25">
      <c r="C360" s="22"/>
      <c r="D360" s="22"/>
      <c r="E360" s="22"/>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c r="AD360" s="22"/>
      <c r="AE360" s="22"/>
      <c r="AF360" s="22"/>
      <c r="AG360" s="22"/>
      <c r="AH360" s="22"/>
      <c r="AI360" s="22"/>
      <c r="AJ360" s="22"/>
      <c r="AK360" s="22"/>
      <c r="AL360" s="22"/>
      <c r="AM360" s="22"/>
      <c r="AN360" s="22"/>
      <c r="AO360" s="22"/>
      <c r="AP360" s="22"/>
      <c r="AQ360" s="22"/>
      <c r="AR360" s="22"/>
      <c r="AS360" s="22"/>
      <c r="AT360" s="22"/>
      <c r="AU360" s="22"/>
      <c r="AV360" s="22"/>
      <c r="AW360" s="22"/>
      <c r="AX360" s="22"/>
      <c r="AY360" s="22"/>
    </row>
    <row r="361" spans="3:51" x14ac:dyDescent="0.25">
      <c r="C361" s="22"/>
      <c r="D361" s="22"/>
      <c r="E361" s="22"/>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c r="AD361" s="22"/>
      <c r="AE361" s="22"/>
      <c r="AF361" s="22"/>
      <c r="AG361" s="22"/>
      <c r="AH361" s="22"/>
      <c r="AI361" s="22"/>
      <c r="AJ361" s="22"/>
      <c r="AK361" s="22"/>
      <c r="AL361" s="22"/>
      <c r="AM361" s="22"/>
      <c r="AN361" s="22"/>
      <c r="AO361" s="22"/>
      <c r="AP361" s="22"/>
      <c r="AQ361" s="22"/>
      <c r="AR361" s="22"/>
      <c r="AS361" s="22"/>
      <c r="AT361" s="22"/>
      <c r="AU361" s="22"/>
      <c r="AV361" s="22"/>
      <c r="AW361" s="22"/>
      <c r="AX361" s="22"/>
      <c r="AY361" s="22"/>
    </row>
    <row r="362" spans="3:51" x14ac:dyDescent="0.25">
      <c r="C362" s="22"/>
      <c r="D362" s="22"/>
      <c r="E362" s="22"/>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c r="AD362" s="22"/>
      <c r="AE362" s="22"/>
      <c r="AF362" s="22"/>
      <c r="AG362" s="22"/>
      <c r="AH362" s="22"/>
      <c r="AI362" s="22"/>
      <c r="AJ362" s="22"/>
      <c r="AK362" s="22"/>
      <c r="AL362" s="22"/>
      <c r="AM362" s="22"/>
      <c r="AN362" s="22"/>
      <c r="AO362" s="22"/>
      <c r="AP362" s="22"/>
      <c r="AQ362" s="22"/>
      <c r="AR362" s="22"/>
      <c r="AS362" s="22"/>
      <c r="AT362" s="22"/>
      <c r="AU362" s="22"/>
      <c r="AV362" s="22"/>
      <c r="AW362" s="22"/>
      <c r="AX362" s="22"/>
      <c r="AY362" s="22"/>
    </row>
    <row r="363" spans="3:51" x14ac:dyDescent="0.25">
      <c r="C363" s="22"/>
      <c r="D363" s="22"/>
      <c r="E363" s="22"/>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c r="AD363" s="22"/>
      <c r="AE363" s="22"/>
      <c r="AF363" s="22"/>
      <c r="AG363" s="22"/>
      <c r="AH363" s="22"/>
      <c r="AI363" s="22"/>
      <c r="AJ363" s="22"/>
      <c r="AK363" s="22"/>
      <c r="AL363" s="22"/>
      <c r="AM363" s="22"/>
      <c r="AN363" s="22"/>
      <c r="AO363" s="22"/>
      <c r="AP363" s="22"/>
      <c r="AQ363" s="22"/>
      <c r="AR363" s="22"/>
      <c r="AS363" s="22"/>
      <c r="AT363" s="22"/>
      <c r="AU363" s="22"/>
      <c r="AV363" s="22"/>
      <c r="AW363" s="22"/>
      <c r="AX363" s="22"/>
      <c r="AY363" s="22"/>
    </row>
    <row r="364" spans="3:51" x14ac:dyDescent="0.25">
      <c r="C364" s="22"/>
      <c r="D364" s="22"/>
      <c r="E364" s="22"/>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c r="AD364" s="22"/>
      <c r="AE364" s="22"/>
      <c r="AF364" s="22"/>
      <c r="AG364" s="22"/>
      <c r="AH364" s="22"/>
      <c r="AI364" s="22"/>
      <c r="AJ364" s="22"/>
      <c r="AK364" s="22"/>
      <c r="AL364" s="22"/>
      <c r="AM364" s="22"/>
      <c r="AN364" s="22"/>
      <c r="AO364" s="22"/>
      <c r="AP364" s="22"/>
      <c r="AQ364" s="22"/>
      <c r="AR364" s="22"/>
      <c r="AS364" s="22"/>
      <c r="AT364" s="22"/>
      <c r="AU364" s="22"/>
      <c r="AV364" s="22"/>
      <c r="AW364" s="22"/>
      <c r="AX364" s="22"/>
      <c r="AY364" s="22"/>
    </row>
    <row r="365" spans="3:51" x14ac:dyDescent="0.25">
      <c r="C365" s="22"/>
      <c r="D365" s="22"/>
      <c r="E365" s="22"/>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c r="AD365" s="22"/>
      <c r="AE365" s="22"/>
      <c r="AF365" s="22"/>
      <c r="AG365" s="22"/>
      <c r="AH365" s="22"/>
      <c r="AI365" s="22"/>
      <c r="AJ365" s="22"/>
      <c r="AK365" s="22"/>
      <c r="AL365" s="22"/>
      <c r="AM365" s="22"/>
      <c r="AN365" s="22"/>
      <c r="AO365" s="22"/>
      <c r="AP365" s="22"/>
      <c r="AQ365" s="22"/>
      <c r="AR365" s="22"/>
      <c r="AS365" s="22"/>
      <c r="AT365" s="22"/>
      <c r="AU365" s="22"/>
      <c r="AV365" s="22"/>
      <c r="AW365" s="22"/>
      <c r="AX365" s="22"/>
      <c r="AY365" s="22"/>
    </row>
    <row r="366" spans="3:51" x14ac:dyDescent="0.25">
      <c r="C366" s="22"/>
      <c r="D366" s="22"/>
      <c r="E366" s="22"/>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c r="AD366" s="22"/>
      <c r="AE366" s="22"/>
      <c r="AF366" s="22"/>
      <c r="AG366" s="22"/>
      <c r="AH366" s="22"/>
      <c r="AI366" s="22"/>
      <c r="AJ366" s="22"/>
      <c r="AK366" s="22"/>
      <c r="AL366" s="22"/>
      <c r="AM366" s="22"/>
      <c r="AN366" s="22"/>
      <c r="AO366" s="22"/>
      <c r="AP366" s="22"/>
      <c r="AQ366" s="22"/>
      <c r="AR366" s="22"/>
      <c r="AS366" s="22"/>
      <c r="AT366" s="22"/>
      <c r="AU366" s="22"/>
      <c r="AV366" s="22"/>
      <c r="AW366" s="22"/>
      <c r="AX366" s="22"/>
      <c r="AY366" s="22"/>
    </row>
    <row r="367" spans="3:51" x14ac:dyDescent="0.25">
      <c r="C367" s="22"/>
      <c r="D367" s="22"/>
      <c r="E367" s="22"/>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c r="AD367" s="22"/>
      <c r="AE367" s="22"/>
      <c r="AF367" s="22"/>
      <c r="AG367" s="22"/>
      <c r="AH367" s="22"/>
      <c r="AI367" s="22"/>
      <c r="AJ367" s="22"/>
      <c r="AK367" s="22"/>
      <c r="AL367" s="22"/>
      <c r="AM367" s="22"/>
      <c r="AN367" s="22"/>
      <c r="AO367" s="22"/>
      <c r="AP367" s="22"/>
      <c r="AQ367" s="22"/>
      <c r="AR367" s="22"/>
      <c r="AS367" s="22"/>
      <c r="AT367" s="22"/>
      <c r="AU367" s="22"/>
      <c r="AV367" s="22"/>
      <c r="AW367" s="22"/>
      <c r="AX367" s="22"/>
      <c r="AY367" s="22"/>
    </row>
    <row r="368" spans="3:51" x14ac:dyDescent="0.25">
      <c r="C368" s="22"/>
      <c r="D368" s="22"/>
      <c r="E368" s="22"/>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c r="AD368" s="22"/>
      <c r="AE368" s="22"/>
      <c r="AF368" s="22"/>
      <c r="AG368" s="22"/>
      <c r="AH368" s="22"/>
      <c r="AI368" s="22"/>
      <c r="AJ368" s="22"/>
      <c r="AK368" s="22"/>
      <c r="AL368" s="22"/>
      <c r="AM368" s="22"/>
      <c r="AN368" s="22"/>
      <c r="AO368" s="22"/>
      <c r="AP368" s="22"/>
      <c r="AQ368" s="22"/>
      <c r="AR368" s="22"/>
      <c r="AS368" s="22"/>
      <c r="AT368" s="22"/>
      <c r="AU368" s="22"/>
      <c r="AV368" s="22"/>
      <c r="AW368" s="22"/>
      <c r="AX368" s="22"/>
      <c r="AY368" s="22"/>
    </row>
    <row r="369" spans="3:51" x14ac:dyDescent="0.25">
      <c r="C369" s="22"/>
      <c r="D369" s="22"/>
      <c r="E369" s="22"/>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c r="AD369" s="22"/>
      <c r="AE369" s="22"/>
      <c r="AF369" s="22"/>
      <c r="AG369" s="22"/>
      <c r="AH369" s="22"/>
      <c r="AI369" s="22"/>
      <c r="AJ369" s="22"/>
      <c r="AK369" s="22"/>
      <c r="AL369" s="22"/>
      <c r="AM369" s="22"/>
      <c r="AN369" s="22"/>
      <c r="AO369" s="22"/>
      <c r="AP369" s="22"/>
      <c r="AQ369" s="22"/>
      <c r="AR369" s="22"/>
      <c r="AS369" s="22"/>
      <c r="AT369" s="22"/>
      <c r="AU369" s="22"/>
      <c r="AV369" s="22"/>
      <c r="AW369" s="22"/>
      <c r="AX369" s="22"/>
      <c r="AY369" s="22"/>
    </row>
    <row r="370" spans="3:51" x14ac:dyDescent="0.25">
      <c r="C370" s="22"/>
      <c r="D370" s="22"/>
      <c r="E370" s="22"/>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c r="AD370" s="22"/>
      <c r="AE370" s="22"/>
      <c r="AF370" s="22"/>
      <c r="AG370" s="22"/>
      <c r="AH370" s="22"/>
      <c r="AI370" s="22"/>
      <c r="AJ370" s="22"/>
      <c r="AK370" s="22"/>
      <c r="AL370" s="22"/>
      <c r="AM370" s="22"/>
      <c r="AN370" s="22"/>
      <c r="AO370" s="22"/>
      <c r="AP370" s="22"/>
      <c r="AQ370" s="22"/>
      <c r="AR370" s="22"/>
      <c r="AS370" s="22"/>
      <c r="AT370" s="22"/>
      <c r="AU370" s="22"/>
      <c r="AV370" s="22"/>
      <c r="AW370" s="22"/>
      <c r="AX370" s="22"/>
      <c r="AY370" s="22"/>
    </row>
    <row r="371" spans="3:51" x14ac:dyDescent="0.25">
      <c r="C371" s="22"/>
      <c r="D371" s="22"/>
      <c r="E371" s="22"/>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c r="AD371" s="22"/>
      <c r="AE371" s="22"/>
      <c r="AF371" s="22"/>
      <c r="AG371" s="22"/>
      <c r="AH371" s="22"/>
      <c r="AI371" s="22"/>
      <c r="AJ371" s="22"/>
      <c r="AK371" s="22"/>
      <c r="AL371" s="22"/>
      <c r="AM371" s="22"/>
      <c r="AN371" s="22"/>
      <c r="AO371" s="22"/>
      <c r="AP371" s="22"/>
      <c r="AQ371" s="22"/>
      <c r="AR371" s="22"/>
      <c r="AS371" s="22"/>
      <c r="AT371" s="22"/>
      <c r="AU371" s="22"/>
      <c r="AV371" s="22"/>
      <c r="AW371" s="22"/>
      <c r="AX371" s="22"/>
      <c r="AY371" s="22"/>
    </row>
    <row r="372" spans="3:51" x14ac:dyDescent="0.25">
      <c r="C372" s="22"/>
      <c r="D372" s="22"/>
      <c r="E372" s="22"/>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c r="AD372" s="22"/>
      <c r="AE372" s="22"/>
      <c r="AF372" s="22"/>
      <c r="AG372" s="22"/>
      <c r="AH372" s="22"/>
      <c r="AI372" s="22"/>
      <c r="AJ372" s="22"/>
      <c r="AK372" s="22"/>
      <c r="AL372" s="22"/>
      <c r="AM372" s="22"/>
      <c r="AN372" s="22"/>
      <c r="AO372" s="22"/>
      <c r="AP372" s="22"/>
      <c r="AQ372" s="22"/>
      <c r="AR372" s="22"/>
      <c r="AS372" s="22"/>
      <c r="AT372" s="22"/>
      <c r="AU372" s="22"/>
      <c r="AV372" s="22"/>
      <c r="AW372" s="22"/>
      <c r="AX372" s="22"/>
      <c r="AY372" s="22"/>
    </row>
    <row r="373" spans="3:51" x14ac:dyDescent="0.25">
      <c r="C373" s="22"/>
      <c r="D373" s="22"/>
      <c r="E373" s="22"/>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c r="AD373" s="22"/>
      <c r="AE373" s="22"/>
      <c r="AF373" s="22"/>
      <c r="AG373" s="22"/>
      <c r="AH373" s="22"/>
      <c r="AI373" s="22"/>
      <c r="AJ373" s="22"/>
      <c r="AK373" s="22"/>
      <c r="AL373" s="22"/>
      <c r="AM373" s="22"/>
      <c r="AN373" s="22"/>
      <c r="AO373" s="22"/>
      <c r="AP373" s="22"/>
      <c r="AQ373" s="22"/>
      <c r="AR373" s="22"/>
      <c r="AS373" s="22"/>
      <c r="AT373" s="22"/>
      <c r="AU373" s="22"/>
      <c r="AV373" s="22"/>
      <c r="AW373" s="22"/>
      <c r="AX373" s="22"/>
      <c r="AY373" s="22"/>
    </row>
    <row r="374" spans="3:51" x14ac:dyDescent="0.25">
      <c r="C374" s="22"/>
      <c r="D374" s="22"/>
      <c r="E374" s="22"/>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c r="AD374" s="22"/>
      <c r="AE374" s="22"/>
      <c r="AF374" s="22"/>
      <c r="AG374" s="22"/>
      <c r="AH374" s="22"/>
      <c r="AI374" s="22"/>
      <c r="AJ374" s="22"/>
      <c r="AK374" s="22"/>
      <c r="AL374" s="22"/>
      <c r="AM374" s="22"/>
      <c r="AN374" s="22"/>
      <c r="AO374" s="22"/>
      <c r="AP374" s="22"/>
      <c r="AQ374" s="22"/>
      <c r="AR374" s="22"/>
      <c r="AS374" s="22"/>
      <c r="AT374" s="22"/>
      <c r="AU374" s="22"/>
      <c r="AV374" s="22"/>
      <c r="AW374" s="22"/>
      <c r="AX374" s="22"/>
      <c r="AY374" s="22"/>
    </row>
    <row r="375" spans="3:51" x14ac:dyDescent="0.25">
      <c r="C375" s="22"/>
      <c r="D375" s="22"/>
      <c r="E375" s="22"/>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c r="AD375" s="22"/>
      <c r="AE375" s="22"/>
      <c r="AF375" s="22"/>
      <c r="AG375" s="22"/>
      <c r="AH375" s="22"/>
      <c r="AI375" s="22"/>
      <c r="AJ375" s="22"/>
      <c r="AK375" s="22"/>
      <c r="AL375" s="22"/>
      <c r="AM375" s="22"/>
      <c r="AN375" s="22"/>
      <c r="AO375" s="22"/>
      <c r="AP375" s="22"/>
      <c r="AQ375" s="22"/>
      <c r="AR375" s="22"/>
      <c r="AS375" s="22"/>
      <c r="AT375" s="22"/>
      <c r="AU375" s="22"/>
      <c r="AV375" s="22"/>
      <c r="AW375" s="22"/>
      <c r="AX375" s="22"/>
      <c r="AY375" s="22"/>
    </row>
    <row r="376" spans="3:51" x14ac:dyDescent="0.25">
      <c r="C376" s="22"/>
      <c r="D376" s="22"/>
      <c r="E376" s="22"/>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c r="AD376" s="22"/>
      <c r="AE376" s="22"/>
      <c r="AF376" s="22"/>
      <c r="AG376" s="22"/>
      <c r="AH376" s="22"/>
      <c r="AI376" s="22"/>
      <c r="AJ376" s="22"/>
      <c r="AK376" s="22"/>
      <c r="AL376" s="22"/>
      <c r="AM376" s="22"/>
      <c r="AN376" s="22"/>
      <c r="AO376" s="22"/>
      <c r="AP376" s="22"/>
      <c r="AQ376" s="22"/>
      <c r="AR376" s="22"/>
      <c r="AS376" s="22"/>
      <c r="AT376" s="22"/>
      <c r="AU376" s="22"/>
      <c r="AV376" s="22"/>
      <c r="AW376" s="22"/>
      <c r="AX376" s="22"/>
      <c r="AY376" s="22"/>
    </row>
    <row r="377" spans="3:51" x14ac:dyDescent="0.25">
      <c r="C377" s="22"/>
      <c r="D377" s="22"/>
      <c r="E377" s="22"/>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c r="AD377" s="22"/>
      <c r="AE377" s="22"/>
      <c r="AF377" s="22"/>
      <c r="AG377" s="22"/>
      <c r="AH377" s="22"/>
      <c r="AI377" s="22"/>
      <c r="AJ377" s="22"/>
      <c r="AK377" s="22"/>
      <c r="AL377" s="22"/>
      <c r="AM377" s="22"/>
      <c r="AN377" s="22"/>
      <c r="AO377" s="22"/>
      <c r="AP377" s="22"/>
      <c r="AQ377" s="22"/>
      <c r="AR377" s="22"/>
      <c r="AS377" s="22"/>
      <c r="AT377" s="22"/>
      <c r="AU377" s="22"/>
      <c r="AV377" s="22"/>
      <c r="AW377" s="22"/>
      <c r="AX377" s="22"/>
      <c r="AY377" s="22"/>
    </row>
    <row r="378" spans="3:51" x14ac:dyDescent="0.25">
      <c r="C378" s="22"/>
      <c r="D378" s="22"/>
      <c r="E378" s="22"/>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c r="AD378" s="22"/>
      <c r="AE378" s="22"/>
      <c r="AF378" s="22"/>
      <c r="AG378" s="22"/>
      <c r="AH378" s="22"/>
      <c r="AI378" s="22"/>
      <c r="AJ378" s="22"/>
      <c r="AK378" s="22"/>
      <c r="AL378" s="22"/>
      <c r="AM378" s="22"/>
      <c r="AN378" s="22"/>
      <c r="AO378" s="22"/>
      <c r="AP378" s="22"/>
      <c r="AQ378" s="22"/>
      <c r="AR378" s="22"/>
      <c r="AS378" s="22"/>
      <c r="AT378" s="22"/>
      <c r="AU378" s="22"/>
      <c r="AV378" s="22"/>
      <c r="AW378" s="22"/>
      <c r="AX378" s="22"/>
      <c r="AY378" s="22"/>
    </row>
    <row r="379" spans="3:51" x14ac:dyDescent="0.25">
      <c r="C379" s="22"/>
      <c r="D379" s="22"/>
      <c r="E379" s="22"/>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c r="AD379" s="22"/>
      <c r="AE379" s="22"/>
      <c r="AF379" s="22"/>
      <c r="AG379" s="22"/>
      <c r="AH379" s="22"/>
      <c r="AI379" s="22"/>
      <c r="AJ379" s="22"/>
      <c r="AK379" s="22"/>
      <c r="AL379" s="22"/>
      <c r="AM379" s="22"/>
      <c r="AN379" s="22"/>
      <c r="AO379" s="22"/>
      <c r="AP379" s="22"/>
      <c r="AQ379" s="22"/>
      <c r="AR379" s="22"/>
      <c r="AS379" s="22"/>
      <c r="AT379" s="22"/>
      <c r="AU379" s="22"/>
      <c r="AV379" s="22"/>
      <c r="AW379" s="22"/>
      <c r="AX379" s="22"/>
      <c r="AY379" s="22"/>
    </row>
    <row r="380" spans="3:51" x14ac:dyDescent="0.25">
      <c r="C380" s="22"/>
      <c r="D380" s="22"/>
      <c r="E380" s="22"/>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c r="AD380" s="22"/>
      <c r="AE380" s="22"/>
      <c r="AF380" s="22"/>
      <c r="AG380" s="22"/>
      <c r="AH380" s="22"/>
      <c r="AI380" s="22"/>
      <c r="AJ380" s="22"/>
      <c r="AK380" s="22"/>
      <c r="AL380" s="22"/>
      <c r="AM380" s="22"/>
      <c r="AN380" s="22"/>
      <c r="AO380" s="22"/>
      <c r="AP380" s="22"/>
      <c r="AQ380" s="22"/>
      <c r="AR380" s="22"/>
      <c r="AS380" s="22"/>
      <c r="AT380" s="22"/>
      <c r="AU380" s="22"/>
      <c r="AV380" s="22"/>
      <c r="AW380" s="22"/>
      <c r="AX380" s="22"/>
      <c r="AY380" s="22"/>
    </row>
    <row r="381" spans="3:51" x14ac:dyDescent="0.25">
      <c r="C381" s="22"/>
      <c r="D381" s="22"/>
      <c r="E381" s="22"/>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c r="AD381" s="22"/>
      <c r="AE381" s="22"/>
      <c r="AF381" s="22"/>
      <c r="AG381" s="22"/>
      <c r="AH381" s="22"/>
      <c r="AI381" s="22"/>
      <c r="AJ381" s="22"/>
      <c r="AK381" s="22"/>
      <c r="AL381" s="22"/>
      <c r="AM381" s="22"/>
      <c r="AN381" s="22"/>
      <c r="AO381" s="22"/>
      <c r="AP381" s="22"/>
      <c r="AQ381" s="22"/>
      <c r="AR381" s="22"/>
      <c r="AS381" s="22"/>
      <c r="AT381" s="22"/>
      <c r="AU381" s="22"/>
      <c r="AV381" s="22"/>
      <c r="AW381" s="22"/>
      <c r="AX381" s="22"/>
      <c r="AY381" s="22"/>
    </row>
    <row r="382" spans="3:51" x14ac:dyDescent="0.25">
      <c r="C382" s="22"/>
      <c r="D382" s="22"/>
      <c r="E382" s="22"/>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c r="AD382" s="22"/>
      <c r="AE382" s="22"/>
      <c r="AF382" s="22"/>
      <c r="AG382" s="22"/>
      <c r="AH382" s="22"/>
      <c r="AI382" s="22"/>
      <c r="AJ382" s="22"/>
      <c r="AK382" s="22"/>
      <c r="AL382" s="22"/>
      <c r="AM382" s="22"/>
      <c r="AN382" s="22"/>
      <c r="AO382" s="22"/>
      <c r="AP382" s="22"/>
      <c r="AQ382" s="22"/>
      <c r="AR382" s="22"/>
      <c r="AS382" s="22"/>
      <c r="AT382" s="22"/>
      <c r="AU382" s="22"/>
      <c r="AV382" s="22"/>
      <c r="AW382" s="22"/>
      <c r="AX382" s="22"/>
      <c r="AY382" s="22"/>
    </row>
    <row r="383" spans="3:51" x14ac:dyDescent="0.25">
      <c r="C383" s="22"/>
      <c r="D383" s="22"/>
      <c r="E383" s="22"/>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c r="AD383" s="22"/>
      <c r="AE383" s="22"/>
      <c r="AF383" s="22"/>
      <c r="AG383" s="22"/>
      <c r="AH383" s="22"/>
      <c r="AI383" s="22"/>
      <c r="AJ383" s="22"/>
      <c r="AK383" s="22"/>
      <c r="AL383" s="22"/>
      <c r="AM383" s="22"/>
      <c r="AN383" s="22"/>
      <c r="AO383" s="22"/>
      <c r="AP383" s="22"/>
      <c r="AQ383" s="22"/>
      <c r="AR383" s="22"/>
      <c r="AS383" s="22"/>
      <c r="AT383" s="22"/>
      <c r="AU383" s="22"/>
      <c r="AV383" s="22"/>
      <c r="AW383" s="22"/>
      <c r="AX383" s="22"/>
      <c r="AY383" s="22"/>
    </row>
    <row r="384" spans="3:51" x14ac:dyDescent="0.25">
      <c r="C384" s="22"/>
      <c r="D384" s="22"/>
      <c r="E384" s="22"/>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c r="AD384" s="22"/>
      <c r="AE384" s="22"/>
      <c r="AF384" s="22"/>
      <c r="AG384" s="22"/>
      <c r="AH384" s="22"/>
      <c r="AI384" s="22"/>
      <c r="AJ384" s="22"/>
      <c r="AK384" s="22"/>
      <c r="AL384" s="22"/>
      <c r="AM384" s="22"/>
      <c r="AN384" s="22"/>
      <c r="AO384" s="22"/>
      <c r="AP384" s="22"/>
      <c r="AQ384" s="22"/>
      <c r="AR384" s="22"/>
      <c r="AS384" s="22"/>
      <c r="AT384" s="22"/>
      <c r="AU384" s="22"/>
      <c r="AV384" s="22"/>
      <c r="AW384" s="22"/>
      <c r="AX384" s="22"/>
      <c r="AY384" s="22"/>
    </row>
    <row r="385" spans="3:51" x14ac:dyDescent="0.25">
      <c r="C385" s="22"/>
      <c r="D385" s="22"/>
      <c r="E385" s="22"/>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c r="AD385" s="22"/>
      <c r="AE385" s="22"/>
      <c r="AF385" s="22"/>
      <c r="AG385" s="22"/>
      <c r="AH385" s="22"/>
      <c r="AI385" s="22"/>
      <c r="AJ385" s="22"/>
      <c r="AK385" s="22"/>
      <c r="AL385" s="22"/>
      <c r="AM385" s="22"/>
      <c r="AN385" s="22"/>
      <c r="AO385" s="22"/>
      <c r="AP385" s="22"/>
      <c r="AQ385" s="22"/>
      <c r="AR385" s="22"/>
      <c r="AS385" s="22"/>
      <c r="AT385" s="22"/>
      <c r="AU385" s="22"/>
      <c r="AV385" s="22"/>
      <c r="AW385" s="22"/>
      <c r="AX385" s="22"/>
      <c r="AY385" s="22"/>
    </row>
    <row r="386" spans="3:51" x14ac:dyDescent="0.25">
      <c r="C386" s="22"/>
      <c r="D386" s="22"/>
      <c r="E386" s="22"/>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c r="AD386" s="22"/>
      <c r="AE386" s="22"/>
      <c r="AF386" s="22"/>
      <c r="AG386" s="22"/>
      <c r="AH386" s="22"/>
      <c r="AI386" s="22"/>
      <c r="AJ386" s="22"/>
      <c r="AK386" s="22"/>
      <c r="AL386" s="22"/>
      <c r="AM386" s="22"/>
      <c r="AN386" s="22"/>
      <c r="AO386" s="22"/>
      <c r="AP386" s="22"/>
      <c r="AQ386" s="22"/>
      <c r="AR386" s="22"/>
      <c r="AS386" s="22"/>
      <c r="AT386" s="22"/>
      <c r="AU386" s="22"/>
      <c r="AV386" s="22"/>
      <c r="AW386" s="22"/>
      <c r="AX386" s="22"/>
      <c r="AY386" s="22"/>
    </row>
    <row r="387" spans="3:51" x14ac:dyDescent="0.25">
      <c r="C387" s="22"/>
      <c r="D387" s="22"/>
      <c r="E387" s="22"/>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c r="AD387" s="22"/>
      <c r="AE387" s="22"/>
      <c r="AF387" s="22"/>
      <c r="AG387" s="22"/>
      <c r="AH387" s="22"/>
      <c r="AI387" s="22"/>
      <c r="AJ387" s="22"/>
      <c r="AK387" s="22"/>
      <c r="AL387" s="22"/>
      <c r="AM387" s="22"/>
      <c r="AN387" s="22"/>
      <c r="AO387" s="22"/>
      <c r="AP387" s="22"/>
      <c r="AQ387" s="22"/>
      <c r="AR387" s="22"/>
      <c r="AS387" s="22"/>
      <c r="AT387" s="22"/>
      <c r="AU387" s="22"/>
      <c r="AV387" s="22"/>
      <c r="AW387" s="22"/>
      <c r="AX387" s="22"/>
      <c r="AY387" s="22"/>
    </row>
    <row r="388" spans="3:51" x14ac:dyDescent="0.25">
      <c r="C388" s="22"/>
      <c r="D388" s="22"/>
      <c r="E388" s="22"/>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c r="AD388" s="22"/>
      <c r="AE388" s="22"/>
      <c r="AF388" s="22"/>
      <c r="AG388" s="22"/>
      <c r="AH388" s="22"/>
      <c r="AI388" s="22"/>
      <c r="AJ388" s="22"/>
      <c r="AK388" s="22"/>
      <c r="AL388" s="22"/>
      <c r="AM388" s="22"/>
      <c r="AN388" s="22"/>
      <c r="AO388" s="22"/>
      <c r="AP388" s="22"/>
      <c r="AQ388" s="22"/>
      <c r="AR388" s="22"/>
      <c r="AS388" s="22"/>
      <c r="AT388" s="22"/>
      <c r="AU388" s="22"/>
      <c r="AV388" s="22"/>
      <c r="AW388" s="22"/>
      <c r="AX388" s="22"/>
      <c r="AY388" s="22"/>
    </row>
    <row r="389" spans="3:51" x14ac:dyDescent="0.25">
      <c r="C389" s="22"/>
      <c r="D389" s="22"/>
      <c r="E389" s="22"/>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c r="AD389" s="22"/>
      <c r="AE389" s="22"/>
      <c r="AF389" s="22"/>
      <c r="AG389" s="22"/>
      <c r="AH389" s="22"/>
      <c r="AI389" s="22"/>
      <c r="AJ389" s="22"/>
      <c r="AK389" s="22"/>
      <c r="AL389" s="22"/>
      <c r="AM389" s="22"/>
      <c r="AN389" s="22"/>
      <c r="AO389" s="22"/>
      <c r="AP389" s="22"/>
      <c r="AQ389" s="22"/>
      <c r="AR389" s="22"/>
      <c r="AS389" s="22"/>
      <c r="AT389" s="22"/>
      <c r="AU389" s="22"/>
      <c r="AV389" s="22"/>
      <c r="AW389" s="22"/>
      <c r="AX389" s="22"/>
      <c r="AY389" s="22"/>
    </row>
    <row r="390" spans="3:51" x14ac:dyDescent="0.25">
      <c r="C390" s="22"/>
      <c r="D390" s="22"/>
      <c r="E390" s="22"/>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c r="AD390" s="22"/>
      <c r="AE390" s="22"/>
      <c r="AF390" s="22"/>
      <c r="AG390" s="22"/>
      <c r="AH390" s="22"/>
      <c r="AI390" s="22"/>
      <c r="AJ390" s="22"/>
      <c r="AK390" s="22"/>
      <c r="AL390" s="22"/>
      <c r="AM390" s="22"/>
      <c r="AN390" s="22"/>
      <c r="AO390" s="22"/>
      <c r="AP390" s="22"/>
      <c r="AQ390" s="22"/>
      <c r="AR390" s="22"/>
      <c r="AS390" s="22"/>
      <c r="AT390" s="22"/>
      <c r="AU390" s="22"/>
      <c r="AV390" s="22"/>
      <c r="AW390" s="22"/>
      <c r="AX390" s="22"/>
      <c r="AY390" s="22"/>
    </row>
    <row r="391" spans="3:51" x14ac:dyDescent="0.25">
      <c r="C391" s="22"/>
      <c r="D391" s="22"/>
      <c r="E391" s="22"/>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c r="AD391" s="22"/>
      <c r="AE391" s="22"/>
      <c r="AF391" s="22"/>
      <c r="AG391" s="22"/>
      <c r="AH391" s="22"/>
      <c r="AI391" s="22"/>
      <c r="AJ391" s="22"/>
      <c r="AK391" s="22"/>
      <c r="AL391" s="22"/>
      <c r="AM391" s="22"/>
      <c r="AN391" s="22"/>
      <c r="AO391" s="22"/>
      <c r="AP391" s="22"/>
      <c r="AQ391" s="22"/>
      <c r="AR391" s="22"/>
      <c r="AS391" s="22"/>
      <c r="AT391" s="22"/>
      <c r="AU391" s="22"/>
      <c r="AV391" s="22"/>
      <c r="AW391" s="22"/>
      <c r="AX391" s="22"/>
      <c r="AY391" s="22"/>
    </row>
    <row r="392" spans="3:51" x14ac:dyDescent="0.25">
      <c r="C392" s="22"/>
      <c r="D392" s="22"/>
      <c r="E392" s="22"/>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c r="AD392" s="22"/>
      <c r="AE392" s="22"/>
      <c r="AF392" s="22"/>
      <c r="AG392" s="22"/>
      <c r="AH392" s="22"/>
      <c r="AI392" s="22"/>
      <c r="AJ392" s="22"/>
      <c r="AK392" s="22"/>
      <c r="AL392" s="22"/>
      <c r="AM392" s="22"/>
      <c r="AN392" s="22"/>
      <c r="AO392" s="22"/>
      <c r="AP392" s="22"/>
      <c r="AQ392" s="22"/>
      <c r="AR392" s="22"/>
      <c r="AS392" s="22"/>
      <c r="AT392" s="22"/>
      <c r="AU392" s="22"/>
      <c r="AV392" s="22"/>
      <c r="AW392" s="22"/>
      <c r="AX392" s="22"/>
      <c r="AY392" s="22"/>
    </row>
    <row r="393" spans="3:51" x14ac:dyDescent="0.25">
      <c r="C393" s="22"/>
      <c r="D393" s="22"/>
      <c r="E393" s="22"/>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c r="AD393" s="22"/>
      <c r="AE393" s="22"/>
      <c r="AF393" s="22"/>
      <c r="AG393" s="22"/>
      <c r="AH393" s="22"/>
      <c r="AI393" s="22"/>
      <c r="AJ393" s="22"/>
      <c r="AK393" s="22"/>
      <c r="AL393" s="22"/>
      <c r="AM393" s="22"/>
      <c r="AN393" s="22"/>
      <c r="AO393" s="22"/>
      <c r="AP393" s="22"/>
      <c r="AQ393" s="22"/>
      <c r="AR393" s="22"/>
      <c r="AS393" s="22"/>
      <c r="AT393" s="22"/>
      <c r="AU393" s="22"/>
      <c r="AV393" s="22"/>
      <c r="AW393" s="22"/>
      <c r="AX393" s="22"/>
      <c r="AY393" s="22"/>
    </row>
    <row r="394" spans="3:51" x14ac:dyDescent="0.25">
      <c r="C394" s="22"/>
      <c r="D394" s="22"/>
      <c r="E394" s="22"/>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c r="AD394" s="22"/>
      <c r="AE394" s="22"/>
      <c r="AF394" s="22"/>
      <c r="AG394" s="22"/>
      <c r="AH394" s="22"/>
      <c r="AI394" s="22"/>
      <c r="AJ394" s="22"/>
      <c r="AK394" s="22"/>
      <c r="AL394" s="22"/>
      <c r="AM394" s="22"/>
      <c r="AN394" s="22"/>
      <c r="AO394" s="22"/>
      <c r="AP394" s="22"/>
      <c r="AQ394" s="22"/>
      <c r="AR394" s="22"/>
      <c r="AS394" s="22"/>
      <c r="AT394" s="22"/>
      <c r="AU394" s="22"/>
      <c r="AV394" s="22"/>
      <c r="AW394" s="22"/>
      <c r="AX394" s="22"/>
      <c r="AY394" s="22"/>
    </row>
    <row r="395" spans="3:51" x14ac:dyDescent="0.25">
      <c r="C395" s="22"/>
      <c r="D395" s="22"/>
      <c r="E395" s="22"/>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c r="AD395" s="22"/>
      <c r="AE395" s="22"/>
      <c r="AF395" s="22"/>
      <c r="AG395" s="22"/>
      <c r="AH395" s="22"/>
      <c r="AI395" s="22"/>
      <c r="AJ395" s="22"/>
      <c r="AK395" s="22"/>
      <c r="AL395" s="22"/>
      <c r="AM395" s="22"/>
      <c r="AN395" s="22"/>
      <c r="AO395" s="22"/>
      <c r="AP395" s="22"/>
      <c r="AQ395" s="22"/>
      <c r="AR395" s="22"/>
      <c r="AS395" s="22"/>
      <c r="AT395" s="22"/>
      <c r="AU395" s="22"/>
      <c r="AV395" s="22"/>
      <c r="AW395" s="22"/>
      <c r="AX395" s="22"/>
      <c r="AY395" s="22"/>
    </row>
    <row r="396" spans="3:51" x14ac:dyDescent="0.25">
      <c r="C396" s="22"/>
      <c r="D396" s="22"/>
      <c r="E396" s="22"/>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c r="AD396" s="22"/>
      <c r="AE396" s="22"/>
      <c r="AF396" s="22"/>
      <c r="AG396" s="22"/>
      <c r="AH396" s="22"/>
      <c r="AI396" s="22"/>
      <c r="AJ396" s="22"/>
      <c r="AK396" s="22"/>
      <c r="AL396" s="22"/>
      <c r="AM396" s="22"/>
      <c r="AN396" s="22"/>
      <c r="AO396" s="22"/>
      <c r="AP396" s="22"/>
      <c r="AQ396" s="22"/>
      <c r="AR396" s="22"/>
      <c r="AS396" s="22"/>
      <c r="AT396" s="22"/>
      <c r="AU396" s="22"/>
      <c r="AV396" s="22"/>
      <c r="AW396" s="22"/>
      <c r="AX396" s="22"/>
      <c r="AY396" s="22"/>
    </row>
    <row r="397" spans="3:51" x14ac:dyDescent="0.25">
      <c r="C397" s="22"/>
      <c r="D397" s="22"/>
      <c r="E397" s="22"/>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c r="AD397" s="22"/>
      <c r="AE397" s="22"/>
      <c r="AF397" s="22"/>
      <c r="AG397" s="22"/>
      <c r="AH397" s="22"/>
      <c r="AI397" s="22"/>
      <c r="AJ397" s="22"/>
      <c r="AK397" s="22"/>
      <c r="AL397" s="22"/>
      <c r="AM397" s="22"/>
      <c r="AN397" s="22"/>
      <c r="AO397" s="22"/>
      <c r="AP397" s="22"/>
      <c r="AQ397" s="22"/>
      <c r="AR397" s="22"/>
      <c r="AS397" s="22"/>
      <c r="AT397" s="22"/>
      <c r="AU397" s="22"/>
      <c r="AV397" s="22"/>
      <c r="AW397" s="22"/>
      <c r="AX397" s="22"/>
      <c r="AY397" s="22"/>
    </row>
    <row r="398" spans="3:51" x14ac:dyDescent="0.25">
      <c r="C398" s="22"/>
      <c r="D398" s="22"/>
      <c r="E398" s="22"/>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c r="AD398" s="22"/>
      <c r="AE398" s="22"/>
      <c r="AF398" s="22"/>
      <c r="AG398" s="22"/>
      <c r="AH398" s="22"/>
      <c r="AI398" s="22"/>
      <c r="AJ398" s="22"/>
      <c r="AK398" s="22"/>
      <c r="AL398" s="22"/>
      <c r="AM398" s="22"/>
      <c r="AN398" s="22"/>
      <c r="AO398" s="22"/>
      <c r="AP398" s="22"/>
      <c r="AQ398" s="22"/>
      <c r="AR398" s="22"/>
      <c r="AS398" s="22"/>
      <c r="AT398" s="22"/>
      <c r="AU398" s="22"/>
      <c r="AV398" s="22"/>
      <c r="AW398" s="22"/>
      <c r="AX398" s="22"/>
      <c r="AY398" s="22"/>
    </row>
    <row r="399" spans="3:51" x14ac:dyDescent="0.25">
      <c r="C399" s="22"/>
      <c r="D399" s="22"/>
      <c r="E399" s="22"/>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c r="AD399" s="22"/>
      <c r="AE399" s="22"/>
      <c r="AF399" s="22"/>
      <c r="AG399" s="22"/>
      <c r="AH399" s="22"/>
      <c r="AI399" s="22"/>
      <c r="AJ399" s="22"/>
      <c r="AK399" s="22"/>
      <c r="AL399" s="22"/>
      <c r="AM399" s="22"/>
      <c r="AN399" s="22"/>
      <c r="AO399" s="22"/>
      <c r="AP399" s="22"/>
      <c r="AQ399" s="22"/>
      <c r="AR399" s="22"/>
      <c r="AS399" s="22"/>
      <c r="AT399" s="22"/>
      <c r="AU399" s="22"/>
      <c r="AV399" s="22"/>
      <c r="AW399" s="22"/>
      <c r="AX399" s="22"/>
      <c r="AY399" s="22"/>
    </row>
    <row r="400" spans="3:51" x14ac:dyDescent="0.25">
      <c r="C400" s="22"/>
      <c r="D400" s="22"/>
      <c r="E400" s="22"/>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c r="AD400" s="22"/>
      <c r="AE400" s="22"/>
      <c r="AF400" s="22"/>
      <c r="AG400" s="22"/>
      <c r="AH400" s="22"/>
      <c r="AI400" s="22"/>
      <c r="AJ400" s="22"/>
      <c r="AK400" s="22"/>
      <c r="AL400" s="22"/>
      <c r="AM400" s="22"/>
      <c r="AN400" s="22"/>
      <c r="AO400" s="22"/>
      <c r="AP400" s="22"/>
      <c r="AQ400" s="22"/>
      <c r="AR400" s="22"/>
      <c r="AS400" s="22"/>
      <c r="AT400" s="22"/>
      <c r="AU400" s="22"/>
      <c r="AV400" s="22"/>
      <c r="AW400" s="22"/>
      <c r="AX400" s="22"/>
      <c r="AY400" s="22"/>
    </row>
    <row r="401" spans="3:51" x14ac:dyDescent="0.25">
      <c r="C401" s="22"/>
      <c r="D401" s="22"/>
      <c r="E401" s="22"/>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c r="AD401" s="22"/>
      <c r="AE401" s="22"/>
      <c r="AF401" s="22"/>
      <c r="AG401" s="22"/>
      <c r="AH401" s="22"/>
      <c r="AI401" s="22"/>
      <c r="AJ401" s="22"/>
      <c r="AK401" s="22"/>
      <c r="AL401" s="22"/>
      <c r="AM401" s="22"/>
      <c r="AN401" s="22"/>
      <c r="AO401" s="22"/>
      <c r="AP401" s="22"/>
      <c r="AQ401" s="22"/>
      <c r="AR401" s="22"/>
      <c r="AS401" s="22"/>
      <c r="AT401" s="22"/>
      <c r="AU401" s="22"/>
      <c r="AV401" s="22"/>
      <c r="AW401" s="22"/>
      <c r="AX401" s="22"/>
      <c r="AY401" s="22"/>
    </row>
    <row r="402" spans="3:51" x14ac:dyDescent="0.25">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c r="AI402" s="22"/>
      <c r="AJ402" s="22"/>
      <c r="AK402" s="22"/>
      <c r="AL402" s="22"/>
      <c r="AM402" s="22"/>
      <c r="AN402" s="22"/>
      <c r="AO402" s="22"/>
      <c r="AP402" s="22"/>
      <c r="AQ402" s="22"/>
      <c r="AR402" s="22"/>
      <c r="AS402" s="22"/>
      <c r="AT402" s="22"/>
      <c r="AU402" s="22"/>
      <c r="AV402" s="22"/>
      <c r="AW402" s="22"/>
      <c r="AX402" s="22"/>
      <c r="AY402" s="22"/>
    </row>
    <row r="403" spans="3:51" x14ac:dyDescent="0.25">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2"/>
      <c r="AH403" s="22"/>
      <c r="AI403" s="22"/>
      <c r="AJ403" s="22"/>
      <c r="AK403" s="22"/>
      <c r="AL403" s="22"/>
      <c r="AM403" s="22"/>
      <c r="AN403" s="22"/>
      <c r="AO403" s="22"/>
      <c r="AP403" s="22"/>
      <c r="AQ403" s="22"/>
      <c r="AR403" s="22"/>
      <c r="AS403" s="22"/>
      <c r="AT403" s="22"/>
      <c r="AU403" s="22"/>
      <c r="AV403" s="22"/>
      <c r="AW403" s="22"/>
      <c r="AX403" s="22"/>
      <c r="AY403" s="22"/>
    </row>
    <row r="404" spans="3:51" x14ac:dyDescent="0.25">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2"/>
      <c r="AH404" s="22"/>
      <c r="AI404" s="22"/>
      <c r="AJ404" s="22"/>
      <c r="AK404" s="22"/>
      <c r="AL404" s="22"/>
      <c r="AM404" s="22"/>
      <c r="AN404" s="22"/>
      <c r="AO404" s="22"/>
      <c r="AP404" s="22"/>
      <c r="AQ404" s="22"/>
      <c r="AR404" s="22"/>
      <c r="AS404" s="22"/>
      <c r="AT404" s="22"/>
      <c r="AU404" s="22"/>
      <c r="AV404" s="22"/>
      <c r="AW404" s="22"/>
      <c r="AX404" s="22"/>
      <c r="AY404" s="22"/>
    </row>
    <row r="405" spans="3:51" x14ac:dyDescent="0.25">
      <c r="C405" s="22"/>
      <c r="D405" s="22"/>
      <c r="E405" s="22"/>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c r="AD405" s="22"/>
      <c r="AE405" s="22"/>
      <c r="AF405" s="22"/>
      <c r="AG405" s="22"/>
      <c r="AH405" s="22"/>
      <c r="AI405" s="22"/>
      <c r="AJ405" s="22"/>
      <c r="AK405" s="22"/>
      <c r="AL405" s="22"/>
      <c r="AM405" s="22"/>
      <c r="AN405" s="22"/>
      <c r="AO405" s="22"/>
      <c r="AP405" s="22"/>
      <c r="AQ405" s="22"/>
      <c r="AR405" s="22"/>
      <c r="AS405" s="22"/>
      <c r="AT405" s="22"/>
      <c r="AU405" s="22"/>
      <c r="AV405" s="22"/>
      <c r="AW405" s="22"/>
      <c r="AX405" s="22"/>
      <c r="AY405" s="22"/>
    </row>
    <row r="406" spans="3:51" x14ac:dyDescent="0.25">
      <c r="C406" s="22"/>
      <c r="D406" s="22"/>
      <c r="E406" s="22"/>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c r="AD406" s="22"/>
      <c r="AE406" s="22"/>
      <c r="AF406" s="22"/>
      <c r="AG406" s="22"/>
      <c r="AH406" s="22"/>
      <c r="AI406" s="22"/>
      <c r="AJ406" s="22"/>
      <c r="AK406" s="22"/>
      <c r="AL406" s="22"/>
      <c r="AM406" s="22"/>
      <c r="AN406" s="22"/>
      <c r="AO406" s="22"/>
      <c r="AP406" s="22"/>
      <c r="AQ406" s="22"/>
      <c r="AR406" s="22"/>
      <c r="AS406" s="22"/>
      <c r="AT406" s="22"/>
      <c r="AU406" s="22"/>
      <c r="AV406" s="22"/>
      <c r="AW406" s="22"/>
      <c r="AX406" s="22"/>
      <c r="AY406" s="22"/>
    </row>
    <row r="407" spans="3:51" x14ac:dyDescent="0.25">
      <c r="C407" s="22"/>
      <c r="D407" s="22"/>
      <c r="E407" s="22"/>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c r="AD407" s="22"/>
      <c r="AE407" s="22"/>
      <c r="AF407" s="22"/>
      <c r="AG407" s="22"/>
      <c r="AH407" s="22"/>
      <c r="AI407" s="22"/>
      <c r="AJ407" s="22"/>
      <c r="AK407" s="22"/>
      <c r="AL407" s="22"/>
      <c r="AM407" s="22"/>
      <c r="AN407" s="22"/>
      <c r="AO407" s="22"/>
      <c r="AP407" s="22"/>
      <c r="AQ407" s="22"/>
      <c r="AR407" s="22"/>
      <c r="AS407" s="22"/>
      <c r="AT407" s="22"/>
      <c r="AU407" s="22"/>
      <c r="AV407" s="22"/>
      <c r="AW407" s="22"/>
      <c r="AX407" s="22"/>
      <c r="AY407" s="22"/>
    </row>
    <row r="408" spans="3:51" x14ac:dyDescent="0.25">
      <c r="C408" s="22"/>
      <c r="D408" s="22"/>
      <c r="E408" s="22"/>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c r="AD408" s="22"/>
      <c r="AE408" s="22"/>
      <c r="AF408" s="22"/>
      <c r="AG408" s="22"/>
      <c r="AH408" s="22"/>
      <c r="AI408" s="22"/>
      <c r="AJ408" s="22"/>
      <c r="AK408" s="22"/>
      <c r="AL408" s="22"/>
      <c r="AM408" s="22"/>
      <c r="AN408" s="22"/>
      <c r="AO408" s="22"/>
      <c r="AP408" s="22"/>
      <c r="AQ408" s="22"/>
      <c r="AR408" s="22"/>
      <c r="AS408" s="22"/>
      <c r="AT408" s="22"/>
      <c r="AU408" s="22"/>
      <c r="AV408" s="22"/>
      <c r="AW408" s="22"/>
      <c r="AX408" s="22"/>
      <c r="AY408" s="22"/>
    </row>
    <row r="409" spans="3:51" x14ac:dyDescent="0.25">
      <c r="C409" s="22"/>
      <c r="D409" s="22"/>
      <c r="E409" s="22"/>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c r="AD409" s="22"/>
      <c r="AE409" s="22"/>
      <c r="AF409" s="22"/>
      <c r="AG409" s="22"/>
      <c r="AH409" s="22"/>
      <c r="AI409" s="22"/>
      <c r="AJ409" s="22"/>
      <c r="AK409" s="22"/>
      <c r="AL409" s="22"/>
      <c r="AM409" s="22"/>
      <c r="AN409" s="22"/>
      <c r="AO409" s="22"/>
      <c r="AP409" s="22"/>
      <c r="AQ409" s="22"/>
      <c r="AR409" s="22"/>
      <c r="AS409" s="22"/>
      <c r="AT409" s="22"/>
      <c r="AU409" s="22"/>
      <c r="AV409" s="22"/>
      <c r="AW409" s="22"/>
      <c r="AX409" s="22"/>
      <c r="AY409" s="22"/>
    </row>
    <row r="410" spans="3:51" x14ac:dyDescent="0.25">
      <c r="C410" s="22"/>
      <c r="D410" s="22"/>
      <c r="E410" s="22"/>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c r="AD410" s="22"/>
      <c r="AE410" s="22"/>
      <c r="AF410" s="22"/>
      <c r="AG410" s="22"/>
      <c r="AH410" s="22"/>
      <c r="AI410" s="22"/>
      <c r="AJ410" s="22"/>
      <c r="AK410" s="22"/>
      <c r="AL410" s="22"/>
      <c r="AM410" s="22"/>
      <c r="AN410" s="22"/>
      <c r="AO410" s="22"/>
      <c r="AP410" s="22"/>
      <c r="AQ410" s="22"/>
      <c r="AR410" s="22"/>
      <c r="AS410" s="22"/>
      <c r="AT410" s="22"/>
      <c r="AU410" s="22"/>
      <c r="AV410" s="22"/>
      <c r="AW410" s="22"/>
      <c r="AX410" s="22"/>
      <c r="AY410" s="22"/>
    </row>
    <row r="411" spans="3:51" x14ac:dyDescent="0.25">
      <c r="C411" s="22"/>
      <c r="D411" s="22"/>
      <c r="E411" s="22"/>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c r="AD411" s="22"/>
      <c r="AE411" s="22"/>
      <c r="AF411" s="22"/>
      <c r="AG411" s="22"/>
      <c r="AH411" s="22"/>
      <c r="AI411" s="22"/>
      <c r="AJ411" s="22"/>
      <c r="AK411" s="22"/>
      <c r="AL411" s="22"/>
      <c r="AM411" s="22"/>
      <c r="AN411" s="22"/>
      <c r="AO411" s="22"/>
      <c r="AP411" s="22"/>
      <c r="AQ411" s="22"/>
      <c r="AR411" s="22"/>
      <c r="AS411" s="22"/>
      <c r="AT411" s="22"/>
      <c r="AU411" s="22"/>
      <c r="AV411" s="22"/>
      <c r="AW411" s="22"/>
      <c r="AX411" s="22"/>
      <c r="AY411" s="22"/>
    </row>
    <row r="412" spans="3:51" x14ac:dyDescent="0.25">
      <c r="C412" s="22"/>
      <c r="D412" s="22"/>
      <c r="E412" s="22"/>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c r="AD412" s="22"/>
      <c r="AE412" s="22"/>
      <c r="AF412" s="22"/>
      <c r="AG412" s="22"/>
      <c r="AH412" s="22"/>
      <c r="AI412" s="22"/>
      <c r="AJ412" s="22"/>
      <c r="AK412" s="22"/>
      <c r="AL412" s="22"/>
      <c r="AM412" s="22"/>
      <c r="AN412" s="22"/>
      <c r="AO412" s="22"/>
      <c r="AP412" s="22"/>
      <c r="AQ412" s="22"/>
      <c r="AR412" s="22"/>
      <c r="AS412" s="22"/>
      <c r="AT412" s="22"/>
      <c r="AU412" s="22"/>
      <c r="AV412" s="22"/>
      <c r="AW412" s="22"/>
      <c r="AX412" s="22"/>
      <c r="AY412" s="22"/>
    </row>
    <row r="413" spans="3:51" x14ac:dyDescent="0.25">
      <c r="C413" s="22"/>
      <c r="D413" s="22"/>
      <c r="E413" s="22"/>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c r="AD413" s="22"/>
      <c r="AE413" s="22"/>
      <c r="AF413" s="22"/>
      <c r="AG413" s="22"/>
      <c r="AH413" s="22"/>
      <c r="AI413" s="22"/>
      <c r="AJ413" s="22"/>
      <c r="AK413" s="22"/>
      <c r="AL413" s="22"/>
      <c r="AM413" s="22"/>
      <c r="AN413" s="22"/>
      <c r="AO413" s="22"/>
      <c r="AP413" s="22"/>
      <c r="AQ413" s="22"/>
      <c r="AR413" s="22"/>
      <c r="AS413" s="22"/>
      <c r="AT413" s="22"/>
      <c r="AU413" s="22"/>
      <c r="AV413" s="22"/>
      <c r="AW413" s="22"/>
      <c r="AX413" s="22"/>
      <c r="AY413" s="22"/>
    </row>
    <row r="414" spans="3:51" x14ac:dyDescent="0.25">
      <c r="C414" s="22"/>
      <c r="D414" s="22"/>
      <c r="E414" s="22"/>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c r="AD414" s="22"/>
      <c r="AE414" s="22"/>
      <c r="AF414" s="22"/>
      <c r="AG414" s="22"/>
      <c r="AH414" s="22"/>
      <c r="AI414" s="22"/>
      <c r="AJ414" s="22"/>
      <c r="AK414" s="22"/>
      <c r="AL414" s="22"/>
      <c r="AM414" s="22"/>
      <c r="AN414" s="22"/>
      <c r="AO414" s="22"/>
      <c r="AP414" s="22"/>
      <c r="AQ414" s="22"/>
      <c r="AR414" s="22"/>
      <c r="AS414" s="22"/>
      <c r="AT414" s="22"/>
      <c r="AU414" s="22"/>
      <c r="AV414" s="22"/>
      <c r="AW414" s="22"/>
      <c r="AX414" s="22"/>
      <c r="AY414" s="22"/>
    </row>
    <row r="415" spans="3:51" x14ac:dyDescent="0.25">
      <c r="C415" s="22"/>
      <c r="D415" s="22"/>
      <c r="E415" s="22"/>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c r="AD415" s="22"/>
      <c r="AE415" s="22"/>
      <c r="AF415" s="22"/>
      <c r="AG415" s="22"/>
      <c r="AH415" s="22"/>
      <c r="AI415" s="22"/>
      <c r="AJ415" s="22"/>
      <c r="AK415" s="22"/>
      <c r="AL415" s="22"/>
      <c r="AM415" s="22"/>
      <c r="AN415" s="22"/>
      <c r="AO415" s="22"/>
      <c r="AP415" s="22"/>
      <c r="AQ415" s="22"/>
      <c r="AR415" s="22"/>
      <c r="AS415" s="22"/>
      <c r="AT415" s="22"/>
      <c r="AU415" s="22"/>
      <c r="AV415" s="22"/>
      <c r="AW415" s="22"/>
      <c r="AX415" s="22"/>
      <c r="AY415" s="22"/>
    </row>
    <row r="416" spans="3:51" x14ac:dyDescent="0.25">
      <c r="C416" s="22"/>
      <c r="D416" s="22"/>
      <c r="E416" s="22"/>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c r="AD416" s="22"/>
      <c r="AE416" s="22"/>
      <c r="AF416" s="22"/>
      <c r="AG416" s="22"/>
      <c r="AH416" s="22"/>
      <c r="AI416" s="22"/>
      <c r="AJ416" s="22"/>
      <c r="AK416" s="22"/>
      <c r="AL416" s="22"/>
      <c r="AM416" s="22"/>
      <c r="AN416" s="22"/>
      <c r="AO416" s="22"/>
      <c r="AP416" s="22"/>
      <c r="AQ416" s="22"/>
      <c r="AR416" s="22"/>
      <c r="AS416" s="22"/>
      <c r="AT416" s="22"/>
      <c r="AU416" s="22"/>
      <c r="AV416" s="22"/>
      <c r="AW416" s="22"/>
      <c r="AX416" s="22"/>
      <c r="AY416" s="22"/>
    </row>
    <row r="417" spans="3:51" x14ac:dyDescent="0.25">
      <c r="C417" s="22"/>
      <c r="D417" s="22"/>
      <c r="E417" s="22"/>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c r="AD417" s="22"/>
      <c r="AE417" s="22"/>
      <c r="AF417" s="22"/>
      <c r="AG417" s="22"/>
      <c r="AH417" s="22"/>
      <c r="AI417" s="22"/>
      <c r="AJ417" s="22"/>
      <c r="AK417" s="22"/>
      <c r="AL417" s="22"/>
      <c r="AM417" s="22"/>
      <c r="AN417" s="22"/>
      <c r="AO417" s="22"/>
      <c r="AP417" s="22"/>
      <c r="AQ417" s="22"/>
      <c r="AR417" s="22"/>
      <c r="AS417" s="22"/>
      <c r="AT417" s="22"/>
      <c r="AU417" s="22"/>
      <c r="AV417" s="22"/>
      <c r="AW417" s="22"/>
      <c r="AX417" s="22"/>
      <c r="AY417" s="22"/>
    </row>
    <row r="418" spans="3:51" x14ac:dyDescent="0.25">
      <c r="C418" s="22"/>
      <c r="D418" s="22"/>
      <c r="E418" s="22"/>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c r="AD418" s="22"/>
      <c r="AE418" s="22"/>
      <c r="AF418" s="22"/>
      <c r="AG418" s="22"/>
      <c r="AH418" s="22"/>
      <c r="AI418" s="22"/>
      <c r="AJ418" s="22"/>
      <c r="AK418" s="22"/>
      <c r="AL418" s="22"/>
      <c r="AM418" s="22"/>
      <c r="AN418" s="22"/>
      <c r="AO418" s="22"/>
      <c r="AP418" s="22"/>
      <c r="AQ418" s="22"/>
      <c r="AR418" s="22"/>
      <c r="AS418" s="22"/>
      <c r="AT418" s="22"/>
      <c r="AU418" s="22"/>
      <c r="AV418" s="22"/>
      <c r="AW418" s="22"/>
      <c r="AX418" s="22"/>
      <c r="AY418" s="22"/>
    </row>
    <row r="419" spans="3:51" x14ac:dyDescent="0.25">
      <c r="C419" s="22"/>
      <c r="D419" s="22"/>
      <c r="E419" s="22"/>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c r="AD419" s="22"/>
      <c r="AE419" s="22"/>
      <c r="AF419" s="22"/>
      <c r="AG419" s="22"/>
      <c r="AH419" s="22"/>
      <c r="AI419" s="22"/>
      <c r="AJ419" s="22"/>
      <c r="AK419" s="22"/>
      <c r="AL419" s="22"/>
      <c r="AM419" s="22"/>
      <c r="AN419" s="22"/>
      <c r="AO419" s="22"/>
      <c r="AP419" s="22"/>
      <c r="AQ419" s="22"/>
      <c r="AR419" s="22"/>
      <c r="AS419" s="22"/>
      <c r="AT419" s="22"/>
      <c r="AU419" s="22"/>
      <c r="AV419" s="22"/>
      <c r="AW419" s="22"/>
      <c r="AX419" s="22"/>
      <c r="AY419" s="22"/>
    </row>
    <row r="420" spans="3:51" x14ac:dyDescent="0.25">
      <c r="C420" s="22"/>
      <c r="D420" s="22"/>
      <c r="E420" s="22"/>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c r="AD420" s="22"/>
      <c r="AE420" s="22"/>
      <c r="AF420" s="22"/>
      <c r="AG420" s="22"/>
      <c r="AH420" s="22"/>
      <c r="AI420" s="22"/>
      <c r="AJ420" s="22"/>
      <c r="AK420" s="22"/>
      <c r="AL420" s="22"/>
      <c r="AM420" s="22"/>
      <c r="AN420" s="22"/>
      <c r="AO420" s="22"/>
      <c r="AP420" s="22"/>
      <c r="AQ420" s="22"/>
      <c r="AR420" s="22"/>
      <c r="AS420" s="22"/>
      <c r="AT420" s="22"/>
      <c r="AU420" s="22"/>
      <c r="AV420" s="22"/>
      <c r="AW420" s="22"/>
      <c r="AX420" s="22"/>
      <c r="AY420" s="22"/>
    </row>
    <row r="421" spans="3:51" x14ac:dyDescent="0.25">
      <c r="C421" s="22"/>
      <c r="D421" s="22"/>
      <c r="E421" s="22"/>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c r="AD421" s="22"/>
      <c r="AE421" s="22"/>
      <c r="AF421" s="22"/>
      <c r="AG421" s="22"/>
      <c r="AH421" s="22"/>
      <c r="AI421" s="22"/>
      <c r="AJ421" s="22"/>
      <c r="AK421" s="22"/>
      <c r="AL421" s="22"/>
      <c r="AM421" s="22"/>
      <c r="AN421" s="22"/>
      <c r="AO421" s="22"/>
      <c r="AP421" s="22"/>
      <c r="AQ421" s="22"/>
      <c r="AR421" s="22"/>
      <c r="AS421" s="22"/>
      <c r="AT421" s="22"/>
      <c r="AU421" s="22"/>
      <c r="AV421" s="22"/>
      <c r="AW421" s="22"/>
      <c r="AX421" s="22"/>
      <c r="AY421" s="22"/>
    </row>
    <row r="422" spans="3:51" x14ac:dyDescent="0.25">
      <c r="C422" s="22"/>
      <c r="D422" s="22"/>
      <c r="E422" s="22"/>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c r="AD422" s="22"/>
      <c r="AE422" s="22"/>
      <c r="AF422" s="22"/>
      <c r="AG422" s="22"/>
      <c r="AH422" s="22"/>
      <c r="AI422" s="22"/>
      <c r="AJ422" s="22"/>
      <c r="AK422" s="22"/>
      <c r="AL422" s="22"/>
      <c r="AM422" s="22"/>
      <c r="AN422" s="22"/>
      <c r="AO422" s="22"/>
      <c r="AP422" s="22"/>
      <c r="AQ422" s="22"/>
      <c r="AR422" s="22"/>
      <c r="AS422" s="22"/>
      <c r="AT422" s="22"/>
      <c r="AU422" s="22"/>
      <c r="AV422" s="22"/>
      <c r="AW422" s="22"/>
      <c r="AX422" s="22"/>
      <c r="AY422" s="22"/>
    </row>
    <row r="423" spans="3:51" x14ac:dyDescent="0.25">
      <c r="C423" s="22"/>
      <c r="D423" s="22"/>
      <c r="E423" s="22"/>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c r="AD423" s="22"/>
      <c r="AE423" s="22"/>
      <c r="AF423" s="22"/>
      <c r="AG423" s="22"/>
      <c r="AH423" s="22"/>
      <c r="AI423" s="22"/>
      <c r="AJ423" s="22"/>
      <c r="AK423" s="22"/>
      <c r="AL423" s="22"/>
      <c r="AM423" s="22"/>
      <c r="AN423" s="22"/>
      <c r="AO423" s="22"/>
      <c r="AP423" s="22"/>
      <c r="AQ423" s="22"/>
      <c r="AR423" s="22"/>
      <c r="AS423" s="22"/>
      <c r="AT423" s="22"/>
      <c r="AU423" s="22"/>
      <c r="AV423" s="22"/>
      <c r="AW423" s="22"/>
      <c r="AX423" s="22"/>
      <c r="AY423" s="22"/>
    </row>
    <row r="424" spans="3:51" x14ac:dyDescent="0.25">
      <c r="C424" s="22"/>
      <c r="D424" s="22"/>
      <c r="E424" s="22"/>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c r="AD424" s="22"/>
      <c r="AE424" s="22"/>
      <c r="AF424" s="22"/>
      <c r="AG424" s="22"/>
      <c r="AH424" s="22"/>
      <c r="AI424" s="22"/>
      <c r="AJ424" s="22"/>
      <c r="AK424" s="22"/>
      <c r="AL424" s="22"/>
      <c r="AM424" s="22"/>
      <c r="AN424" s="22"/>
      <c r="AO424" s="22"/>
      <c r="AP424" s="22"/>
      <c r="AQ424" s="22"/>
      <c r="AR424" s="22"/>
      <c r="AS424" s="22"/>
      <c r="AT424" s="22"/>
      <c r="AU424" s="22"/>
      <c r="AV424" s="22"/>
      <c r="AW424" s="22"/>
      <c r="AX424" s="22"/>
      <c r="AY424" s="22"/>
    </row>
    <row r="425" spans="3:51" x14ac:dyDescent="0.25">
      <c r="C425" s="22"/>
      <c r="D425" s="22"/>
      <c r="E425" s="22"/>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c r="AD425" s="22"/>
      <c r="AE425" s="22"/>
      <c r="AF425" s="22"/>
      <c r="AG425" s="22"/>
      <c r="AH425" s="22"/>
      <c r="AI425" s="22"/>
      <c r="AJ425" s="22"/>
      <c r="AK425" s="22"/>
      <c r="AL425" s="22"/>
      <c r="AM425" s="22"/>
      <c r="AN425" s="22"/>
      <c r="AO425" s="22"/>
      <c r="AP425" s="22"/>
      <c r="AQ425" s="22"/>
      <c r="AR425" s="22"/>
      <c r="AS425" s="22"/>
      <c r="AT425" s="22"/>
      <c r="AU425" s="22"/>
      <c r="AV425" s="22"/>
      <c r="AW425" s="22"/>
      <c r="AX425" s="22"/>
      <c r="AY425" s="22"/>
    </row>
    <row r="426" spans="3:51" x14ac:dyDescent="0.25">
      <c r="C426" s="22"/>
      <c r="D426" s="22"/>
      <c r="E426" s="22"/>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c r="AD426" s="22"/>
      <c r="AE426" s="22"/>
      <c r="AF426" s="22"/>
      <c r="AG426" s="22"/>
      <c r="AH426" s="22"/>
      <c r="AI426" s="22"/>
      <c r="AJ426" s="22"/>
      <c r="AK426" s="22"/>
      <c r="AL426" s="22"/>
      <c r="AM426" s="22"/>
      <c r="AN426" s="22"/>
      <c r="AO426" s="22"/>
      <c r="AP426" s="22"/>
      <c r="AQ426" s="22"/>
      <c r="AR426" s="22"/>
      <c r="AS426" s="22"/>
      <c r="AT426" s="22"/>
      <c r="AU426" s="22"/>
      <c r="AV426" s="22"/>
      <c r="AW426" s="22"/>
      <c r="AX426" s="22"/>
      <c r="AY426" s="22"/>
    </row>
    <row r="427" spans="3:51" x14ac:dyDescent="0.25">
      <c r="C427" s="22"/>
      <c r="D427" s="22"/>
      <c r="E427" s="22"/>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c r="AD427" s="22"/>
      <c r="AE427" s="22"/>
      <c r="AF427" s="22"/>
      <c r="AG427" s="22"/>
      <c r="AH427" s="22"/>
      <c r="AI427" s="22"/>
      <c r="AJ427" s="22"/>
      <c r="AK427" s="22"/>
      <c r="AL427" s="22"/>
      <c r="AM427" s="22"/>
      <c r="AN427" s="22"/>
      <c r="AO427" s="22"/>
      <c r="AP427" s="22"/>
      <c r="AQ427" s="22"/>
      <c r="AR427" s="22"/>
      <c r="AS427" s="22"/>
      <c r="AT427" s="22"/>
      <c r="AU427" s="22"/>
      <c r="AV427" s="22"/>
      <c r="AW427" s="22"/>
      <c r="AX427" s="22"/>
      <c r="AY427" s="22"/>
    </row>
    <row r="428" spans="3:51" x14ac:dyDescent="0.25">
      <c r="C428" s="22"/>
      <c r="D428" s="22"/>
      <c r="E428" s="22"/>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c r="AD428" s="22"/>
      <c r="AE428" s="22"/>
      <c r="AF428" s="22"/>
      <c r="AG428" s="22"/>
      <c r="AH428" s="22"/>
      <c r="AI428" s="22"/>
      <c r="AJ428" s="22"/>
      <c r="AK428" s="22"/>
      <c r="AL428" s="22"/>
      <c r="AM428" s="22"/>
      <c r="AN428" s="22"/>
      <c r="AO428" s="22"/>
      <c r="AP428" s="22"/>
      <c r="AQ428" s="22"/>
      <c r="AR428" s="22"/>
      <c r="AS428" s="22"/>
      <c r="AT428" s="22"/>
      <c r="AU428" s="22"/>
      <c r="AV428" s="22"/>
      <c r="AW428" s="22"/>
      <c r="AX428" s="22"/>
      <c r="AY428" s="22"/>
    </row>
    <row r="429" spans="3:51" x14ac:dyDescent="0.25">
      <c r="C429" s="22"/>
      <c r="D429" s="22"/>
      <c r="E429" s="22"/>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c r="AD429" s="22"/>
      <c r="AE429" s="22"/>
      <c r="AF429" s="22"/>
      <c r="AG429" s="22"/>
      <c r="AH429" s="22"/>
      <c r="AI429" s="22"/>
      <c r="AJ429" s="22"/>
      <c r="AK429" s="22"/>
      <c r="AL429" s="22"/>
      <c r="AM429" s="22"/>
      <c r="AN429" s="22"/>
      <c r="AO429" s="22"/>
      <c r="AP429" s="22"/>
      <c r="AQ429" s="22"/>
      <c r="AR429" s="22"/>
      <c r="AS429" s="22"/>
      <c r="AT429" s="22"/>
      <c r="AU429" s="22"/>
      <c r="AV429" s="22"/>
      <c r="AW429" s="22"/>
      <c r="AX429" s="22"/>
      <c r="AY429" s="22"/>
    </row>
    <row r="430" spans="3:51" x14ac:dyDescent="0.25">
      <c r="C430" s="22"/>
      <c r="D430" s="22"/>
      <c r="E430" s="22"/>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c r="AD430" s="22"/>
      <c r="AE430" s="22"/>
      <c r="AF430" s="22"/>
      <c r="AG430" s="22"/>
      <c r="AH430" s="22"/>
      <c r="AI430" s="22"/>
      <c r="AJ430" s="22"/>
      <c r="AK430" s="22"/>
      <c r="AL430" s="22"/>
      <c r="AM430" s="22"/>
      <c r="AN430" s="22"/>
      <c r="AO430" s="22"/>
      <c r="AP430" s="22"/>
      <c r="AQ430" s="22"/>
      <c r="AR430" s="22"/>
      <c r="AS430" s="22"/>
      <c r="AT430" s="22"/>
      <c r="AU430" s="22"/>
      <c r="AV430" s="22"/>
      <c r="AW430" s="22"/>
      <c r="AX430" s="22"/>
      <c r="AY430" s="22"/>
    </row>
    <row r="431" spans="3:51" x14ac:dyDescent="0.25">
      <c r="C431" s="22"/>
      <c r="D431" s="22"/>
      <c r="E431" s="22"/>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c r="AD431" s="22"/>
      <c r="AE431" s="22"/>
      <c r="AF431" s="22"/>
      <c r="AG431" s="22"/>
      <c r="AH431" s="22"/>
      <c r="AI431" s="22"/>
      <c r="AJ431" s="22"/>
      <c r="AK431" s="22"/>
      <c r="AL431" s="22"/>
      <c r="AM431" s="22"/>
      <c r="AN431" s="22"/>
      <c r="AO431" s="22"/>
      <c r="AP431" s="22"/>
      <c r="AQ431" s="22"/>
      <c r="AR431" s="22"/>
      <c r="AS431" s="22"/>
      <c r="AT431" s="22"/>
      <c r="AU431" s="22"/>
      <c r="AV431" s="22"/>
      <c r="AW431" s="22"/>
      <c r="AX431" s="22"/>
      <c r="AY431" s="22"/>
    </row>
    <row r="432" spans="3:51" x14ac:dyDescent="0.25">
      <c r="C432" s="22"/>
      <c r="D432" s="22"/>
      <c r="E432" s="22"/>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c r="AD432" s="22"/>
      <c r="AE432" s="22"/>
      <c r="AF432" s="22"/>
      <c r="AG432" s="22"/>
      <c r="AH432" s="22"/>
      <c r="AI432" s="22"/>
      <c r="AJ432" s="22"/>
      <c r="AK432" s="22"/>
      <c r="AL432" s="22"/>
      <c r="AM432" s="22"/>
      <c r="AN432" s="22"/>
      <c r="AO432" s="22"/>
      <c r="AP432" s="22"/>
      <c r="AQ432" s="22"/>
      <c r="AR432" s="22"/>
      <c r="AS432" s="22"/>
      <c r="AT432" s="22"/>
      <c r="AU432" s="22"/>
      <c r="AV432" s="22"/>
      <c r="AW432" s="22"/>
      <c r="AX432" s="22"/>
      <c r="AY432" s="22"/>
    </row>
    <row r="433" spans="3:51" x14ac:dyDescent="0.25">
      <c r="C433" s="22"/>
      <c r="D433" s="22"/>
      <c r="E433" s="22"/>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c r="AD433" s="22"/>
      <c r="AE433" s="22"/>
      <c r="AF433" s="22"/>
      <c r="AG433" s="22"/>
      <c r="AH433" s="22"/>
      <c r="AI433" s="22"/>
      <c r="AJ433" s="22"/>
      <c r="AK433" s="22"/>
      <c r="AL433" s="22"/>
      <c r="AM433" s="22"/>
      <c r="AN433" s="22"/>
      <c r="AO433" s="22"/>
      <c r="AP433" s="22"/>
      <c r="AQ433" s="22"/>
      <c r="AR433" s="22"/>
      <c r="AS433" s="22"/>
      <c r="AT433" s="22"/>
      <c r="AU433" s="22"/>
      <c r="AV433" s="22"/>
      <c r="AW433" s="22"/>
      <c r="AX433" s="22"/>
      <c r="AY433" s="22"/>
    </row>
    <row r="434" spans="3:51" x14ac:dyDescent="0.25">
      <c r="C434" s="22"/>
      <c r="D434" s="22"/>
      <c r="E434" s="22"/>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c r="AD434" s="22"/>
      <c r="AE434" s="22"/>
      <c r="AF434" s="22"/>
      <c r="AG434" s="22"/>
      <c r="AH434" s="22"/>
      <c r="AI434" s="22"/>
      <c r="AJ434" s="22"/>
      <c r="AK434" s="22"/>
      <c r="AL434" s="22"/>
      <c r="AM434" s="22"/>
      <c r="AN434" s="22"/>
      <c r="AO434" s="22"/>
      <c r="AP434" s="22"/>
      <c r="AQ434" s="22"/>
      <c r="AR434" s="22"/>
      <c r="AS434" s="22"/>
      <c r="AT434" s="22"/>
      <c r="AU434" s="22"/>
      <c r="AV434" s="22"/>
      <c r="AW434" s="22"/>
      <c r="AX434" s="22"/>
      <c r="AY434" s="22"/>
    </row>
    <row r="435" spans="3:51" x14ac:dyDescent="0.25">
      <c r="C435" s="22"/>
      <c r="D435" s="22"/>
      <c r="E435" s="22"/>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c r="AD435" s="22"/>
      <c r="AE435" s="22"/>
      <c r="AF435" s="22"/>
      <c r="AG435" s="22"/>
      <c r="AH435" s="22"/>
      <c r="AI435" s="22"/>
      <c r="AJ435" s="22"/>
      <c r="AK435" s="22"/>
      <c r="AL435" s="22"/>
      <c r="AM435" s="22"/>
      <c r="AN435" s="22"/>
      <c r="AO435" s="22"/>
      <c r="AP435" s="22"/>
      <c r="AQ435" s="22"/>
      <c r="AR435" s="22"/>
      <c r="AS435" s="22"/>
      <c r="AT435" s="22"/>
      <c r="AU435" s="22"/>
      <c r="AV435" s="22"/>
      <c r="AW435" s="22"/>
      <c r="AX435" s="22"/>
      <c r="AY435" s="22"/>
    </row>
    <row r="436" spans="3:51" x14ac:dyDescent="0.25">
      <c r="C436" s="22"/>
      <c r="D436" s="22"/>
      <c r="E436" s="22"/>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c r="AD436" s="22"/>
      <c r="AE436" s="22"/>
      <c r="AF436" s="22"/>
      <c r="AG436" s="22"/>
      <c r="AH436" s="22"/>
      <c r="AI436" s="22"/>
      <c r="AJ436" s="22"/>
      <c r="AK436" s="22"/>
      <c r="AL436" s="22"/>
      <c r="AM436" s="22"/>
      <c r="AN436" s="22"/>
      <c r="AO436" s="22"/>
      <c r="AP436" s="22"/>
      <c r="AQ436" s="22"/>
      <c r="AR436" s="22"/>
      <c r="AS436" s="22"/>
      <c r="AT436" s="22"/>
      <c r="AU436" s="22"/>
      <c r="AV436" s="22"/>
      <c r="AW436" s="22"/>
      <c r="AX436" s="22"/>
      <c r="AY436" s="22"/>
    </row>
    <row r="437" spans="3:51" x14ac:dyDescent="0.25">
      <c r="C437" s="22"/>
      <c r="D437" s="22"/>
      <c r="E437" s="22"/>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c r="AD437" s="22"/>
      <c r="AE437" s="22"/>
      <c r="AF437" s="22"/>
      <c r="AG437" s="22"/>
      <c r="AH437" s="22"/>
      <c r="AI437" s="22"/>
      <c r="AJ437" s="22"/>
      <c r="AK437" s="22"/>
      <c r="AL437" s="22"/>
      <c r="AM437" s="22"/>
      <c r="AN437" s="22"/>
      <c r="AO437" s="22"/>
      <c r="AP437" s="22"/>
      <c r="AQ437" s="22"/>
      <c r="AR437" s="22"/>
      <c r="AS437" s="22"/>
      <c r="AT437" s="22"/>
      <c r="AU437" s="22"/>
      <c r="AV437" s="22"/>
      <c r="AW437" s="22"/>
      <c r="AX437" s="22"/>
      <c r="AY437" s="22"/>
    </row>
    <row r="438" spans="3:51" x14ac:dyDescent="0.25">
      <c r="C438" s="22"/>
      <c r="D438" s="22"/>
      <c r="E438" s="22"/>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c r="AD438" s="22"/>
      <c r="AE438" s="22"/>
      <c r="AF438" s="22"/>
      <c r="AG438" s="22"/>
      <c r="AH438" s="22"/>
      <c r="AI438" s="22"/>
      <c r="AJ438" s="22"/>
      <c r="AK438" s="22"/>
      <c r="AL438" s="22"/>
      <c r="AM438" s="22"/>
      <c r="AN438" s="22"/>
      <c r="AO438" s="22"/>
      <c r="AP438" s="22"/>
      <c r="AQ438" s="22"/>
      <c r="AR438" s="22"/>
      <c r="AS438" s="22"/>
      <c r="AT438" s="22"/>
      <c r="AU438" s="22"/>
      <c r="AV438" s="22"/>
      <c r="AW438" s="22"/>
      <c r="AX438" s="22"/>
      <c r="AY438" s="22"/>
    </row>
    <row r="439" spans="3:51" x14ac:dyDescent="0.25">
      <c r="C439" s="22"/>
      <c r="D439" s="22"/>
      <c r="E439" s="22"/>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c r="AD439" s="22"/>
      <c r="AE439" s="22"/>
      <c r="AF439" s="22"/>
      <c r="AG439" s="22"/>
      <c r="AH439" s="22"/>
      <c r="AI439" s="22"/>
      <c r="AJ439" s="22"/>
      <c r="AK439" s="22"/>
      <c r="AL439" s="22"/>
      <c r="AM439" s="22"/>
      <c r="AN439" s="22"/>
      <c r="AO439" s="22"/>
      <c r="AP439" s="22"/>
      <c r="AQ439" s="22"/>
      <c r="AR439" s="22"/>
      <c r="AS439" s="22"/>
      <c r="AT439" s="22"/>
      <c r="AU439" s="22"/>
      <c r="AV439" s="22"/>
      <c r="AW439" s="22"/>
      <c r="AX439" s="22"/>
      <c r="AY439" s="22"/>
    </row>
    <row r="440" spans="3:51" x14ac:dyDescent="0.25">
      <c r="C440" s="22"/>
      <c r="D440" s="22"/>
      <c r="E440" s="22"/>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c r="AD440" s="22"/>
      <c r="AE440" s="22"/>
      <c r="AF440" s="22"/>
      <c r="AG440" s="22"/>
      <c r="AH440" s="22"/>
      <c r="AI440" s="22"/>
      <c r="AJ440" s="22"/>
      <c r="AK440" s="22"/>
      <c r="AL440" s="22"/>
      <c r="AM440" s="22"/>
      <c r="AN440" s="22"/>
      <c r="AO440" s="22"/>
      <c r="AP440" s="22"/>
      <c r="AQ440" s="22"/>
      <c r="AR440" s="22"/>
      <c r="AS440" s="22"/>
      <c r="AT440" s="22"/>
      <c r="AU440" s="22"/>
      <c r="AV440" s="22"/>
      <c r="AW440" s="22"/>
      <c r="AX440" s="22"/>
      <c r="AY440" s="22"/>
    </row>
    <row r="441" spans="3:51" x14ac:dyDescent="0.25">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c r="AI441" s="22"/>
      <c r="AJ441" s="22"/>
      <c r="AK441" s="22"/>
      <c r="AL441" s="22"/>
      <c r="AM441" s="22"/>
      <c r="AN441" s="22"/>
      <c r="AO441" s="22"/>
      <c r="AP441" s="22"/>
      <c r="AQ441" s="22"/>
      <c r="AR441" s="22"/>
      <c r="AS441" s="22"/>
      <c r="AT441" s="22"/>
      <c r="AU441" s="22"/>
      <c r="AV441" s="22"/>
      <c r="AW441" s="22"/>
      <c r="AX441" s="22"/>
      <c r="AY441" s="22"/>
    </row>
    <row r="442" spans="3:51" x14ac:dyDescent="0.25">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2"/>
      <c r="AH442" s="22"/>
      <c r="AI442" s="22"/>
      <c r="AJ442" s="22"/>
      <c r="AK442" s="22"/>
      <c r="AL442" s="22"/>
      <c r="AM442" s="22"/>
      <c r="AN442" s="22"/>
      <c r="AO442" s="22"/>
      <c r="AP442" s="22"/>
      <c r="AQ442" s="22"/>
      <c r="AR442" s="22"/>
      <c r="AS442" s="22"/>
      <c r="AT442" s="22"/>
      <c r="AU442" s="22"/>
      <c r="AV442" s="22"/>
      <c r="AW442" s="22"/>
      <c r="AX442" s="22"/>
      <c r="AY442" s="22"/>
    </row>
    <row r="443" spans="3:51" x14ac:dyDescent="0.25">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2"/>
      <c r="AH443" s="22"/>
      <c r="AI443" s="22"/>
      <c r="AJ443" s="22"/>
      <c r="AK443" s="22"/>
      <c r="AL443" s="22"/>
      <c r="AM443" s="22"/>
      <c r="AN443" s="22"/>
      <c r="AO443" s="22"/>
      <c r="AP443" s="22"/>
      <c r="AQ443" s="22"/>
      <c r="AR443" s="22"/>
      <c r="AS443" s="22"/>
      <c r="AT443" s="22"/>
      <c r="AU443" s="22"/>
      <c r="AV443" s="22"/>
      <c r="AW443" s="22"/>
      <c r="AX443" s="22"/>
      <c r="AY443" s="22"/>
    </row>
    <row r="444" spans="3:51" x14ac:dyDescent="0.25">
      <c r="C444" s="22"/>
      <c r="D444" s="22"/>
      <c r="E444" s="22"/>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c r="AD444" s="22"/>
      <c r="AE444" s="22"/>
      <c r="AF444" s="22"/>
      <c r="AG444" s="22"/>
      <c r="AH444" s="22"/>
      <c r="AI444" s="22"/>
      <c r="AJ444" s="22"/>
      <c r="AK444" s="22"/>
      <c r="AL444" s="22"/>
      <c r="AM444" s="22"/>
      <c r="AN444" s="22"/>
      <c r="AO444" s="22"/>
      <c r="AP444" s="22"/>
      <c r="AQ444" s="22"/>
      <c r="AR444" s="22"/>
      <c r="AS444" s="22"/>
      <c r="AT444" s="22"/>
      <c r="AU444" s="22"/>
      <c r="AV444" s="22"/>
      <c r="AW444" s="22"/>
      <c r="AX444" s="22"/>
      <c r="AY444" s="22"/>
    </row>
    <row r="445" spans="3:51" x14ac:dyDescent="0.25">
      <c r="C445" s="22"/>
      <c r="D445" s="22"/>
      <c r="E445" s="22"/>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c r="AD445" s="22"/>
      <c r="AE445" s="22"/>
      <c r="AF445" s="22"/>
      <c r="AG445" s="22"/>
      <c r="AH445" s="22"/>
      <c r="AI445" s="22"/>
      <c r="AJ445" s="22"/>
      <c r="AK445" s="22"/>
      <c r="AL445" s="22"/>
      <c r="AM445" s="22"/>
      <c r="AN445" s="22"/>
      <c r="AO445" s="22"/>
      <c r="AP445" s="22"/>
      <c r="AQ445" s="22"/>
      <c r="AR445" s="22"/>
      <c r="AS445" s="22"/>
      <c r="AT445" s="22"/>
      <c r="AU445" s="22"/>
      <c r="AV445" s="22"/>
      <c r="AW445" s="22"/>
      <c r="AX445" s="22"/>
      <c r="AY445" s="22"/>
    </row>
    <row r="446" spans="3:51" x14ac:dyDescent="0.25">
      <c r="C446" s="22"/>
      <c r="D446" s="22"/>
      <c r="E446" s="22"/>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c r="AD446" s="22"/>
      <c r="AE446" s="22"/>
      <c r="AF446" s="22"/>
      <c r="AG446" s="22"/>
      <c r="AH446" s="22"/>
      <c r="AI446" s="22"/>
      <c r="AJ446" s="22"/>
      <c r="AK446" s="22"/>
      <c r="AL446" s="22"/>
      <c r="AM446" s="22"/>
      <c r="AN446" s="22"/>
      <c r="AO446" s="22"/>
      <c r="AP446" s="22"/>
      <c r="AQ446" s="22"/>
      <c r="AR446" s="22"/>
      <c r="AS446" s="22"/>
      <c r="AT446" s="22"/>
      <c r="AU446" s="22"/>
      <c r="AV446" s="22"/>
      <c r="AW446" s="22"/>
      <c r="AX446" s="22"/>
      <c r="AY446" s="22"/>
    </row>
    <row r="447" spans="3:51" x14ac:dyDescent="0.25">
      <c r="C447" s="22"/>
      <c r="D447" s="22"/>
      <c r="E447" s="22"/>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c r="AD447" s="22"/>
      <c r="AE447" s="22"/>
      <c r="AF447" s="22"/>
      <c r="AG447" s="22"/>
      <c r="AH447" s="22"/>
      <c r="AI447" s="22"/>
      <c r="AJ447" s="22"/>
      <c r="AK447" s="22"/>
      <c r="AL447" s="22"/>
      <c r="AM447" s="22"/>
      <c r="AN447" s="22"/>
      <c r="AO447" s="22"/>
      <c r="AP447" s="22"/>
      <c r="AQ447" s="22"/>
      <c r="AR447" s="22"/>
      <c r="AS447" s="22"/>
      <c r="AT447" s="22"/>
      <c r="AU447" s="22"/>
      <c r="AV447" s="22"/>
      <c r="AW447" s="22"/>
      <c r="AX447" s="22"/>
      <c r="AY447" s="22"/>
    </row>
    <row r="448" spans="3:51" x14ac:dyDescent="0.25">
      <c r="C448" s="22"/>
      <c r="D448" s="22"/>
      <c r="E448" s="22"/>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c r="AD448" s="22"/>
      <c r="AE448" s="22"/>
      <c r="AF448" s="22"/>
      <c r="AG448" s="22"/>
      <c r="AH448" s="22"/>
      <c r="AI448" s="22"/>
      <c r="AJ448" s="22"/>
      <c r="AK448" s="22"/>
      <c r="AL448" s="22"/>
      <c r="AM448" s="22"/>
      <c r="AN448" s="22"/>
      <c r="AO448" s="22"/>
      <c r="AP448" s="22"/>
      <c r="AQ448" s="22"/>
      <c r="AR448" s="22"/>
      <c r="AS448" s="22"/>
      <c r="AT448" s="22"/>
      <c r="AU448" s="22"/>
      <c r="AV448" s="22"/>
      <c r="AW448" s="22"/>
      <c r="AX448" s="22"/>
      <c r="AY448" s="22"/>
    </row>
    <row r="449" spans="3:51" x14ac:dyDescent="0.25">
      <c r="C449" s="22"/>
      <c r="D449" s="22"/>
      <c r="E449" s="22"/>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c r="AD449" s="22"/>
      <c r="AE449" s="22"/>
      <c r="AF449" s="22"/>
      <c r="AG449" s="22"/>
      <c r="AH449" s="22"/>
      <c r="AI449" s="22"/>
      <c r="AJ449" s="22"/>
      <c r="AK449" s="22"/>
      <c r="AL449" s="22"/>
      <c r="AM449" s="22"/>
      <c r="AN449" s="22"/>
      <c r="AO449" s="22"/>
      <c r="AP449" s="22"/>
      <c r="AQ449" s="22"/>
      <c r="AR449" s="22"/>
      <c r="AS449" s="22"/>
      <c r="AT449" s="22"/>
      <c r="AU449" s="22"/>
      <c r="AV449" s="22"/>
      <c r="AW449" s="22"/>
      <c r="AX449" s="22"/>
      <c r="AY449" s="22"/>
    </row>
    <row r="450" spans="3:51" x14ac:dyDescent="0.25">
      <c r="C450" s="22"/>
      <c r="D450" s="22"/>
      <c r="E450" s="22"/>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c r="AD450" s="22"/>
      <c r="AE450" s="22"/>
      <c r="AF450" s="22"/>
      <c r="AG450" s="22"/>
      <c r="AH450" s="22"/>
      <c r="AI450" s="22"/>
      <c r="AJ450" s="22"/>
      <c r="AK450" s="22"/>
      <c r="AL450" s="22"/>
      <c r="AM450" s="22"/>
      <c r="AN450" s="22"/>
      <c r="AO450" s="22"/>
      <c r="AP450" s="22"/>
      <c r="AQ450" s="22"/>
      <c r="AR450" s="22"/>
      <c r="AS450" s="22"/>
      <c r="AT450" s="22"/>
      <c r="AU450" s="22"/>
      <c r="AV450" s="22"/>
      <c r="AW450" s="22"/>
      <c r="AX450" s="22"/>
      <c r="AY450" s="22"/>
    </row>
    <row r="451" spans="3:51" x14ac:dyDescent="0.25">
      <c r="C451" s="22"/>
      <c r="D451" s="22"/>
      <c r="E451" s="22"/>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c r="AD451" s="22"/>
      <c r="AE451" s="22"/>
      <c r="AF451" s="22"/>
      <c r="AG451" s="22"/>
      <c r="AH451" s="22"/>
      <c r="AI451" s="22"/>
      <c r="AJ451" s="22"/>
      <c r="AK451" s="22"/>
      <c r="AL451" s="22"/>
      <c r="AM451" s="22"/>
      <c r="AN451" s="22"/>
      <c r="AO451" s="22"/>
      <c r="AP451" s="22"/>
      <c r="AQ451" s="22"/>
      <c r="AR451" s="22"/>
      <c r="AS451" s="22"/>
      <c r="AT451" s="22"/>
      <c r="AU451" s="22"/>
      <c r="AV451" s="22"/>
      <c r="AW451" s="22"/>
      <c r="AX451" s="22"/>
      <c r="AY451" s="22"/>
    </row>
    <row r="452" spans="3:51" x14ac:dyDescent="0.25">
      <c r="C452" s="22"/>
      <c r="D452" s="22"/>
      <c r="E452" s="22"/>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c r="AD452" s="22"/>
      <c r="AE452" s="22"/>
      <c r="AF452" s="22"/>
      <c r="AG452" s="22"/>
      <c r="AH452" s="22"/>
      <c r="AI452" s="22"/>
      <c r="AJ452" s="22"/>
      <c r="AK452" s="22"/>
      <c r="AL452" s="22"/>
      <c r="AM452" s="22"/>
      <c r="AN452" s="22"/>
      <c r="AO452" s="22"/>
      <c r="AP452" s="22"/>
      <c r="AQ452" s="22"/>
      <c r="AR452" s="22"/>
      <c r="AS452" s="22"/>
      <c r="AT452" s="22"/>
      <c r="AU452" s="22"/>
      <c r="AV452" s="22"/>
      <c r="AW452" s="22"/>
      <c r="AX452" s="22"/>
      <c r="AY452" s="22"/>
    </row>
    <row r="453" spans="3:51" x14ac:dyDescent="0.25">
      <c r="C453" s="22"/>
      <c r="D453" s="22"/>
      <c r="E453" s="22"/>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c r="AD453" s="22"/>
      <c r="AE453" s="22"/>
      <c r="AF453" s="22"/>
      <c r="AG453" s="22"/>
      <c r="AH453" s="22"/>
      <c r="AI453" s="22"/>
      <c r="AJ453" s="22"/>
      <c r="AK453" s="22"/>
      <c r="AL453" s="22"/>
      <c r="AM453" s="22"/>
      <c r="AN453" s="22"/>
      <c r="AO453" s="22"/>
      <c r="AP453" s="22"/>
      <c r="AQ453" s="22"/>
      <c r="AR453" s="22"/>
      <c r="AS453" s="22"/>
      <c r="AT453" s="22"/>
      <c r="AU453" s="22"/>
      <c r="AV453" s="22"/>
      <c r="AW453" s="22"/>
      <c r="AX453" s="22"/>
      <c r="AY453" s="22"/>
    </row>
    <row r="454" spans="3:51" x14ac:dyDescent="0.25">
      <c r="C454" s="22"/>
      <c r="D454" s="22"/>
      <c r="E454" s="22"/>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c r="AD454" s="22"/>
      <c r="AE454" s="22"/>
      <c r="AF454" s="22"/>
      <c r="AG454" s="22"/>
      <c r="AH454" s="22"/>
      <c r="AI454" s="22"/>
      <c r="AJ454" s="22"/>
      <c r="AK454" s="22"/>
      <c r="AL454" s="22"/>
      <c r="AM454" s="22"/>
      <c r="AN454" s="22"/>
      <c r="AO454" s="22"/>
      <c r="AP454" s="22"/>
      <c r="AQ454" s="22"/>
      <c r="AR454" s="22"/>
      <c r="AS454" s="22"/>
      <c r="AT454" s="22"/>
      <c r="AU454" s="22"/>
      <c r="AV454" s="22"/>
      <c r="AW454" s="22"/>
      <c r="AX454" s="22"/>
      <c r="AY454" s="22"/>
    </row>
    <row r="455" spans="3:51" x14ac:dyDescent="0.25">
      <c r="C455" s="22"/>
      <c r="D455" s="22"/>
      <c r="E455" s="22"/>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c r="AD455" s="22"/>
      <c r="AE455" s="22"/>
      <c r="AF455" s="22"/>
      <c r="AG455" s="22"/>
      <c r="AH455" s="22"/>
      <c r="AI455" s="22"/>
      <c r="AJ455" s="22"/>
      <c r="AK455" s="22"/>
      <c r="AL455" s="22"/>
      <c r="AM455" s="22"/>
      <c r="AN455" s="22"/>
      <c r="AO455" s="22"/>
      <c r="AP455" s="22"/>
      <c r="AQ455" s="22"/>
      <c r="AR455" s="22"/>
      <c r="AS455" s="22"/>
      <c r="AT455" s="22"/>
      <c r="AU455" s="22"/>
      <c r="AV455" s="22"/>
      <c r="AW455" s="22"/>
      <c r="AX455" s="22"/>
      <c r="AY455" s="22"/>
    </row>
    <row r="456" spans="3:51" x14ac:dyDescent="0.25">
      <c r="C456" s="22"/>
      <c r="D456" s="22"/>
      <c r="E456" s="22"/>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c r="AD456" s="22"/>
      <c r="AE456" s="22"/>
      <c r="AF456" s="22"/>
      <c r="AG456" s="22"/>
      <c r="AH456" s="22"/>
      <c r="AI456" s="22"/>
      <c r="AJ456" s="22"/>
      <c r="AK456" s="22"/>
      <c r="AL456" s="22"/>
      <c r="AM456" s="22"/>
      <c r="AN456" s="22"/>
      <c r="AO456" s="22"/>
      <c r="AP456" s="22"/>
      <c r="AQ456" s="22"/>
      <c r="AR456" s="22"/>
      <c r="AS456" s="22"/>
      <c r="AT456" s="22"/>
      <c r="AU456" s="22"/>
      <c r="AV456" s="22"/>
      <c r="AW456" s="22"/>
      <c r="AX456" s="22"/>
      <c r="AY456" s="22"/>
    </row>
    <row r="457" spans="3:51" x14ac:dyDescent="0.25">
      <c r="C457" s="22"/>
      <c r="D457" s="22"/>
      <c r="E457" s="22"/>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c r="AD457" s="22"/>
      <c r="AE457" s="22"/>
      <c r="AF457" s="22"/>
      <c r="AG457" s="22"/>
      <c r="AH457" s="22"/>
      <c r="AI457" s="22"/>
      <c r="AJ457" s="22"/>
      <c r="AK457" s="22"/>
      <c r="AL457" s="22"/>
      <c r="AM457" s="22"/>
      <c r="AN457" s="22"/>
      <c r="AO457" s="22"/>
      <c r="AP457" s="22"/>
      <c r="AQ457" s="22"/>
      <c r="AR457" s="22"/>
      <c r="AS457" s="22"/>
      <c r="AT457" s="22"/>
      <c r="AU457" s="22"/>
      <c r="AV457" s="22"/>
      <c r="AW457" s="22"/>
      <c r="AX457" s="22"/>
      <c r="AY457" s="22"/>
    </row>
    <row r="458" spans="3:51" x14ac:dyDescent="0.25">
      <c r="C458" s="22"/>
      <c r="D458" s="22"/>
      <c r="E458" s="22"/>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c r="AD458" s="22"/>
      <c r="AE458" s="22"/>
      <c r="AF458" s="22"/>
      <c r="AG458" s="22"/>
      <c r="AH458" s="22"/>
      <c r="AI458" s="22"/>
      <c r="AJ458" s="22"/>
      <c r="AK458" s="22"/>
      <c r="AL458" s="22"/>
      <c r="AM458" s="22"/>
      <c r="AN458" s="22"/>
      <c r="AO458" s="22"/>
      <c r="AP458" s="22"/>
      <c r="AQ458" s="22"/>
      <c r="AR458" s="22"/>
      <c r="AS458" s="22"/>
      <c r="AT458" s="22"/>
      <c r="AU458" s="22"/>
      <c r="AV458" s="22"/>
      <c r="AW458" s="22"/>
      <c r="AX458" s="22"/>
      <c r="AY458" s="22"/>
    </row>
    <row r="459" spans="3:51" x14ac:dyDescent="0.25">
      <c r="C459" s="22"/>
      <c r="D459" s="22"/>
      <c r="E459" s="22"/>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c r="AD459" s="22"/>
      <c r="AE459" s="22"/>
      <c r="AF459" s="22"/>
      <c r="AG459" s="22"/>
      <c r="AH459" s="22"/>
      <c r="AI459" s="22"/>
      <c r="AJ459" s="22"/>
      <c r="AK459" s="22"/>
      <c r="AL459" s="22"/>
      <c r="AM459" s="22"/>
      <c r="AN459" s="22"/>
      <c r="AO459" s="22"/>
      <c r="AP459" s="22"/>
      <c r="AQ459" s="22"/>
      <c r="AR459" s="22"/>
      <c r="AS459" s="22"/>
      <c r="AT459" s="22"/>
      <c r="AU459" s="22"/>
      <c r="AV459" s="22"/>
      <c r="AW459" s="22"/>
      <c r="AX459" s="22"/>
      <c r="AY459" s="22"/>
    </row>
    <row r="460" spans="3:51" x14ac:dyDescent="0.25">
      <c r="C460" s="22"/>
      <c r="D460" s="22"/>
      <c r="E460" s="22"/>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c r="AD460" s="22"/>
      <c r="AE460" s="22"/>
      <c r="AF460" s="22"/>
      <c r="AG460" s="22"/>
      <c r="AH460" s="22"/>
      <c r="AI460" s="22"/>
      <c r="AJ460" s="22"/>
      <c r="AK460" s="22"/>
      <c r="AL460" s="22"/>
      <c r="AM460" s="22"/>
      <c r="AN460" s="22"/>
      <c r="AO460" s="22"/>
      <c r="AP460" s="22"/>
      <c r="AQ460" s="22"/>
      <c r="AR460" s="22"/>
      <c r="AS460" s="22"/>
      <c r="AT460" s="22"/>
      <c r="AU460" s="22"/>
      <c r="AV460" s="22"/>
      <c r="AW460" s="22"/>
      <c r="AX460" s="22"/>
      <c r="AY460" s="22"/>
    </row>
    <row r="461" spans="3:51" x14ac:dyDescent="0.25">
      <c r="C461" s="22"/>
      <c r="D461" s="22"/>
      <c r="E461" s="22"/>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c r="AD461" s="22"/>
      <c r="AE461" s="22"/>
      <c r="AF461" s="22"/>
      <c r="AG461" s="22"/>
      <c r="AH461" s="22"/>
      <c r="AI461" s="22"/>
      <c r="AJ461" s="22"/>
      <c r="AK461" s="22"/>
      <c r="AL461" s="22"/>
      <c r="AM461" s="22"/>
      <c r="AN461" s="22"/>
      <c r="AO461" s="22"/>
      <c r="AP461" s="22"/>
      <c r="AQ461" s="22"/>
      <c r="AR461" s="22"/>
      <c r="AS461" s="22"/>
      <c r="AT461" s="22"/>
      <c r="AU461" s="22"/>
      <c r="AV461" s="22"/>
      <c r="AW461" s="22"/>
      <c r="AX461" s="22"/>
      <c r="AY461" s="22"/>
    </row>
    <row r="462" spans="3:51" x14ac:dyDescent="0.25">
      <c r="C462" s="22"/>
      <c r="D462" s="22"/>
      <c r="E462" s="22"/>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c r="AD462" s="22"/>
      <c r="AE462" s="22"/>
      <c r="AF462" s="22"/>
      <c r="AG462" s="22"/>
      <c r="AH462" s="22"/>
      <c r="AI462" s="22"/>
      <c r="AJ462" s="22"/>
      <c r="AK462" s="22"/>
      <c r="AL462" s="22"/>
      <c r="AM462" s="22"/>
      <c r="AN462" s="22"/>
      <c r="AO462" s="22"/>
      <c r="AP462" s="22"/>
      <c r="AQ462" s="22"/>
      <c r="AR462" s="22"/>
      <c r="AS462" s="22"/>
      <c r="AT462" s="22"/>
      <c r="AU462" s="22"/>
      <c r="AV462" s="22"/>
      <c r="AW462" s="22"/>
      <c r="AX462" s="22"/>
      <c r="AY462" s="22"/>
    </row>
    <row r="463" spans="3:51" x14ac:dyDescent="0.25">
      <c r="C463" s="22"/>
      <c r="D463" s="22"/>
      <c r="E463" s="22"/>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c r="AD463" s="22"/>
      <c r="AE463" s="22"/>
      <c r="AF463" s="22"/>
      <c r="AG463" s="22"/>
      <c r="AH463" s="22"/>
      <c r="AI463" s="22"/>
      <c r="AJ463" s="22"/>
      <c r="AK463" s="22"/>
      <c r="AL463" s="22"/>
      <c r="AM463" s="22"/>
      <c r="AN463" s="22"/>
      <c r="AO463" s="22"/>
      <c r="AP463" s="22"/>
      <c r="AQ463" s="22"/>
      <c r="AR463" s="22"/>
      <c r="AS463" s="22"/>
      <c r="AT463" s="22"/>
      <c r="AU463" s="22"/>
      <c r="AV463" s="22"/>
      <c r="AW463" s="22"/>
      <c r="AX463" s="22"/>
      <c r="AY463" s="22"/>
    </row>
    <row r="464" spans="3:51" x14ac:dyDescent="0.25">
      <c r="C464" s="22"/>
      <c r="D464" s="22"/>
      <c r="E464" s="22"/>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c r="AD464" s="22"/>
      <c r="AE464" s="22"/>
      <c r="AF464" s="22"/>
      <c r="AG464" s="22"/>
      <c r="AH464" s="22"/>
      <c r="AI464" s="22"/>
      <c r="AJ464" s="22"/>
      <c r="AK464" s="22"/>
      <c r="AL464" s="22"/>
      <c r="AM464" s="22"/>
      <c r="AN464" s="22"/>
      <c r="AO464" s="22"/>
      <c r="AP464" s="22"/>
      <c r="AQ464" s="22"/>
      <c r="AR464" s="22"/>
      <c r="AS464" s="22"/>
      <c r="AT464" s="22"/>
      <c r="AU464" s="22"/>
      <c r="AV464" s="22"/>
      <c r="AW464" s="22"/>
      <c r="AX464" s="22"/>
      <c r="AY464" s="22"/>
    </row>
    <row r="465" spans="3:51" x14ac:dyDescent="0.25">
      <c r="C465" s="22"/>
      <c r="D465" s="22"/>
      <c r="E465" s="22"/>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c r="AD465" s="22"/>
      <c r="AE465" s="22"/>
      <c r="AF465" s="22"/>
      <c r="AG465" s="22"/>
      <c r="AH465" s="22"/>
      <c r="AI465" s="22"/>
      <c r="AJ465" s="22"/>
      <c r="AK465" s="22"/>
      <c r="AL465" s="22"/>
      <c r="AM465" s="22"/>
      <c r="AN465" s="22"/>
      <c r="AO465" s="22"/>
      <c r="AP465" s="22"/>
      <c r="AQ465" s="22"/>
      <c r="AR465" s="22"/>
      <c r="AS465" s="22"/>
      <c r="AT465" s="22"/>
      <c r="AU465" s="22"/>
      <c r="AV465" s="22"/>
      <c r="AW465" s="22"/>
      <c r="AX465" s="22"/>
      <c r="AY465" s="22"/>
    </row>
    <row r="466" spans="3:51" x14ac:dyDescent="0.25">
      <c r="C466" s="22"/>
      <c r="D466" s="22"/>
      <c r="E466" s="22"/>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c r="AD466" s="22"/>
      <c r="AE466" s="22"/>
      <c r="AF466" s="22"/>
      <c r="AG466" s="22"/>
      <c r="AH466" s="22"/>
      <c r="AI466" s="22"/>
      <c r="AJ466" s="22"/>
      <c r="AK466" s="22"/>
      <c r="AL466" s="22"/>
      <c r="AM466" s="22"/>
      <c r="AN466" s="22"/>
      <c r="AO466" s="22"/>
      <c r="AP466" s="22"/>
      <c r="AQ466" s="22"/>
      <c r="AR466" s="22"/>
      <c r="AS466" s="22"/>
      <c r="AT466" s="22"/>
      <c r="AU466" s="22"/>
      <c r="AV466" s="22"/>
      <c r="AW466" s="22"/>
      <c r="AX466" s="22"/>
      <c r="AY466" s="22"/>
    </row>
    <row r="467" spans="3:51" x14ac:dyDescent="0.25">
      <c r="C467" s="22"/>
      <c r="D467" s="22"/>
      <c r="E467" s="22"/>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c r="AD467" s="22"/>
      <c r="AE467" s="22"/>
      <c r="AF467" s="22"/>
      <c r="AG467" s="22"/>
      <c r="AH467" s="22"/>
      <c r="AI467" s="22"/>
      <c r="AJ467" s="22"/>
      <c r="AK467" s="22"/>
      <c r="AL467" s="22"/>
      <c r="AM467" s="22"/>
      <c r="AN467" s="22"/>
      <c r="AO467" s="22"/>
      <c r="AP467" s="22"/>
      <c r="AQ467" s="22"/>
      <c r="AR467" s="22"/>
      <c r="AS467" s="22"/>
      <c r="AT467" s="22"/>
      <c r="AU467" s="22"/>
      <c r="AV467" s="22"/>
      <c r="AW467" s="22"/>
      <c r="AX467" s="22"/>
      <c r="AY467" s="22"/>
    </row>
    <row r="468" spans="3:51" x14ac:dyDescent="0.25">
      <c r="C468" s="22"/>
      <c r="D468" s="22"/>
      <c r="E468" s="22"/>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c r="AD468" s="22"/>
      <c r="AE468" s="22"/>
      <c r="AF468" s="22"/>
      <c r="AG468" s="22"/>
      <c r="AH468" s="22"/>
      <c r="AI468" s="22"/>
      <c r="AJ468" s="22"/>
      <c r="AK468" s="22"/>
      <c r="AL468" s="22"/>
      <c r="AM468" s="22"/>
      <c r="AN468" s="22"/>
      <c r="AO468" s="22"/>
      <c r="AP468" s="22"/>
      <c r="AQ468" s="22"/>
      <c r="AR468" s="22"/>
      <c r="AS468" s="22"/>
      <c r="AT468" s="22"/>
      <c r="AU468" s="22"/>
      <c r="AV468" s="22"/>
      <c r="AW468" s="22"/>
      <c r="AX468" s="22"/>
      <c r="AY468" s="22"/>
    </row>
    <row r="469" spans="3:51" x14ac:dyDescent="0.25">
      <c r="C469" s="22"/>
      <c r="D469" s="22"/>
      <c r="E469" s="22"/>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c r="AD469" s="22"/>
      <c r="AE469" s="22"/>
      <c r="AF469" s="22"/>
      <c r="AG469" s="22"/>
      <c r="AH469" s="22"/>
      <c r="AI469" s="22"/>
      <c r="AJ469" s="22"/>
      <c r="AK469" s="22"/>
      <c r="AL469" s="22"/>
      <c r="AM469" s="22"/>
      <c r="AN469" s="22"/>
      <c r="AO469" s="22"/>
      <c r="AP469" s="22"/>
      <c r="AQ469" s="22"/>
      <c r="AR469" s="22"/>
      <c r="AS469" s="22"/>
      <c r="AT469" s="22"/>
      <c r="AU469" s="22"/>
      <c r="AV469" s="22"/>
      <c r="AW469" s="22"/>
      <c r="AX469" s="22"/>
      <c r="AY469" s="22"/>
    </row>
    <row r="470" spans="3:51" x14ac:dyDescent="0.25">
      <c r="C470" s="22"/>
      <c r="D470" s="22"/>
      <c r="E470" s="22"/>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c r="AD470" s="22"/>
      <c r="AE470" s="22"/>
      <c r="AF470" s="22"/>
      <c r="AG470" s="22"/>
      <c r="AH470" s="22"/>
      <c r="AI470" s="22"/>
      <c r="AJ470" s="22"/>
      <c r="AK470" s="22"/>
      <c r="AL470" s="22"/>
      <c r="AM470" s="22"/>
      <c r="AN470" s="22"/>
      <c r="AO470" s="22"/>
      <c r="AP470" s="22"/>
      <c r="AQ470" s="22"/>
      <c r="AR470" s="22"/>
      <c r="AS470" s="22"/>
      <c r="AT470" s="22"/>
      <c r="AU470" s="22"/>
      <c r="AV470" s="22"/>
      <c r="AW470" s="22"/>
      <c r="AX470" s="22"/>
      <c r="AY470" s="22"/>
    </row>
    <row r="471" spans="3:51" x14ac:dyDescent="0.25">
      <c r="C471" s="22"/>
      <c r="D471" s="22"/>
      <c r="E471" s="22"/>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c r="AD471" s="22"/>
      <c r="AE471" s="22"/>
      <c r="AF471" s="22"/>
      <c r="AG471" s="22"/>
      <c r="AH471" s="22"/>
      <c r="AI471" s="22"/>
      <c r="AJ471" s="22"/>
      <c r="AK471" s="22"/>
      <c r="AL471" s="22"/>
      <c r="AM471" s="22"/>
      <c r="AN471" s="22"/>
      <c r="AO471" s="22"/>
      <c r="AP471" s="22"/>
      <c r="AQ471" s="22"/>
      <c r="AR471" s="22"/>
      <c r="AS471" s="22"/>
      <c r="AT471" s="22"/>
      <c r="AU471" s="22"/>
      <c r="AV471" s="22"/>
      <c r="AW471" s="22"/>
      <c r="AX471" s="22"/>
      <c r="AY471" s="22"/>
    </row>
    <row r="472" spans="3:51" x14ac:dyDescent="0.25">
      <c r="C472" s="22"/>
      <c r="D472" s="22"/>
      <c r="E472" s="22"/>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c r="AD472" s="22"/>
      <c r="AE472" s="22"/>
      <c r="AF472" s="22"/>
      <c r="AG472" s="22"/>
      <c r="AH472" s="22"/>
      <c r="AI472" s="22"/>
      <c r="AJ472" s="22"/>
      <c r="AK472" s="22"/>
      <c r="AL472" s="22"/>
      <c r="AM472" s="22"/>
      <c r="AN472" s="22"/>
      <c r="AO472" s="22"/>
      <c r="AP472" s="22"/>
      <c r="AQ472" s="22"/>
      <c r="AR472" s="22"/>
      <c r="AS472" s="22"/>
      <c r="AT472" s="22"/>
      <c r="AU472" s="22"/>
      <c r="AV472" s="22"/>
      <c r="AW472" s="22"/>
      <c r="AX472" s="22"/>
      <c r="AY472" s="22"/>
    </row>
    <row r="473" spans="3:51" x14ac:dyDescent="0.25">
      <c r="C473" s="22"/>
      <c r="D473" s="22"/>
      <c r="E473" s="22"/>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c r="AD473" s="22"/>
      <c r="AE473" s="22"/>
      <c r="AF473" s="22"/>
      <c r="AG473" s="22"/>
      <c r="AH473" s="22"/>
      <c r="AI473" s="22"/>
      <c r="AJ473" s="22"/>
      <c r="AK473" s="22"/>
      <c r="AL473" s="22"/>
      <c r="AM473" s="22"/>
      <c r="AN473" s="22"/>
      <c r="AO473" s="22"/>
      <c r="AP473" s="22"/>
      <c r="AQ473" s="22"/>
      <c r="AR473" s="22"/>
      <c r="AS473" s="22"/>
      <c r="AT473" s="22"/>
      <c r="AU473" s="22"/>
      <c r="AV473" s="22"/>
      <c r="AW473" s="22"/>
      <c r="AX473" s="22"/>
      <c r="AY473" s="22"/>
    </row>
    <row r="474" spans="3:51" x14ac:dyDescent="0.25">
      <c r="C474" s="22"/>
      <c r="D474" s="22"/>
      <c r="E474" s="22"/>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c r="AD474" s="22"/>
      <c r="AE474" s="22"/>
      <c r="AF474" s="22"/>
      <c r="AG474" s="22"/>
      <c r="AH474" s="22"/>
      <c r="AI474" s="22"/>
      <c r="AJ474" s="22"/>
      <c r="AK474" s="22"/>
      <c r="AL474" s="22"/>
      <c r="AM474" s="22"/>
      <c r="AN474" s="22"/>
      <c r="AO474" s="22"/>
      <c r="AP474" s="22"/>
      <c r="AQ474" s="22"/>
      <c r="AR474" s="22"/>
      <c r="AS474" s="22"/>
      <c r="AT474" s="22"/>
      <c r="AU474" s="22"/>
      <c r="AV474" s="22"/>
      <c r="AW474" s="22"/>
      <c r="AX474" s="22"/>
      <c r="AY474" s="22"/>
    </row>
    <row r="475" spans="3:51" x14ac:dyDescent="0.25">
      <c r="C475" s="22"/>
      <c r="D475" s="22"/>
      <c r="E475" s="22"/>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c r="AD475" s="22"/>
      <c r="AE475" s="22"/>
      <c r="AF475" s="22"/>
      <c r="AG475" s="22"/>
      <c r="AH475" s="22"/>
      <c r="AI475" s="22"/>
      <c r="AJ475" s="22"/>
      <c r="AK475" s="22"/>
      <c r="AL475" s="22"/>
      <c r="AM475" s="22"/>
      <c r="AN475" s="22"/>
      <c r="AO475" s="22"/>
      <c r="AP475" s="22"/>
      <c r="AQ475" s="22"/>
      <c r="AR475" s="22"/>
      <c r="AS475" s="22"/>
      <c r="AT475" s="22"/>
      <c r="AU475" s="22"/>
      <c r="AV475" s="22"/>
      <c r="AW475" s="22"/>
      <c r="AX475" s="22"/>
      <c r="AY475" s="22"/>
    </row>
    <row r="476" spans="3:51" x14ac:dyDescent="0.25">
      <c r="C476" s="22"/>
      <c r="D476" s="22"/>
      <c r="E476" s="22"/>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c r="AD476" s="22"/>
      <c r="AE476" s="22"/>
      <c r="AF476" s="22"/>
      <c r="AG476" s="22"/>
      <c r="AH476" s="22"/>
      <c r="AI476" s="22"/>
      <c r="AJ476" s="22"/>
      <c r="AK476" s="22"/>
      <c r="AL476" s="22"/>
      <c r="AM476" s="22"/>
      <c r="AN476" s="22"/>
      <c r="AO476" s="22"/>
      <c r="AP476" s="22"/>
      <c r="AQ476" s="22"/>
      <c r="AR476" s="22"/>
      <c r="AS476" s="22"/>
      <c r="AT476" s="22"/>
      <c r="AU476" s="22"/>
      <c r="AV476" s="22"/>
      <c r="AW476" s="22"/>
      <c r="AX476" s="22"/>
      <c r="AY476" s="22"/>
    </row>
    <row r="477" spans="3:51" x14ac:dyDescent="0.25">
      <c r="C477" s="22"/>
      <c r="D477" s="22"/>
      <c r="E477" s="22"/>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c r="AD477" s="22"/>
      <c r="AE477" s="22"/>
      <c r="AF477" s="22"/>
      <c r="AG477" s="22"/>
      <c r="AH477" s="22"/>
      <c r="AI477" s="22"/>
      <c r="AJ477" s="22"/>
      <c r="AK477" s="22"/>
      <c r="AL477" s="22"/>
      <c r="AM477" s="22"/>
      <c r="AN477" s="22"/>
      <c r="AO477" s="22"/>
      <c r="AP477" s="22"/>
      <c r="AQ477" s="22"/>
      <c r="AR477" s="22"/>
      <c r="AS477" s="22"/>
      <c r="AT477" s="22"/>
      <c r="AU477" s="22"/>
      <c r="AV477" s="22"/>
      <c r="AW477" s="22"/>
      <c r="AX477" s="22"/>
      <c r="AY477" s="22"/>
    </row>
    <row r="478" spans="3:51" x14ac:dyDescent="0.25">
      <c r="C478" s="22"/>
      <c r="D478" s="22"/>
      <c r="E478" s="22"/>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c r="AD478" s="22"/>
      <c r="AE478" s="22"/>
      <c r="AF478" s="22"/>
      <c r="AG478" s="22"/>
      <c r="AH478" s="22"/>
      <c r="AI478" s="22"/>
      <c r="AJ478" s="22"/>
      <c r="AK478" s="22"/>
      <c r="AL478" s="22"/>
      <c r="AM478" s="22"/>
      <c r="AN478" s="22"/>
      <c r="AO478" s="22"/>
      <c r="AP478" s="22"/>
      <c r="AQ478" s="22"/>
      <c r="AR478" s="22"/>
      <c r="AS478" s="22"/>
      <c r="AT478" s="22"/>
      <c r="AU478" s="22"/>
      <c r="AV478" s="22"/>
      <c r="AW478" s="22"/>
      <c r="AX478" s="22"/>
      <c r="AY478" s="22"/>
    </row>
    <row r="479" spans="3:51" x14ac:dyDescent="0.25">
      <c r="C479" s="22"/>
      <c r="D479" s="22"/>
      <c r="E479" s="22"/>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c r="AD479" s="22"/>
      <c r="AE479" s="22"/>
      <c r="AF479" s="22"/>
      <c r="AG479" s="22"/>
      <c r="AH479" s="22"/>
      <c r="AI479" s="22"/>
      <c r="AJ479" s="22"/>
      <c r="AK479" s="22"/>
      <c r="AL479" s="22"/>
      <c r="AM479" s="22"/>
      <c r="AN479" s="22"/>
      <c r="AO479" s="22"/>
      <c r="AP479" s="22"/>
      <c r="AQ479" s="22"/>
      <c r="AR479" s="22"/>
      <c r="AS479" s="22"/>
      <c r="AT479" s="22"/>
      <c r="AU479" s="22"/>
      <c r="AV479" s="22"/>
      <c r="AW479" s="22"/>
      <c r="AX479" s="22"/>
      <c r="AY479" s="22"/>
    </row>
    <row r="480" spans="3:51" x14ac:dyDescent="0.25">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c r="AI480" s="22"/>
      <c r="AJ480" s="22"/>
      <c r="AK480" s="22"/>
      <c r="AL480" s="22"/>
      <c r="AM480" s="22"/>
      <c r="AN480" s="22"/>
      <c r="AO480" s="22"/>
      <c r="AP480" s="22"/>
      <c r="AQ480" s="22"/>
      <c r="AR480" s="22"/>
      <c r="AS480" s="22"/>
      <c r="AT480" s="22"/>
      <c r="AU480" s="22"/>
      <c r="AV480" s="22"/>
      <c r="AW480" s="22"/>
      <c r="AX480" s="22"/>
      <c r="AY480" s="22"/>
    </row>
    <row r="481" spans="3:51" x14ac:dyDescent="0.25">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2"/>
      <c r="AH481" s="22"/>
      <c r="AI481" s="22"/>
      <c r="AJ481" s="22"/>
      <c r="AK481" s="22"/>
      <c r="AL481" s="22"/>
      <c r="AM481" s="22"/>
      <c r="AN481" s="22"/>
      <c r="AO481" s="22"/>
      <c r="AP481" s="22"/>
      <c r="AQ481" s="22"/>
      <c r="AR481" s="22"/>
      <c r="AS481" s="22"/>
      <c r="AT481" s="22"/>
      <c r="AU481" s="22"/>
      <c r="AV481" s="22"/>
      <c r="AW481" s="22"/>
      <c r="AX481" s="22"/>
      <c r="AY481" s="22"/>
    </row>
    <row r="482" spans="3:51" x14ac:dyDescent="0.25">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2"/>
      <c r="AH482" s="22"/>
      <c r="AI482" s="22"/>
      <c r="AJ482" s="22"/>
      <c r="AK482" s="22"/>
      <c r="AL482" s="22"/>
      <c r="AM482" s="22"/>
      <c r="AN482" s="22"/>
      <c r="AO482" s="22"/>
      <c r="AP482" s="22"/>
      <c r="AQ482" s="22"/>
      <c r="AR482" s="22"/>
      <c r="AS482" s="22"/>
      <c r="AT482" s="22"/>
      <c r="AU482" s="22"/>
      <c r="AV482" s="22"/>
      <c r="AW482" s="22"/>
      <c r="AX482" s="22"/>
      <c r="AY482" s="22"/>
    </row>
    <row r="483" spans="3:51" x14ac:dyDescent="0.25">
      <c r="C483" s="22"/>
      <c r="D483" s="22"/>
      <c r="E483" s="22"/>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c r="AD483" s="22"/>
      <c r="AE483" s="22"/>
      <c r="AF483" s="22"/>
      <c r="AG483" s="22"/>
      <c r="AH483" s="22"/>
      <c r="AI483" s="22"/>
      <c r="AJ483" s="22"/>
      <c r="AK483" s="22"/>
      <c r="AL483" s="22"/>
      <c r="AM483" s="22"/>
      <c r="AN483" s="22"/>
      <c r="AO483" s="22"/>
      <c r="AP483" s="22"/>
      <c r="AQ483" s="22"/>
      <c r="AR483" s="22"/>
      <c r="AS483" s="22"/>
      <c r="AT483" s="22"/>
      <c r="AU483" s="22"/>
      <c r="AV483" s="22"/>
      <c r="AW483" s="22"/>
      <c r="AX483" s="22"/>
      <c r="AY483" s="22"/>
    </row>
    <row r="484" spans="3:51" x14ac:dyDescent="0.25">
      <c r="C484" s="22"/>
      <c r="D484" s="22"/>
      <c r="E484" s="22"/>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c r="AD484" s="22"/>
      <c r="AE484" s="22"/>
      <c r="AF484" s="22"/>
      <c r="AG484" s="22"/>
      <c r="AH484" s="22"/>
      <c r="AI484" s="22"/>
      <c r="AJ484" s="22"/>
      <c r="AK484" s="22"/>
      <c r="AL484" s="22"/>
      <c r="AM484" s="22"/>
      <c r="AN484" s="22"/>
      <c r="AO484" s="22"/>
      <c r="AP484" s="22"/>
      <c r="AQ484" s="22"/>
      <c r="AR484" s="22"/>
      <c r="AS484" s="22"/>
      <c r="AT484" s="22"/>
      <c r="AU484" s="22"/>
      <c r="AV484" s="22"/>
      <c r="AW484" s="22"/>
      <c r="AX484" s="22"/>
      <c r="AY484" s="22"/>
    </row>
    <row r="485" spans="3:51" x14ac:dyDescent="0.25">
      <c r="C485" s="22"/>
      <c r="D485" s="22"/>
      <c r="E485" s="22"/>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c r="AD485" s="22"/>
      <c r="AE485" s="22"/>
      <c r="AF485" s="22"/>
      <c r="AG485" s="22"/>
      <c r="AH485" s="22"/>
      <c r="AI485" s="22"/>
      <c r="AJ485" s="22"/>
      <c r="AK485" s="22"/>
      <c r="AL485" s="22"/>
      <c r="AM485" s="22"/>
      <c r="AN485" s="22"/>
      <c r="AO485" s="22"/>
      <c r="AP485" s="22"/>
      <c r="AQ485" s="22"/>
      <c r="AR485" s="22"/>
      <c r="AS485" s="22"/>
      <c r="AT485" s="22"/>
      <c r="AU485" s="22"/>
      <c r="AV485" s="22"/>
      <c r="AW485" s="22"/>
      <c r="AX485" s="22"/>
      <c r="AY485" s="22"/>
    </row>
    <row r="486" spans="3:51" x14ac:dyDescent="0.25">
      <c r="C486" s="22"/>
      <c r="D486" s="22"/>
      <c r="E486" s="22"/>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c r="AD486" s="22"/>
      <c r="AE486" s="22"/>
      <c r="AF486" s="22"/>
      <c r="AG486" s="22"/>
      <c r="AH486" s="22"/>
      <c r="AI486" s="22"/>
      <c r="AJ486" s="22"/>
      <c r="AK486" s="22"/>
      <c r="AL486" s="22"/>
      <c r="AM486" s="22"/>
      <c r="AN486" s="22"/>
      <c r="AO486" s="22"/>
      <c r="AP486" s="22"/>
      <c r="AQ486" s="22"/>
      <c r="AR486" s="22"/>
      <c r="AS486" s="22"/>
      <c r="AT486" s="22"/>
      <c r="AU486" s="22"/>
      <c r="AV486" s="22"/>
      <c r="AW486" s="22"/>
      <c r="AX486" s="22"/>
      <c r="AY486" s="22"/>
    </row>
    <row r="487" spans="3:51" x14ac:dyDescent="0.25">
      <c r="C487" s="22"/>
      <c r="D487" s="22"/>
      <c r="E487" s="22"/>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c r="AD487" s="22"/>
      <c r="AE487" s="22"/>
      <c r="AF487" s="22"/>
      <c r="AG487" s="22"/>
      <c r="AH487" s="22"/>
      <c r="AI487" s="22"/>
      <c r="AJ487" s="22"/>
      <c r="AK487" s="22"/>
      <c r="AL487" s="22"/>
      <c r="AM487" s="22"/>
      <c r="AN487" s="22"/>
      <c r="AO487" s="22"/>
      <c r="AP487" s="22"/>
      <c r="AQ487" s="22"/>
      <c r="AR487" s="22"/>
      <c r="AS487" s="22"/>
      <c r="AT487" s="22"/>
      <c r="AU487" s="22"/>
      <c r="AV487" s="22"/>
      <c r="AW487" s="22"/>
      <c r="AX487" s="22"/>
      <c r="AY487" s="22"/>
    </row>
    <row r="488" spans="3:51" x14ac:dyDescent="0.25">
      <c r="C488" s="22"/>
      <c r="D488" s="22"/>
      <c r="E488" s="22"/>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c r="AD488" s="22"/>
      <c r="AE488" s="22"/>
      <c r="AF488" s="22"/>
      <c r="AG488" s="22"/>
      <c r="AH488" s="22"/>
      <c r="AI488" s="22"/>
      <c r="AJ488" s="22"/>
      <c r="AK488" s="22"/>
      <c r="AL488" s="22"/>
      <c r="AM488" s="22"/>
      <c r="AN488" s="22"/>
      <c r="AO488" s="22"/>
      <c r="AP488" s="22"/>
      <c r="AQ488" s="22"/>
      <c r="AR488" s="22"/>
      <c r="AS488" s="22"/>
      <c r="AT488" s="22"/>
      <c r="AU488" s="22"/>
      <c r="AV488" s="22"/>
      <c r="AW488" s="22"/>
      <c r="AX488" s="22"/>
      <c r="AY488" s="22"/>
    </row>
    <row r="489" spans="3:51" x14ac:dyDescent="0.25">
      <c r="C489" s="22"/>
      <c r="D489" s="22"/>
      <c r="E489" s="22"/>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c r="AD489" s="22"/>
      <c r="AE489" s="22"/>
      <c r="AF489" s="22"/>
      <c r="AG489" s="22"/>
      <c r="AH489" s="22"/>
      <c r="AI489" s="22"/>
      <c r="AJ489" s="22"/>
      <c r="AK489" s="22"/>
      <c r="AL489" s="22"/>
      <c r="AM489" s="22"/>
      <c r="AN489" s="22"/>
      <c r="AO489" s="22"/>
      <c r="AP489" s="22"/>
      <c r="AQ489" s="22"/>
      <c r="AR489" s="22"/>
      <c r="AS489" s="22"/>
      <c r="AT489" s="22"/>
      <c r="AU489" s="22"/>
      <c r="AV489" s="22"/>
      <c r="AW489" s="22"/>
      <c r="AX489" s="22"/>
      <c r="AY489" s="22"/>
    </row>
    <row r="490" spans="3:51" x14ac:dyDescent="0.25">
      <c r="C490" s="22"/>
      <c r="D490" s="22"/>
      <c r="E490" s="22"/>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c r="AD490" s="22"/>
      <c r="AE490" s="22"/>
      <c r="AF490" s="22"/>
      <c r="AG490" s="22"/>
      <c r="AH490" s="22"/>
      <c r="AI490" s="22"/>
      <c r="AJ490" s="22"/>
      <c r="AK490" s="22"/>
      <c r="AL490" s="22"/>
      <c r="AM490" s="22"/>
      <c r="AN490" s="22"/>
      <c r="AO490" s="22"/>
      <c r="AP490" s="22"/>
      <c r="AQ490" s="22"/>
      <c r="AR490" s="22"/>
      <c r="AS490" s="22"/>
      <c r="AT490" s="22"/>
      <c r="AU490" s="22"/>
      <c r="AV490" s="22"/>
      <c r="AW490" s="22"/>
      <c r="AX490" s="22"/>
      <c r="AY490" s="22"/>
    </row>
    <row r="491" spans="3:51" x14ac:dyDescent="0.25">
      <c r="C491" s="22"/>
      <c r="D491" s="22"/>
      <c r="E491" s="22"/>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c r="AD491" s="22"/>
      <c r="AE491" s="22"/>
      <c r="AF491" s="22"/>
      <c r="AG491" s="22"/>
      <c r="AH491" s="22"/>
      <c r="AI491" s="22"/>
      <c r="AJ491" s="22"/>
      <c r="AK491" s="22"/>
      <c r="AL491" s="22"/>
      <c r="AM491" s="22"/>
      <c r="AN491" s="22"/>
      <c r="AO491" s="22"/>
      <c r="AP491" s="22"/>
      <c r="AQ491" s="22"/>
      <c r="AR491" s="22"/>
      <c r="AS491" s="22"/>
      <c r="AT491" s="22"/>
      <c r="AU491" s="22"/>
      <c r="AV491" s="22"/>
      <c r="AW491" s="22"/>
      <c r="AX491" s="22"/>
      <c r="AY491" s="22"/>
    </row>
    <row r="492" spans="3:51" x14ac:dyDescent="0.25">
      <c r="C492" s="22"/>
      <c r="D492" s="22"/>
      <c r="E492" s="22"/>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c r="AD492" s="22"/>
      <c r="AE492" s="22"/>
      <c r="AF492" s="22"/>
      <c r="AG492" s="22"/>
      <c r="AH492" s="22"/>
      <c r="AI492" s="22"/>
      <c r="AJ492" s="22"/>
      <c r="AK492" s="22"/>
      <c r="AL492" s="22"/>
      <c r="AM492" s="22"/>
      <c r="AN492" s="22"/>
      <c r="AO492" s="22"/>
      <c r="AP492" s="22"/>
      <c r="AQ492" s="22"/>
      <c r="AR492" s="22"/>
      <c r="AS492" s="22"/>
      <c r="AT492" s="22"/>
      <c r="AU492" s="22"/>
      <c r="AV492" s="22"/>
      <c r="AW492" s="22"/>
      <c r="AX492" s="22"/>
      <c r="AY492" s="22"/>
    </row>
    <row r="493" spans="3:51" x14ac:dyDescent="0.25">
      <c r="C493" s="22"/>
      <c r="D493" s="22"/>
      <c r="E493" s="22"/>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c r="AD493" s="22"/>
      <c r="AE493" s="22"/>
      <c r="AF493" s="22"/>
      <c r="AG493" s="22"/>
      <c r="AH493" s="22"/>
      <c r="AI493" s="22"/>
      <c r="AJ493" s="22"/>
      <c r="AK493" s="22"/>
      <c r="AL493" s="22"/>
      <c r="AM493" s="22"/>
      <c r="AN493" s="22"/>
      <c r="AO493" s="22"/>
      <c r="AP493" s="22"/>
      <c r="AQ493" s="22"/>
      <c r="AR493" s="22"/>
      <c r="AS493" s="22"/>
      <c r="AT493" s="22"/>
      <c r="AU493" s="22"/>
      <c r="AV493" s="22"/>
      <c r="AW493" s="22"/>
      <c r="AX493" s="22"/>
      <c r="AY493" s="22"/>
    </row>
    <row r="494" spans="3:51" x14ac:dyDescent="0.25">
      <c r="C494" s="22"/>
      <c r="D494" s="22"/>
      <c r="E494" s="22"/>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c r="AD494" s="22"/>
      <c r="AE494" s="22"/>
      <c r="AF494" s="22"/>
      <c r="AG494" s="22"/>
      <c r="AH494" s="22"/>
      <c r="AI494" s="22"/>
      <c r="AJ494" s="22"/>
      <c r="AK494" s="22"/>
      <c r="AL494" s="22"/>
      <c r="AM494" s="22"/>
      <c r="AN494" s="22"/>
      <c r="AO494" s="22"/>
      <c r="AP494" s="22"/>
      <c r="AQ494" s="22"/>
      <c r="AR494" s="22"/>
      <c r="AS494" s="22"/>
      <c r="AT494" s="22"/>
      <c r="AU494" s="22"/>
      <c r="AV494" s="22"/>
      <c r="AW494" s="22"/>
      <c r="AX494" s="22"/>
      <c r="AY494" s="22"/>
    </row>
    <row r="495" spans="3:51" x14ac:dyDescent="0.25">
      <c r="C495" s="22"/>
      <c r="D495" s="22"/>
      <c r="E495" s="22"/>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c r="AD495" s="22"/>
      <c r="AE495" s="22"/>
      <c r="AF495" s="22"/>
      <c r="AG495" s="22"/>
      <c r="AH495" s="22"/>
      <c r="AI495" s="22"/>
      <c r="AJ495" s="22"/>
      <c r="AK495" s="22"/>
      <c r="AL495" s="22"/>
      <c r="AM495" s="22"/>
      <c r="AN495" s="22"/>
      <c r="AO495" s="22"/>
      <c r="AP495" s="22"/>
      <c r="AQ495" s="22"/>
      <c r="AR495" s="22"/>
      <c r="AS495" s="22"/>
      <c r="AT495" s="22"/>
      <c r="AU495" s="22"/>
      <c r="AV495" s="22"/>
      <c r="AW495" s="22"/>
      <c r="AX495" s="22"/>
      <c r="AY495" s="22"/>
    </row>
    <row r="496" spans="3:51" x14ac:dyDescent="0.25">
      <c r="C496" s="22"/>
      <c r="D496" s="22"/>
      <c r="E496" s="22"/>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c r="AD496" s="22"/>
      <c r="AE496" s="22"/>
      <c r="AF496" s="22"/>
      <c r="AG496" s="22"/>
      <c r="AH496" s="22"/>
      <c r="AI496" s="22"/>
      <c r="AJ496" s="22"/>
      <c r="AK496" s="22"/>
      <c r="AL496" s="22"/>
      <c r="AM496" s="22"/>
      <c r="AN496" s="22"/>
      <c r="AO496" s="22"/>
      <c r="AP496" s="22"/>
      <c r="AQ496" s="22"/>
      <c r="AR496" s="22"/>
      <c r="AS496" s="22"/>
      <c r="AT496" s="22"/>
      <c r="AU496" s="22"/>
      <c r="AV496" s="22"/>
      <c r="AW496" s="22"/>
      <c r="AX496" s="22"/>
      <c r="AY496" s="22"/>
    </row>
    <row r="497" spans="3:51" x14ac:dyDescent="0.25">
      <c r="C497" s="22"/>
      <c r="D497" s="22"/>
      <c r="E497" s="22"/>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c r="AD497" s="22"/>
      <c r="AE497" s="22"/>
      <c r="AF497" s="22"/>
      <c r="AG497" s="22"/>
      <c r="AH497" s="22"/>
      <c r="AI497" s="22"/>
      <c r="AJ497" s="22"/>
      <c r="AK497" s="22"/>
      <c r="AL497" s="22"/>
      <c r="AM497" s="22"/>
      <c r="AN497" s="22"/>
      <c r="AO497" s="22"/>
      <c r="AP497" s="22"/>
      <c r="AQ497" s="22"/>
      <c r="AR497" s="22"/>
      <c r="AS497" s="22"/>
      <c r="AT497" s="22"/>
      <c r="AU497" s="22"/>
      <c r="AV497" s="22"/>
      <c r="AW497" s="22"/>
      <c r="AX497" s="22"/>
      <c r="AY497" s="22"/>
    </row>
    <row r="498" spans="3:51" x14ac:dyDescent="0.25">
      <c r="C498" s="22"/>
      <c r="D498" s="22"/>
      <c r="E498" s="22"/>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c r="AD498" s="22"/>
      <c r="AE498" s="22"/>
      <c r="AF498" s="22"/>
      <c r="AG498" s="22"/>
      <c r="AH498" s="22"/>
      <c r="AI498" s="22"/>
      <c r="AJ498" s="22"/>
      <c r="AK498" s="22"/>
      <c r="AL498" s="22"/>
      <c r="AM498" s="22"/>
      <c r="AN498" s="22"/>
      <c r="AO498" s="22"/>
      <c r="AP498" s="22"/>
      <c r="AQ498" s="22"/>
      <c r="AR498" s="22"/>
      <c r="AS498" s="22"/>
      <c r="AT498" s="22"/>
      <c r="AU498" s="22"/>
      <c r="AV498" s="22"/>
      <c r="AW498" s="22"/>
      <c r="AX498" s="22"/>
      <c r="AY498" s="22"/>
    </row>
    <row r="499" spans="3:51" x14ac:dyDescent="0.25">
      <c r="C499" s="22"/>
      <c r="D499" s="22"/>
      <c r="E499" s="22"/>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c r="AD499" s="22"/>
      <c r="AE499" s="22"/>
      <c r="AF499" s="22"/>
      <c r="AG499" s="22"/>
      <c r="AH499" s="22"/>
      <c r="AI499" s="22"/>
      <c r="AJ499" s="22"/>
      <c r="AK499" s="22"/>
      <c r="AL499" s="22"/>
      <c r="AM499" s="22"/>
      <c r="AN499" s="22"/>
      <c r="AO499" s="22"/>
      <c r="AP499" s="22"/>
      <c r="AQ499" s="22"/>
      <c r="AR499" s="22"/>
      <c r="AS499" s="22"/>
      <c r="AT499" s="22"/>
      <c r="AU499" s="22"/>
      <c r="AV499" s="22"/>
      <c r="AW499" s="22"/>
      <c r="AX499" s="22"/>
      <c r="AY499" s="22"/>
    </row>
    <row r="500" spans="3:51" x14ac:dyDescent="0.25">
      <c r="C500" s="22"/>
      <c r="D500" s="22"/>
      <c r="E500" s="22"/>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c r="AD500" s="22"/>
      <c r="AE500" s="22"/>
      <c r="AF500" s="22"/>
      <c r="AG500" s="22"/>
      <c r="AH500" s="22"/>
      <c r="AI500" s="22"/>
      <c r="AJ500" s="22"/>
      <c r="AK500" s="22"/>
      <c r="AL500" s="22"/>
      <c r="AM500" s="22"/>
      <c r="AN500" s="22"/>
      <c r="AO500" s="22"/>
      <c r="AP500" s="22"/>
      <c r="AQ500" s="22"/>
      <c r="AR500" s="22"/>
      <c r="AS500" s="22"/>
      <c r="AT500" s="22"/>
      <c r="AU500" s="22"/>
      <c r="AV500" s="22"/>
      <c r="AW500" s="22"/>
      <c r="AX500" s="22"/>
      <c r="AY500" s="22"/>
    </row>
    <row r="501" spans="3:51" x14ac:dyDescent="0.25">
      <c r="C501" s="22"/>
      <c r="D501" s="22"/>
      <c r="E501" s="22"/>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c r="AD501" s="22"/>
      <c r="AE501" s="22"/>
      <c r="AF501" s="22"/>
      <c r="AG501" s="22"/>
      <c r="AH501" s="22"/>
      <c r="AI501" s="22"/>
      <c r="AJ501" s="22"/>
      <c r="AK501" s="22"/>
      <c r="AL501" s="22"/>
      <c r="AM501" s="22"/>
      <c r="AN501" s="22"/>
      <c r="AO501" s="22"/>
      <c r="AP501" s="22"/>
      <c r="AQ501" s="22"/>
      <c r="AR501" s="22"/>
      <c r="AS501" s="22"/>
      <c r="AT501" s="22"/>
      <c r="AU501" s="22"/>
      <c r="AV501" s="22"/>
      <c r="AW501" s="22"/>
      <c r="AX501" s="22"/>
      <c r="AY501" s="22"/>
    </row>
    <row r="502" spans="3:51" x14ac:dyDescent="0.25">
      <c r="C502" s="22"/>
      <c r="D502" s="22"/>
      <c r="E502" s="22"/>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c r="AD502" s="22"/>
      <c r="AE502" s="22"/>
      <c r="AF502" s="22"/>
      <c r="AG502" s="22"/>
      <c r="AH502" s="22"/>
      <c r="AI502" s="22"/>
      <c r="AJ502" s="22"/>
      <c r="AK502" s="22"/>
      <c r="AL502" s="22"/>
      <c r="AM502" s="22"/>
      <c r="AN502" s="22"/>
      <c r="AO502" s="22"/>
      <c r="AP502" s="22"/>
      <c r="AQ502" s="22"/>
      <c r="AR502" s="22"/>
      <c r="AS502" s="22"/>
      <c r="AT502" s="22"/>
      <c r="AU502" s="22"/>
      <c r="AV502" s="22"/>
      <c r="AW502" s="22"/>
      <c r="AX502" s="22"/>
      <c r="AY502" s="22"/>
    </row>
    <row r="503" spans="3:51" x14ac:dyDescent="0.25">
      <c r="C503" s="22"/>
      <c r="D503" s="22"/>
      <c r="E503" s="22"/>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c r="AD503" s="22"/>
      <c r="AE503" s="22"/>
      <c r="AF503" s="22"/>
      <c r="AG503" s="22"/>
      <c r="AH503" s="22"/>
      <c r="AI503" s="22"/>
      <c r="AJ503" s="22"/>
      <c r="AK503" s="22"/>
      <c r="AL503" s="22"/>
      <c r="AM503" s="22"/>
      <c r="AN503" s="22"/>
      <c r="AO503" s="22"/>
      <c r="AP503" s="22"/>
      <c r="AQ503" s="22"/>
      <c r="AR503" s="22"/>
      <c r="AS503" s="22"/>
      <c r="AT503" s="22"/>
      <c r="AU503" s="22"/>
      <c r="AV503" s="22"/>
      <c r="AW503" s="22"/>
      <c r="AX503" s="22"/>
      <c r="AY503" s="22"/>
    </row>
    <row r="504" spans="3:51" x14ac:dyDescent="0.25">
      <c r="C504" s="22"/>
      <c r="D504" s="22"/>
      <c r="E504" s="22"/>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c r="AD504" s="22"/>
      <c r="AE504" s="22"/>
      <c r="AF504" s="22"/>
      <c r="AG504" s="22"/>
      <c r="AH504" s="22"/>
      <c r="AI504" s="22"/>
      <c r="AJ504" s="22"/>
      <c r="AK504" s="22"/>
      <c r="AL504" s="22"/>
      <c r="AM504" s="22"/>
      <c r="AN504" s="22"/>
      <c r="AO504" s="22"/>
      <c r="AP504" s="22"/>
      <c r="AQ504" s="22"/>
      <c r="AR504" s="22"/>
      <c r="AS504" s="22"/>
      <c r="AT504" s="22"/>
      <c r="AU504" s="22"/>
      <c r="AV504" s="22"/>
      <c r="AW504" s="22"/>
      <c r="AX504" s="22"/>
      <c r="AY504" s="22"/>
    </row>
    <row r="505" spans="3:51" x14ac:dyDescent="0.25">
      <c r="C505" s="22"/>
      <c r="D505" s="22"/>
      <c r="E505" s="22"/>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c r="AD505" s="22"/>
      <c r="AE505" s="22"/>
      <c r="AF505" s="22"/>
      <c r="AG505" s="22"/>
      <c r="AH505" s="22"/>
      <c r="AI505" s="22"/>
      <c r="AJ505" s="22"/>
      <c r="AK505" s="22"/>
      <c r="AL505" s="22"/>
      <c r="AM505" s="22"/>
      <c r="AN505" s="22"/>
      <c r="AO505" s="22"/>
      <c r="AP505" s="22"/>
      <c r="AQ505" s="22"/>
      <c r="AR505" s="22"/>
      <c r="AS505" s="22"/>
      <c r="AT505" s="22"/>
      <c r="AU505" s="22"/>
      <c r="AV505" s="22"/>
      <c r="AW505" s="22"/>
      <c r="AX505" s="22"/>
      <c r="AY505" s="22"/>
    </row>
    <row r="506" spans="3:51" x14ac:dyDescent="0.25">
      <c r="C506" s="22"/>
      <c r="D506" s="22"/>
      <c r="E506" s="22"/>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c r="AD506" s="22"/>
      <c r="AE506" s="22"/>
      <c r="AF506" s="22"/>
      <c r="AG506" s="22"/>
      <c r="AH506" s="22"/>
      <c r="AI506" s="22"/>
      <c r="AJ506" s="22"/>
      <c r="AK506" s="22"/>
      <c r="AL506" s="22"/>
      <c r="AM506" s="22"/>
      <c r="AN506" s="22"/>
      <c r="AO506" s="22"/>
      <c r="AP506" s="22"/>
      <c r="AQ506" s="22"/>
      <c r="AR506" s="22"/>
      <c r="AS506" s="22"/>
      <c r="AT506" s="22"/>
      <c r="AU506" s="22"/>
      <c r="AV506" s="22"/>
      <c r="AW506" s="22"/>
      <c r="AX506" s="22"/>
      <c r="AY506" s="22"/>
    </row>
    <row r="507" spans="3:51" x14ac:dyDescent="0.25">
      <c r="C507" s="22"/>
      <c r="D507" s="22"/>
      <c r="E507" s="22"/>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c r="AD507" s="22"/>
      <c r="AE507" s="22"/>
      <c r="AF507" s="22"/>
      <c r="AG507" s="22"/>
      <c r="AH507" s="22"/>
      <c r="AI507" s="22"/>
      <c r="AJ507" s="22"/>
      <c r="AK507" s="22"/>
      <c r="AL507" s="22"/>
      <c r="AM507" s="22"/>
      <c r="AN507" s="22"/>
      <c r="AO507" s="22"/>
      <c r="AP507" s="22"/>
      <c r="AQ507" s="22"/>
      <c r="AR507" s="22"/>
      <c r="AS507" s="22"/>
      <c r="AT507" s="22"/>
      <c r="AU507" s="22"/>
      <c r="AV507" s="22"/>
      <c r="AW507" s="22"/>
      <c r="AX507" s="22"/>
      <c r="AY507" s="22"/>
    </row>
    <row r="508" spans="3:51" x14ac:dyDescent="0.25">
      <c r="C508" s="22"/>
      <c r="D508" s="22"/>
      <c r="E508" s="22"/>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c r="AD508" s="22"/>
      <c r="AE508" s="22"/>
      <c r="AF508" s="22"/>
      <c r="AG508" s="22"/>
      <c r="AH508" s="22"/>
      <c r="AI508" s="22"/>
      <c r="AJ508" s="22"/>
      <c r="AK508" s="22"/>
      <c r="AL508" s="22"/>
      <c r="AM508" s="22"/>
      <c r="AN508" s="22"/>
      <c r="AO508" s="22"/>
      <c r="AP508" s="22"/>
      <c r="AQ508" s="22"/>
      <c r="AR508" s="22"/>
      <c r="AS508" s="22"/>
      <c r="AT508" s="22"/>
      <c r="AU508" s="22"/>
      <c r="AV508" s="22"/>
      <c r="AW508" s="22"/>
      <c r="AX508" s="22"/>
      <c r="AY508" s="22"/>
    </row>
    <row r="509" spans="3:51" x14ac:dyDescent="0.25">
      <c r="C509" s="22"/>
      <c r="D509" s="22"/>
      <c r="E509" s="22"/>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c r="AD509" s="22"/>
      <c r="AE509" s="22"/>
      <c r="AF509" s="22"/>
      <c r="AG509" s="22"/>
      <c r="AH509" s="22"/>
      <c r="AI509" s="22"/>
      <c r="AJ509" s="22"/>
      <c r="AK509" s="22"/>
      <c r="AL509" s="22"/>
      <c r="AM509" s="22"/>
      <c r="AN509" s="22"/>
      <c r="AO509" s="22"/>
      <c r="AP509" s="22"/>
      <c r="AQ509" s="22"/>
      <c r="AR509" s="22"/>
      <c r="AS509" s="22"/>
      <c r="AT509" s="22"/>
      <c r="AU509" s="22"/>
      <c r="AV509" s="22"/>
      <c r="AW509" s="22"/>
      <c r="AX509" s="22"/>
      <c r="AY509" s="22"/>
    </row>
    <row r="510" spans="3:51" x14ac:dyDescent="0.25">
      <c r="C510" s="22"/>
      <c r="D510" s="22"/>
      <c r="E510" s="22"/>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c r="AD510" s="22"/>
      <c r="AE510" s="22"/>
      <c r="AF510" s="22"/>
      <c r="AG510" s="22"/>
      <c r="AH510" s="22"/>
      <c r="AI510" s="22"/>
      <c r="AJ510" s="22"/>
      <c r="AK510" s="22"/>
      <c r="AL510" s="22"/>
      <c r="AM510" s="22"/>
      <c r="AN510" s="22"/>
      <c r="AO510" s="22"/>
      <c r="AP510" s="22"/>
      <c r="AQ510" s="22"/>
      <c r="AR510" s="22"/>
      <c r="AS510" s="22"/>
      <c r="AT510" s="22"/>
      <c r="AU510" s="22"/>
      <c r="AV510" s="22"/>
      <c r="AW510" s="22"/>
      <c r="AX510" s="22"/>
      <c r="AY510" s="22"/>
    </row>
    <row r="511" spans="3:51" x14ac:dyDescent="0.25">
      <c r="C511" s="22"/>
      <c r="D511" s="22"/>
      <c r="E511" s="22"/>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c r="AD511" s="22"/>
      <c r="AE511" s="22"/>
      <c r="AF511" s="22"/>
      <c r="AG511" s="22"/>
      <c r="AH511" s="22"/>
      <c r="AI511" s="22"/>
      <c r="AJ511" s="22"/>
      <c r="AK511" s="22"/>
      <c r="AL511" s="22"/>
      <c r="AM511" s="22"/>
      <c r="AN511" s="22"/>
      <c r="AO511" s="22"/>
      <c r="AP511" s="22"/>
      <c r="AQ511" s="22"/>
      <c r="AR511" s="22"/>
      <c r="AS511" s="22"/>
      <c r="AT511" s="22"/>
      <c r="AU511" s="22"/>
      <c r="AV511" s="22"/>
      <c r="AW511" s="22"/>
      <c r="AX511" s="22"/>
      <c r="AY511" s="22"/>
    </row>
    <row r="512" spans="3:51" x14ac:dyDescent="0.25">
      <c r="C512" s="22"/>
      <c r="D512" s="22"/>
      <c r="E512" s="22"/>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c r="AD512" s="22"/>
      <c r="AE512" s="22"/>
      <c r="AF512" s="22"/>
      <c r="AG512" s="22"/>
      <c r="AH512" s="22"/>
      <c r="AI512" s="22"/>
      <c r="AJ512" s="22"/>
      <c r="AK512" s="22"/>
      <c r="AL512" s="22"/>
      <c r="AM512" s="22"/>
      <c r="AN512" s="22"/>
      <c r="AO512" s="22"/>
      <c r="AP512" s="22"/>
      <c r="AQ512" s="22"/>
      <c r="AR512" s="22"/>
      <c r="AS512" s="22"/>
      <c r="AT512" s="22"/>
      <c r="AU512" s="22"/>
      <c r="AV512" s="22"/>
      <c r="AW512" s="22"/>
      <c r="AX512" s="22"/>
      <c r="AY512" s="22"/>
    </row>
    <row r="513" spans="3:51" x14ac:dyDescent="0.25">
      <c r="C513" s="22"/>
      <c r="D513" s="22"/>
      <c r="E513" s="22"/>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c r="AD513" s="22"/>
      <c r="AE513" s="22"/>
      <c r="AF513" s="22"/>
      <c r="AG513" s="22"/>
      <c r="AH513" s="22"/>
      <c r="AI513" s="22"/>
      <c r="AJ513" s="22"/>
      <c r="AK513" s="22"/>
      <c r="AL513" s="22"/>
      <c r="AM513" s="22"/>
      <c r="AN513" s="22"/>
      <c r="AO513" s="22"/>
      <c r="AP513" s="22"/>
      <c r="AQ513" s="22"/>
      <c r="AR513" s="22"/>
      <c r="AS513" s="22"/>
      <c r="AT513" s="22"/>
      <c r="AU513" s="22"/>
      <c r="AV513" s="22"/>
      <c r="AW513" s="22"/>
      <c r="AX513" s="22"/>
      <c r="AY513" s="22"/>
    </row>
    <row r="514" spans="3:51" x14ac:dyDescent="0.25">
      <c r="C514" s="22"/>
      <c r="D514" s="22"/>
      <c r="E514" s="22"/>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c r="AD514" s="22"/>
      <c r="AE514" s="22"/>
      <c r="AF514" s="22"/>
      <c r="AG514" s="22"/>
      <c r="AH514" s="22"/>
      <c r="AI514" s="22"/>
      <c r="AJ514" s="22"/>
      <c r="AK514" s="22"/>
      <c r="AL514" s="22"/>
      <c r="AM514" s="22"/>
      <c r="AN514" s="22"/>
      <c r="AO514" s="22"/>
      <c r="AP514" s="22"/>
      <c r="AQ514" s="22"/>
      <c r="AR514" s="22"/>
      <c r="AS514" s="22"/>
      <c r="AT514" s="22"/>
      <c r="AU514" s="22"/>
      <c r="AV514" s="22"/>
      <c r="AW514" s="22"/>
      <c r="AX514" s="22"/>
      <c r="AY514" s="22"/>
    </row>
    <row r="515" spans="3:51" x14ac:dyDescent="0.25">
      <c r="C515" s="22"/>
      <c r="D515" s="22"/>
      <c r="E515" s="22"/>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c r="AD515" s="22"/>
      <c r="AE515" s="22"/>
      <c r="AF515" s="22"/>
      <c r="AG515" s="22"/>
      <c r="AH515" s="22"/>
      <c r="AI515" s="22"/>
      <c r="AJ515" s="22"/>
      <c r="AK515" s="22"/>
      <c r="AL515" s="22"/>
      <c r="AM515" s="22"/>
      <c r="AN515" s="22"/>
      <c r="AO515" s="22"/>
      <c r="AP515" s="22"/>
      <c r="AQ515" s="22"/>
      <c r="AR515" s="22"/>
      <c r="AS515" s="22"/>
      <c r="AT515" s="22"/>
      <c r="AU515" s="22"/>
      <c r="AV515" s="22"/>
      <c r="AW515" s="22"/>
      <c r="AX515" s="22"/>
      <c r="AY515" s="22"/>
    </row>
    <row r="516" spans="3:51" x14ac:dyDescent="0.25">
      <c r="C516" s="22"/>
      <c r="D516" s="22"/>
      <c r="E516" s="22"/>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c r="AD516" s="22"/>
      <c r="AE516" s="22"/>
      <c r="AF516" s="22"/>
      <c r="AG516" s="22"/>
      <c r="AH516" s="22"/>
      <c r="AI516" s="22"/>
      <c r="AJ516" s="22"/>
      <c r="AK516" s="22"/>
      <c r="AL516" s="22"/>
      <c r="AM516" s="22"/>
      <c r="AN516" s="22"/>
      <c r="AO516" s="22"/>
      <c r="AP516" s="22"/>
      <c r="AQ516" s="22"/>
      <c r="AR516" s="22"/>
      <c r="AS516" s="22"/>
      <c r="AT516" s="22"/>
      <c r="AU516" s="22"/>
      <c r="AV516" s="22"/>
      <c r="AW516" s="22"/>
      <c r="AX516" s="22"/>
      <c r="AY516" s="22"/>
    </row>
    <row r="517" spans="3:51" x14ac:dyDescent="0.25">
      <c r="C517" s="22"/>
      <c r="D517" s="22"/>
      <c r="E517" s="22"/>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c r="AD517" s="22"/>
      <c r="AE517" s="22"/>
      <c r="AF517" s="22"/>
      <c r="AG517" s="22"/>
      <c r="AH517" s="22"/>
      <c r="AI517" s="22"/>
      <c r="AJ517" s="22"/>
      <c r="AK517" s="22"/>
      <c r="AL517" s="22"/>
      <c r="AM517" s="22"/>
      <c r="AN517" s="22"/>
      <c r="AO517" s="22"/>
      <c r="AP517" s="22"/>
      <c r="AQ517" s="22"/>
      <c r="AR517" s="22"/>
      <c r="AS517" s="22"/>
      <c r="AT517" s="22"/>
      <c r="AU517" s="22"/>
      <c r="AV517" s="22"/>
      <c r="AW517" s="22"/>
      <c r="AX517" s="22"/>
      <c r="AY517" s="22"/>
    </row>
    <row r="518" spans="3:51" x14ac:dyDescent="0.25">
      <c r="C518" s="22"/>
      <c r="D518" s="22"/>
      <c r="E518" s="22"/>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c r="AD518" s="22"/>
      <c r="AE518" s="22"/>
      <c r="AF518" s="22"/>
      <c r="AG518" s="22"/>
      <c r="AH518" s="22"/>
      <c r="AI518" s="22"/>
      <c r="AJ518" s="22"/>
      <c r="AK518" s="22"/>
      <c r="AL518" s="22"/>
      <c r="AM518" s="22"/>
      <c r="AN518" s="22"/>
      <c r="AO518" s="22"/>
      <c r="AP518" s="22"/>
      <c r="AQ518" s="22"/>
      <c r="AR518" s="22"/>
      <c r="AS518" s="22"/>
      <c r="AT518" s="22"/>
      <c r="AU518" s="22"/>
      <c r="AV518" s="22"/>
      <c r="AW518" s="22"/>
      <c r="AX518" s="22"/>
      <c r="AY518" s="22"/>
    </row>
    <row r="519" spans="3:51" x14ac:dyDescent="0.25">
      <c r="C519" s="22"/>
      <c r="D519" s="22"/>
      <c r="E519" s="22"/>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c r="AD519" s="22"/>
      <c r="AE519" s="22"/>
      <c r="AF519" s="22"/>
      <c r="AG519" s="22"/>
      <c r="AH519" s="22"/>
      <c r="AI519" s="22"/>
      <c r="AJ519" s="22"/>
      <c r="AK519" s="22"/>
      <c r="AL519" s="22"/>
      <c r="AM519" s="22"/>
      <c r="AN519" s="22"/>
      <c r="AO519" s="22"/>
      <c r="AP519" s="22"/>
      <c r="AQ519" s="22"/>
      <c r="AR519" s="22"/>
      <c r="AS519" s="22"/>
      <c r="AT519" s="22"/>
      <c r="AU519" s="22"/>
      <c r="AV519" s="22"/>
      <c r="AW519" s="22"/>
      <c r="AX519" s="22"/>
      <c r="AY519" s="22"/>
    </row>
    <row r="520" spans="3:51" x14ac:dyDescent="0.25">
      <c r="C520" s="22"/>
      <c r="D520" s="22"/>
      <c r="E520" s="22"/>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c r="AD520" s="22"/>
      <c r="AE520" s="22"/>
      <c r="AF520" s="22"/>
      <c r="AG520" s="22"/>
      <c r="AH520" s="22"/>
      <c r="AI520" s="22"/>
      <c r="AJ520" s="22"/>
      <c r="AK520" s="22"/>
      <c r="AL520" s="22"/>
      <c r="AM520" s="22"/>
      <c r="AN520" s="22"/>
      <c r="AO520" s="22"/>
      <c r="AP520" s="22"/>
      <c r="AQ520" s="22"/>
      <c r="AR520" s="22"/>
      <c r="AS520" s="22"/>
      <c r="AT520" s="22"/>
      <c r="AU520" s="22"/>
      <c r="AV520" s="22"/>
      <c r="AW520" s="22"/>
      <c r="AX520" s="22"/>
      <c r="AY520" s="22"/>
    </row>
    <row r="521" spans="3:51" x14ac:dyDescent="0.25">
      <c r="C521" s="22"/>
      <c r="D521" s="22"/>
      <c r="E521" s="22"/>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c r="AD521" s="22"/>
      <c r="AE521" s="22"/>
      <c r="AF521" s="22"/>
      <c r="AG521" s="22"/>
      <c r="AH521" s="22"/>
      <c r="AI521" s="22"/>
      <c r="AJ521" s="22"/>
      <c r="AK521" s="22"/>
      <c r="AL521" s="22"/>
      <c r="AM521" s="22"/>
      <c r="AN521" s="22"/>
      <c r="AO521" s="22"/>
      <c r="AP521" s="22"/>
      <c r="AQ521" s="22"/>
      <c r="AR521" s="22"/>
      <c r="AS521" s="22"/>
      <c r="AT521" s="22"/>
      <c r="AU521" s="22"/>
      <c r="AV521" s="22"/>
      <c r="AW521" s="22"/>
      <c r="AX521" s="22"/>
      <c r="AY521" s="22"/>
    </row>
    <row r="522" spans="3:51" x14ac:dyDescent="0.25">
      <c r="C522" s="22"/>
      <c r="D522" s="22"/>
      <c r="E522" s="22"/>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c r="AD522" s="22"/>
      <c r="AE522" s="22"/>
      <c r="AF522" s="22"/>
      <c r="AG522" s="22"/>
      <c r="AH522" s="22"/>
      <c r="AI522" s="22"/>
      <c r="AJ522" s="22"/>
      <c r="AK522" s="22"/>
      <c r="AL522" s="22"/>
      <c r="AM522" s="22"/>
      <c r="AN522" s="22"/>
      <c r="AO522" s="22"/>
      <c r="AP522" s="22"/>
      <c r="AQ522" s="22"/>
      <c r="AR522" s="22"/>
      <c r="AS522" s="22"/>
      <c r="AT522" s="22"/>
      <c r="AU522" s="22"/>
      <c r="AV522" s="22"/>
      <c r="AW522" s="22"/>
      <c r="AX522" s="22"/>
      <c r="AY522" s="22"/>
    </row>
    <row r="523" spans="3:51" x14ac:dyDescent="0.25">
      <c r="C523" s="22"/>
      <c r="D523" s="22"/>
      <c r="E523" s="22"/>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c r="AD523" s="22"/>
      <c r="AE523" s="22"/>
      <c r="AF523" s="22"/>
      <c r="AG523" s="22"/>
      <c r="AH523" s="22"/>
      <c r="AI523" s="22"/>
      <c r="AJ523" s="22"/>
      <c r="AK523" s="22"/>
      <c r="AL523" s="22"/>
      <c r="AM523" s="22"/>
      <c r="AN523" s="22"/>
      <c r="AO523" s="22"/>
      <c r="AP523" s="22"/>
      <c r="AQ523" s="22"/>
      <c r="AR523" s="22"/>
      <c r="AS523" s="22"/>
      <c r="AT523" s="22"/>
      <c r="AU523" s="22"/>
      <c r="AV523" s="22"/>
      <c r="AW523" s="22"/>
      <c r="AX523" s="22"/>
      <c r="AY523" s="22"/>
    </row>
    <row r="524" spans="3:51" x14ac:dyDescent="0.25">
      <c r="C524" s="22"/>
      <c r="D524" s="22"/>
      <c r="E524" s="22"/>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c r="AD524" s="22"/>
      <c r="AE524" s="22"/>
      <c r="AF524" s="22"/>
      <c r="AG524" s="22"/>
      <c r="AH524" s="22"/>
      <c r="AI524" s="22"/>
      <c r="AJ524" s="22"/>
      <c r="AK524" s="22"/>
      <c r="AL524" s="22"/>
      <c r="AM524" s="22"/>
      <c r="AN524" s="22"/>
      <c r="AO524" s="22"/>
      <c r="AP524" s="22"/>
      <c r="AQ524" s="22"/>
      <c r="AR524" s="22"/>
      <c r="AS524" s="22"/>
      <c r="AT524" s="22"/>
      <c r="AU524" s="22"/>
      <c r="AV524" s="22"/>
      <c r="AW524" s="22"/>
      <c r="AX524" s="22"/>
      <c r="AY524" s="22"/>
    </row>
    <row r="525" spans="3:51" x14ac:dyDescent="0.25">
      <c r="C525" s="22"/>
      <c r="D525" s="22"/>
      <c r="E525" s="22"/>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c r="AD525" s="22"/>
      <c r="AE525" s="22"/>
      <c r="AF525" s="22"/>
      <c r="AG525" s="22"/>
      <c r="AH525" s="22"/>
      <c r="AI525" s="22"/>
      <c r="AJ525" s="22"/>
      <c r="AK525" s="22"/>
      <c r="AL525" s="22"/>
      <c r="AM525" s="22"/>
      <c r="AN525" s="22"/>
      <c r="AO525" s="22"/>
      <c r="AP525" s="22"/>
      <c r="AQ525" s="22"/>
      <c r="AR525" s="22"/>
      <c r="AS525" s="22"/>
      <c r="AT525" s="22"/>
      <c r="AU525" s="22"/>
      <c r="AV525" s="22"/>
      <c r="AW525" s="22"/>
      <c r="AX525" s="22"/>
      <c r="AY525" s="22"/>
    </row>
    <row r="526" spans="3:51" x14ac:dyDescent="0.25">
      <c r="C526" s="22"/>
      <c r="D526" s="22"/>
      <c r="E526" s="22"/>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c r="AD526" s="22"/>
      <c r="AE526" s="22"/>
      <c r="AF526" s="22"/>
      <c r="AG526" s="22"/>
      <c r="AH526" s="22"/>
      <c r="AI526" s="22"/>
      <c r="AJ526" s="22"/>
      <c r="AK526" s="22"/>
      <c r="AL526" s="22"/>
      <c r="AM526" s="22"/>
      <c r="AN526" s="22"/>
      <c r="AO526" s="22"/>
      <c r="AP526" s="22"/>
      <c r="AQ526" s="22"/>
      <c r="AR526" s="22"/>
      <c r="AS526" s="22"/>
      <c r="AT526" s="22"/>
      <c r="AU526" s="22"/>
      <c r="AV526" s="22"/>
      <c r="AW526" s="22"/>
      <c r="AX526" s="22"/>
      <c r="AY526" s="22"/>
    </row>
    <row r="527" spans="3:51" x14ac:dyDescent="0.25">
      <c r="C527" s="22"/>
      <c r="D527" s="22"/>
      <c r="E527" s="22"/>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c r="AD527" s="22"/>
      <c r="AE527" s="22"/>
      <c r="AF527" s="22"/>
      <c r="AG527" s="22"/>
      <c r="AH527" s="22"/>
      <c r="AI527" s="22"/>
      <c r="AJ527" s="22"/>
      <c r="AK527" s="22"/>
      <c r="AL527" s="22"/>
      <c r="AM527" s="22"/>
      <c r="AN527" s="22"/>
      <c r="AO527" s="22"/>
      <c r="AP527" s="22"/>
      <c r="AQ527" s="22"/>
      <c r="AR527" s="22"/>
      <c r="AS527" s="22"/>
      <c r="AT527" s="22"/>
      <c r="AU527" s="22"/>
      <c r="AV527" s="22"/>
      <c r="AW527" s="22"/>
      <c r="AX527" s="22"/>
      <c r="AY527" s="22"/>
    </row>
    <row r="528" spans="3:51" x14ac:dyDescent="0.25">
      <c r="C528" s="22"/>
      <c r="D528" s="22"/>
      <c r="E528" s="22"/>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c r="AD528" s="22"/>
      <c r="AE528" s="22"/>
      <c r="AF528" s="22"/>
      <c r="AG528" s="22"/>
      <c r="AH528" s="22"/>
      <c r="AI528" s="22"/>
      <c r="AJ528" s="22"/>
      <c r="AK528" s="22"/>
      <c r="AL528" s="22"/>
      <c r="AM528" s="22"/>
      <c r="AN528" s="22"/>
      <c r="AO528" s="22"/>
      <c r="AP528" s="22"/>
      <c r="AQ528" s="22"/>
      <c r="AR528" s="22"/>
      <c r="AS528" s="22"/>
      <c r="AT528" s="22"/>
      <c r="AU528" s="22"/>
      <c r="AV528" s="22"/>
      <c r="AW528" s="22"/>
      <c r="AX528" s="22"/>
      <c r="AY528" s="22"/>
    </row>
    <row r="529" spans="3:51" x14ac:dyDescent="0.25">
      <c r="C529" s="22"/>
      <c r="D529" s="22"/>
      <c r="E529" s="22"/>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c r="AD529" s="22"/>
      <c r="AE529" s="22"/>
      <c r="AF529" s="22"/>
      <c r="AG529" s="22"/>
      <c r="AH529" s="22"/>
      <c r="AI529" s="22"/>
      <c r="AJ529" s="22"/>
      <c r="AK529" s="22"/>
      <c r="AL529" s="22"/>
      <c r="AM529" s="22"/>
      <c r="AN529" s="22"/>
      <c r="AO529" s="22"/>
      <c r="AP529" s="22"/>
      <c r="AQ529" s="22"/>
      <c r="AR529" s="22"/>
      <c r="AS529" s="22"/>
      <c r="AT529" s="22"/>
      <c r="AU529" s="22"/>
      <c r="AV529" s="22"/>
      <c r="AW529" s="22"/>
      <c r="AX529" s="22"/>
      <c r="AY529" s="22"/>
    </row>
    <row r="530" spans="3:51" x14ac:dyDescent="0.25">
      <c r="C530" s="22"/>
      <c r="D530" s="22"/>
      <c r="E530" s="22"/>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c r="AD530" s="22"/>
      <c r="AE530" s="22"/>
      <c r="AF530" s="22"/>
      <c r="AG530" s="22"/>
      <c r="AH530" s="22"/>
      <c r="AI530" s="22"/>
      <c r="AJ530" s="22"/>
      <c r="AK530" s="22"/>
      <c r="AL530" s="22"/>
      <c r="AM530" s="22"/>
      <c r="AN530" s="22"/>
      <c r="AO530" s="22"/>
      <c r="AP530" s="22"/>
      <c r="AQ530" s="22"/>
      <c r="AR530" s="22"/>
      <c r="AS530" s="22"/>
      <c r="AT530" s="22"/>
      <c r="AU530" s="22"/>
      <c r="AV530" s="22"/>
      <c r="AW530" s="22"/>
      <c r="AX530" s="22"/>
      <c r="AY530" s="22"/>
    </row>
    <row r="531" spans="3:51" x14ac:dyDescent="0.25">
      <c r="C531" s="22"/>
      <c r="D531" s="22"/>
      <c r="E531" s="22"/>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c r="AD531" s="22"/>
      <c r="AE531" s="22"/>
      <c r="AF531" s="22"/>
      <c r="AG531" s="22"/>
      <c r="AH531" s="22"/>
      <c r="AI531" s="22"/>
      <c r="AJ531" s="22"/>
      <c r="AK531" s="22"/>
      <c r="AL531" s="22"/>
      <c r="AM531" s="22"/>
      <c r="AN531" s="22"/>
      <c r="AO531" s="22"/>
      <c r="AP531" s="22"/>
      <c r="AQ531" s="22"/>
      <c r="AR531" s="22"/>
      <c r="AS531" s="22"/>
      <c r="AT531" s="22"/>
      <c r="AU531" s="22"/>
      <c r="AV531" s="22"/>
      <c r="AW531" s="22"/>
      <c r="AX531" s="22"/>
      <c r="AY531" s="22"/>
    </row>
    <row r="532" spans="3:51" x14ac:dyDescent="0.25">
      <c r="C532" s="22"/>
      <c r="D532" s="22"/>
      <c r="E532" s="22"/>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c r="AD532" s="22"/>
      <c r="AE532" s="22"/>
      <c r="AF532" s="22"/>
      <c r="AG532" s="22"/>
      <c r="AH532" s="22"/>
      <c r="AI532" s="22"/>
      <c r="AJ532" s="22"/>
      <c r="AK532" s="22"/>
      <c r="AL532" s="22"/>
      <c r="AM532" s="22"/>
      <c r="AN532" s="22"/>
      <c r="AO532" s="22"/>
      <c r="AP532" s="22"/>
      <c r="AQ532" s="22"/>
      <c r="AR532" s="22"/>
      <c r="AS532" s="22"/>
      <c r="AT532" s="22"/>
      <c r="AU532" s="22"/>
      <c r="AV532" s="22"/>
      <c r="AW532" s="22"/>
      <c r="AX532" s="22"/>
      <c r="AY532" s="22"/>
    </row>
    <row r="533" spans="3:51" x14ac:dyDescent="0.25">
      <c r="C533" s="22"/>
      <c r="D533" s="22"/>
      <c r="E533" s="22"/>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c r="AD533" s="22"/>
      <c r="AE533" s="22"/>
      <c r="AF533" s="22"/>
      <c r="AG533" s="22"/>
      <c r="AH533" s="22"/>
      <c r="AI533" s="22"/>
      <c r="AJ533" s="22"/>
      <c r="AK533" s="22"/>
      <c r="AL533" s="22"/>
      <c r="AM533" s="22"/>
      <c r="AN533" s="22"/>
      <c r="AO533" s="22"/>
      <c r="AP533" s="22"/>
      <c r="AQ533" s="22"/>
      <c r="AR533" s="22"/>
      <c r="AS533" s="22"/>
      <c r="AT533" s="22"/>
      <c r="AU533" s="22"/>
      <c r="AV533" s="22"/>
      <c r="AW533" s="22"/>
      <c r="AX533" s="22"/>
      <c r="AY533" s="22"/>
    </row>
    <row r="534" spans="3:51" x14ac:dyDescent="0.25">
      <c r="C534" s="22"/>
      <c r="D534" s="22"/>
      <c r="E534" s="22"/>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c r="AD534" s="22"/>
      <c r="AE534" s="22"/>
      <c r="AF534" s="22"/>
      <c r="AG534" s="22"/>
      <c r="AH534" s="22"/>
      <c r="AI534" s="22"/>
      <c r="AJ534" s="22"/>
      <c r="AK534" s="22"/>
      <c r="AL534" s="22"/>
      <c r="AM534" s="22"/>
      <c r="AN534" s="22"/>
      <c r="AO534" s="22"/>
      <c r="AP534" s="22"/>
      <c r="AQ534" s="22"/>
      <c r="AR534" s="22"/>
      <c r="AS534" s="22"/>
      <c r="AT534" s="22"/>
      <c r="AU534" s="22"/>
      <c r="AV534" s="22"/>
      <c r="AW534" s="22"/>
      <c r="AX534" s="22"/>
      <c r="AY534" s="22"/>
    </row>
    <row r="535" spans="3:51" x14ac:dyDescent="0.25">
      <c r="C535" s="22"/>
      <c r="D535" s="22"/>
      <c r="E535" s="22"/>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c r="AD535" s="22"/>
      <c r="AE535" s="22"/>
      <c r="AF535" s="22"/>
      <c r="AG535" s="22"/>
      <c r="AH535" s="22"/>
      <c r="AI535" s="22"/>
      <c r="AJ535" s="22"/>
      <c r="AK535" s="22"/>
      <c r="AL535" s="22"/>
      <c r="AM535" s="22"/>
      <c r="AN535" s="22"/>
      <c r="AO535" s="22"/>
      <c r="AP535" s="22"/>
      <c r="AQ535" s="22"/>
      <c r="AR535" s="22"/>
      <c r="AS535" s="22"/>
      <c r="AT535" s="22"/>
      <c r="AU535" s="22"/>
      <c r="AV535" s="22"/>
      <c r="AW535" s="22"/>
      <c r="AX535" s="22"/>
      <c r="AY535" s="22"/>
    </row>
    <row r="536" spans="3:51" x14ac:dyDescent="0.25">
      <c r="C536" s="22"/>
      <c r="D536" s="22"/>
      <c r="E536" s="22"/>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c r="AD536" s="22"/>
      <c r="AE536" s="22"/>
      <c r="AF536" s="22"/>
      <c r="AG536" s="22"/>
      <c r="AH536" s="22"/>
      <c r="AI536" s="22"/>
      <c r="AJ536" s="22"/>
      <c r="AK536" s="22"/>
      <c r="AL536" s="22"/>
      <c r="AM536" s="22"/>
      <c r="AN536" s="22"/>
      <c r="AO536" s="22"/>
      <c r="AP536" s="22"/>
      <c r="AQ536" s="22"/>
      <c r="AR536" s="22"/>
      <c r="AS536" s="22"/>
      <c r="AT536" s="22"/>
      <c r="AU536" s="22"/>
      <c r="AV536" s="22"/>
      <c r="AW536" s="22"/>
      <c r="AX536" s="22"/>
      <c r="AY536" s="22"/>
    </row>
    <row r="537" spans="3:51" x14ac:dyDescent="0.25">
      <c r="C537" s="22"/>
      <c r="D537" s="22"/>
      <c r="E537" s="22"/>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c r="AD537" s="22"/>
      <c r="AE537" s="22"/>
      <c r="AF537" s="22"/>
      <c r="AG537" s="22"/>
      <c r="AH537" s="22"/>
      <c r="AI537" s="22"/>
      <c r="AJ537" s="22"/>
      <c r="AK537" s="22"/>
      <c r="AL537" s="22"/>
      <c r="AM537" s="22"/>
      <c r="AN537" s="22"/>
      <c r="AO537" s="22"/>
      <c r="AP537" s="22"/>
      <c r="AQ537" s="22"/>
      <c r="AR537" s="22"/>
      <c r="AS537" s="22"/>
      <c r="AT537" s="22"/>
      <c r="AU537" s="22"/>
      <c r="AV537" s="22"/>
      <c r="AW537" s="22"/>
      <c r="AX537" s="22"/>
      <c r="AY537" s="22"/>
    </row>
    <row r="538" spans="3:51" x14ac:dyDescent="0.25">
      <c r="C538" s="22"/>
      <c r="D538" s="22"/>
      <c r="E538" s="22"/>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c r="AD538" s="22"/>
      <c r="AE538" s="22"/>
      <c r="AF538" s="22"/>
      <c r="AG538" s="22"/>
      <c r="AH538" s="22"/>
      <c r="AI538" s="22"/>
      <c r="AJ538" s="22"/>
      <c r="AK538" s="22"/>
      <c r="AL538" s="22"/>
      <c r="AM538" s="22"/>
      <c r="AN538" s="22"/>
      <c r="AO538" s="22"/>
      <c r="AP538" s="22"/>
      <c r="AQ538" s="22"/>
      <c r="AR538" s="22"/>
      <c r="AS538" s="22"/>
      <c r="AT538" s="22"/>
      <c r="AU538" s="22"/>
      <c r="AV538" s="22"/>
      <c r="AW538" s="22"/>
      <c r="AX538" s="22"/>
      <c r="AY538" s="22"/>
    </row>
    <row r="539" spans="3:51" x14ac:dyDescent="0.25">
      <c r="C539" s="22"/>
      <c r="D539" s="22"/>
      <c r="E539" s="22"/>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c r="AD539" s="22"/>
      <c r="AE539" s="22"/>
      <c r="AF539" s="22"/>
      <c r="AG539" s="22"/>
      <c r="AH539" s="22"/>
      <c r="AI539" s="22"/>
      <c r="AJ539" s="22"/>
      <c r="AK539" s="22"/>
      <c r="AL539" s="22"/>
      <c r="AM539" s="22"/>
      <c r="AN539" s="22"/>
      <c r="AO539" s="22"/>
      <c r="AP539" s="22"/>
      <c r="AQ539" s="22"/>
      <c r="AR539" s="22"/>
      <c r="AS539" s="22"/>
      <c r="AT539" s="22"/>
      <c r="AU539" s="22"/>
      <c r="AV539" s="22"/>
      <c r="AW539" s="22"/>
      <c r="AX539" s="22"/>
      <c r="AY539" s="22"/>
    </row>
    <row r="540" spans="3:51" x14ac:dyDescent="0.25">
      <c r="C540" s="22"/>
      <c r="D540" s="22"/>
      <c r="E540" s="22"/>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c r="AD540" s="22"/>
      <c r="AE540" s="22"/>
      <c r="AF540" s="22"/>
      <c r="AG540" s="22"/>
      <c r="AH540" s="22"/>
      <c r="AI540" s="22"/>
      <c r="AJ540" s="22"/>
      <c r="AK540" s="22"/>
      <c r="AL540" s="22"/>
      <c r="AM540" s="22"/>
      <c r="AN540" s="22"/>
      <c r="AO540" s="22"/>
      <c r="AP540" s="22"/>
      <c r="AQ540" s="22"/>
      <c r="AR540" s="22"/>
      <c r="AS540" s="22"/>
      <c r="AT540" s="22"/>
      <c r="AU540" s="22"/>
      <c r="AV540" s="22"/>
      <c r="AW540" s="22"/>
      <c r="AX540" s="22"/>
      <c r="AY540" s="22"/>
    </row>
    <row r="541" spans="3:51" x14ac:dyDescent="0.25">
      <c r="C541" s="22"/>
      <c r="D541" s="22"/>
      <c r="E541" s="22"/>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c r="AD541" s="22"/>
      <c r="AE541" s="22"/>
      <c r="AF541" s="22"/>
      <c r="AG541" s="22"/>
      <c r="AH541" s="22"/>
      <c r="AI541" s="22"/>
      <c r="AJ541" s="22"/>
      <c r="AK541" s="22"/>
      <c r="AL541" s="22"/>
      <c r="AM541" s="22"/>
      <c r="AN541" s="22"/>
      <c r="AO541" s="22"/>
      <c r="AP541" s="22"/>
      <c r="AQ541" s="22"/>
      <c r="AR541" s="22"/>
      <c r="AS541" s="22"/>
      <c r="AT541" s="22"/>
      <c r="AU541" s="22"/>
      <c r="AV541" s="22"/>
      <c r="AW541" s="22"/>
      <c r="AX541" s="22"/>
      <c r="AY541" s="22"/>
    </row>
    <row r="542" spans="3:51" x14ac:dyDescent="0.25">
      <c r="C542" s="22"/>
      <c r="D542" s="22"/>
      <c r="E542" s="22"/>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c r="AD542" s="22"/>
      <c r="AE542" s="22"/>
      <c r="AF542" s="22"/>
      <c r="AG542" s="22"/>
      <c r="AH542" s="22"/>
      <c r="AI542" s="22"/>
      <c r="AJ542" s="22"/>
      <c r="AK542" s="22"/>
      <c r="AL542" s="22"/>
      <c r="AM542" s="22"/>
      <c r="AN542" s="22"/>
      <c r="AO542" s="22"/>
      <c r="AP542" s="22"/>
      <c r="AQ542" s="22"/>
      <c r="AR542" s="22"/>
      <c r="AS542" s="22"/>
      <c r="AT542" s="22"/>
      <c r="AU542" s="22"/>
      <c r="AV542" s="22"/>
      <c r="AW542" s="22"/>
      <c r="AX542" s="22"/>
      <c r="AY542" s="22"/>
    </row>
    <row r="543" spans="3:51" x14ac:dyDescent="0.25">
      <c r="C543" s="22"/>
      <c r="D543" s="22"/>
      <c r="E543" s="22"/>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c r="AD543" s="22"/>
      <c r="AE543" s="22"/>
      <c r="AF543" s="22"/>
      <c r="AG543" s="22"/>
      <c r="AH543" s="22"/>
      <c r="AI543" s="22"/>
      <c r="AJ543" s="22"/>
      <c r="AK543" s="22"/>
      <c r="AL543" s="22"/>
      <c r="AM543" s="22"/>
      <c r="AN543" s="22"/>
      <c r="AO543" s="22"/>
      <c r="AP543" s="22"/>
      <c r="AQ543" s="22"/>
      <c r="AR543" s="22"/>
      <c r="AS543" s="22"/>
      <c r="AT543" s="22"/>
      <c r="AU543" s="22"/>
      <c r="AV543" s="22"/>
      <c r="AW543" s="22"/>
      <c r="AX543" s="22"/>
      <c r="AY543" s="22"/>
    </row>
    <row r="544" spans="3:51" x14ac:dyDescent="0.25">
      <c r="C544" s="22"/>
      <c r="D544" s="22"/>
      <c r="E544" s="22"/>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c r="AD544" s="22"/>
      <c r="AE544" s="22"/>
      <c r="AF544" s="22"/>
      <c r="AG544" s="22"/>
      <c r="AH544" s="22"/>
      <c r="AI544" s="22"/>
      <c r="AJ544" s="22"/>
      <c r="AK544" s="22"/>
      <c r="AL544" s="22"/>
      <c r="AM544" s="22"/>
      <c r="AN544" s="22"/>
      <c r="AO544" s="22"/>
      <c r="AP544" s="22"/>
      <c r="AQ544" s="22"/>
      <c r="AR544" s="22"/>
      <c r="AS544" s="22"/>
      <c r="AT544" s="22"/>
      <c r="AU544" s="22"/>
      <c r="AV544" s="22"/>
      <c r="AW544" s="22"/>
      <c r="AX544" s="22"/>
      <c r="AY544" s="22"/>
    </row>
    <row r="545" spans="3:51" x14ac:dyDescent="0.25">
      <c r="C545" s="22"/>
      <c r="D545" s="22"/>
      <c r="E545" s="22"/>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c r="AD545" s="22"/>
      <c r="AE545" s="22"/>
      <c r="AF545" s="22"/>
      <c r="AG545" s="22"/>
      <c r="AH545" s="22"/>
      <c r="AI545" s="22"/>
      <c r="AJ545" s="22"/>
      <c r="AK545" s="22"/>
      <c r="AL545" s="22"/>
      <c r="AM545" s="22"/>
      <c r="AN545" s="22"/>
      <c r="AO545" s="22"/>
      <c r="AP545" s="22"/>
      <c r="AQ545" s="22"/>
      <c r="AR545" s="22"/>
      <c r="AS545" s="22"/>
      <c r="AT545" s="22"/>
      <c r="AU545" s="22"/>
      <c r="AV545" s="22"/>
      <c r="AW545" s="22"/>
      <c r="AX545" s="22"/>
      <c r="AY545" s="22"/>
    </row>
    <row r="546" spans="3:51" x14ac:dyDescent="0.25">
      <c r="C546" s="22"/>
      <c r="D546" s="22"/>
      <c r="E546" s="22"/>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c r="AD546" s="22"/>
      <c r="AE546" s="22"/>
      <c r="AF546" s="22"/>
      <c r="AG546" s="22"/>
      <c r="AH546" s="22"/>
      <c r="AI546" s="22"/>
      <c r="AJ546" s="22"/>
      <c r="AK546" s="22"/>
      <c r="AL546" s="22"/>
      <c r="AM546" s="22"/>
      <c r="AN546" s="22"/>
      <c r="AO546" s="22"/>
      <c r="AP546" s="22"/>
      <c r="AQ546" s="22"/>
      <c r="AR546" s="22"/>
      <c r="AS546" s="22"/>
      <c r="AT546" s="22"/>
      <c r="AU546" s="22"/>
      <c r="AV546" s="22"/>
      <c r="AW546" s="22"/>
      <c r="AX546" s="22"/>
      <c r="AY546" s="22"/>
    </row>
    <row r="547" spans="3:51" x14ac:dyDescent="0.25">
      <c r="C547" s="22"/>
      <c r="D547" s="22"/>
      <c r="E547" s="22"/>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c r="AD547" s="22"/>
      <c r="AE547" s="22"/>
      <c r="AF547" s="22"/>
      <c r="AG547" s="22"/>
      <c r="AH547" s="22"/>
      <c r="AI547" s="22"/>
      <c r="AJ547" s="22"/>
      <c r="AK547" s="22"/>
      <c r="AL547" s="22"/>
      <c r="AM547" s="22"/>
      <c r="AN547" s="22"/>
      <c r="AO547" s="22"/>
      <c r="AP547" s="22"/>
      <c r="AQ547" s="22"/>
      <c r="AR547" s="22"/>
      <c r="AS547" s="22"/>
      <c r="AT547" s="22"/>
      <c r="AU547" s="22"/>
      <c r="AV547" s="22"/>
      <c r="AW547" s="22"/>
      <c r="AX547" s="22"/>
      <c r="AY547" s="22"/>
    </row>
    <row r="548" spans="3:51" x14ac:dyDescent="0.25">
      <c r="C548" s="22"/>
      <c r="D548" s="22"/>
      <c r="E548" s="22"/>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c r="AD548" s="22"/>
      <c r="AE548" s="22"/>
      <c r="AF548" s="22"/>
      <c r="AG548" s="22"/>
      <c r="AH548" s="22"/>
      <c r="AI548" s="22"/>
      <c r="AJ548" s="22"/>
      <c r="AK548" s="22"/>
      <c r="AL548" s="22"/>
      <c r="AM548" s="22"/>
      <c r="AN548" s="22"/>
      <c r="AO548" s="22"/>
      <c r="AP548" s="22"/>
      <c r="AQ548" s="22"/>
      <c r="AR548" s="22"/>
      <c r="AS548" s="22"/>
      <c r="AT548" s="22"/>
      <c r="AU548" s="22"/>
      <c r="AV548" s="22"/>
      <c r="AW548" s="22"/>
      <c r="AX548" s="22"/>
      <c r="AY548" s="22"/>
    </row>
    <row r="549" spans="3:51" x14ac:dyDescent="0.25">
      <c r="C549" s="22"/>
      <c r="D549" s="22"/>
      <c r="E549" s="22"/>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c r="AD549" s="22"/>
      <c r="AE549" s="22"/>
      <c r="AF549" s="22"/>
      <c r="AG549" s="22"/>
      <c r="AH549" s="22"/>
      <c r="AI549" s="22"/>
      <c r="AJ549" s="22"/>
      <c r="AK549" s="22"/>
      <c r="AL549" s="22"/>
      <c r="AM549" s="22"/>
      <c r="AN549" s="22"/>
      <c r="AO549" s="22"/>
      <c r="AP549" s="22"/>
      <c r="AQ549" s="22"/>
      <c r="AR549" s="22"/>
      <c r="AS549" s="22"/>
      <c r="AT549" s="22"/>
      <c r="AU549" s="22"/>
      <c r="AV549" s="22"/>
      <c r="AW549" s="22"/>
      <c r="AX549" s="22"/>
      <c r="AY549" s="22"/>
    </row>
    <row r="550" spans="3:51" x14ac:dyDescent="0.25">
      <c r="C550" s="22"/>
      <c r="D550" s="22"/>
      <c r="E550" s="22"/>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c r="AD550" s="22"/>
      <c r="AE550" s="22"/>
      <c r="AF550" s="22"/>
      <c r="AG550" s="22"/>
      <c r="AH550" s="22"/>
      <c r="AI550" s="22"/>
      <c r="AJ550" s="22"/>
      <c r="AK550" s="22"/>
      <c r="AL550" s="22"/>
      <c r="AM550" s="22"/>
      <c r="AN550" s="22"/>
      <c r="AO550" s="22"/>
      <c r="AP550" s="22"/>
      <c r="AQ550" s="22"/>
      <c r="AR550" s="22"/>
      <c r="AS550" s="22"/>
      <c r="AT550" s="22"/>
      <c r="AU550" s="22"/>
      <c r="AV550" s="22"/>
      <c r="AW550" s="22"/>
      <c r="AX550" s="22"/>
      <c r="AY550" s="22"/>
    </row>
    <row r="551" spans="3:51" x14ac:dyDescent="0.25">
      <c r="C551" s="22"/>
      <c r="D551" s="22"/>
      <c r="E551" s="22"/>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c r="AD551" s="22"/>
      <c r="AE551" s="22"/>
      <c r="AF551" s="22"/>
      <c r="AG551" s="22"/>
      <c r="AH551" s="22"/>
      <c r="AI551" s="22"/>
      <c r="AJ551" s="22"/>
      <c r="AK551" s="22"/>
      <c r="AL551" s="22"/>
      <c r="AM551" s="22"/>
      <c r="AN551" s="22"/>
      <c r="AO551" s="22"/>
      <c r="AP551" s="22"/>
      <c r="AQ551" s="22"/>
      <c r="AR551" s="22"/>
      <c r="AS551" s="22"/>
      <c r="AT551" s="22"/>
      <c r="AU551" s="22"/>
      <c r="AV551" s="22"/>
      <c r="AW551" s="22"/>
      <c r="AX551" s="22"/>
      <c r="AY551" s="22"/>
    </row>
    <row r="552" spans="3:51" x14ac:dyDescent="0.25">
      <c r="C552" s="22"/>
      <c r="D552" s="22"/>
      <c r="E552" s="22"/>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c r="AD552" s="22"/>
      <c r="AE552" s="22"/>
      <c r="AF552" s="22"/>
      <c r="AG552" s="22"/>
      <c r="AH552" s="22"/>
      <c r="AI552" s="22"/>
      <c r="AJ552" s="22"/>
      <c r="AK552" s="22"/>
      <c r="AL552" s="22"/>
      <c r="AM552" s="22"/>
      <c r="AN552" s="22"/>
      <c r="AO552" s="22"/>
      <c r="AP552" s="22"/>
      <c r="AQ552" s="22"/>
      <c r="AR552" s="22"/>
      <c r="AS552" s="22"/>
      <c r="AT552" s="22"/>
      <c r="AU552" s="22"/>
      <c r="AV552" s="22"/>
      <c r="AW552" s="22"/>
      <c r="AX552" s="22"/>
      <c r="AY552" s="22"/>
    </row>
    <row r="553" spans="3:51" x14ac:dyDescent="0.25">
      <c r="C553" s="22"/>
      <c r="D553" s="22"/>
      <c r="E553" s="22"/>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c r="AD553" s="22"/>
      <c r="AE553" s="22"/>
      <c r="AF553" s="22"/>
      <c r="AG553" s="22"/>
      <c r="AH553" s="22"/>
      <c r="AI553" s="22"/>
      <c r="AJ553" s="22"/>
      <c r="AK553" s="22"/>
      <c r="AL553" s="22"/>
      <c r="AM553" s="22"/>
      <c r="AN553" s="22"/>
      <c r="AO553" s="22"/>
      <c r="AP553" s="22"/>
      <c r="AQ553" s="22"/>
      <c r="AR553" s="22"/>
      <c r="AS553" s="22"/>
      <c r="AT553" s="22"/>
      <c r="AU553" s="22"/>
      <c r="AV553" s="22"/>
      <c r="AW553" s="22"/>
      <c r="AX553" s="22"/>
      <c r="AY553" s="22"/>
    </row>
    <row r="554" spans="3:51" x14ac:dyDescent="0.25">
      <c r="C554" s="22"/>
      <c r="D554" s="22"/>
      <c r="E554" s="22"/>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c r="AD554" s="22"/>
      <c r="AE554" s="22"/>
      <c r="AF554" s="22"/>
      <c r="AG554" s="22"/>
      <c r="AH554" s="22"/>
      <c r="AI554" s="22"/>
      <c r="AJ554" s="22"/>
      <c r="AK554" s="22"/>
      <c r="AL554" s="22"/>
      <c r="AM554" s="22"/>
      <c r="AN554" s="22"/>
      <c r="AO554" s="22"/>
      <c r="AP554" s="22"/>
      <c r="AQ554" s="22"/>
      <c r="AR554" s="22"/>
      <c r="AS554" s="22"/>
      <c r="AT554" s="22"/>
      <c r="AU554" s="22"/>
      <c r="AV554" s="22"/>
      <c r="AW554" s="22"/>
      <c r="AX554" s="22"/>
      <c r="AY554" s="22"/>
    </row>
    <row r="555" spans="3:51" x14ac:dyDescent="0.25">
      <c r="C555" s="22"/>
      <c r="D555" s="22"/>
      <c r="E555" s="22"/>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c r="AD555" s="22"/>
      <c r="AE555" s="22"/>
      <c r="AF555" s="22"/>
      <c r="AG555" s="22"/>
      <c r="AH555" s="22"/>
      <c r="AI555" s="22"/>
      <c r="AJ555" s="22"/>
      <c r="AK555" s="22"/>
      <c r="AL555" s="22"/>
      <c r="AM555" s="22"/>
      <c r="AN555" s="22"/>
      <c r="AO555" s="22"/>
      <c r="AP555" s="22"/>
      <c r="AQ555" s="22"/>
      <c r="AR555" s="22"/>
      <c r="AS555" s="22"/>
      <c r="AT555" s="22"/>
      <c r="AU555" s="22"/>
      <c r="AV555" s="22"/>
      <c r="AW555" s="22"/>
      <c r="AX555" s="22"/>
      <c r="AY555" s="22"/>
    </row>
    <row r="556" spans="3:51" x14ac:dyDescent="0.25">
      <c r="C556" s="22"/>
      <c r="D556" s="22"/>
      <c r="E556" s="22"/>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c r="AD556" s="22"/>
      <c r="AE556" s="22"/>
      <c r="AF556" s="22"/>
      <c r="AG556" s="22"/>
      <c r="AH556" s="22"/>
      <c r="AI556" s="22"/>
      <c r="AJ556" s="22"/>
      <c r="AK556" s="22"/>
      <c r="AL556" s="22"/>
      <c r="AM556" s="22"/>
      <c r="AN556" s="22"/>
      <c r="AO556" s="22"/>
      <c r="AP556" s="22"/>
      <c r="AQ556" s="22"/>
      <c r="AR556" s="22"/>
      <c r="AS556" s="22"/>
      <c r="AT556" s="22"/>
      <c r="AU556" s="22"/>
      <c r="AV556" s="22"/>
      <c r="AW556" s="22"/>
      <c r="AX556" s="22"/>
      <c r="AY556" s="22"/>
    </row>
    <row r="557" spans="3:51" x14ac:dyDescent="0.25">
      <c r="C557" s="22"/>
      <c r="D557" s="22"/>
      <c r="E557" s="22"/>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c r="AD557" s="22"/>
      <c r="AE557" s="22"/>
      <c r="AF557" s="22"/>
      <c r="AG557" s="22"/>
      <c r="AH557" s="22"/>
      <c r="AI557" s="22"/>
      <c r="AJ557" s="22"/>
      <c r="AK557" s="22"/>
      <c r="AL557" s="22"/>
      <c r="AM557" s="22"/>
      <c r="AN557" s="22"/>
      <c r="AO557" s="22"/>
      <c r="AP557" s="22"/>
      <c r="AQ557" s="22"/>
      <c r="AR557" s="22"/>
      <c r="AS557" s="22"/>
      <c r="AT557" s="22"/>
      <c r="AU557" s="22"/>
      <c r="AV557" s="22"/>
      <c r="AW557" s="22"/>
      <c r="AX557" s="22"/>
      <c r="AY557" s="22"/>
    </row>
    <row r="558" spans="3:51" x14ac:dyDescent="0.25">
      <c r="C558" s="22"/>
      <c r="D558" s="22"/>
      <c r="E558" s="22"/>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c r="AD558" s="22"/>
      <c r="AE558" s="22"/>
      <c r="AF558" s="22"/>
      <c r="AG558" s="22"/>
      <c r="AH558" s="22"/>
      <c r="AI558" s="22"/>
      <c r="AJ558" s="22"/>
      <c r="AK558" s="22"/>
      <c r="AL558" s="22"/>
      <c r="AM558" s="22"/>
      <c r="AN558" s="22"/>
      <c r="AO558" s="22"/>
      <c r="AP558" s="22"/>
      <c r="AQ558" s="22"/>
      <c r="AR558" s="22"/>
      <c r="AS558" s="22"/>
      <c r="AT558" s="22"/>
      <c r="AU558" s="22"/>
      <c r="AV558" s="22"/>
      <c r="AW558" s="22"/>
      <c r="AX558" s="22"/>
      <c r="AY558" s="22"/>
    </row>
    <row r="559" spans="3:51" x14ac:dyDescent="0.25">
      <c r="C559" s="22"/>
      <c r="D559" s="22"/>
      <c r="E559" s="22"/>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c r="AD559" s="22"/>
      <c r="AE559" s="22"/>
      <c r="AF559" s="22"/>
      <c r="AG559" s="22"/>
      <c r="AH559" s="22"/>
      <c r="AI559" s="22"/>
      <c r="AJ559" s="22"/>
      <c r="AK559" s="22"/>
      <c r="AL559" s="22"/>
      <c r="AM559" s="22"/>
      <c r="AN559" s="22"/>
      <c r="AO559" s="22"/>
      <c r="AP559" s="22"/>
      <c r="AQ559" s="22"/>
      <c r="AR559" s="22"/>
      <c r="AS559" s="22"/>
      <c r="AT559" s="22"/>
      <c r="AU559" s="22"/>
      <c r="AV559" s="22"/>
      <c r="AW559" s="22"/>
      <c r="AX559" s="22"/>
      <c r="AY559" s="22"/>
    </row>
    <row r="560" spans="3:51" x14ac:dyDescent="0.25">
      <c r="C560" s="22"/>
      <c r="D560" s="22"/>
      <c r="E560" s="22"/>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c r="AD560" s="22"/>
      <c r="AE560" s="22"/>
      <c r="AF560" s="22"/>
      <c r="AG560" s="22"/>
      <c r="AH560" s="22"/>
      <c r="AI560" s="22"/>
      <c r="AJ560" s="22"/>
      <c r="AK560" s="22"/>
      <c r="AL560" s="22"/>
      <c r="AM560" s="22"/>
      <c r="AN560" s="22"/>
      <c r="AO560" s="22"/>
      <c r="AP560" s="22"/>
      <c r="AQ560" s="22"/>
      <c r="AR560" s="22"/>
      <c r="AS560" s="22"/>
      <c r="AT560" s="22"/>
      <c r="AU560" s="22"/>
      <c r="AV560" s="22"/>
      <c r="AW560" s="22"/>
      <c r="AX560" s="22"/>
      <c r="AY560" s="22"/>
    </row>
    <row r="561" spans="3:51" x14ac:dyDescent="0.25">
      <c r="C561" s="22"/>
      <c r="D561" s="22"/>
      <c r="E561" s="22"/>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c r="AD561" s="22"/>
      <c r="AE561" s="22"/>
      <c r="AF561" s="22"/>
      <c r="AG561" s="22"/>
      <c r="AH561" s="22"/>
      <c r="AI561" s="22"/>
      <c r="AJ561" s="22"/>
      <c r="AK561" s="22"/>
      <c r="AL561" s="22"/>
      <c r="AM561" s="22"/>
      <c r="AN561" s="22"/>
      <c r="AO561" s="22"/>
      <c r="AP561" s="22"/>
      <c r="AQ561" s="22"/>
      <c r="AR561" s="22"/>
      <c r="AS561" s="22"/>
      <c r="AT561" s="22"/>
      <c r="AU561" s="22"/>
      <c r="AV561" s="22"/>
      <c r="AW561" s="22"/>
      <c r="AX561" s="22"/>
      <c r="AY561" s="22"/>
    </row>
    <row r="562" spans="3:51" x14ac:dyDescent="0.25">
      <c r="C562" s="22"/>
      <c r="D562" s="22"/>
      <c r="E562" s="22"/>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c r="AD562" s="22"/>
      <c r="AE562" s="22"/>
      <c r="AF562" s="22"/>
      <c r="AG562" s="22"/>
      <c r="AH562" s="22"/>
      <c r="AI562" s="22"/>
      <c r="AJ562" s="22"/>
      <c r="AK562" s="22"/>
      <c r="AL562" s="22"/>
      <c r="AM562" s="22"/>
      <c r="AN562" s="22"/>
      <c r="AO562" s="22"/>
      <c r="AP562" s="22"/>
      <c r="AQ562" s="22"/>
      <c r="AR562" s="22"/>
      <c r="AS562" s="22"/>
      <c r="AT562" s="22"/>
      <c r="AU562" s="22"/>
      <c r="AV562" s="22"/>
      <c r="AW562" s="22"/>
      <c r="AX562" s="22"/>
      <c r="AY562" s="22"/>
    </row>
    <row r="563" spans="3:51" x14ac:dyDescent="0.25">
      <c r="C563" s="22"/>
      <c r="D563" s="22"/>
      <c r="E563" s="22"/>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c r="AD563" s="22"/>
      <c r="AE563" s="22"/>
      <c r="AF563" s="22"/>
      <c r="AG563" s="22"/>
      <c r="AH563" s="22"/>
      <c r="AI563" s="22"/>
      <c r="AJ563" s="22"/>
      <c r="AK563" s="22"/>
      <c r="AL563" s="22"/>
      <c r="AM563" s="22"/>
      <c r="AN563" s="22"/>
      <c r="AO563" s="22"/>
      <c r="AP563" s="22"/>
      <c r="AQ563" s="22"/>
      <c r="AR563" s="22"/>
      <c r="AS563" s="22"/>
      <c r="AT563" s="22"/>
      <c r="AU563" s="22"/>
      <c r="AV563" s="22"/>
      <c r="AW563" s="22"/>
      <c r="AX563" s="22"/>
      <c r="AY563" s="22"/>
    </row>
    <row r="564" spans="3:51" x14ac:dyDescent="0.25">
      <c r="C564" s="22"/>
      <c r="D564" s="22"/>
      <c r="E564" s="22"/>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c r="AD564" s="22"/>
      <c r="AE564" s="22"/>
      <c r="AF564" s="22"/>
      <c r="AG564" s="22"/>
      <c r="AH564" s="22"/>
      <c r="AI564" s="22"/>
      <c r="AJ564" s="22"/>
      <c r="AK564" s="22"/>
      <c r="AL564" s="22"/>
      <c r="AM564" s="22"/>
      <c r="AN564" s="22"/>
      <c r="AO564" s="22"/>
      <c r="AP564" s="22"/>
      <c r="AQ564" s="22"/>
      <c r="AR564" s="22"/>
      <c r="AS564" s="22"/>
      <c r="AT564" s="22"/>
      <c r="AU564" s="22"/>
      <c r="AV564" s="22"/>
      <c r="AW564" s="22"/>
      <c r="AX564" s="22"/>
      <c r="AY564" s="22"/>
    </row>
    <row r="565" spans="3:51" x14ac:dyDescent="0.25">
      <c r="C565" s="22"/>
      <c r="D565" s="22"/>
      <c r="E565" s="22"/>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c r="AD565" s="22"/>
      <c r="AE565" s="22"/>
      <c r="AF565" s="22"/>
      <c r="AG565" s="22"/>
      <c r="AH565" s="22"/>
      <c r="AI565" s="22"/>
      <c r="AJ565" s="22"/>
      <c r="AK565" s="22"/>
      <c r="AL565" s="22"/>
      <c r="AM565" s="22"/>
      <c r="AN565" s="22"/>
      <c r="AO565" s="22"/>
      <c r="AP565" s="22"/>
      <c r="AQ565" s="22"/>
      <c r="AR565" s="22"/>
      <c r="AS565" s="22"/>
      <c r="AT565" s="22"/>
      <c r="AU565" s="22"/>
      <c r="AV565" s="22"/>
      <c r="AW565" s="22"/>
      <c r="AX565" s="22"/>
      <c r="AY565" s="22"/>
    </row>
    <row r="566" spans="3:51" x14ac:dyDescent="0.25">
      <c r="C566" s="22"/>
      <c r="D566" s="22"/>
      <c r="E566" s="22"/>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c r="AD566" s="22"/>
      <c r="AE566" s="22"/>
      <c r="AF566" s="22"/>
      <c r="AG566" s="22"/>
      <c r="AH566" s="22"/>
      <c r="AI566" s="22"/>
      <c r="AJ566" s="22"/>
      <c r="AK566" s="22"/>
      <c r="AL566" s="22"/>
      <c r="AM566" s="22"/>
      <c r="AN566" s="22"/>
      <c r="AO566" s="22"/>
      <c r="AP566" s="22"/>
      <c r="AQ566" s="22"/>
      <c r="AR566" s="22"/>
      <c r="AS566" s="22"/>
      <c r="AT566" s="22"/>
      <c r="AU566" s="22"/>
      <c r="AV566" s="22"/>
      <c r="AW566" s="22"/>
      <c r="AX566" s="22"/>
      <c r="AY566" s="22"/>
    </row>
    <row r="567" spans="3:51" x14ac:dyDescent="0.25">
      <c r="C567" s="22"/>
      <c r="D567" s="22"/>
      <c r="E567" s="22"/>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c r="AD567" s="22"/>
      <c r="AE567" s="22"/>
      <c r="AF567" s="22"/>
      <c r="AG567" s="22"/>
      <c r="AH567" s="22"/>
      <c r="AI567" s="22"/>
      <c r="AJ567" s="22"/>
      <c r="AK567" s="22"/>
      <c r="AL567" s="22"/>
      <c r="AM567" s="22"/>
      <c r="AN567" s="22"/>
      <c r="AO567" s="22"/>
      <c r="AP567" s="22"/>
      <c r="AQ567" s="22"/>
      <c r="AR567" s="22"/>
      <c r="AS567" s="22"/>
      <c r="AT567" s="22"/>
      <c r="AU567" s="22"/>
      <c r="AV567" s="22"/>
      <c r="AW567" s="22"/>
      <c r="AX567" s="22"/>
      <c r="AY567" s="22"/>
    </row>
    <row r="568" spans="3:51" x14ac:dyDescent="0.25">
      <c r="C568" s="22"/>
      <c r="D568" s="22"/>
      <c r="E568" s="22"/>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c r="AD568" s="22"/>
      <c r="AE568" s="22"/>
      <c r="AF568" s="22"/>
      <c r="AG568" s="22"/>
      <c r="AH568" s="22"/>
      <c r="AI568" s="22"/>
      <c r="AJ568" s="22"/>
      <c r="AK568" s="22"/>
      <c r="AL568" s="22"/>
      <c r="AM568" s="22"/>
      <c r="AN568" s="22"/>
      <c r="AO568" s="22"/>
      <c r="AP568" s="22"/>
      <c r="AQ568" s="22"/>
      <c r="AR568" s="22"/>
      <c r="AS568" s="22"/>
      <c r="AT568" s="22"/>
      <c r="AU568" s="22"/>
      <c r="AV568" s="22"/>
      <c r="AW568" s="22"/>
      <c r="AX568" s="22"/>
      <c r="AY568" s="22"/>
    </row>
    <row r="569" spans="3:51" x14ac:dyDescent="0.25">
      <c r="C569" s="22"/>
      <c r="D569" s="22"/>
      <c r="E569" s="22"/>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c r="AD569" s="22"/>
      <c r="AE569" s="22"/>
      <c r="AF569" s="22"/>
      <c r="AG569" s="22"/>
      <c r="AH569" s="22"/>
      <c r="AI569" s="22"/>
      <c r="AJ569" s="22"/>
      <c r="AK569" s="22"/>
      <c r="AL569" s="22"/>
      <c r="AM569" s="22"/>
      <c r="AN569" s="22"/>
      <c r="AO569" s="22"/>
      <c r="AP569" s="22"/>
      <c r="AQ569" s="22"/>
      <c r="AR569" s="22"/>
      <c r="AS569" s="22"/>
      <c r="AT569" s="22"/>
      <c r="AU569" s="22"/>
      <c r="AV569" s="22"/>
      <c r="AW569" s="22"/>
      <c r="AX569" s="22"/>
      <c r="AY569" s="22"/>
    </row>
    <row r="570" spans="3:51" x14ac:dyDescent="0.25">
      <c r="C570" s="22"/>
      <c r="D570" s="22"/>
      <c r="E570" s="22"/>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c r="AD570" s="22"/>
      <c r="AE570" s="22"/>
      <c r="AF570" s="22"/>
      <c r="AG570" s="22"/>
      <c r="AH570" s="22"/>
      <c r="AI570" s="22"/>
      <c r="AJ570" s="22"/>
      <c r="AK570" s="22"/>
      <c r="AL570" s="22"/>
      <c r="AM570" s="22"/>
      <c r="AN570" s="22"/>
      <c r="AO570" s="22"/>
      <c r="AP570" s="22"/>
      <c r="AQ570" s="22"/>
      <c r="AR570" s="22"/>
      <c r="AS570" s="22"/>
      <c r="AT570" s="22"/>
      <c r="AU570" s="22"/>
      <c r="AV570" s="22"/>
      <c r="AW570" s="22"/>
      <c r="AX570" s="22"/>
      <c r="AY570" s="22"/>
    </row>
    <row r="571" spans="3:51" x14ac:dyDescent="0.25">
      <c r="C571" s="22"/>
      <c r="D571" s="22"/>
      <c r="E571" s="22"/>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c r="AD571" s="22"/>
      <c r="AE571" s="22"/>
      <c r="AF571" s="22"/>
      <c r="AG571" s="22"/>
      <c r="AH571" s="22"/>
      <c r="AI571" s="22"/>
      <c r="AJ571" s="22"/>
      <c r="AK571" s="22"/>
      <c r="AL571" s="22"/>
      <c r="AM571" s="22"/>
      <c r="AN571" s="22"/>
      <c r="AO571" s="22"/>
      <c r="AP571" s="22"/>
      <c r="AQ571" s="22"/>
      <c r="AR571" s="22"/>
      <c r="AS571" s="22"/>
      <c r="AT571" s="22"/>
      <c r="AU571" s="22"/>
      <c r="AV571" s="22"/>
      <c r="AW571" s="22"/>
      <c r="AX571" s="22"/>
      <c r="AY571" s="22"/>
    </row>
    <row r="572" spans="3:51" x14ac:dyDescent="0.25">
      <c r="C572" s="22"/>
      <c r="D572" s="22"/>
      <c r="E572" s="22"/>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c r="AD572" s="22"/>
      <c r="AE572" s="22"/>
      <c r="AF572" s="22"/>
      <c r="AG572" s="22"/>
      <c r="AH572" s="22"/>
      <c r="AI572" s="22"/>
      <c r="AJ572" s="22"/>
      <c r="AK572" s="22"/>
      <c r="AL572" s="22"/>
      <c r="AM572" s="22"/>
      <c r="AN572" s="22"/>
      <c r="AO572" s="22"/>
      <c r="AP572" s="22"/>
      <c r="AQ572" s="22"/>
      <c r="AR572" s="22"/>
      <c r="AS572" s="22"/>
      <c r="AT572" s="22"/>
      <c r="AU572" s="22"/>
      <c r="AV572" s="22"/>
      <c r="AW572" s="22"/>
      <c r="AX572" s="22"/>
      <c r="AY572" s="22"/>
    </row>
    <row r="573" spans="3:51" x14ac:dyDescent="0.25">
      <c r="C573" s="22"/>
      <c r="D573" s="22"/>
      <c r="E573" s="22"/>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c r="AD573" s="22"/>
      <c r="AE573" s="22"/>
      <c r="AF573" s="22"/>
      <c r="AG573" s="22"/>
      <c r="AH573" s="22"/>
      <c r="AI573" s="22"/>
      <c r="AJ573" s="22"/>
      <c r="AK573" s="22"/>
      <c r="AL573" s="22"/>
      <c r="AM573" s="22"/>
      <c r="AN573" s="22"/>
      <c r="AO573" s="22"/>
      <c r="AP573" s="22"/>
      <c r="AQ573" s="22"/>
      <c r="AR573" s="22"/>
      <c r="AS573" s="22"/>
      <c r="AT573" s="22"/>
      <c r="AU573" s="22"/>
      <c r="AV573" s="22"/>
      <c r="AW573" s="22"/>
      <c r="AX573" s="22"/>
      <c r="AY573" s="22"/>
    </row>
    <row r="574" spans="3:51" x14ac:dyDescent="0.25">
      <c r="C574" s="22"/>
      <c r="D574" s="22"/>
      <c r="E574" s="22"/>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c r="AD574" s="22"/>
      <c r="AE574" s="22"/>
      <c r="AF574" s="22"/>
      <c r="AG574" s="22"/>
      <c r="AH574" s="22"/>
      <c r="AI574" s="22"/>
      <c r="AJ574" s="22"/>
      <c r="AK574" s="22"/>
      <c r="AL574" s="22"/>
      <c r="AM574" s="22"/>
      <c r="AN574" s="22"/>
      <c r="AO574" s="22"/>
      <c r="AP574" s="22"/>
      <c r="AQ574" s="22"/>
      <c r="AR574" s="22"/>
      <c r="AS574" s="22"/>
      <c r="AT574" s="22"/>
      <c r="AU574" s="22"/>
      <c r="AV574" s="22"/>
      <c r="AW574" s="22"/>
      <c r="AX574" s="22"/>
      <c r="AY574" s="22"/>
    </row>
    <row r="575" spans="3:51" x14ac:dyDescent="0.25">
      <c r="C575" s="22"/>
      <c r="D575" s="22"/>
      <c r="E575" s="22"/>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c r="AD575" s="22"/>
      <c r="AE575" s="22"/>
      <c r="AF575" s="22"/>
      <c r="AG575" s="22"/>
      <c r="AH575" s="22"/>
      <c r="AI575" s="22"/>
      <c r="AJ575" s="22"/>
      <c r="AK575" s="22"/>
      <c r="AL575" s="22"/>
      <c r="AM575" s="22"/>
      <c r="AN575" s="22"/>
      <c r="AO575" s="22"/>
      <c r="AP575" s="22"/>
      <c r="AQ575" s="22"/>
      <c r="AR575" s="22"/>
      <c r="AS575" s="22"/>
      <c r="AT575" s="22"/>
      <c r="AU575" s="22"/>
      <c r="AV575" s="22"/>
      <c r="AW575" s="22"/>
      <c r="AX575" s="22"/>
      <c r="AY575" s="22"/>
    </row>
    <row r="576" spans="3:51" x14ac:dyDescent="0.25">
      <c r="C576" s="22"/>
      <c r="D576" s="22"/>
      <c r="E576" s="22"/>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c r="AD576" s="22"/>
      <c r="AE576" s="22"/>
      <c r="AF576" s="22"/>
      <c r="AG576" s="22"/>
      <c r="AH576" s="22"/>
      <c r="AI576" s="22"/>
      <c r="AJ576" s="22"/>
      <c r="AK576" s="22"/>
      <c r="AL576" s="22"/>
      <c r="AM576" s="22"/>
      <c r="AN576" s="22"/>
      <c r="AO576" s="22"/>
      <c r="AP576" s="22"/>
      <c r="AQ576" s="22"/>
      <c r="AR576" s="22"/>
      <c r="AS576" s="22"/>
      <c r="AT576" s="22"/>
      <c r="AU576" s="22"/>
      <c r="AV576" s="22"/>
      <c r="AW576" s="22"/>
      <c r="AX576" s="22"/>
      <c r="AY576" s="22"/>
    </row>
    <row r="577" spans="3:51" x14ac:dyDescent="0.25">
      <c r="C577" s="22"/>
      <c r="D577" s="22"/>
      <c r="E577" s="22"/>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c r="AD577" s="22"/>
      <c r="AE577" s="22"/>
      <c r="AF577" s="22"/>
      <c r="AG577" s="22"/>
      <c r="AH577" s="22"/>
      <c r="AI577" s="22"/>
      <c r="AJ577" s="22"/>
      <c r="AK577" s="22"/>
      <c r="AL577" s="22"/>
      <c r="AM577" s="22"/>
      <c r="AN577" s="22"/>
      <c r="AO577" s="22"/>
      <c r="AP577" s="22"/>
      <c r="AQ577" s="22"/>
      <c r="AR577" s="22"/>
      <c r="AS577" s="22"/>
      <c r="AT577" s="22"/>
      <c r="AU577" s="22"/>
      <c r="AV577" s="22"/>
      <c r="AW577" s="22"/>
      <c r="AX577" s="22"/>
      <c r="AY577" s="22"/>
    </row>
    <row r="578" spans="3:51" x14ac:dyDescent="0.25">
      <c r="C578" s="22"/>
      <c r="D578" s="22"/>
      <c r="E578" s="22"/>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c r="AD578" s="22"/>
      <c r="AE578" s="22"/>
      <c r="AF578" s="22"/>
      <c r="AG578" s="22"/>
      <c r="AH578" s="22"/>
      <c r="AI578" s="22"/>
      <c r="AJ578" s="22"/>
      <c r="AK578" s="22"/>
      <c r="AL578" s="22"/>
      <c r="AM578" s="22"/>
      <c r="AN578" s="22"/>
      <c r="AO578" s="22"/>
      <c r="AP578" s="22"/>
      <c r="AQ578" s="22"/>
      <c r="AR578" s="22"/>
      <c r="AS578" s="22"/>
      <c r="AT578" s="22"/>
      <c r="AU578" s="22"/>
      <c r="AV578" s="22"/>
      <c r="AW578" s="22"/>
      <c r="AX578" s="22"/>
      <c r="AY578" s="22"/>
    </row>
    <row r="579" spans="3:51" x14ac:dyDescent="0.25">
      <c r="C579" s="22"/>
      <c r="D579" s="22"/>
      <c r="E579" s="22"/>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c r="AD579" s="22"/>
      <c r="AE579" s="22"/>
      <c r="AF579" s="22"/>
      <c r="AG579" s="22"/>
      <c r="AH579" s="22"/>
      <c r="AI579" s="22"/>
      <c r="AJ579" s="22"/>
      <c r="AK579" s="22"/>
      <c r="AL579" s="22"/>
      <c r="AM579" s="22"/>
      <c r="AN579" s="22"/>
      <c r="AO579" s="22"/>
      <c r="AP579" s="22"/>
      <c r="AQ579" s="22"/>
      <c r="AR579" s="22"/>
      <c r="AS579" s="22"/>
      <c r="AT579" s="22"/>
      <c r="AU579" s="22"/>
      <c r="AV579" s="22"/>
      <c r="AW579" s="22"/>
      <c r="AX579" s="22"/>
      <c r="AY579" s="22"/>
    </row>
    <row r="580" spans="3:51" x14ac:dyDescent="0.25">
      <c r="C580" s="22"/>
      <c r="D580" s="22"/>
      <c r="E580" s="22"/>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c r="AD580" s="22"/>
      <c r="AE580" s="22"/>
      <c r="AF580" s="22"/>
      <c r="AG580" s="22"/>
      <c r="AH580" s="22"/>
      <c r="AI580" s="22"/>
      <c r="AJ580" s="22"/>
      <c r="AK580" s="22"/>
      <c r="AL580" s="22"/>
      <c r="AM580" s="22"/>
      <c r="AN580" s="22"/>
      <c r="AO580" s="22"/>
      <c r="AP580" s="22"/>
      <c r="AQ580" s="22"/>
      <c r="AR580" s="22"/>
      <c r="AS580" s="22"/>
      <c r="AT580" s="22"/>
      <c r="AU580" s="22"/>
      <c r="AV580" s="22"/>
      <c r="AW580" s="22"/>
      <c r="AX580" s="22"/>
      <c r="AY580" s="22"/>
    </row>
    <row r="581" spans="3:51" x14ac:dyDescent="0.25">
      <c r="C581" s="22"/>
      <c r="D581" s="22"/>
      <c r="E581" s="22"/>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c r="AD581" s="22"/>
      <c r="AE581" s="22"/>
      <c r="AF581" s="22"/>
      <c r="AG581" s="22"/>
      <c r="AH581" s="22"/>
      <c r="AI581" s="22"/>
      <c r="AJ581" s="22"/>
      <c r="AK581" s="22"/>
      <c r="AL581" s="22"/>
      <c r="AM581" s="22"/>
      <c r="AN581" s="22"/>
      <c r="AO581" s="22"/>
      <c r="AP581" s="22"/>
      <c r="AQ581" s="22"/>
      <c r="AR581" s="22"/>
      <c r="AS581" s="22"/>
      <c r="AT581" s="22"/>
      <c r="AU581" s="22"/>
      <c r="AV581" s="22"/>
      <c r="AW581" s="22"/>
      <c r="AX581" s="22"/>
      <c r="AY581" s="22"/>
    </row>
    <row r="582" spans="3:51" x14ac:dyDescent="0.25">
      <c r="C582" s="22"/>
      <c r="D582" s="22"/>
      <c r="E582" s="22"/>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c r="AD582" s="22"/>
      <c r="AE582" s="22"/>
      <c r="AF582" s="22"/>
      <c r="AG582" s="22"/>
      <c r="AH582" s="22"/>
      <c r="AI582" s="22"/>
      <c r="AJ582" s="22"/>
      <c r="AK582" s="22"/>
      <c r="AL582" s="22"/>
      <c r="AM582" s="22"/>
      <c r="AN582" s="22"/>
      <c r="AO582" s="22"/>
      <c r="AP582" s="22"/>
      <c r="AQ582" s="22"/>
      <c r="AR582" s="22"/>
      <c r="AS582" s="22"/>
      <c r="AT582" s="22"/>
      <c r="AU582" s="22"/>
      <c r="AV582" s="22"/>
      <c r="AW582" s="22"/>
      <c r="AX582" s="22"/>
      <c r="AY582" s="22"/>
    </row>
    <row r="583" spans="3:51" x14ac:dyDescent="0.25">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c r="AD583" s="22"/>
      <c r="AE583" s="22"/>
      <c r="AF583" s="22"/>
      <c r="AG583" s="22"/>
      <c r="AH583" s="22"/>
      <c r="AI583" s="22"/>
      <c r="AJ583" s="22"/>
      <c r="AK583" s="22"/>
      <c r="AL583" s="22"/>
      <c r="AM583" s="22"/>
      <c r="AN583" s="22"/>
      <c r="AO583" s="22"/>
      <c r="AP583" s="22"/>
      <c r="AQ583" s="22"/>
      <c r="AR583" s="22"/>
      <c r="AS583" s="22"/>
      <c r="AT583" s="22"/>
      <c r="AU583" s="22"/>
      <c r="AV583" s="22"/>
      <c r="AW583" s="22"/>
      <c r="AX583" s="22"/>
      <c r="AY583" s="22"/>
    </row>
    <row r="584" spans="3:51" x14ac:dyDescent="0.25">
      <c r="C584" s="22"/>
      <c r="D584" s="22"/>
      <c r="E584" s="22"/>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c r="AD584" s="22"/>
      <c r="AE584" s="22"/>
      <c r="AF584" s="22"/>
      <c r="AG584" s="22"/>
      <c r="AH584" s="22"/>
      <c r="AI584" s="22"/>
      <c r="AJ584" s="22"/>
      <c r="AK584" s="22"/>
      <c r="AL584" s="22"/>
      <c r="AM584" s="22"/>
      <c r="AN584" s="22"/>
      <c r="AO584" s="22"/>
      <c r="AP584" s="22"/>
      <c r="AQ584" s="22"/>
      <c r="AR584" s="22"/>
      <c r="AS584" s="22"/>
      <c r="AT584" s="22"/>
      <c r="AU584" s="22"/>
      <c r="AV584" s="22"/>
      <c r="AW584" s="22"/>
      <c r="AX584" s="22"/>
      <c r="AY584" s="22"/>
    </row>
    <row r="585" spans="3:51" x14ac:dyDescent="0.25">
      <c r="C585" s="22"/>
      <c r="D585" s="22"/>
      <c r="E585" s="22"/>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c r="AD585" s="22"/>
      <c r="AE585" s="22"/>
      <c r="AF585" s="22"/>
      <c r="AG585" s="22"/>
      <c r="AH585" s="22"/>
      <c r="AI585" s="22"/>
      <c r="AJ585" s="22"/>
      <c r="AK585" s="22"/>
      <c r="AL585" s="22"/>
      <c r="AM585" s="22"/>
      <c r="AN585" s="22"/>
      <c r="AO585" s="22"/>
      <c r="AP585" s="22"/>
      <c r="AQ585" s="22"/>
      <c r="AR585" s="22"/>
      <c r="AS585" s="22"/>
      <c r="AT585" s="22"/>
      <c r="AU585" s="22"/>
      <c r="AV585" s="22"/>
      <c r="AW585" s="22"/>
      <c r="AX585" s="22"/>
      <c r="AY585" s="22"/>
    </row>
    <row r="586" spans="3:51" x14ac:dyDescent="0.25">
      <c r="C586" s="22"/>
      <c r="D586" s="22"/>
      <c r="E586" s="22"/>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c r="AD586" s="22"/>
      <c r="AE586" s="22"/>
      <c r="AF586" s="22"/>
      <c r="AG586" s="22"/>
      <c r="AH586" s="22"/>
      <c r="AI586" s="22"/>
      <c r="AJ586" s="22"/>
      <c r="AK586" s="22"/>
      <c r="AL586" s="22"/>
      <c r="AM586" s="22"/>
      <c r="AN586" s="22"/>
      <c r="AO586" s="22"/>
      <c r="AP586" s="22"/>
      <c r="AQ586" s="22"/>
      <c r="AR586" s="22"/>
      <c r="AS586" s="22"/>
      <c r="AT586" s="22"/>
      <c r="AU586" s="22"/>
      <c r="AV586" s="22"/>
      <c r="AW586" s="22"/>
      <c r="AX586" s="22"/>
      <c r="AY586" s="22"/>
    </row>
    <row r="587" spans="3:51" x14ac:dyDescent="0.25">
      <c r="C587" s="22"/>
      <c r="D587" s="22"/>
      <c r="E587" s="22"/>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c r="AD587" s="22"/>
      <c r="AE587" s="22"/>
      <c r="AF587" s="22"/>
      <c r="AG587" s="22"/>
      <c r="AH587" s="22"/>
      <c r="AI587" s="22"/>
      <c r="AJ587" s="22"/>
      <c r="AK587" s="22"/>
      <c r="AL587" s="22"/>
      <c r="AM587" s="22"/>
      <c r="AN587" s="22"/>
      <c r="AO587" s="22"/>
      <c r="AP587" s="22"/>
      <c r="AQ587" s="22"/>
      <c r="AR587" s="22"/>
      <c r="AS587" s="22"/>
      <c r="AT587" s="22"/>
      <c r="AU587" s="22"/>
      <c r="AV587" s="22"/>
      <c r="AW587" s="22"/>
      <c r="AX587" s="22"/>
      <c r="AY587" s="22"/>
    </row>
    <row r="588" spans="3:51" x14ac:dyDescent="0.25">
      <c r="C588" s="22"/>
      <c r="D588" s="22"/>
      <c r="E588" s="22"/>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c r="AD588" s="22"/>
      <c r="AE588" s="22"/>
      <c r="AF588" s="22"/>
      <c r="AG588" s="22"/>
      <c r="AH588" s="22"/>
      <c r="AI588" s="22"/>
      <c r="AJ588" s="22"/>
      <c r="AK588" s="22"/>
      <c r="AL588" s="22"/>
      <c r="AM588" s="22"/>
      <c r="AN588" s="22"/>
      <c r="AO588" s="22"/>
      <c r="AP588" s="22"/>
      <c r="AQ588" s="22"/>
      <c r="AR588" s="22"/>
      <c r="AS588" s="22"/>
      <c r="AT588" s="22"/>
      <c r="AU588" s="22"/>
      <c r="AV588" s="22"/>
      <c r="AW588" s="22"/>
      <c r="AX588" s="22"/>
      <c r="AY588" s="22"/>
    </row>
    <row r="589" spans="3:51" x14ac:dyDescent="0.25">
      <c r="C589" s="22"/>
      <c r="D589" s="22"/>
      <c r="E589" s="22"/>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c r="AD589" s="22"/>
      <c r="AE589" s="22"/>
      <c r="AF589" s="22"/>
      <c r="AG589" s="22"/>
      <c r="AH589" s="22"/>
      <c r="AI589" s="22"/>
      <c r="AJ589" s="22"/>
      <c r="AK589" s="22"/>
      <c r="AL589" s="22"/>
      <c r="AM589" s="22"/>
      <c r="AN589" s="22"/>
      <c r="AO589" s="22"/>
      <c r="AP589" s="22"/>
      <c r="AQ589" s="22"/>
      <c r="AR589" s="22"/>
      <c r="AS589" s="22"/>
      <c r="AT589" s="22"/>
      <c r="AU589" s="22"/>
      <c r="AV589" s="22"/>
      <c r="AW589" s="22"/>
      <c r="AX589" s="22"/>
      <c r="AY589" s="22"/>
    </row>
    <row r="590" spans="3:51" x14ac:dyDescent="0.25">
      <c r="C590" s="22"/>
      <c r="D590" s="22"/>
      <c r="E590" s="22"/>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c r="AD590" s="22"/>
      <c r="AE590" s="22"/>
      <c r="AF590" s="22"/>
      <c r="AG590" s="22"/>
      <c r="AH590" s="22"/>
      <c r="AI590" s="22"/>
      <c r="AJ590" s="22"/>
      <c r="AK590" s="22"/>
      <c r="AL590" s="22"/>
      <c r="AM590" s="22"/>
      <c r="AN590" s="22"/>
      <c r="AO590" s="22"/>
      <c r="AP590" s="22"/>
      <c r="AQ590" s="22"/>
      <c r="AR590" s="22"/>
      <c r="AS590" s="22"/>
      <c r="AT590" s="22"/>
      <c r="AU590" s="22"/>
      <c r="AV590" s="22"/>
      <c r="AW590" s="22"/>
      <c r="AX590" s="22"/>
      <c r="AY590" s="22"/>
    </row>
    <row r="591" spans="3:51" x14ac:dyDescent="0.25">
      <c r="C591" s="22"/>
      <c r="D591" s="22"/>
      <c r="E591" s="22"/>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c r="AD591" s="22"/>
      <c r="AE591" s="22"/>
      <c r="AF591" s="22"/>
      <c r="AG591" s="22"/>
      <c r="AH591" s="22"/>
      <c r="AI591" s="22"/>
      <c r="AJ591" s="22"/>
      <c r="AK591" s="22"/>
      <c r="AL591" s="22"/>
      <c r="AM591" s="22"/>
      <c r="AN591" s="22"/>
      <c r="AO591" s="22"/>
      <c r="AP591" s="22"/>
      <c r="AQ591" s="22"/>
      <c r="AR591" s="22"/>
      <c r="AS591" s="22"/>
      <c r="AT591" s="22"/>
      <c r="AU591" s="22"/>
      <c r="AV591" s="22"/>
      <c r="AW591" s="22"/>
      <c r="AX591" s="22"/>
      <c r="AY591" s="22"/>
    </row>
    <row r="592" spans="3:51" x14ac:dyDescent="0.25">
      <c r="C592" s="22"/>
      <c r="D592" s="22"/>
      <c r="E592" s="22"/>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c r="AD592" s="22"/>
      <c r="AE592" s="22"/>
      <c r="AF592" s="22"/>
      <c r="AG592" s="22"/>
      <c r="AH592" s="22"/>
      <c r="AI592" s="22"/>
      <c r="AJ592" s="22"/>
      <c r="AK592" s="22"/>
      <c r="AL592" s="22"/>
      <c r="AM592" s="22"/>
      <c r="AN592" s="22"/>
      <c r="AO592" s="22"/>
      <c r="AP592" s="22"/>
      <c r="AQ592" s="22"/>
      <c r="AR592" s="22"/>
      <c r="AS592" s="22"/>
      <c r="AT592" s="22"/>
      <c r="AU592" s="22"/>
      <c r="AV592" s="22"/>
      <c r="AW592" s="22"/>
      <c r="AX592" s="22"/>
      <c r="AY592" s="22"/>
    </row>
    <row r="593" spans="3:51" x14ac:dyDescent="0.25">
      <c r="C593" s="22"/>
      <c r="D593" s="22"/>
      <c r="E593" s="22"/>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c r="AD593" s="22"/>
      <c r="AE593" s="22"/>
      <c r="AF593" s="22"/>
      <c r="AG593" s="22"/>
      <c r="AH593" s="22"/>
      <c r="AI593" s="22"/>
      <c r="AJ593" s="22"/>
      <c r="AK593" s="22"/>
      <c r="AL593" s="22"/>
      <c r="AM593" s="22"/>
      <c r="AN593" s="22"/>
      <c r="AO593" s="22"/>
      <c r="AP593" s="22"/>
      <c r="AQ593" s="22"/>
      <c r="AR593" s="22"/>
      <c r="AS593" s="22"/>
      <c r="AT593" s="22"/>
      <c r="AU593" s="22"/>
      <c r="AV593" s="22"/>
      <c r="AW593" s="22"/>
      <c r="AX593" s="22"/>
      <c r="AY593" s="22"/>
    </row>
    <row r="594" spans="3:51" x14ac:dyDescent="0.25">
      <c r="C594" s="22"/>
      <c r="D594" s="22"/>
      <c r="E594" s="22"/>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c r="AD594" s="22"/>
      <c r="AE594" s="22"/>
      <c r="AF594" s="22"/>
      <c r="AG594" s="22"/>
      <c r="AH594" s="22"/>
      <c r="AI594" s="22"/>
      <c r="AJ594" s="22"/>
      <c r="AK594" s="22"/>
      <c r="AL594" s="22"/>
      <c r="AM594" s="22"/>
      <c r="AN594" s="22"/>
      <c r="AO594" s="22"/>
      <c r="AP594" s="22"/>
      <c r="AQ594" s="22"/>
      <c r="AR594" s="22"/>
      <c r="AS594" s="22"/>
      <c r="AT594" s="22"/>
      <c r="AU594" s="22"/>
      <c r="AV594" s="22"/>
      <c r="AW594" s="22"/>
      <c r="AX594" s="22"/>
      <c r="AY594" s="22"/>
    </row>
    <row r="595" spans="3:51" x14ac:dyDescent="0.25">
      <c r="C595" s="22"/>
      <c r="D595" s="22"/>
      <c r="E595" s="22"/>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c r="AD595" s="22"/>
      <c r="AE595" s="22"/>
      <c r="AF595" s="22"/>
      <c r="AG595" s="22"/>
      <c r="AH595" s="22"/>
      <c r="AI595" s="22"/>
      <c r="AJ595" s="22"/>
      <c r="AK595" s="22"/>
      <c r="AL595" s="22"/>
      <c r="AM595" s="22"/>
      <c r="AN595" s="22"/>
      <c r="AO595" s="22"/>
      <c r="AP595" s="22"/>
      <c r="AQ595" s="22"/>
      <c r="AR595" s="22"/>
      <c r="AS595" s="22"/>
      <c r="AT595" s="22"/>
      <c r="AU595" s="22"/>
      <c r="AV595" s="22"/>
      <c r="AW595" s="22"/>
      <c r="AX595" s="22"/>
      <c r="AY595" s="22"/>
    </row>
    <row r="596" spans="3:51" x14ac:dyDescent="0.25">
      <c r="C596" s="22"/>
      <c r="D596" s="22"/>
      <c r="E596" s="22"/>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c r="AD596" s="22"/>
      <c r="AE596" s="22"/>
      <c r="AF596" s="22"/>
      <c r="AG596" s="22"/>
      <c r="AH596" s="22"/>
      <c r="AI596" s="22"/>
      <c r="AJ596" s="22"/>
      <c r="AK596" s="22"/>
      <c r="AL596" s="22"/>
      <c r="AM596" s="22"/>
      <c r="AN596" s="22"/>
      <c r="AO596" s="22"/>
      <c r="AP596" s="22"/>
      <c r="AQ596" s="22"/>
      <c r="AR596" s="22"/>
      <c r="AS596" s="22"/>
      <c r="AT596" s="22"/>
      <c r="AU596" s="22"/>
      <c r="AV596" s="22"/>
      <c r="AW596" s="22"/>
      <c r="AX596" s="22"/>
      <c r="AY596" s="22"/>
    </row>
    <row r="597" spans="3:51" x14ac:dyDescent="0.25">
      <c r="C597" s="22"/>
      <c r="D597" s="22"/>
      <c r="E597" s="22"/>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c r="AD597" s="22"/>
      <c r="AE597" s="22"/>
      <c r="AF597" s="22"/>
      <c r="AG597" s="22"/>
      <c r="AH597" s="22"/>
      <c r="AI597" s="22"/>
      <c r="AJ597" s="22"/>
      <c r="AK597" s="22"/>
      <c r="AL597" s="22"/>
      <c r="AM597" s="22"/>
      <c r="AN597" s="22"/>
      <c r="AO597" s="22"/>
      <c r="AP597" s="22"/>
      <c r="AQ597" s="22"/>
      <c r="AR597" s="22"/>
      <c r="AS597" s="22"/>
      <c r="AT597" s="22"/>
      <c r="AU597" s="22"/>
      <c r="AV597" s="22"/>
      <c r="AW597" s="22"/>
      <c r="AX597" s="22"/>
      <c r="AY597" s="22"/>
    </row>
    <row r="598" spans="3:51" x14ac:dyDescent="0.25">
      <c r="C598" s="22"/>
      <c r="D598" s="22"/>
      <c r="E598" s="22"/>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c r="AD598" s="22"/>
      <c r="AE598" s="22"/>
      <c r="AF598" s="22"/>
      <c r="AG598" s="22"/>
      <c r="AH598" s="22"/>
      <c r="AI598" s="22"/>
      <c r="AJ598" s="22"/>
      <c r="AK598" s="22"/>
      <c r="AL598" s="22"/>
      <c r="AM598" s="22"/>
      <c r="AN598" s="22"/>
      <c r="AO598" s="22"/>
      <c r="AP598" s="22"/>
      <c r="AQ598" s="22"/>
      <c r="AR598" s="22"/>
      <c r="AS598" s="22"/>
      <c r="AT598" s="22"/>
      <c r="AU598" s="22"/>
      <c r="AV598" s="22"/>
      <c r="AW598" s="22"/>
      <c r="AX598" s="22"/>
      <c r="AY598" s="22"/>
    </row>
    <row r="599" spans="3:51" x14ac:dyDescent="0.25">
      <c r="C599" s="22"/>
      <c r="D599" s="22"/>
      <c r="E599" s="22"/>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c r="AD599" s="22"/>
      <c r="AE599" s="22"/>
      <c r="AF599" s="22"/>
      <c r="AG599" s="22"/>
      <c r="AH599" s="22"/>
      <c r="AI599" s="22"/>
      <c r="AJ599" s="22"/>
      <c r="AK599" s="22"/>
      <c r="AL599" s="22"/>
      <c r="AM599" s="22"/>
      <c r="AN599" s="22"/>
      <c r="AO599" s="22"/>
      <c r="AP599" s="22"/>
      <c r="AQ599" s="22"/>
      <c r="AR599" s="22"/>
      <c r="AS599" s="22"/>
      <c r="AT599" s="22"/>
      <c r="AU599" s="22"/>
      <c r="AV599" s="22"/>
      <c r="AW599" s="22"/>
      <c r="AX599" s="22"/>
      <c r="AY599" s="22"/>
    </row>
    <row r="600" spans="3:51" x14ac:dyDescent="0.25">
      <c r="C600" s="22"/>
      <c r="D600" s="22"/>
      <c r="E600" s="22"/>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c r="AD600" s="22"/>
      <c r="AE600" s="22"/>
      <c r="AF600" s="22"/>
      <c r="AG600" s="22"/>
      <c r="AH600" s="22"/>
      <c r="AI600" s="22"/>
      <c r="AJ600" s="22"/>
      <c r="AK600" s="22"/>
      <c r="AL600" s="22"/>
      <c r="AM600" s="22"/>
      <c r="AN600" s="22"/>
      <c r="AO600" s="22"/>
      <c r="AP600" s="22"/>
      <c r="AQ600" s="22"/>
      <c r="AR600" s="22"/>
      <c r="AS600" s="22"/>
      <c r="AT600" s="22"/>
      <c r="AU600" s="22"/>
      <c r="AV600" s="22"/>
      <c r="AW600" s="22"/>
      <c r="AX600" s="22"/>
      <c r="AY600" s="22"/>
    </row>
    <row r="601" spans="3:51" x14ac:dyDescent="0.25">
      <c r="C601" s="22"/>
      <c r="D601" s="22"/>
      <c r="E601" s="22"/>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c r="AD601" s="22"/>
      <c r="AE601" s="22"/>
      <c r="AF601" s="22"/>
      <c r="AG601" s="22"/>
      <c r="AH601" s="22"/>
      <c r="AI601" s="22"/>
      <c r="AJ601" s="22"/>
      <c r="AK601" s="22"/>
      <c r="AL601" s="22"/>
      <c r="AM601" s="22"/>
      <c r="AN601" s="22"/>
      <c r="AO601" s="22"/>
      <c r="AP601" s="22"/>
      <c r="AQ601" s="22"/>
      <c r="AR601" s="22"/>
      <c r="AS601" s="22"/>
      <c r="AT601" s="22"/>
      <c r="AU601" s="22"/>
      <c r="AV601" s="22"/>
      <c r="AW601" s="22"/>
      <c r="AX601" s="22"/>
      <c r="AY601" s="22"/>
    </row>
    <row r="602" spans="3:51" x14ac:dyDescent="0.25">
      <c r="C602" s="22"/>
      <c r="D602" s="22"/>
      <c r="E602" s="22"/>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c r="AD602" s="22"/>
      <c r="AE602" s="22"/>
      <c r="AF602" s="22"/>
      <c r="AG602" s="22"/>
      <c r="AH602" s="22"/>
      <c r="AI602" s="22"/>
      <c r="AJ602" s="22"/>
      <c r="AK602" s="22"/>
      <c r="AL602" s="22"/>
      <c r="AM602" s="22"/>
      <c r="AN602" s="22"/>
      <c r="AO602" s="22"/>
      <c r="AP602" s="22"/>
      <c r="AQ602" s="22"/>
      <c r="AR602" s="22"/>
      <c r="AS602" s="22"/>
      <c r="AT602" s="22"/>
      <c r="AU602" s="22"/>
      <c r="AV602" s="22"/>
      <c r="AW602" s="22"/>
      <c r="AX602" s="22"/>
      <c r="AY602" s="22"/>
    </row>
    <row r="603" spans="3:51" x14ac:dyDescent="0.25">
      <c r="C603" s="22"/>
      <c r="D603" s="22"/>
      <c r="E603" s="22"/>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c r="AD603" s="22"/>
      <c r="AE603" s="22"/>
      <c r="AF603" s="22"/>
      <c r="AG603" s="22"/>
      <c r="AH603" s="22"/>
      <c r="AI603" s="22"/>
      <c r="AJ603" s="22"/>
      <c r="AK603" s="22"/>
      <c r="AL603" s="22"/>
      <c r="AM603" s="22"/>
      <c r="AN603" s="22"/>
      <c r="AO603" s="22"/>
      <c r="AP603" s="22"/>
      <c r="AQ603" s="22"/>
      <c r="AR603" s="22"/>
      <c r="AS603" s="22"/>
      <c r="AT603" s="22"/>
      <c r="AU603" s="22"/>
      <c r="AV603" s="22"/>
      <c r="AW603" s="22"/>
      <c r="AX603" s="22"/>
      <c r="AY603" s="22"/>
    </row>
    <row r="604" spans="3:51" x14ac:dyDescent="0.25">
      <c r="C604" s="22"/>
      <c r="D604" s="22"/>
      <c r="E604" s="22"/>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c r="AD604" s="22"/>
      <c r="AE604" s="22"/>
      <c r="AF604" s="22"/>
      <c r="AG604" s="22"/>
      <c r="AH604" s="22"/>
      <c r="AI604" s="22"/>
      <c r="AJ604" s="22"/>
      <c r="AK604" s="22"/>
      <c r="AL604" s="22"/>
      <c r="AM604" s="22"/>
      <c r="AN604" s="22"/>
      <c r="AO604" s="22"/>
      <c r="AP604" s="22"/>
      <c r="AQ604" s="22"/>
      <c r="AR604" s="22"/>
      <c r="AS604" s="22"/>
      <c r="AT604" s="22"/>
      <c r="AU604" s="22"/>
      <c r="AV604" s="22"/>
      <c r="AW604" s="22"/>
      <c r="AX604" s="22"/>
      <c r="AY604" s="22"/>
    </row>
    <row r="605" spans="3:51" x14ac:dyDescent="0.25">
      <c r="C605" s="22"/>
      <c r="D605" s="22"/>
      <c r="E605" s="22"/>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c r="AD605" s="22"/>
      <c r="AE605" s="22"/>
      <c r="AF605" s="22"/>
      <c r="AG605" s="22"/>
      <c r="AH605" s="22"/>
      <c r="AI605" s="22"/>
      <c r="AJ605" s="22"/>
      <c r="AK605" s="22"/>
      <c r="AL605" s="22"/>
      <c r="AM605" s="22"/>
      <c r="AN605" s="22"/>
      <c r="AO605" s="22"/>
      <c r="AP605" s="22"/>
      <c r="AQ605" s="22"/>
      <c r="AR605" s="22"/>
      <c r="AS605" s="22"/>
      <c r="AT605" s="22"/>
      <c r="AU605" s="22"/>
      <c r="AV605" s="22"/>
      <c r="AW605" s="22"/>
      <c r="AX605" s="22"/>
      <c r="AY605" s="22"/>
    </row>
    <row r="606" spans="3:51" x14ac:dyDescent="0.25">
      <c r="C606" s="22"/>
      <c r="D606" s="22"/>
      <c r="E606" s="22"/>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c r="AD606" s="22"/>
      <c r="AE606" s="22"/>
      <c r="AF606" s="22"/>
      <c r="AG606" s="22"/>
      <c r="AH606" s="22"/>
      <c r="AI606" s="22"/>
      <c r="AJ606" s="22"/>
      <c r="AK606" s="22"/>
      <c r="AL606" s="22"/>
      <c r="AM606" s="22"/>
      <c r="AN606" s="22"/>
      <c r="AO606" s="22"/>
      <c r="AP606" s="22"/>
      <c r="AQ606" s="22"/>
      <c r="AR606" s="22"/>
      <c r="AS606" s="22"/>
      <c r="AT606" s="22"/>
      <c r="AU606" s="22"/>
      <c r="AV606" s="22"/>
      <c r="AW606" s="22"/>
      <c r="AX606" s="22"/>
      <c r="AY606" s="22"/>
    </row>
    <row r="607" spans="3:51" x14ac:dyDescent="0.25">
      <c r="C607" s="22"/>
      <c r="D607" s="22"/>
      <c r="E607" s="22"/>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c r="AD607" s="22"/>
      <c r="AE607" s="22"/>
      <c r="AF607" s="22"/>
      <c r="AG607" s="22"/>
      <c r="AH607" s="22"/>
      <c r="AI607" s="22"/>
      <c r="AJ607" s="22"/>
      <c r="AK607" s="22"/>
      <c r="AL607" s="22"/>
      <c r="AM607" s="22"/>
      <c r="AN607" s="22"/>
      <c r="AO607" s="22"/>
      <c r="AP607" s="22"/>
      <c r="AQ607" s="22"/>
      <c r="AR607" s="22"/>
      <c r="AS607" s="22"/>
      <c r="AT607" s="22"/>
      <c r="AU607" s="22"/>
      <c r="AV607" s="22"/>
      <c r="AW607" s="22"/>
      <c r="AX607" s="22"/>
      <c r="AY607" s="22"/>
    </row>
    <row r="608" spans="3:51" x14ac:dyDescent="0.25">
      <c r="C608" s="22"/>
      <c r="D608" s="22"/>
      <c r="E608" s="22"/>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c r="AD608" s="22"/>
      <c r="AE608" s="22"/>
      <c r="AF608" s="22"/>
      <c r="AG608" s="22"/>
      <c r="AH608" s="22"/>
      <c r="AI608" s="22"/>
      <c r="AJ608" s="22"/>
      <c r="AK608" s="22"/>
      <c r="AL608" s="22"/>
      <c r="AM608" s="22"/>
      <c r="AN608" s="22"/>
      <c r="AO608" s="22"/>
      <c r="AP608" s="22"/>
      <c r="AQ608" s="22"/>
      <c r="AR608" s="22"/>
      <c r="AS608" s="22"/>
      <c r="AT608" s="22"/>
      <c r="AU608" s="22"/>
      <c r="AV608" s="22"/>
      <c r="AW608" s="22"/>
      <c r="AX608" s="22"/>
      <c r="AY608" s="22"/>
    </row>
    <row r="609" spans="3:51" x14ac:dyDescent="0.25">
      <c r="C609" s="22"/>
      <c r="D609" s="22"/>
      <c r="E609" s="22"/>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c r="AD609" s="22"/>
      <c r="AE609" s="22"/>
      <c r="AF609" s="22"/>
      <c r="AG609" s="22"/>
      <c r="AH609" s="22"/>
      <c r="AI609" s="22"/>
      <c r="AJ609" s="22"/>
      <c r="AK609" s="22"/>
      <c r="AL609" s="22"/>
      <c r="AM609" s="22"/>
      <c r="AN609" s="22"/>
      <c r="AO609" s="22"/>
      <c r="AP609" s="22"/>
      <c r="AQ609" s="22"/>
      <c r="AR609" s="22"/>
      <c r="AS609" s="22"/>
      <c r="AT609" s="22"/>
      <c r="AU609" s="22"/>
      <c r="AV609" s="22"/>
      <c r="AW609" s="22"/>
      <c r="AX609" s="22"/>
      <c r="AY609" s="22"/>
    </row>
    <row r="610" spans="3:51" x14ac:dyDescent="0.25">
      <c r="C610" s="22"/>
      <c r="D610" s="22"/>
      <c r="E610" s="22"/>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c r="AD610" s="22"/>
      <c r="AE610" s="22"/>
      <c r="AF610" s="22"/>
      <c r="AG610" s="22"/>
      <c r="AH610" s="22"/>
      <c r="AI610" s="22"/>
      <c r="AJ610" s="22"/>
      <c r="AK610" s="22"/>
      <c r="AL610" s="22"/>
      <c r="AM610" s="22"/>
      <c r="AN610" s="22"/>
      <c r="AO610" s="22"/>
      <c r="AP610" s="22"/>
      <c r="AQ610" s="22"/>
      <c r="AR610" s="22"/>
      <c r="AS610" s="22"/>
      <c r="AT610" s="22"/>
      <c r="AU610" s="22"/>
      <c r="AV610" s="22"/>
      <c r="AW610" s="22"/>
      <c r="AX610" s="22"/>
      <c r="AY610" s="22"/>
    </row>
    <row r="611" spans="3:51" x14ac:dyDescent="0.25">
      <c r="C611" s="22"/>
      <c r="D611" s="22"/>
      <c r="E611" s="22"/>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c r="AD611" s="22"/>
      <c r="AE611" s="22"/>
      <c r="AF611" s="22"/>
      <c r="AG611" s="22"/>
      <c r="AH611" s="22"/>
      <c r="AI611" s="22"/>
      <c r="AJ611" s="22"/>
      <c r="AK611" s="22"/>
      <c r="AL611" s="22"/>
      <c r="AM611" s="22"/>
      <c r="AN611" s="22"/>
      <c r="AO611" s="22"/>
      <c r="AP611" s="22"/>
      <c r="AQ611" s="22"/>
      <c r="AR611" s="22"/>
      <c r="AS611" s="22"/>
      <c r="AT611" s="22"/>
      <c r="AU611" s="22"/>
      <c r="AV611" s="22"/>
      <c r="AW611" s="22"/>
      <c r="AX611" s="22"/>
      <c r="AY611" s="22"/>
    </row>
    <row r="612" spans="3:51" x14ac:dyDescent="0.25">
      <c r="C612" s="22"/>
      <c r="D612" s="22"/>
      <c r="E612" s="22"/>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c r="AD612" s="22"/>
      <c r="AE612" s="22"/>
      <c r="AF612" s="22"/>
      <c r="AG612" s="22"/>
      <c r="AH612" s="22"/>
      <c r="AI612" s="22"/>
      <c r="AJ612" s="22"/>
      <c r="AK612" s="22"/>
      <c r="AL612" s="22"/>
      <c r="AM612" s="22"/>
      <c r="AN612" s="22"/>
      <c r="AO612" s="22"/>
      <c r="AP612" s="22"/>
      <c r="AQ612" s="22"/>
      <c r="AR612" s="22"/>
      <c r="AS612" s="22"/>
      <c r="AT612" s="22"/>
      <c r="AU612" s="22"/>
      <c r="AV612" s="22"/>
      <c r="AW612" s="22"/>
      <c r="AX612" s="22"/>
      <c r="AY612" s="22"/>
    </row>
    <row r="613" spans="3:51" x14ac:dyDescent="0.25">
      <c r="C613" s="22"/>
      <c r="D613" s="22"/>
      <c r="E613" s="22"/>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c r="AD613" s="22"/>
      <c r="AE613" s="22"/>
      <c r="AF613" s="22"/>
      <c r="AG613" s="22"/>
      <c r="AH613" s="22"/>
      <c r="AI613" s="22"/>
      <c r="AJ613" s="22"/>
      <c r="AK613" s="22"/>
      <c r="AL613" s="22"/>
      <c r="AM613" s="22"/>
      <c r="AN613" s="22"/>
      <c r="AO613" s="22"/>
      <c r="AP613" s="22"/>
      <c r="AQ613" s="22"/>
      <c r="AR613" s="22"/>
      <c r="AS613" s="22"/>
      <c r="AT613" s="22"/>
      <c r="AU613" s="22"/>
      <c r="AV613" s="22"/>
      <c r="AW613" s="22"/>
      <c r="AX613" s="22"/>
      <c r="AY613" s="22"/>
    </row>
    <row r="614" spans="3:51" x14ac:dyDescent="0.25">
      <c r="C614" s="22"/>
      <c r="D614" s="22"/>
      <c r="E614" s="22"/>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c r="AD614" s="22"/>
      <c r="AE614" s="22"/>
      <c r="AF614" s="22"/>
      <c r="AG614" s="22"/>
      <c r="AH614" s="22"/>
      <c r="AI614" s="22"/>
      <c r="AJ614" s="22"/>
      <c r="AK614" s="22"/>
      <c r="AL614" s="22"/>
      <c r="AM614" s="22"/>
      <c r="AN614" s="22"/>
      <c r="AO614" s="22"/>
      <c r="AP614" s="22"/>
      <c r="AQ614" s="22"/>
      <c r="AR614" s="22"/>
      <c r="AS614" s="22"/>
      <c r="AT614" s="22"/>
      <c r="AU614" s="22"/>
      <c r="AV614" s="22"/>
      <c r="AW614" s="22"/>
      <c r="AX614" s="22"/>
      <c r="AY614" s="22"/>
    </row>
    <row r="615" spans="3:51" x14ac:dyDescent="0.25">
      <c r="C615" s="22"/>
      <c r="D615" s="22"/>
      <c r="E615" s="22"/>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c r="AD615" s="22"/>
      <c r="AE615" s="22"/>
      <c r="AF615" s="22"/>
      <c r="AG615" s="22"/>
      <c r="AH615" s="22"/>
      <c r="AI615" s="22"/>
      <c r="AJ615" s="22"/>
      <c r="AK615" s="22"/>
      <c r="AL615" s="22"/>
      <c r="AM615" s="22"/>
      <c r="AN615" s="22"/>
      <c r="AO615" s="22"/>
      <c r="AP615" s="22"/>
      <c r="AQ615" s="22"/>
      <c r="AR615" s="22"/>
      <c r="AS615" s="22"/>
      <c r="AT615" s="22"/>
      <c r="AU615" s="22"/>
      <c r="AV615" s="22"/>
      <c r="AW615" s="22"/>
      <c r="AX615" s="22"/>
      <c r="AY615" s="22"/>
    </row>
    <row r="616" spans="3:51" x14ac:dyDescent="0.25">
      <c r="C616" s="22"/>
      <c r="D616" s="22"/>
      <c r="E616" s="22"/>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c r="AD616" s="22"/>
      <c r="AE616" s="22"/>
      <c r="AF616" s="22"/>
      <c r="AG616" s="22"/>
      <c r="AH616" s="22"/>
      <c r="AI616" s="22"/>
      <c r="AJ616" s="22"/>
      <c r="AK616" s="22"/>
      <c r="AL616" s="22"/>
      <c r="AM616" s="22"/>
      <c r="AN616" s="22"/>
      <c r="AO616" s="22"/>
      <c r="AP616" s="22"/>
      <c r="AQ616" s="22"/>
      <c r="AR616" s="22"/>
      <c r="AS616" s="22"/>
      <c r="AT616" s="22"/>
      <c r="AU616" s="22"/>
      <c r="AV616" s="22"/>
      <c r="AW616" s="22"/>
      <c r="AX616" s="22"/>
      <c r="AY616" s="22"/>
    </row>
    <row r="617" spans="3:51" x14ac:dyDescent="0.25">
      <c r="C617" s="22"/>
      <c r="D617" s="22"/>
      <c r="E617" s="22"/>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c r="AD617" s="22"/>
      <c r="AE617" s="22"/>
      <c r="AF617" s="22"/>
      <c r="AG617" s="22"/>
      <c r="AH617" s="22"/>
      <c r="AI617" s="22"/>
      <c r="AJ617" s="22"/>
      <c r="AK617" s="22"/>
      <c r="AL617" s="22"/>
      <c r="AM617" s="22"/>
      <c r="AN617" s="22"/>
      <c r="AO617" s="22"/>
      <c r="AP617" s="22"/>
      <c r="AQ617" s="22"/>
      <c r="AR617" s="22"/>
      <c r="AS617" s="22"/>
      <c r="AT617" s="22"/>
      <c r="AU617" s="22"/>
      <c r="AV617" s="22"/>
      <c r="AW617" s="22"/>
      <c r="AX617" s="22"/>
      <c r="AY617" s="22"/>
    </row>
    <row r="618" spans="3:51" x14ac:dyDescent="0.25">
      <c r="C618" s="22"/>
      <c r="D618" s="22"/>
      <c r="E618" s="22"/>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c r="AD618" s="22"/>
      <c r="AE618" s="22"/>
      <c r="AF618" s="22"/>
      <c r="AG618" s="22"/>
      <c r="AH618" s="22"/>
      <c r="AI618" s="22"/>
      <c r="AJ618" s="22"/>
      <c r="AK618" s="22"/>
      <c r="AL618" s="22"/>
      <c r="AM618" s="22"/>
      <c r="AN618" s="22"/>
      <c r="AO618" s="22"/>
      <c r="AP618" s="22"/>
      <c r="AQ618" s="22"/>
      <c r="AR618" s="22"/>
      <c r="AS618" s="22"/>
      <c r="AT618" s="22"/>
      <c r="AU618" s="22"/>
      <c r="AV618" s="22"/>
      <c r="AW618" s="22"/>
      <c r="AX618" s="22"/>
      <c r="AY618" s="22"/>
    </row>
    <row r="619" spans="3:51" x14ac:dyDescent="0.25">
      <c r="C619" s="22"/>
      <c r="D619" s="22"/>
      <c r="E619" s="22"/>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c r="AD619" s="22"/>
      <c r="AE619" s="22"/>
      <c r="AF619" s="22"/>
      <c r="AG619" s="22"/>
      <c r="AH619" s="22"/>
      <c r="AI619" s="22"/>
      <c r="AJ619" s="22"/>
      <c r="AK619" s="22"/>
      <c r="AL619" s="22"/>
      <c r="AM619" s="22"/>
      <c r="AN619" s="22"/>
      <c r="AO619" s="22"/>
      <c r="AP619" s="22"/>
      <c r="AQ619" s="22"/>
      <c r="AR619" s="22"/>
      <c r="AS619" s="22"/>
      <c r="AT619" s="22"/>
      <c r="AU619" s="22"/>
      <c r="AV619" s="22"/>
      <c r="AW619" s="22"/>
      <c r="AX619" s="22"/>
      <c r="AY619" s="22"/>
    </row>
    <row r="620" spans="3:51" x14ac:dyDescent="0.25">
      <c r="C620" s="22"/>
      <c r="D620" s="22"/>
      <c r="E620" s="22"/>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c r="AD620" s="22"/>
      <c r="AE620" s="22"/>
      <c r="AF620" s="22"/>
      <c r="AG620" s="22"/>
      <c r="AH620" s="22"/>
      <c r="AI620" s="22"/>
      <c r="AJ620" s="22"/>
      <c r="AK620" s="22"/>
      <c r="AL620" s="22"/>
      <c r="AM620" s="22"/>
      <c r="AN620" s="22"/>
      <c r="AO620" s="22"/>
      <c r="AP620" s="22"/>
      <c r="AQ620" s="22"/>
      <c r="AR620" s="22"/>
      <c r="AS620" s="22"/>
      <c r="AT620" s="22"/>
      <c r="AU620" s="22"/>
      <c r="AV620" s="22"/>
      <c r="AW620" s="22"/>
      <c r="AX620" s="22"/>
      <c r="AY620" s="22"/>
    </row>
    <row r="621" spans="3:51" x14ac:dyDescent="0.25">
      <c r="C621" s="22"/>
      <c r="D621" s="22"/>
      <c r="E621" s="22"/>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c r="AD621" s="22"/>
      <c r="AE621" s="22"/>
      <c r="AF621" s="22"/>
      <c r="AG621" s="22"/>
      <c r="AH621" s="22"/>
      <c r="AI621" s="22"/>
      <c r="AJ621" s="22"/>
      <c r="AK621" s="22"/>
      <c r="AL621" s="22"/>
      <c r="AM621" s="22"/>
      <c r="AN621" s="22"/>
      <c r="AO621" s="22"/>
      <c r="AP621" s="22"/>
      <c r="AQ621" s="22"/>
      <c r="AR621" s="22"/>
      <c r="AS621" s="22"/>
      <c r="AT621" s="22"/>
      <c r="AU621" s="22"/>
      <c r="AV621" s="22"/>
      <c r="AW621" s="22"/>
      <c r="AX621" s="22"/>
      <c r="AY621" s="22"/>
    </row>
    <row r="622" spans="3:51" x14ac:dyDescent="0.25">
      <c r="C622" s="22"/>
      <c r="D622" s="22"/>
      <c r="E622" s="22"/>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c r="AD622" s="22"/>
      <c r="AE622" s="22"/>
      <c r="AF622" s="22"/>
      <c r="AG622" s="22"/>
      <c r="AH622" s="22"/>
      <c r="AI622" s="22"/>
      <c r="AJ622" s="22"/>
      <c r="AK622" s="22"/>
      <c r="AL622" s="22"/>
      <c r="AM622" s="22"/>
      <c r="AN622" s="22"/>
      <c r="AO622" s="22"/>
      <c r="AP622" s="22"/>
      <c r="AQ622" s="22"/>
      <c r="AR622" s="22"/>
      <c r="AS622" s="22"/>
      <c r="AT622" s="22"/>
      <c r="AU622" s="22"/>
      <c r="AV622" s="22"/>
      <c r="AW622" s="22"/>
      <c r="AX622" s="22"/>
      <c r="AY622" s="22"/>
    </row>
    <row r="623" spans="3:51" x14ac:dyDescent="0.25">
      <c r="C623" s="22"/>
      <c r="D623" s="22"/>
      <c r="E623" s="22"/>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c r="AD623" s="22"/>
      <c r="AE623" s="22"/>
      <c r="AF623" s="22"/>
      <c r="AG623" s="22"/>
      <c r="AH623" s="22"/>
      <c r="AI623" s="22"/>
      <c r="AJ623" s="22"/>
      <c r="AK623" s="22"/>
      <c r="AL623" s="22"/>
      <c r="AM623" s="22"/>
      <c r="AN623" s="22"/>
      <c r="AO623" s="22"/>
      <c r="AP623" s="22"/>
      <c r="AQ623" s="22"/>
      <c r="AR623" s="22"/>
      <c r="AS623" s="22"/>
      <c r="AT623" s="22"/>
      <c r="AU623" s="22"/>
      <c r="AV623" s="22"/>
      <c r="AW623" s="22"/>
      <c r="AX623" s="22"/>
      <c r="AY623" s="22"/>
    </row>
    <row r="624" spans="3:51" x14ac:dyDescent="0.25">
      <c r="C624" s="22"/>
      <c r="D624" s="22"/>
      <c r="E624" s="22"/>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c r="AD624" s="22"/>
      <c r="AE624" s="22"/>
      <c r="AF624" s="22"/>
      <c r="AG624" s="22"/>
      <c r="AH624" s="22"/>
      <c r="AI624" s="22"/>
      <c r="AJ624" s="22"/>
      <c r="AK624" s="22"/>
      <c r="AL624" s="22"/>
      <c r="AM624" s="22"/>
      <c r="AN624" s="22"/>
      <c r="AO624" s="22"/>
      <c r="AP624" s="22"/>
      <c r="AQ624" s="22"/>
      <c r="AR624" s="22"/>
      <c r="AS624" s="22"/>
      <c r="AT624" s="22"/>
      <c r="AU624" s="22"/>
      <c r="AV624" s="22"/>
      <c r="AW624" s="22"/>
      <c r="AX624" s="22"/>
      <c r="AY624" s="22"/>
    </row>
    <row r="625" spans="3:51" x14ac:dyDescent="0.25">
      <c r="C625" s="22"/>
      <c r="D625" s="22"/>
      <c r="E625" s="22"/>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c r="AD625" s="22"/>
      <c r="AE625" s="22"/>
      <c r="AF625" s="22"/>
      <c r="AG625" s="22"/>
      <c r="AH625" s="22"/>
      <c r="AI625" s="22"/>
      <c r="AJ625" s="22"/>
      <c r="AK625" s="22"/>
      <c r="AL625" s="22"/>
      <c r="AM625" s="22"/>
      <c r="AN625" s="22"/>
      <c r="AO625" s="22"/>
      <c r="AP625" s="22"/>
      <c r="AQ625" s="22"/>
      <c r="AR625" s="22"/>
      <c r="AS625" s="22"/>
      <c r="AT625" s="22"/>
      <c r="AU625" s="22"/>
      <c r="AV625" s="22"/>
      <c r="AW625" s="22"/>
      <c r="AX625" s="22"/>
      <c r="AY625" s="22"/>
    </row>
    <row r="626" spans="3:51" x14ac:dyDescent="0.25">
      <c r="C626" s="22"/>
      <c r="D626" s="22"/>
      <c r="E626" s="22"/>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c r="AD626" s="22"/>
      <c r="AE626" s="22"/>
      <c r="AF626" s="22"/>
      <c r="AG626" s="22"/>
      <c r="AH626" s="22"/>
      <c r="AI626" s="22"/>
      <c r="AJ626" s="22"/>
      <c r="AK626" s="22"/>
      <c r="AL626" s="22"/>
      <c r="AM626" s="22"/>
      <c r="AN626" s="22"/>
      <c r="AO626" s="22"/>
      <c r="AP626" s="22"/>
      <c r="AQ626" s="22"/>
      <c r="AR626" s="22"/>
      <c r="AS626" s="22"/>
      <c r="AT626" s="22"/>
      <c r="AU626" s="22"/>
      <c r="AV626" s="22"/>
      <c r="AW626" s="22"/>
      <c r="AX626" s="22"/>
      <c r="AY626" s="22"/>
    </row>
    <row r="627" spans="3:51" x14ac:dyDescent="0.25">
      <c r="C627" s="22"/>
      <c r="D627" s="22"/>
      <c r="E627" s="22"/>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c r="AD627" s="22"/>
      <c r="AE627" s="22"/>
      <c r="AF627" s="22"/>
      <c r="AG627" s="22"/>
      <c r="AH627" s="22"/>
      <c r="AI627" s="22"/>
      <c r="AJ627" s="22"/>
      <c r="AK627" s="22"/>
      <c r="AL627" s="22"/>
      <c r="AM627" s="22"/>
      <c r="AN627" s="22"/>
      <c r="AO627" s="22"/>
      <c r="AP627" s="22"/>
      <c r="AQ627" s="22"/>
      <c r="AR627" s="22"/>
      <c r="AS627" s="22"/>
      <c r="AT627" s="22"/>
      <c r="AU627" s="22"/>
      <c r="AV627" s="22"/>
      <c r="AW627" s="22"/>
      <c r="AX627" s="22"/>
      <c r="AY627" s="22"/>
    </row>
    <row r="628" spans="3:51" x14ac:dyDescent="0.25">
      <c r="C628" s="22"/>
      <c r="D628" s="22"/>
      <c r="E628" s="22"/>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c r="AD628" s="22"/>
      <c r="AE628" s="22"/>
      <c r="AF628" s="22"/>
      <c r="AG628" s="22"/>
      <c r="AH628" s="22"/>
      <c r="AI628" s="22"/>
      <c r="AJ628" s="22"/>
      <c r="AK628" s="22"/>
      <c r="AL628" s="22"/>
      <c r="AM628" s="22"/>
      <c r="AN628" s="22"/>
      <c r="AO628" s="22"/>
      <c r="AP628" s="22"/>
      <c r="AQ628" s="22"/>
      <c r="AR628" s="22"/>
      <c r="AS628" s="22"/>
      <c r="AT628" s="22"/>
      <c r="AU628" s="22"/>
      <c r="AV628" s="22"/>
      <c r="AW628" s="22"/>
      <c r="AX628" s="22"/>
      <c r="AY628" s="22"/>
    </row>
    <row r="629" spans="3:51" x14ac:dyDescent="0.25">
      <c r="C629" s="22"/>
      <c r="D629" s="22"/>
      <c r="E629" s="22"/>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c r="AD629" s="22"/>
      <c r="AE629" s="22"/>
      <c r="AF629" s="22"/>
      <c r="AG629" s="22"/>
      <c r="AH629" s="22"/>
      <c r="AI629" s="22"/>
      <c r="AJ629" s="22"/>
      <c r="AK629" s="22"/>
      <c r="AL629" s="22"/>
      <c r="AM629" s="22"/>
      <c r="AN629" s="22"/>
      <c r="AO629" s="22"/>
      <c r="AP629" s="22"/>
      <c r="AQ629" s="22"/>
      <c r="AR629" s="22"/>
      <c r="AS629" s="22"/>
      <c r="AT629" s="22"/>
      <c r="AU629" s="22"/>
      <c r="AV629" s="22"/>
      <c r="AW629" s="22"/>
      <c r="AX629" s="22"/>
      <c r="AY629" s="22"/>
    </row>
    <row r="630" spans="3:51" x14ac:dyDescent="0.25">
      <c r="C630" s="22"/>
      <c r="D630" s="22"/>
      <c r="E630" s="22"/>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c r="AD630" s="22"/>
      <c r="AE630" s="22"/>
      <c r="AF630" s="22"/>
      <c r="AG630" s="22"/>
      <c r="AH630" s="22"/>
      <c r="AI630" s="22"/>
      <c r="AJ630" s="22"/>
      <c r="AK630" s="22"/>
      <c r="AL630" s="22"/>
      <c r="AM630" s="22"/>
      <c r="AN630" s="22"/>
      <c r="AO630" s="22"/>
      <c r="AP630" s="22"/>
      <c r="AQ630" s="22"/>
      <c r="AR630" s="22"/>
      <c r="AS630" s="22"/>
      <c r="AT630" s="22"/>
      <c r="AU630" s="22"/>
      <c r="AV630" s="22"/>
      <c r="AW630" s="22"/>
      <c r="AX630" s="22"/>
      <c r="AY630" s="22"/>
    </row>
    <row r="631" spans="3:51" x14ac:dyDescent="0.25">
      <c r="C631" s="22"/>
      <c r="D631" s="22"/>
      <c r="E631" s="22"/>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c r="AD631" s="22"/>
      <c r="AE631" s="22"/>
      <c r="AF631" s="22"/>
      <c r="AG631" s="22"/>
      <c r="AH631" s="22"/>
      <c r="AI631" s="22"/>
      <c r="AJ631" s="22"/>
      <c r="AK631" s="22"/>
      <c r="AL631" s="22"/>
      <c r="AM631" s="22"/>
      <c r="AN631" s="22"/>
      <c r="AO631" s="22"/>
      <c r="AP631" s="22"/>
      <c r="AQ631" s="22"/>
      <c r="AR631" s="22"/>
      <c r="AS631" s="22"/>
      <c r="AT631" s="22"/>
      <c r="AU631" s="22"/>
      <c r="AV631" s="22"/>
      <c r="AW631" s="22"/>
      <c r="AX631" s="22"/>
      <c r="AY631" s="22"/>
    </row>
    <row r="632" spans="3:51" x14ac:dyDescent="0.25">
      <c r="C632" s="22"/>
      <c r="D632" s="22"/>
      <c r="E632" s="22"/>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c r="AD632" s="22"/>
      <c r="AE632" s="22"/>
      <c r="AF632" s="22"/>
      <c r="AG632" s="22"/>
      <c r="AH632" s="22"/>
      <c r="AI632" s="22"/>
      <c r="AJ632" s="22"/>
      <c r="AK632" s="22"/>
      <c r="AL632" s="22"/>
      <c r="AM632" s="22"/>
      <c r="AN632" s="22"/>
      <c r="AO632" s="22"/>
      <c r="AP632" s="22"/>
      <c r="AQ632" s="22"/>
      <c r="AR632" s="22"/>
      <c r="AS632" s="22"/>
      <c r="AT632" s="22"/>
      <c r="AU632" s="22"/>
      <c r="AV632" s="22"/>
      <c r="AW632" s="22"/>
      <c r="AX632" s="22"/>
      <c r="AY632" s="22"/>
    </row>
    <row r="633" spans="3:51" x14ac:dyDescent="0.25">
      <c r="C633" s="22"/>
      <c r="D633" s="22"/>
      <c r="E633" s="22"/>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c r="AD633" s="22"/>
      <c r="AE633" s="22"/>
      <c r="AF633" s="22"/>
      <c r="AG633" s="22"/>
      <c r="AH633" s="22"/>
      <c r="AI633" s="22"/>
      <c r="AJ633" s="22"/>
      <c r="AK633" s="22"/>
      <c r="AL633" s="22"/>
      <c r="AM633" s="22"/>
      <c r="AN633" s="22"/>
      <c r="AO633" s="22"/>
      <c r="AP633" s="22"/>
      <c r="AQ633" s="22"/>
      <c r="AR633" s="22"/>
      <c r="AS633" s="22"/>
      <c r="AT633" s="22"/>
      <c r="AU633" s="22"/>
      <c r="AV633" s="22"/>
      <c r="AW633" s="22"/>
      <c r="AX633" s="22"/>
      <c r="AY633" s="22"/>
    </row>
    <row r="634" spans="3:51" x14ac:dyDescent="0.25">
      <c r="C634" s="22"/>
      <c r="D634" s="22"/>
      <c r="E634" s="22"/>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c r="AD634" s="22"/>
      <c r="AE634" s="22"/>
      <c r="AF634" s="22"/>
      <c r="AG634" s="22"/>
      <c r="AH634" s="22"/>
      <c r="AI634" s="22"/>
      <c r="AJ634" s="22"/>
      <c r="AK634" s="22"/>
      <c r="AL634" s="22"/>
      <c r="AM634" s="22"/>
      <c r="AN634" s="22"/>
      <c r="AO634" s="22"/>
      <c r="AP634" s="22"/>
      <c r="AQ634" s="22"/>
      <c r="AR634" s="22"/>
      <c r="AS634" s="22"/>
      <c r="AT634" s="22"/>
      <c r="AU634" s="22"/>
      <c r="AV634" s="22"/>
      <c r="AW634" s="22"/>
      <c r="AX634" s="22"/>
      <c r="AY634" s="22"/>
    </row>
    <row r="635" spans="3:51" x14ac:dyDescent="0.25">
      <c r="C635" s="22"/>
      <c r="D635" s="22"/>
      <c r="E635" s="22"/>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c r="AD635" s="22"/>
      <c r="AE635" s="22"/>
      <c r="AF635" s="22"/>
      <c r="AG635" s="22"/>
      <c r="AH635" s="22"/>
      <c r="AI635" s="22"/>
      <c r="AJ635" s="22"/>
      <c r="AK635" s="22"/>
      <c r="AL635" s="22"/>
      <c r="AM635" s="22"/>
      <c r="AN635" s="22"/>
      <c r="AO635" s="22"/>
      <c r="AP635" s="22"/>
      <c r="AQ635" s="22"/>
      <c r="AR635" s="22"/>
      <c r="AS635" s="22"/>
      <c r="AT635" s="22"/>
      <c r="AU635" s="22"/>
      <c r="AV635" s="22"/>
      <c r="AW635" s="22"/>
      <c r="AX635" s="22"/>
      <c r="AY635" s="22"/>
    </row>
    <row r="636" spans="3:51" x14ac:dyDescent="0.25">
      <c r="C636" s="22"/>
      <c r="D636" s="22"/>
      <c r="E636" s="22"/>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c r="AD636" s="22"/>
      <c r="AE636" s="22"/>
      <c r="AF636" s="22"/>
      <c r="AG636" s="22"/>
      <c r="AH636" s="22"/>
      <c r="AI636" s="22"/>
      <c r="AJ636" s="22"/>
      <c r="AK636" s="22"/>
      <c r="AL636" s="22"/>
      <c r="AM636" s="22"/>
      <c r="AN636" s="22"/>
      <c r="AO636" s="22"/>
      <c r="AP636" s="22"/>
      <c r="AQ636" s="22"/>
      <c r="AR636" s="22"/>
      <c r="AS636" s="22"/>
      <c r="AT636" s="22"/>
      <c r="AU636" s="22"/>
      <c r="AV636" s="22"/>
      <c r="AW636" s="22"/>
      <c r="AX636" s="22"/>
      <c r="AY636" s="22"/>
    </row>
    <row r="637" spans="3:51" x14ac:dyDescent="0.25">
      <c r="C637" s="22"/>
      <c r="D637" s="22"/>
      <c r="E637" s="22"/>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c r="AD637" s="22"/>
      <c r="AE637" s="22"/>
      <c r="AF637" s="22"/>
      <c r="AG637" s="22"/>
      <c r="AH637" s="22"/>
      <c r="AI637" s="22"/>
      <c r="AJ637" s="22"/>
      <c r="AK637" s="22"/>
      <c r="AL637" s="22"/>
      <c r="AM637" s="22"/>
      <c r="AN637" s="22"/>
      <c r="AO637" s="22"/>
      <c r="AP637" s="22"/>
      <c r="AQ637" s="22"/>
      <c r="AR637" s="22"/>
      <c r="AS637" s="22"/>
      <c r="AT637" s="22"/>
      <c r="AU637" s="22"/>
      <c r="AV637" s="22"/>
      <c r="AW637" s="22"/>
      <c r="AX637" s="22"/>
      <c r="AY637" s="22"/>
    </row>
    <row r="638" spans="3:51" x14ac:dyDescent="0.25">
      <c r="C638" s="22"/>
      <c r="D638" s="22"/>
      <c r="E638" s="22"/>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c r="AD638" s="22"/>
      <c r="AE638" s="22"/>
      <c r="AF638" s="22"/>
      <c r="AG638" s="22"/>
      <c r="AH638" s="22"/>
      <c r="AI638" s="22"/>
      <c r="AJ638" s="22"/>
      <c r="AK638" s="22"/>
      <c r="AL638" s="22"/>
      <c r="AM638" s="22"/>
      <c r="AN638" s="22"/>
      <c r="AO638" s="22"/>
      <c r="AP638" s="22"/>
      <c r="AQ638" s="22"/>
      <c r="AR638" s="22"/>
      <c r="AS638" s="22"/>
      <c r="AT638" s="22"/>
      <c r="AU638" s="22"/>
      <c r="AV638" s="22"/>
      <c r="AW638" s="22"/>
      <c r="AX638" s="22"/>
      <c r="AY638" s="22"/>
    </row>
    <row r="639" spans="3:51" x14ac:dyDescent="0.25">
      <c r="C639" s="22"/>
      <c r="D639" s="22"/>
      <c r="E639" s="22"/>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c r="AD639" s="22"/>
      <c r="AE639" s="22"/>
      <c r="AF639" s="22"/>
      <c r="AG639" s="22"/>
      <c r="AH639" s="22"/>
      <c r="AI639" s="22"/>
      <c r="AJ639" s="22"/>
      <c r="AK639" s="22"/>
      <c r="AL639" s="22"/>
      <c r="AM639" s="22"/>
      <c r="AN639" s="22"/>
      <c r="AO639" s="22"/>
      <c r="AP639" s="22"/>
      <c r="AQ639" s="22"/>
      <c r="AR639" s="22"/>
      <c r="AS639" s="22"/>
      <c r="AT639" s="22"/>
      <c r="AU639" s="22"/>
      <c r="AV639" s="22"/>
      <c r="AW639" s="22"/>
      <c r="AX639" s="22"/>
      <c r="AY639" s="22"/>
    </row>
    <row r="640" spans="3:51" x14ac:dyDescent="0.25">
      <c r="C640" s="22"/>
      <c r="D640" s="22"/>
      <c r="E640" s="22"/>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c r="AD640" s="22"/>
      <c r="AE640" s="22"/>
      <c r="AF640" s="22"/>
      <c r="AG640" s="22"/>
      <c r="AH640" s="22"/>
      <c r="AI640" s="22"/>
      <c r="AJ640" s="22"/>
      <c r="AK640" s="22"/>
      <c r="AL640" s="22"/>
      <c r="AM640" s="22"/>
      <c r="AN640" s="22"/>
      <c r="AO640" s="22"/>
      <c r="AP640" s="22"/>
      <c r="AQ640" s="22"/>
      <c r="AR640" s="22"/>
      <c r="AS640" s="22"/>
      <c r="AT640" s="22"/>
      <c r="AU640" s="22"/>
      <c r="AV640" s="22"/>
      <c r="AW640" s="22"/>
      <c r="AX640" s="22"/>
      <c r="AY640" s="22"/>
    </row>
    <row r="641" spans="3:51" x14ac:dyDescent="0.25">
      <c r="C641" s="22"/>
      <c r="D641" s="22"/>
      <c r="E641" s="22"/>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c r="AD641" s="22"/>
      <c r="AE641" s="22"/>
      <c r="AF641" s="22"/>
      <c r="AG641" s="22"/>
      <c r="AH641" s="22"/>
      <c r="AI641" s="22"/>
      <c r="AJ641" s="22"/>
      <c r="AK641" s="22"/>
      <c r="AL641" s="22"/>
      <c r="AM641" s="22"/>
      <c r="AN641" s="22"/>
      <c r="AO641" s="22"/>
      <c r="AP641" s="22"/>
      <c r="AQ641" s="22"/>
      <c r="AR641" s="22"/>
      <c r="AS641" s="22"/>
      <c r="AT641" s="22"/>
      <c r="AU641" s="22"/>
      <c r="AV641" s="22"/>
      <c r="AW641" s="22"/>
      <c r="AX641" s="22"/>
      <c r="AY641" s="22"/>
    </row>
    <row r="642" spans="3:51" x14ac:dyDescent="0.25">
      <c r="C642" s="22"/>
      <c r="D642" s="22"/>
      <c r="E642" s="22"/>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c r="AD642" s="22"/>
      <c r="AE642" s="22"/>
      <c r="AF642" s="22"/>
      <c r="AG642" s="22"/>
      <c r="AH642" s="22"/>
      <c r="AI642" s="22"/>
      <c r="AJ642" s="22"/>
      <c r="AK642" s="22"/>
      <c r="AL642" s="22"/>
      <c r="AM642" s="22"/>
      <c r="AN642" s="22"/>
      <c r="AO642" s="22"/>
      <c r="AP642" s="22"/>
      <c r="AQ642" s="22"/>
      <c r="AR642" s="22"/>
      <c r="AS642" s="22"/>
      <c r="AT642" s="22"/>
      <c r="AU642" s="22"/>
      <c r="AV642" s="22"/>
      <c r="AW642" s="22"/>
      <c r="AX642" s="22"/>
      <c r="AY642" s="22"/>
    </row>
    <row r="643" spans="3:51" x14ac:dyDescent="0.25">
      <c r="C643" s="22"/>
      <c r="D643" s="22"/>
      <c r="E643" s="22"/>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c r="AD643" s="22"/>
      <c r="AE643" s="22"/>
      <c r="AF643" s="22"/>
      <c r="AG643" s="22"/>
      <c r="AH643" s="22"/>
      <c r="AI643" s="22"/>
      <c r="AJ643" s="22"/>
      <c r="AK643" s="22"/>
      <c r="AL643" s="22"/>
      <c r="AM643" s="22"/>
      <c r="AN643" s="22"/>
      <c r="AO643" s="22"/>
      <c r="AP643" s="22"/>
      <c r="AQ643" s="22"/>
      <c r="AR643" s="22"/>
      <c r="AS643" s="22"/>
      <c r="AT643" s="22"/>
      <c r="AU643" s="22"/>
      <c r="AV643" s="22"/>
      <c r="AW643" s="22"/>
      <c r="AX643" s="22"/>
      <c r="AY643" s="22"/>
    </row>
    <row r="644" spans="3:51" x14ac:dyDescent="0.25">
      <c r="C644" s="22"/>
      <c r="D644" s="22"/>
      <c r="E644" s="22"/>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c r="AD644" s="22"/>
      <c r="AE644" s="22"/>
      <c r="AF644" s="22"/>
      <c r="AG644" s="22"/>
      <c r="AH644" s="22"/>
      <c r="AI644" s="22"/>
      <c r="AJ644" s="22"/>
      <c r="AK644" s="22"/>
      <c r="AL644" s="22"/>
      <c r="AM644" s="22"/>
      <c r="AN644" s="22"/>
      <c r="AO644" s="22"/>
      <c r="AP644" s="22"/>
      <c r="AQ644" s="22"/>
      <c r="AR644" s="22"/>
      <c r="AS644" s="22"/>
      <c r="AT644" s="22"/>
      <c r="AU644" s="22"/>
      <c r="AV644" s="22"/>
      <c r="AW644" s="22"/>
      <c r="AX644" s="22"/>
      <c r="AY644" s="22"/>
    </row>
    <row r="645" spans="3:51" x14ac:dyDescent="0.25">
      <c r="C645" s="22"/>
      <c r="D645" s="22"/>
      <c r="E645" s="22"/>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c r="AD645" s="22"/>
      <c r="AE645" s="22"/>
      <c r="AF645" s="22"/>
      <c r="AG645" s="22"/>
      <c r="AH645" s="22"/>
      <c r="AI645" s="22"/>
      <c r="AJ645" s="22"/>
      <c r="AK645" s="22"/>
      <c r="AL645" s="22"/>
      <c r="AM645" s="22"/>
      <c r="AN645" s="22"/>
      <c r="AO645" s="22"/>
      <c r="AP645" s="22"/>
      <c r="AQ645" s="22"/>
      <c r="AR645" s="22"/>
      <c r="AS645" s="22"/>
      <c r="AT645" s="22"/>
      <c r="AU645" s="22"/>
      <c r="AV645" s="22"/>
      <c r="AW645" s="22"/>
      <c r="AX645" s="22"/>
      <c r="AY645" s="22"/>
    </row>
    <row r="646" spans="3:51" x14ac:dyDescent="0.25">
      <c r="C646" s="22"/>
      <c r="D646" s="22"/>
      <c r="E646" s="22"/>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c r="AD646" s="22"/>
      <c r="AE646" s="22"/>
      <c r="AF646" s="22"/>
      <c r="AG646" s="22"/>
      <c r="AH646" s="22"/>
      <c r="AI646" s="22"/>
      <c r="AJ646" s="22"/>
      <c r="AK646" s="22"/>
      <c r="AL646" s="22"/>
      <c r="AM646" s="22"/>
      <c r="AN646" s="22"/>
      <c r="AO646" s="22"/>
      <c r="AP646" s="22"/>
      <c r="AQ646" s="22"/>
      <c r="AR646" s="22"/>
      <c r="AS646" s="22"/>
      <c r="AT646" s="22"/>
      <c r="AU646" s="22"/>
      <c r="AV646" s="22"/>
      <c r="AW646" s="22"/>
      <c r="AX646" s="22"/>
      <c r="AY646" s="22"/>
    </row>
    <row r="647" spans="3:51" x14ac:dyDescent="0.25">
      <c r="C647" s="22"/>
      <c r="D647" s="22"/>
      <c r="E647" s="22"/>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c r="AD647" s="22"/>
      <c r="AE647" s="22"/>
      <c r="AF647" s="22"/>
      <c r="AG647" s="22"/>
      <c r="AH647" s="22"/>
      <c r="AI647" s="22"/>
      <c r="AJ647" s="22"/>
      <c r="AK647" s="22"/>
      <c r="AL647" s="22"/>
      <c r="AM647" s="22"/>
      <c r="AN647" s="22"/>
      <c r="AO647" s="22"/>
      <c r="AP647" s="22"/>
      <c r="AQ647" s="22"/>
      <c r="AR647" s="22"/>
      <c r="AS647" s="22"/>
      <c r="AT647" s="22"/>
      <c r="AU647" s="22"/>
      <c r="AV647" s="22"/>
      <c r="AW647" s="22"/>
      <c r="AX647" s="22"/>
      <c r="AY647" s="22"/>
    </row>
    <row r="648" spans="3:51" x14ac:dyDescent="0.25">
      <c r="C648" s="22"/>
      <c r="D648" s="22"/>
      <c r="E648" s="22"/>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c r="AD648" s="22"/>
      <c r="AE648" s="22"/>
      <c r="AF648" s="22"/>
      <c r="AG648" s="22"/>
      <c r="AH648" s="22"/>
      <c r="AI648" s="22"/>
      <c r="AJ648" s="22"/>
      <c r="AK648" s="22"/>
      <c r="AL648" s="22"/>
      <c r="AM648" s="22"/>
      <c r="AN648" s="22"/>
      <c r="AO648" s="22"/>
      <c r="AP648" s="22"/>
      <c r="AQ648" s="22"/>
      <c r="AR648" s="22"/>
      <c r="AS648" s="22"/>
      <c r="AT648" s="22"/>
      <c r="AU648" s="22"/>
      <c r="AV648" s="22"/>
      <c r="AW648" s="22"/>
      <c r="AX648" s="22"/>
      <c r="AY648" s="22"/>
    </row>
    <row r="649" spans="3:51" x14ac:dyDescent="0.25">
      <c r="C649" s="22"/>
      <c r="D649" s="22"/>
      <c r="E649" s="22"/>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c r="AD649" s="22"/>
      <c r="AE649" s="22"/>
      <c r="AF649" s="22"/>
      <c r="AG649" s="22"/>
      <c r="AH649" s="22"/>
      <c r="AI649" s="22"/>
      <c r="AJ649" s="22"/>
      <c r="AK649" s="22"/>
      <c r="AL649" s="22"/>
      <c r="AM649" s="22"/>
      <c r="AN649" s="22"/>
      <c r="AO649" s="22"/>
      <c r="AP649" s="22"/>
      <c r="AQ649" s="22"/>
      <c r="AR649" s="22"/>
      <c r="AS649" s="22"/>
      <c r="AT649" s="22"/>
      <c r="AU649" s="22"/>
      <c r="AV649" s="22"/>
      <c r="AW649" s="22"/>
      <c r="AX649" s="22"/>
      <c r="AY649" s="22"/>
    </row>
    <row r="650" spans="3:51" x14ac:dyDescent="0.25">
      <c r="C650" s="22"/>
      <c r="D650" s="22"/>
      <c r="E650" s="22"/>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c r="AD650" s="22"/>
      <c r="AE650" s="22"/>
      <c r="AF650" s="22"/>
      <c r="AG650" s="22"/>
      <c r="AH650" s="22"/>
      <c r="AI650" s="22"/>
      <c r="AJ650" s="22"/>
      <c r="AK650" s="22"/>
      <c r="AL650" s="22"/>
      <c r="AM650" s="22"/>
      <c r="AN650" s="22"/>
      <c r="AO650" s="22"/>
      <c r="AP650" s="22"/>
      <c r="AQ650" s="22"/>
      <c r="AR650" s="22"/>
      <c r="AS650" s="22"/>
      <c r="AT650" s="22"/>
      <c r="AU650" s="22"/>
      <c r="AV650" s="22"/>
      <c r="AW650" s="22"/>
      <c r="AX650" s="22"/>
      <c r="AY650" s="22"/>
    </row>
    <row r="651" spans="3:51" x14ac:dyDescent="0.25">
      <c r="C651" s="22"/>
      <c r="D651" s="22"/>
      <c r="E651" s="22"/>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c r="AD651" s="22"/>
      <c r="AE651" s="22"/>
      <c r="AF651" s="22"/>
      <c r="AG651" s="22"/>
      <c r="AH651" s="22"/>
      <c r="AI651" s="22"/>
      <c r="AJ651" s="22"/>
      <c r="AK651" s="22"/>
      <c r="AL651" s="22"/>
      <c r="AM651" s="22"/>
      <c r="AN651" s="22"/>
      <c r="AO651" s="22"/>
      <c r="AP651" s="22"/>
      <c r="AQ651" s="22"/>
      <c r="AR651" s="22"/>
      <c r="AS651" s="22"/>
      <c r="AT651" s="22"/>
      <c r="AU651" s="22"/>
      <c r="AV651" s="22"/>
      <c r="AW651" s="22"/>
      <c r="AX651" s="22"/>
      <c r="AY651" s="22"/>
    </row>
    <row r="652" spans="3:51" x14ac:dyDescent="0.25">
      <c r="C652" s="22"/>
      <c r="D652" s="22"/>
      <c r="E652" s="22"/>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c r="AD652" s="22"/>
      <c r="AE652" s="22"/>
      <c r="AF652" s="22"/>
      <c r="AG652" s="22"/>
      <c r="AH652" s="22"/>
      <c r="AI652" s="22"/>
      <c r="AJ652" s="22"/>
      <c r="AK652" s="22"/>
      <c r="AL652" s="22"/>
      <c r="AM652" s="22"/>
      <c r="AN652" s="22"/>
      <c r="AO652" s="22"/>
      <c r="AP652" s="22"/>
      <c r="AQ652" s="22"/>
      <c r="AR652" s="22"/>
      <c r="AS652" s="22"/>
      <c r="AT652" s="22"/>
      <c r="AU652" s="22"/>
      <c r="AV652" s="22"/>
      <c r="AW652" s="22"/>
      <c r="AX652" s="22"/>
      <c r="AY652" s="22"/>
    </row>
    <row r="653" spans="3:51" x14ac:dyDescent="0.25">
      <c r="C653" s="22"/>
      <c r="D653" s="22"/>
      <c r="E653" s="22"/>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c r="AD653" s="22"/>
      <c r="AE653" s="22"/>
      <c r="AF653" s="22"/>
      <c r="AG653" s="22"/>
      <c r="AH653" s="22"/>
      <c r="AI653" s="22"/>
      <c r="AJ653" s="22"/>
      <c r="AK653" s="22"/>
      <c r="AL653" s="22"/>
      <c r="AM653" s="22"/>
      <c r="AN653" s="22"/>
      <c r="AO653" s="22"/>
      <c r="AP653" s="22"/>
      <c r="AQ653" s="22"/>
      <c r="AR653" s="22"/>
      <c r="AS653" s="22"/>
      <c r="AT653" s="22"/>
      <c r="AU653" s="22"/>
      <c r="AV653" s="22"/>
      <c r="AW653" s="22"/>
      <c r="AX653" s="22"/>
      <c r="AY653" s="22"/>
    </row>
    <row r="654" spans="3:51" x14ac:dyDescent="0.25">
      <c r="C654" s="22"/>
      <c r="D654" s="22"/>
      <c r="E654" s="22"/>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c r="AD654" s="22"/>
      <c r="AE654" s="22"/>
      <c r="AF654" s="22"/>
      <c r="AG654" s="22"/>
      <c r="AH654" s="22"/>
      <c r="AI654" s="22"/>
      <c r="AJ654" s="22"/>
      <c r="AK654" s="22"/>
      <c r="AL654" s="22"/>
      <c r="AM654" s="22"/>
      <c r="AN654" s="22"/>
      <c r="AO654" s="22"/>
      <c r="AP654" s="22"/>
      <c r="AQ654" s="22"/>
      <c r="AR654" s="22"/>
      <c r="AS654" s="22"/>
      <c r="AT654" s="22"/>
      <c r="AU654" s="22"/>
      <c r="AV654" s="22"/>
      <c r="AW654" s="22"/>
      <c r="AX654" s="22"/>
      <c r="AY654" s="22"/>
    </row>
    <row r="655" spans="3:51" x14ac:dyDescent="0.25">
      <c r="C655" s="22"/>
      <c r="D655" s="22"/>
      <c r="E655" s="22"/>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c r="AD655" s="22"/>
      <c r="AE655" s="22"/>
      <c r="AF655" s="22"/>
      <c r="AG655" s="22"/>
      <c r="AH655" s="22"/>
      <c r="AI655" s="22"/>
      <c r="AJ655" s="22"/>
      <c r="AK655" s="22"/>
      <c r="AL655" s="22"/>
      <c r="AM655" s="22"/>
      <c r="AN655" s="22"/>
      <c r="AO655" s="22"/>
      <c r="AP655" s="22"/>
      <c r="AQ655" s="22"/>
      <c r="AR655" s="22"/>
      <c r="AS655" s="22"/>
      <c r="AT655" s="22"/>
      <c r="AU655" s="22"/>
      <c r="AV655" s="22"/>
      <c r="AW655" s="22"/>
      <c r="AX655" s="22"/>
      <c r="AY655" s="22"/>
    </row>
    <row r="656" spans="3:51" x14ac:dyDescent="0.25">
      <c r="C656" s="22"/>
      <c r="D656" s="22"/>
      <c r="E656" s="22"/>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c r="AD656" s="22"/>
      <c r="AE656" s="22"/>
      <c r="AF656" s="22"/>
      <c r="AG656" s="22"/>
      <c r="AH656" s="22"/>
      <c r="AI656" s="22"/>
      <c r="AJ656" s="22"/>
      <c r="AK656" s="22"/>
      <c r="AL656" s="22"/>
      <c r="AM656" s="22"/>
      <c r="AN656" s="22"/>
      <c r="AO656" s="22"/>
      <c r="AP656" s="22"/>
      <c r="AQ656" s="22"/>
      <c r="AR656" s="22"/>
      <c r="AS656" s="22"/>
      <c r="AT656" s="22"/>
      <c r="AU656" s="22"/>
      <c r="AV656" s="22"/>
      <c r="AW656" s="22"/>
      <c r="AX656" s="22"/>
      <c r="AY656" s="22"/>
    </row>
    <row r="657" spans="3:51" x14ac:dyDescent="0.25">
      <c r="C657" s="22"/>
      <c r="D657" s="22"/>
      <c r="E657" s="22"/>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c r="AD657" s="22"/>
      <c r="AE657" s="22"/>
      <c r="AF657" s="22"/>
      <c r="AG657" s="22"/>
      <c r="AH657" s="22"/>
      <c r="AI657" s="22"/>
      <c r="AJ657" s="22"/>
      <c r="AK657" s="22"/>
      <c r="AL657" s="22"/>
      <c r="AM657" s="22"/>
      <c r="AN657" s="22"/>
      <c r="AO657" s="22"/>
      <c r="AP657" s="22"/>
      <c r="AQ657" s="22"/>
      <c r="AR657" s="22"/>
      <c r="AS657" s="22"/>
      <c r="AT657" s="22"/>
      <c r="AU657" s="22"/>
      <c r="AV657" s="22"/>
      <c r="AW657" s="22"/>
      <c r="AX657" s="22"/>
      <c r="AY657" s="22"/>
    </row>
    <row r="658" spans="3:51" x14ac:dyDescent="0.25">
      <c r="C658" s="22"/>
      <c r="D658" s="22"/>
      <c r="E658" s="22"/>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c r="AD658" s="22"/>
      <c r="AE658" s="22"/>
      <c r="AF658" s="22"/>
      <c r="AG658" s="22"/>
      <c r="AH658" s="22"/>
      <c r="AI658" s="22"/>
      <c r="AJ658" s="22"/>
      <c r="AK658" s="22"/>
      <c r="AL658" s="22"/>
      <c r="AM658" s="22"/>
      <c r="AN658" s="22"/>
      <c r="AO658" s="22"/>
      <c r="AP658" s="22"/>
      <c r="AQ658" s="22"/>
      <c r="AR658" s="22"/>
      <c r="AS658" s="22"/>
      <c r="AT658" s="22"/>
      <c r="AU658" s="22"/>
      <c r="AV658" s="22"/>
      <c r="AW658" s="22"/>
      <c r="AX658" s="22"/>
      <c r="AY658" s="22"/>
    </row>
    <row r="659" spans="3:51" x14ac:dyDescent="0.25">
      <c r="C659" s="22"/>
      <c r="D659" s="22"/>
      <c r="E659" s="22"/>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c r="AD659" s="22"/>
      <c r="AE659" s="22"/>
      <c r="AF659" s="22"/>
      <c r="AG659" s="22"/>
      <c r="AH659" s="22"/>
      <c r="AI659" s="22"/>
      <c r="AJ659" s="22"/>
      <c r="AK659" s="22"/>
      <c r="AL659" s="22"/>
      <c r="AM659" s="22"/>
      <c r="AN659" s="22"/>
      <c r="AO659" s="22"/>
      <c r="AP659" s="22"/>
      <c r="AQ659" s="22"/>
      <c r="AR659" s="22"/>
      <c r="AS659" s="22"/>
      <c r="AT659" s="22"/>
      <c r="AU659" s="22"/>
      <c r="AV659" s="22"/>
      <c r="AW659" s="22"/>
      <c r="AX659" s="22"/>
      <c r="AY659" s="22"/>
    </row>
    <row r="660" spans="3:51" x14ac:dyDescent="0.25">
      <c r="C660" s="22"/>
      <c r="D660" s="22"/>
      <c r="E660" s="22"/>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c r="AD660" s="22"/>
      <c r="AE660" s="22"/>
      <c r="AF660" s="22"/>
      <c r="AG660" s="22"/>
      <c r="AH660" s="22"/>
      <c r="AI660" s="22"/>
      <c r="AJ660" s="22"/>
      <c r="AK660" s="22"/>
      <c r="AL660" s="22"/>
      <c r="AM660" s="22"/>
      <c r="AN660" s="22"/>
      <c r="AO660" s="22"/>
      <c r="AP660" s="22"/>
      <c r="AQ660" s="22"/>
      <c r="AR660" s="22"/>
      <c r="AS660" s="22"/>
      <c r="AT660" s="22"/>
      <c r="AU660" s="22"/>
      <c r="AV660" s="22"/>
      <c r="AW660" s="22"/>
      <c r="AX660" s="22"/>
      <c r="AY660" s="22"/>
    </row>
    <row r="661" spans="3:51" x14ac:dyDescent="0.25">
      <c r="C661" s="22"/>
      <c r="D661" s="22"/>
      <c r="E661" s="22"/>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c r="AD661" s="22"/>
      <c r="AE661" s="22"/>
      <c r="AF661" s="22"/>
      <c r="AG661" s="22"/>
      <c r="AH661" s="22"/>
      <c r="AI661" s="22"/>
      <c r="AJ661" s="22"/>
      <c r="AK661" s="22"/>
      <c r="AL661" s="22"/>
      <c r="AM661" s="22"/>
      <c r="AN661" s="22"/>
      <c r="AO661" s="22"/>
      <c r="AP661" s="22"/>
      <c r="AQ661" s="22"/>
      <c r="AR661" s="22"/>
      <c r="AS661" s="22"/>
      <c r="AT661" s="22"/>
      <c r="AU661" s="22"/>
      <c r="AV661" s="22"/>
      <c r="AW661" s="22"/>
      <c r="AX661" s="22"/>
      <c r="AY661" s="22"/>
    </row>
    <row r="662" spans="3:51" x14ac:dyDescent="0.25">
      <c r="C662" s="22"/>
      <c r="D662" s="22"/>
      <c r="E662" s="22"/>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c r="AD662" s="22"/>
      <c r="AE662" s="22"/>
      <c r="AF662" s="22"/>
      <c r="AG662" s="22"/>
      <c r="AH662" s="22"/>
      <c r="AI662" s="22"/>
      <c r="AJ662" s="22"/>
      <c r="AK662" s="22"/>
      <c r="AL662" s="22"/>
      <c r="AM662" s="22"/>
      <c r="AN662" s="22"/>
      <c r="AO662" s="22"/>
      <c r="AP662" s="22"/>
      <c r="AQ662" s="22"/>
      <c r="AR662" s="22"/>
      <c r="AS662" s="22"/>
      <c r="AT662" s="22"/>
      <c r="AU662" s="22"/>
      <c r="AV662" s="22"/>
      <c r="AW662" s="22"/>
      <c r="AX662" s="22"/>
      <c r="AY662" s="22"/>
    </row>
    <row r="663" spans="3:51" x14ac:dyDescent="0.25">
      <c r="C663" s="22"/>
      <c r="D663" s="22"/>
      <c r="E663" s="22"/>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c r="AD663" s="22"/>
      <c r="AE663" s="22"/>
      <c r="AF663" s="22"/>
      <c r="AG663" s="22"/>
      <c r="AH663" s="22"/>
      <c r="AI663" s="22"/>
      <c r="AJ663" s="22"/>
      <c r="AK663" s="22"/>
      <c r="AL663" s="22"/>
      <c r="AM663" s="22"/>
      <c r="AN663" s="22"/>
      <c r="AO663" s="22"/>
      <c r="AP663" s="22"/>
      <c r="AQ663" s="22"/>
      <c r="AR663" s="22"/>
      <c r="AS663" s="22"/>
      <c r="AT663" s="22"/>
      <c r="AU663" s="22"/>
      <c r="AV663" s="22"/>
      <c r="AW663" s="22"/>
      <c r="AX663" s="22"/>
      <c r="AY663" s="22"/>
    </row>
    <row r="664" spans="3:51" x14ac:dyDescent="0.25">
      <c r="C664" s="22"/>
      <c r="D664" s="22"/>
      <c r="E664" s="22"/>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c r="AD664" s="22"/>
      <c r="AE664" s="22"/>
      <c r="AF664" s="22"/>
      <c r="AG664" s="22"/>
      <c r="AH664" s="22"/>
      <c r="AI664" s="22"/>
      <c r="AJ664" s="22"/>
      <c r="AK664" s="22"/>
      <c r="AL664" s="22"/>
      <c r="AM664" s="22"/>
      <c r="AN664" s="22"/>
      <c r="AO664" s="22"/>
      <c r="AP664" s="22"/>
      <c r="AQ664" s="22"/>
      <c r="AR664" s="22"/>
      <c r="AS664" s="22"/>
      <c r="AT664" s="22"/>
      <c r="AU664" s="22"/>
      <c r="AV664" s="22"/>
      <c r="AW664" s="22"/>
      <c r="AX664" s="22"/>
      <c r="AY664" s="22"/>
    </row>
    <row r="665" spans="3:51" x14ac:dyDescent="0.25">
      <c r="C665" s="22"/>
      <c r="D665" s="22"/>
      <c r="E665" s="22"/>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c r="AD665" s="22"/>
      <c r="AE665" s="22"/>
      <c r="AF665" s="22"/>
      <c r="AG665" s="22"/>
      <c r="AH665" s="22"/>
      <c r="AI665" s="22"/>
      <c r="AJ665" s="22"/>
      <c r="AK665" s="22"/>
      <c r="AL665" s="22"/>
      <c r="AM665" s="22"/>
      <c r="AN665" s="22"/>
      <c r="AO665" s="22"/>
      <c r="AP665" s="22"/>
      <c r="AQ665" s="22"/>
      <c r="AR665" s="22"/>
      <c r="AS665" s="22"/>
      <c r="AT665" s="22"/>
      <c r="AU665" s="22"/>
      <c r="AV665" s="22"/>
      <c r="AW665" s="22"/>
      <c r="AX665" s="22"/>
      <c r="AY665" s="22"/>
    </row>
    <row r="666" spans="3:51" x14ac:dyDescent="0.25">
      <c r="C666" s="22"/>
      <c r="D666" s="22"/>
      <c r="E666" s="22"/>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c r="AD666" s="22"/>
      <c r="AE666" s="22"/>
      <c r="AF666" s="22"/>
      <c r="AG666" s="22"/>
      <c r="AH666" s="22"/>
      <c r="AI666" s="22"/>
      <c r="AJ666" s="22"/>
      <c r="AK666" s="22"/>
      <c r="AL666" s="22"/>
      <c r="AM666" s="22"/>
      <c r="AN666" s="22"/>
      <c r="AO666" s="22"/>
      <c r="AP666" s="22"/>
      <c r="AQ666" s="22"/>
      <c r="AR666" s="22"/>
      <c r="AS666" s="22"/>
      <c r="AT666" s="22"/>
      <c r="AU666" s="22"/>
      <c r="AV666" s="22"/>
      <c r="AW666" s="22"/>
      <c r="AX666" s="22"/>
      <c r="AY666" s="22"/>
    </row>
    <row r="667" spans="3:51" x14ac:dyDescent="0.25">
      <c r="C667" s="22"/>
      <c r="D667" s="22"/>
      <c r="E667" s="22"/>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c r="AD667" s="22"/>
      <c r="AE667" s="22"/>
      <c r="AF667" s="22"/>
      <c r="AG667" s="22"/>
      <c r="AH667" s="22"/>
      <c r="AI667" s="22"/>
      <c r="AJ667" s="22"/>
      <c r="AK667" s="22"/>
      <c r="AL667" s="22"/>
      <c r="AM667" s="22"/>
      <c r="AN667" s="22"/>
      <c r="AO667" s="22"/>
      <c r="AP667" s="22"/>
      <c r="AQ667" s="22"/>
      <c r="AR667" s="22"/>
      <c r="AS667" s="22"/>
      <c r="AT667" s="22"/>
      <c r="AU667" s="22"/>
      <c r="AV667" s="22"/>
      <c r="AW667" s="22"/>
      <c r="AX667" s="22"/>
      <c r="AY667" s="22"/>
    </row>
    <row r="668" spans="3:51" x14ac:dyDescent="0.25">
      <c r="C668" s="22"/>
      <c r="D668" s="22"/>
      <c r="E668" s="22"/>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c r="AD668" s="22"/>
      <c r="AE668" s="22"/>
      <c r="AF668" s="22"/>
      <c r="AG668" s="22"/>
      <c r="AH668" s="22"/>
      <c r="AI668" s="22"/>
      <c r="AJ668" s="22"/>
      <c r="AK668" s="22"/>
      <c r="AL668" s="22"/>
      <c r="AM668" s="22"/>
      <c r="AN668" s="22"/>
      <c r="AO668" s="22"/>
      <c r="AP668" s="22"/>
      <c r="AQ668" s="22"/>
      <c r="AR668" s="22"/>
      <c r="AS668" s="22"/>
      <c r="AT668" s="22"/>
      <c r="AU668" s="22"/>
      <c r="AV668" s="22"/>
      <c r="AW668" s="22"/>
      <c r="AX668" s="22"/>
      <c r="AY668" s="22"/>
    </row>
    <row r="669" spans="3:51" x14ac:dyDescent="0.25">
      <c r="C669" s="22"/>
      <c r="D669" s="22"/>
      <c r="E669" s="22"/>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c r="AD669" s="22"/>
      <c r="AE669" s="22"/>
      <c r="AF669" s="22"/>
      <c r="AG669" s="22"/>
      <c r="AH669" s="22"/>
      <c r="AI669" s="22"/>
      <c r="AJ669" s="22"/>
      <c r="AK669" s="22"/>
      <c r="AL669" s="22"/>
      <c r="AM669" s="22"/>
      <c r="AN669" s="22"/>
      <c r="AO669" s="22"/>
      <c r="AP669" s="22"/>
      <c r="AQ669" s="22"/>
      <c r="AR669" s="22"/>
      <c r="AS669" s="22"/>
      <c r="AT669" s="22"/>
      <c r="AU669" s="22"/>
      <c r="AV669" s="22"/>
      <c r="AW669" s="22"/>
      <c r="AX669" s="22"/>
      <c r="AY669" s="22"/>
    </row>
    <row r="670" spans="3:51" x14ac:dyDescent="0.25">
      <c r="C670" s="22"/>
      <c r="D670" s="22"/>
      <c r="E670" s="22"/>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c r="AD670" s="22"/>
      <c r="AE670" s="22"/>
      <c r="AF670" s="22"/>
      <c r="AG670" s="22"/>
      <c r="AH670" s="22"/>
      <c r="AI670" s="22"/>
      <c r="AJ670" s="22"/>
      <c r="AK670" s="22"/>
      <c r="AL670" s="22"/>
      <c r="AM670" s="22"/>
      <c r="AN670" s="22"/>
      <c r="AO670" s="22"/>
      <c r="AP670" s="22"/>
      <c r="AQ670" s="22"/>
      <c r="AR670" s="22"/>
      <c r="AS670" s="22"/>
      <c r="AT670" s="22"/>
      <c r="AU670" s="22"/>
      <c r="AV670" s="22"/>
      <c r="AW670" s="22"/>
      <c r="AX670" s="22"/>
      <c r="AY670" s="22"/>
    </row>
    <row r="671" spans="3:51" x14ac:dyDescent="0.25">
      <c r="C671" s="22"/>
      <c r="D671" s="22"/>
      <c r="E671" s="22"/>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c r="AD671" s="22"/>
      <c r="AE671" s="22"/>
      <c r="AF671" s="22"/>
      <c r="AG671" s="22"/>
      <c r="AH671" s="22"/>
      <c r="AI671" s="22"/>
      <c r="AJ671" s="22"/>
      <c r="AK671" s="22"/>
      <c r="AL671" s="22"/>
      <c r="AM671" s="22"/>
      <c r="AN671" s="22"/>
      <c r="AO671" s="22"/>
      <c r="AP671" s="22"/>
      <c r="AQ671" s="22"/>
      <c r="AR671" s="22"/>
      <c r="AS671" s="22"/>
      <c r="AT671" s="22"/>
      <c r="AU671" s="22"/>
      <c r="AV671" s="22"/>
      <c r="AW671" s="22"/>
      <c r="AX671" s="22"/>
      <c r="AY671" s="22"/>
    </row>
    <row r="672" spans="3:51" x14ac:dyDescent="0.25">
      <c r="C672" s="22"/>
      <c r="D672" s="22"/>
      <c r="E672" s="22"/>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c r="AD672" s="22"/>
      <c r="AE672" s="22"/>
      <c r="AF672" s="22"/>
      <c r="AG672" s="22"/>
      <c r="AH672" s="22"/>
      <c r="AI672" s="22"/>
      <c r="AJ672" s="22"/>
      <c r="AK672" s="22"/>
      <c r="AL672" s="22"/>
      <c r="AM672" s="22"/>
      <c r="AN672" s="22"/>
      <c r="AO672" s="22"/>
      <c r="AP672" s="22"/>
      <c r="AQ672" s="22"/>
      <c r="AR672" s="22"/>
      <c r="AS672" s="22"/>
      <c r="AT672" s="22"/>
      <c r="AU672" s="22"/>
      <c r="AV672" s="22"/>
      <c r="AW672" s="22"/>
      <c r="AX672" s="22"/>
      <c r="AY672" s="22"/>
    </row>
    <row r="673" spans="3:51" x14ac:dyDescent="0.25">
      <c r="C673" s="22"/>
      <c r="D673" s="22"/>
      <c r="E673" s="22"/>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c r="AD673" s="22"/>
      <c r="AE673" s="22"/>
      <c r="AF673" s="22"/>
      <c r="AG673" s="22"/>
      <c r="AH673" s="22"/>
      <c r="AI673" s="22"/>
      <c r="AJ673" s="22"/>
      <c r="AK673" s="22"/>
      <c r="AL673" s="22"/>
      <c r="AM673" s="22"/>
      <c r="AN673" s="22"/>
      <c r="AO673" s="22"/>
      <c r="AP673" s="22"/>
      <c r="AQ673" s="22"/>
      <c r="AR673" s="22"/>
      <c r="AS673" s="22"/>
      <c r="AT673" s="22"/>
      <c r="AU673" s="22"/>
      <c r="AV673" s="22"/>
      <c r="AW673" s="22"/>
      <c r="AX673" s="22"/>
      <c r="AY673" s="22"/>
    </row>
    <row r="674" spans="3:51" x14ac:dyDescent="0.25">
      <c r="C674" s="22"/>
      <c r="D674" s="22"/>
      <c r="E674" s="22"/>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c r="AD674" s="22"/>
      <c r="AE674" s="22"/>
      <c r="AF674" s="22"/>
      <c r="AG674" s="22"/>
      <c r="AH674" s="22"/>
      <c r="AI674" s="22"/>
      <c r="AJ674" s="22"/>
      <c r="AK674" s="22"/>
      <c r="AL674" s="22"/>
      <c r="AM674" s="22"/>
      <c r="AN674" s="22"/>
      <c r="AO674" s="22"/>
      <c r="AP674" s="22"/>
      <c r="AQ674" s="22"/>
      <c r="AR674" s="22"/>
      <c r="AS674" s="22"/>
      <c r="AT674" s="22"/>
      <c r="AU674" s="22"/>
      <c r="AV674" s="22"/>
      <c r="AW674" s="22"/>
      <c r="AX674" s="22"/>
      <c r="AY674" s="22"/>
    </row>
    <row r="675" spans="3:51" x14ac:dyDescent="0.25">
      <c r="C675" s="22"/>
      <c r="D675" s="22"/>
      <c r="E675" s="22"/>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c r="AD675" s="22"/>
      <c r="AE675" s="22"/>
      <c r="AF675" s="22"/>
      <c r="AG675" s="22"/>
      <c r="AH675" s="22"/>
      <c r="AI675" s="22"/>
      <c r="AJ675" s="22"/>
      <c r="AK675" s="22"/>
      <c r="AL675" s="22"/>
      <c r="AM675" s="22"/>
      <c r="AN675" s="22"/>
      <c r="AO675" s="22"/>
      <c r="AP675" s="22"/>
      <c r="AQ675" s="22"/>
      <c r="AR675" s="22"/>
      <c r="AS675" s="22"/>
      <c r="AT675" s="22"/>
      <c r="AU675" s="22"/>
      <c r="AV675" s="22"/>
      <c r="AW675" s="22"/>
      <c r="AX675" s="22"/>
      <c r="AY675" s="22"/>
    </row>
    <row r="676" spans="3:51" x14ac:dyDescent="0.25">
      <c r="C676" s="22"/>
      <c r="D676" s="22"/>
      <c r="E676" s="22"/>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c r="AD676" s="22"/>
      <c r="AE676" s="22"/>
      <c r="AF676" s="22"/>
      <c r="AG676" s="22"/>
      <c r="AH676" s="22"/>
      <c r="AI676" s="22"/>
      <c r="AJ676" s="22"/>
      <c r="AK676" s="22"/>
      <c r="AL676" s="22"/>
      <c r="AM676" s="22"/>
      <c r="AN676" s="22"/>
      <c r="AO676" s="22"/>
      <c r="AP676" s="22"/>
      <c r="AQ676" s="22"/>
      <c r="AR676" s="22"/>
      <c r="AS676" s="22"/>
      <c r="AT676" s="22"/>
      <c r="AU676" s="22"/>
      <c r="AV676" s="22"/>
      <c r="AW676" s="22"/>
      <c r="AX676" s="22"/>
      <c r="AY676" s="22"/>
    </row>
    <row r="677" spans="3:51" x14ac:dyDescent="0.25">
      <c r="C677" s="22"/>
      <c r="D677" s="22"/>
      <c r="E677" s="22"/>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c r="AD677" s="22"/>
      <c r="AE677" s="22"/>
      <c r="AF677" s="22"/>
      <c r="AG677" s="22"/>
      <c r="AH677" s="22"/>
      <c r="AI677" s="22"/>
      <c r="AJ677" s="22"/>
      <c r="AK677" s="22"/>
      <c r="AL677" s="22"/>
      <c r="AM677" s="22"/>
      <c r="AN677" s="22"/>
      <c r="AO677" s="22"/>
      <c r="AP677" s="22"/>
      <c r="AQ677" s="22"/>
      <c r="AR677" s="22"/>
      <c r="AS677" s="22"/>
      <c r="AT677" s="22"/>
      <c r="AU677" s="22"/>
      <c r="AV677" s="22"/>
      <c r="AW677" s="22"/>
      <c r="AX677" s="22"/>
      <c r="AY677" s="22"/>
    </row>
    <row r="678" spans="3:51" x14ac:dyDescent="0.25">
      <c r="C678" s="22"/>
      <c r="D678" s="22"/>
      <c r="E678" s="22"/>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c r="AD678" s="22"/>
      <c r="AE678" s="22"/>
      <c r="AF678" s="22"/>
      <c r="AG678" s="22"/>
      <c r="AH678" s="22"/>
      <c r="AI678" s="22"/>
      <c r="AJ678" s="22"/>
      <c r="AK678" s="22"/>
      <c r="AL678" s="22"/>
      <c r="AM678" s="22"/>
      <c r="AN678" s="22"/>
      <c r="AO678" s="22"/>
      <c r="AP678" s="22"/>
      <c r="AQ678" s="22"/>
      <c r="AR678" s="22"/>
      <c r="AS678" s="22"/>
      <c r="AT678" s="22"/>
      <c r="AU678" s="22"/>
      <c r="AV678" s="22"/>
      <c r="AW678" s="22"/>
      <c r="AX678" s="22"/>
      <c r="AY678" s="22"/>
    </row>
    <row r="679" spans="3:51" x14ac:dyDescent="0.25">
      <c r="C679" s="22"/>
      <c r="D679" s="22"/>
      <c r="E679" s="22"/>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c r="AD679" s="22"/>
      <c r="AE679" s="22"/>
      <c r="AF679" s="22"/>
      <c r="AG679" s="22"/>
      <c r="AH679" s="22"/>
      <c r="AI679" s="22"/>
      <c r="AJ679" s="22"/>
      <c r="AK679" s="22"/>
      <c r="AL679" s="22"/>
      <c r="AM679" s="22"/>
      <c r="AN679" s="22"/>
      <c r="AO679" s="22"/>
      <c r="AP679" s="22"/>
      <c r="AQ679" s="22"/>
      <c r="AR679" s="22"/>
      <c r="AS679" s="22"/>
      <c r="AT679" s="22"/>
      <c r="AU679" s="22"/>
      <c r="AV679" s="22"/>
      <c r="AW679" s="22"/>
      <c r="AX679" s="22"/>
      <c r="AY679" s="22"/>
    </row>
    <row r="680" spans="3:51" x14ac:dyDescent="0.25">
      <c r="C680" s="22"/>
      <c r="D680" s="22"/>
      <c r="E680" s="22"/>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c r="AD680" s="22"/>
      <c r="AE680" s="22"/>
      <c r="AF680" s="22"/>
      <c r="AG680" s="22"/>
      <c r="AH680" s="22"/>
      <c r="AI680" s="22"/>
      <c r="AJ680" s="22"/>
      <c r="AK680" s="22"/>
      <c r="AL680" s="22"/>
      <c r="AM680" s="22"/>
      <c r="AN680" s="22"/>
      <c r="AO680" s="22"/>
      <c r="AP680" s="22"/>
      <c r="AQ680" s="22"/>
      <c r="AR680" s="22"/>
      <c r="AS680" s="22"/>
      <c r="AT680" s="22"/>
      <c r="AU680" s="22"/>
      <c r="AV680" s="22"/>
      <c r="AW680" s="22"/>
      <c r="AX680" s="22"/>
      <c r="AY680" s="22"/>
    </row>
    <row r="681" spans="3:51" x14ac:dyDescent="0.25">
      <c r="C681" s="22"/>
      <c r="D681" s="22"/>
      <c r="E681" s="22"/>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c r="AD681" s="22"/>
      <c r="AE681" s="22"/>
      <c r="AF681" s="22"/>
      <c r="AG681" s="22"/>
      <c r="AH681" s="22"/>
      <c r="AI681" s="22"/>
      <c r="AJ681" s="22"/>
      <c r="AK681" s="22"/>
      <c r="AL681" s="22"/>
      <c r="AM681" s="22"/>
      <c r="AN681" s="22"/>
      <c r="AO681" s="22"/>
      <c r="AP681" s="22"/>
      <c r="AQ681" s="22"/>
      <c r="AR681" s="22"/>
      <c r="AS681" s="22"/>
      <c r="AT681" s="22"/>
      <c r="AU681" s="22"/>
      <c r="AV681" s="22"/>
      <c r="AW681" s="22"/>
      <c r="AX681" s="22"/>
      <c r="AY681" s="22"/>
    </row>
    <row r="682" spans="3:51" x14ac:dyDescent="0.25">
      <c r="C682" s="22"/>
      <c r="D682" s="22"/>
      <c r="E682" s="22"/>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c r="AD682" s="22"/>
      <c r="AE682" s="22"/>
      <c r="AF682" s="22"/>
      <c r="AG682" s="22"/>
      <c r="AH682" s="22"/>
      <c r="AI682" s="22"/>
      <c r="AJ682" s="22"/>
      <c r="AK682" s="22"/>
      <c r="AL682" s="22"/>
      <c r="AM682" s="22"/>
      <c r="AN682" s="22"/>
      <c r="AO682" s="22"/>
      <c r="AP682" s="22"/>
      <c r="AQ682" s="22"/>
      <c r="AR682" s="22"/>
      <c r="AS682" s="22"/>
      <c r="AT682" s="22"/>
      <c r="AU682" s="22"/>
      <c r="AV682" s="22"/>
      <c r="AW682" s="22"/>
      <c r="AX682" s="22"/>
      <c r="AY682" s="22"/>
    </row>
    <row r="683" spans="3:51" x14ac:dyDescent="0.25">
      <c r="C683" s="22"/>
      <c r="D683" s="22"/>
      <c r="E683" s="22"/>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c r="AD683" s="22"/>
      <c r="AE683" s="22"/>
      <c r="AF683" s="22"/>
      <c r="AG683" s="22"/>
      <c r="AH683" s="22"/>
      <c r="AI683" s="22"/>
      <c r="AJ683" s="22"/>
      <c r="AK683" s="22"/>
      <c r="AL683" s="22"/>
      <c r="AM683" s="22"/>
      <c r="AN683" s="22"/>
      <c r="AO683" s="22"/>
      <c r="AP683" s="22"/>
      <c r="AQ683" s="22"/>
      <c r="AR683" s="22"/>
      <c r="AS683" s="22"/>
      <c r="AT683" s="22"/>
      <c r="AU683" s="22"/>
      <c r="AV683" s="22"/>
      <c r="AW683" s="22"/>
      <c r="AX683" s="22"/>
      <c r="AY683" s="22"/>
    </row>
    <row r="684" spans="3:51" x14ac:dyDescent="0.25">
      <c r="C684" s="22"/>
      <c r="D684" s="22"/>
      <c r="E684" s="22"/>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c r="AD684" s="22"/>
      <c r="AE684" s="22"/>
      <c r="AF684" s="22"/>
      <c r="AG684" s="22"/>
      <c r="AH684" s="22"/>
      <c r="AI684" s="22"/>
      <c r="AJ684" s="22"/>
      <c r="AK684" s="22"/>
      <c r="AL684" s="22"/>
      <c r="AM684" s="22"/>
      <c r="AN684" s="22"/>
      <c r="AO684" s="22"/>
      <c r="AP684" s="22"/>
      <c r="AQ684" s="22"/>
      <c r="AR684" s="22"/>
      <c r="AS684" s="22"/>
      <c r="AT684" s="22"/>
      <c r="AU684" s="22"/>
      <c r="AV684" s="22"/>
      <c r="AW684" s="22"/>
      <c r="AX684" s="22"/>
      <c r="AY684" s="22"/>
    </row>
    <row r="685" spans="3:51" x14ac:dyDescent="0.25">
      <c r="C685" s="22"/>
      <c r="D685" s="22"/>
      <c r="E685" s="22"/>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c r="AD685" s="22"/>
      <c r="AE685" s="22"/>
      <c r="AF685" s="22"/>
      <c r="AG685" s="22"/>
      <c r="AH685" s="22"/>
      <c r="AI685" s="22"/>
      <c r="AJ685" s="22"/>
      <c r="AK685" s="22"/>
      <c r="AL685" s="22"/>
      <c r="AM685" s="22"/>
      <c r="AN685" s="22"/>
      <c r="AO685" s="22"/>
      <c r="AP685" s="22"/>
      <c r="AQ685" s="22"/>
      <c r="AR685" s="22"/>
      <c r="AS685" s="22"/>
      <c r="AT685" s="22"/>
      <c r="AU685" s="22"/>
      <c r="AV685" s="22"/>
      <c r="AW685" s="22"/>
      <c r="AX685" s="22"/>
      <c r="AY685" s="22"/>
    </row>
    <row r="686" spans="3:51" x14ac:dyDescent="0.25">
      <c r="C686" s="22"/>
      <c r="D686" s="22"/>
      <c r="E686" s="22"/>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c r="AD686" s="22"/>
      <c r="AE686" s="22"/>
      <c r="AF686" s="22"/>
      <c r="AG686" s="22"/>
      <c r="AH686" s="22"/>
      <c r="AI686" s="22"/>
      <c r="AJ686" s="22"/>
      <c r="AK686" s="22"/>
      <c r="AL686" s="22"/>
      <c r="AM686" s="22"/>
      <c r="AN686" s="22"/>
      <c r="AO686" s="22"/>
      <c r="AP686" s="22"/>
      <c r="AQ686" s="22"/>
      <c r="AR686" s="22"/>
      <c r="AS686" s="22"/>
      <c r="AT686" s="22"/>
      <c r="AU686" s="22"/>
      <c r="AV686" s="22"/>
      <c r="AW686" s="22"/>
      <c r="AX686" s="22"/>
      <c r="AY686" s="22"/>
    </row>
    <row r="687" spans="3:51" x14ac:dyDescent="0.25">
      <c r="C687" s="22"/>
      <c r="D687" s="22"/>
      <c r="E687" s="22"/>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c r="AD687" s="22"/>
      <c r="AE687" s="22"/>
      <c r="AF687" s="22"/>
      <c r="AG687" s="22"/>
      <c r="AH687" s="22"/>
      <c r="AI687" s="22"/>
      <c r="AJ687" s="22"/>
      <c r="AK687" s="22"/>
      <c r="AL687" s="22"/>
      <c r="AM687" s="22"/>
      <c r="AN687" s="22"/>
      <c r="AO687" s="22"/>
      <c r="AP687" s="22"/>
      <c r="AQ687" s="22"/>
      <c r="AR687" s="22"/>
      <c r="AS687" s="22"/>
      <c r="AT687" s="22"/>
      <c r="AU687" s="22"/>
      <c r="AV687" s="22"/>
      <c r="AW687" s="22"/>
      <c r="AX687" s="22"/>
      <c r="AY687" s="22"/>
    </row>
    <row r="688" spans="3:51" x14ac:dyDescent="0.25">
      <c r="C688" s="22"/>
      <c r="D688" s="22"/>
      <c r="E688" s="22"/>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c r="AD688" s="22"/>
      <c r="AE688" s="22"/>
      <c r="AF688" s="22"/>
      <c r="AG688" s="22"/>
      <c r="AH688" s="22"/>
      <c r="AI688" s="22"/>
      <c r="AJ688" s="22"/>
      <c r="AK688" s="22"/>
      <c r="AL688" s="22"/>
      <c r="AM688" s="22"/>
      <c r="AN688" s="22"/>
      <c r="AO688" s="22"/>
      <c r="AP688" s="22"/>
      <c r="AQ688" s="22"/>
      <c r="AR688" s="22"/>
      <c r="AS688" s="22"/>
      <c r="AT688" s="22"/>
      <c r="AU688" s="22"/>
      <c r="AV688" s="22"/>
      <c r="AW688" s="22"/>
      <c r="AX688" s="22"/>
      <c r="AY688" s="22"/>
    </row>
    <row r="689" spans="3:51" x14ac:dyDescent="0.25">
      <c r="C689" s="22"/>
      <c r="D689" s="22"/>
      <c r="E689" s="22"/>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c r="AD689" s="22"/>
      <c r="AE689" s="22"/>
      <c r="AF689" s="22"/>
      <c r="AG689" s="22"/>
      <c r="AH689" s="22"/>
      <c r="AI689" s="22"/>
      <c r="AJ689" s="22"/>
      <c r="AK689" s="22"/>
      <c r="AL689" s="22"/>
      <c r="AM689" s="22"/>
      <c r="AN689" s="22"/>
      <c r="AO689" s="22"/>
      <c r="AP689" s="22"/>
      <c r="AQ689" s="22"/>
      <c r="AR689" s="22"/>
      <c r="AS689" s="22"/>
      <c r="AT689" s="22"/>
      <c r="AU689" s="22"/>
      <c r="AV689" s="22"/>
      <c r="AW689" s="22"/>
      <c r="AX689" s="22"/>
      <c r="AY689" s="22"/>
    </row>
    <row r="690" spans="3:51" x14ac:dyDescent="0.25">
      <c r="C690" s="22"/>
      <c r="D690" s="22"/>
      <c r="E690" s="22"/>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c r="AD690" s="22"/>
      <c r="AE690" s="22"/>
      <c r="AF690" s="22"/>
      <c r="AG690" s="22"/>
      <c r="AH690" s="22"/>
      <c r="AI690" s="22"/>
      <c r="AJ690" s="22"/>
      <c r="AK690" s="22"/>
      <c r="AL690" s="22"/>
      <c r="AM690" s="22"/>
      <c r="AN690" s="22"/>
      <c r="AO690" s="22"/>
      <c r="AP690" s="22"/>
      <c r="AQ690" s="22"/>
      <c r="AR690" s="22"/>
      <c r="AS690" s="22"/>
      <c r="AT690" s="22"/>
      <c r="AU690" s="22"/>
      <c r="AV690" s="22"/>
      <c r="AW690" s="22"/>
      <c r="AX690" s="22"/>
      <c r="AY690" s="22"/>
    </row>
    <row r="691" spans="3:51" x14ac:dyDescent="0.25">
      <c r="C691" s="22"/>
      <c r="D691" s="22"/>
      <c r="E691" s="22"/>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c r="AD691" s="22"/>
      <c r="AE691" s="22"/>
      <c r="AF691" s="22"/>
      <c r="AG691" s="22"/>
      <c r="AH691" s="22"/>
      <c r="AI691" s="22"/>
      <c r="AJ691" s="22"/>
      <c r="AK691" s="22"/>
      <c r="AL691" s="22"/>
      <c r="AM691" s="22"/>
      <c r="AN691" s="22"/>
      <c r="AO691" s="22"/>
      <c r="AP691" s="22"/>
      <c r="AQ691" s="22"/>
      <c r="AR691" s="22"/>
      <c r="AS691" s="22"/>
      <c r="AT691" s="22"/>
      <c r="AU691" s="22"/>
      <c r="AV691" s="22"/>
      <c r="AW691" s="22"/>
      <c r="AX691" s="22"/>
      <c r="AY691" s="22"/>
    </row>
    <row r="692" spans="3:51" x14ac:dyDescent="0.25">
      <c r="C692" s="22"/>
      <c r="D692" s="22"/>
      <c r="E692" s="22"/>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c r="AD692" s="22"/>
      <c r="AE692" s="22"/>
      <c r="AF692" s="22"/>
      <c r="AG692" s="22"/>
      <c r="AH692" s="22"/>
      <c r="AI692" s="22"/>
      <c r="AJ692" s="22"/>
      <c r="AK692" s="22"/>
      <c r="AL692" s="22"/>
      <c r="AM692" s="22"/>
      <c r="AN692" s="22"/>
      <c r="AO692" s="22"/>
      <c r="AP692" s="22"/>
      <c r="AQ692" s="22"/>
      <c r="AR692" s="22"/>
      <c r="AS692" s="22"/>
      <c r="AT692" s="22"/>
      <c r="AU692" s="22"/>
      <c r="AV692" s="22"/>
      <c r="AW692" s="22"/>
      <c r="AX692" s="22"/>
      <c r="AY692" s="22"/>
    </row>
    <row r="693" spans="3:51" x14ac:dyDescent="0.25">
      <c r="C693" s="22"/>
      <c r="D693" s="22"/>
      <c r="E693" s="22"/>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c r="AD693" s="22"/>
      <c r="AE693" s="22"/>
      <c r="AF693" s="22"/>
      <c r="AG693" s="22"/>
      <c r="AH693" s="22"/>
      <c r="AI693" s="22"/>
      <c r="AJ693" s="22"/>
      <c r="AK693" s="22"/>
      <c r="AL693" s="22"/>
      <c r="AM693" s="22"/>
      <c r="AN693" s="22"/>
      <c r="AO693" s="22"/>
      <c r="AP693" s="22"/>
      <c r="AQ693" s="22"/>
      <c r="AR693" s="22"/>
      <c r="AS693" s="22"/>
      <c r="AT693" s="22"/>
      <c r="AU693" s="22"/>
      <c r="AV693" s="22"/>
      <c r="AW693" s="22"/>
      <c r="AX693" s="22"/>
      <c r="AY693" s="22"/>
    </row>
    <row r="694" spans="3:51" x14ac:dyDescent="0.25">
      <c r="C694" s="22"/>
      <c r="D694" s="22"/>
      <c r="E694" s="22"/>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c r="AD694" s="22"/>
      <c r="AE694" s="22"/>
      <c r="AF694" s="22"/>
      <c r="AG694" s="22"/>
      <c r="AH694" s="22"/>
      <c r="AI694" s="22"/>
      <c r="AJ694" s="22"/>
      <c r="AK694" s="22"/>
      <c r="AL694" s="22"/>
      <c r="AM694" s="22"/>
      <c r="AN694" s="22"/>
      <c r="AO694" s="22"/>
      <c r="AP694" s="22"/>
      <c r="AQ694" s="22"/>
      <c r="AR694" s="22"/>
      <c r="AS694" s="22"/>
      <c r="AT694" s="22"/>
      <c r="AU694" s="22"/>
      <c r="AV694" s="22"/>
      <c r="AW694" s="22"/>
      <c r="AX694" s="22"/>
      <c r="AY694" s="22"/>
    </row>
    <row r="695" spans="3:51" x14ac:dyDescent="0.25">
      <c r="C695" s="22"/>
      <c r="D695" s="22"/>
      <c r="E695" s="22"/>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c r="AD695" s="22"/>
      <c r="AE695" s="22"/>
      <c r="AF695" s="22"/>
      <c r="AG695" s="22"/>
      <c r="AH695" s="22"/>
      <c r="AI695" s="22"/>
      <c r="AJ695" s="22"/>
      <c r="AK695" s="22"/>
      <c r="AL695" s="22"/>
      <c r="AM695" s="22"/>
      <c r="AN695" s="22"/>
      <c r="AO695" s="22"/>
      <c r="AP695" s="22"/>
      <c r="AQ695" s="22"/>
      <c r="AR695" s="22"/>
      <c r="AS695" s="22"/>
      <c r="AT695" s="22"/>
      <c r="AU695" s="22"/>
      <c r="AV695" s="22"/>
      <c r="AW695" s="22"/>
      <c r="AX695" s="22"/>
      <c r="AY695" s="22"/>
    </row>
    <row r="696" spans="3:51" x14ac:dyDescent="0.25">
      <c r="C696" s="22"/>
      <c r="D696" s="22"/>
      <c r="E696" s="22"/>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c r="AD696" s="22"/>
      <c r="AE696" s="22"/>
      <c r="AF696" s="22"/>
      <c r="AG696" s="22"/>
      <c r="AH696" s="22"/>
      <c r="AI696" s="22"/>
      <c r="AJ696" s="22"/>
      <c r="AK696" s="22"/>
      <c r="AL696" s="22"/>
      <c r="AM696" s="22"/>
      <c r="AN696" s="22"/>
      <c r="AO696" s="22"/>
      <c r="AP696" s="22"/>
      <c r="AQ696" s="22"/>
      <c r="AR696" s="22"/>
      <c r="AS696" s="22"/>
      <c r="AT696" s="22"/>
      <c r="AU696" s="22"/>
      <c r="AV696" s="22"/>
      <c r="AW696" s="22"/>
      <c r="AX696" s="22"/>
      <c r="AY696" s="22"/>
    </row>
    <row r="697" spans="3:51" x14ac:dyDescent="0.25">
      <c r="C697" s="22"/>
      <c r="D697" s="22"/>
      <c r="E697" s="22"/>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c r="AD697" s="22"/>
      <c r="AE697" s="22"/>
      <c r="AF697" s="22"/>
      <c r="AG697" s="22"/>
      <c r="AH697" s="22"/>
      <c r="AI697" s="22"/>
      <c r="AJ697" s="22"/>
      <c r="AK697" s="22"/>
      <c r="AL697" s="22"/>
      <c r="AM697" s="22"/>
      <c r="AN697" s="22"/>
      <c r="AO697" s="22"/>
      <c r="AP697" s="22"/>
      <c r="AQ697" s="22"/>
      <c r="AR697" s="22"/>
      <c r="AS697" s="22"/>
      <c r="AT697" s="22"/>
      <c r="AU697" s="22"/>
      <c r="AV697" s="22"/>
      <c r="AW697" s="22"/>
      <c r="AX697" s="22"/>
      <c r="AY697" s="22"/>
    </row>
    <row r="698" spans="3:51" x14ac:dyDescent="0.25">
      <c r="C698" s="22"/>
      <c r="D698" s="22"/>
      <c r="E698" s="22"/>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c r="AD698" s="22"/>
      <c r="AE698" s="22"/>
      <c r="AF698" s="22"/>
      <c r="AG698" s="22"/>
      <c r="AH698" s="22"/>
      <c r="AI698" s="22"/>
      <c r="AJ698" s="22"/>
      <c r="AK698" s="22"/>
      <c r="AL698" s="22"/>
      <c r="AM698" s="22"/>
      <c r="AN698" s="22"/>
      <c r="AO698" s="22"/>
      <c r="AP698" s="22"/>
      <c r="AQ698" s="22"/>
      <c r="AR698" s="22"/>
      <c r="AS698" s="22"/>
      <c r="AT698" s="22"/>
      <c r="AU698" s="22"/>
      <c r="AV698" s="22"/>
      <c r="AW698" s="22"/>
      <c r="AX698" s="22"/>
      <c r="AY698" s="22"/>
    </row>
    <row r="699" spans="3:51" x14ac:dyDescent="0.25">
      <c r="C699" s="22"/>
      <c r="D699" s="22"/>
      <c r="E699" s="22"/>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c r="AD699" s="22"/>
      <c r="AE699" s="22"/>
      <c r="AF699" s="22"/>
      <c r="AG699" s="22"/>
      <c r="AH699" s="22"/>
      <c r="AI699" s="22"/>
      <c r="AJ699" s="22"/>
      <c r="AK699" s="22"/>
      <c r="AL699" s="22"/>
      <c r="AM699" s="22"/>
      <c r="AN699" s="22"/>
      <c r="AO699" s="22"/>
      <c r="AP699" s="22"/>
      <c r="AQ699" s="22"/>
      <c r="AR699" s="22"/>
      <c r="AS699" s="22"/>
      <c r="AT699" s="22"/>
      <c r="AU699" s="22"/>
      <c r="AV699" s="22"/>
      <c r="AW699" s="22"/>
      <c r="AX699" s="22"/>
      <c r="AY699" s="22"/>
    </row>
    <row r="700" spans="3:51" x14ac:dyDescent="0.25">
      <c r="C700" s="22"/>
      <c r="D700" s="22"/>
      <c r="E700" s="22"/>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c r="AD700" s="22"/>
      <c r="AE700" s="22"/>
      <c r="AF700" s="22"/>
      <c r="AG700" s="22"/>
      <c r="AH700" s="22"/>
      <c r="AI700" s="22"/>
      <c r="AJ700" s="22"/>
      <c r="AK700" s="22"/>
      <c r="AL700" s="22"/>
      <c r="AM700" s="22"/>
      <c r="AN700" s="22"/>
      <c r="AO700" s="22"/>
      <c r="AP700" s="22"/>
      <c r="AQ700" s="22"/>
      <c r="AR700" s="22"/>
      <c r="AS700" s="22"/>
      <c r="AT700" s="22"/>
      <c r="AU700" s="22"/>
      <c r="AV700" s="22"/>
      <c r="AW700" s="22"/>
      <c r="AX700" s="22"/>
      <c r="AY700" s="22"/>
    </row>
    <row r="701" spans="3:51" x14ac:dyDescent="0.25">
      <c r="C701" s="22"/>
      <c r="D701" s="22"/>
      <c r="E701" s="22"/>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c r="AD701" s="22"/>
      <c r="AE701" s="22"/>
      <c r="AF701" s="22"/>
      <c r="AG701" s="22"/>
      <c r="AH701" s="22"/>
      <c r="AI701" s="22"/>
      <c r="AJ701" s="22"/>
      <c r="AK701" s="22"/>
      <c r="AL701" s="22"/>
      <c r="AM701" s="22"/>
      <c r="AN701" s="22"/>
      <c r="AO701" s="22"/>
      <c r="AP701" s="22"/>
      <c r="AQ701" s="22"/>
      <c r="AR701" s="22"/>
      <c r="AS701" s="22"/>
      <c r="AT701" s="22"/>
      <c r="AU701" s="22"/>
      <c r="AV701" s="22"/>
      <c r="AW701" s="22"/>
      <c r="AX701" s="22"/>
      <c r="AY701" s="22"/>
    </row>
    <row r="702" spans="3:51" x14ac:dyDescent="0.25">
      <c r="C702" s="22"/>
      <c r="D702" s="22"/>
      <c r="E702" s="22"/>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c r="AD702" s="22"/>
      <c r="AE702" s="22"/>
      <c r="AF702" s="22"/>
      <c r="AG702" s="22"/>
      <c r="AH702" s="22"/>
      <c r="AI702" s="22"/>
      <c r="AJ702" s="22"/>
      <c r="AK702" s="22"/>
      <c r="AL702" s="22"/>
      <c r="AM702" s="22"/>
      <c r="AN702" s="22"/>
      <c r="AO702" s="22"/>
      <c r="AP702" s="22"/>
      <c r="AQ702" s="22"/>
      <c r="AR702" s="22"/>
      <c r="AS702" s="22"/>
      <c r="AT702" s="22"/>
      <c r="AU702" s="22"/>
      <c r="AV702" s="22"/>
      <c r="AW702" s="22"/>
      <c r="AX702" s="22"/>
      <c r="AY702" s="22"/>
    </row>
    <row r="703" spans="3:51" x14ac:dyDescent="0.25">
      <c r="C703" s="22"/>
      <c r="D703" s="22"/>
      <c r="E703" s="22"/>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c r="AD703" s="22"/>
      <c r="AE703" s="22"/>
      <c r="AF703" s="22"/>
      <c r="AG703" s="22"/>
      <c r="AH703" s="22"/>
      <c r="AI703" s="22"/>
      <c r="AJ703" s="22"/>
      <c r="AK703" s="22"/>
      <c r="AL703" s="22"/>
      <c r="AM703" s="22"/>
      <c r="AN703" s="22"/>
      <c r="AO703" s="22"/>
      <c r="AP703" s="22"/>
      <c r="AQ703" s="22"/>
      <c r="AR703" s="22"/>
      <c r="AS703" s="22"/>
      <c r="AT703" s="22"/>
      <c r="AU703" s="22"/>
      <c r="AV703" s="22"/>
      <c r="AW703" s="22"/>
      <c r="AX703" s="22"/>
      <c r="AY703" s="22"/>
    </row>
    <row r="704" spans="3:51" x14ac:dyDescent="0.25">
      <c r="C704" s="22"/>
      <c r="D704" s="22"/>
      <c r="E704" s="22"/>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c r="AD704" s="22"/>
      <c r="AE704" s="22"/>
      <c r="AF704" s="22"/>
      <c r="AG704" s="22"/>
      <c r="AH704" s="22"/>
      <c r="AI704" s="22"/>
      <c r="AJ704" s="22"/>
      <c r="AK704" s="22"/>
      <c r="AL704" s="22"/>
      <c r="AM704" s="22"/>
      <c r="AN704" s="22"/>
      <c r="AO704" s="22"/>
      <c r="AP704" s="22"/>
      <c r="AQ704" s="22"/>
      <c r="AR704" s="22"/>
      <c r="AS704" s="22"/>
      <c r="AT704" s="22"/>
      <c r="AU704" s="22"/>
      <c r="AV704" s="22"/>
      <c r="AW704" s="22"/>
      <c r="AX704" s="22"/>
      <c r="AY704" s="22"/>
    </row>
    <row r="705" spans="3:51" x14ac:dyDescent="0.25">
      <c r="C705" s="22"/>
      <c r="D705" s="22"/>
      <c r="E705" s="22"/>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c r="AD705" s="22"/>
      <c r="AE705" s="22"/>
      <c r="AF705" s="22"/>
      <c r="AG705" s="22"/>
      <c r="AH705" s="22"/>
      <c r="AI705" s="22"/>
      <c r="AJ705" s="22"/>
      <c r="AK705" s="22"/>
      <c r="AL705" s="22"/>
      <c r="AM705" s="22"/>
      <c r="AN705" s="22"/>
      <c r="AO705" s="22"/>
      <c r="AP705" s="22"/>
      <c r="AQ705" s="22"/>
      <c r="AR705" s="22"/>
      <c r="AS705" s="22"/>
      <c r="AT705" s="22"/>
      <c r="AU705" s="22"/>
      <c r="AV705" s="22"/>
      <c r="AW705" s="22"/>
      <c r="AX705" s="22"/>
      <c r="AY705" s="22"/>
    </row>
    <row r="706" spans="3:51" x14ac:dyDescent="0.25">
      <c r="C706" s="22"/>
      <c r="D706" s="22"/>
      <c r="E706" s="22"/>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c r="AD706" s="22"/>
      <c r="AE706" s="22"/>
      <c r="AF706" s="22"/>
      <c r="AG706" s="22"/>
      <c r="AH706" s="22"/>
      <c r="AI706" s="22"/>
      <c r="AJ706" s="22"/>
      <c r="AK706" s="22"/>
      <c r="AL706" s="22"/>
      <c r="AM706" s="22"/>
      <c r="AN706" s="22"/>
      <c r="AO706" s="22"/>
      <c r="AP706" s="22"/>
      <c r="AQ706" s="22"/>
      <c r="AR706" s="22"/>
      <c r="AS706" s="22"/>
      <c r="AT706" s="22"/>
      <c r="AU706" s="22"/>
      <c r="AV706" s="22"/>
      <c r="AW706" s="22"/>
      <c r="AX706" s="22"/>
      <c r="AY706" s="22"/>
    </row>
    <row r="707" spans="3:51" x14ac:dyDescent="0.25">
      <c r="C707" s="22"/>
      <c r="D707" s="22"/>
      <c r="E707" s="22"/>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c r="AD707" s="22"/>
      <c r="AE707" s="22"/>
      <c r="AF707" s="22"/>
      <c r="AG707" s="22"/>
      <c r="AH707" s="22"/>
      <c r="AI707" s="22"/>
      <c r="AJ707" s="22"/>
      <c r="AK707" s="22"/>
      <c r="AL707" s="22"/>
      <c r="AM707" s="22"/>
      <c r="AN707" s="22"/>
      <c r="AO707" s="22"/>
      <c r="AP707" s="22"/>
      <c r="AQ707" s="22"/>
      <c r="AR707" s="22"/>
      <c r="AS707" s="22"/>
      <c r="AT707" s="22"/>
      <c r="AU707" s="22"/>
      <c r="AV707" s="22"/>
      <c r="AW707" s="22"/>
      <c r="AX707" s="22"/>
      <c r="AY707" s="22"/>
    </row>
    <row r="708" spans="3:51" x14ac:dyDescent="0.25">
      <c r="C708" s="22"/>
      <c r="D708" s="22"/>
      <c r="E708" s="22"/>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c r="AD708" s="22"/>
      <c r="AE708" s="22"/>
      <c r="AF708" s="22"/>
      <c r="AG708" s="22"/>
      <c r="AH708" s="22"/>
      <c r="AI708" s="22"/>
      <c r="AJ708" s="22"/>
      <c r="AK708" s="22"/>
      <c r="AL708" s="22"/>
      <c r="AM708" s="22"/>
      <c r="AN708" s="22"/>
      <c r="AO708" s="22"/>
      <c r="AP708" s="22"/>
      <c r="AQ708" s="22"/>
      <c r="AR708" s="22"/>
      <c r="AS708" s="22"/>
      <c r="AT708" s="22"/>
      <c r="AU708" s="22"/>
      <c r="AV708" s="22"/>
      <c r="AW708" s="22"/>
      <c r="AX708" s="22"/>
      <c r="AY708" s="22"/>
    </row>
    <row r="709" spans="3:51" x14ac:dyDescent="0.25">
      <c r="C709" s="22"/>
      <c r="D709" s="22"/>
      <c r="E709" s="22"/>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c r="AD709" s="22"/>
      <c r="AE709" s="22"/>
      <c r="AF709" s="22"/>
      <c r="AG709" s="22"/>
      <c r="AH709" s="22"/>
      <c r="AI709" s="22"/>
      <c r="AJ709" s="22"/>
      <c r="AK709" s="22"/>
      <c r="AL709" s="22"/>
      <c r="AM709" s="22"/>
      <c r="AN709" s="22"/>
      <c r="AO709" s="22"/>
      <c r="AP709" s="22"/>
      <c r="AQ709" s="22"/>
      <c r="AR709" s="22"/>
      <c r="AS709" s="22"/>
      <c r="AT709" s="22"/>
      <c r="AU709" s="22"/>
      <c r="AV709" s="22"/>
      <c r="AW709" s="22"/>
      <c r="AX709" s="22"/>
      <c r="AY709" s="22"/>
    </row>
    <row r="710" spans="3:51" x14ac:dyDescent="0.25">
      <c r="C710" s="22"/>
      <c r="D710" s="22"/>
      <c r="E710" s="22"/>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c r="AD710" s="22"/>
      <c r="AE710" s="22"/>
      <c r="AF710" s="22"/>
      <c r="AG710" s="22"/>
      <c r="AH710" s="22"/>
      <c r="AI710" s="22"/>
      <c r="AJ710" s="22"/>
      <c r="AK710" s="22"/>
      <c r="AL710" s="22"/>
      <c r="AM710" s="22"/>
      <c r="AN710" s="22"/>
      <c r="AO710" s="22"/>
      <c r="AP710" s="22"/>
      <c r="AQ710" s="22"/>
      <c r="AR710" s="22"/>
      <c r="AS710" s="22"/>
      <c r="AT710" s="22"/>
      <c r="AU710" s="22"/>
      <c r="AV710" s="22"/>
      <c r="AW710" s="22"/>
      <c r="AX710" s="22"/>
      <c r="AY710" s="22"/>
    </row>
    <row r="711" spans="3:51" x14ac:dyDescent="0.25">
      <c r="C711" s="22"/>
      <c r="D711" s="22"/>
      <c r="E711" s="22"/>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c r="AD711" s="22"/>
      <c r="AE711" s="22"/>
      <c r="AF711" s="22"/>
      <c r="AG711" s="22"/>
      <c r="AH711" s="22"/>
      <c r="AI711" s="22"/>
      <c r="AJ711" s="22"/>
      <c r="AK711" s="22"/>
      <c r="AL711" s="22"/>
      <c r="AM711" s="22"/>
      <c r="AN711" s="22"/>
      <c r="AO711" s="22"/>
      <c r="AP711" s="22"/>
      <c r="AQ711" s="22"/>
      <c r="AR711" s="22"/>
      <c r="AS711" s="22"/>
      <c r="AT711" s="22"/>
      <c r="AU711" s="22"/>
      <c r="AV711" s="22"/>
      <c r="AW711" s="22"/>
      <c r="AX711" s="22"/>
      <c r="AY711" s="22"/>
    </row>
    <row r="712" spans="3:51" x14ac:dyDescent="0.25">
      <c r="C712" s="22"/>
      <c r="D712" s="22"/>
      <c r="E712" s="22"/>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c r="AD712" s="22"/>
      <c r="AE712" s="22"/>
      <c r="AF712" s="22"/>
      <c r="AG712" s="22"/>
      <c r="AH712" s="22"/>
      <c r="AI712" s="22"/>
      <c r="AJ712" s="22"/>
      <c r="AK712" s="22"/>
      <c r="AL712" s="22"/>
      <c r="AM712" s="22"/>
      <c r="AN712" s="22"/>
      <c r="AO712" s="22"/>
      <c r="AP712" s="22"/>
      <c r="AQ712" s="22"/>
      <c r="AR712" s="22"/>
      <c r="AS712" s="22"/>
      <c r="AT712" s="22"/>
      <c r="AU712" s="22"/>
      <c r="AV712" s="22"/>
      <c r="AW712" s="22"/>
      <c r="AX712" s="22"/>
      <c r="AY712" s="22"/>
    </row>
    <row r="713" spans="3:51" x14ac:dyDescent="0.25">
      <c r="C713" s="22"/>
      <c r="D713" s="22"/>
      <c r="E713" s="22"/>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c r="AD713" s="22"/>
      <c r="AE713" s="22"/>
      <c r="AF713" s="22"/>
      <c r="AG713" s="22"/>
      <c r="AH713" s="22"/>
      <c r="AI713" s="22"/>
      <c r="AJ713" s="22"/>
      <c r="AK713" s="22"/>
      <c r="AL713" s="22"/>
      <c r="AM713" s="22"/>
      <c r="AN713" s="22"/>
      <c r="AO713" s="22"/>
      <c r="AP713" s="22"/>
      <c r="AQ713" s="22"/>
      <c r="AR713" s="22"/>
      <c r="AS713" s="22"/>
      <c r="AT713" s="22"/>
      <c r="AU713" s="22"/>
      <c r="AV713" s="22"/>
      <c r="AW713" s="22"/>
      <c r="AX713" s="22"/>
      <c r="AY713" s="22"/>
    </row>
    <row r="714" spans="3:51" x14ac:dyDescent="0.25">
      <c r="C714" s="22"/>
      <c r="D714" s="22"/>
      <c r="E714" s="22"/>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c r="AD714" s="22"/>
      <c r="AE714" s="22"/>
      <c r="AF714" s="22"/>
      <c r="AG714" s="22"/>
      <c r="AH714" s="22"/>
      <c r="AI714" s="22"/>
      <c r="AJ714" s="22"/>
      <c r="AK714" s="22"/>
      <c r="AL714" s="22"/>
      <c r="AM714" s="22"/>
      <c r="AN714" s="22"/>
      <c r="AO714" s="22"/>
      <c r="AP714" s="22"/>
      <c r="AQ714" s="22"/>
      <c r="AR714" s="22"/>
      <c r="AS714" s="22"/>
      <c r="AT714" s="22"/>
      <c r="AU714" s="22"/>
      <c r="AV714" s="22"/>
      <c r="AW714" s="22"/>
      <c r="AX714" s="22"/>
      <c r="AY714" s="22"/>
    </row>
    <row r="715" spans="3:51" x14ac:dyDescent="0.25">
      <c r="C715" s="22"/>
      <c r="D715" s="22"/>
      <c r="E715" s="22"/>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c r="AD715" s="22"/>
      <c r="AE715" s="22"/>
      <c r="AF715" s="22"/>
      <c r="AG715" s="22"/>
      <c r="AH715" s="22"/>
      <c r="AI715" s="22"/>
      <c r="AJ715" s="22"/>
      <c r="AK715" s="22"/>
      <c r="AL715" s="22"/>
      <c r="AM715" s="22"/>
      <c r="AN715" s="22"/>
      <c r="AO715" s="22"/>
      <c r="AP715" s="22"/>
      <c r="AQ715" s="22"/>
      <c r="AR715" s="22"/>
      <c r="AS715" s="22"/>
      <c r="AT715" s="22"/>
      <c r="AU715" s="22"/>
      <c r="AV715" s="22"/>
      <c r="AW715" s="22"/>
      <c r="AX715" s="22"/>
      <c r="AY715" s="22"/>
    </row>
    <row r="716" spans="3:51" x14ac:dyDescent="0.25">
      <c r="C716" s="22"/>
      <c r="D716" s="22"/>
      <c r="E716" s="22"/>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c r="AD716" s="22"/>
      <c r="AE716" s="22"/>
      <c r="AF716" s="22"/>
      <c r="AG716" s="22"/>
      <c r="AH716" s="22"/>
      <c r="AI716" s="22"/>
      <c r="AJ716" s="22"/>
      <c r="AK716" s="22"/>
      <c r="AL716" s="22"/>
      <c r="AM716" s="22"/>
      <c r="AN716" s="22"/>
      <c r="AO716" s="22"/>
      <c r="AP716" s="22"/>
      <c r="AQ716" s="22"/>
      <c r="AR716" s="22"/>
      <c r="AS716" s="22"/>
      <c r="AT716" s="22"/>
      <c r="AU716" s="22"/>
      <c r="AV716" s="22"/>
      <c r="AW716" s="22"/>
      <c r="AX716" s="22"/>
      <c r="AY716" s="22"/>
    </row>
    <row r="717" spans="3:51" x14ac:dyDescent="0.25">
      <c r="C717" s="22"/>
      <c r="D717" s="22"/>
      <c r="E717" s="22"/>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c r="AD717" s="22"/>
      <c r="AE717" s="22"/>
      <c r="AF717" s="22"/>
      <c r="AG717" s="22"/>
      <c r="AH717" s="22"/>
      <c r="AI717" s="22"/>
      <c r="AJ717" s="22"/>
      <c r="AK717" s="22"/>
      <c r="AL717" s="22"/>
      <c r="AM717" s="22"/>
      <c r="AN717" s="22"/>
      <c r="AO717" s="22"/>
      <c r="AP717" s="22"/>
      <c r="AQ717" s="22"/>
      <c r="AR717" s="22"/>
      <c r="AS717" s="22"/>
      <c r="AT717" s="22"/>
      <c r="AU717" s="22"/>
      <c r="AV717" s="22"/>
      <c r="AW717" s="22"/>
      <c r="AX717" s="22"/>
      <c r="AY717" s="22"/>
    </row>
    <row r="718" spans="3:51" x14ac:dyDescent="0.25">
      <c r="C718" s="22"/>
      <c r="D718" s="22"/>
      <c r="E718" s="22"/>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c r="AD718" s="22"/>
      <c r="AE718" s="22"/>
      <c r="AF718" s="22"/>
      <c r="AG718" s="22"/>
      <c r="AH718" s="22"/>
      <c r="AI718" s="22"/>
      <c r="AJ718" s="22"/>
      <c r="AK718" s="22"/>
      <c r="AL718" s="22"/>
      <c r="AM718" s="22"/>
      <c r="AN718" s="22"/>
      <c r="AO718" s="22"/>
      <c r="AP718" s="22"/>
      <c r="AQ718" s="22"/>
      <c r="AR718" s="22"/>
      <c r="AS718" s="22"/>
      <c r="AT718" s="22"/>
      <c r="AU718" s="22"/>
      <c r="AV718" s="22"/>
      <c r="AW718" s="22"/>
      <c r="AX718" s="22"/>
      <c r="AY718" s="22"/>
    </row>
    <row r="719" spans="3:51" x14ac:dyDescent="0.25">
      <c r="C719" s="22"/>
      <c r="D719" s="22"/>
      <c r="E719" s="22"/>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c r="AD719" s="22"/>
      <c r="AE719" s="22"/>
      <c r="AF719" s="22"/>
      <c r="AG719" s="22"/>
      <c r="AH719" s="22"/>
      <c r="AI719" s="22"/>
      <c r="AJ719" s="22"/>
      <c r="AK719" s="22"/>
      <c r="AL719" s="22"/>
      <c r="AM719" s="22"/>
      <c r="AN719" s="22"/>
      <c r="AO719" s="22"/>
      <c r="AP719" s="22"/>
      <c r="AQ719" s="22"/>
      <c r="AR719" s="22"/>
      <c r="AS719" s="22"/>
      <c r="AT719" s="22"/>
      <c r="AU719" s="22"/>
      <c r="AV719" s="22"/>
      <c r="AW719" s="22"/>
      <c r="AX719" s="22"/>
      <c r="AY719" s="22"/>
    </row>
    <row r="720" spans="3:51" x14ac:dyDescent="0.25">
      <c r="C720" s="22"/>
      <c r="D720" s="22"/>
      <c r="E720" s="22"/>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c r="AD720" s="22"/>
      <c r="AE720" s="22"/>
      <c r="AF720" s="22"/>
      <c r="AG720" s="22"/>
      <c r="AH720" s="22"/>
      <c r="AI720" s="22"/>
      <c r="AJ720" s="22"/>
      <c r="AK720" s="22"/>
      <c r="AL720" s="22"/>
      <c r="AM720" s="22"/>
      <c r="AN720" s="22"/>
      <c r="AO720" s="22"/>
      <c r="AP720" s="22"/>
      <c r="AQ720" s="22"/>
      <c r="AR720" s="22"/>
      <c r="AS720" s="22"/>
      <c r="AT720" s="22"/>
      <c r="AU720" s="22"/>
      <c r="AV720" s="22"/>
      <c r="AW720" s="22"/>
      <c r="AX720" s="22"/>
      <c r="AY720" s="22"/>
    </row>
    <row r="721" spans="3:51" x14ac:dyDescent="0.25">
      <c r="C721" s="22"/>
      <c r="D721" s="22"/>
      <c r="E721" s="22"/>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c r="AD721" s="22"/>
      <c r="AE721" s="22"/>
      <c r="AF721" s="22"/>
      <c r="AG721" s="22"/>
      <c r="AH721" s="22"/>
      <c r="AI721" s="22"/>
      <c r="AJ721" s="22"/>
      <c r="AK721" s="22"/>
      <c r="AL721" s="22"/>
      <c r="AM721" s="22"/>
      <c r="AN721" s="22"/>
      <c r="AO721" s="22"/>
      <c r="AP721" s="22"/>
      <c r="AQ721" s="22"/>
      <c r="AR721" s="22"/>
      <c r="AS721" s="22"/>
      <c r="AT721" s="22"/>
      <c r="AU721" s="22"/>
      <c r="AV721" s="22"/>
      <c r="AW721" s="22"/>
      <c r="AX721" s="22"/>
      <c r="AY721" s="22"/>
    </row>
    <row r="722" spans="3:51" x14ac:dyDescent="0.25">
      <c r="C722" s="22"/>
      <c r="D722" s="22"/>
      <c r="E722" s="22"/>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c r="AD722" s="22"/>
      <c r="AE722" s="22"/>
      <c r="AF722" s="22"/>
      <c r="AG722" s="22"/>
      <c r="AH722" s="22"/>
      <c r="AI722" s="22"/>
      <c r="AJ722" s="22"/>
      <c r="AK722" s="22"/>
      <c r="AL722" s="22"/>
      <c r="AM722" s="22"/>
      <c r="AN722" s="22"/>
      <c r="AO722" s="22"/>
      <c r="AP722" s="22"/>
      <c r="AQ722" s="22"/>
      <c r="AR722" s="22"/>
      <c r="AS722" s="22"/>
      <c r="AT722" s="22"/>
      <c r="AU722" s="22"/>
      <c r="AV722" s="22"/>
      <c r="AW722" s="22"/>
      <c r="AX722" s="22"/>
      <c r="AY722" s="22"/>
    </row>
    <row r="723" spans="3:51" x14ac:dyDescent="0.25">
      <c r="C723" s="22"/>
      <c r="D723" s="22"/>
      <c r="E723" s="22"/>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c r="AD723" s="22"/>
      <c r="AE723" s="22"/>
      <c r="AF723" s="22"/>
      <c r="AG723" s="22"/>
      <c r="AH723" s="22"/>
      <c r="AI723" s="22"/>
      <c r="AJ723" s="22"/>
      <c r="AK723" s="22"/>
      <c r="AL723" s="22"/>
      <c r="AM723" s="22"/>
      <c r="AN723" s="22"/>
      <c r="AO723" s="22"/>
      <c r="AP723" s="22"/>
      <c r="AQ723" s="22"/>
      <c r="AR723" s="22"/>
      <c r="AS723" s="22"/>
      <c r="AT723" s="22"/>
      <c r="AU723" s="22"/>
      <c r="AV723" s="22"/>
      <c r="AW723" s="22"/>
      <c r="AX723" s="22"/>
      <c r="AY723" s="22"/>
    </row>
    <row r="724" spans="3:51" x14ac:dyDescent="0.25">
      <c r="C724" s="22"/>
      <c r="D724" s="22"/>
      <c r="E724" s="22"/>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c r="AD724" s="22"/>
      <c r="AE724" s="22"/>
      <c r="AF724" s="22"/>
      <c r="AG724" s="22"/>
      <c r="AH724" s="22"/>
      <c r="AI724" s="22"/>
      <c r="AJ724" s="22"/>
      <c r="AK724" s="22"/>
      <c r="AL724" s="22"/>
      <c r="AM724" s="22"/>
      <c r="AN724" s="22"/>
      <c r="AO724" s="22"/>
      <c r="AP724" s="22"/>
      <c r="AQ724" s="22"/>
      <c r="AR724" s="22"/>
      <c r="AS724" s="22"/>
      <c r="AT724" s="22"/>
      <c r="AU724" s="22"/>
      <c r="AV724" s="22"/>
      <c r="AW724" s="22"/>
      <c r="AX724" s="22"/>
      <c r="AY724" s="22"/>
    </row>
    <row r="725" spans="3:51" x14ac:dyDescent="0.25">
      <c r="C725" s="22"/>
      <c r="D725" s="22"/>
      <c r="E725" s="22"/>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c r="AD725" s="22"/>
      <c r="AE725" s="22"/>
      <c r="AF725" s="22"/>
      <c r="AG725" s="22"/>
      <c r="AH725" s="22"/>
      <c r="AI725" s="22"/>
      <c r="AJ725" s="22"/>
      <c r="AK725" s="22"/>
      <c r="AL725" s="22"/>
      <c r="AM725" s="22"/>
      <c r="AN725" s="22"/>
      <c r="AO725" s="22"/>
      <c r="AP725" s="22"/>
      <c r="AQ725" s="22"/>
      <c r="AR725" s="22"/>
      <c r="AS725" s="22"/>
      <c r="AT725" s="22"/>
      <c r="AU725" s="22"/>
      <c r="AV725" s="22"/>
      <c r="AW725" s="22"/>
      <c r="AX725" s="22"/>
      <c r="AY725" s="22"/>
    </row>
    <row r="726" spans="3:51" x14ac:dyDescent="0.25">
      <c r="C726" s="22"/>
      <c r="D726" s="22"/>
      <c r="E726" s="22"/>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c r="AD726" s="22"/>
      <c r="AE726" s="22"/>
      <c r="AF726" s="22"/>
      <c r="AG726" s="22"/>
      <c r="AH726" s="22"/>
      <c r="AI726" s="22"/>
      <c r="AJ726" s="22"/>
      <c r="AK726" s="22"/>
      <c r="AL726" s="22"/>
      <c r="AM726" s="22"/>
      <c r="AN726" s="22"/>
      <c r="AO726" s="22"/>
      <c r="AP726" s="22"/>
      <c r="AQ726" s="22"/>
      <c r="AR726" s="22"/>
      <c r="AS726" s="22"/>
      <c r="AT726" s="22"/>
      <c r="AU726" s="22"/>
      <c r="AV726" s="22"/>
      <c r="AW726" s="22"/>
      <c r="AX726" s="22"/>
      <c r="AY726" s="22"/>
    </row>
    <row r="727" spans="3:51" x14ac:dyDescent="0.25">
      <c r="C727" s="22"/>
      <c r="D727" s="22"/>
      <c r="E727" s="22"/>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c r="AD727" s="22"/>
      <c r="AE727" s="22"/>
      <c r="AF727" s="22"/>
      <c r="AG727" s="22"/>
      <c r="AH727" s="22"/>
      <c r="AI727" s="22"/>
      <c r="AJ727" s="22"/>
      <c r="AK727" s="22"/>
      <c r="AL727" s="22"/>
      <c r="AM727" s="22"/>
      <c r="AN727" s="22"/>
      <c r="AO727" s="22"/>
      <c r="AP727" s="22"/>
      <c r="AQ727" s="22"/>
      <c r="AR727" s="22"/>
      <c r="AS727" s="22"/>
      <c r="AT727" s="22"/>
      <c r="AU727" s="22"/>
      <c r="AV727" s="22"/>
      <c r="AW727" s="22"/>
      <c r="AX727" s="22"/>
      <c r="AY727" s="22"/>
    </row>
    <row r="728" spans="3:51" x14ac:dyDescent="0.25">
      <c r="C728" s="22"/>
      <c r="D728" s="22"/>
      <c r="E728" s="22"/>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c r="AD728" s="22"/>
      <c r="AE728" s="22"/>
      <c r="AF728" s="22"/>
      <c r="AG728" s="22"/>
      <c r="AH728" s="22"/>
      <c r="AI728" s="22"/>
      <c r="AJ728" s="22"/>
      <c r="AK728" s="22"/>
      <c r="AL728" s="22"/>
      <c r="AM728" s="22"/>
      <c r="AN728" s="22"/>
      <c r="AO728" s="22"/>
      <c r="AP728" s="22"/>
      <c r="AQ728" s="22"/>
      <c r="AR728" s="22"/>
      <c r="AS728" s="22"/>
      <c r="AT728" s="22"/>
      <c r="AU728" s="22"/>
      <c r="AV728" s="22"/>
      <c r="AW728" s="22"/>
      <c r="AX728" s="22"/>
      <c r="AY728" s="22"/>
    </row>
    <row r="729" spans="3:51" x14ac:dyDescent="0.25">
      <c r="C729" s="22"/>
      <c r="D729" s="22"/>
      <c r="E729" s="22"/>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c r="AD729" s="22"/>
      <c r="AE729" s="22"/>
      <c r="AF729" s="22"/>
      <c r="AG729" s="22"/>
      <c r="AH729" s="22"/>
      <c r="AI729" s="22"/>
      <c r="AJ729" s="22"/>
      <c r="AK729" s="22"/>
      <c r="AL729" s="22"/>
      <c r="AM729" s="22"/>
      <c r="AN729" s="22"/>
      <c r="AO729" s="22"/>
      <c r="AP729" s="22"/>
      <c r="AQ729" s="22"/>
      <c r="AR729" s="22"/>
      <c r="AS729" s="22"/>
      <c r="AT729" s="22"/>
      <c r="AU729" s="22"/>
      <c r="AV729" s="22"/>
      <c r="AW729" s="22"/>
      <c r="AX729" s="22"/>
      <c r="AY729" s="22"/>
    </row>
    <row r="730" spans="3:51" x14ac:dyDescent="0.25">
      <c r="C730" s="22"/>
      <c r="D730" s="22"/>
      <c r="E730" s="22"/>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c r="AD730" s="22"/>
      <c r="AE730" s="22"/>
      <c r="AF730" s="22"/>
      <c r="AG730" s="22"/>
      <c r="AH730" s="22"/>
      <c r="AI730" s="22"/>
      <c r="AJ730" s="22"/>
      <c r="AK730" s="22"/>
      <c r="AL730" s="22"/>
      <c r="AM730" s="22"/>
      <c r="AN730" s="22"/>
      <c r="AO730" s="22"/>
      <c r="AP730" s="22"/>
      <c r="AQ730" s="22"/>
      <c r="AR730" s="22"/>
      <c r="AS730" s="22"/>
      <c r="AT730" s="22"/>
      <c r="AU730" s="22"/>
      <c r="AV730" s="22"/>
      <c r="AW730" s="22"/>
      <c r="AX730" s="22"/>
      <c r="AY730" s="22"/>
    </row>
    <row r="731" spans="3:51" x14ac:dyDescent="0.25">
      <c r="C731" s="22"/>
      <c r="D731" s="22"/>
      <c r="E731" s="22"/>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c r="AD731" s="22"/>
      <c r="AE731" s="22"/>
      <c r="AF731" s="22"/>
      <c r="AG731" s="22"/>
      <c r="AH731" s="22"/>
      <c r="AI731" s="22"/>
      <c r="AJ731" s="22"/>
      <c r="AK731" s="22"/>
      <c r="AL731" s="22"/>
      <c r="AM731" s="22"/>
      <c r="AN731" s="22"/>
      <c r="AO731" s="22"/>
      <c r="AP731" s="22"/>
      <c r="AQ731" s="22"/>
      <c r="AR731" s="22"/>
      <c r="AS731" s="22"/>
      <c r="AT731" s="22"/>
      <c r="AU731" s="22"/>
      <c r="AV731" s="22"/>
      <c r="AW731" s="22"/>
      <c r="AX731" s="22"/>
      <c r="AY731" s="22"/>
    </row>
    <row r="732" spans="3:51" x14ac:dyDescent="0.25">
      <c r="C732" s="22"/>
      <c r="D732" s="22"/>
      <c r="E732" s="22"/>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c r="AD732" s="22"/>
      <c r="AE732" s="22"/>
      <c r="AF732" s="22"/>
      <c r="AG732" s="22"/>
      <c r="AH732" s="22"/>
      <c r="AI732" s="22"/>
      <c r="AJ732" s="22"/>
      <c r="AK732" s="22"/>
      <c r="AL732" s="22"/>
      <c r="AM732" s="22"/>
      <c r="AN732" s="22"/>
      <c r="AO732" s="22"/>
      <c r="AP732" s="22"/>
      <c r="AQ732" s="22"/>
      <c r="AR732" s="22"/>
      <c r="AS732" s="22"/>
      <c r="AT732" s="22"/>
      <c r="AU732" s="22"/>
      <c r="AV732" s="22"/>
      <c r="AW732" s="22"/>
      <c r="AX732" s="22"/>
      <c r="AY732" s="22"/>
    </row>
    <row r="733" spans="3:51" x14ac:dyDescent="0.25">
      <c r="C733" s="22"/>
      <c r="D733" s="22"/>
      <c r="E733" s="22"/>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c r="AD733" s="22"/>
      <c r="AE733" s="22"/>
      <c r="AF733" s="22"/>
      <c r="AG733" s="22"/>
      <c r="AH733" s="22"/>
      <c r="AI733" s="22"/>
      <c r="AJ733" s="22"/>
      <c r="AK733" s="22"/>
      <c r="AL733" s="22"/>
      <c r="AM733" s="22"/>
      <c r="AN733" s="22"/>
      <c r="AO733" s="22"/>
      <c r="AP733" s="22"/>
      <c r="AQ733" s="22"/>
      <c r="AR733" s="22"/>
      <c r="AS733" s="22"/>
      <c r="AT733" s="22"/>
      <c r="AU733" s="22"/>
      <c r="AV733" s="22"/>
      <c r="AW733" s="22"/>
      <c r="AX733" s="22"/>
      <c r="AY733" s="22"/>
    </row>
    <row r="734" spans="3:51" x14ac:dyDescent="0.25">
      <c r="C734" s="22"/>
      <c r="D734" s="22"/>
      <c r="E734" s="22"/>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c r="AD734" s="22"/>
      <c r="AE734" s="22"/>
      <c r="AF734" s="22"/>
      <c r="AG734" s="22"/>
      <c r="AH734" s="22"/>
      <c r="AI734" s="22"/>
      <c r="AJ734" s="22"/>
      <c r="AK734" s="22"/>
      <c r="AL734" s="22"/>
      <c r="AM734" s="22"/>
      <c r="AN734" s="22"/>
      <c r="AO734" s="22"/>
      <c r="AP734" s="22"/>
      <c r="AQ734" s="22"/>
      <c r="AR734" s="22"/>
      <c r="AS734" s="22"/>
      <c r="AT734" s="22"/>
      <c r="AU734" s="22"/>
      <c r="AV734" s="22"/>
      <c r="AW734" s="22"/>
      <c r="AX734" s="22"/>
      <c r="AY734" s="22"/>
    </row>
    <row r="735" spans="3:51" x14ac:dyDescent="0.25">
      <c r="C735" s="22"/>
      <c r="D735" s="22"/>
      <c r="E735" s="22"/>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c r="AD735" s="22"/>
      <c r="AE735" s="22"/>
      <c r="AF735" s="22"/>
      <c r="AG735" s="22"/>
      <c r="AH735" s="22"/>
      <c r="AI735" s="22"/>
      <c r="AJ735" s="22"/>
      <c r="AK735" s="22"/>
      <c r="AL735" s="22"/>
      <c r="AM735" s="22"/>
      <c r="AN735" s="22"/>
      <c r="AO735" s="22"/>
      <c r="AP735" s="22"/>
      <c r="AQ735" s="22"/>
      <c r="AR735" s="22"/>
      <c r="AS735" s="22"/>
      <c r="AT735" s="22"/>
      <c r="AU735" s="22"/>
      <c r="AV735" s="22"/>
      <c r="AW735" s="22"/>
      <c r="AX735" s="22"/>
      <c r="AY735" s="22"/>
    </row>
    <row r="736" spans="3:51" x14ac:dyDescent="0.25">
      <c r="C736" s="22"/>
      <c r="D736" s="22"/>
      <c r="E736" s="22"/>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c r="AD736" s="22"/>
      <c r="AE736" s="22"/>
      <c r="AF736" s="22"/>
      <c r="AG736" s="22"/>
      <c r="AH736" s="22"/>
      <c r="AI736" s="22"/>
      <c r="AJ736" s="22"/>
      <c r="AK736" s="22"/>
      <c r="AL736" s="22"/>
      <c r="AM736" s="22"/>
      <c r="AN736" s="22"/>
      <c r="AO736" s="22"/>
      <c r="AP736" s="22"/>
      <c r="AQ736" s="22"/>
      <c r="AR736" s="22"/>
      <c r="AS736" s="22"/>
      <c r="AT736" s="22"/>
      <c r="AU736" s="22"/>
      <c r="AV736" s="22"/>
      <c r="AW736" s="22"/>
      <c r="AX736" s="22"/>
      <c r="AY736" s="22"/>
    </row>
    <row r="737" spans="3:51" x14ac:dyDescent="0.25">
      <c r="C737" s="22"/>
      <c r="D737" s="22"/>
      <c r="E737" s="22"/>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c r="AD737" s="22"/>
      <c r="AE737" s="22"/>
      <c r="AF737" s="22"/>
      <c r="AG737" s="22"/>
      <c r="AH737" s="22"/>
      <c r="AI737" s="22"/>
      <c r="AJ737" s="22"/>
      <c r="AK737" s="22"/>
      <c r="AL737" s="22"/>
      <c r="AM737" s="22"/>
      <c r="AN737" s="22"/>
      <c r="AO737" s="22"/>
      <c r="AP737" s="22"/>
      <c r="AQ737" s="22"/>
      <c r="AR737" s="22"/>
      <c r="AS737" s="22"/>
      <c r="AT737" s="22"/>
      <c r="AU737" s="22"/>
      <c r="AV737" s="22"/>
      <c r="AW737" s="22"/>
      <c r="AX737" s="22"/>
      <c r="AY737" s="22"/>
    </row>
    <row r="738" spans="3:51" x14ac:dyDescent="0.25">
      <c r="C738" s="22"/>
      <c r="D738" s="22"/>
      <c r="E738" s="22"/>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c r="AD738" s="22"/>
      <c r="AE738" s="22"/>
      <c r="AF738" s="22"/>
      <c r="AG738" s="22"/>
      <c r="AH738" s="22"/>
      <c r="AI738" s="22"/>
      <c r="AJ738" s="22"/>
      <c r="AK738" s="22"/>
      <c r="AL738" s="22"/>
      <c r="AM738" s="22"/>
      <c r="AN738" s="22"/>
      <c r="AO738" s="22"/>
      <c r="AP738" s="22"/>
      <c r="AQ738" s="22"/>
      <c r="AR738" s="22"/>
      <c r="AS738" s="22"/>
      <c r="AT738" s="22"/>
      <c r="AU738" s="22"/>
      <c r="AV738" s="22"/>
      <c r="AW738" s="22"/>
      <c r="AX738" s="22"/>
      <c r="AY738" s="22"/>
    </row>
    <row r="739" spans="3:51" x14ac:dyDescent="0.25">
      <c r="C739" s="22"/>
      <c r="D739" s="22"/>
      <c r="E739" s="22"/>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c r="AD739" s="22"/>
      <c r="AE739" s="22"/>
      <c r="AF739" s="22"/>
      <c r="AG739" s="22"/>
      <c r="AH739" s="22"/>
      <c r="AI739" s="22"/>
      <c r="AJ739" s="22"/>
      <c r="AK739" s="22"/>
      <c r="AL739" s="22"/>
      <c r="AM739" s="22"/>
      <c r="AN739" s="22"/>
      <c r="AO739" s="22"/>
      <c r="AP739" s="22"/>
      <c r="AQ739" s="22"/>
      <c r="AR739" s="22"/>
      <c r="AS739" s="22"/>
      <c r="AT739" s="22"/>
      <c r="AU739" s="22"/>
      <c r="AV739" s="22"/>
      <c r="AW739" s="22"/>
      <c r="AX739" s="22"/>
      <c r="AY739" s="22"/>
    </row>
    <row r="740" spans="3:51" x14ac:dyDescent="0.25">
      <c r="C740" s="22"/>
      <c r="D740" s="22"/>
      <c r="E740" s="22"/>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c r="AD740" s="22"/>
      <c r="AE740" s="22"/>
      <c r="AF740" s="22"/>
      <c r="AG740" s="22"/>
      <c r="AH740" s="22"/>
      <c r="AI740" s="22"/>
      <c r="AJ740" s="22"/>
      <c r="AK740" s="22"/>
      <c r="AL740" s="22"/>
      <c r="AM740" s="22"/>
      <c r="AN740" s="22"/>
      <c r="AO740" s="22"/>
      <c r="AP740" s="22"/>
      <c r="AQ740" s="22"/>
      <c r="AR740" s="22"/>
      <c r="AS740" s="22"/>
      <c r="AT740" s="22"/>
      <c r="AU740" s="22"/>
      <c r="AV740" s="22"/>
      <c r="AW740" s="22"/>
      <c r="AX740" s="22"/>
      <c r="AY740" s="22"/>
    </row>
    <row r="741" spans="3:51" x14ac:dyDescent="0.25">
      <c r="C741" s="22"/>
      <c r="D741" s="22"/>
      <c r="E741" s="22"/>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c r="AD741" s="22"/>
      <c r="AE741" s="22"/>
      <c r="AF741" s="22"/>
      <c r="AG741" s="22"/>
      <c r="AH741" s="22"/>
      <c r="AI741" s="22"/>
      <c r="AJ741" s="22"/>
      <c r="AK741" s="22"/>
      <c r="AL741" s="22"/>
      <c r="AM741" s="22"/>
      <c r="AN741" s="22"/>
      <c r="AO741" s="22"/>
      <c r="AP741" s="22"/>
      <c r="AQ741" s="22"/>
      <c r="AR741" s="22"/>
      <c r="AS741" s="22"/>
      <c r="AT741" s="22"/>
      <c r="AU741" s="22"/>
      <c r="AV741" s="22"/>
      <c r="AW741" s="22"/>
      <c r="AX741" s="22"/>
      <c r="AY741" s="22"/>
    </row>
    <row r="742" spans="3:51" x14ac:dyDescent="0.25">
      <c r="C742" s="22"/>
      <c r="D742" s="22"/>
      <c r="E742" s="22"/>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c r="AD742" s="22"/>
      <c r="AE742" s="22"/>
      <c r="AF742" s="22"/>
      <c r="AG742" s="22"/>
      <c r="AH742" s="22"/>
      <c r="AI742" s="22"/>
      <c r="AJ742" s="22"/>
      <c r="AK742" s="22"/>
      <c r="AL742" s="22"/>
      <c r="AM742" s="22"/>
      <c r="AN742" s="22"/>
      <c r="AO742" s="22"/>
      <c r="AP742" s="22"/>
      <c r="AQ742" s="22"/>
      <c r="AR742" s="22"/>
      <c r="AS742" s="22"/>
      <c r="AT742" s="22"/>
      <c r="AU742" s="22"/>
      <c r="AV742" s="22"/>
      <c r="AW742" s="22"/>
      <c r="AX742" s="22"/>
      <c r="AY742" s="22"/>
    </row>
    <row r="743" spans="3:51" x14ac:dyDescent="0.25">
      <c r="C743" s="22"/>
      <c r="D743" s="22"/>
      <c r="E743" s="22"/>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c r="AD743" s="22"/>
      <c r="AE743" s="22"/>
      <c r="AF743" s="22"/>
      <c r="AG743" s="22"/>
      <c r="AH743" s="22"/>
      <c r="AI743" s="22"/>
      <c r="AJ743" s="22"/>
      <c r="AK743" s="22"/>
      <c r="AL743" s="22"/>
      <c r="AM743" s="22"/>
      <c r="AN743" s="22"/>
      <c r="AO743" s="22"/>
      <c r="AP743" s="22"/>
      <c r="AQ743" s="22"/>
      <c r="AR743" s="22"/>
      <c r="AS743" s="22"/>
      <c r="AT743" s="22"/>
      <c r="AU743" s="22"/>
      <c r="AV743" s="22"/>
      <c r="AW743" s="22"/>
      <c r="AX743" s="22"/>
      <c r="AY743" s="22"/>
    </row>
    <row r="744" spans="3:51" x14ac:dyDescent="0.25">
      <c r="C744" s="22"/>
      <c r="D744" s="22"/>
      <c r="E744" s="22"/>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c r="AD744" s="22"/>
      <c r="AE744" s="22"/>
      <c r="AF744" s="22"/>
      <c r="AG744" s="22"/>
      <c r="AH744" s="22"/>
      <c r="AI744" s="22"/>
      <c r="AJ744" s="22"/>
      <c r="AK744" s="22"/>
      <c r="AL744" s="22"/>
      <c r="AM744" s="22"/>
      <c r="AN744" s="22"/>
      <c r="AO744" s="22"/>
      <c r="AP744" s="22"/>
      <c r="AQ744" s="22"/>
      <c r="AR744" s="22"/>
      <c r="AS744" s="22"/>
      <c r="AT744" s="22"/>
      <c r="AU744" s="22"/>
      <c r="AV744" s="22"/>
      <c r="AW744" s="22"/>
      <c r="AX744" s="22"/>
      <c r="AY744" s="22"/>
    </row>
    <row r="745" spans="3:51" x14ac:dyDescent="0.25">
      <c r="C745" s="22"/>
      <c r="D745" s="22"/>
      <c r="E745" s="22"/>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c r="AD745" s="22"/>
      <c r="AE745" s="22"/>
      <c r="AF745" s="22"/>
      <c r="AG745" s="22"/>
      <c r="AH745" s="22"/>
      <c r="AI745" s="22"/>
      <c r="AJ745" s="22"/>
      <c r="AK745" s="22"/>
      <c r="AL745" s="22"/>
      <c r="AM745" s="22"/>
      <c r="AN745" s="22"/>
      <c r="AO745" s="22"/>
      <c r="AP745" s="22"/>
      <c r="AQ745" s="22"/>
      <c r="AR745" s="22"/>
      <c r="AS745" s="22"/>
      <c r="AT745" s="22"/>
      <c r="AU745" s="22"/>
      <c r="AV745" s="22"/>
      <c r="AW745" s="22"/>
      <c r="AX745" s="22"/>
      <c r="AY745" s="22"/>
    </row>
    <row r="746" spans="3:51" x14ac:dyDescent="0.25">
      <c r="C746" s="22"/>
      <c r="D746" s="22"/>
      <c r="E746" s="22"/>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c r="AD746" s="22"/>
      <c r="AE746" s="22"/>
      <c r="AF746" s="22"/>
      <c r="AG746" s="22"/>
      <c r="AH746" s="22"/>
      <c r="AI746" s="22"/>
      <c r="AJ746" s="22"/>
      <c r="AK746" s="22"/>
      <c r="AL746" s="22"/>
      <c r="AM746" s="22"/>
      <c r="AN746" s="22"/>
      <c r="AO746" s="22"/>
      <c r="AP746" s="22"/>
      <c r="AQ746" s="22"/>
      <c r="AR746" s="22"/>
      <c r="AS746" s="22"/>
      <c r="AT746" s="22"/>
      <c r="AU746" s="22"/>
      <c r="AV746" s="22"/>
      <c r="AW746" s="22"/>
      <c r="AX746" s="22"/>
      <c r="AY746" s="22"/>
    </row>
    <row r="747" spans="3:51" x14ac:dyDescent="0.25">
      <c r="C747" s="22"/>
      <c r="D747" s="22"/>
      <c r="E747" s="22"/>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c r="AD747" s="22"/>
      <c r="AE747" s="22"/>
      <c r="AF747" s="22"/>
      <c r="AG747" s="22"/>
      <c r="AH747" s="22"/>
      <c r="AI747" s="22"/>
      <c r="AJ747" s="22"/>
      <c r="AK747" s="22"/>
      <c r="AL747" s="22"/>
      <c r="AM747" s="22"/>
      <c r="AN747" s="22"/>
      <c r="AO747" s="22"/>
      <c r="AP747" s="22"/>
      <c r="AQ747" s="22"/>
      <c r="AR747" s="22"/>
      <c r="AS747" s="22"/>
      <c r="AT747" s="22"/>
      <c r="AU747" s="22"/>
      <c r="AV747" s="22"/>
      <c r="AW747" s="22"/>
      <c r="AX747" s="22"/>
      <c r="AY747" s="22"/>
    </row>
    <row r="748" spans="3:51" x14ac:dyDescent="0.25">
      <c r="C748" s="22"/>
      <c r="D748" s="22"/>
      <c r="E748" s="22"/>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c r="AD748" s="22"/>
      <c r="AE748" s="22"/>
      <c r="AF748" s="22"/>
      <c r="AG748" s="22"/>
      <c r="AH748" s="22"/>
      <c r="AI748" s="22"/>
      <c r="AJ748" s="22"/>
      <c r="AK748" s="22"/>
      <c r="AL748" s="22"/>
      <c r="AM748" s="22"/>
      <c r="AN748" s="22"/>
      <c r="AO748" s="22"/>
      <c r="AP748" s="22"/>
      <c r="AQ748" s="22"/>
      <c r="AR748" s="22"/>
      <c r="AS748" s="22"/>
      <c r="AT748" s="22"/>
      <c r="AU748" s="22"/>
      <c r="AV748" s="22"/>
      <c r="AW748" s="22"/>
      <c r="AX748" s="22"/>
      <c r="AY748" s="22"/>
    </row>
    <row r="749" spans="3:51" x14ac:dyDescent="0.25">
      <c r="C749" s="22"/>
      <c r="D749" s="22"/>
      <c r="E749" s="22"/>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c r="AD749" s="22"/>
      <c r="AE749" s="22"/>
      <c r="AF749" s="22"/>
      <c r="AG749" s="22"/>
      <c r="AH749" s="22"/>
      <c r="AI749" s="22"/>
      <c r="AJ749" s="22"/>
      <c r="AK749" s="22"/>
      <c r="AL749" s="22"/>
      <c r="AM749" s="22"/>
      <c r="AN749" s="22"/>
      <c r="AO749" s="22"/>
      <c r="AP749" s="22"/>
      <c r="AQ749" s="22"/>
      <c r="AR749" s="22"/>
      <c r="AS749" s="22"/>
      <c r="AT749" s="22"/>
      <c r="AU749" s="22"/>
      <c r="AV749" s="22"/>
      <c r="AW749" s="22"/>
      <c r="AX749" s="22"/>
      <c r="AY749" s="22"/>
    </row>
    <row r="750" spans="3:51" x14ac:dyDescent="0.25">
      <c r="C750" s="22"/>
      <c r="D750" s="22"/>
      <c r="E750" s="22"/>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c r="AD750" s="22"/>
      <c r="AE750" s="22"/>
      <c r="AF750" s="22"/>
      <c r="AG750" s="22"/>
      <c r="AH750" s="22"/>
      <c r="AI750" s="22"/>
      <c r="AJ750" s="22"/>
      <c r="AK750" s="22"/>
      <c r="AL750" s="22"/>
      <c r="AM750" s="22"/>
      <c r="AN750" s="22"/>
      <c r="AO750" s="22"/>
      <c r="AP750" s="22"/>
      <c r="AQ750" s="22"/>
      <c r="AR750" s="22"/>
      <c r="AS750" s="22"/>
      <c r="AT750" s="22"/>
      <c r="AU750" s="22"/>
      <c r="AV750" s="22"/>
      <c r="AW750" s="22"/>
      <c r="AX750" s="22"/>
      <c r="AY750" s="22"/>
    </row>
    <row r="751" spans="3:51" x14ac:dyDescent="0.25">
      <c r="C751" s="22"/>
      <c r="D751" s="22"/>
      <c r="E751" s="22"/>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c r="AD751" s="22"/>
      <c r="AE751" s="22"/>
      <c r="AF751" s="22"/>
      <c r="AG751" s="22"/>
      <c r="AH751" s="22"/>
      <c r="AI751" s="22"/>
      <c r="AJ751" s="22"/>
      <c r="AK751" s="22"/>
      <c r="AL751" s="22"/>
      <c r="AM751" s="22"/>
      <c r="AN751" s="22"/>
      <c r="AO751" s="22"/>
      <c r="AP751" s="22"/>
      <c r="AQ751" s="22"/>
      <c r="AR751" s="22"/>
      <c r="AS751" s="22"/>
      <c r="AT751" s="22"/>
      <c r="AU751" s="22"/>
      <c r="AV751" s="22"/>
      <c r="AW751" s="22"/>
      <c r="AX751" s="22"/>
      <c r="AY751" s="22"/>
    </row>
    <row r="752" spans="3:51" x14ac:dyDescent="0.25">
      <c r="C752" s="22"/>
      <c r="D752" s="22"/>
      <c r="E752" s="22"/>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c r="AD752" s="22"/>
      <c r="AE752" s="22"/>
      <c r="AF752" s="22"/>
      <c r="AG752" s="22"/>
      <c r="AH752" s="22"/>
      <c r="AI752" s="22"/>
      <c r="AJ752" s="22"/>
      <c r="AK752" s="22"/>
      <c r="AL752" s="22"/>
      <c r="AM752" s="22"/>
      <c r="AN752" s="22"/>
      <c r="AO752" s="22"/>
      <c r="AP752" s="22"/>
      <c r="AQ752" s="22"/>
      <c r="AR752" s="22"/>
      <c r="AS752" s="22"/>
      <c r="AT752" s="22"/>
      <c r="AU752" s="22"/>
      <c r="AV752" s="22"/>
      <c r="AW752" s="22"/>
      <c r="AX752" s="22"/>
      <c r="AY752" s="22"/>
    </row>
    <row r="753" spans="3:51" x14ac:dyDescent="0.25">
      <c r="C753" s="22"/>
      <c r="D753" s="22"/>
      <c r="E753" s="22"/>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c r="AD753" s="22"/>
      <c r="AE753" s="22"/>
      <c r="AF753" s="22"/>
      <c r="AG753" s="22"/>
      <c r="AH753" s="22"/>
      <c r="AI753" s="22"/>
      <c r="AJ753" s="22"/>
      <c r="AK753" s="22"/>
      <c r="AL753" s="22"/>
      <c r="AM753" s="22"/>
      <c r="AN753" s="22"/>
      <c r="AO753" s="22"/>
      <c r="AP753" s="22"/>
      <c r="AQ753" s="22"/>
      <c r="AR753" s="22"/>
      <c r="AS753" s="22"/>
      <c r="AT753" s="22"/>
      <c r="AU753" s="22"/>
      <c r="AV753" s="22"/>
      <c r="AW753" s="22"/>
      <c r="AX753" s="22"/>
      <c r="AY753" s="22"/>
    </row>
    <row r="754" spans="3:51" x14ac:dyDescent="0.25">
      <c r="C754" s="22"/>
      <c r="D754" s="22"/>
      <c r="E754" s="22"/>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c r="AD754" s="22"/>
      <c r="AE754" s="22"/>
      <c r="AF754" s="22"/>
      <c r="AG754" s="22"/>
      <c r="AH754" s="22"/>
      <c r="AI754" s="22"/>
      <c r="AJ754" s="22"/>
      <c r="AK754" s="22"/>
      <c r="AL754" s="22"/>
      <c r="AM754" s="22"/>
      <c r="AN754" s="22"/>
      <c r="AO754" s="22"/>
      <c r="AP754" s="22"/>
      <c r="AQ754" s="22"/>
      <c r="AR754" s="22"/>
      <c r="AS754" s="22"/>
      <c r="AT754" s="22"/>
      <c r="AU754" s="22"/>
      <c r="AV754" s="22"/>
      <c r="AW754" s="22"/>
      <c r="AX754" s="22"/>
      <c r="AY754" s="22"/>
    </row>
    <row r="755" spans="3:51" x14ac:dyDescent="0.25">
      <c r="C755" s="22"/>
      <c r="D755" s="22"/>
      <c r="E755" s="22"/>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c r="AD755" s="22"/>
      <c r="AE755" s="22"/>
      <c r="AF755" s="22"/>
      <c r="AG755" s="22"/>
      <c r="AH755" s="22"/>
      <c r="AI755" s="22"/>
      <c r="AJ755" s="22"/>
      <c r="AK755" s="22"/>
      <c r="AL755" s="22"/>
      <c r="AM755" s="22"/>
      <c r="AN755" s="22"/>
      <c r="AO755" s="22"/>
      <c r="AP755" s="22"/>
      <c r="AQ755" s="22"/>
      <c r="AR755" s="22"/>
      <c r="AS755" s="22"/>
      <c r="AT755" s="22"/>
      <c r="AU755" s="22"/>
      <c r="AV755" s="22"/>
      <c r="AW755" s="22"/>
      <c r="AX755" s="22"/>
      <c r="AY755" s="22"/>
    </row>
    <row r="756" spans="3:51" x14ac:dyDescent="0.25">
      <c r="C756" s="22"/>
      <c r="D756" s="22"/>
      <c r="E756" s="22"/>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c r="AD756" s="22"/>
      <c r="AE756" s="22"/>
      <c r="AF756" s="22"/>
      <c r="AG756" s="22"/>
      <c r="AH756" s="22"/>
      <c r="AI756" s="22"/>
      <c r="AJ756" s="22"/>
      <c r="AK756" s="22"/>
      <c r="AL756" s="22"/>
      <c r="AM756" s="22"/>
      <c r="AN756" s="22"/>
      <c r="AO756" s="22"/>
      <c r="AP756" s="22"/>
      <c r="AQ756" s="22"/>
      <c r="AR756" s="22"/>
      <c r="AS756" s="22"/>
      <c r="AT756" s="22"/>
      <c r="AU756" s="22"/>
      <c r="AV756" s="22"/>
      <c r="AW756" s="22"/>
      <c r="AX756" s="22"/>
      <c r="AY756" s="22"/>
    </row>
    <row r="757" spans="3:51" x14ac:dyDescent="0.25">
      <c r="C757" s="22"/>
      <c r="D757" s="22"/>
      <c r="E757" s="22"/>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c r="AD757" s="22"/>
      <c r="AE757" s="22"/>
      <c r="AF757" s="22"/>
      <c r="AG757" s="22"/>
      <c r="AH757" s="22"/>
      <c r="AI757" s="22"/>
      <c r="AJ757" s="22"/>
      <c r="AK757" s="22"/>
      <c r="AL757" s="22"/>
      <c r="AM757" s="22"/>
      <c r="AN757" s="22"/>
      <c r="AO757" s="22"/>
      <c r="AP757" s="22"/>
      <c r="AQ757" s="22"/>
      <c r="AR757" s="22"/>
      <c r="AS757" s="22"/>
      <c r="AT757" s="22"/>
      <c r="AU757" s="22"/>
      <c r="AV757" s="22"/>
      <c r="AW757" s="22"/>
      <c r="AX757" s="22"/>
      <c r="AY757" s="22"/>
    </row>
    <row r="758" spans="3:51" x14ac:dyDescent="0.25">
      <c r="C758" s="22"/>
      <c r="D758" s="22"/>
      <c r="E758" s="22"/>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c r="AD758" s="22"/>
      <c r="AE758" s="22"/>
      <c r="AF758" s="22"/>
      <c r="AG758" s="22"/>
      <c r="AH758" s="22"/>
      <c r="AI758" s="22"/>
      <c r="AJ758" s="22"/>
      <c r="AK758" s="22"/>
      <c r="AL758" s="22"/>
      <c r="AM758" s="22"/>
      <c r="AN758" s="22"/>
      <c r="AO758" s="22"/>
      <c r="AP758" s="22"/>
      <c r="AQ758" s="22"/>
      <c r="AR758" s="22"/>
      <c r="AS758" s="22"/>
      <c r="AT758" s="22"/>
      <c r="AU758" s="22"/>
      <c r="AV758" s="22"/>
      <c r="AW758" s="22"/>
      <c r="AX758" s="22"/>
      <c r="AY758" s="22"/>
    </row>
    <row r="759" spans="3:51" x14ac:dyDescent="0.25">
      <c r="C759" s="22"/>
      <c r="D759" s="22"/>
      <c r="E759" s="22"/>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c r="AD759" s="22"/>
      <c r="AE759" s="22"/>
      <c r="AF759" s="22"/>
      <c r="AG759" s="22"/>
      <c r="AH759" s="22"/>
      <c r="AI759" s="22"/>
      <c r="AJ759" s="22"/>
      <c r="AK759" s="22"/>
      <c r="AL759" s="22"/>
      <c r="AM759" s="22"/>
      <c r="AN759" s="22"/>
      <c r="AO759" s="22"/>
      <c r="AP759" s="22"/>
      <c r="AQ759" s="22"/>
      <c r="AR759" s="22"/>
      <c r="AS759" s="22"/>
      <c r="AT759" s="22"/>
      <c r="AU759" s="22"/>
      <c r="AV759" s="22"/>
      <c r="AW759" s="22"/>
      <c r="AX759" s="22"/>
      <c r="AY759" s="22"/>
    </row>
    <row r="760" spans="3:51" x14ac:dyDescent="0.25">
      <c r="C760" s="22"/>
      <c r="D760" s="22"/>
      <c r="E760" s="22"/>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c r="AD760" s="22"/>
      <c r="AE760" s="22"/>
      <c r="AF760" s="22"/>
      <c r="AG760" s="22"/>
      <c r="AH760" s="22"/>
      <c r="AI760" s="22"/>
      <c r="AJ760" s="22"/>
      <c r="AK760" s="22"/>
      <c r="AL760" s="22"/>
      <c r="AM760" s="22"/>
      <c r="AN760" s="22"/>
      <c r="AO760" s="22"/>
      <c r="AP760" s="22"/>
      <c r="AQ760" s="22"/>
      <c r="AR760" s="22"/>
      <c r="AS760" s="22"/>
      <c r="AT760" s="22"/>
      <c r="AU760" s="22"/>
      <c r="AV760" s="22"/>
      <c r="AW760" s="22"/>
      <c r="AX760" s="22"/>
      <c r="AY760" s="22"/>
    </row>
    <row r="761" spans="3:51" x14ac:dyDescent="0.25">
      <c r="C761" s="22"/>
      <c r="D761" s="22"/>
      <c r="E761" s="22"/>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c r="AD761" s="22"/>
      <c r="AE761" s="22"/>
      <c r="AF761" s="22"/>
      <c r="AG761" s="22"/>
      <c r="AH761" s="22"/>
      <c r="AI761" s="22"/>
      <c r="AJ761" s="22"/>
      <c r="AK761" s="22"/>
      <c r="AL761" s="22"/>
      <c r="AM761" s="22"/>
      <c r="AN761" s="22"/>
      <c r="AO761" s="22"/>
      <c r="AP761" s="22"/>
      <c r="AQ761" s="22"/>
      <c r="AR761" s="22"/>
      <c r="AS761" s="22"/>
      <c r="AT761" s="22"/>
      <c r="AU761" s="22"/>
      <c r="AV761" s="22"/>
      <c r="AW761" s="22"/>
      <c r="AX761" s="22"/>
      <c r="AY761" s="22"/>
    </row>
    <row r="762" spans="3:51" x14ac:dyDescent="0.25">
      <c r="C762" s="22"/>
      <c r="D762" s="22"/>
      <c r="E762" s="22"/>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c r="AD762" s="22"/>
      <c r="AE762" s="22"/>
      <c r="AF762" s="22"/>
      <c r="AG762" s="22"/>
      <c r="AH762" s="22"/>
      <c r="AI762" s="22"/>
      <c r="AJ762" s="22"/>
      <c r="AK762" s="22"/>
      <c r="AL762" s="22"/>
      <c r="AM762" s="22"/>
      <c r="AN762" s="22"/>
      <c r="AO762" s="22"/>
      <c r="AP762" s="22"/>
      <c r="AQ762" s="22"/>
      <c r="AR762" s="22"/>
      <c r="AS762" s="22"/>
      <c r="AT762" s="22"/>
      <c r="AU762" s="22"/>
      <c r="AV762" s="22"/>
      <c r="AW762" s="22"/>
      <c r="AX762" s="22"/>
      <c r="AY762" s="22"/>
    </row>
    <row r="763" spans="3:51" x14ac:dyDescent="0.25">
      <c r="C763" s="22"/>
      <c r="D763" s="22"/>
      <c r="E763" s="22"/>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c r="AD763" s="22"/>
      <c r="AE763" s="22"/>
      <c r="AF763" s="22"/>
      <c r="AG763" s="22"/>
      <c r="AH763" s="22"/>
      <c r="AI763" s="22"/>
      <c r="AJ763" s="22"/>
      <c r="AK763" s="22"/>
      <c r="AL763" s="22"/>
      <c r="AM763" s="22"/>
      <c r="AN763" s="22"/>
      <c r="AO763" s="22"/>
      <c r="AP763" s="22"/>
      <c r="AQ763" s="22"/>
      <c r="AR763" s="22"/>
      <c r="AS763" s="22"/>
      <c r="AT763" s="22"/>
      <c r="AU763" s="22"/>
      <c r="AV763" s="22"/>
      <c r="AW763" s="22"/>
      <c r="AX763" s="22"/>
      <c r="AY763" s="22"/>
    </row>
    <row r="764" spans="3:51" x14ac:dyDescent="0.25">
      <c r="C764" s="22"/>
      <c r="D764" s="22"/>
      <c r="E764" s="22"/>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c r="AD764" s="22"/>
      <c r="AE764" s="22"/>
      <c r="AF764" s="22"/>
      <c r="AG764" s="22"/>
      <c r="AH764" s="22"/>
      <c r="AI764" s="22"/>
      <c r="AJ764" s="22"/>
      <c r="AK764" s="22"/>
      <c r="AL764" s="22"/>
      <c r="AM764" s="22"/>
      <c r="AN764" s="22"/>
      <c r="AO764" s="22"/>
      <c r="AP764" s="22"/>
      <c r="AQ764" s="22"/>
      <c r="AR764" s="22"/>
      <c r="AS764" s="22"/>
      <c r="AT764" s="22"/>
      <c r="AU764" s="22"/>
      <c r="AV764" s="22"/>
      <c r="AW764" s="22"/>
      <c r="AX764" s="22"/>
      <c r="AY764" s="22"/>
    </row>
    <row r="765" spans="3:51" x14ac:dyDescent="0.25">
      <c r="C765" s="22"/>
      <c r="D765" s="22"/>
      <c r="E765" s="22"/>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c r="AD765" s="22"/>
      <c r="AE765" s="22"/>
      <c r="AF765" s="22"/>
      <c r="AG765" s="22"/>
      <c r="AH765" s="22"/>
      <c r="AI765" s="22"/>
      <c r="AJ765" s="22"/>
      <c r="AK765" s="22"/>
      <c r="AL765" s="22"/>
      <c r="AM765" s="22"/>
      <c r="AN765" s="22"/>
      <c r="AO765" s="22"/>
      <c r="AP765" s="22"/>
      <c r="AQ765" s="22"/>
      <c r="AR765" s="22"/>
      <c r="AS765" s="22"/>
      <c r="AT765" s="22"/>
      <c r="AU765" s="22"/>
      <c r="AV765" s="22"/>
      <c r="AW765" s="22"/>
      <c r="AX765" s="22"/>
      <c r="AY765" s="22"/>
    </row>
    <row r="766" spans="3:51" x14ac:dyDescent="0.25">
      <c r="C766" s="22"/>
      <c r="D766" s="22"/>
      <c r="E766" s="22"/>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c r="AD766" s="22"/>
      <c r="AE766" s="22"/>
      <c r="AF766" s="22"/>
      <c r="AG766" s="22"/>
      <c r="AH766" s="22"/>
      <c r="AI766" s="22"/>
      <c r="AJ766" s="22"/>
      <c r="AK766" s="22"/>
      <c r="AL766" s="22"/>
      <c r="AM766" s="22"/>
      <c r="AN766" s="22"/>
      <c r="AO766" s="22"/>
      <c r="AP766" s="22"/>
      <c r="AQ766" s="22"/>
      <c r="AR766" s="22"/>
      <c r="AS766" s="22"/>
      <c r="AT766" s="22"/>
      <c r="AU766" s="22"/>
      <c r="AV766" s="22"/>
      <c r="AW766" s="22"/>
      <c r="AX766" s="22"/>
      <c r="AY766" s="22"/>
    </row>
    <row r="767" spans="3:51" x14ac:dyDescent="0.25">
      <c r="C767" s="22"/>
      <c r="D767" s="22"/>
      <c r="E767" s="22"/>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c r="AD767" s="22"/>
      <c r="AE767" s="22"/>
      <c r="AF767" s="22"/>
      <c r="AG767" s="22"/>
      <c r="AH767" s="22"/>
      <c r="AI767" s="22"/>
      <c r="AJ767" s="22"/>
      <c r="AK767" s="22"/>
      <c r="AL767" s="22"/>
      <c r="AM767" s="22"/>
      <c r="AN767" s="22"/>
      <c r="AO767" s="22"/>
      <c r="AP767" s="22"/>
      <c r="AQ767" s="22"/>
      <c r="AR767" s="22"/>
      <c r="AS767" s="22"/>
      <c r="AT767" s="22"/>
      <c r="AU767" s="22"/>
      <c r="AV767" s="22"/>
      <c r="AW767" s="22"/>
      <c r="AX767" s="22"/>
      <c r="AY767" s="22"/>
    </row>
    <row r="768" spans="3:51" x14ac:dyDescent="0.25">
      <c r="C768" s="22"/>
      <c r="D768" s="22"/>
      <c r="E768" s="22"/>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c r="AD768" s="22"/>
      <c r="AE768" s="22"/>
      <c r="AF768" s="22"/>
      <c r="AG768" s="22"/>
      <c r="AH768" s="22"/>
      <c r="AI768" s="22"/>
      <c r="AJ768" s="22"/>
      <c r="AK768" s="22"/>
      <c r="AL768" s="22"/>
      <c r="AM768" s="22"/>
      <c r="AN768" s="22"/>
      <c r="AO768" s="22"/>
      <c r="AP768" s="22"/>
      <c r="AQ768" s="22"/>
      <c r="AR768" s="22"/>
      <c r="AS768" s="22"/>
      <c r="AT768" s="22"/>
      <c r="AU768" s="22"/>
      <c r="AV768" s="22"/>
      <c r="AW768" s="22"/>
      <c r="AX768" s="22"/>
      <c r="AY768" s="22"/>
    </row>
    <row r="769" spans="3:51" x14ac:dyDescent="0.25">
      <c r="C769" s="22"/>
      <c r="D769" s="22"/>
      <c r="E769" s="22"/>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c r="AD769" s="22"/>
      <c r="AE769" s="22"/>
      <c r="AF769" s="22"/>
      <c r="AG769" s="22"/>
      <c r="AH769" s="22"/>
      <c r="AI769" s="22"/>
      <c r="AJ769" s="22"/>
      <c r="AK769" s="22"/>
      <c r="AL769" s="22"/>
      <c r="AM769" s="22"/>
      <c r="AN769" s="22"/>
      <c r="AO769" s="22"/>
      <c r="AP769" s="22"/>
      <c r="AQ769" s="22"/>
      <c r="AR769" s="22"/>
      <c r="AS769" s="22"/>
      <c r="AT769" s="22"/>
      <c r="AU769" s="22"/>
      <c r="AV769" s="22"/>
      <c r="AW769" s="22"/>
      <c r="AX769" s="22"/>
      <c r="AY769" s="22"/>
    </row>
    <row r="770" spans="3:51" x14ac:dyDescent="0.25">
      <c r="C770" s="22"/>
      <c r="D770" s="22"/>
      <c r="E770" s="22"/>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c r="AD770" s="22"/>
      <c r="AE770" s="22"/>
      <c r="AF770" s="22"/>
      <c r="AG770" s="22"/>
      <c r="AH770" s="22"/>
      <c r="AI770" s="22"/>
      <c r="AJ770" s="22"/>
      <c r="AK770" s="22"/>
      <c r="AL770" s="22"/>
      <c r="AM770" s="22"/>
      <c r="AN770" s="22"/>
      <c r="AO770" s="22"/>
      <c r="AP770" s="22"/>
      <c r="AQ770" s="22"/>
      <c r="AR770" s="22"/>
      <c r="AS770" s="22"/>
      <c r="AT770" s="22"/>
      <c r="AU770" s="22"/>
      <c r="AV770" s="22"/>
      <c r="AW770" s="22"/>
      <c r="AX770" s="22"/>
      <c r="AY770" s="22"/>
    </row>
    <row r="771" spans="3:51" x14ac:dyDescent="0.25">
      <c r="C771" s="22"/>
      <c r="D771" s="22"/>
      <c r="E771" s="22"/>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c r="AD771" s="22"/>
      <c r="AE771" s="22"/>
      <c r="AF771" s="22"/>
      <c r="AG771" s="22"/>
      <c r="AH771" s="22"/>
      <c r="AI771" s="22"/>
      <c r="AJ771" s="22"/>
      <c r="AK771" s="22"/>
      <c r="AL771" s="22"/>
      <c r="AM771" s="22"/>
      <c r="AN771" s="22"/>
      <c r="AO771" s="22"/>
      <c r="AP771" s="22"/>
      <c r="AQ771" s="22"/>
      <c r="AR771" s="22"/>
      <c r="AS771" s="22"/>
      <c r="AT771" s="22"/>
      <c r="AU771" s="22"/>
      <c r="AV771" s="22"/>
      <c r="AW771" s="22"/>
      <c r="AX771" s="22"/>
      <c r="AY771" s="22"/>
    </row>
    <row r="772" spans="3:51" x14ac:dyDescent="0.25">
      <c r="C772" s="22"/>
      <c r="D772" s="22"/>
      <c r="E772" s="22"/>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c r="AD772" s="22"/>
      <c r="AE772" s="22"/>
      <c r="AF772" s="22"/>
      <c r="AG772" s="22"/>
      <c r="AH772" s="22"/>
      <c r="AI772" s="22"/>
      <c r="AJ772" s="22"/>
      <c r="AK772" s="22"/>
      <c r="AL772" s="22"/>
      <c r="AM772" s="22"/>
      <c r="AN772" s="22"/>
      <c r="AO772" s="22"/>
      <c r="AP772" s="22"/>
      <c r="AQ772" s="22"/>
      <c r="AR772" s="22"/>
      <c r="AS772" s="22"/>
      <c r="AT772" s="22"/>
      <c r="AU772" s="22"/>
      <c r="AV772" s="22"/>
      <c r="AW772" s="22"/>
      <c r="AX772" s="22"/>
      <c r="AY772" s="22"/>
    </row>
    <row r="773" spans="3:51" x14ac:dyDescent="0.25">
      <c r="C773" s="22"/>
      <c r="D773" s="22"/>
      <c r="E773" s="22"/>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c r="AD773" s="22"/>
      <c r="AE773" s="22"/>
      <c r="AF773" s="22"/>
      <c r="AG773" s="22"/>
      <c r="AH773" s="22"/>
      <c r="AI773" s="22"/>
      <c r="AJ773" s="22"/>
      <c r="AK773" s="22"/>
      <c r="AL773" s="22"/>
      <c r="AM773" s="22"/>
      <c r="AN773" s="22"/>
      <c r="AO773" s="22"/>
      <c r="AP773" s="22"/>
      <c r="AQ773" s="22"/>
      <c r="AR773" s="22"/>
      <c r="AS773" s="22"/>
      <c r="AT773" s="22"/>
      <c r="AU773" s="22"/>
      <c r="AV773" s="22"/>
      <c r="AW773" s="22"/>
      <c r="AX773" s="22"/>
      <c r="AY773" s="22"/>
    </row>
    <row r="774" spans="3:51" x14ac:dyDescent="0.25">
      <c r="C774" s="22"/>
      <c r="D774" s="22"/>
      <c r="E774" s="22"/>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c r="AD774" s="22"/>
      <c r="AE774" s="22"/>
      <c r="AF774" s="22"/>
      <c r="AG774" s="22"/>
      <c r="AH774" s="22"/>
      <c r="AI774" s="22"/>
      <c r="AJ774" s="22"/>
      <c r="AK774" s="22"/>
      <c r="AL774" s="22"/>
      <c r="AM774" s="22"/>
      <c r="AN774" s="22"/>
      <c r="AO774" s="22"/>
      <c r="AP774" s="22"/>
      <c r="AQ774" s="22"/>
      <c r="AR774" s="22"/>
      <c r="AS774" s="22"/>
      <c r="AT774" s="22"/>
      <c r="AU774" s="22"/>
      <c r="AV774" s="22"/>
      <c r="AW774" s="22"/>
      <c r="AX774" s="22"/>
      <c r="AY774" s="22"/>
    </row>
    <row r="775" spans="3:51" x14ac:dyDescent="0.25">
      <c r="C775" s="22"/>
      <c r="D775" s="22"/>
      <c r="E775" s="22"/>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c r="AD775" s="22"/>
      <c r="AE775" s="22"/>
      <c r="AF775" s="22"/>
      <c r="AG775" s="22"/>
      <c r="AH775" s="22"/>
      <c r="AI775" s="22"/>
      <c r="AJ775" s="22"/>
      <c r="AK775" s="22"/>
      <c r="AL775" s="22"/>
      <c r="AM775" s="22"/>
      <c r="AN775" s="22"/>
      <c r="AO775" s="22"/>
      <c r="AP775" s="22"/>
      <c r="AQ775" s="22"/>
      <c r="AR775" s="22"/>
      <c r="AS775" s="22"/>
      <c r="AT775" s="22"/>
      <c r="AU775" s="22"/>
      <c r="AV775" s="22"/>
      <c r="AW775" s="22"/>
      <c r="AX775" s="22"/>
      <c r="AY775" s="22"/>
    </row>
    <row r="776" spans="3:51" x14ac:dyDescent="0.25">
      <c r="C776" s="22"/>
      <c r="D776" s="22"/>
      <c r="E776" s="22"/>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c r="AD776" s="22"/>
      <c r="AE776" s="22"/>
      <c r="AF776" s="22"/>
      <c r="AG776" s="22"/>
      <c r="AH776" s="22"/>
      <c r="AI776" s="22"/>
      <c r="AJ776" s="22"/>
      <c r="AK776" s="22"/>
      <c r="AL776" s="22"/>
      <c r="AM776" s="22"/>
      <c r="AN776" s="22"/>
      <c r="AO776" s="22"/>
      <c r="AP776" s="22"/>
      <c r="AQ776" s="22"/>
      <c r="AR776" s="22"/>
      <c r="AS776" s="22"/>
      <c r="AT776" s="22"/>
      <c r="AU776" s="22"/>
      <c r="AV776" s="22"/>
      <c r="AW776" s="22"/>
      <c r="AX776" s="22"/>
      <c r="AY776" s="22"/>
    </row>
    <row r="777" spans="3:51" x14ac:dyDescent="0.25">
      <c r="C777" s="22"/>
      <c r="D777" s="22"/>
      <c r="E777" s="22"/>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c r="AD777" s="22"/>
      <c r="AE777" s="22"/>
      <c r="AF777" s="22"/>
      <c r="AG777" s="22"/>
      <c r="AH777" s="22"/>
      <c r="AI777" s="22"/>
      <c r="AJ777" s="22"/>
      <c r="AK777" s="22"/>
      <c r="AL777" s="22"/>
      <c r="AM777" s="22"/>
      <c r="AN777" s="22"/>
      <c r="AO777" s="22"/>
      <c r="AP777" s="22"/>
      <c r="AQ777" s="22"/>
      <c r="AR777" s="22"/>
      <c r="AS777" s="22"/>
      <c r="AT777" s="22"/>
      <c r="AU777" s="22"/>
      <c r="AV777" s="22"/>
      <c r="AW777" s="22"/>
      <c r="AX777" s="22"/>
      <c r="AY777" s="22"/>
    </row>
    <row r="778" spans="3:51" x14ac:dyDescent="0.25">
      <c r="C778" s="22"/>
      <c r="D778" s="22"/>
      <c r="E778" s="22"/>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c r="AD778" s="22"/>
      <c r="AE778" s="22"/>
      <c r="AF778" s="22"/>
      <c r="AG778" s="22"/>
      <c r="AH778" s="22"/>
      <c r="AI778" s="22"/>
      <c r="AJ778" s="22"/>
      <c r="AK778" s="22"/>
      <c r="AL778" s="22"/>
      <c r="AM778" s="22"/>
      <c r="AN778" s="22"/>
      <c r="AO778" s="22"/>
      <c r="AP778" s="22"/>
      <c r="AQ778" s="22"/>
      <c r="AR778" s="22"/>
      <c r="AS778" s="22"/>
      <c r="AT778" s="22"/>
      <c r="AU778" s="22"/>
      <c r="AV778" s="22"/>
      <c r="AW778" s="22"/>
      <c r="AX778" s="22"/>
      <c r="AY778" s="22"/>
    </row>
    <row r="779" spans="3:51" x14ac:dyDescent="0.25">
      <c r="C779" s="22"/>
      <c r="D779" s="22"/>
      <c r="E779" s="22"/>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c r="AD779" s="22"/>
      <c r="AE779" s="22"/>
      <c r="AF779" s="22"/>
      <c r="AG779" s="22"/>
      <c r="AH779" s="22"/>
      <c r="AI779" s="22"/>
      <c r="AJ779" s="22"/>
      <c r="AK779" s="22"/>
      <c r="AL779" s="22"/>
      <c r="AM779" s="22"/>
      <c r="AN779" s="22"/>
      <c r="AO779" s="22"/>
      <c r="AP779" s="22"/>
      <c r="AQ779" s="22"/>
      <c r="AR779" s="22"/>
      <c r="AS779" s="22"/>
      <c r="AT779" s="22"/>
      <c r="AU779" s="22"/>
      <c r="AV779" s="22"/>
      <c r="AW779" s="22"/>
      <c r="AX779" s="22"/>
      <c r="AY779" s="22"/>
    </row>
    <row r="780" spans="3:51" x14ac:dyDescent="0.25">
      <c r="C780" s="22"/>
      <c r="D780" s="22"/>
      <c r="E780" s="22"/>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c r="AD780" s="22"/>
      <c r="AE780" s="22"/>
      <c r="AF780" s="22"/>
      <c r="AG780" s="22"/>
      <c r="AH780" s="22"/>
      <c r="AI780" s="22"/>
      <c r="AJ780" s="22"/>
      <c r="AK780" s="22"/>
      <c r="AL780" s="22"/>
      <c r="AM780" s="22"/>
      <c r="AN780" s="22"/>
      <c r="AO780" s="22"/>
      <c r="AP780" s="22"/>
      <c r="AQ780" s="22"/>
      <c r="AR780" s="22"/>
      <c r="AS780" s="22"/>
      <c r="AT780" s="22"/>
      <c r="AU780" s="22"/>
      <c r="AV780" s="22"/>
      <c r="AW780" s="22"/>
      <c r="AX780" s="22"/>
      <c r="AY780" s="22"/>
    </row>
    <row r="781" spans="3:51" x14ac:dyDescent="0.25">
      <c r="C781" s="22"/>
      <c r="D781" s="22"/>
      <c r="E781" s="22"/>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c r="AD781" s="22"/>
      <c r="AE781" s="22"/>
      <c r="AF781" s="22"/>
      <c r="AG781" s="22"/>
      <c r="AH781" s="22"/>
      <c r="AI781" s="22"/>
      <c r="AJ781" s="22"/>
      <c r="AK781" s="22"/>
      <c r="AL781" s="22"/>
      <c r="AM781" s="22"/>
      <c r="AN781" s="22"/>
      <c r="AO781" s="22"/>
      <c r="AP781" s="22"/>
      <c r="AQ781" s="22"/>
      <c r="AR781" s="22"/>
      <c r="AS781" s="22"/>
      <c r="AT781" s="22"/>
      <c r="AU781" s="22"/>
      <c r="AV781" s="22"/>
      <c r="AW781" s="22"/>
      <c r="AX781" s="22"/>
      <c r="AY781" s="22"/>
    </row>
    <row r="782" spans="3:51" x14ac:dyDescent="0.25">
      <c r="C782" s="22"/>
      <c r="D782" s="22"/>
      <c r="E782" s="22"/>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c r="AD782" s="22"/>
      <c r="AE782" s="22"/>
      <c r="AF782" s="22"/>
      <c r="AG782" s="22"/>
      <c r="AH782" s="22"/>
      <c r="AI782" s="22"/>
      <c r="AJ782" s="22"/>
      <c r="AK782" s="22"/>
      <c r="AL782" s="22"/>
      <c r="AM782" s="22"/>
      <c r="AN782" s="22"/>
      <c r="AO782" s="22"/>
      <c r="AP782" s="22"/>
      <c r="AQ782" s="22"/>
      <c r="AR782" s="22"/>
      <c r="AS782" s="22"/>
      <c r="AT782" s="22"/>
      <c r="AU782" s="22"/>
      <c r="AV782" s="22"/>
      <c r="AW782" s="22"/>
      <c r="AX782" s="22"/>
      <c r="AY782" s="22"/>
    </row>
    <row r="783" spans="3:51" x14ac:dyDescent="0.25">
      <c r="C783" s="22"/>
      <c r="D783" s="22"/>
      <c r="E783" s="22"/>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c r="AD783" s="22"/>
      <c r="AE783" s="22"/>
      <c r="AF783" s="22"/>
      <c r="AG783" s="22"/>
      <c r="AH783" s="22"/>
      <c r="AI783" s="22"/>
      <c r="AJ783" s="22"/>
      <c r="AK783" s="22"/>
      <c r="AL783" s="22"/>
      <c r="AM783" s="22"/>
      <c r="AN783" s="22"/>
      <c r="AO783" s="22"/>
      <c r="AP783" s="22"/>
      <c r="AQ783" s="22"/>
      <c r="AR783" s="22"/>
      <c r="AS783" s="22"/>
      <c r="AT783" s="22"/>
      <c r="AU783" s="22"/>
      <c r="AV783" s="22"/>
      <c r="AW783" s="22"/>
      <c r="AX783" s="22"/>
      <c r="AY783" s="22"/>
    </row>
    <row r="784" spans="3:51" x14ac:dyDescent="0.25">
      <c r="C784" s="22"/>
      <c r="D784" s="22"/>
      <c r="E784" s="22"/>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c r="AD784" s="22"/>
      <c r="AE784" s="22"/>
      <c r="AF784" s="22"/>
      <c r="AG784" s="22"/>
      <c r="AH784" s="22"/>
      <c r="AI784" s="22"/>
      <c r="AJ784" s="22"/>
      <c r="AK784" s="22"/>
      <c r="AL784" s="22"/>
      <c r="AM784" s="22"/>
      <c r="AN784" s="22"/>
      <c r="AO784" s="22"/>
      <c r="AP784" s="22"/>
      <c r="AQ784" s="22"/>
      <c r="AR784" s="22"/>
      <c r="AS784" s="22"/>
      <c r="AT784" s="22"/>
      <c r="AU784" s="22"/>
      <c r="AV784" s="22"/>
      <c r="AW784" s="22"/>
      <c r="AX784" s="22"/>
      <c r="AY784" s="22"/>
    </row>
    <row r="785" spans="3:51" x14ac:dyDescent="0.25">
      <c r="C785" s="22"/>
      <c r="D785" s="22"/>
      <c r="E785" s="22"/>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c r="AD785" s="22"/>
      <c r="AE785" s="22"/>
      <c r="AF785" s="22"/>
      <c r="AG785" s="22"/>
      <c r="AH785" s="22"/>
      <c r="AI785" s="22"/>
      <c r="AJ785" s="22"/>
      <c r="AK785" s="22"/>
      <c r="AL785" s="22"/>
      <c r="AM785" s="22"/>
      <c r="AN785" s="22"/>
      <c r="AO785" s="22"/>
      <c r="AP785" s="22"/>
      <c r="AQ785" s="22"/>
      <c r="AR785" s="22"/>
      <c r="AS785" s="22"/>
      <c r="AT785" s="22"/>
      <c r="AU785" s="22"/>
      <c r="AV785" s="22"/>
      <c r="AW785" s="22"/>
      <c r="AX785" s="22"/>
      <c r="AY785" s="22"/>
    </row>
    <row r="786" spans="3:51" x14ac:dyDescent="0.25">
      <c r="C786" s="22"/>
      <c r="D786" s="22"/>
      <c r="E786" s="22"/>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c r="AD786" s="22"/>
      <c r="AE786" s="22"/>
      <c r="AF786" s="22"/>
      <c r="AG786" s="22"/>
      <c r="AH786" s="22"/>
      <c r="AI786" s="22"/>
      <c r="AJ786" s="22"/>
      <c r="AK786" s="22"/>
      <c r="AL786" s="22"/>
      <c r="AM786" s="22"/>
      <c r="AN786" s="22"/>
      <c r="AO786" s="22"/>
      <c r="AP786" s="22"/>
      <c r="AQ786" s="22"/>
      <c r="AR786" s="22"/>
      <c r="AS786" s="22"/>
      <c r="AT786" s="22"/>
      <c r="AU786" s="22"/>
      <c r="AV786" s="22"/>
      <c r="AW786" s="22"/>
      <c r="AX786" s="22"/>
      <c r="AY786" s="22"/>
    </row>
    <row r="787" spans="3:51" x14ac:dyDescent="0.25">
      <c r="C787" s="22"/>
      <c r="D787" s="22"/>
      <c r="E787" s="22"/>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c r="AD787" s="22"/>
      <c r="AE787" s="22"/>
      <c r="AF787" s="22"/>
      <c r="AG787" s="22"/>
      <c r="AH787" s="22"/>
      <c r="AI787" s="22"/>
      <c r="AJ787" s="22"/>
      <c r="AK787" s="22"/>
      <c r="AL787" s="22"/>
      <c r="AM787" s="22"/>
      <c r="AN787" s="22"/>
      <c r="AO787" s="22"/>
      <c r="AP787" s="22"/>
      <c r="AQ787" s="22"/>
      <c r="AR787" s="22"/>
      <c r="AS787" s="22"/>
      <c r="AT787" s="22"/>
      <c r="AU787" s="22"/>
      <c r="AV787" s="22"/>
      <c r="AW787" s="22"/>
      <c r="AX787" s="22"/>
      <c r="AY787" s="22"/>
    </row>
    <row r="788" spans="3:51" x14ac:dyDescent="0.25">
      <c r="C788" s="22"/>
      <c r="D788" s="22"/>
      <c r="E788" s="22"/>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c r="AD788" s="22"/>
      <c r="AE788" s="22"/>
      <c r="AF788" s="22"/>
      <c r="AG788" s="22"/>
      <c r="AH788" s="22"/>
      <c r="AI788" s="22"/>
      <c r="AJ788" s="22"/>
      <c r="AK788" s="22"/>
      <c r="AL788" s="22"/>
      <c r="AM788" s="22"/>
      <c r="AN788" s="22"/>
      <c r="AO788" s="22"/>
      <c r="AP788" s="22"/>
      <c r="AQ788" s="22"/>
      <c r="AR788" s="22"/>
      <c r="AS788" s="22"/>
      <c r="AT788" s="22"/>
      <c r="AU788" s="22"/>
      <c r="AV788" s="22"/>
      <c r="AW788" s="22"/>
      <c r="AX788" s="22"/>
      <c r="AY788" s="22"/>
    </row>
    <row r="789" spans="3:51" x14ac:dyDescent="0.25">
      <c r="C789" s="22"/>
      <c r="D789" s="22"/>
      <c r="E789" s="22"/>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c r="AD789" s="22"/>
      <c r="AE789" s="22"/>
      <c r="AF789" s="22"/>
      <c r="AG789" s="22"/>
      <c r="AH789" s="22"/>
      <c r="AI789" s="22"/>
      <c r="AJ789" s="22"/>
      <c r="AK789" s="22"/>
      <c r="AL789" s="22"/>
      <c r="AM789" s="22"/>
      <c r="AN789" s="22"/>
      <c r="AO789" s="22"/>
      <c r="AP789" s="22"/>
      <c r="AQ789" s="22"/>
      <c r="AR789" s="22"/>
      <c r="AS789" s="22"/>
      <c r="AT789" s="22"/>
      <c r="AU789" s="22"/>
      <c r="AV789" s="22"/>
      <c r="AW789" s="22"/>
      <c r="AX789" s="22"/>
      <c r="AY789" s="22"/>
    </row>
    <row r="790" spans="3:51" x14ac:dyDescent="0.25">
      <c r="C790" s="22"/>
      <c r="D790" s="22"/>
      <c r="E790" s="22"/>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c r="AD790" s="22"/>
      <c r="AE790" s="22"/>
      <c r="AF790" s="22"/>
      <c r="AG790" s="22"/>
      <c r="AH790" s="22"/>
      <c r="AI790" s="22"/>
      <c r="AJ790" s="22"/>
      <c r="AK790" s="22"/>
      <c r="AL790" s="22"/>
      <c r="AM790" s="22"/>
      <c r="AN790" s="22"/>
      <c r="AO790" s="22"/>
      <c r="AP790" s="22"/>
      <c r="AQ790" s="22"/>
      <c r="AR790" s="22"/>
      <c r="AS790" s="22"/>
      <c r="AT790" s="22"/>
      <c r="AU790" s="22"/>
      <c r="AV790" s="22"/>
      <c r="AW790" s="22"/>
      <c r="AX790" s="22"/>
      <c r="AY790" s="22"/>
    </row>
    <row r="791" spans="3:51" x14ac:dyDescent="0.25">
      <c r="C791" s="22"/>
      <c r="D791" s="22"/>
      <c r="E791" s="22"/>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c r="AD791" s="22"/>
      <c r="AE791" s="22"/>
      <c r="AF791" s="22"/>
      <c r="AG791" s="22"/>
      <c r="AH791" s="22"/>
      <c r="AI791" s="22"/>
      <c r="AJ791" s="22"/>
      <c r="AK791" s="22"/>
      <c r="AL791" s="22"/>
      <c r="AM791" s="22"/>
      <c r="AN791" s="22"/>
      <c r="AO791" s="22"/>
      <c r="AP791" s="22"/>
      <c r="AQ791" s="22"/>
      <c r="AR791" s="22"/>
      <c r="AS791" s="22"/>
      <c r="AT791" s="22"/>
      <c r="AU791" s="22"/>
      <c r="AV791" s="22"/>
      <c r="AW791" s="22"/>
      <c r="AX791" s="22"/>
      <c r="AY791" s="22"/>
    </row>
    <row r="792" spans="3:51" x14ac:dyDescent="0.25">
      <c r="C792" s="22"/>
      <c r="D792" s="22"/>
      <c r="E792" s="22"/>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c r="AD792" s="22"/>
      <c r="AE792" s="22"/>
      <c r="AF792" s="22"/>
      <c r="AG792" s="22"/>
      <c r="AH792" s="22"/>
      <c r="AI792" s="22"/>
      <c r="AJ792" s="22"/>
      <c r="AK792" s="22"/>
      <c r="AL792" s="22"/>
      <c r="AM792" s="22"/>
      <c r="AN792" s="22"/>
      <c r="AO792" s="22"/>
      <c r="AP792" s="22"/>
      <c r="AQ792" s="22"/>
      <c r="AR792" s="22"/>
      <c r="AS792" s="22"/>
      <c r="AT792" s="22"/>
      <c r="AU792" s="22"/>
      <c r="AV792" s="22"/>
      <c r="AW792" s="22"/>
      <c r="AX792" s="22"/>
      <c r="AY792" s="22"/>
    </row>
    <row r="793" spans="3:51" x14ac:dyDescent="0.25">
      <c r="C793" s="22"/>
      <c r="D793" s="22"/>
      <c r="E793" s="22"/>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c r="AD793" s="22"/>
      <c r="AE793" s="22"/>
      <c r="AF793" s="22"/>
      <c r="AG793" s="22"/>
      <c r="AH793" s="22"/>
      <c r="AI793" s="22"/>
      <c r="AJ793" s="22"/>
      <c r="AK793" s="22"/>
      <c r="AL793" s="22"/>
      <c r="AM793" s="22"/>
      <c r="AN793" s="22"/>
      <c r="AO793" s="22"/>
      <c r="AP793" s="22"/>
      <c r="AQ793" s="22"/>
      <c r="AR793" s="22"/>
      <c r="AS793" s="22"/>
      <c r="AT793" s="22"/>
      <c r="AU793" s="22"/>
      <c r="AV793" s="22"/>
      <c r="AW793" s="22"/>
      <c r="AX793" s="22"/>
      <c r="AY793" s="22"/>
    </row>
    <row r="794" spans="3:51" x14ac:dyDescent="0.25">
      <c r="C794" s="22"/>
      <c r="D794" s="22"/>
      <c r="E794" s="22"/>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c r="AD794" s="22"/>
      <c r="AE794" s="22"/>
      <c r="AF794" s="22"/>
      <c r="AG794" s="22"/>
      <c r="AH794" s="22"/>
      <c r="AI794" s="22"/>
      <c r="AJ794" s="22"/>
      <c r="AK794" s="22"/>
      <c r="AL794" s="22"/>
      <c r="AM794" s="22"/>
      <c r="AN794" s="22"/>
      <c r="AO794" s="22"/>
      <c r="AP794" s="22"/>
      <c r="AQ794" s="22"/>
      <c r="AR794" s="22"/>
      <c r="AS794" s="22"/>
      <c r="AT794" s="22"/>
      <c r="AU794" s="22"/>
      <c r="AV794" s="22"/>
      <c r="AW794" s="22"/>
      <c r="AX794" s="22"/>
      <c r="AY794" s="22"/>
    </row>
    <row r="795" spans="3:51" x14ac:dyDescent="0.25">
      <c r="C795" s="22"/>
      <c r="D795" s="22"/>
      <c r="E795" s="22"/>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c r="AD795" s="22"/>
      <c r="AE795" s="22"/>
      <c r="AF795" s="22"/>
      <c r="AG795" s="22"/>
      <c r="AH795" s="22"/>
      <c r="AI795" s="22"/>
      <c r="AJ795" s="22"/>
      <c r="AK795" s="22"/>
      <c r="AL795" s="22"/>
      <c r="AM795" s="22"/>
      <c r="AN795" s="22"/>
      <c r="AO795" s="22"/>
      <c r="AP795" s="22"/>
      <c r="AQ795" s="22"/>
      <c r="AR795" s="22"/>
      <c r="AS795" s="22"/>
      <c r="AT795" s="22"/>
      <c r="AU795" s="22"/>
      <c r="AV795" s="22"/>
      <c r="AW795" s="22"/>
      <c r="AX795" s="22"/>
      <c r="AY795" s="22"/>
    </row>
    <row r="796" spans="3:51" x14ac:dyDescent="0.25">
      <c r="C796" s="22"/>
      <c r="D796" s="22"/>
      <c r="E796" s="22"/>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c r="AD796" s="22"/>
      <c r="AE796" s="22"/>
      <c r="AF796" s="22"/>
      <c r="AG796" s="22"/>
      <c r="AH796" s="22"/>
      <c r="AI796" s="22"/>
      <c r="AJ796" s="22"/>
      <c r="AK796" s="22"/>
      <c r="AL796" s="22"/>
      <c r="AM796" s="22"/>
      <c r="AN796" s="22"/>
      <c r="AO796" s="22"/>
      <c r="AP796" s="22"/>
      <c r="AQ796" s="22"/>
      <c r="AR796" s="22"/>
      <c r="AS796" s="22"/>
      <c r="AT796" s="22"/>
      <c r="AU796" s="22"/>
      <c r="AV796" s="22"/>
      <c r="AW796" s="22"/>
      <c r="AX796" s="22"/>
      <c r="AY796" s="22"/>
    </row>
    <row r="797" spans="3:51" x14ac:dyDescent="0.25">
      <c r="C797" s="22"/>
      <c r="D797" s="22"/>
      <c r="E797" s="22"/>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c r="AD797" s="22"/>
      <c r="AE797" s="22"/>
      <c r="AF797" s="22"/>
      <c r="AG797" s="22"/>
      <c r="AH797" s="22"/>
      <c r="AI797" s="22"/>
      <c r="AJ797" s="22"/>
      <c r="AK797" s="22"/>
      <c r="AL797" s="22"/>
      <c r="AM797" s="22"/>
      <c r="AN797" s="22"/>
      <c r="AO797" s="22"/>
      <c r="AP797" s="22"/>
      <c r="AQ797" s="22"/>
      <c r="AR797" s="22"/>
      <c r="AS797" s="22"/>
      <c r="AT797" s="22"/>
      <c r="AU797" s="22"/>
      <c r="AV797" s="22"/>
      <c r="AW797" s="22"/>
      <c r="AX797" s="22"/>
      <c r="AY797" s="22"/>
    </row>
    <row r="798" spans="3:51" x14ac:dyDescent="0.25">
      <c r="C798" s="22"/>
      <c r="D798" s="22"/>
      <c r="E798" s="22"/>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c r="AD798" s="22"/>
      <c r="AE798" s="22"/>
      <c r="AF798" s="22"/>
      <c r="AG798" s="22"/>
      <c r="AH798" s="22"/>
      <c r="AI798" s="22"/>
      <c r="AJ798" s="22"/>
      <c r="AK798" s="22"/>
      <c r="AL798" s="22"/>
      <c r="AM798" s="22"/>
      <c r="AN798" s="22"/>
      <c r="AO798" s="22"/>
      <c r="AP798" s="22"/>
      <c r="AQ798" s="22"/>
      <c r="AR798" s="22"/>
      <c r="AS798" s="22"/>
      <c r="AT798" s="22"/>
      <c r="AU798" s="22"/>
      <c r="AV798" s="22"/>
      <c r="AW798" s="22"/>
      <c r="AX798" s="22"/>
      <c r="AY798" s="22"/>
    </row>
    <row r="799" spans="3:51" x14ac:dyDescent="0.25">
      <c r="C799" s="22"/>
      <c r="D799" s="22"/>
      <c r="E799" s="22"/>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c r="AD799" s="22"/>
      <c r="AE799" s="22"/>
      <c r="AF799" s="22"/>
      <c r="AG799" s="22"/>
      <c r="AH799" s="22"/>
      <c r="AI799" s="22"/>
      <c r="AJ799" s="22"/>
      <c r="AK799" s="22"/>
      <c r="AL799" s="22"/>
      <c r="AM799" s="22"/>
      <c r="AN799" s="22"/>
      <c r="AO799" s="22"/>
      <c r="AP799" s="22"/>
      <c r="AQ799" s="22"/>
      <c r="AR799" s="22"/>
      <c r="AS799" s="22"/>
      <c r="AT799" s="22"/>
      <c r="AU799" s="22"/>
      <c r="AV799" s="22"/>
      <c r="AW799" s="22"/>
      <c r="AX799" s="22"/>
      <c r="AY799" s="22"/>
    </row>
    <row r="800" spans="3:51" x14ac:dyDescent="0.25">
      <c r="C800" s="22"/>
      <c r="D800" s="22"/>
      <c r="E800" s="22"/>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c r="AD800" s="22"/>
      <c r="AE800" s="22"/>
      <c r="AF800" s="22"/>
      <c r="AG800" s="22"/>
      <c r="AH800" s="22"/>
      <c r="AI800" s="22"/>
      <c r="AJ800" s="22"/>
      <c r="AK800" s="22"/>
      <c r="AL800" s="22"/>
      <c r="AM800" s="22"/>
      <c r="AN800" s="22"/>
      <c r="AO800" s="22"/>
      <c r="AP800" s="22"/>
      <c r="AQ800" s="22"/>
      <c r="AR800" s="22"/>
      <c r="AS800" s="22"/>
      <c r="AT800" s="22"/>
      <c r="AU800" s="22"/>
      <c r="AV800" s="22"/>
      <c r="AW800" s="22"/>
      <c r="AX800" s="22"/>
      <c r="AY800" s="22"/>
    </row>
    <row r="801" spans="3:51" x14ac:dyDescent="0.25">
      <c r="C801" s="22"/>
      <c r="D801" s="22"/>
      <c r="E801" s="22"/>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c r="AD801" s="22"/>
      <c r="AE801" s="22"/>
      <c r="AF801" s="22"/>
      <c r="AG801" s="22"/>
      <c r="AH801" s="22"/>
      <c r="AI801" s="22"/>
      <c r="AJ801" s="22"/>
      <c r="AK801" s="22"/>
      <c r="AL801" s="22"/>
      <c r="AM801" s="22"/>
      <c r="AN801" s="22"/>
      <c r="AO801" s="22"/>
      <c r="AP801" s="22"/>
      <c r="AQ801" s="22"/>
      <c r="AR801" s="22"/>
      <c r="AS801" s="22"/>
      <c r="AT801" s="22"/>
      <c r="AU801" s="22"/>
      <c r="AV801" s="22"/>
      <c r="AW801" s="22"/>
      <c r="AX801" s="22"/>
      <c r="AY801" s="22"/>
    </row>
    <row r="802" spans="3:51" x14ac:dyDescent="0.25">
      <c r="C802" s="22"/>
      <c r="D802" s="22"/>
      <c r="E802" s="22"/>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c r="AD802" s="22"/>
      <c r="AE802" s="22"/>
      <c r="AF802" s="22"/>
      <c r="AG802" s="22"/>
      <c r="AH802" s="22"/>
      <c r="AI802" s="22"/>
      <c r="AJ802" s="22"/>
      <c r="AK802" s="22"/>
      <c r="AL802" s="22"/>
      <c r="AM802" s="22"/>
      <c r="AN802" s="22"/>
      <c r="AO802" s="22"/>
      <c r="AP802" s="22"/>
      <c r="AQ802" s="22"/>
      <c r="AR802" s="22"/>
      <c r="AS802" s="22"/>
      <c r="AT802" s="22"/>
      <c r="AU802" s="22"/>
      <c r="AV802" s="22"/>
      <c r="AW802" s="22"/>
      <c r="AX802" s="22"/>
      <c r="AY802" s="22"/>
    </row>
    <row r="803" spans="3:51" x14ac:dyDescent="0.25">
      <c r="C803" s="22"/>
      <c r="D803" s="22"/>
      <c r="E803" s="22"/>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c r="AD803" s="22"/>
      <c r="AE803" s="22"/>
      <c r="AF803" s="22"/>
      <c r="AG803" s="22"/>
      <c r="AH803" s="22"/>
      <c r="AI803" s="22"/>
      <c r="AJ803" s="22"/>
      <c r="AK803" s="22"/>
      <c r="AL803" s="22"/>
      <c r="AM803" s="22"/>
      <c r="AN803" s="22"/>
      <c r="AO803" s="22"/>
      <c r="AP803" s="22"/>
      <c r="AQ803" s="22"/>
      <c r="AR803" s="22"/>
      <c r="AS803" s="22"/>
      <c r="AT803" s="22"/>
      <c r="AU803" s="22"/>
      <c r="AV803" s="22"/>
      <c r="AW803" s="22"/>
      <c r="AX803" s="22"/>
      <c r="AY803" s="22"/>
    </row>
    <row r="804" spans="3:51" x14ac:dyDescent="0.25">
      <c r="C804" s="22"/>
      <c r="D804" s="22"/>
      <c r="E804" s="22"/>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c r="AD804" s="22"/>
      <c r="AE804" s="22"/>
      <c r="AF804" s="22"/>
      <c r="AG804" s="22"/>
      <c r="AH804" s="22"/>
      <c r="AI804" s="22"/>
      <c r="AJ804" s="22"/>
      <c r="AK804" s="22"/>
      <c r="AL804" s="22"/>
      <c r="AM804" s="22"/>
      <c r="AN804" s="22"/>
      <c r="AO804" s="22"/>
      <c r="AP804" s="22"/>
      <c r="AQ804" s="22"/>
      <c r="AR804" s="22"/>
      <c r="AS804" s="22"/>
      <c r="AT804" s="22"/>
      <c r="AU804" s="22"/>
      <c r="AV804" s="22"/>
      <c r="AW804" s="22"/>
      <c r="AX804" s="22"/>
      <c r="AY804" s="22"/>
    </row>
    <row r="805" spans="3:51" x14ac:dyDescent="0.25">
      <c r="C805" s="22"/>
      <c r="D805" s="22"/>
      <c r="E805" s="22"/>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c r="AD805" s="22"/>
      <c r="AE805" s="22"/>
      <c r="AF805" s="22"/>
      <c r="AG805" s="22"/>
      <c r="AH805" s="22"/>
      <c r="AI805" s="22"/>
      <c r="AJ805" s="22"/>
      <c r="AK805" s="22"/>
      <c r="AL805" s="22"/>
      <c r="AM805" s="22"/>
      <c r="AN805" s="22"/>
      <c r="AO805" s="22"/>
      <c r="AP805" s="22"/>
      <c r="AQ805" s="22"/>
      <c r="AR805" s="22"/>
      <c r="AS805" s="22"/>
      <c r="AT805" s="22"/>
      <c r="AU805" s="22"/>
      <c r="AV805" s="22"/>
      <c r="AW805" s="22"/>
      <c r="AX805" s="22"/>
      <c r="AY805" s="22"/>
    </row>
    <row r="806" spans="3:51" x14ac:dyDescent="0.25">
      <c r="C806" s="22"/>
      <c r="D806" s="22"/>
      <c r="E806" s="22"/>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c r="AD806" s="22"/>
      <c r="AE806" s="22"/>
      <c r="AF806" s="22"/>
      <c r="AG806" s="22"/>
      <c r="AH806" s="22"/>
      <c r="AI806" s="22"/>
      <c r="AJ806" s="22"/>
      <c r="AK806" s="22"/>
      <c r="AL806" s="22"/>
      <c r="AM806" s="22"/>
      <c r="AN806" s="22"/>
      <c r="AO806" s="22"/>
      <c r="AP806" s="22"/>
      <c r="AQ806" s="22"/>
      <c r="AR806" s="22"/>
      <c r="AS806" s="22"/>
      <c r="AT806" s="22"/>
      <c r="AU806" s="22"/>
      <c r="AV806" s="22"/>
      <c r="AW806" s="22"/>
      <c r="AX806" s="22"/>
      <c r="AY806" s="22"/>
    </row>
    <row r="807" spans="3:51" x14ac:dyDescent="0.25">
      <c r="C807" s="22"/>
      <c r="D807" s="22"/>
      <c r="E807" s="22"/>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c r="AD807" s="22"/>
      <c r="AE807" s="22"/>
      <c r="AF807" s="22"/>
      <c r="AG807" s="22"/>
      <c r="AH807" s="22"/>
      <c r="AI807" s="22"/>
      <c r="AJ807" s="22"/>
      <c r="AK807" s="22"/>
      <c r="AL807" s="22"/>
      <c r="AM807" s="22"/>
      <c r="AN807" s="22"/>
      <c r="AO807" s="22"/>
      <c r="AP807" s="22"/>
      <c r="AQ807" s="22"/>
      <c r="AR807" s="22"/>
      <c r="AS807" s="22"/>
      <c r="AT807" s="22"/>
      <c r="AU807" s="22"/>
      <c r="AV807" s="22"/>
      <c r="AW807" s="22"/>
      <c r="AX807" s="22"/>
      <c r="AY807" s="22"/>
    </row>
    <row r="808" spans="3:51" x14ac:dyDescent="0.25">
      <c r="C808" s="22"/>
      <c r="D808" s="22"/>
      <c r="E808" s="22"/>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c r="AD808" s="22"/>
      <c r="AE808" s="22"/>
      <c r="AF808" s="22"/>
      <c r="AG808" s="22"/>
      <c r="AH808" s="22"/>
      <c r="AI808" s="22"/>
      <c r="AJ808" s="22"/>
      <c r="AK808" s="22"/>
      <c r="AL808" s="22"/>
      <c r="AM808" s="22"/>
      <c r="AN808" s="22"/>
      <c r="AO808" s="22"/>
      <c r="AP808" s="22"/>
      <c r="AQ808" s="22"/>
      <c r="AR808" s="22"/>
      <c r="AS808" s="22"/>
      <c r="AT808" s="22"/>
      <c r="AU808" s="22"/>
      <c r="AV808" s="22"/>
      <c r="AW808" s="22"/>
      <c r="AX808" s="22"/>
      <c r="AY808" s="22"/>
    </row>
    <row r="809" spans="3:51" x14ac:dyDescent="0.25">
      <c r="C809" s="22"/>
      <c r="D809" s="22"/>
      <c r="E809" s="22"/>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c r="AD809" s="22"/>
      <c r="AE809" s="22"/>
      <c r="AF809" s="22"/>
      <c r="AG809" s="22"/>
      <c r="AH809" s="22"/>
      <c r="AI809" s="22"/>
      <c r="AJ809" s="22"/>
      <c r="AK809" s="22"/>
      <c r="AL809" s="22"/>
      <c r="AM809" s="22"/>
      <c r="AN809" s="22"/>
      <c r="AO809" s="22"/>
      <c r="AP809" s="22"/>
      <c r="AQ809" s="22"/>
      <c r="AR809" s="22"/>
      <c r="AS809" s="22"/>
      <c r="AT809" s="22"/>
      <c r="AU809" s="22"/>
      <c r="AV809" s="22"/>
      <c r="AW809" s="22"/>
      <c r="AX809" s="22"/>
      <c r="AY809" s="22"/>
    </row>
    <row r="810" spans="3:51" x14ac:dyDescent="0.25">
      <c r="C810" s="22"/>
      <c r="D810" s="22"/>
      <c r="E810" s="22"/>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c r="AD810" s="22"/>
      <c r="AE810" s="22"/>
      <c r="AF810" s="22"/>
      <c r="AG810" s="22"/>
      <c r="AH810" s="22"/>
      <c r="AI810" s="22"/>
      <c r="AJ810" s="22"/>
      <c r="AK810" s="22"/>
      <c r="AL810" s="22"/>
      <c r="AM810" s="22"/>
      <c r="AN810" s="22"/>
      <c r="AO810" s="22"/>
      <c r="AP810" s="22"/>
      <c r="AQ810" s="22"/>
      <c r="AR810" s="22"/>
      <c r="AS810" s="22"/>
      <c r="AT810" s="22"/>
      <c r="AU810" s="22"/>
      <c r="AV810" s="22"/>
      <c r="AW810" s="22"/>
      <c r="AX810" s="22"/>
      <c r="AY810" s="22"/>
    </row>
    <row r="811" spans="3:51" x14ac:dyDescent="0.25">
      <c r="C811" s="22"/>
      <c r="D811" s="22"/>
      <c r="E811" s="22"/>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c r="AD811" s="22"/>
      <c r="AE811" s="22"/>
      <c r="AF811" s="22"/>
      <c r="AG811" s="22"/>
      <c r="AH811" s="22"/>
      <c r="AI811" s="22"/>
      <c r="AJ811" s="22"/>
      <c r="AK811" s="22"/>
      <c r="AL811" s="22"/>
      <c r="AM811" s="22"/>
      <c r="AN811" s="22"/>
      <c r="AO811" s="22"/>
      <c r="AP811" s="22"/>
      <c r="AQ811" s="22"/>
      <c r="AR811" s="22"/>
      <c r="AS811" s="22"/>
      <c r="AT811" s="22"/>
      <c r="AU811" s="22"/>
      <c r="AV811" s="22"/>
      <c r="AW811" s="22"/>
      <c r="AX811" s="22"/>
      <c r="AY811" s="22"/>
    </row>
    <row r="812" spans="3:51" x14ac:dyDescent="0.25">
      <c r="C812" s="22"/>
      <c r="D812" s="22"/>
      <c r="E812" s="22"/>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c r="AD812" s="22"/>
      <c r="AE812" s="22"/>
      <c r="AF812" s="22"/>
      <c r="AG812" s="22"/>
      <c r="AH812" s="22"/>
      <c r="AI812" s="22"/>
      <c r="AJ812" s="22"/>
      <c r="AK812" s="22"/>
      <c r="AL812" s="22"/>
      <c r="AM812" s="22"/>
      <c r="AN812" s="22"/>
      <c r="AO812" s="22"/>
      <c r="AP812" s="22"/>
      <c r="AQ812" s="22"/>
      <c r="AR812" s="22"/>
      <c r="AS812" s="22"/>
      <c r="AT812" s="22"/>
      <c r="AU812" s="22"/>
      <c r="AV812" s="22"/>
      <c r="AW812" s="22"/>
      <c r="AX812" s="22"/>
      <c r="AY812" s="22"/>
    </row>
    <row r="813" spans="3:51" x14ac:dyDescent="0.25">
      <c r="C813" s="22"/>
      <c r="D813" s="22"/>
      <c r="E813" s="22"/>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c r="AD813" s="22"/>
      <c r="AE813" s="22"/>
      <c r="AF813" s="22"/>
      <c r="AG813" s="22"/>
      <c r="AH813" s="22"/>
      <c r="AI813" s="22"/>
      <c r="AJ813" s="22"/>
      <c r="AK813" s="22"/>
      <c r="AL813" s="22"/>
      <c r="AM813" s="22"/>
      <c r="AN813" s="22"/>
      <c r="AO813" s="22"/>
      <c r="AP813" s="22"/>
      <c r="AQ813" s="22"/>
      <c r="AR813" s="22"/>
      <c r="AS813" s="22"/>
      <c r="AT813" s="22"/>
      <c r="AU813" s="22"/>
      <c r="AV813" s="22"/>
      <c r="AW813" s="22"/>
      <c r="AX813" s="22"/>
      <c r="AY813" s="22"/>
    </row>
    <row r="814" spans="3:51" x14ac:dyDescent="0.25">
      <c r="C814" s="22"/>
      <c r="D814" s="22"/>
      <c r="E814" s="22"/>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c r="AD814" s="22"/>
      <c r="AE814" s="22"/>
      <c r="AF814" s="22"/>
      <c r="AG814" s="22"/>
      <c r="AH814" s="22"/>
      <c r="AI814" s="22"/>
      <c r="AJ814" s="22"/>
      <c r="AK814" s="22"/>
      <c r="AL814" s="22"/>
      <c r="AM814" s="22"/>
      <c r="AN814" s="22"/>
      <c r="AO814" s="22"/>
      <c r="AP814" s="22"/>
      <c r="AQ814" s="22"/>
      <c r="AR814" s="22"/>
      <c r="AS814" s="22"/>
      <c r="AT814" s="22"/>
      <c r="AU814" s="22"/>
      <c r="AV814" s="22"/>
      <c r="AW814" s="22"/>
      <c r="AX814" s="22"/>
      <c r="AY814" s="22"/>
    </row>
    <row r="815" spans="3:51" x14ac:dyDescent="0.25">
      <c r="C815" s="22"/>
      <c r="D815" s="22"/>
      <c r="E815" s="22"/>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c r="AD815" s="22"/>
      <c r="AE815" s="22"/>
      <c r="AF815" s="22"/>
      <c r="AG815" s="22"/>
      <c r="AH815" s="22"/>
      <c r="AI815" s="22"/>
      <c r="AJ815" s="22"/>
      <c r="AK815" s="22"/>
      <c r="AL815" s="22"/>
      <c r="AM815" s="22"/>
      <c r="AN815" s="22"/>
      <c r="AO815" s="22"/>
      <c r="AP815" s="22"/>
      <c r="AQ815" s="22"/>
      <c r="AR815" s="22"/>
      <c r="AS815" s="22"/>
      <c r="AT815" s="22"/>
      <c r="AU815" s="22"/>
      <c r="AV815" s="22"/>
      <c r="AW815" s="22"/>
      <c r="AX815" s="22"/>
      <c r="AY815" s="22"/>
    </row>
    <row r="816" spans="3:51" x14ac:dyDescent="0.25">
      <c r="C816" s="22"/>
      <c r="D816" s="22"/>
      <c r="E816" s="22"/>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c r="AD816" s="22"/>
      <c r="AE816" s="22"/>
      <c r="AF816" s="22"/>
      <c r="AG816" s="22"/>
      <c r="AH816" s="22"/>
      <c r="AI816" s="22"/>
      <c r="AJ816" s="22"/>
      <c r="AK816" s="22"/>
      <c r="AL816" s="22"/>
      <c r="AM816" s="22"/>
      <c r="AN816" s="22"/>
      <c r="AO816" s="22"/>
      <c r="AP816" s="22"/>
      <c r="AQ816" s="22"/>
      <c r="AR816" s="22"/>
      <c r="AS816" s="22"/>
      <c r="AT816" s="22"/>
      <c r="AU816" s="22"/>
      <c r="AV816" s="22"/>
      <c r="AW816" s="22"/>
      <c r="AX816" s="22"/>
      <c r="AY816" s="22"/>
    </row>
    <row r="817" spans="3:51" x14ac:dyDescent="0.25">
      <c r="C817" s="22"/>
      <c r="D817" s="22"/>
      <c r="E817" s="22"/>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c r="AD817" s="22"/>
      <c r="AE817" s="22"/>
      <c r="AF817" s="22"/>
      <c r="AG817" s="22"/>
      <c r="AH817" s="22"/>
      <c r="AI817" s="22"/>
      <c r="AJ817" s="22"/>
      <c r="AK817" s="22"/>
      <c r="AL817" s="22"/>
      <c r="AM817" s="22"/>
      <c r="AN817" s="22"/>
      <c r="AO817" s="22"/>
      <c r="AP817" s="22"/>
      <c r="AQ817" s="22"/>
      <c r="AR817" s="22"/>
      <c r="AS817" s="22"/>
      <c r="AT817" s="22"/>
      <c r="AU817" s="22"/>
      <c r="AV817" s="22"/>
      <c r="AW817" s="22"/>
      <c r="AX817" s="22"/>
      <c r="AY817" s="22"/>
    </row>
    <row r="818" spans="3:51" x14ac:dyDescent="0.25">
      <c r="C818" s="22"/>
      <c r="D818" s="22"/>
      <c r="E818" s="22"/>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c r="AD818" s="22"/>
      <c r="AE818" s="22"/>
      <c r="AF818" s="22"/>
      <c r="AG818" s="22"/>
      <c r="AH818" s="22"/>
      <c r="AI818" s="22"/>
      <c r="AJ818" s="22"/>
      <c r="AK818" s="22"/>
      <c r="AL818" s="22"/>
      <c r="AM818" s="22"/>
      <c r="AN818" s="22"/>
      <c r="AO818" s="22"/>
      <c r="AP818" s="22"/>
      <c r="AQ818" s="22"/>
      <c r="AR818" s="22"/>
      <c r="AS818" s="22"/>
      <c r="AT818" s="22"/>
      <c r="AU818" s="22"/>
      <c r="AV818" s="22"/>
      <c r="AW818" s="22"/>
      <c r="AX818" s="22"/>
      <c r="AY818" s="22"/>
    </row>
    <row r="819" spans="3:51" x14ac:dyDescent="0.25">
      <c r="C819" s="22"/>
      <c r="D819" s="22"/>
      <c r="E819" s="22"/>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c r="AD819" s="22"/>
      <c r="AE819" s="22"/>
      <c r="AF819" s="22"/>
      <c r="AG819" s="22"/>
      <c r="AH819" s="22"/>
      <c r="AI819" s="22"/>
      <c r="AJ819" s="22"/>
      <c r="AK819" s="22"/>
      <c r="AL819" s="22"/>
      <c r="AM819" s="22"/>
      <c r="AN819" s="22"/>
      <c r="AO819" s="22"/>
      <c r="AP819" s="22"/>
      <c r="AQ819" s="22"/>
      <c r="AR819" s="22"/>
      <c r="AS819" s="22"/>
      <c r="AT819" s="22"/>
      <c r="AU819" s="22"/>
      <c r="AV819" s="22"/>
      <c r="AW819" s="22"/>
      <c r="AX819" s="22"/>
      <c r="AY819" s="22"/>
    </row>
    <row r="820" spans="3:51" x14ac:dyDescent="0.25">
      <c r="C820" s="22"/>
      <c r="D820" s="22"/>
      <c r="E820" s="22"/>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c r="AD820" s="22"/>
      <c r="AE820" s="22"/>
      <c r="AF820" s="22"/>
      <c r="AG820" s="22"/>
      <c r="AH820" s="22"/>
      <c r="AI820" s="22"/>
      <c r="AJ820" s="22"/>
      <c r="AK820" s="22"/>
      <c r="AL820" s="22"/>
      <c r="AM820" s="22"/>
      <c r="AN820" s="22"/>
      <c r="AO820" s="22"/>
      <c r="AP820" s="22"/>
      <c r="AQ820" s="22"/>
      <c r="AR820" s="22"/>
      <c r="AS820" s="22"/>
      <c r="AT820" s="22"/>
      <c r="AU820" s="22"/>
      <c r="AV820" s="22"/>
      <c r="AW820" s="22"/>
      <c r="AX820" s="22"/>
      <c r="AY820" s="22"/>
    </row>
    <row r="821" spans="3:51" x14ac:dyDescent="0.25">
      <c r="C821" s="22"/>
      <c r="D821" s="22"/>
      <c r="E821" s="22"/>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c r="AD821" s="22"/>
      <c r="AE821" s="22"/>
      <c r="AF821" s="22"/>
      <c r="AG821" s="22"/>
      <c r="AH821" s="22"/>
      <c r="AI821" s="22"/>
      <c r="AJ821" s="22"/>
      <c r="AK821" s="22"/>
      <c r="AL821" s="22"/>
      <c r="AM821" s="22"/>
      <c r="AN821" s="22"/>
      <c r="AO821" s="22"/>
      <c r="AP821" s="22"/>
      <c r="AQ821" s="22"/>
      <c r="AR821" s="22"/>
      <c r="AS821" s="22"/>
      <c r="AT821" s="22"/>
      <c r="AU821" s="22"/>
      <c r="AV821" s="22"/>
      <c r="AW821" s="22"/>
      <c r="AX821" s="22"/>
      <c r="AY821" s="22"/>
    </row>
    <row r="822" spans="3:51" x14ac:dyDescent="0.25">
      <c r="C822" s="22"/>
      <c r="D822" s="22"/>
      <c r="E822" s="22"/>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c r="AD822" s="22"/>
      <c r="AE822" s="22"/>
      <c r="AF822" s="22"/>
      <c r="AG822" s="22"/>
      <c r="AH822" s="22"/>
      <c r="AI822" s="22"/>
      <c r="AJ822" s="22"/>
      <c r="AK822" s="22"/>
      <c r="AL822" s="22"/>
      <c r="AM822" s="22"/>
      <c r="AN822" s="22"/>
      <c r="AO822" s="22"/>
      <c r="AP822" s="22"/>
      <c r="AQ822" s="22"/>
      <c r="AR822" s="22"/>
      <c r="AS822" s="22"/>
      <c r="AT822" s="22"/>
      <c r="AU822" s="22"/>
      <c r="AV822" s="22"/>
      <c r="AW822" s="22"/>
      <c r="AX822" s="22"/>
      <c r="AY822" s="22"/>
    </row>
    <row r="823" spans="3:51" x14ac:dyDescent="0.25">
      <c r="C823" s="22"/>
      <c r="D823" s="22"/>
      <c r="E823" s="22"/>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c r="AD823" s="22"/>
      <c r="AE823" s="22"/>
      <c r="AF823" s="22"/>
      <c r="AG823" s="22"/>
      <c r="AH823" s="22"/>
      <c r="AI823" s="22"/>
      <c r="AJ823" s="22"/>
      <c r="AK823" s="22"/>
      <c r="AL823" s="22"/>
      <c r="AM823" s="22"/>
      <c r="AN823" s="22"/>
      <c r="AO823" s="22"/>
      <c r="AP823" s="22"/>
      <c r="AQ823" s="22"/>
      <c r="AR823" s="22"/>
      <c r="AS823" s="22"/>
      <c r="AT823" s="22"/>
      <c r="AU823" s="22"/>
      <c r="AV823" s="22"/>
      <c r="AW823" s="22"/>
      <c r="AX823" s="22"/>
      <c r="AY823" s="22"/>
    </row>
    <row r="824" spans="3:51" x14ac:dyDescent="0.25">
      <c r="C824" s="22"/>
      <c r="D824" s="22"/>
      <c r="E824" s="22"/>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c r="AD824" s="22"/>
      <c r="AE824" s="22"/>
      <c r="AF824" s="22"/>
      <c r="AG824" s="22"/>
      <c r="AH824" s="22"/>
      <c r="AI824" s="22"/>
      <c r="AJ824" s="22"/>
      <c r="AK824" s="22"/>
      <c r="AL824" s="22"/>
      <c r="AM824" s="22"/>
      <c r="AN824" s="22"/>
      <c r="AO824" s="22"/>
      <c r="AP824" s="22"/>
      <c r="AQ824" s="22"/>
      <c r="AR824" s="22"/>
      <c r="AS824" s="22"/>
      <c r="AT824" s="22"/>
      <c r="AU824" s="22"/>
      <c r="AV824" s="22"/>
      <c r="AW824" s="22"/>
      <c r="AX824" s="22"/>
      <c r="AY824" s="22"/>
    </row>
    <row r="825" spans="3:51" x14ac:dyDescent="0.25">
      <c r="C825" s="22"/>
      <c r="D825" s="22"/>
      <c r="E825" s="22"/>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c r="AD825" s="22"/>
      <c r="AE825" s="22"/>
      <c r="AF825" s="22"/>
      <c r="AG825" s="22"/>
      <c r="AH825" s="22"/>
      <c r="AI825" s="22"/>
      <c r="AJ825" s="22"/>
      <c r="AK825" s="22"/>
      <c r="AL825" s="22"/>
      <c r="AM825" s="22"/>
      <c r="AN825" s="22"/>
      <c r="AO825" s="22"/>
      <c r="AP825" s="22"/>
      <c r="AQ825" s="22"/>
      <c r="AR825" s="22"/>
      <c r="AS825" s="22"/>
      <c r="AT825" s="22"/>
      <c r="AU825" s="22"/>
      <c r="AV825" s="22"/>
      <c r="AW825" s="22"/>
      <c r="AX825" s="22"/>
      <c r="AY825" s="22"/>
    </row>
    <row r="826" spans="3:51" x14ac:dyDescent="0.25">
      <c r="C826" s="22"/>
      <c r="D826" s="22"/>
      <c r="E826" s="22"/>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c r="AD826" s="22"/>
      <c r="AE826" s="22"/>
      <c r="AF826" s="22"/>
      <c r="AG826" s="22"/>
      <c r="AH826" s="22"/>
      <c r="AI826" s="22"/>
      <c r="AJ826" s="22"/>
      <c r="AK826" s="22"/>
      <c r="AL826" s="22"/>
      <c r="AM826" s="22"/>
      <c r="AN826" s="22"/>
      <c r="AO826" s="22"/>
      <c r="AP826" s="22"/>
      <c r="AQ826" s="22"/>
      <c r="AR826" s="22"/>
      <c r="AS826" s="22"/>
      <c r="AT826" s="22"/>
      <c r="AU826" s="22"/>
      <c r="AV826" s="22"/>
      <c r="AW826" s="22"/>
      <c r="AX826" s="22"/>
      <c r="AY826" s="22"/>
    </row>
    <row r="827" spans="3:51" x14ac:dyDescent="0.25">
      <c r="C827" s="22"/>
      <c r="D827" s="22"/>
      <c r="E827" s="22"/>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c r="AD827" s="22"/>
      <c r="AE827" s="22"/>
      <c r="AF827" s="22"/>
      <c r="AG827" s="22"/>
      <c r="AH827" s="22"/>
      <c r="AI827" s="22"/>
      <c r="AJ827" s="22"/>
      <c r="AK827" s="22"/>
      <c r="AL827" s="22"/>
      <c r="AM827" s="22"/>
      <c r="AN827" s="22"/>
      <c r="AO827" s="22"/>
      <c r="AP827" s="22"/>
      <c r="AQ827" s="22"/>
      <c r="AR827" s="22"/>
      <c r="AS827" s="22"/>
      <c r="AT827" s="22"/>
      <c r="AU827" s="22"/>
      <c r="AV827" s="22"/>
      <c r="AW827" s="22"/>
      <c r="AX827" s="22"/>
      <c r="AY827" s="22"/>
    </row>
    <row r="828" spans="3:51" x14ac:dyDescent="0.25">
      <c r="C828" s="22"/>
      <c r="D828" s="22"/>
      <c r="E828" s="22"/>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c r="AD828" s="22"/>
      <c r="AE828" s="22"/>
      <c r="AF828" s="22"/>
      <c r="AG828" s="22"/>
      <c r="AH828" s="22"/>
      <c r="AI828" s="22"/>
      <c r="AJ828" s="22"/>
      <c r="AK828" s="22"/>
      <c r="AL828" s="22"/>
      <c r="AM828" s="22"/>
      <c r="AN828" s="22"/>
      <c r="AO828" s="22"/>
      <c r="AP828" s="22"/>
      <c r="AQ828" s="22"/>
      <c r="AR828" s="22"/>
      <c r="AS828" s="22"/>
      <c r="AT828" s="22"/>
      <c r="AU828" s="22"/>
      <c r="AV828" s="22"/>
      <c r="AW828" s="22"/>
      <c r="AX828" s="22"/>
      <c r="AY828" s="22"/>
    </row>
    <row r="829" spans="3:51" x14ac:dyDescent="0.25">
      <c r="C829" s="22"/>
      <c r="D829" s="22"/>
      <c r="E829" s="22"/>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c r="AD829" s="22"/>
      <c r="AE829" s="22"/>
      <c r="AF829" s="22"/>
      <c r="AG829" s="22"/>
      <c r="AH829" s="22"/>
      <c r="AI829" s="22"/>
      <c r="AJ829" s="22"/>
      <c r="AK829" s="22"/>
      <c r="AL829" s="22"/>
      <c r="AM829" s="22"/>
      <c r="AN829" s="22"/>
      <c r="AO829" s="22"/>
      <c r="AP829" s="22"/>
      <c r="AQ829" s="22"/>
      <c r="AR829" s="22"/>
      <c r="AS829" s="22"/>
      <c r="AT829" s="22"/>
      <c r="AU829" s="22"/>
      <c r="AV829" s="22"/>
      <c r="AW829" s="22"/>
      <c r="AX829" s="22"/>
      <c r="AY829" s="22"/>
    </row>
    <row r="830" spans="3:51" x14ac:dyDescent="0.25">
      <c r="C830" s="22"/>
      <c r="D830" s="22"/>
      <c r="E830" s="22"/>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c r="AD830" s="22"/>
      <c r="AE830" s="22"/>
      <c r="AF830" s="22"/>
      <c r="AG830" s="22"/>
      <c r="AH830" s="22"/>
      <c r="AI830" s="22"/>
      <c r="AJ830" s="22"/>
      <c r="AK830" s="22"/>
      <c r="AL830" s="22"/>
      <c r="AM830" s="22"/>
      <c r="AN830" s="22"/>
      <c r="AO830" s="22"/>
      <c r="AP830" s="22"/>
      <c r="AQ830" s="22"/>
      <c r="AR830" s="22"/>
      <c r="AS830" s="22"/>
      <c r="AT830" s="22"/>
      <c r="AU830" s="22"/>
      <c r="AV830" s="22"/>
      <c r="AW830" s="22"/>
      <c r="AX830" s="22"/>
      <c r="AY830" s="22"/>
    </row>
    <row r="831" spans="3:51" x14ac:dyDescent="0.25">
      <c r="C831" s="22"/>
      <c r="D831" s="22"/>
      <c r="E831" s="22"/>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c r="AD831" s="22"/>
      <c r="AE831" s="22"/>
      <c r="AF831" s="22"/>
      <c r="AG831" s="22"/>
      <c r="AH831" s="22"/>
      <c r="AI831" s="22"/>
      <c r="AJ831" s="22"/>
      <c r="AK831" s="22"/>
      <c r="AL831" s="22"/>
      <c r="AM831" s="22"/>
      <c r="AN831" s="22"/>
      <c r="AO831" s="22"/>
      <c r="AP831" s="22"/>
      <c r="AQ831" s="22"/>
      <c r="AR831" s="22"/>
      <c r="AS831" s="22"/>
      <c r="AT831" s="22"/>
      <c r="AU831" s="22"/>
      <c r="AV831" s="22"/>
      <c r="AW831" s="22"/>
      <c r="AX831" s="22"/>
      <c r="AY831" s="22"/>
    </row>
    <row r="832" spans="3:51" x14ac:dyDescent="0.25">
      <c r="C832" s="22"/>
      <c r="D832" s="22"/>
      <c r="E832" s="22"/>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c r="AD832" s="22"/>
      <c r="AE832" s="22"/>
      <c r="AF832" s="22"/>
      <c r="AG832" s="22"/>
      <c r="AH832" s="22"/>
      <c r="AI832" s="22"/>
      <c r="AJ832" s="22"/>
      <c r="AK832" s="22"/>
      <c r="AL832" s="22"/>
      <c r="AM832" s="22"/>
      <c r="AN832" s="22"/>
      <c r="AO832" s="22"/>
      <c r="AP832" s="22"/>
      <c r="AQ832" s="22"/>
      <c r="AR832" s="22"/>
      <c r="AS832" s="22"/>
      <c r="AT832" s="22"/>
      <c r="AU832" s="22"/>
      <c r="AV832" s="22"/>
      <c r="AW832" s="22"/>
      <c r="AX832" s="22"/>
      <c r="AY832" s="22"/>
    </row>
    <row r="833" spans="3:51" x14ac:dyDescent="0.25">
      <c r="C833" s="22"/>
      <c r="D833" s="22"/>
      <c r="E833" s="22"/>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c r="AD833" s="22"/>
      <c r="AE833" s="22"/>
      <c r="AF833" s="22"/>
      <c r="AG833" s="22"/>
      <c r="AH833" s="22"/>
      <c r="AI833" s="22"/>
      <c r="AJ833" s="22"/>
      <c r="AK833" s="22"/>
      <c r="AL833" s="22"/>
      <c r="AM833" s="22"/>
      <c r="AN833" s="22"/>
      <c r="AO833" s="22"/>
      <c r="AP833" s="22"/>
      <c r="AQ833" s="22"/>
      <c r="AR833" s="22"/>
      <c r="AS833" s="22"/>
      <c r="AT833" s="22"/>
      <c r="AU833" s="22"/>
      <c r="AV833" s="22"/>
      <c r="AW833" s="22"/>
      <c r="AX833" s="22"/>
      <c r="AY833" s="22"/>
    </row>
    <row r="834" spans="3:51" x14ac:dyDescent="0.25">
      <c r="C834" s="22"/>
      <c r="D834" s="22"/>
      <c r="E834" s="22"/>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c r="AD834" s="22"/>
      <c r="AE834" s="22"/>
      <c r="AF834" s="22"/>
      <c r="AG834" s="22"/>
      <c r="AH834" s="22"/>
      <c r="AI834" s="22"/>
      <c r="AJ834" s="22"/>
      <c r="AK834" s="22"/>
      <c r="AL834" s="22"/>
      <c r="AM834" s="22"/>
      <c r="AN834" s="22"/>
      <c r="AO834" s="22"/>
      <c r="AP834" s="22"/>
      <c r="AQ834" s="22"/>
      <c r="AR834" s="22"/>
      <c r="AS834" s="22"/>
      <c r="AT834" s="22"/>
      <c r="AU834" s="22"/>
      <c r="AV834" s="22"/>
      <c r="AW834" s="22"/>
      <c r="AX834" s="22"/>
      <c r="AY834" s="22"/>
    </row>
    <row r="835" spans="3:51" x14ac:dyDescent="0.25">
      <c r="C835" s="22"/>
      <c r="D835" s="22"/>
      <c r="E835" s="22"/>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c r="AD835" s="22"/>
      <c r="AE835" s="22"/>
      <c r="AF835" s="22"/>
      <c r="AG835" s="22"/>
      <c r="AH835" s="22"/>
      <c r="AI835" s="22"/>
      <c r="AJ835" s="22"/>
      <c r="AK835" s="22"/>
      <c r="AL835" s="22"/>
      <c r="AM835" s="22"/>
      <c r="AN835" s="22"/>
      <c r="AO835" s="22"/>
      <c r="AP835" s="22"/>
      <c r="AQ835" s="22"/>
      <c r="AR835" s="22"/>
      <c r="AS835" s="22"/>
      <c r="AT835" s="22"/>
      <c r="AU835" s="22"/>
      <c r="AV835" s="22"/>
      <c r="AW835" s="22"/>
      <c r="AX835" s="22"/>
      <c r="AY835" s="22"/>
    </row>
    <row r="836" spans="3:51" x14ac:dyDescent="0.25">
      <c r="C836" s="22"/>
      <c r="D836" s="22"/>
      <c r="E836" s="22"/>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c r="AD836" s="22"/>
      <c r="AE836" s="22"/>
      <c r="AF836" s="22"/>
      <c r="AG836" s="22"/>
      <c r="AH836" s="22"/>
      <c r="AI836" s="22"/>
      <c r="AJ836" s="22"/>
      <c r="AK836" s="22"/>
      <c r="AL836" s="22"/>
      <c r="AM836" s="22"/>
      <c r="AN836" s="22"/>
      <c r="AO836" s="22"/>
      <c r="AP836" s="22"/>
      <c r="AQ836" s="22"/>
      <c r="AR836" s="22"/>
      <c r="AS836" s="22"/>
      <c r="AT836" s="22"/>
      <c r="AU836" s="22"/>
      <c r="AV836" s="22"/>
      <c r="AW836" s="22"/>
      <c r="AX836" s="22"/>
      <c r="AY836" s="22"/>
    </row>
    <row r="837" spans="3:51" x14ac:dyDescent="0.25">
      <c r="C837" s="22"/>
      <c r="D837" s="22"/>
      <c r="E837" s="22"/>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c r="AD837" s="22"/>
      <c r="AE837" s="22"/>
      <c r="AF837" s="22"/>
      <c r="AG837" s="22"/>
      <c r="AH837" s="22"/>
      <c r="AI837" s="22"/>
      <c r="AJ837" s="22"/>
      <c r="AK837" s="22"/>
      <c r="AL837" s="22"/>
      <c r="AM837" s="22"/>
      <c r="AN837" s="22"/>
      <c r="AO837" s="22"/>
      <c r="AP837" s="22"/>
      <c r="AQ837" s="22"/>
      <c r="AR837" s="22"/>
      <c r="AS837" s="22"/>
      <c r="AT837" s="22"/>
      <c r="AU837" s="22"/>
      <c r="AV837" s="22"/>
      <c r="AW837" s="22"/>
      <c r="AX837" s="22"/>
      <c r="AY837" s="22"/>
    </row>
    <row r="838" spans="3:51" x14ac:dyDescent="0.25">
      <c r="C838" s="22"/>
      <c r="D838" s="22"/>
      <c r="E838" s="22"/>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c r="AD838" s="22"/>
      <c r="AE838" s="22"/>
      <c r="AF838" s="22"/>
      <c r="AG838" s="22"/>
      <c r="AH838" s="22"/>
      <c r="AI838" s="22"/>
      <c r="AJ838" s="22"/>
      <c r="AK838" s="22"/>
      <c r="AL838" s="22"/>
      <c r="AM838" s="22"/>
      <c r="AN838" s="22"/>
      <c r="AO838" s="22"/>
      <c r="AP838" s="22"/>
      <c r="AQ838" s="22"/>
      <c r="AR838" s="22"/>
      <c r="AS838" s="22"/>
      <c r="AT838" s="22"/>
      <c r="AU838" s="22"/>
      <c r="AV838" s="22"/>
      <c r="AW838" s="22"/>
      <c r="AX838" s="22"/>
      <c r="AY838" s="22"/>
    </row>
    <row r="839" spans="3:51" x14ac:dyDescent="0.25">
      <c r="C839" s="22"/>
      <c r="D839" s="22"/>
      <c r="E839" s="22"/>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c r="AD839" s="22"/>
      <c r="AE839" s="22"/>
      <c r="AF839" s="22"/>
      <c r="AG839" s="22"/>
      <c r="AH839" s="22"/>
      <c r="AI839" s="22"/>
      <c r="AJ839" s="22"/>
      <c r="AK839" s="22"/>
      <c r="AL839" s="22"/>
      <c r="AM839" s="22"/>
      <c r="AN839" s="22"/>
      <c r="AO839" s="22"/>
      <c r="AP839" s="22"/>
      <c r="AQ839" s="22"/>
      <c r="AR839" s="22"/>
      <c r="AS839" s="22"/>
      <c r="AT839" s="22"/>
      <c r="AU839" s="22"/>
      <c r="AV839" s="22"/>
      <c r="AW839" s="22"/>
      <c r="AX839" s="22"/>
      <c r="AY839" s="22"/>
    </row>
    <row r="840" spans="3:51" x14ac:dyDescent="0.25">
      <c r="C840" s="22"/>
      <c r="D840" s="22"/>
      <c r="E840" s="22"/>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c r="AD840" s="22"/>
      <c r="AE840" s="22"/>
      <c r="AF840" s="22"/>
      <c r="AG840" s="22"/>
      <c r="AH840" s="22"/>
      <c r="AI840" s="22"/>
      <c r="AJ840" s="22"/>
      <c r="AK840" s="22"/>
      <c r="AL840" s="22"/>
      <c r="AM840" s="22"/>
      <c r="AN840" s="22"/>
      <c r="AO840" s="22"/>
      <c r="AP840" s="22"/>
      <c r="AQ840" s="22"/>
      <c r="AR840" s="22"/>
      <c r="AS840" s="22"/>
      <c r="AT840" s="22"/>
      <c r="AU840" s="22"/>
      <c r="AV840" s="22"/>
      <c r="AW840" s="22"/>
      <c r="AX840" s="22"/>
      <c r="AY840" s="22"/>
    </row>
    <row r="841" spans="3:51" x14ac:dyDescent="0.25">
      <c r="C841" s="22"/>
      <c r="D841" s="22"/>
      <c r="E841" s="22"/>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c r="AD841" s="22"/>
      <c r="AE841" s="22"/>
      <c r="AF841" s="22"/>
      <c r="AG841" s="22"/>
      <c r="AH841" s="22"/>
      <c r="AI841" s="22"/>
      <c r="AJ841" s="22"/>
      <c r="AK841" s="22"/>
      <c r="AL841" s="22"/>
      <c r="AM841" s="22"/>
      <c r="AN841" s="22"/>
      <c r="AO841" s="22"/>
      <c r="AP841" s="22"/>
      <c r="AQ841" s="22"/>
      <c r="AR841" s="22"/>
      <c r="AS841" s="22"/>
      <c r="AT841" s="22"/>
      <c r="AU841" s="22"/>
      <c r="AV841" s="22"/>
      <c r="AW841" s="22"/>
      <c r="AX841" s="22"/>
      <c r="AY841" s="22"/>
    </row>
    <row r="842" spans="3:51" x14ac:dyDescent="0.25">
      <c r="C842" s="22"/>
      <c r="D842" s="22"/>
      <c r="E842" s="22"/>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c r="AD842" s="22"/>
      <c r="AE842" s="22"/>
      <c r="AF842" s="22"/>
      <c r="AG842" s="22"/>
      <c r="AH842" s="22"/>
      <c r="AI842" s="22"/>
      <c r="AJ842" s="22"/>
      <c r="AK842" s="22"/>
      <c r="AL842" s="22"/>
      <c r="AM842" s="22"/>
      <c r="AN842" s="22"/>
      <c r="AO842" s="22"/>
      <c r="AP842" s="22"/>
      <c r="AQ842" s="22"/>
      <c r="AR842" s="22"/>
      <c r="AS842" s="22"/>
      <c r="AT842" s="22"/>
      <c r="AU842" s="22"/>
      <c r="AV842" s="22"/>
      <c r="AW842" s="22"/>
      <c r="AX842" s="22"/>
      <c r="AY842" s="22"/>
    </row>
    <row r="843" spans="3:51" x14ac:dyDescent="0.25">
      <c r="C843" s="22"/>
      <c r="D843" s="22"/>
      <c r="E843" s="22"/>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c r="AD843" s="22"/>
      <c r="AE843" s="22"/>
      <c r="AF843" s="22"/>
      <c r="AG843" s="22"/>
      <c r="AH843" s="22"/>
      <c r="AI843" s="22"/>
      <c r="AJ843" s="22"/>
      <c r="AK843" s="22"/>
      <c r="AL843" s="22"/>
      <c r="AM843" s="22"/>
      <c r="AN843" s="22"/>
      <c r="AO843" s="22"/>
      <c r="AP843" s="22"/>
      <c r="AQ843" s="22"/>
      <c r="AR843" s="22"/>
      <c r="AS843" s="22"/>
      <c r="AT843" s="22"/>
      <c r="AU843" s="22"/>
      <c r="AV843" s="22"/>
      <c r="AW843" s="22"/>
      <c r="AX843" s="22"/>
      <c r="AY843" s="22"/>
    </row>
    <row r="844" spans="3:51" x14ac:dyDescent="0.25">
      <c r="C844" s="22"/>
      <c r="D844" s="22"/>
      <c r="E844" s="22"/>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c r="AD844" s="22"/>
      <c r="AE844" s="22"/>
      <c r="AF844" s="22"/>
      <c r="AG844" s="22"/>
      <c r="AH844" s="22"/>
      <c r="AI844" s="22"/>
      <c r="AJ844" s="22"/>
      <c r="AK844" s="22"/>
      <c r="AL844" s="22"/>
      <c r="AM844" s="22"/>
      <c r="AN844" s="22"/>
      <c r="AO844" s="22"/>
      <c r="AP844" s="22"/>
      <c r="AQ844" s="22"/>
      <c r="AR844" s="22"/>
      <c r="AS844" s="22"/>
      <c r="AT844" s="22"/>
      <c r="AU844" s="22"/>
      <c r="AV844" s="22"/>
      <c r="AW844" s="22"/>
      <c r="AX844" s="22"/>
      <c r="AY844" s="22"/>
    </row>
    <row r="845" spans="3:51" x14ac:dyDescent="0.25">
      <c r="C845" s="22"/>
      <c r="D845" s="22"/>
      <c r="E845" s="22"/>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c r="AD845" s="22"/>
      <c r="AE845" s="22"/>
      <c r="AF845" s="22"/>
      <c r="AG845" s="22"/>
      <c r="AH845" s="22"/>
      <c r="AI845" s="22"/>
      <c r="AJ845" s="22"/>
      <c r="AK845" s="22"/>
      <c r="AL845" s="22"/>
      <c r="AM845" s="22"/>
      <c r="AN845" s="22"/>
      <c r="AO845" s="22"/>
      <c r="AP845" s="22"/>
      <c r="AQ845" s="22"/>
      <c r="AR845" s="22"/>
      <c r="AS845" s="22"/>
      <c r="AT845" s="22"/>
      <c r="AU845" s="22"/>
      <c r="AV845" s="22"/>
      <c r="AW845" s="22"/>
      <c r="AX845" s="22"/>
      <c r="AY845" s="22"/>
    </row>
    <row r="846" spans="3:51" x14ac:dyDescent="0.25">
      <c r="C846" s="22"/>
      <c r="D846" s="22"/>
      <c r="E846" s="22"/>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c r="AD846" s="22"/>
      <c r="AE846" s="22"/>
      <c r="AF846" s="22"/>
      <c r="AG846" s="22"/>
      <c r="AH846" s="22"/>
      <c r="AI846" s="22"/>
      <c r="AJ846" s="22"/>
      <c r="AK846" s="22"/>
      <c r="AL846" s="22"/>
      <c r="AM846" s="22"/>
      <c r="AN846" s="22"/>
      <c r="AO846" s="22"/>
      <c r="AP846" s="22"/>
      <c r="AQ846" s="22"/>
      <c r="AR846" s="22"/>
      <c r="AS846" s="22"/>
      <c r="AT846" s="22"/>
      <c r="AU846" s="22"/>
      <c r="AV846" s="22"/>
      <c r="AW846" s="22"/>
      <c r="AX846" s="22"/>
      <c r="AY846" s="22"/>
    </row>
    <row r="847" spans="3:51" x14ac:dyDescent="0.25">
      <c r="C847" s="22"/>
      <c r="D847" s="22"/>
      <c r="E847" s="22"/>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c r="AD847" s="22"/>
      <c r="AE847" s="22"/>
      <c r="AF847" s="22"/>
      <c r="AG847" s="22"/>
      <c r="AH847" s="22"/>
      <c r="AI847" s="22"/>
      <c r="AJ847" s="22"/>
      <c r="AK847" s="22"/>
      <c r="AL847" s="22"/>
      <c r="AM847" s="22"/>
      <c r="AN847" s="22"/>
      <c r="AO847" s="22"/>
      <c r="AP847" s="22"/>
      <c r="AQ847" s="22"/>
      <c r="AR847" s="22"/>
      <c r="AS847" s="22"/>
      <c r="AT847" s="22"/>
      <c r="AU847" s="22"/>
      <c r="AV847" s="22"/>
      <c r="AW847" s="22"/>
      <c r="AX847" s="22"/>
      <c r="AY847" s="22"/>
    </row>
    <row r="848" spans="3:51" x14ac:dyDescent="0.25">
      <c r="C848" s="22"/>
      <c r="D848" s="22"/>
      <c r="E848" s="22"/>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c r="AD848" s="22"/>
      <c r="AE848" s="22"/>
      <c r="AF848" s="22"/>
      <c r="AG848" s="22"/>
      <c r="AH848" s="22"/>
      <c r="AI848" s="22"/>
      <c r="AJ848" s="22"/>
      <c r="AK848" s="22"/>
      <c r="AL848" s="22"/>
      <c r="AM848" s="22"/>
      <c r="AN848" s="22"/>
      <c r="AO848" s="22"/>
      <c r="AP848" s="22"/>
      <c r="AQ848" s="22"/>
      <c r="AR848" s="22"/>
      <c r="AS848" s="22"/>
      <c r="AT848" s="22"/>
      <c r="AU848" s="22"/>
      <c r="AV848" s="22"/>
      <c r="AW848" s="22"/>
      <c r="AX848" s="22"/>
      <c r="AY848" s="22"/>
    </row>
    <row r="849" spans="3:51" x14ac:dyDescent="0.25">
      <c r="C849" s="22"/>
      <c r="D849" s="22"/>
      <c r="E849" s="22"/>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c r="AD849" s="22"/>
      <c r="AE849" s="22"/>
      <c r="AF849" s="22"/>
      <c r="AG849" s="22"/>
      <c r="AH849" s="22"/>
      <c r="AI849" s="22"/>
      <c r="AJ849" s="22"/>
      <c r="AK849" s="22"/>
      <c r="AL849" s="22"/>
      <c r="AM849" s="22"/>
      <c r="AN849" s="22"/>
      <c r="AO849" s="22"/>
      <c r="AP849" s="22"/>
      <c r="AQ849" s="22"/>
      <c r="AR849" s="22"/>
      <c r="AS849" s="22"/>
      <c r="AT849" s="22"/>
      <c r="AU849" s="22"/>
      <c r="AV849" s="22"/>
      <c r="AW849" s="22"/>
      <c r="AX849" s="22"/>
      <c r="AY849" s="22"/>
    </row>
    <row r="850" spans="3:51" x14ac:dyDescent="0.25">
      <c r="C850" s="22"/>
      <c r="D850" s="22"/>
      <c r="E850" s="22"/>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c r="AD850" s="22"/>
      <c r="AE850" s="22"/>
      <c r="AF850" s="22"/>
      <c r="AG850" s="22"/>
      <c r="AH850" s="22"/>
      <c r="AI850" s="22"/>
      <c r="AJ850" s="22"/>
      <c r="AK850" s="22"/>
      <c r="AL850" s="22"/>
      <c r="AM850" s="22"/>
      <c r="AN850" s="22"/>
      <c r="AO850" s="22"/>
      <c r="AP850" s="22"/>
      <c r="AQ850" s="22"/>
      <c r="AR850" s="22"/>
      <c r="AS850" s="22"/>
      <c r="AT850" s="22"/>
      <c r="AU850" s="22"/>
      <c r="AV850" s="22"/>
      <c r="AW850" s="22"/>
      <c r="AX850" s="22"/>
      <c r="AY850" s="22"/>
    </row>
    <row r="851" spans="3:51" x14ac:dyDescent="0.25">
      <c r="C851" s="22"/>
      <c r="D851" s="22"/>
      <c r="E851" s="22"/>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c r="AD851" s="22"/>
      <c r="AE851" s="22"/>
      <c r="AF851" s="22"/>
      <c r="AG851" s="22"/>
      <c r="AH851" s="22"/>
      <c r="AI851" s="22"/>
      <c r="AJ851" s="22"/>
      <c r="AK851" s="22"/>
      <c r="AL851" s="22"/>
      <c r="AM851" s="22"/>
      <c r="AN851" s="22"/>
      <c r="AO851" s="22"/>
      <c r="AP851" s="22"/>
      <c r="AQ851" s="22"/>
      <c r="AR851" s="22"/>
      <c r="AS851" s="22"/>
      <c r="AT851" s="22"/>
      <c r="AU851" s="22"/>
      <c r="AV851" s="22"/>
      <c r="AW851" s="22"/>
      <c r="AX851" s="22"/>
      <c r="AY851" s="22"/>
    </row>
    <row r="852" spans="3:51" x14ac:dyDescent="0.25">
      <c r="C852" s="22"/>
      <c r="D852" s="22"/>
      <c r="E852" s="22"/>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c r="AD852" s="22"/>
      <c r="AE852" s="22"/>
      <c r="AF852" s="22"/>
      <c r="AG852" s="22"/>
      <c r="AH852" s="22"/>
      <c r="AI852" s="22"/>
      <c r="AJ852" s="22"/>
      <c r="AK852" s="22"/>
      <c r="AL852" s="22"/>
      <c r="AM852" s="22"/>
      <c r="AN852" s="22"/>
      <c r="AO852" s="22"/>
      <c r="AP852" s="22"/>
      <c r="AQ852" s="22"/>
      <c r="AR852" s="22"/>
      <c r="AS852" s="22"/>
      <c r="AT852" s="22"/>
      <c r="AU852" s="22"/>
      <c r="AV852" s="22"/>
      <c r="AW852" s="22"/>
      <c r="AX852" s="22"/>
      <c r="AY852" s="22"/>
    </row>
    <row r="853" spans="3:51" x14ac:dyDescent="0.25">
      <c r="C853" s="22"/>
      <c r="D853" s="22"/>
      <c r="E853" s="22"/>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c r="AD853" s="22"/>
      <c r="AE853" s="22"/>
      <c r="AF853" s="22"/>
      <c r="AG853" s="22"/>
      <c r="AH853" s="22"/>
      <c r="AI853" s="22"/>
      <c r="AJ853" s="22"/>
      <c r="AK853" s="22"/>
      <c r="AL853" s="22"/>
      <c r="AM853" s="22"/>
      <c r="AN853" s="22"/>
      <c r="AO853" s="22"/>
      <c r="AP853" s="22"/>
      <c r="AQ853" s="22"/>
      <c r="AR853" s="22"/>
      <c r="AS853" s="22"/>
      <c r="AT853" s="22"/>
      <c r="AU853" s="22"/>
      <c r="AV853" s="22"/>
      <c r="AW853" s="22"/>
      <c r="AX853" s="22"/>
      <c r="AY853" s="22"/>
    </row>
    <row r="854" spans="3:51" x14ac:dyDescent="0.25">
      <c r="C854" s="22"/>
      <c r="D854" s="22"/>
      <c r="E854" s="22"/>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c r="AD854" s="22"/>
      <c r="AE854" s="22"/>
      <c r="AF854" s="22"/>
      <c r="AG854" s="22"/>
      <c r="AH854" s="22"/>
      <c r="AI854" s="22"/>
      <c r="AJ854" s="22"/>
      <c r="AK854" s="22"/>
      <c r="AL854" s="22"/>
      <c r="AM854" s="22"/>
      <c r="AN854" s="22"/>
      <c r="AO854" s="22"/>
      <c r="AP854" s="22"/>
      <c r="AQ854" s="22"/>
      <c r="AR854" s="22"/>
      <c r="AS854" s="22"/>
      <c r="AT854" s="22"/>
      <c r="AU854" s="22"/>
      <c r="AV854" s="22"/>
      <c r="AW854" s="22"/>
      <c r="AX854" s="22"/>
      <c r="AY854" s="22"/>
    </row>
    <row r="855" spans="3:51" x14ac:dyDescent="0.25">
      <c r="C855" s="22"/>
      <c r="D855" s="22"/>
      <c r="E855" s="22"/>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c r="AD855" s="22"/>
      <c r="AE855" s="22"/>
      <c r="AF855" s="22"/>
      <c r="AG855" s="22"/>
      <c r="AH855" s="22"/>
      <c r="AI855" s="22"/>
      <c r="AJ855" s="22"/>
      <c r="AK855" s="22"/>
      <c r="AL855" s="22"/>
      <c r="AM855" s="22"/>
      <c r="AN855" s="22"/>
      <c r="AO855" s="22"/>
      <c r="AP855" s="22"/>
      <c r="AQ855" s="22"/>
      <c r="AR855" s="22"/>
      <c r="AS855" s="22"/>
      <c r="AT855" s="22"/>
      <c r="AU855" s="22"/>
      <c r="AV855" s="22"/>
      <c r="AW855" s="22"/>
      <c r="AX855" s="22"/>
      <c r="AY855" s="22"/>
    </row>
    <row r="856" spans="3:51" x14ac:dyDescent="0.25">
      <c r="C856" s="22"/>
      <c r="D856" s="22"/>
      <c r="E856" s="22"/>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c r="AD856" s="22"/>
      <c r="AE856" s="22"/>
      <c r="AF856" s="22"/>
      <c r="AG856" s="22"/>
      <c r="AH856" s="22"/>
      <c r="AI856" s="22"/>
      <c r="AJ856" s="22"/>
      <c r="AK856" s="22"/>
      <c r="AL856" s="22"/>
      <c r="AM856" s="22"/>
      <c r="AN856" s="22"/>
      <c r="AO856" s="22"/>
      <c r="AP856" s="22"/>
      <c r="AQ856" s="22"/>
      <c r="AR856" s="22"/>
      <c r="AS856" s="22"/>
      <c r="AT856" s="22"/>
      <c r="AU856" s="22"/>
      <c r="AV856" s="22"/>
      <c r="AW856" s="22"/>
      <c r="AX856" s="22"/>
      <c r="AY856" s="22"/>
    </row>
    <row r="857" spans="3:51" x14ac:dyDescent="0.25">
      <c r="C857" s="22"/>
      <c r="D857" s="22"/>
      <c r="E857" s="22"/>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c r="AD857" s="22"/>
      <c r="AE857" s="22"/>
      <c r="AF857" s="22"/>
      <c r="AG857" s="22"/>
      <c r="AH857" s="22"/>
      <c r="AI857" s="22"/>
      <c r="AJ857" s="22"/>
      <c r="AK857" s="22"/>
      <c r="AL857" s="22"/>
      <c r="AM857" s="22"/>
      <c r="AN857" s="22"/>
      <c r="AO857" s="22"/>
      <c r="AP857" s="22"/>
      <c r="AQ857" s="22"/>
      <c r="AR857" s="22"/>
      <c r="AS857" s="22"/>
      <c r="AT857" s="22"/>
      <c r="AU857" s="22"/>
      <c r="AV857" s="22"/>
      <c r="AW857" s="22"/>
      <c r="AX857" s="22"/>
      <c r="AY857" s="22"/>
    </row>
    <row r="858" spans="3:51" x14ac:dyDescent="0.25">
      <c r="C858" s="22"/>
      <c r="D858" s="22"/>
      <c r="E858" s="22"/>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c r="AD858" s="22"/>
      <c r="AE858" s="22"/>
      <c r="AF858" s="22"/>
      <c r="AG858" s="22"/>
      <c r="AH858" s="22"/>
      <c r="AI858" s="22"/>
      <c r="AJ858" s="22"/>
      <c r="AK858" s="22"/>
      <c r="AL858" s="22"/>
      <c r="AM858" s="22"/>
      <c r="AN858" s="22"/>
      <c r="AO858" s="22"/>
      <c r="AP858" s="22"/>
      <c r="AQ858" s="22"/>
      <c r="AR858" s="22"/>
      <c r="AS858" s="22"/>
      <c r="AT858" s="22"/>
      <c r="AU858" s="22"/>
      <c r="AV858" s="22"/>
      <c r="AW858" s="22"/>
      <c r="AX858" s="22"/>
      <c r="AY858" s="22"/>
    </row>
    <row r="859" spans="3:51" x14ac:dyDescent="0.25">
      <c r="C859" s="22"/>
      <c r="D859" s="22"/>
      <c r="E859" s="22"/>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c r="AD859" s="22"/>
      <c r="AE859" s="22"/>
      <c r="AF859" s="22"/>
      <c r="AG859" s="22"/>
      <c r="AH859" s="22"/>
      <c r="AI859" s="22"/>
      <c r="AJ859" s="22"/>
      <c r="AK859" s="22"/>
      <c r="AL859" s="22"/>
      <c r="AM859" s="22"/>
      <c r="AN859" s="22"/>
      <c r="AO859" s="22"/>
      <c r="AP859" s="22"/>
      <c r="AQ859" s="22"/>
      <c r="AR859" s="22"/>
      <c r="AS859" s="22"/>
      <c r="AT859" s="22"/>
      <c r="AU859" s="22"/>
      <c r="AV859" s="22"/>
      <c r="AW859" s="22"/>
      <c r="AX859" s="22"/>
      <c r="AY859" s="22"/>
    </row>
    <row r="860" spans="3:51" x14ac:dyDescent="0.25">
      <c r="C860" s="22"/>
      <c r="D860" s="22"/>
      <c r="E860" s="22"/>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c r="AD860" s="22"/>
      <c r="AE860" s="22"/>
      <c r="AF860" s="22"/>
      <c r="AG860" s="22"/>
      <c r="AH860" s="22"/>
      <c r="AI860" s="22"/>
      <c r="AJ860" s="22"/>
      <c r="AK860" s="22"/>
      <c r="AL860" s="22"/>
      <c r="AM860" s="22"/>
      <c r="AN860" s="22"/>
      <c r="AO860" s="22"/>
      <c r="AP860" s="22"/>
      <c r="AQ860" s="22"/>
      <c r="AR860" s="22"/>
      <c r="AS860" s="22"/>
      <c r="AT860" s="22"/>
      <c r="AU860" s="22"/>
      <c r="AV860" s="22"/>
      <c r="AW860" s="22"/>
      <c r="AX860" s="22"/>
      <c r="AY860" s="22"/>
    </row>
    <row r="861" spans="3:51" x14ac:dyDescent="0.25">
      <c r="C861" s="22"/>
      <c r="D861" s="22"/>
      <c r="E861" s="22"/>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c r="AD861" s="22"/>
      <c r="AE861" s="22"/>
      <c r="AF861" s="22"/>
      <c r="AG861" s="22"/>
      <c r="AH861" s="22"/>
      <c r="AI861" s="22"/>
      <c r="AJ861" s="22"/>
      <c r="AK861" s="22"/>
      <c r="AL861" s="22"/>
      <c r="AM861" s="22"/>
      <c r="AN861" s="22"/>
      <c r="AO861" s="22"/>
      <c r="AP861" s="22"/>
      <c r="AQ861" s="22"/>
      <c r="AR861" s="22"/>
      <c r="AS861" s="22"/>
      <c r="AT861" s="22"/>
      <c r="AU861" s="22"/>
      <c r="AV861" s="22"/>
      <c r="AW861" s="22"/>
      <c r="AX861" s="22"/>
      <c r="AY861" s="22"/>
    </row>
    <row r="862" spans="3:51" x14ac:dyDescent="0.25">
      <c r="C862" s="22"/>
      <c r="D862" s="22"/>
      <c r="E862" s="22"/>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c r="AD862" s="22"/>
      <c r="AE862" s="22"/>
      <c r="AF862" s="22"/>
      <c r="AG862" s="22"/>
      <c r="AH862" s="22"/>
      <c r="AI862" s="22"/>
      <c r="AJ862" s="22"/>
      <c r="AK862" s="22"/>
      <c r="AL862" s="22"/>
      <c r="AM862" s="22"/>
      <c r="AN862" s="22"/>
      <c r="AO862" s="22"/>
      <c r="AP862" s="22"/>
      <c r="AQ862" s="22"/>
      <c r="AR862" s="22"/>
      <c r="AS862" s="22"/>
      <c r="AT862" s="22"/>
      <c r="AU862" s="22"/>
      <c r="AV862" s="22"/>
      <c r="AW862" s="22"/>
      <c r="AX862" s="22"/>
      <c r="AY862" s="22"/>
    </row>
    <row r="863" spans="3:51" x14ac:dyDescent="0.25">
      <c r="C863" s="22"/>
      <c r="D863" s="22"/>
      <c r="E863" s="22"/>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c r="AD863" s="22"/>
      <c r="AE863" s="22"/>
      <c r="AF863" s="22"/>
      <c r="AG863" s="22"/>
      <c r="AH863" s="22"/>
      <c r="AI863" s="22"/>
      <c r="AJ863" s="22"/>
      <c r="AK863" s="22"/>
      <c r="AL863" s="22"/>
      <c r="AM863" s="22"/>
      <c r="AN863" s="22"/>
      <c r="AO863" s="22"/>
      <c r="AP863" s="22"/>
      <c r="AQ863" s="22"/>
      <c r="AR863" s="22"/>
      <c r="AS863" s="22"/>
      <c r="AT863" s="22"/>
      <c r="AU863" s="22"/>
      <c r="AV863" s="22"/>
      <c r="AW863" s="22"/>
      <c r="AX863" s="22"/>
      <c r="AY863" s="22"/>
    </row>
    <row r="864" spans="3:51" x14ac:dyDescent="0.25">
      <c r="C864" s="22"/>
      <c r="D864" s="22"/>
      <c r="E864" s="22"/>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c r="AD864" s="22"/>
      <c r="AE864" s="22"/>
      <c r="AF864" s="22"/>
      <c r="AG864" s="22"/>
      <c r="AH864" s="22"/>
      <c r="AI864" s="22"/>
      <c r="AJ864" s="22"/>
      <c r="AK864" s="22"/>
      <c r="AL864" s="22"/>
      <c r="AM864" s="22"/>
      <c r="AN864" s="22"/>
      <c r="AO864" s="22"/>
      <c r="AP864" s="22"/>
      <c r="AQ864" s="22"/>
      <c r="AR864" s="22"/>
      <c r="AS864" s="22"/>
      <c r="AT864" s="22"/>
      <c r="AU864" s="22"/>
      <c r="AV864" s="22"/>
      <c r="AW864" s="22"/>
      <c r="AX864" s="22"/>
      <c r="AY864" s="22"/>
    </row>
    <row r="865" spans="3:51" x14ac:dyDescent="0.25">
      <c r="C865" s="22"/>
      <c r="D865" s="22"/>
      <c r="E865" s="22"/>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c r="AD865" s="22"/>
      <c r="AE865" s="22"/>
      <c r="AF865" s="22"/>
      <c r="AG865" s="22"/>
      <c r="AH865" s="22"/>
      <c r="AI865" s="22"/>
      <c r="AJ865" s="22"/>
      <c r="AK865" s="22"/>
      <c r="AL865" s="22"/>
      <c r="AM865" s="22"/>
      <c r="AN865" s="22"/>
      <c r="AO865" s="22"/>
      <c r="AP865" s="22"/>
      <c r="AQ865" s="22"/>
      <c r="AR865" s="22"/>
      <c r="AS865" s="22"/>
      <c r="AT865" s="22"/>
      <c r="AU865" s="22"/>
      <c r="AV865" s="22"/>
      <c r="AW865" s="22"/>
      <c r="AX865" s="22"/>
      <c r="AY865" s="22"/>
    </row>
    <row r="866" spans="3:51" x14ac:dyDescent="0.25">
      <c r="C866" s="22"/>
      <c r="D866" s="22"/>
      <c r="E866" s="22"/>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c r="AD866" s="22"/>
      <c r="AE866" s="22"/>
      <c r="AF866" s="22"/>
      <c r="AG866" s="22"/>
      <c r="AH866" s="22"/>
      <c r="AI866" s="22"/>
      <c r="AJ866" s="22"/>
      <c r="AK866" s="22"/>
      <c r="AL866" s="22"/>
      <c r="AM866" s="22"/>
      <c r="AN866" s="22"/>
      <c r="AO866" s="22"/>
      <c r="AP866" s="22"/>
      <c r="AQ866" s="22"/>
      <c r="AR866" s="22"/>
      <c r="AS866" s="22"/>
      <c r="AT866" s="22"/>
      <c r="AU866" s="22"/>
      <c r="AV866" s="22"/>
      <c r="AW866" s="22"/>
      <c r="AX866" s="22"/>
      <c r="AY866" s="22"/>
    </row>
    <row r="867" spans="3:51" x14ac:dyDescent="0.25">
      <c r="C867" s="22"/>
      <c r="D867" s="22"/>
      <c r="E867" s="22"/>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c r="AD867" s="22"/>
      <c r="AE867" s="22"/>
      <c r="AF867" s="22"/>
      <c r="AG867" s="22"/>
      <c r="AH867" s="22"/>
      <c r="AI867" s="22"/>
      <c r="AJ867" s="22"/>
      <c r="AK867" s="22"/>
      <c r="AL867" s="22"/>
      <c r="AM867" s="22"/>
      <c r="AN867" s="22"/>
      <c r="AO867" s="22"/>
      <c r="AP867" s="22"/>
      <c r="AQ867" s="22"/>
      <c r="AR867" s="22"/>
      <c r="AS867" s="22"/>
      <c r="AT867" s="22"/>
      <c r="AU867" s="22"/>
      <c r="AV867" s="22"/>
      <c r="AW867" s="22"/>
      <c r="AX867" s="22"/>
      <c r="AY867" s="22"/>
    </row>
    <row r="868" spans="3:51" x14ac:dyDescent="0.25">
      <c r="C868" s="22"/>
      <c r="D868" s="22"/>
      <c r="E868" s="22"/>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c r="AD868" s="22"/>
      <c r="AE868" s="22"/>
      <c r="AF868" s="22"/>
      <c r="AG868" s="22"/>
      <c r="AH868" s="22"/>
      <c r="AI868" s="22"/>
      <c r="AJ868" s="22"/>
      <c r="AK868" s="22"/>
      <c r="AL868" s="22"/>
      <c r="AM868" s="22"/>
      <c r="AN868" s="22"/>
      <c r="AO868" s="22"/>
      <c r="AP868" s="22"/>
      <c r="AQ868" s="22"/>
      <c r="AR868" s="22"/>
      <c r="AS868" s="22"/>
      <c r="AT868" s="22"/>
      <c r="AU868" s="22"/>
      <c r="AV868" s="22"/>
      <c r="AW868" s="22"/>
      <c r="AX868" s="22"/>
      <c r="AY868" s="22"/>
    </row>
    <row r="869" spans="3:51" x14ac:dyDescent="0.25">
      <c r="C869" s="22"/>
      <c r="D869" s="22"/>
      <c r="E869" s="22"/>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c r="AD869" s="22"/>
      <c r="AE869" s="22"/>
      <c r="AF869" s="22"/>
      <c r="AG869" s="22"/>
      <c r="AH869" s="22"/>
      <c r="AI869" s="22"/>
      <c r="AJ869" s="22"/>
      <c r="AK869" s="22"/>
      <c r="AL869" s="22"/>
      <c r="AM869" s="22"/>
      <c r="AN869" s="22"/>
      <c r="AO869" s="22"/>
      <c r="AP869" s="22"/>
      <c r="AQ869" s="22"/>
      <c r="AR869" s="22"/>
      <c r="AS869" s="22"/>
      <c r="AT869" s="22"/>
      <c r="AU869" s="22"/>
      <c r="AV869" s="22"/>
      <c r="AW869" s="22"/>
      <c r="AX869" s="22"/>
      <c r="AY869" s="22"/>
    </row>
    <row r="870" spans="3:51" x14ac:dyDescent="0.25">
      <c r="C870" s="22"/>
      <c r="D870" s="22"/>
      <c r="E870" s="22"/>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c r="AD870" s="22"/>
      <c r="AE870" s="22"/>
      <c r="AF870" s="22"/>
      <c r="AG870" s="22"/>
      <c r="AH870" s="22"/>
      <c r="AI870" s="22"/>
      <c r="AJ870" s="22"/>
      <c r="AK870" s="22"/>
      <c r="AL870" s="22"/>
      <c r="AM870" s="22"/>
      <c r="AN870" s="22"/>
      <c r="AO870" s="22"/>
      <c r="AP870" s="22"/>
      <c r="AQ870" s="22"/>
      <c r="AR870" s="22"/>
      <c r="AS870" s="22"/>
      <c r="AT870" s="22"/>
      <c r="AU870" s="22"/>
      <c r="AV870" s="22"/>
      <c r="AW870" s="22"/>
      <c r="AX870" s="22"/>
      <c r="AY870" s="22"/>
    </row>
    <row r="871" spans="3:51" x14ac:dyDescent="0.25">
      <c r="C871" s="22"/>
      <c r="D871" s="22"/>
      <c r="E871" s="22"/>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c r="AD871" s="22"/>
      <c r="AE871" s="22"/>
      <c r="AF871" s="22"/>
      <c r="AG871" s="22"/>
      <c r="AH871" s="22"/>
      <c r="AI871" s="22"/>
      <c r="AJ871" s="22"/>
      <c r="AK871" s="22"/>
      <c r="AL871" s="22"/>
      <c r="AM871" s="22"/>
      <c r="AN871" s="22"/>
      <c r="AO871" s="22"/>
      <c r="AP871" s="22"/>
      <c r="AQ871" s="22"/>
      <c r="AR871" s="22"/>
      <c r="AS871" s="22"/>
      <c r="AT871" s="22"/>
      <c r="AU871" s="22"/>
      <c r="AV871" s="22"/>
      <c r="AW871" s="22"/>
      <c r="AX871" s="22"/>
      <c r="AY871" s="22"/>
    </row>
    <row r="872" spans="3:51" x14ac:dyDescent="0.25">
      <c r="C872" s="22"/>
      <c r="D872" s="22"/>
      <c r="E872" s="22"/>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c r="AD872" s="22"/>
      <c r="AE872" s="22"/>
      <c r="AF872" s="22"/>
      <c r="AG872" s="22"/>
      <c r="AH872" s="22"/>
      <c r="AI872" s="22"/>
      <c r="AJ872" s="22"/>
      <c r="AK872" s="22"/>
      <c r="AL872" s="22"/>
      <c r="AM872" s="22"/>
      <c r="AN872" s="22"/>
      <c r="AO872" s="22"/>
      <c r="AP872" s="22"/>
      <c r="AQ872" s="22"/>
      <c r="AR872" s="22"/>
      <c r="AS872" s="22"/>
      <c r="AT872" s="22"/>
      <c r="AU872" s="22"/>
      <c r="AV872" s="22"/>
      <c r="AW872" s="22"/>
      <c r="AX872" s="22"/>
      <c r="AY872" s="22"/>
    </row>
    <row r="873" spans="3:51" x14ac:dyDescent="0.25">
      <c r="C873" s="22"/>
      <c r="D873" s="22"/>
      <c r="E873" s="22"/>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c r="AD873" s="22"/>
      <c r="AE873" s="22"/>
      <c r="AF873" s="22"/>
      <c r="AG873" s="22"/>
      <c r="AH873" s="22"/>
      <c r="AI873" s="22"/>
      <c r="AJ873" s="22"/>
      <c r="AK873" s="22"/>
      <c r="AL873" s="22"/>
      <c r="AM873" s="22"/>
      <c r="AN873" s="22"/>
      <c r="AO873" s="22"/>
      <c r="AP873" s="22"/>
      <c r="AQ873" s="22"/>
      <c r="AR873" s="22"/>
      <c r="AS873" s="22"/>
      <c r="AT873" s="22"/>
      <c r="AU873" s="22"/>
      <c r="AV873" s="22"/>
      <c r="AW873" s="22"/>
      <c r="AX873" s="22"/>
      <c r="AY873" s="22"/>
    </row>
    <row r="874" spans="3:51" x14ac:dyDescent="0.25">
      <c r="C874" s="22"/>
      <c r="D874" s="22"/>
      <c r="E874" s="22"/>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c r="AD874" s="22"/>
      <c r="AE874" s="22"/>
      <c r="AF874" s="22"/>
      <c r="AG874" s="22"/>
      <c r="AH874" s="22"/>
      <c r="AI874" s="22"/>
      <c r="AJ874" s="22"/>
      <c r="AK874" s="22"/>
      <c r="AL874" s="22"/>
      <c r="AM874" s="22"/>
      <c r="AN874" s="22"/>
      <c r="AO874" s="22"/>
      <c r="AP874" s="22"/>
      <c r="AQ874" s="22"/>
      <c r="AR874" s="22"/>
      <c r="AS874" s="22"/>
      <c r="AT874" s="22"/>
      <c r="AU874" s="22"/>
      <c r="AV874" s="22"/>
      <c r="AW874" s="22"/>
      <c r="AX874" s="22"/>
      <c r="AY874" s="22"/>
    </row>
    <row r="875" spans="3:51" x14ac:dyDescent="0.25">
      <c r="C875" s="22"/>
      <c r="D875" s="22"/>
      <c r="E875" s="22"/>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c r="AD875" s="22"/>
      <c r="AE875" s="22"/>
      <c r="AF875" s="22"/>
      <c r="AG875" s="22"/>
      <c r="AH875" s="22"/>
      <c r="AI875" s="22"/>
      <c r="AJ875" s="22"/>
      <c r="AK875" s="22"/>
      <c r="AL875" s="22"/>
      <c r="AM875" s="22"/>
      <c r="AN875" s="22"/>
      <c r="AO875" s="22"/>
      <c r="AP875" s="22"/>
      <c r="AQ875" s="22"/>
      <c r="AR875" s="22"/>
      <c r="AS875" s="22"/>
      <c r="AT875" s="22"/>
      <c r="AU875" s="22"/>
      <c r="AV875" s="22"/>
      <c r="AW875" s="22"/>
      <c r="AX875" s="22"/>
      <c r="AY875" s="22"/>
    </row>
    <row r="876" spans="3:51" x14ac:dyDescent="0.25">
      <c r="C876" s="22"/>
      <c r="D876" s="22"/>
      <c r="E876" s="22"/>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c r="AD876" s="22"/>
      <c r="AE876" s="22"/>
      <c r="AF876" s="22"/>
      <c r="AG876" s="22"/>
      <c r="AH876" s="22"/>
      <c r="AI876" s="22"/>
      <c r="AJ876" s="22"/>
      <c r="AK876" s="22"/>
      <c r="AL876" s="22"/>
      <c r="AM876" s="22"/>
      <c r="AN876" s="22"/>
      <c r="AO876" s="22"/>
      <c r="AP876" s="22"/>
      <c r="AQ876" s="22"/>
      <c r="AR876" s="22"/>
      <c r="AS876" s="22"/>
      <c r="AT876" s="22"/>
      <c r="AU876" s="22"/>
      <c r="AV876" s="22"/>
      <c r="AW876" s="22"/>
      <c r="AX876" s="22"/>
      <c r="AY876" s="22"/>
    </row>
    <row r="877" spans="3:51" x14ac:dyDescent="0.25">
      <c r="C877" s="22"/>
      <c r="D877" s="22"/>
      <c r="E877" s="22"/>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c r="AD877" s="22"/>
      <c r="AE877" s="22"/>
      <c r="AF877" s="22"/>
      <c r="AG877" s="22"/>
      <c r="AH877" s="22"/>
      <c r="AI877" s="22"/>
      <c r="AJ877" s="22"/>
      <c r="AK877" s="22"/>
      <c r="AL877" s="22"/>
      <c r="AM877" s="22"/>
      <c r="AN877" s="22"/>
      <c r="AO877" s="22"/>
      <c r="AP877" s="22"/>
      <c r="AQ877" s="22"/>
      <c r="AR877" s="22"/>
      <c r="AS877" s="22"/>
      <c r="AT877" s="22"/>
      <c r="AU877" s="22"/>
      <c r="AV877" s="22"/>
      <c r="AW877" s="22"/>
      <c r="AX877" s="22"/>
      <c r="AY877" s="22"/>
    </row>
    <row r="878" spans="3:51" x14ac:dyDescent="0.25">
      <c r="C878" s="22"/>
      <c r="D878" s="22"/>
      <c r="E878" s="22"/>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c r="AD878" s="22"/>
      <c r="AE878" s="22"/>
      <c r="AF878" s="22"/>
      <c r="AG878" s="22"/>
      <c r="AH878" s="22"/>
      <c r="AI878" s="22"/>
      <c r="AJ878" s="22"/>
      <c r="AK878" s="22"/>
      <c r="AL878" s="22"/>
      <c r="AM878" s="22"/>
      <c r="AN878" s="22"/>
      <c r="AO878" s="22"/>
      <c r="AP878" s="22"/>
      <c r="AQ878" s="22"/>
      <c r="AR878" s="22"/>
      <c r="AS878" s="22"/>
      <c r="AT878" s="22"/>
      <c r="AU878" s="22"/>
      <c r="AV878" s="22"/>
      <c r="AW878" s="22"/>
      <c r="AX878" s="22"/>
      <c r="AY878" s="22"/>
    </row>
    <row r="879" spans="3:51" x14ac:dyDescent="0.25">
      <c r="C879" s="22"/>
      <c r="D879" s="22"/>
      <c r="E879" s="22"/>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c r="AD879" s="22"/>
      <c r="AE879" s="22"/>
      <c r="AF879" s="22"/>
      <c r="AG879" s="22"/>
      <c r="AH879" s="22"/>
      <c r="AI879" s="22"/>
      <c r="AJ879" s="22"/>
      <c r="AK879" s="22"/>
      <c r="AL879" s="22"/>
      <c r="AM879" s="22"/>
      <c r="AN879" s="22"/>
      <c r="AO879" s="22"/>
      <c r="AP879" s="22"/>
      <c r="AQ879" s="22"/>
      <c r="AR879" s="22"/>
      <c r="AS879" s="22"/>
      <c r="AT879" s="22"/>
      <c r="AU879" s="22"/>
      <c r="AV879" s="22"/>
      <c r="AW879" s="22"/>
      <c r="AX879" s="22"/>
      <c r="AY879" s="22"/>
    </row>
    <row r="880" spans="3:51" x14ac:dyDescent="0.25">
      <c r="C880" s="22"/>
      <c r="D880" s="22"/>
      <c r="E880" s="22"/>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c r="AD880" s="22"/>
      <c r="AE880" s="22"/>
      <c r="AF880" s="22"/>
      <c r="AG880" s="22"/>
      <c r="AH880" s="22"/>
      <c r="AI880" s="22"/>
      <c r="AJ880" s="22"/>
      <c r="AK880" s="22"/>
      <c r="AL880" s="22"/>
      <c r="AM880" s="22"/>
      <c r="AN880" s="22"/>
      <c r="AO880" s="22"/>
      <c r="AP880" s="22"/>
      <c r="AQ880" s="22"/>
      <c r="AR880" s="22"/>
      <c r="AS880" s="22"/>
      <c r="AT880" s="22"/>
      <c r="AU880" s="22"/>
      <c r="AV880" s="22"/>
      <c r="AW880" s="22"/>
      <c r="AX880" s="22"/>
      <c r="AY880" s="22"/>
    </row>
    <row r="881" spans="3:51" x14ac:dyDescent="0.25">
      <c r="C881" s="22"/>
      <c r="D881" s="22"/>
      <c r="E881" s="22"/>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c r="AD881" s="22"/>
      <c r="AE881" s="22"/>
      <c r="AF881" s="22"/>
      <c r="AG881" s="22"/>
      <c r="AH881" s="22"/>
      <c r="AI881" s="22"/>
      <c r="AJ881" s="22"/>
      <c r="AK881" s="22"/>
      <c r="AL881" s="22"/>
      <c r="AM881" s="22"/>
      <c r="AN881" s="22"/>
      <c r="AO881" s="22"/>
      <c r="AP881" s="22"/>
      <c r="AQ881" s="22"/>
      <c r="AR881" s="22"/>
      <c r="AS881" s="22"/>
      <c r="AT881" s="22"/>
      <c r="AU881" s="22"/>
      <c r="AV881" s="22"/>
      <c r="AW881" s="22"/>
      <c r="AX881" s="22"/>
      <c r="AY881" s="22"/>
    </row>
    <row r="882" spans="3:51" x14ac:dyDescent="0.25">
      <c r="C882" s="22"/>
      <c r="D882" s="22"/>
      <c r="E882" s="22"/>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c r="AD882" s="22"/>
      <c r="AE882" s="22"/>
      <c r="AF882" s="22"/>
      <c r="AG882" s="22"/>
      <c r="AH882" s="22"/>
      <c r="AI882" s="22"/>
      <c r="AJ882" s="22"/>
      <c r="AK882" s="22"/>
      <c r="AL882" s="22"/>
      <c r="AM882" s="22"/>
      <c r="AN882" s="22"/>
      <c r="AO882" s="22"/>
      <c r="AP882" s="22"/>
      <c r="AQ882" s="22"/>
      <c r="AR882" s="22"/>
      <c r="AS882" s="22"/>
      <c r="AT882" s="22"/>
      <c r="AU882" s="22"/>
      <c r="AV882" s="22"/>
      <c r="AW882" s="22"/>
      <c r="AX882" s="22"/>
      <c r="AY882" s="22"/>
    </row>
    <row r="883" spans="3:51" x14ac:dyDescent="0.25">
      <c r="C883" s="22"/>
      <c r="D883" s="22"/>
      <c r="E883" s="22"/>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c r="AD883" s="22"/>
      <c r="AE883" s="22"/>
      <c r="AF883" s="22"/>
      <c r="AG883" s="22"/>
      <c r="AH883" s="22"/>
      <c r="AI883" s="22"/>
      <c r="AJ883" s="22"/>
      <c r="AK883" s="22"/>
      <c r="AL883" s="22"/>
      <c r="AM883" s="22"/>
      <c r="AN883" s="22"/>
      <c r="AO883" s="22"/>
      <c r="AP883" s="22"/>
      <c r="AQ883" s="22"/>
      <c r="AR883" s="22"/>
      <c r="AS883" s="22"/>
      <c r="AT883" s="22"/>
      <c r="AU883" s="22"/>
      <c r="AV883" s="22"/>
      <c r="AW883" s="22"/>
      <c r="AX883" s="22"/>
      <c r="AY883" s="22"/>
    </row>
    <row r="884" spans="3:51" x14ac:dyDescent="0.25">
      <c r="C884" s="22"/>
      <c r="D884" s="22"/>
      <c r="E884" s="22"/>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c r="AD884" s="22"/>
      <c r="AE884" s="22"/>
      <c r="AF884" s="22"/>
      <c r="AG884" s="22"/>
      <c r="AH884" s="22"/>
      <c r="AI884" s="22"/>
      <c r="AJ884" s="22"/>
      <c r="AK884" s="22"/>
      <c r="AL884" s="22"/>
      <c r="AM884" s="22"/>
      <c r="AN884" s="22"/>
      <c r="AO884" s="22"/>
      <c r="AP884" s="22"/>
      <c r="AQ884" s="22"/>
      <c r="AR884" s="22"/>
      <c r="AS884" s="22"/>
      <c r="AT884" s="22"/>
      <c r="AU884" s="22"/>
      <c r="AV884" s="22"/>
      <c r="AW884" s="22"/>
      <c r="AX884" s="22"/>
      <c r="AY884" s="22"/>
    </row>
    <row r="885" spans="3:51" x14ac:dyDescent="0.25">
      <c r="C885" s="22"/>
      <c r="D885" s="22"/>
      <c r="E885" s="22"/>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c r="AD885" s="22"/>
      <c r="AE885" s="22"/>
      <c r="AF885" s="22"/>
      <c r="AG885" s="22"/>
      <c r="AH885" s="22"/>
      <c r="AI885" s="22"/>
      <c r="AJ885" s="22"/>
      <c r="AK885" s="22"/>
      <c r="AL885" s="22"/>
      <c r="AM885" s="22"/>
      <c r="AN885" s="22"/>
      <c r="AO885" s="22"/>
      <c r="AP885" s="22"/>
      <c r="AQ885" s="22"/>
      <c r="AR885" s="22"/>
      <c r="AS885" s="22"/>
      <c r="AT885" s="22"/>
      <c r="AU885" s="22"/>
      <c r="AV885" s="22"/>
      <c r="AW885" s="22"/>
      <c r="AX885" s="22"/>
      <c r="AY885" s="22"/>
    </row>
    <row r="886" spans="3:51" x14ac:dyDescent="0.25">
      <c r="C886" s="22"/>
      <c r="D886" s="22"/>
      <c r="E886" s="22"/>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c r="AD886" s="22"/>
      <c r="AE886" s="22"/>
      <c r="AF886" s="22"/>
      <c r="AG886" s="22"/>
      <c r="AH886" s="22"/>
      <c r="AI886" s="22"/>
      <c r="AJ886" s="22"/>
      <c r="AK886" s="22"/>
      <c r="AL886" s="22"/>
      <c r="AM886" s="22"/>
      <c r="AN886" s="22"/>
      <c r="AO886" s="22"/>
      <c r="AP886" s="22"/>
      <c r="AQ886" s="22"/>
      <c r="AR886" s="22"/>
      <c r="AS886" s="22"/>
      <c r="AT886" s="22"/>
      <c r="AU886" s="22"/>
      <c r="AV886" s="22"/>
      <c r="AW886" s="22"/>
      <c r="AX886" s="22"/>
      <c r="AY886" s="22"/>
    </row>
    <row r="887" spans="3:51" x14ac:dyDescent="0.25">
      <c r="C887" s="22"/>
      <c r="D887" s="22"/>
      <c r="E887" s="22"/>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c r="AD887" s="22"/>
      <c r="AE887" s="22"/>
      <c r="AF887" s="22"/>
      <c r="AG887" s="22"/>
      <c r="AH887" s="22"/>
      <c r="AI887" s="22"/>
      <c r="AJ887" s="22"/>
      <c r="AK887" s="22"/>
      <c r="AL887" s="22"/>
      <c r="AM887" s="22"/>
      <c r="AN887" s="22"/>
      <c r="AO887" s="22"/>
      <c r="AP887" s="22"/>
      <c r="AQ887" s="22"/>
      <c r="AR887" s="22"/>
      <c r="AS887" s="22"/>
      <c r="AT887" s="22"/>
      <c r="AU887" s="22"/>
      <c r="AV887" s="22"/>
      <c r="AW887" s="22"/>
      <c r="AX887" s="22"/>
      <c r="AY887" s="22"/>
    </row>
    <row r="888" spans="3:51" x14ac:dyDescent="0.25">
      <c r="C888" s="22"/>
      <c r="D888" s="22"/>
      <c r="E888" s="22"/>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c r="AD888" s="22"/>
      <c r="AE888" s="22"/>
      <c r="AF888" s="22"/>
      <c r="AG888" s="22"/>
      <c r="AH888" s="22"/>
      <c r="AI888" s="22"/>
      <c r="AJ888" s="22"/>
      <c r="AK888" s="22"/>
      <c r="AL888" s="22"/>
      <c r="AM888" s="22"/>
      <c r="AN888" s="22"/>
      <c r="AO888" s="22"/>
      <c r="AP888" s="22"/>
      <c r="AQ888" s="22"/>
      <c r="AR888" s="22"/>
      <c r="AS888" s="22"/>
      <c r="AT888" s="22"/>
      <c r="AU888" s="22"/>
      <c r="AV888" s="22"/>
      <c r="AW888" s="22"/>
      <c r="AX888" s="22"/>
      <c r="AY888" s="22"/>
    </row>
    <row r="889" spans="3:51" x14ac:dyDescent="0.25">
      <c r="C889" s="22"/>
      <c r="D889" s="22"/>
      <c r="E889" s="22"/>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c r="AD889" s="22"/>
      <c r="AE889" s="22"/>
      <c r="AF889" s="22"/>
      <c r="AG889" s="22"/>
      <c r="AH889" s="22"/>
      <c r="AI889" s="22"/>
      <c r="AJ889" s="22"/>
      <c r="AK889" s="22"/>
      <c r="AL889" s="22"/>
      <c r="AM889" s="22"/>
      <c r="AN889" s="22"/>
      <c r="AO889" s="22"/>
      <c r="AP889" s="22"/>
      <c r="AQ889" s="22"/>
      <c r="AR889" s="22"/>
      <c r="AS889" s="22"/>
      <c r="AT889" s="22"/>
      <c r="AU889" s="22"/>
      <c r="AV889" s="22"/>
      <c r="AW889" s="22"/>
      <c r="AX889" s="22"/>
      <c r="AY889" s="22"/>
    </row>
    <row r="890" spans="3:51" x14ac:dyDescent="0.25">
      <c r="C890" s="22"/>
      <c r="D890" s="22"/>
      <c r="E890" s="22"/>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c r="AD890" s="22"/>
      <c r="AE890" s="22"/>
      <c r="AF890" s="22"/>
      <c r="AG890" s="22"/>
      <c r="AH890" s="22"/>
      <c r="AI890" s="22"/>
      <c r="AJ890" s="22"/>
      <c r="AK890" s="22"/>
      <c r="AL890" s="22"/>
      <c r="AM890" s="22"/>
      <c r="AN890" s="22"/>
      <c r="AO890" s="22"/>
      <c r="AP890" s="22"/>
      <c r="AQ890" s="22"/>
      <c r="AR890" s="22"/>
      <c r="AS890" s="22"/>
      <c r="AT890" s="22"/>
      <c r="AU890" s="22"/>
      <c r="AV890" s="22"/>
      <c r="AW890" s="22"/>
      <c r="AX890" s="22"/>
      <c r="AY890" s="22"/>
    </row>
    <row r="891" spans="3:51" x14ac:dyDescent="0.25">
      <c r="C891" s="22"/>
      <c r="D891" s="22"/>
      <c r="E891" s="22"/>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c r="AD891" s="22"/>
      <c r="AE891" s="22"/>
      <c r="AF891" s="22"/>
      <c r="AG891" s="22"/>
      <c r="AH891" s="22"/>
      <c r="AI891" s="22"/>
      <c r="AJ891" s="22"/>
      <c r="AK891" s="22"/>
      <c r="AL891" s="22"/>
      <c r="AM891" s="22"/>
      <c r="AN891" s="22"/>
      <c r="AO891" s="22"/>
      <c r="AP891" s="22"/>
      <c r="AQ891" s="22"/>
      <c r="AR891" s="22"/>
      <c r="AS891" s="22"/>
      <c r="AT891" s="22"/>
      <c r="AU891" s="22"/>
      <c r="AV891" s="22"/>
      <c r="AW891" s="22"/>
      <c r="AX891" s="22"/>
      <c r="AY891" s="22"/>
    </row>
    <row r="892" spans="3:51" x14ac:dyDescent="0.25">
      <c r="C892" s="22"/>
      <c r="D892" s="22"/>
      <c r="E892" s="22"/>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c r="AD892" s="22"/>
      <c r="AE892" s="22"/>
      <c r="AF892" s="22"/>
      <c r="AG892" s="22"/>
      <c r="AH892" s="22"/>
      <c r="AI892" s="22"/>
      <c r="AJ892" s="22"/>
      <c r="AK892" s="22"/>
      <c r="AL892" s="22"/>
      <c r="AM892" s="22"/>
      <c r="AN892" s="22"/>
      <c r="AO892" s="22"/>
      <c r="AP892" s="22"/>
      <c r="AQ892" s="22"/>
      <c r="AR892" s="22"/>
      <c r="AS892" s="22"/>
      <c r="AT892" s="22"/>
      <c r="AU892" s="22"/>
      <c r="AV892" s="22"/>
      <c r="AW892" s="22"/>
      <c r="AX892" s="22"/>
      <c r="AY892" s="22"/>
    </row>
    <row r="893" spans="3:51" x14ac:dyDescent="0.25">
      <c r="C893" s="22"/>
      <c r="D893" s="22"/>
      <c r="E893" s="22"/>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c r="AD893" s="22"/>
      <c r="AE893" s="22"/>
      <c r="AF893" s="22"/>
      <c r="AG893" s="22"/>
      <c r="AH893" s="22"/>
      <c r="AI893" s="22"/>
      <c r="AJ893" s="22"/>
      <c r="AK893" s="22"/>
      <c r="AL893" s="22"/>
      <c r="AM893" s="22"/>
      <c r="AN893" s="22"/>
      <c r="AO893" s="22"/>
      <c r="AP893" s="22"/>
      <c r="AQ893" s="22"/>
      <c r="AR893" s="22"/>
      <c r="AS893" s="22"/>
      <c r="AT893" s="22"/>
      <c r="AU893" s="22"/>
      <c r="AV893" s="22"/>
      <c r="AW893" s="22"/>
      <c r="AX893" s="22"/>
      <c r="AY893" s="22"/>
    </row>
    <row r="894" spans="3:51" x14ac:dyDescent="0.25">
      <c r="C894" s="22"/>
      <c r="D894" s="22"/>
      <c r="E894" s="22"/>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c r="AD894" s="22"/>
      <c r="AE894" s="22"/>
      <c r="AF894" s="22"/>
      <c r="AG894" s="22"/>
      <c r="AH894" s="22"/>
      <c r="AI894" s="22"/>
      <c r="AJ894" s="22"/>
      <c r="AK894" s="22"/>
      <c r="AL894" s="22"/>
      <c r="AM894" s="22"/>
      <c r="AN894" s="22"/>
      <c r="AO894" s="22"/>
      <c r="AP894" s="22"/>
      <c r="AQ894" s="22"/>
      <c r="AR894" s="22"/>
      <c r="AS894" s="22"/>
      <c r="AT894" s="22"/>
      <c r="AU894" s="22"/>
      <c r="AV894" s="22"/>
      <c r="AW894" s="22"/>
      <c r="AX894" s="22"/>
      <c r="AY894" s="22"/>
    </row>
    <row r="895" spans="3:51" x14ac:dyDescent="0.25">
      <c r="C895" s="22"/>
      <c r="D895" s="22"/>
      <c r="E895" s="22"/>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c r="AD895" s="22"/>
      <c r="AE895" s="22"/>
      <c r="AF895" s="22"/>
      <c r="AG895" s="22"/>
      <c r="AH895" s="22"/>
      <c r="AI895" s="22"/>
      <c r="AJ895" s="22"/>
      <c r="AK895" s="22"/>
      <c r="AL895" s="22"/>
      <c r="AM895" s="22"/>
      <c r="AN895" s="22"/>
      <c r="AO895" s="22"/>
      <c r="AP895" s="22"/>
      <c r="AQ895" s="22"/>
      <c r="AR895" s="22"/>
      <c r="AS895" s="22"/>
      <c r="AT895" s="22"/>
      <c r="AU895" s="22"/>
      <c r="AV895" s="22"/>
      <c r="AW895" s="22"/>
      <c r="AX895" s="22"/>
      <c r="AY895" s="22"/>
    </row>
    <row r="896" spans="3:51" x14ac:dyDescent="0.25">
      <c r="C896" s="22"/>
      <c r="D896" s="22"/>
      <c r="E896" s="22"/>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c r="AD896" s="22"/>
      <c r="AE896" s="22"/>
      <c r="AF896" s="22"/>
      <c r="AG896" s="22"/>
      <c r="AH896" s="22"/>
      <c r="AI896" s="22"/>
      <c r="AJ896" s="22"/>
      <c r="AK896" s="22"/>
      <c r="AL896" s="22"/>
      <c r="AM896" s="22"/>
      <c r="AN896" s="22"/>
      <c r="AO896" s="22"/>
      <c r="AP896" s="22"/>
      <c r="AQ896" s="22"/>
      <c r="AR896" s="22"/>
      <c r="AS896" s="22"/>
      <c r="AT896" s="22"/>
      <c r="AU896" s="22"/>
      <c r="AV896" s="22"/>
      <c r="AW896" s="22"/>
      <c r="AX896" s="22"/>
      <c r="AY896" s="22"/>
    </row>
    <row r="897" spans="3:51" x14ac:dyDescent="0.25">
      <c r="C897" s="22"/>
      <c r="D897" s="22"/>
      <c r="E897" s="22"/>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c r="AD897" s="22"/>
      <c r="AE897" s="22"/>
      <c r="AF897" s="22"/>
      <c r="AG897" s="22"/>
      <c r="AH897" s="22"/>
      <c r="AI897" s="22"/>
      <c r="AJ897" s="22"/>
      <c r="AK897" s="22"/>
      <c r="AL897" s="22"/>
      <c r="AM897" s="22"/>
      <c r="AN897" s="22"/>
      <c r="AO897" s="22"/>
      <c r="AP897" s="22"/>
      <c r="AQ897" s="22"/>
      <c r="AR897" s="22"/>
      <c r="AS897" s="22"/>
      <c r="AT897" s="22"/>
      <c r="AU897" s="22"/>
      <c r="AV897" s="22"/>
      <c r="AW897" s="22"/>
      <c r="AX897" s="22"/>
      <c r="AY897" s="22"/>
    </row>
    <row r="898" spans="3:51" x14ac:dyDescent="0.25">
      <c r="C898" s="22"/>
      <c r="D898" s="22"/>
      <c r="E898" s="22"/>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c r="AD898" s="22"/>
      <c r="AE898" s="22"/>
      <c r="AF898" s="22"/>
      <c r="AG898" s="22"/>
      <c r="AH898" s="22"/>
      <c r="AI898" s="22"/>
      <c r="AJ898" s="22"/>
      <c r="AK898" s="22"/>
      <c r="AL898" s="22"/>
      <c r="AM898" s="22"/>
      <c r="AN898" s="22"/>
      <c r="AO898" s="22"/>
      <c r="AP898" s="22"/>
      <c r="AQ898" s="22"/>
      <c r="AR898" s="22"/>
      <c r="AS898" s="22"/>
      <c r="AT898" s="22"/>
      <c r="AU898" s="22"/>
      <c r="AV898" s="22"/>
      <c r="AW898" s="22"/>
      <c r="AX898" s="22"/>
      <c r="AY898" s="22"/>
    </row>
    <row r="899" spans="3:51" x14ac:dyDescent="0.25">
      <c r="C899" s="22"/>
      <c r="D899" s="22"/>
      <c r="E899" s="22"/>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c r="AD899" s="22"/>
      <c r="AE899" s="22"/>
      <c r="AF899" s="22"/>
      <c r="AG899" s="22"/>
      <c r="AH899" s="22"/>
      <c r="AI899" s="22"/>
      <c r="AJ899" s="22"/>
      <c r="AK899" s="22"/>
      <c r="AL899" s="22"/>
      <c r="AM899" s="22"/>
      <c r="AN899" s="22"/>
      <c r="AO899" s="22"/>
      <c r="AP899" s="22"/>
      <c r="AQ899" s="22"/>
      <c r="AR899" s="22"/>
      <c r="AS899" s="22"/>
      <c r="AT899" s="22"/>
      <c r="AU899" s="22"/>
      <c r="AV899" s="22"/>
      <c r="AW899" s="22"/>
      <c r="AX899" s="22"/>
      <c r="AY899" s="22"/>
    </row>
    <row r="900" spans="3:51" x14ac:dyDescent="0.25">
      <c r="C900" s="22"/>
      <c r="D900" s="22"/>
      <c r="E900" s="22"/>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c r="AD900" s="22"/>
      <c r="AE900" s="22"/>
      <c r="AF900" s="22"/>
      <c r="AG900" s="22"/>
      <c r="AH900" s="22"/>
      <c r="AI900" s="22"/>
      <c r="AJ900" s="22"/>
      <c r="AK900" s="22"/>
      <c r="AL900" s="22"/>
      <c r="AM900" s="22"/>
      <c r="AN900" s="22"/>
      <c r="AO900" s="22"/>
      <c r="AP900" s="22"/>
      <c r="AQ900" s="22"/>
      <c r="AR900" s="22"/>
      <c r="AS900" s="22"/>
      <c r="AT900" s="22"/>
      <c r="AU900" s="22"/>
      <c r="AV900" s="22"/>
      <c r="AW900" s="22"/>
      <c r="AX900" s="22"/>
      <c r="AY900" s="22"/>
    </row>
    <row r="901" spans="3:51" x14ac:dyDescent="0.25">
      <c r="C901" s="22"/>
      <c r="D901" s="22"/>
      <c r="E901" s="22"/>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c r="AD901" s="22"/>
      <c r="AE901" s="22"/>
      <c r="AF901" s="22"/>
      <c r="AG901" s="22"/>
      <c r="AH901" s="22"/>
      <c r="AI901" s="22"/>
      <c r="AJ901" s="22"/>
      <c r="AK901" s="22"/>
      <c r="AL901" s="22"/>
      <c r="AM901" s="22"/>
      <c r="AN901" s="22"/>
      <c r="AO901" s="22"/>
      <c r="AP901" s="22"/>
      <c r="AQ901" s="22"/>
      <c r="AR901" s="22"/>
      <c r="AS901" s="22"/>
      <c r="AT901" s="22"/>
      <c r="AU901" s="22"/>
      <c r="AV901" s="22"/>
      <c r="AW901" s="22"/>
      <c r="AX901" s="22"/>
      <c r="AY901" s="22"/>
    </row>
    <row r="902" spans="3:51" x14ac:dyDescent="0.25">
      <c r="C902" s="22"/>
      <c r="D902" s="22"/>
      <c r="E902" s="22"/>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c r="AD902" s="22"/>
      <c r="AE902" s="22"/>
      <c r="AF902" s="22"/>
      <c r="AG902" s="22"/>
      <c r="AH902" s="22"/>
      <c r="AI902" s="22"/>
      <c r="AJ902" s="22"/>
      <c r="AK902" s="22"/>
      <c r="AL902" s="22"/>
      <c r="AM902" s="22"/>
      <c r="AN902" s="22"/>
      <c r="AO902" s="22"/>
      <c r="AP902" s="22"/>
      <c r="AQ902" s="22"/>
      <c r="AR902" s="22"/>
      <c r="AS902" s="22"/>
      <c r="AT902" s="22"/>
      <c r="AU902" s="22"/>
      <c r="AV902" s="22"/>
      <c r="AW902" s="22"/>
      <c r="AX902" s="22"/>
      <c r="AY902" s="22"/>
    </row>
    <row r="903" spans="3:51" x14ac:dyDescent="0.25">
      <c r="C903" s="22"/>
      <c r="D903" s="22"/>
      <c r="E903" s="22"/>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c r="AD903" s="22"/>
      <c r="AE903" s="22"/>
      <c r="AF903" s="22"/>
      <c r="AG903" s="22"/>
      <c r="AH903" s="22"/>
      <c r="AI903" s="22"/>
      <c r="AJ903" s="22"/>
      <c r="AK903" s="22"/>
      <c r="AL903" s="22"/>
      <c r="AM903" s="22"/>
      <c r="AN903" s="22"/>
      <c r="AO903" s="22"/>
      <c r="AP903" s="22"/>
      <c r="AQ903" s="22"/>
      <c r="AR903" s="22"/>
      <c r="AS903" s="22"/>
      <c r="AT903" s="22"/>
      <c r="AU903" s="22"/>
      <c r="AV903" s="22"/>
      <c r="AW903" s="22"/>
      <c r="AX903" s="22"/>
      <c r="AY903" s="22"/>
    </row>
    <row r="904" spans="3:51" x14ac:dyDescent="0.25">
      <c r="C904" s="22"/>
      <c r="D904" s="22"/>
      <c r="E904" s="22"/>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c r="AD904" s="22"/>
      <c r="AE904" s="22"/>
      <c r="AF904" s="22"/>
      <c r="AG904" s="22"/>
      <c r="AH904" s="22"/>
      <c r="AI904" s="22"/>
      <c r="AJ904" s="22"/>
      <c r="AK904" s="22"/>
      <c r="AL904" s="22"/>
      <c r="AM904" s="22"/>
      <c r="AN904" s="22"/>
      <c r="AO904" s="22"/>
      <c r="AP904" s="22"/>
      <c r="AQ904" s="22"/>
      <c r="AR904" s="22"/>
      <c r="AS904" s="22"/>
      <c r="AT904" s="22"/>
      <c r="AU904" s="22"/>
      <c r="AV904" s="22"/>
      <c r="AW904" s="22"/>
      <c r="AX904" s="22"/>
      <c r="AY904" s="22"/>
    </row>
    <row r="905" spans="3:51" x14ac:dyDescent="0.25">
      <c r="C905" s="22"/>
      <c r="D905" s="22"/>
      <c r="E905" s="22"/>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c r="AD905" s="22"/>
      <c r="AE905" s="22"/>
      <c r="AF905" s="22"/>
      <c r="AG905" s="22"/>
      <c r="AH905" s="22"/>
      <c r="AI905" s="22"/>
      <c r="AJ905" s="22"/>
      <c r="AK905" s="22"/>
      <c r="AL905" s="22"/>
      <c r="AM905" s="22"/>
      <c r="AN905" s="22"/>
      <c r="AO905" s="22"/>
      <c r="AP905" s="22"/>
      <c r="AQ905" s="22"/>
      <c r="AR905" s="22"/>
      <c r="AS905" s="22"/>
      <c r="AT905" s="22"/>
      <c r="AU905" s="22"/>
      <c r="AV905" s="22"/>
      <c r="AW905" s="22"/>
      <c r="AX905" s="22"/>
      <c r="AY905" s="22"/>
    </row>
    <row r="906" spans="3:51" x14ac:dyDescent="0.25">
      <c r="C906" s="22"/>
      <c r="D906" s="22"/>
      <c r="E906" s="22"/>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c r="AD906" s="22"/>
      <c r="AE906" s="22"/>
      <c r="AF906" s="22"/>
      <c r="AG906" s="22"/>
      <c r="AH906" s="22"/>
      <c r="AI906" s="22"/>
      <c r="AJ906" s="22"/>
      <c r="AK906" s="22"/>
      <c r="AL906" s="22"/>
      <c r="AM906" s="22"/>
      <c r="AN906" s="22"/>
      <c r="AO906" s="22"/>
      <c r="AP906" s="22"/>
      <c r="AQ906" s="22"/>
      <c r="AR906" s="22"/>
      <c r="AS906" s="22"/>
      <c r="AT906" s="22"/>
      <c r="AU906" s="22"/>
      <c r="AV906" s="22"/>
      <c r="AW906" s="22"/>
      <c r="AX906" s="22"/>
      <c r="AY906" s="22"/>
    </row>
    <row r="907" spans="3:51" x14ac:dyDescent="0.25">
      <c r="C907" s="22"/>
      <c r="D907" s="22"/>
      <c r="E907" s="22"/>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c r="AD907" s="22"/>
      <c r="AE907" s="22"/>
      <c r="AF907" s="22"/>
      <c r="AG907" s="22"/>
      <c r="AH907" s="22"/>
      <c r="AI907" s="22"/>
      <c r="AJ907" s="22"/>
      <c r="AK907" s="22"/>
      <c r="AL907" s="22"/>
      <c r="AM907" s="22"/>
      <c r="AN907" s="22"/>
      <c r="AO907" s="22"/>
      <c r="AP907" s="22"/>
      <c r="AQ907" s="22"/>
      <c r="AR907" s="22"/>
      <c r="AS907" s="22"/>
      <c r="AT907" s="22"/>
      <c r="AU907" s="22"/>
      <c r="AV907" s="22"/>
      <c r="AW907" s="22"/>
      <c r="AX907" s="22"/>
      <c r="AY907" s="22"/>
    </row>
    <row r="908" spans="3:51" x14ac:dyDescent="0.25">
      <c r="C908" s="22"/>
      <c r="D908" s="22"/>
      <c r="E908" s="22"/>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c r="AD908" s="22"/>
      <c r="AE908" s="22"/>
      <c r="AF908" s="22"/>
      <c r="AG908" s="22"/>
      <c r="AH908" s="22"/>
      <c r="AI908" s="22"/>
      <c r="AJ908" s="22"/>
      <c r="AK908" s="22"/>
      <c r="AL908" s="22"/>
      <c r="AM908" s="22"/>
      <c r="AN908" s="22"/>
      <c r="AO908" s="22"/>
      <c r="AP908" s="22"/>
      <c r="AQ908" s="22"/>
      <c r="AR908" s="22"/>
      <c r="AS908" s="22"/>
      <c r="AT908" s="22"/>
      <c r="AU908" s="22"/>
      <c r="AV908" s="22"/>
      <c r="AW908" s="22"/>
      <c r="AX908" s="22"/>
      <c r="AY908" s="22"/>
    </row>
    <row r="909" spans="3:51" x14ac:dyDescent="0.25">
      <c r="C909" s="22"/>
      <c r="D909" s="22"/>
      <c r="E909" s="22"/>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c r="AD909" s="22"/>
      <c r="AE909" s="22"/>
      <c r="AF909" s="22"/>
      <c r="AG909" s="22"/>
      <c r="AH909" s="22"/>
      <c r="AI909" s="22"/>
      <c r="AJ909" s="22"/>
      <c r="AK909" s="22"/>
      <c r="AL909" s="22"/>
      <c r="AM909" s="22"/>
      <c r="AN909" s="22"/>
      <c r="AO909" s="22"/>
      <c r="AP909" s="22"/>
      <c r="AQ909" s="22"/>
      <c r="AR909" s="22"/>
      <c r="AS909" s="22"/>
      <c r="AT909" s="22"/>
      <c r="AU909" s="22"/>
      <c r="AV909" s="22"/>
      <c r="AW909" s="22"/>
      <c r="AX909" s="22"/>
      <c r="AY909" s="22"/>
    </row>
    <row r="910" spans="3:51" x14ac:dyDescent="0.25">
      <c r="C910" s="22"/>
      <c r="D910" s="22"/>
      <c r="E910" s="22"/>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c r="AD910" s="22"/>
      <c r="AE910" s="22"/>
      <c r="AF910" s="22"/>
      <c r="AG910" s="22"/>
      <c r="AH910" s="22"/>
      <c r="AI910" s="22"/>
      <c r="AJ910" s="22"/>
      <c r="AK910" s="22"/>
      <c r="AL910" s="22"/>
      <c r="AM910" s="22"/>
      <c r="AN910" s="22"/>
      <c r="AO910" s="22"/>
      <c r="AP910" s="22"/>
      <c r="AQ910" s="22"/>
      <c r="AR910" s="22"/>
      <c r="AS910" s="22"/>
      <c r="AT910" s="22"/>
      <c r="AU910" s="22"/>
      <c r="AV910" s="22"/>
      <c r="AW910" s="22"/>
      <c r="AX910" s="22"/>
      <c r="AY910" s="22"/>
    </row>
    <row r="911" spans="3:51" x14ac:dyDescent="0.25">
      <c r="C911" s="22"/>
      <c r="D911" s="22"/>
      <c r="E911" s="22"/>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c r="AD911" s="22"/>
      <c r="AE911" s="22"/>
      <c r="AF911" s="22"/>
      <c r="AG911" s="22"/>
      <c r="AH911" s="22"/>
      <c r="AI911" s="22"/>
      <c r="AJ911" s="22"/>
      <c r="AK911" s="22"/>
      <c r="AL911" s="22"/>
      <c r="AM911" s="22"/>
      <c r="AN911" s="22"/>
      <c r="AO911" s="22"/>
      <c r="AP911" s="22"/>
      <c r="AQ911" s="22"/>
      <c r="AR911" s="22"/>
      <c r="AS911" s="22"/>
      <c r="AT911" s="22"/>
      <c r="AU911" s="22"/>
      <c r="AV911" s="22"/>
      <c r="AW911" s="22"/>
      <c r="AX911" s="22"/>
      <c r="AY911" s="22"/>
    </row>
    <row r="912" spans="3:51" x14ac:dyDescent="0.25">
      <c r="C912" s="22"/>
      <c r="D912" s="22"/>
      <c r="E912" s="22"/>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c r="AD912" s="22"/>
      <c r="AE912" s="22"/>
      <c r="AF912" s="22"/>
      <c r="AG912" s="22"/>
      <c r="AH912" s="22"/>
      <c r="AI912" s="22"/>
      <c r="AJ912" s="22"/>
      <c r="AK912" s="22"/>
      <c r="AL912" s="22"/>
      <c r="AM912" s="22"/>
      <c r="AN912" s="22"/>
      <c r="AO912" s="22"/>
      <c r="AP912" s="22"/>
      <c r="AQ912" s="22"/>
      <c r="AR912" s="22"/>
      <c r="AS912" s="22"/>
      <c r="AT912" s="22"/>
      <c r="AU912" s="22"/>
      <c r="AV912" s="22"/>
      <c r="AW912" s="22"/>
      <c r="AX912" s="22"/>
      <c r="AY912" s="22"/>
    </row>
    <row r="913" spans="3:51" x14ac:dyDescent="0.25">
      <c r="C913" s="22"/>
      <c r="D913" s="22"/>
      <c r="E913" s="22"/>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c r="AD913" s="22"/>
      <c r="AE913" s="22"/>
      <c r="AF913" s="22"/>
      <c r="AG913" s="22"/>
      <c r="AH913" s="22"/>
      <c r="AI913" s="22"/>
      <c r="AJ913" s="22"/>
      <c r="AK913" s="22"/>
      <c r="AL913" s="22"/>
      <c r="AM913" s="22"/>
      <c r="AN913" s="22"/>
      <c r="AO913" s="22"/>
      <c r="AP913" s="22"/>
      <c r="AQ913" s="22"/>
      <c r="AR913" s="22"/>
      <c r="AS913" s="22"/>
      <c r="AT913" s="22"/>
      <c r="AU913" s="22"/>
      <c r="AV913" s="22"/>
      <c r="AW913" s="22"/>
      <c r="AX913" s="22"/>
      <c r="AY913" s="22"/>
    </row>
    <row r="914" spans="3:51" x14ac:dyDescent="0.25">
      <c r="C914" s="22"/>
      <c r="D914" s="22"/>
      <c r="E914" s="22"/>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c r="AD914" s="22"/>
      <c r="AE914" s="22"/>
      <c r="AF914" s="22"/>
      <c r="AG914" s="22"/>
      <c r="AH914" s="22"/>
      <c r="AI914" s="22"/>
      <c r="AJ914" s="22"/>
      <c r="AK914" s="22"/>
      <c r="AL914" s="22"/>
      <c r="AM914" s="22"/>
      <c r="AN914" s="22"/>
      <c r="AO914" s="22"/>
      <c r="AP914" s="22"/>
      <c r="AQ914" s="22"/>
      <c r="AR914" s="22"/>
      <c r="AS914" s="22"/>
      <c r="AT914" s="22"/>
      <c r="AU914" s="22"/>
      <c r="AV914" s="22"/>
      <c r="AW914" s="22"/>
      <c r="AX914" s="22"/>
      <c r="AY914" s="22"/>
    </row>
    <row r="915" spans="3:51" x14ac:dyDescent="0.25">
      <c r="C915" s="22"/>
      <c r="D915" s="22"/>
      <c r="E915" s="22"/>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c r="AD915" s="22"/>
      <c r="AE915" s="22"/>
      <c r="AF915" s="22"/>
      <c r="AG915" s="22"/>
      <c r="AH915" s="22"/>
      <c r="AI915" s="22"/>
      <c r="AJ915" s="22"/>
      <c r="AK915" s="22"/>
      <c r="AL915" s="22"/>
      <c r="AM915" s="22"/>
      <c r="AN915" s="22"/>
      <c r="AO915" s="22"/>
      <c r="AP915" s="22"/>
      <c r="AQ915" s="22"/>
      <c r="AR915" s="22"/>
      <c r="AS915" s="22"/>
      <c r="AT915" s="22"/>
      <c r="AU915" s="22"/>
      <c r="AV915" s="22"/>
      <c r="AW915" s="22"/>
      <c r="AX915" s="22"/>
      <c r="AY915" s="22"/>
    </row>
    <row r="916" spans="3:51" x14ac:dyDescent="0.25">
      <c r="C916" s="22"/>
      <c r="D916" s="22"/>
      <c r="E916" s="22"/>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c r="AD916" s="22"/>
      <c r="AE916" s="22"/>
      <c r="AF916" s="22"/>
      <c r="AG916" s="22"/>
      <c r="AH916" s="22"/>
      <c r="AI916" s="22"/>
      <c r="AJ916" s="22"/>
      <c r="AK916" s="22"/>
      <c r="AL916" s="22"/>
      <c r="AM916" s="22"/>
      <c r="AN916" s="22"/>
      <c r="AO916" s="22"/>
      <c r="AP916" s="22"/>
      <c r="AQ916" s="22"/>
      <c r="AR916" s="22"/>
      <c r="AS916" s="22"/>
      <c r="AT916" s="22"/>
      <c r="AU916" s="22"/>
      <c r="AV916" s="22"/>
      <c r="AW916" s="22"/>
      <c r="AX916" s="22"/>
      <c r="AY916" s="22"/>
    </row>
    <row r="917" spans="3:51" x14ac:dyDescent="0.25">
      <c r="C917" s="22"/>
      <c r="D917" s="22"/>
      <c r="E917" s="22"/>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c r="AD917" s="22"/>
      <c r="AE917" s="22"/>
      <c r="AF917" s="22"/>
      <c r="AG917" s="22"/>
      <c r="AH917" s="22"/>
      <c r="AI917" s="22"/>
      <c r="AJ917" s="22"/>
      <c r="AK917" s="22"/>
      <c r="AL917" s="22"/>
      <c r="AM917" s="22"/>
      <c r="AN917" s="22"/>
      <c r="AO917" s="22"/>
      <c r="AP917" s="22"/>
      <c r="AQ917" s="22"/>
      <c r="AR917" s="22"/>
      <c r="AS917" s="22"/>
      <c r="AT917" s="22"/>
      <c r="AU917" s="22"/>
      <c r="AV917" s="22"/>
      <c r="AW917" s="22"/>
      <c r="AX917" s="22"/>
      <c r="AY917" s="22"/>
    </row>
    <row r="918" spans="3:51" x14ac:dyDescent="0.25">
      <c r="C918" s="22"/>
      <c r="D918" s="22"/>
      <c r="E918" s="22"/>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c r="AD918" s="22"/>
      <c r="AE918" s="22"/>
      <c r="AF918" s="22"/>
      <c r="AG918" s="22"/>
      <c r="AH918" s="22"/>
      <c r="AI918" s="22"/>
      <c r="AJ918" s="22"/>
      <c r="AK918" s="22"/>
      <c r="AL918" s="22"/>
      <c r="AM918" s="22"/>
      <c r="AN918" s="22"/>
      <c r="AO918" s="22"/>
      <c r="AP918" s="22"/>
      <c r="AQ918" s="22"/>
      <c r="AR918" s="22"/>
      <c r="AS918" s="22"/>
      <c r="AT918" s="22"/>
      <c r="AU918" s="22"/>
      <c r="AV918" s="22"/>
      <c r="AW918" s="22"/>
      <c r="AX918" s="22"/>
      <c r="AY918" s="22"/>
    </row>
    <row r="919" spans="3:51" x14ac:dyDescent="0.25">
      <c r="C919" s="22"/>
      <c r="D919" s="22"/>
      <c r="E919" s="22"/>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c r="AD919" s="22"/>
      <c r="AE919" s="22"/>
      <c r="AF919" s="22"/>
      <c r="AG919" s="22"/>
      <c r="AH919" s="22"/>
      <c r="AI919" s="22"/>
      <c r="AJ919" s="22"/>
      <c r="AK919" s="22"/>
      <c r="AL919" s="22"/>
      <c r="AM919" s="22"/>
      <c r="AN919" s="22"/>
      <c r="AO919" s="22"/>
      <c r="AP919" s="22"/>
      <c r="AQ919" s="22"/>
      <c r="AR919" s="22"/>
      <c r="AS919" s="22"/>
      <c r="AT919" s="22"/>
      <c r="AU919" s="22"/>
      <c r="AV919" s="22"/>
      <c r="AW919" s="22"/>
      <c r="AX919" s="22"/>
      <c r="AY919" s="22"/>
    </row>
    <row r="920" spans="3:51" x14ac:dyDescent="0.25">
      <c r="C920" s="22"/>
      <c r="D920" s="22"/>
      <c r="E920" s="22"/>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c r="AD920" s="22"/>
      <c r="AE920" s="22"/>
      <c r="AF920" s="22"/>
      <c r="AG920" s="22"/>
      <c r="AH920" s="22"/>
      <c r="AI920" s="22"/>
      <c r="AJ920" s="22"/>
      <c r="AK920" s="22"/>
      <c r="AL920" s="22"/>
      <c r="AM920" s="22"/>
      <c r="AN920" s="22"/>
      <c r="AO920" s="22"/>
      <c r="AP920" s="22"/>
      <c r="AQ920" s="22"/>
      <c r="AR920" s="22"/>
      <c r="AS920" s="22"/>
      <c r="AT920" s="22"/>
      <c r="AU920" s="22"/>
      <c r="AV920" s="22"/>
      <c r="AW920" s="22"/>
      <c r="AX920" s="22"/>
      <c r="AY920" s="22"/>
    </row>
    <row r="921" spans="3:51" x14ac:dyDescent="0.25">
      <c r="C921" s="22"/>
      <c r="D921" s="22"/>
      <c r="E921" s="22"/>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c r="AD921" s="22"/>
      <c r="AE921" s="22"/>
      <c r="AF921" s="22"/>
      <c r="AG921" s="22"/>
      <c r="AH921" s="22"/>
      <c r="AI921" s="22"/>
      <c r="AJ921" s="22"/>
      <c r="AK921" s="22"/>
      <c r="AL921" s="22"/>
      <c r="AM921" s="22"/>
      <c r="AN921" s="22"/>
      <c r="AO921" s="22"/>
      <c r="AP921" s="22"/>
      <c r="AQ921" s="22"/>
      <c r="AR921" s="22"/>
      <c r="AS921" s="22"/>
      <c r="AT921" s="22"/>
      <c r="AU921" s="22"/>
      <c r="AV921" s="22"/>
      <c r="AW921" s="22"/>
      <c r="AX921" s="22"/>
      <c r="AY921" s="22"/>
    </row>
    <row r="922" spans="3:51" x14ac:dyDescent="0.25">
      <c r="C922" s="22"/>
      <c r="D922" s="22"/>
      <c r="E922" s="22"/>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c r="AD922" s="22"/>
      <c r="AE922" s="22"/>
      <c r="AF922" s="22"/>
      <c r="AG922" s="22"/>
      <c r="AH922" s="22"/>
      <c r="AI922" s="22"/>
      <c r="AJ922" s="22"/>
      <c r="AK922" s="22"/>
      <c r="AL922" s="22"/>
      <c r="AM922" s="22"/>
      <c r="AN922" s="22"/>
      <c r="AO922" s="22"/>
      <c r="AP922" s="22"/>
      <c r="AQ922" s="22"/>
      <c r="AR922" s="22"/>
      <c r="AS922" s="22"/>
      <c r="AT922" s="22"/>
      <c r="AU922" s="22"/>
      <c r="AV922" s="22"/>
      <c r="AW922" s="22"/>
      <c r="AX922" s="22"/>
      <c r="AY922" s="22"/>
    </row>
    <row r="923" spans="3:51" x14ac:dyDescent="0.25">
      <c r="C923" s="22"/>
      <c r="D923" s="22"/>
      <c r="E923" s="22"/>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c r="AD923" s="22"/>
      <c r="AE923" s="22"/>
      <c r="AF923" s="22"/>
      <c r="AG923" s="22"/>
      <c r="AH923" s="22"/>
      <c r="AI923" s="22"/>
      <c r="AJ923" s="22"/>
      <c r="AK923" s="22"/>
      <c r="AL923" s="22"/>
      <c r="AM923" s="22"/>
      <c r="AN923" s="22"/>
      <c r="AO923" s="22"/>
      <c r="AP923" s="22"/>
      <c r="AQ923" s="22"/>
      <c r="AR923" s="22"/>
      <c r="AS923" s="22"/>
      <c r="AT923" s="22"/>
      <c r="AU923" s="22"/>
      <c r="AV923" s="22"/>
      <c r="AW923" s="22"/>
      <c r="AX923" s="22"/>
      <c r="AY923" s="22"/>
    </row>
    <row r="924" spans="3:51" x14ac:dyDescent="0.25">
      <c r="C924" s="22"/>
      <c r="D924" s="22"/>
      <c r="E924" s="22"/>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c r="AD924" s="22"/>
      <c r="AE924" s="22"/>
      <c r="AF924" s="22"/>
      <c r="AG924" s="22"/>
      <c r="AH924" s="22"/>
      <c r="AI924" s="22"/>
      <c r="AJ924" s="22"/>
      <c r="AK924" s="22"/>
      <c r="AL924" s="22"/>
      <c r="AM924" s="22"/>
      <c r="AN924" s="22"/>
      <c r="AO924" s="22"/>
      <c r="AP924" s="22"/>
      <c r="AQ924" s="22"/>
      <c r="AR924" s="22"/>
      <c r="AS924" s="22"/>
      <c r="AT924" s="22"/>
      <c r="AU924" s="22"/>
      <c r="AV924" s="22"/>
      <c r="AW924" s="22"/>
      <c r="AX924" s="22"/>
      <c r="AY924" s="22"/>
    </row>
    <row r="925" spans="3:51" x14ac:dyDescent="0.25">
      <c r="C925" s="22"/>
      <c r="D925" s="22"/>
      <c r="E925" s="22"/>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c r="AD925" s="22"/>
      <c r="AE925" s="22"/>
      <c r="AF925" s="22"/>
      <c r="AG925" s="22"/>
      <c r="AH925" s="22"/>
      <c r="AI925" s="22"/>
      <c r="AJ925" s="22"/>
      <c r="AK925" s="22"/>
      <c r="AL925" s="22"/>
      <c r="AM925" s="22"/>
      <c r="AN925" s="22"/>
      <c r="AO925" s="22"/>
      <c r="AP925" s="22"/>
      <c r="AQ925" s="22"/>
      <c r="AR925" s="22"/>
      <c r="AS925" s="22"/>
      <c r="AT925" s="22"/>
      <c r="AU925" s="22"/>
      <c r="AV925" s="22"/>
      <c r="AW925" s="22"/>
      <c r="AX925" s="22"/>
      <c r="AY925" s="22"/>
    </row>
    <row r="926" spans="3:51" x14ac:dyDescent="0.25">
      <c r="C926" s="22"/>
      <c r="D926" s="22"/>
      <c r="E926" s="22"/>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c r="AD926" s="22"/>
      <c r="AE926" s="22"/>
      <c r="AF926" s="22"/>
      <c r="AG926" s="22"/>
      <c r="AH926" s="22"/>
      <c r="AI926" s="22"/>
      <c r="AJ926" s="22"/>
      <c r="AK926" s="22"/>
      <c r="AL926" s="22"/>
      <c r="AM926" s="22"/>
      <c r="AN926" s="22"/>
      <c r="AO926" s="22"/>
      <c r="AP926" s="22"/>
      <c r="AQ926" s="22"/>
      <c r="AR926" s="22"/>
      <c r="AS926" s="22"/>
      <c r="AT926" s="22"/>
      <c r="AU926" s="22"/>
      <c r="AV926" s="22"/>
      <c r="AW926" s="22"/>
      <c r="AX926" s="22"/>
      <c r="AY926" s="22"/>
    </row>
    <row r="927" spans="3:51" x14ac:dyDescent="0.25">
      <c r="C927" s="22"/>
      <c r="D927" s="22"/>
      <c r="E927" s="22"/>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c r="AD927" s="22"/>
      <c r="AE927" s="22"/>
      <c r="AF927" s="22"/>
      <c r="AG927" s="22"/>
      <c r="AH927" s="22"/>
      <c r="AI927" s="22"/>
      <c r="AJ927" s="22"/>
      <c r="AK927" s="22"/>
      <c r="AL927" s="22"/>
      <c r="AM927" s="22"/>
      <c r="AN927" s="22"/>
      <c r="AO927" s="22"/>
      <c r="AP927" s="22"/>
      <c r="AQ927" s="22"/>
      <c r="AR927" s="22"/>
      <c r="AS927" s="22"/>
      <c r="AT927" s="22"/>
      <c r="AU927" s="22"/>
      <c r="AV927" s="22"/>
      <c r="AW927" s="22"/>
      <c r="AX927" s="22"/>
      <c r="AY927" s="22"/>
    </row>
    <row r="928" spans="3:51" x14ac:dyDescent="0.25">
      <c r="C928" s="22"/>
      <c r="D928" s="22"/>
      <c r="E928" s="22"/>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c r="AD928" s="22"/>
      <c r="AE928" s="22"/>
      <c r="AF928" s="22"/>
      <c r="AG928" s="22"/>
      <c r="AH928" s="22"/>
      <c r="AI928" s="22"/>
      <c r="AJ928" s="22"/>
      <c r="AK928" s="22"/>
      <c r="AL928" s="22"/>
      <c r="AM928" s="22"/>
      <c r="AN928" s="22"/>
      <c r="AO928" s="22"/>
      <c r="AP928" s="22"/>
      <c r="AQ928" s="22"/>
      <c r="AR928" s="22"/>
      <c r="AS928" s="22"/>
      <c r="AT928" s="22"/>
      <c r="AU928" s="22"/>
      <c r="AV928" s="22"/>
      <c r="AW928" s="22"/>
      <c r="AX928" s="22"/>
      <c r="AY928" s="22"/>
    </row>
    <row r="929" spans="3:51" x14ac:dyDescent="0.25">
      <c r="C929" s="22"/>
      <c r="D929" s="22"/>
      <c r="E929" s="22"/>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c r="AD929" s="22"/>
      <c r="AE929" s="22"/>
      <c r="AF929" s="22"/>
      <c r="AG929" s="22"/>
      <c r="AH929" s="22"/>
      <c r="AI929" s="22"/>
      <c r="AJ929" s="22"/>
      <c r="AK929" s="22"/>
      <c r="AL929" s="22"/>
      <c r="AM929" s="22"/>
      <c r="AN929" s="22"/>
      <c r="AO929" s="22"/>
      <c r="AP929" s="22"/>
      <c r="AQ929" s="22"/>
      <c r="AR929" s="22"/>
      <c r="AS929" s="22"/>
      <c r="AT929" s="22"/>
      <c r="AU929" s="22"/>
      <c r="AV929" s="22"/>
      <c r="AW929" s="22"/>
      <c r="AX929" s="22"/>
      <c r="AY929" s="22"/>
    </row>
    <row r="930" spans="3:51" x14ac:dyDescent="0.25">
      <c r="C930" s="22"/>
      <c r="D930" s="22"/>
      <c r="E930" s="22"/>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c r="AD930" s="22"/>
      <c r="AE930" s="22"/>
      <c r="AF930" s="22"/>
      <c r="AG930" s="22"/>
      <c r="AH930" s="22"/>
      <c r="AI930" s="22"/>
      <c r="AJ930" s="22"/>
      <c r="AK930" s="22"/>
      <c r="AL930" s="22"/>
      <c r="AM930" s="22"/>
      <c r="AN930" s="22"/>
      <c r="AO930" s="22"/>
      <c r="AP930" s="22"/>
      <c r="AQ930" s="22"/>
      <c r="AR930" s="22"/>
      <c r="AS930" s="22"/>
      <c r="AT930" s="22"/>
      <c r="AU930" s="22"/>
      <c r="AV930" s="22"/>
      <c r="AW930" s="22"/>
      <c r="AX930" s="22"/>
      <c r="AY930" s="22"/>
    </row>
    <row r="931" spans="3:51" x14ac:dyDescent="0.25">
      <c r="C931" s="22"/>
      <c r="D931" s="22"/>
      <c r="E931" s="22"/>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c r="AD931" s="22"/>
      <c r="AE931" s="22"/>
      <c r="AF931" s="22"/>
      <c r="AG931" s="22"/>
      <c r="AH931" s="22"/>
      <c r="AI931" s="22"/>
      <c r="AJ931" s="22"/>
      <c r="AK931" s="22"/>
      <c r="AL931" s="22"/>
      <c r="AM931" s="22"/>
      <c r="AN931" s="22"/>
      <c r="AO931" s="22"/>
      <c r="AP931" s="22"/>
      <c r="AQ931" s="22"/>
      <c r="AR931" s="22"/>
      <c r="AS931" s="22"/>
      <c r="AT931" s="22"/>
      <c r="AU931" s="22"/>
      <c r="AV931" s="22"/>
      <c r="AW931" s="22"/>
      <c r="AX931" s="22"/>
      <c r="AY931" s="22"/>
    </row>
    <row r="932" spans="3:51" x14ac:dyDescent="0.25">
      <c r="C932" s="22"/>
      <c r="D932" s="22"/>
      <c r="E932" s="22"/>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c r="AD932" s="22"/>
      <c r="AE932" s="22"/>
      <c r="AF932" s="22"/>
      <c r="AG932" s="22"/>
      <c r="AH932" s="22"/>
      <c r="AI932" s="22"/>
      <c r="AJ932" s="22"/>
      <c r="AK932" s="22"/>
      <c r="AL932" s="22"/>
      <c r="AM932" s="22"/>
      <c r="AN932" s="22"/>
      <c r="AO932" s="22"/>
      <c r="AP932" s="22"/>
      <c r="AQ932" s="22"/>
      <c r="AR932" s="22"/>
      <c r="AS932" s="22"/>
      <c r="AT932" s="22"/>
      <c r="AU932" s="22"/>
      <c r="AV932" s="22"/>
      <c r="AW932" s="22"/>
      <c r="AX932" s="22"/>
      <c r="AY932" s="22"/>
    </row>
    <row r="933" spans="3:51" x14ac:dyDescent="0.25">
      <c r="C933" s="22"/>
      <c r="D933" s="22"/>
      <c r="E933" s="22"/>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c r="AD933" s="22"/>
      <c r="AE933" s="22"/>
      <c r="AF933" s="22"/>
      <c r="AG933" s="22"/>
      <c r="AH933" s="22"/>
      <c r="AI933" s="22"/>
      <c r="AJ933" s="22"/>
      <c r="AK933" s="22"/>
      <c r="AL933" s="22"/>
      <c r="AM933" s="22"/>
      <c r="AN933" s="22"/>
      <c r="AO933" s="22"/>
      <c r="AP933" s="22"/>
      <c r="AQ933" s="22"/>
      <c r="AR933" s="22"/>
      <c r="AS933" s="22"/>
      <c r="AT933" s="22"/>
      <c r="AU933" s="22"/>
      <c r="AV933" s="22"/>
      <c r="AW933" s="22"/>
      <c r="AX933" s="22"/>
      <c r="AY933" s="22"/>
    </row>
    <row r="934" spans="3:51" x14ac:dyDescent="0.25">
      <c r="C934" s="22"/>
      <c r="D934" s="22"/>
      <c r="E934" s="22"/>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c r="AD934" s="22"/>
      <c r="AE934" s="22"/>
      <c r="AF934" s="22"/>
      <c r="AG934" s="22"/>
      <c r="AH934" s="22"/>
      <c r="AI934" s="22"/>
      <c r="AJ934" s="22"/>
      <c r="AK934" s="22"/>
      <c r="AL934" s="22"/>
      <c r="AM934" s="22"/>
      <c r="AN934" s="22"/>
      <c r="AO934" s="22"/>
      <c r="AP934" s="22"/>
      <c r="AQ934" s="22"/>
      <c r="AR934" s="22"/>
      <c r="AS934" s="22"/>
      <c r="AT934" s="22"/>
      <c r="AU934" s="22"/>
      <c r="AV934" s="22"/>
      <c r="AW934" s="22"/>
      <c r="AX934" s="22"/>
      <c r="AY934" s="22"/>
    </row>
    <row r="935" spans="3:51" x14ac:dyDescent="0.25">
      <c r="C935" s="22"/>
      <c r="D935" s="22"/>
      <c r="E935" s="22"/>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c r="AD935" s="22"/>
      <c r="AE935" s="22"/>
      <c r="AF935" s="22"/>
      <c r="AG935" s="22"/>
      <c r="AH935" s="22"/>
      <c r="AI935" s="22"/>
      <c r="AJ935" s="22"/>
      <c r="AK935" s="22"/>
      <c r="AL935" s="22"/>
      <c r="AM935" s="22"/>
      <c r="AN935" s="22"/>
      <c r="AO935" s="22"/>
      <c r="AP935" s="22"/>
      <c r="AQ935" s="22"/>
      <c r="AR935" s="22"/>
      <c r="AS935" s="22"/>
      <c r="AT935" s="22"/>
      <c r="AU935" s="22"/>
      <c r="AV935" s="22"/>
      <c r="AW935" s="22"/>
      <c r="AX935" s="22"/>
      <c r="AY935" s="22"/>
    </row>
    <row r="936" spans="3:51" x14ac:dyDescent="0.25">
      <c r="C936" s="22"/>
      <c r="D936" s="22"/>
      <c r="E936" s="22"/>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c r="AD936" s="22"/>
      <c r="AE936" s="22"/>
      <c r="AF936" s="22"/>
      <c r="AG936" s="22"/>
      <c r="AH936" s="22"/>
      <c r="AI936" s="22"/>
      <c r="AJ936" s="22"/>
      <c r="AK936" s="22"/>
      <c r="AL936" s="22"/>
      <c r="AM936" s="22"/>
      <c r="AN936" s="22"/>
      <c r="AO936" s="22"/>
      <c r="AP936" s="22"/>
      <c r="AQ936" s="22"/>
      <c r="AR936" s="22"/>
      <c r="AS936" s="22"/>
      <c r="AT936" s="22"/>
      <c r="AU936" s="22"/>
      <c r="AV936" s="22"/>
      <c r="AW936" s="22"/>
      <c r="AX936" s="22"/>
      <c r="AY936" s="22"/>
    </row>
    <row r="937" spans="3:51" x14ac:dyDescent="0.25">
      <c r="C937" s="22"/>
      <c r="D937" s="22"/>
      <c r="E937" s="22"/>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c r="AD937" s="22"/>
      <c r="AE937" s="22"/>
      <c r="AF937" s="22"/>
      <c r="AG937" s="22"/>
      <c r="AH937" s="22"/>
      <c r="AI937" s="22"/>
      <c r="AJ937" s="22"/>
      <c r="AK937" s="22"/>
      <c r="AL937" s="22"/>
      <c r="AM937" s="22"/>
      <c r="AN937" s="22"/>
      <c r="AO937" s="22"/>
      <c r="AP937" s="22"/>
      <c r="AQ937" s="22"/>
      <c r="AR937" s="22"/>
      <c r="AS937" s="22"/>
      <c r="AT937" s="22"/>
      <c r="AU937" s="22"/>
      <c r="AV937" s="22"/>
      <c r="AW937" s="22"/>
      <c r="AX937" s="22"/>
      <c r="AY937" s="22"/>
    </row>
    <row r="938" spans="3:51" x14ac:dyDescent="0.25">
      <c r="C938" s="22"/>
      <c r="D938" s="22"/>
      <c r="E938" s="22"/>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c r="AD938" s="22"/>
      <c r="AE938" s="22"/>
      <c r="AF938" s="22"/>
      <c r="AG938" s="22"/>
      <c r="AH938" s="22"/>
      <c r="AI938" s="22"/>
      <c r="AJ938" s="22"/>
      <c r="AK938" s="22"/>
      <c r="AL938" s="22"/>
      <c r="AM938" s="22"/>
      <c r="AN938" s="22"/>
      <c r="AO938" s="22"/>
      <c r="AP938" s="22"/>
      <c r="AQ938" s="22"/>
      <c r="AR938" s="22"/>
      <c r="AS938" s="22"/>
      <c r="AT938" s="22"/>
      <c r="AU938" s="22"/>
      <c r="AV938" s="22"/>
      <c r="AW938" s="22"/>
      <c r="AX938" s="22"/>
      <c r="AY938" s="22"/>
    </row>
    <row r="939" spans="3:51" x14ac:dyDescent="0.25">
      <c r="C939" s="22"/>
      <c r="D939" s="22"/>
      <c r="E939" s="22"/>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c r="AD939" s="22"/>
      <c r="AE939" s="22"/>
      <c r="AF939" s="22"/>
      <c r="AG939" s="22"/>
      <c r="AH939" s="22"/>
      <c r="AI939" s="22"/>
      <c r="AJ939" s="22"/>
      <c r="AK939" s="22"/>
      <c r="AL939" s="22"/>
      <c r="AM939" s="22"/>
      <c r="AN939" s="22"/>
      <c r="AO939" s="22"/>
      <c r="AP939" s="22"/>
      <c r="AQ939" s="22"/>
      <c r="AR939" s="22"/>
      <c r="AS939" s="22"/>
      <c r="AT939" s="22"/>
      <c r="AU939" s="22"/>
      <c r="AV939" s="22"/>
      <c r="AW939" s="22"/>
      <c r="AX939" s="22"/>
      <c r="AY939" s="22"/>
    </row>
    <row r="940" spans="3:51" x14ac:dyDescent="0.25">
      <c r="C940" s="22"/>
      <c r="D940" s="22"/>
      <c r="E940" s="22"/>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c r="AD940" s="22"/>
      <c r="AE940" s="22"/>
      <c r="AF940" s="22"/>
      <c r="AG940" s="22"/>
      <c r="AH940" s="22"/>
      <c r="AI940" s="22"/>
      <c r="AJ940" s="22"/>
      <c r="AK940" s="22"/>
      <c r="AL940" s="22"/>
      <c r="AM940" s="22"/>
      <c r="AN940" s="22"/>
      <c r="AO940" s="22"/>
      <c r="AP940" s="22"/>
      <c r="AQ940" s="22"/>
      <c r="AR940" s="22"/>
      <c r="AS940" s="22"/>
      <c r="AT940" s="22"/>
      <c r="AU940" s="22"/>
      <c r="AV940" s="22"/>
      <c r="AW940" s="22"/>
      <c r="AX940" s="22"/>
      <c r="AY940" s="22"/>
    </row>
    <row r="941" spans="3:51" x14ac:dyDescent="0.25">
      <c r="C941" s="22"/>
      <c r="D941" s="22"/>
      <c r="E941" s="22"/>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c r="AD941" s="22"/>
      <c r="AE941" s="22"/>
      <c r="AF941" s="22"/>
      <c r="AG941" s="22"/>
      <c r="AH941" s="22"/>
      <c r="AI941" s="22"/>
      <c r="AJ941" s="22"/>
      <c r="AK941" s="22"/>
      <c r="AL941" s="22"/>
      <c r="AM941" s="22"/>
      <c r="AN941" s="22"/>
      <c r="AO941" s="22"/>
      <c r="AP941" s="22"/>
      <c r="AQ941" s="22"/>
      <c r="AR941" s="22"/>
      <c r="AS941" s="22"/>
      <c r="AT941" s="22"/>
      <c r="AU941" s="22"/>
      <c r="AV941" s="22"/>
      <c r="AW941" s="22"/>
      <c r="AX941" s="22"/>
      <c r="AY941" s="22"/>
    </row>
    <row r="942" spans="3:51" x14ac:dyDescent="0.25">
      <c r="C942" s="22"/>
      <c r="D942" s="22"/>
      <c r="E942" s="22"/>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c r="AD942" s="22"/>
      <c r="AE942" s="22"/>
      <c r="AF942" s="22"/>
      <c r="AG942" s="22"/>
      <c r="AH942" s="22"/>
      <c r="AI942" s="22"/>
      <c r="AJ942" s="22"/>
      <c r="AK942" s="22"/>
      <c r="AL942" s="22"/>
      <c r="AM942" s="22"/>
      <c r="AN942" s="22"/>
      <c r="AO942" s="22"/>
      <c r="AP942" s="22"/>
      <c r="AQ942" s="22"/>
      <c r="AR942" s="22"/>
      <c r="AS942" s="22"/>
      <c r="AT942" s="22"/>
      <c r="AU942" s="22"/>
      <c r="AV942" s="22"/>
      <c r="AW942" s="22"/>
      <c r="AX942" s="22"/>
      <c r="AY942" s="22"/>
    </row>
    <row r="943" spans="3:51" x14ac:dyDescent="0.25">
      <c r="C943" s="22"/>
      <c r="D943" s="22"/>
      <c r="E943" s="22"/>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c r="AD943" s="22"/>
      <c r="AE943" s="22"/>
      <c r="AF943" s="22"/>
      <c r="AG943" s="22"/>
      <c r="AH943" s="22"/>
      <c r="AI943" s="22"/>
      <c r="AJ943" s="22"/>
      <c r="AK943" s="22"/>
      <c r="AL943" s="22"/>
      <c r="AM943" s="22"/>
      <c r="AN943" s="22"/>
      <c r="AO943" s="22"/>
      <c r="AP943" s="22"/>
      <c r="AQ943" s="22"/>
      <c r="AR943" s="22"/>
      <c r="AS943" s="22"/>
      <c r="AT943" s="22"/>
      <c r="AU943" s="22"/>
      <c r="AV943" s="22"/>
      <c r="AW943" s="22"/>
      <c r="AX943" s="22"/>
      <c r="AY943" s="22"/>
    </row>
    <row r="944" spans="3:51" x14ac:dyDescent="0.25">
      <c r="C944" s="22"/>
      <c r="D944" s="22"/>
      <c r="E944" s="22"/>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c r="AD944" s="22"/>
      <c r="AE944" s="22"/>
      <c r="AF944" s="22"/>
      <c r="AG944" s="22"/>
      <c r="AH944" s="22"/>
      <c r="AI944" s="22"/>
      <c r="AJ944" s="22"/>
      <c r="AK944" s="22"/>
      <c r="AL944" s="22"/>
      <c r="AM944" s="22"/>
      <c r="AN944" s="22"/>
      <c r="AO944" s="22"/>
      <c r="AP944" s="22"/>
      <c r="AQ944" s="22"/>
      <c r="AR944" s="22"/>
      <c r="AS944" s="22"/>
      <c r="AT944" s="22"/>
      <c r="AU944" s="22"/>
      <c r="AV944" s="22"/>
      <c r="AW944" s="22"/>
      <c r="AX944" s="22"/>
      <c r="AY944" s="22"/>
    </row>
    <row r="945" spans="3:51" x14ac:dyDescent="0.25">
      <c r="C945" s="22"/>
      <c r="D945" s="22"/>
      <c r="E945" s="22"/>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c r="AD945" s="22"/>
      <c r="AE945" s="22"/>
      <c r="AF945" s="22"/>
      <c r="AG945" s="22"/>
      <c r="AH945" s="22"/>
      <c r="AI945" s="22"/>
      <c r="AJ945" s="22"/>
      <c r="AK945" s="22"/>
      <c r="AL945" s="22"/>
      <c r="AM945" s="22"/>
      <c r="AN945" s="22"/>
      <c r="AO945" s="22"/>
      <c r="AP945" s="22"/>
      <c r="AQ945" s="22"/>
      <c r="AR945" s="22"/>
      <c r="AS945" s="22"/>
      <c r="AT945" s="22"/>
      <c r="AU945" s="22"/>
      <c r="AV945" s="22"/>
      <c r="AW945" s="22"/>
      <c r="AX945" s="22"/>
      <c r="AY945" s="22"/>
    </row>
    <row r="946" spans="3:51" x14ac:dyDescent="0.25">
      <c r="C946" s="22"/>
      <c r="D946" s="22"/>
      <c r="E946" s="22"/>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c r="AD946" s="22"/>
      <c r="AE946" s="22"/>
      <c r="AF946" s="22"/>
      <c r="AG946" s="22"/>
      <c r="AH946" s="22"/>
      <c r="AI946" s="22"/>
      <c r="AJ946" s="22"/>
      <c r="AK946" s="22"/>
      <c r="AL946" s="22"/>
      <c r="AM946" s="22"/>
      <c r="AN946" s="22"/>
      <c r="AO946" s="22"/>
      <c r="AP946" s="22"/>
      <c r="AQ946" s="22"/>
      <c r="AR946" s="22"/>
      <c r="AS946" s="22"/>
      <c r="AT946" s="22"/>
      <c r="AU946" s="22"/>
      <c r="AV946" s="22"/>
      <c r="AW946" s="22"/>
      <c r="AX946" s="22"/>
      <c r="AY946" s="22"/>
    </row>
    <row r="947" spans="3:51" x14ac:dyDescent="0.25">
      <c r="C947" s="22"/>
      <c r="D947" s="22"/>
      <c r="E947" s="22"/>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c r="AD947" s="22"/>
      <c r="AE947" s="22"/>
      <c r="AF947" s="22"/>
      <c r="AG947" s="22"/>
      <c r="AH947" s="22"/>
      <c r="AI947" s="22"/>
      <c r="AJ947" s="22"/>
      <c r="AK947" s="22"/>
      <c r="AL947" s="22"/>
      <c r="AM947" s="22"/>
      <c r="AN947" s="22"/>
      <c r="AO947" s="22"/>
      <c r="AP947" s="22"/>
      <c r="AQ947" s="22"/>
      <c r="AR947" s="22"/>
      <c r="AS947" s="22"/>
      <c r="AT947" s="22"/>
      <c r="AU947" s="22"/>
      <c r="AV947" s="22"/>
      <c r="AW947" s="22"/>
      <c r="AX947" s="22"/>
      <c r="AY947" s="22"/>
    </row>
    <row r="948" spans="3:51" x14ac:dyDescent="0.25">
      <c r="C948" s="22"/>
      <c r="D948" s="22"/>
      <c r="E948" s="22"/>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c r="AD948" s="22"/>
      <c r="AE948" s="22"/>
      <c r="AF948" s="22"/>
      <c r="AG948" s="22"/>
      <c r="AH948" s="22"/>
      <c r="AI948" s="22"/>
      <c r="AJ948" s="22"/>
      <c r="AK948" s="22"/>
      <c r="AL948" s="22"/>
      <c r="AM948" s="22"/>
      <c r="AN948" s="22"/>
      <c r="AO948" s="22"/>
      <c r="AP948" s="22"/>
      <c r="AQ948" s="22"/>
      <c r="AR948" s="22"/>
      <c r="AS948" s="22"/>
      <c r="AT948" s="22"/>
      <c r="AU948" s="22"/>
      <c r="AV948" s="22"/>
      <c r="AW948" s="22"/>
      <c r="AX948" s="22"/>
      <c r="AY948" s="22"/>
    </row>
    <row r="949" spans="3:51" x14ac:dyDescent="0.25">
      <c r="C949" s="22"/>
      <c r="D949" s="22"/>
      <c r="E949" s="22"/>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c r="AD949" s="22"/>
      <c r="AE949" s="22"/>
      <c r="AF949" s="22"/>
      <c r="AG949" s="22"/>
      <c r="AH949" s="22"/>
      <c r="AI949" s="22"/>
      <c r="AJ949" s="22"/>
      <c r="AK949" s="22"/>
      <c r="AL949" s="22"/>
      <c r="AM949" s="22"/>
      <c r="AN949" s="22"/>
      <c r="AO949" s="22"/>
      <c r="AP949" s="22"/>
      <c r="AQ949" s="22"/>
      <c r="AR949" s="22"/>
      <c r="AS949" s="22"/>
      <c r="AT949" s="22"/>
      <c r="AU949" s="22"/>
      <c r="AV949" s="22"/>
      <c r="AW949" s="22"/>
      <c r="AX949" s="22"/>
      <c r="AY949" s="22"/>
    </row>
    <row r="950" spans="3:51" x14ac:dyDescent="0.25">
      <c r="C950" s="22"/>
      <c r="D950" s="22"/>
      <c r="E950" s="22"/>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c r="AD950" s="22"/>
      <c r="AE950" s="22"/>
      <c r="AF950" s="22"/>
      <c r="AG950" s="22"/>
      <c r="AH950" s="22"/>
      <c r="AI950" s="22"/>
      <c r="AJ950" s="22"/>
      <c r="AK950" s="22"/>
      <c r="AL950" s="22"/>
      <c r="AM950" s="22"/>
      <c r="AN950" s="22"/>
      <c r="AO950" s="22"/>
      <c r="AP950" s="22"/>
      <c r="AQ950" s="22"/>
      <c r="AR950" s="22"/>
      <c r="AS950" s="22"/>
      <c r="AT950" s="22"/>
      <c r="AU950" s="22"/>
      <c r="AV950" s="22"/>
      <c r="AW950" s="22"/>
      <c r="AX950" s="22"/>
      <c r="AY950" s="22"/>
    </row>
    <row r="951" spans="3:51" x14ac:dyDescent="0.25">
      <c r="C951" s="22"/>
      <c r="D951" s="22"/>
      <c r="E951" s="22"/>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c r="AD951" s="22"/>
      <c r="AE951" s="22"/>
      <c r="AF951" s="22"/>
      <c r="AG951" s="22"/>
      <c r="AH951" s="22"/>
      <c r="AI951" s="22"/>
      <c r="AJ951" s="22"/>
      <c r="AK951" s="22"/>
      <c r="AL951" s="22"/>
      <c r="AM951" s="22"/>
      <c r="AN951" s="22"/>
      <c r="AO951" s="22"/>
      <c r="AP951" s="22"/>
      <c r="AQ951" s="22"/>
      <c r="AR951" s="22"/>
      <c r="AS951" s="22"/>
      <c r="AT951" s="22"/>
      <c r="AU951" s="22"/>
      <c r="AV951" s="22"/>
      <c r="AW951" s="22"/>
      <c r="AX951" s="22"/>
      <c r="AY951" s="22"/>
    </row>
    <row r="952" spans="3:51" x14ac:dyDescent="0.25">
      <c r="C952" s="22"/>
      <c r="D952" s="22"/>
      <c r="E952" s="22"/>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c r="AD952" s="22"/>
      <c r="AE952" s="22"/>
      <c r="AF952" s="22"/>
      <c r="AG952" s="22"/>
      <c r="AH952" s="22"/>
      <c r="AI952" s="22"/>
      <c r="AJ952" s="22"/>
      <c r="AK952" s="22"/>
      <c r="AL952" s="22"/>
      <c r="AM952" s="22"/>
      <c r="AN952" s="22"/>
      <c r="AO952" s="22"/>
      <c r="AP952" s="22"/>
      <c r="AQ952" s="22"/>
      <c r="AR952" s="22"/>
      <c r="AS952" s="22"/>
      <c r="AT952" s="22"/>
      <c r="AU952" s="22"/>
      <c r="AV952" s="22"/>
      <c r="AW952" s="22"/>
      <c r="AX952" s="22"/>
      <c r="AY952" s="22"/>
    </row>
    <row r="953" spans="3:51" x14ac:dyDescent="0.25">
      <c r="C953" s="22"/>
      <c r="D953" s="22"/>
      <c r="E953" s="22"/>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c r="AD953" s="22"/>
      <c r="AE953" s="22"/>
      <c r="AF953" s="22"/>
      <c r="AG953" s="22"/>
      <c r="AH953" s="22"/>
      <c r="AI953" s="22"/>
      <c r="AJ953" s="22"/>
      <c r="AK953" s="22"/>
      <c r="AL953" s="22"/>
      <c r="AM953" s="22"/>
      <c r="AN953" s="22"/>
      <c r="AO953" s="22"/>
      <c r="AP953" s="22"/>
      <c r="AQ953" s="22"/>
      <c r="AR953" s="22"/>
      <c r="AS953" s="22"/>
      <c r="AT953" s="22"/>
      <c r="AU953" s="22"/>
      <c r="AV953" s="22"/>
      <c r="AW953" s="22"/>
      <c r="AX953" s="22"/>
      <c r="AY953" s="22"/>
    </row>
    <row r="954" spans="3:51" x14ac:dyDescent="0.25">
      <c r="C954" s="22"/>
      <c r="D954" s="22"/>
      <c r="E954" s="22"/>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c r="AD954" s="22"/>
      <c r="AE954" s="22"/>
      <c r="AF954" s="22"/>
      <c r="AG954" s="22"/>
      <c r="AH954" s="22"/>
      <c r="AI954" s="22"/>
      <c r="AJ954" s="22"/>
      <c r="AK954" s="22"/>
      <c r="AL954" s="22"/>
      <c r="AM954" s="22"/>
      <c r="AN954" s="22"/>
      <c r="AO954" s="22"/>
      <c r="AP954" s="22"/>
      <c r="AQ954" s="22"/>
      <c r="AR954" s="22"/>
      <c r="AS954" s="22"/>
      <c r="AT954" s="22"/>
      <c r="AU954" s="22"/>
      <c r="AV954" s="22"/>
      <c r="AW954" s="22"/>
      <c r="AX954" s="22"/>
      <c r="AY954" s="22"/>
    </row>
    <row r="955" spans="3:51" x14ac:dyDescent="0.25">
      <c r="C955" s="22"/>
      <c r="D955" s="22"/>
      <c r="E955" s="22"/>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c r="AD955" s="22"/>
      <c r="AE955" s="22"/>
      <c r="AF955" s="22"/>
      <c r="AG955" s="22"/>
      <c r="AH955" s="22"/>
      <c r="AI955" s="22"/>
      <c r="AJ955" s="22"/>
      <c r="AK955" s="22"/>
      <c r="AL955" s="22"/>
      <c r="AM955" s="22"/>
      <c r="AN955" s="22"/>
      <c r="AO955" s="22"/>
      <c r="AP955" s="22"/>
      <c r="AQ955" s="22"/>
      <c r="AR955" s="22"/>
      <c r="AS955" s="22"/>
      <c r="AT955" s="22"/>
      <c r="AU955" s="22"/>
      <c r="AV955" s="22"/>
      <c r="AW955" s="22"/>
      <c r="AX955" s="22"/>
      <c r="AY955" s="22"/>
    </row>
    <row r="956" spans="3:51" x14ac:dyDescent="0.25">
      <c r="C956" s="22"/>
      <c r="D956" s="22"/>
      <c r="E956" s="22"/>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c r="AD956" s="22"/>
      <c r="AE956" s="22"/>
      <c r="AF956" s="22"/>
      <c r="AG956" s="22"/>
      <c r="AH956" s="22"/>
      <c r="AI956" s="22"/>
      <c r="AJ956" s="22"/>
      <c r="AK956" s="22"/>
      <c r="AL956" s="22"/>
      <c r="AM956" s="22"/>
      <c r="AN956" s="22"/>
      <c r="AO956" s="22"/>
      <c r="AP956" s="22"/>
      <c r="AQ956" s="22"/>
      <c r="AR956" s="22"/>
      <c r="AS956" s="22"/>
      <c r="AT956" s="22"/>
      <c r="AU956" s="22"/>
      <c r="AV956" s="22"/>
      <c r="AW956" s="22"/>
      <c r="AX956" s="22"/>
      <c r="AY956" s="22"/>
    </row>
    <row r="957" spans="3:51" x14ac:dyDescent="0.25">
      <c r="C957" s="22"/>
      <c r="D957" s="22"/>
      <c r="E957" s="22"/>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c r="AD957" s="22"/>
      <c r="AE957" s="22"/>
      <c r="AF957" s="22"/>
      <c r="AG957" s="22"/>
      <c r="AH957" s="22"/>
      <c r="AI957" s="22"/>
      <c r="AJ957" s="22"/>
      <c r="AK957" s="22"/>
      <c r="AL957" s="22"/>
      <c r="AM957" s="22"/>
      <c r="AN957" s="22"/>
      <c r="AO957" s="22"/>
      <c r="AP957" s="22"/>
      <c r="AQ957" s="22"/>
      <c r="AR957" s="22"/>
      <c r="AS957" s="22"/>
      <c r="AT957" s="22"/>
      <c r="AU957" s="22"/>
      <c r="AV957" s="22"/>
      <c r="AW957" s="22"/>
      <c r="AX957" s="22"/>
      <c r="AY957" s="22"/>
    </row>
    <row r="958" spans="3:51" x14ac:dyDescent="0.25">
      <c r="C958" s="22"/>
      <c r="D958" s="22"/>
      <c r="E958" s="22"/>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c r="AD958" s="22"/>
      <c r="AE958" s="22"/>
      <c r="AF958" s="22"/>
      <c r="AG958" s="22"/>
      <c r="AH958" s="22"/>
      <c r="AI958" s="22"/>
      <c r="AJ958" s="22"/>
      <c r="AK958" s="22"/>
      <c r="AL958" s="22"/>
      <c r="AM958" s="22"/>
      <c r="AN958" s="22"/>
      <c r="AO958" s="22"/>
      <c r="AP958" s="22"/>
      <c r="AQ958" s="22"/>
      <c r="AR958" s="22"/>
      <c r="AS958" s="22"/>
      <c r="AT958" s="22"/>
      <c r="AU958" s="22"/>
      <c r="AV958" s="22"/>
      <c r="AW958" s="22"/>
      <c r="AX958" s="22"/>
      <c r="AY958" s="22"/>
    </row>
    <row r="959" spans="3:51" x14ac:dyDescent="0.25">
      <c r="C959" s="22"/>
      <c r="D959" s="22"/>
      <c r="E959" s="22"/>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c r="AD959" s="22"/>
      <c r="AE959" s="22"/>
      <c r="AF959" s="22"/>
      <c r="AG959" s="22"/>
      <c r="AH959" s="22"/>
      <c r="AI959" s="22"/>
      <c r="AJ959" s="22"/>
      <c r="AK959" s="22"/>
      <c r="AL959" s="22"/>
      <c r="AM959" s="22"/>
      <c r="AN959" s="22"/>
      <c r="AO959" s="22"/>
      <c r="AP959" s="22"/>
      <c r="AQ959" s="22"/>
      <c r="AR959" s="22"/>
      <c r="AS959" s="22"/>
      <c r="AT959" s="22"/>
      <c r="AU959" s="22"/>
      <c r="AV959" s="22"/>
      <c r="AW959" s="22"/>
      <c r="AX959" s="22"/>
      <c r="AY959" s="22"/>
    </row>
    <row r="960" spans="3:51" x14ac:dyDescent="0.25">
      <c r="C960" s="22"/>
      <c r="D960" s="22"/>
      <c r="E960" s="22"/>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c r="AD960" s="22"/>
      <c r="AE960" s="22"/>
      <c r="AF960" s="22"/>
      <c r="AG960" s="22"/>
      <c r="AH960" s="22"/>
      <c r="AI960" s="22"/>
      <c r="AJ960" s="22"/>
      <c r="AK960" s="22"/>
      <c r="AL960" s="22"/>
      <c r="AM960" s="22"/>
      <c r="AN960" s="22"/>
      <c r="AO960" s="22"/>
      <c r="AP960" s="22"/>
      <c r="AQ960" s="22"/>
      <c r="AR960" s="22"/>
      <c r="AS960" s="22"/>
      <c r="AT960" s="22"/>
      <c r="AU960" s="22"/>
      <c r="AV960" s="22"/>
      <c r="AW960" s="22"/>
      <c r="AX960" s="22"/>
      <c r="AY960" s="22"/>
    </row>
    <row r="961" spans="3:51" x14ac:dyDescent="0.25">
      <c r="C961" s="22"/>
      <c r="D961" s="22"/>
      <c r="E961" s="22"/>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c r="AD961" s="22"/>
      <c r="AE961" s="22"/>
      <c r="AF961" s="22"/>
      <c r="AG961" s="22"/>
      <c r="AH961" s="22"/>
      <c r="AI961" s="22"/>
      <c r="AJ961" s="22"/>
      <c r="AK961" s="22"/>
      <c r="AL961" s="22"/>
      <c r="AM961" s="22"/>
      <c r="AN961" s="22"/>
      <c r="AO961" s="22"/>
      <c r="AP961" s="22"/>
      <c r="AQ961" s="22"/>
      <c r="AR961" s="22"/>
      <c r="AS961" s="22"/>
      <c r="AT961" s="22"/>
      <c r="AU961" s="22"/>
      <c r="AV961" s="22"/>
      <c r="AW961" s="22"/>
      <c r="AX961" s="22"/>
      <c r="AY961" s="22"/>
    </row>
    <row r="962" spans="3:51" x14ac:dyDescent="0.25">
      <c r="C962" s="22"/>
      <c r="D962" s="22"/>
      <c r="E962" s="22"/>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c r="AD962" s="22"/>
      <c r="AE962" s="22"/>
      <c r="AF962" s="22"/>
      <c r="AG962" s="22"/>
      <c r="AH962" s="22"/>
      <c r="AI962" s="22"/>
      <c r="AJ962" s="22"/>
      <c r="AK962" s="22"/>
      <c r="AL962" s="22"/>
      <c r="AM962" s="22"/>
      <c r="AN962" s="22"/>
      <c r="AO962" s="22"/>
      <c r="AP962" s="22"/>
      <c r="AQ962" s="22"/>
      <c r="AR962" s="22"/>
      <c r="AS962" s="22"/>
      <c r="AT962" s="22"/>
      <c r="AU962" s="22"/>
      <c r="AV962" s="22"/>
      <c r="AW962" s="22"/>
      <c r="AX962" s="22"/>
      <c r="AY962" s="22"/>
    </row>
    <row r="963" spans="3:51" x14ac:dyDescent="0.25">
      <c r="C963" s="22"/>
      <c r="D963" s="22"/>
      <c r="E963" s="22"/>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c r="AD963" s="22"/>
      <c r="AE963" s="22"/>
      <c r="AF963" s="22"/>
      <c r="AG963" s="22"/>
      <c r="AH963" s="22"/>
      <c r="AI963" s="22"/>
      <c r="AJ963" s="22"/>
      <c r="AK963" s="22"/>
      <c r="AL963" s="22"/>
      <c r="AM963" s="22"/>
      <c r="AN963" s="22"/>
      <c r="AO963" s="22"/>
      <c r="AP963" s="22"/>
      <c r="AQ963" s="22"/>
      <c r="AR963" s="22"/>
      <c r="AS963" s="22"/>
      <c r="AT963" s="22"/>
      <c r="AU963" s="22"/>
      <c r="AV963" s="22"/>
      <c r="AW963" s="22"/>
      <c r="AX963" s="22"/>
      <c r="AY963" s="22"/>
    </row>
    <row r="964" spans="3:51" x14ac:dyDescent="0.25">
      <c r="C964" s="22"/>
      <c r="D964" s="22"/>
      <c r="E964" s="22"/>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c r="AD964" s="22"/>
      <c r="AE964" s="22"/>
      <c r="AF964" s="22"/>
      <c r="AG964" s="22"/>
      <c r="AH964" s="22"/>
      <c r="AI964" s="22"/>
      <c r="AJ964" s="22"/>
      <c r="AK964" s="22"/>
      <c r="AL964" s="22"/>
      <c r="AM964" s="22"/>
      <c r="AN964" s="22"/>
      <c r="AO964" s="22"/>
      <c r="AP964" s="22"/>
      <c r="AQ964" s="22"/>
      <c r="AR964" s="22"/>
      <c r="AS964" s="22"/>
      <c r="AT964" s="22"/>
      <c r="AU964" s="22"/>
      <c r="AV964" s="22"/>
      <c r="AW964" s="22"/>
      <c r="AX964" s="22"/>
      <c r="AY964" s="22"/>
    </row>
    <row r="965" spans="3:51" x14ac:dyDescent="0.25">
      <c r="C965" s="22"/>
      <c r="D965" s="22"/>
      <c r="E965" s="22"/>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c r="AD965" s="22"/>
      <c r="AE965" s="22"/>
      <c r="AF965" s="22"/>
      <c r="AG965" s="22"/>
      <c r="AH965" s="22"/>
      <c r="AI965" s="22"/>
      <c r="AJ965" s="22"/>
      <c r="AK965" s="22"/>
      <c r="AL965" s="22"/>
      <c r="AM965" s="22"/>
      <c r="AN965" s="22"/>
      <c r="AO965" s="22"/>
      <c r="AP965" s="22"/>
      <c r="AQ965" s="22"/>
      <c r="AR965" s="22"/>
      <c r="AS965" s="22"/>
      <c r="AT965" s="22"/>
      <c r="AU965" s="22"/>
      <c r="AV965" s="22"/>
      <c r="AW965" s="22"/>
      <c r="AX965" s="22"/>
      <c r="AY965" s="22"/>
    </row>
    <row r="966" spans="3:51" x14ac:dyDescent="0.25">
      <c r="C966" s="22"/>
      <c r="D966" s="22"/>
      <c r="E966" s="22"/>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c r="AD966" s="22"/>
      <c r="AE966" s="22"/>
      <c r="AF966" s="22"/>
      <c r="AG966" s="22"/>
      <c r="AH966" s="22"/>
      <c r="AI966" s="22"/>
      <c r="AJ966" s="22"/>
      <c r="AK966" s="22"/>
      <c r="AL966" s="22"/>
      <c r="AM966" s="22"/>
      <c r="AN966" s="22"/>
      <c r="AO966" s="22"/>
      <c r="AP966" s="22"/>
      <c r="AQ966" s="22"/>
      <c r="AR966" s="22"/>
      <c r="AS966" s="22"/>
      <c r="AT966" s="22"/>
      <c r="AU966" s="22"/>
      <c r="AV966" s="22"/>
      <c r="AW966" s="22"/>
      <c r="AX966" s="22"/>
      <c r="AY966" s="22"/>
    </row>
    <row r="967" spans="3:51" x14ac:dyDescent="0.25">
      <c r="C967" s="22"/>
      <c r="D967" s="22"/>
      <c r="E967" s="22"/>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c r="AD967" s="22"/>
      <c r="AE967" s="22"/>
      <c r="AF967" s="22"/>
      <c r="AG967" s="22"/>
      <c r="AH967" s="22"/>
      <c r="AI967" s="22"/>
      <c r="AJ967" s="22"/>
      <c r="AK967" s="22"/>
      <c r="AL967" s="22"/>
      <c r="AM967" s="22"/>
      <c r="AN967" s="22"/>
      <c r="AO967" s="22"/>
      <c r="AP967" s="22"/>
      <c r="AQ967" s="22"/>
      <c r="AR967" s="22"/>
      <c r="AS967" s="22"/>
      <c r="AT967" s="22"/>
      <c r="AU967" s="22"/>
      <c r="AV967" s="22"/>
      <c r="AW967" s="22"/>
      <c r="AX967" s="22"/>
      <c r="AY967" s="22"/>
    </row>
    <row r="968" spans="3:51" x14ac:dyDescent="0.25">
      <c r="C968" s="22"/>
      <c r="D968" s="22"/>
      <c r="E968" s="22"/>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c r="AD968" s="22"/>
      <c r="AE968" s="22"/>
      <c r="AF968" s="22"/>
      <c r="AG968" s="22"/>
      <c r="AH968" s="22"/>
      <c r="AI968" s="22"/>
      <c r="AJ968" s="22"/>
      <c r="AK968" s="22"/>
      <c r="AL968" s="22"/>
      <c r="AM968" s="22"/>
      <c r="AN968" s="22"/>
      <c r="AO968" s="22"/>
      <c r="AP968" s="22"/>
      <c r="AQ968" s="22"/>
      <c r="AR968" s="22"/>
      <c r="AS968" s="22"/>
      <c r="AT968" s="22"/>
      <c r="AU968" s="22"/>
      <c r="AV968" s="22"/>
      <c r="AW968" s="22"/>
      <c r="AX968" s="22"/>
      <c r="AY968" s="22"/>
    </row>
    <row r="969" spans="3:51" x14ac:dyDescent="0.25">
      <c r="C969" s="22"/>
      <c r="D969" s="22"/>
      <c r="E969" s="22"/>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c r="AD969" s="22"/>
      <c r="AE969" s="22"/>
      <c r="AF969" s="22"/>
      <c r="AG969" s="22"/>
      <c r="AH969" s="22"/>
      <c r="AI969" s="22"/>
      <c r="AJ969" s="22"/>
      <c r="AK969" s="22"/>
      <c r="AL969" s="22"/>
      <c r="AM969" s="22"/>
      <c r="AN969" s="22"/>
      <c r="AO969" s="22"/>
      <c r="AP969" s="22"/>
      <c r="AQ969" s="22"/>
      <c r="AR969" s="22"/>
      <c r="AS969" s="22"/>
      <c r="AT969" s="22"/>
      <c r="AU969" s="22"/>
      <c r="AV969" s="22"/>
      <c r="AW969" s="22"/>
      <c r="AX969" s="22"/>
      <c r="AY969" s="22"/>
    </row>
    <row r="970" spans="3:51" x14ac:dyDescent="0.25">
      <c r="C970" s="22"/>
      <c r="D970" s="22"/>
      <c r="E970" s="22"/>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c r="AD970" s="22"/>
      <c r="AE970" s="22"/>
      <c r="AF970" s="22"/>
      <c r="AG970" s="22"/>
      <c r="AH970" s="22"/>
      <c r="AI970" s="22"/>
      <c r="AJ970" s="22"/>
      <c r="AK970" s="22"/>
      <c r="AL970" s="22"/>
      <c r="AM970" s="22"/>
      <c r="AN970" s="22"/>
      <c r="AO970" s="22"/>
      <c r="AP970" s="22"/>
      <c r="AQ970" s="22"/>
      <c r="AR970" s="22"/>
      <c r="AS970" s="22"/>
      <c r="AT970" s="22"/>
      <c r="AU970" s="22"/>
      <c r="AV970" s="22"/>
      <c r="AW970" s="22"/>
      <c r="AX970" s="22"/>
      <c r="AY970" s="22"/>
    </row>
    <row r="971" spans="3:51" x14ac:dyDescent="0.25">
      <c r="C971" s="22"/>
      <c r="D971" s="22"/>
      <c r="E971" s="22"/>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c r="AD971" s="22"/>
      <c r="AE971" s="22"/>
      <c r="AF971" s="22"/>
      <c r="AG971" s="22"/>
      <c r="AH971" s="22"/>
      <c r="AI971" s="22"/>
      <c r="AJ971" s="22"/>
      <c r="AK971" s="22"/>
      <c r="AL971" s="22"/>
      <c r="AM971" s="22"/>
      <c r="AN971" s="22"/>
      <c r="AO971" s="22"/>
      <c r="AP971" s="22"/>
      <c r="AQ971" s="22"/>
      <c r="AR971" s="22"/>
      <c r="AS971" s="22"/>
      <c r="AT971" s="22"/>
      <c r="AU971" s="22"/>
      <c r="AV971" s="22"/>
      <c r="AW971" s="22"/>
      <c r="AX971" s="22"/>
      <c r="AY971" s="22"/>
    </row>
    <row r="972" spans="3:51" x14ac:dyDescent="0.25">
      <c r="C972" s="22"/>
      <c r="D972" s="22"/>
      <c r="E972" s="22"/>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c r="AD972" s="22"/>
      <c r="AE972" s="22"/>
      <c r="AF972" s="22"/>
      <c r="AG972" s="22"/>
      <c r="AH972" s="22"/>
      <c r="AI972" s="22"/>
      <c r="AJ972" s="22"/>
      <c r="AK972" s="22"/>
      <c r="AL972" s="22"/>
      <c r="AM972" s="22"/>
      <c r="AN972" s="22"/>
      <c r="AO972" s="22"/>
      <c r="AP972" s="22"/>
      <c r="AQ972" s="22"/>
      <c r="AR972" s="22"/>
      <c r="AS972" s="22"/>
      <c r="AT972" s="22"/>
      <c r="AU972" s="22"/>
      <c r="AV972" s="22"/>
      <c r="AW972" s="22"/>
      <c r="AX972" s="22"/>
      <c r="AY972" s="22"/>
    </row>
    <row r="973" spans="3:51" x14ac:dyDescent="0.25">
      <c r="C973" s="22"/>
      <c r="D973" s="22"/>
      <c r="E973" s="22"/>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c r="AD973" s="22"/>
      <c r="AE973" s="22"/>
      <c r="AF973" s="22"/>
      <c r="AG973" s="22"/>
      <c r="AH973" s="22"/>
      <c r="AI973" s="22"/>
      <c r="AJ973" s="22"/>
      <c r="AK973" s="22"/>
      <c r="AL973" s="22"/>
      <c r="AM973" s="22"/>
      <c r="AN973" s="22"/>
      <c r="AO973" s="22"/>
      <c r="AP973" s="22"/>
      <c r="AQ973" s="22"/>
      <c r="AR973" s="22"/>
      <c r="AS973" s="22"/>
      <c r="AT973" s="22"/>
      <c r="AU973" s="22"/>
      <c r="AV973" s="22"/>
      <c r="AW973" s="22"/>
      <c r="AX973" s="22"/>
      <c r="AY973" s="22"/>
    </row>
    <row r="974" spans="3:51" x14ac:dyDescent="0.25">
      <c r="C974" s="22"/>
      <c r="D974" s="22"/>
      <c r="E974" s="22"/>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c r="AD974" s="22"/>
      <c r="AE974" s="22"/>
      <c r="AF974" s="22"/>
      <c r="AG974" s="22"/>
      <c r="AH974" s="22"/>
      <c r="AI974" s="22"/>
      <c r="AJ974" s="22"/>
      <c r="AK974" s="22"/>
      <c r="AL974" s="22"/>
      <c r="AM974" s="22"/>
      <c r="AN974" s="22"/>
      <c r="AO974" s="22"/>
      <c r="AP974" s="22"/>
      <c r="AQ974" s="22"/>
      <c r="AR974" s="22"/>
      <c r="AS974" s="22"/>
      <c r="AT974" s="22"/>
      <c r="AU974" s="22"/>
      <c r="AV974" s="22"/>
      <c r="AW974" s="22"/>
      <c r="AX974" s="22"/>
      <c r="AY974" s="22"/>
    </row>
    <row r="975" spans="3:51" x14ac:dyDescent="0.25">
      <c r="C975" s="22"/>
      <c r="D975" s="22"/>
      <c r="E975" s="22"/>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c r="AD975" s="22"/>
      <c r="AE975" s="22"/>
      <c r="AF975" s="22"/>
      <c r="AG975" s="22"/>
      <c r="AH975" s="22"/>
      <c r="AI975" s="22"/>
      <c r="AJ975" s="22"/>
      <c r="AK975" s="22"/>
      <c r="AL975" s="22"/>
      <c r="AM975" s="22"/>
      <c r="AN975" s="22"/>
      <c r="AO975" s="22"/>
      <c r="AP975" s="22"/>
      <c r="AQ975" s="22"/>
      <c r="AR975" s="22"/>
      <c r="AS975" s="22"/>
      <c r="AT975" s="22"/>
      <c r="AU975" s="22"/>
      <c r="AV975" s="22"/>
      <c r="AW975" s="22"/>
      <c r="AX975" s="22"/>
      <c r="AY975" s="22"/>
    </row>
    <row r="976" spans="3:51" x14ac:dyDescent="0.25">
      <c r="C976" s="22"/>
      <c r="D976" s="22"/>
      <c r="E976" s="22"/>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c r="AD976" s="22"/>
      <c r="AE976" s="22"/>
      <c r="AF976" s="22"/>
      <c r="AG976" s="22"/>
      <c r="AH976" s="22"/>
      <c r="AI976" s="22"/>
      <c r="AJ976" s="22"/>
      <c r="AK976" s="22"/>
      <c r="AL976" s="22"/>
      <c r="AM976" s="22"/>
      <c r="AN976" s="22"/>
      <c r="AO976" s="22"/>
      <c r="AP976" s="22"/>
      <c r="AQ976" s="22"/>
      <c r="AR976" s="22"/>
      <c r="AS976" s="22"/>
      <c r="AT976" s="22"/>
      <c r="AU976" s="22"/>
      <c r="AV976" s="22"/>
      <c r="AW976" s="22"/>
      <c r="AX976" s="22"/>
      <c r="AY976" s="22"/>
    </row>
    <row r="977" spans="3:51" x14ac:dyDescent="0.25">
      <c r="C977" s="22"/>
      <c r="D977" s="22"/>
      <c r="E977" s="22"/>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c r="AD977" s="22"/>
      <c r="AE977" s="22"/>
      <c r="AF977" s="22"/>
      <c r="AG977" s="22"/>
      <c r="AH977" s="22"/>
      <c r="AI977" s="22"/>
      <c r="AJ977" s="22"/>
      <c r="AK977" s="22"/>
      <c r="AL977" s="22"/>
      <c r="AM977" s="22"/>
      <c r="AN977" s="22"/>
      <c r="AO977" s="22"/>
      <c r="AP977" s="22"/>
      <c r="AQ977" s="22"/>
      <c r="AR977" s="22"/>
      <c r="AS977" s="22"/>
      <c r="AT977" s="22"/>
      <c r="AU977" s="22"/>
      <c r="AV977" s="22"/>
      <c r="AW977" s="22"/>
      <c r="AX977" s="22"/>
      <c r="AY977" s="22"/>
    </row>
    <row r="978" spans="3:51" x14ac:dyDescent="0.25">
      <c r="C978" s="22"/>
      <c r="D978" s="22"/>
      <c r="E978" s="22"/>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c r="AD978" s="22"/>
      <c r="AE978" s="22"/>
      <c r="AF978" s="22"/>
      <c r="AG978" s="22"/>
      <c r="AH978" s="22"/>
      <c r="AI978" s="22"/>
      <c r="AJ978" s="22"/>
      <c r="AK978" s="22"/>
      <c r="AL978" s="22"/>
      <c r="AM978" s="22"/>
      <c r="AN978" s="22"/>
      <c r="AO978" s="22"/>
      <c r="AP978" s="22"/>
      <c r="AQ978" s="22"/>
      <c r="AR978" s="22"/>
      <c r="AS978" s="22"/>
      <c r="AT978" s="22"/>
      <c r="AU978" s="22"/>
      <c r="AV978" s="22"/>
      <c r="AW978" s="22"/>
      <c r="AX978" s="22"/>
      <c r="AY978" s="22"/>
    </row>
    <row r="979" spans="3:51" x14ac:dyDescent="0.25">
      <c r="C979" s="22"/>
      <c r="D979" s="22"/>
      <c r="E979" s="22"/>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c r="AD979" s="22"/>
      <c r="AE979" s="22"/>
      <c r="AF979" s="22"/>
      <c r="AG979" s="22"/>
      <c r="AH979" s="22"/>
      <c r="AI979" s="22"/>
      <c r="AJ979" s="22"/>
      <c r="AK979" s="22"/>
      <c r="AL979" s="22"/>
      <c r="AM979" s="22"/>
      <c r="AN979" s="22"/>
      <c r="AO979" s="22"/>
      <c r="AP979" s="22"/>
      <c r="AQ979" s="22"/>
      <c r="AR979" s="22"/>
      <c r="AS979" s="22"/>
      <c r="AT979" s="22"/>
      <c r="AU979" s="22"/>
      <c r="AV979" s="22"/>
      <c r="AW979" s="22"/>
      <c r="AX979" s="22"/>
      <c r="AY979" s="22"/>
    </row>
    <row r="980" spans="3:51" x14ac:dyDescent="0.25">
      <c r="C980" s="22"/>
      <c r="D980" s="22"/>
      <c r="E980" s="22"/>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c r="AD980" s="22"/>
      <c r="AE980" s="22"/>
      <c r="AF980" s="22"/>
      <c r="AG980" s="22"/>
      <c r="AH980" s="22"/>
      <c r="AI980" s="22"/>
      <c r="AJ980" s="22"/>
      <c r="AK980" s="22"/>
      <c r="AL980" s="22"/>
      <c r="AM980" s="22"/>
      <c r="AN980" s="22"/>
      <c r="AO980" s="22"/>
      <c r="AP980" s="22"/>
      <c r="AQ980" s="22"/>
      <c r="AR980" s="22"/>
      <c r="AS980" s="22"/>
      <c r="AT980" s="22"/>
      <c r="AU980" s="22"/>
      <c r="AV980" s="22"/>
      <c r="AW980" s="22"/>
      <c r="AX980" s="22"/>
      <c r="AY980" s="22"/>
    </row>
    <row r="981" spans="3:51" x14ac:dyDescent="0.25">
      <c r="C981" s="22"/>
      <c r="D981" s="22"/>
      <c r="E981" s="22"/>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c r="AD981" s="22"/>
      <c r="AE981" s="22"/>
      <c r="AF981" s="22"/>
      <c r="AG981" s="22"/>
      <c r="AH981" s="22"/>
      <c r="AI981" s="22"/>
      <c r="AJ981" s="22"/>
      <c r="AK981" s="22"/>
      <c r="AL981" s="22"/>
      <c r="AM981" s="22"/>
      <c r="AN981" s="22"/>
      <c r="AO981" s="22"/>
      <c r="AP981" s="22"/>
      <c r="AQ981" s="22"/>
      <c r="AR981" s="22"/>
      <c r="AS981" s="22"/>
      <c r="AT981" s="22"/>
      <c r="AU981" s="22"/>
      <c r="AV981" s="22"/>
      <c r="AW981" s="22"/>
      <c r="AX981" s="22"/>
      <c r="AY981" s="22"/>
    </row>
    <row r="982" spans="3:51" x14ac:dyDescent="0.25">
      <c r="C982" s="22"/>
      <c r="D982" s="22"/>
      <c r="E982" s="22"/>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c r="AD982" s="22"/>
      <c r="AE982" s="22"/>
      <c r="AF982" s="22"/>
      <c r="AG982" s="22"/>
      <c r="AH982" s="22"/>
      <c r="AI982" s="22"/>
      <c r="AJ982" s="22"/>
      <c r="AK982" s="22"/>
      <c r="AL982" s="22"/>
      <c r="AM982" s="22"/>
      <c r="AN982" s="22"/>
      <c r="AO982" s="22"/>
      <c r="AP982" s="22"/>
      <c r="AQ982" s="22"/>
      <c r="AR982" s="22"/>
      <c r="AS982" s="22"/>
      <c r="AT982" s="22"/>
      <c r="AU982" s="22"/>
      <c r="AV982" s="22"/>
      <c r="AW982" s="22"/>
      <c r="AX982" s="22"/>
      <c r="AY982" s="22"/>
    </row>
    <row r="983" spans="3:51" x14ac:dyDescent="0.25">
      <c r="C983" s="22"/>
      <c r="D983" s="22"/>
      <c r="E983" s="22"/>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c r="AD983" s="22"/>
      <c r="AE983" s="22"/>
      <c r="AF983" s="22"/>
      <c r="AG983" s="22"/>
      <c r="AH983" s="22"/>
      <c r="AI983" s="22"/>
      <c r="AJ983" s="22"/>
      <c r="AK983" s="22"/>
      <c r="AL983" s="22"/>
      <c r="AM983" s="22"/>
      <c r="AN983" s="22"/>
      <c r="AO983" s="22"/>
      <c r="AP983" s="22"/>
      <c r="AQ983" s="22"/>
      <c r="AR983" s="22"/>
      <c r="AS983" s="22"/>
      <c r="AT983" s="22"/>
      <c r="AU983" s="22"/>
      <c r="AV983" s="22"/>
      <c r="AW983" s="22"/>
      <c r="AX983" s="22"/>
      <c r="AY983" s="22"/>
    </row>
    <row r="984" spans="3:51" x14ac:dyDescent="0.25">
      <c r="C984" s="22"/>
      <c r="D984" s="22"/>
      <c r="E984" s="22"/>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c r="AD984" s="22"/>
      <c r="AE984" s="22"/>
      <c r="AF984" s="22"/>
      <c r="AG984" s="22"/>
      <c r="AH984" s="22"/>
      <c r="AI984" s="22"/>
      <c r="AJ984" s="22"/>
      <c r="AK984" s="22"/>
      <c r="AL984" s="22"/>
      <c r="AM984" s="22"/>
      <c r="AN984" s="22"/>
      <c r="AO984" s="22"/>
      <c r="AP984" s="22"/>
      <c r="AQ984" s="22"/>
      <c r="AR984" s="22"/>
      <c r="AS984" s="22"/>
      <c r="AT984" s="22"/>
      <c r="AU984" s="22"/>
      <c r="AV984" s="22"/>
      <c r="AW984" s="22"/>
      <c r="AX984" s="22"/>
      <c r="AY984" s="22"/>
    </row>
    <row r="985" spans="3:51" x14ac:dyDescent="0.25">
      <c r="C985" s="22"/>
      <c r="D985" s="22"/>
      <c r="E985" s="22"/>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c r="AD985" s="22"/>
      <c r="AE985" s="22"/>
      <c r="AF985" s="22"/>
      <c r="AG985" s="22"/>
      <c r="AH985" s="22"/>
      <c r="AI985" s="22"/>
      <c r="AJ985" s="22"/>
      <c r="AK985" s="22"/>
      <c r="AL985" s="22"/>
      <c r="AM985" s="22"/>
      <c r="AN985" s="22"/>
      <c r="AO985" s="22"/>
      <c r="AP985" s="22"/>
      <c r="AQ985" s="22"/>
      <c r="AR985" s="22"/>
      <c r="AS985" s="22"/>
      <c r="AT985" s="22"/>
      <c r="AU985" s="22"/>
      <c r="AV985" s="22"/>
      <c r="AW985" s="22"/>
      <c r="AX985" s="22"/>
      <c r="AY985" s="22"/>
    </row>
    <row r="986" spans="3:51" x14ac:dyDescent="0.25">
      <c r="C986" s="22"/>
      <c r="D986" s="22"/>
      <c r="E986" s="22"/>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c r="AD986" s="22"/>
      <c r="AE986" s="22"/>
      <c r="AF986" s="22"/>
      <c r="AG986" s="22"/>
      <c r="AH986" s="22"/>
      <c r="AI986" s="22"/>
      <c r="AJ986" s="22"/>
      <c r="AK986" s="22"/>
      <c r="AL986" s="22"/>
      <c r="AM986" s="22"/>
      <c r="AN986" s="22"/>
      <c r="AO986" s="22"/>
      <c r="AP986" s="22"/>
      <c r="AQ986" s="22"/>
      <c r="AR986" s="22"/>
      <c r="AS986" s="22"/>
      <c r="AT986" s="22"/>
      <c r="AU986" s="22"/>
      <c r="AV986" s="22"/>
      <c r="AW986" s="22"/>
      <c r="AX986" s="22"/>
      <c r="AY986" s="22"/>
    </row>
    <row r="987" spans="3:51" x14ac:dyDescent="0.25">
      <c r="C987" s="22"/>
      <c r="D987" s="22"/>
      <c r="E987" s="22"/>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c r="AD987" s="22"/>
      <c r="AE987" s="22"/>
      <c r="AF987" s="22"/>
      <c r="AG987" s="22"/>
      <c r="AH987" s="22"/>
      <c r="AI987" s="22"/>
      <c r="AJ987" s="22"/>
      <c r="AK987" s="22"/>
      <c r="AL987" s="22"/>
      <c r="AM987" s="22"/>
      <c r="AN987" s="22"/>
      <c r="AO987" s="22"/>
      <c r="AP987" s="22"/>
      <c r="AQ987" s="22"/>
      <c r="AR987" s="22"/>
      <c r="AS987" s="22"/>
      <c r="AT987" s="22"/>
      <c r="AU987" s="22"/>
      <c r="AV987" s="22"/>
      <c r="AW987" s="22"/>
      <c r="AX987" s="22"/>
      <c r="AY987" s="22"/>
    </row>
    <row r="988" spans="3:51" x14ac:dyDescent="0.25">
      <c r="C988" s="22"/>
      <c r="D988" s="22"/>
      <c r="E988" s="22"/>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c r="AD988" s="22"/>
      <c r="AE988" s="22"/>
      <c r="AF988" s="22"/>
      <c r="AG988" s="22"/>
      <c r="AH988" s="22"/>
      <c r="AI988" s="22"/>
      <c r="AJ988" s="22"/>
      <c r="AK988" s="22"/>
      <c r="AL988" s="22"/>
      <c r="AM988" s="22"/>
      <c r="AN988" s="22"/>
      <c r="AO988" s="22"/>
      <c r="AP988" s="22"/>
      <c r="AQ988" s="22"/>
      <c r="AR988" s="22"/>
      <c r="AS988" s="22"/>
      <c r="AT988" s="22"/>
      <c r="AU988" s="22"/>
      <c r="AV988" s="22"/>
      <c r="AW988" s="22"/>
      <c r="AX988" s="22"/>
      <c r="AY988" s="22"/>
    </row>
    <row r="989" spans="3:51" x14ac:dyDescent="0.25">
      <c r="C989" s="22"/>
      <c r="D989" s="22"/>
      <c r="E989" s="22"/>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c r="AD989" s="22"/>
      <c r="AE989" s="22"/>
      <c r="AF989" s="22"/>
      <c r="AG989" s="22"/>
      <c r="AH989" s="22"/>
      <c r="AI989" s="22"/>
      <c r="AJ989" s="22"/>
      <c r="AK989" s="22"/>
      <c r="AL989" s="22"/>
      <c r="AM989" s="22"/>
      <c r="AN989" s="22"/>
      <c r="AO989" s="22"/>
      <c r="AP989" s="22"/>
      <c r="AQ989" s="22"/>
      <c r="AR989" s="22"/>
      <c r="AS989" s="22"/>
      <c r="AT989" s="22"/>
      <c r="AU989" s="22"/>
      <c r="AV989" s="22"/>
      <c r="AW989" s="22"/>
      <c r="AX989" s="22"/>
      <c r="AY989" s="22"/>
    </row>
    <row r="990" spans="3:51" x14ac:dyDescent="0.25">
      <c r="C990" s="22"/>
      <c r="D990" s="22"/>
      <c r="E990" s="22"/>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c r="AD990" s="22"/>
      <c r="AE990" s="22"/>
      <c r="AF990" s="22"/>
      <c r="AG990" s="22"/>
      <c r="AH990" s="22"/>
      <c r="AI990" s="22"/>
      <c r="AJ990" s="22"/>
      <c r="AK990" s="22"/>
      <c r="AL990" s="22"/>
      <c r="AM990" s="22"/>
      <c r="AN990" s="22"/>
      <c r="AO990" s="22"/>
      <c r="AP990" s="22"/>
      <c r="AQ990" s="22"/>
      <c r="AR990" s="22"/>
      <c r="AS990" s="22"/>
      <c r="AT990" s="22"/>
      <c r="AU990" s="22"/>
      <c r="AV990" s="22"/>
      <c r="AW990" s="22"/>
      <c r="AX990" s="22"/>
      <c r="AY990" s="22"/>
    </row>
    <row r="991" spans="3:51" x14ac:dyDescent="0.25">
      <c r="C991" s="22"/>
      <c r="D991" s="22"/>
      <c r="E991" s="22"/>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c r="AD991" s="22"/>
      <c r="AE991" s="22"/>
      <c r="AF991" s="22"/>
      <c r="AG991" s="22"/>
      <c r="AH991" s="22"/>
      <c r="AI991" s="22"/>
      <c r="AJ991" s="22"/>
      <c r="AK991" s="22"/>
      <c r="AL991" s="22"/>
      <c r="AM991" s="22"/>
      <c r="AN991" s="22"/>
      <c r="AO991" s="22"/>
      <c r="AP991" s="22"/>
      <c r="AQ991" s="22"/>
      <c r="AR991" s="22"/>
      <c r="AS991" s="22"/>
      <c r="AT991" s="22"/>
      <c r="AU991" s="22"/>
      <c r="AV991" s="22"/>
      <c r="AW991" s="22"/>
      <c r="AX991" s="22"/>
      <c r="AY991" s="22"/>
    </row>
    <row r="992" spans="3:51" x14ac:dyDescent="0.25">
      <c r="C992" s="22"/>
      <c r="D992" s="22"/>
      <c r="E992" s="22"/>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c r="AD992" s="22"/>
      <c r="AE992" s="22"/>
      <c r="AF992" s="22"/>
      <c r="AG992" s="22"/>
      <c r="AH992" s="22"/>
      <c r="AI992" s="22"/>
      <c r="AJ992" s="22"/>
      <c r="AK992" s="22"/>
      <c r="AL992" s="22"/>
      <c r="AM992" s="22"/>
      <c r="AN992" s="22"/>
      <c r="AO992" s="22"/>
      <c r="AP992" s="22"/>
      <c r="AQ992" s="22"/>
      <c r="AR992" s="22"/>
      <c r="AS992" s="22"/>
      <c r="AT992" s="22"/>
      <c r="AU992" s="22"/>
      <c r="AV992" s="22"/>
      <c r="AW992" s="22"/>
      <c r="AX992" s="22"/>
      <c r="AY992" s="22"/>
    </row>
    <row r="993" spans="3:51" x14ac:dyDescent="0.25">
      <c r="C993" s="22"/>
      <c r="D993" s="22"/>
      <c r="E993" s="22"/>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c r="AD993" s="22"/>
      <c r="AE993" s="22"/>
      <c r="AF993" s="22"/>
      <c r="AG993" s="22"/>
      <c r="AH993" s="22"/>
      <c r="AI993" s="22"/>
      <c r="AJ993" s="22"/>
      <c r="AK993" s="22"/>
      <c r="AL993" s="22"/>
      <c r="AM993" s="22"/>
      <c r="AN993" s="22"/>
      <c r="AO993" s="22"/>
      <c r="AP993" s="22"/>
      <c r="AQ993" s="22"/>
      <c r="AR993" s="22"/>
      <c r="AS993" s="22"/>
      <c r="AT993" s="22"/>
      <c r="AU993" s="22"/>
      <c r="AV993" s="22"/>
      <c r="AW993" s="22"/>
      <c r="AX993" s="22"/>
      <c r="AY993" s="22"/>
    </row>
    <row r="994" spans="3:51" x14ac:dyDescent="0.25">
      <c r="C994" s="22"/>
      <c r="D994" s="22"/>
      <c r="E994" s="22"/>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c r="AD994" s="22"/>
      <c r="AE994" s="22"/>
      <c r="AF994" s="22"/>
      <c r="AG994" s="22"/>
      <c r="AH994" s="22"/>
      <c r="AI994" s="22"/>
      <c r="AJ994" s="22"/>
      <c r="AK994" s="22"/>
      <c r="AL994" s="22"/>
      <c r="AM994" s="22"/>
      <c r="AN994" s="22"/>
      <c r="AO994" s="22"/>
      <c r="AP994" s="22"/>
      <c r="AQ994" s="22"/>
      <c r="AR994" s="22"/>
      <c r="AS994" s="22"/>
      <c r="AT994" s="22"/>
      <c r="AU994" s="22"/>
      <c r="AV994" s="22"/>
      <c r="AW994" s="22"/>
      <c r="AX994" s="22"/>
      <c r="AY994" s="22"/>
    </row>
    <row r="995" spans="3:51" x14ac:dyDescent="0.25">
      <c r="C995" s="22"/>
      <c r="D995" s="22"/>
      <c r="E995" s="22"/>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c r="AD995" s="22"/>
      <c r="AE995" s="22"/>
      <c r="AF995" s="22"/>
      <c r="AG995" s="22"/>
      <c r="AH995" s="22"/>
      <c r="AI995" s="22"/>
      <c r="AJ995" s="22"/>
      <c r="AK995" s="22"/>
      <c r="AL995" s="22"/>
      <c r="AM995" s="22"/>
      <c r="AN995" s="22"/>
      <c r="AO995" s="22"/>
      <c r="AP995" s="22"/>
      <c r="AQ995" s="22"/>
      <c r="AR995" s="22"/>
      <c r="AS995" s="22"/>
      <c r="AT995" s="22"/>
      <c r="AU995" s="22"/>
      <c r="AV995" s="22"/>
      <c r="AW995" s="22"/>
      <c r="AX995" s="22"/>
      <c r="AY995" s="22"/>
    </row>
    <row r="996" spans="3:51" x14ac:dyDescent="0.25">
      <c r="C996" s="22"/>
      <c r="D996" s="22"/>
      <c r="E996" s="22"/>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c r="AD996" s="22"/>
      <c r="AE996" s="22"/>
      <c r="AF996" s="22"/>
      <c r="AG996" s="22"/>
      <c r="AH996" s="22"/>
      <c r="AI996" s="22"/>
      <c r="AJ996" s="22"/>
      <c r="AK996" s="22"/>
      <c r="AL996" s="22"/>
      <c r="AM996" s="22"/>
      <c r="AN996" s="22"/>
      <c r="AO996" s="22"/>
      <c r="AP996" s="22"/>
      <c r="AQ996" s="22"/>
      <c r="AR996" s="22"/>
      <c r="AS996" s="22"/>
      <c r="AT996" s="22"/>
      <c r="AU996" s="22"/>
      <c r="AV996" s="22"/>
      <c r="AW996" s="22"/>
      <c r="AX996" s="22"/>
      <c r="AY996" s="22"/>
    </row>
    <row r="997" spans="3:51" x14ac:dyDescent="0.25">
      <c r="C997" s="22"/>
      <c r="D997" s="22"/>
      <c r="E997" s="22"/>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c r="AD997" s="22"/>
      <c r="AE997" s="22"/>
      <c r="AF997" s="22"/>
      <c r="AG997" s="22"/>
      <c r="AH997" s="22"/>
      <c r="AI997" s="22"/>
      <c r="AJ997" s="22"/>
      <c r="AK997" s="22"/>
      <c r="AL997" s="22"/>
      <c r="AM997" s="22"/>
      <c r="AN997" s="22"/>
      <c r="AO997" s="22"/>
      <c r="AP997" s="22"/>
      <c r="AQ997" s="22"/>
      <c r="AR997" s="22"/>
      <c r="AS997" s="22"/>
      <c r="AT997" s="22"/>
      <c r="AU997" s="22"/>
      <c r="AV997" s="22"/>
      <c r="AW997" s="22"/>
      <c r="AX997" s="22"/>
      <c r="AY997" s="22"/>
    </row>
    <row r="998" spans="3:51" x14ac:dyDescent="0.25">
      <c r="C998" s="22"/>
      <c r="D998" s="22"/>
      <c r="E998" s="22"/>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c r="AD998" s="22"/>
      <c r="AE998" s="22"/>
      <c r="AF998" s="22"/>
      <c r="AG998" s="22"/>
      <c r="AH998" s="22"/>
      <c r="AI998" s="22"/>
      <c r="AJ998" s="22"/>
      <c r="AK998" s="22"/>
      <c r="AL998" s="22"/>
      <c r="AM998" s="22"/>
      <c r="AN998" s="22"/>
      <c r="AO998" s="22"/>
      <c r="AP998" s="22"/>
      <c r="AQ998" s="22"/>
      <c r="AR998" s="22"/>
      <c r="AS998" s="22"/>
      <c r="AT998" s="22"/>
      <c r="AU998" s="22"/>
      <c r="AV998" s="22"/>
      <c r="AW998" s="22"/>
      <c r="AX998" s="22"/>
      <c r="AY998" s="22"/>
    </row>
    <row r="999" spans="3:51" x14ac:dyDescent="0.25">
      <c r="C999" s="22"/>
      <c r="D999" s="22"/>
      <c r="E999" s="22"/>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c r="AD999" s="22"/>
      <c r="AE999" s="22"/>
      <c r="AF999" s="22"/>
      <c r="AG999" s="22"/>
      <c r="AH999" s="22"/>
      <c r="AI999" s="22"/>
      <c r="AJ999" s="22"/>
      <c r="AK999" s="22"/>
      <c r="AL999" s="22"/>
      <c r="AM999" s="22"/>
      <c r="AN999" s="22"/>
      <c r="AO999" s="22"/>
      <c r="AP999" s="22"/>
      <c r="AQ999" s="22"/>
      <c r="AR999" s="22"/>
      <c r="AS999" s="22"/>
      <c r="AT999" s="22"/>
      <c r="AU999" s="22"/>
      <c r="AV999" s="22"/>
      <c r="AW999" s="22"/>
      <c r="AX999" s="22"/>
      <c r="AY999" s="22"/>
    </row>
    <row r="1000" spans="3:51" x14ac:dyDescent="0.25">
      <c r="C1000" s="22"/>
      <c r="D1000" s="22"/>
      <c r="E1000" s="22"/>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c r="AD1000" s="22"/>
      <c r="AE1000" s="22"/>
      <c r="AF1000" s="22"/>
      <c r="AG1000" s="22"/>
      <c r="AH1000" s="22"/>
      <c r="AI1000" s="22"/>
      <c r="AJ1000" s="22"/>
      <c r="AK1000" s="22"/>
      <c r="AL1000" s="22"/>
      <c r="AM1000" s="22"/>
      <c r="AN1000" s="22"/>
      <c r="AO1000" s="22"/>
      <c r="AP1000" s="22"/>
      <c r="AQ1000" s="22"/>
      <c r="AR1000" s="22"/>
      <c r="AS1000" s="22"/>
      <c r="AT1000" s="22"/>
      <c r="AU1000" s="22"/>
      <c r="AV1000" s="22"/>
      <c r="AW1000" s="22"/>
      <c r="AX1000" s="22"/>
      <c r="AY1000" s="22"/>
    </row>
  </sheetData>
  <autoFilter ref="A2:AZ2">
    <sortState ref="A3:AZ41">
      <sortCondition descending="1" ref="AV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65"/>
  <sheetViews>
    <sheetView workbookViewId="0">
      <selection activeCell="A2" sqref="A2:XFD2"/>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3590</v>
      </c>
      <c r="D2" s="1" t="s">
        <v>3588</v>
      </c>
      <c r="E2" s="1" t="s">
        <v>3589</v>
      </c>
    </row>
    <row r="3" spans="1:5" x14ac:dyDescent="0.25">
      <c r="A3">
        <v>93</v>
      </c>
      <c r="B3" t="s">
        <v>485</v>
      </c>
      <c r="C3">
        <v>41</v>
      </c>
      <c r="D3">
        <v>0.75</v>
      </c>
      <c r="E3">
        <v>1473</v>
      </c>
    </row>
    <row r="4" spans="1:5" x14ac:dyDescent="0.25">
      <c r="A4">
        <v>1714</v>
      </c>
      <c r="B4" t="s">
        <v>1020</v>
      </c>
      <c r="C4">
        <v>46</v>
      </c>
      <c r="D4">
        <v>0.75</v>
      </c>
      <c r="E4">
        <v>1348</v>
      </c>
    </row>
    <row r="5" spans="1:5" x14ac:dyDescent="0.25">
      <c r="A5">
        <v>1816</v>
      </c>
      <c r="B5" t="s">
        <v>1077</v>
      </c>
      <c r="C5">
        <v>19</v>
      </c>
      <c r="D5">
        <v>1.37</v>
      </c>
      <c r="E5">
        <v>1396</v>
      </c>
    </row>
    <row r="6" spans="1:5" x14ac:dyDescent="0.25">
      <c r="A6">
        <v>2052</v>
      </c>
      <c r="B6" t="s">
        <v>1138</v>
      </c>
      <c r="C6">
        <v>4</v>
      </c>
      <c r="D6">
        <v>1.5</v>
      </c>
      <c r="E6">
        <v>1843</v>
      </c>
    </row>
    <row r="7" spans="1:5" x14ac:dyDescent="0.25">
      <c r="A7">
        <v>2227</v>
      </c>
      <c r="B7" t="s">
        <v>1205</v>
      </c>
      <c r="C7">
        <v>9</v>
      </c>
      <c r="D7">
        <v>1.5</v>
      </c>
      <c r="E7">
        <v>1555</v>
      </c>
    </row>
    <row r="8" spans="1:5" x14ac:dyDescent="0.25">
      <c r="A8">
        <v>2264</v>
      </c>
      <c r="B8" t="s">
        <v>1218</v>
      </c>
      <c r="C8">
        <v>11</v>
      </c>
      <c r="D8">
        <v>1.5</v>
      </c>
      <c r="E8">
        <v>1526</v>
      </c>
    </row>
    <row r="9" spans="1:5" x14ac:dyDescent="0.25">
      <c r="A9">
        <v>2503</v>
      </c>
      <c r="B9" t="s">
        <v>1298</v>
      </c>
      <c r="C9">
        <v>8</v>
      </c>
      <c r="D9">
        <v>1.5</v>
      </c>
      <c r="E9">
        <v>1589</v>
      </c>
    </row>
    <row r="10" spans="1:5" x14ac:dyDescent="0.25">
      <c r="A10">
        <v>2526</v>
      </c>
      <c r="B10" t="s">
        <v>1311</v>
      </c>
      <c r="C10">
        <v>6</v>
      </c>
      <c r="D10">
        <v>1.5</v>
      </c>
      <c r="E10">
        <v>1603</v>
      </c>
    </row>
    <row r="11" spans="1:5" x14ac:dyDescent="0.25">
      <c r="A11">
        <v>2531</v>
      </c>
      <c r="B11" t="s">
        <v>611</v>
      </c>
      <c r="C11">
        <v>57</v>
      </c>
      <c r="D11">
        <v>0.25</v>
      </c>
      <c r="E11">
        <v>1139</v>
      </c>
    </row>
    <row r="12" spans="1:5" x14ac:dyDescent="0.25">
      <c r="A12">
        <v>2538</v>
      </c>
      <c r="B12" t="s">
        <v>1316</v>
      </c>
      <c r="C12">
        <v>37</v>
      </c>
      <c r="D12">
        <v>0.87</v>
      </c>
      <c r="E12">
        <v>1318</v>
      </c>
    </row>
    <row r="13" spans="1:5" x14ac:dyDescent="0.25">
      <c r="A13">
        <v>2855</v>
      </c>
      <c r="B13" t="s">
        <v>1427</v>
      </c>
      <c r="C13">
        <v>59</v>
      </c>
      <c r="D13">
        <v>0.25</v>
      </c>
      <c r="E13">
        <v>1088</v>
      </c>
    </row>
    <row r="14" spans="1:5" x14ac:dyDescent="0.25">
      <c r="A14">
        <v>2977</v>
      </c>
      <c r="B14" t="s">
        <v>1476</v>
      </c>
      <c r="C14">
        <v>39</v>
      </c>
      <c r="D14">
        <v>0.75</v>
      </c>
      <c r="E14">
        <v>1583</v>
      </c>
    </row>
    <row r="15" spans="1:5" x14ac:dyDescent="0.25">
      <c r="A15">
        <v>3042</v>
      </c>
      <c r="B15" t="s">
        <v>1515</v>
      </c>
      <c r="C15">
        <v>22</v>
      </c>
      <c r="D15">
        <v>1.25</v>
      </c>
      <c r="E15">
        <v>1791</v>
      </c>
    </row>
    <row r="16" spans="1:5" x14ac:dyDescent="0.25">
      <c r="A16">
        <v>3054</v>
      </c>
      <c r="B16" t="s">
        <v>1519</v>
      </c>
      <c r="C16">
        <v>49</v>
      </c>
      <c r="D16">
        <v>0.75</v>
      </c>
      <c r="E16">
        <v>1280</v>
      </c>
    </row>
    <row r="17" spans="1:5" x14ac:dyDescent="0.25">
      <c r="A17">
        <v>3102</v>
      </c>
      <c r="B17" t="s">
        <v>1536</v>
      </c>
      <c r="C17">
        <v>28</v>
      </c>
      <c r="D17">
        <v>1.25</v>
      </c>
      <c r="E17">
        <v>1403</v>
      </c>
    </row>
    <row r="18" spans="1:5" x14ac:dyDescent="0.25">
      <c r="A18">
        <v>3134</v>
      </c>
      <c r="B18" t="s">
        <v>1548</v>
      </c>
      <c r="C18">
        <v>16</v>
      </c>
      <c r="D18">
        <v>1.37</v>
      </c>
      <c r="E18">
        <v>1581</v>
      </c>
    </row>
    <row r="19" spans="1:5" x14ac:dyDescent="0.25">
      <c r="A19">
        <v>3275</v>
      </c>
      <c r="B19" t="s">
        <v>1618</v>
      </c>
      <c r="C19">
        <v>12</v>
      </c>
      <c r="D19">
        <v>1.5</v>
      </c>
      <c r="E19">
        <v>1507</v>
      </c>
    </row>
    <row r="20" spans="1:5" x14ac:dyDescent="0.25">
      <c r="A20">
        <v>3276</v>
      </c>
      <c r="B20" t="s">
        <v>1619</v>
      </c>
      <c r="C20">
        <v>44</v>
      </c>
      <c r="D20">
        <v>0.75</v>
      </c>
      <c r="E20">
        <v>1373</v>
      </c>
    </row>
    <row r="21" spans="1:5" x14ac:dyDescent="0.25">
      <c r="A21">
        <v>3277</v>
      </c>
      <c r="B21" t="s">
        <v>1620</v>
      </c>
      <c r="C21">
        <v>3</v>
      </c>
      <c r="D21">
        <v>1.5</v>
      </c>
      <c r="E21">
        <v>1865</v>
      </c>
    </row>
    <row r="22" spans="1:5" x14ac:dyDescent="0.25">
      <c r="A22">
        <v>3291</v>
      </c>
      <c r="B22" t="s">
        <v>1627</v>
      </c>
      <c r="C22">
        <v>54</v>
      </c>
      <c r="D22">
        <v>0.5</v>
      </c>
      <c r="E22">
        <v>1284</v>
      </c>
    </row>
    <row r="23" spans="1:5" x14ac:dyDescent="0.25">
      <c r="A23">
        <v>3293</v>
      </c>
      <c r="B23" t="s">
        <v>1629</v>
      </c>
      <c r="C23">
        <v>2</v>
      </c>
      <c r="D23">
        <v>1.5</v>
      </c>
      <c r="E23">
        <v>1899</v>
      </c>
    </row>
    <row r="24" spans="1:5" x14ac:dyDescent="0.25">
      <c r="A24">
        <v>3294</v>
      </c>
      <c r="B24" t="s">
        <v>1630</v>
      </c>
      <c r="C24">
        <v>36</v>
      </c>
      <c r="D24">
        <v>1</v>
      </c>
      <c r="E24">
        <v>1385</v>
      </c>
    </row>
    <row r="25" spans="1:5" x14ac:dyDescent="0.25">
      <c r="A25">
        <v>3740</v>
      </c>
      <c r="B25" t="s">
        <v>1832</v>
      </c>
      <c r="C25">
        <v>32</v>
      </c>
      <c r="D25">
        <v>1.1200000000000001</v>
      </c>
      <c r="E25">
        <v>1514</v>
      </c>
    </row>
    <row r="26" spans="1:5" x14ac:dyDescent="0.25">
      <c r="A26">
        <v>3750</v>
      </c>
      <c r="B26" t="s">
        <v>1838</v>
      </c>
      <c r="C26">
        <v>18</v>
      </c>
      <c r="D26">
        <v>1.37</v>
      </c>
      <c r="E26">
        <v>1457</v>
      </c>
    </row>
    <row r="27" spans="1:5" x14ac:dyDescent="0.25">
      <c r="A27">
        <v>3755</v>
      </c>
      <c r="B27" t="s">
        <v>1241</v>
      </c>
      <c r="C27">
        <v>20</v>
      </c>
      <c r="D27">
        <v>1.25</v>
      </c>
      <c r="E27">
        <v>1817</v>
      </c>
    </row>
    <row r="28" spans="1:5" x14ac:dyDescent="0.25">
      <c r="A28">
        <v>3840</v>
      </c>
      <c r="B28" t="s">
        <v>1873</v>
      </c>
      <c r="C28">
        <v>38</v>
      </c>
      <c r="D28">
        <v>0.75</v>
      </c>
      <c r="E28">
        <v>1658</v>
      </c>
    </row>
    <row r="29" spans="1:5" x14ac:dyDescent="0.25">
      <c r="A29">
        <v>4009</v>
      </c>
      <c r="B29" t="s">
        <v>1943</v>
      </c>
      <c r="C29">
        <v>24</v>
      </c>
      <c r="D29">
        <v>1.25</v>
      </c>
      <c r="E29">
        <v>1511</v>
      </c>
    </row>
    <row r="30" spans="1:5" x14ac:dyDescent="0.25">
      <c r="A30">
        <v>4166</v>
      </c>
      <c r="B30" t="s">
        <v>2024</v>
      </c>
      <c r="C30">
        <v>58</v>
      </c>
      <c r="D30">
        <v>0.25</v>
      </c>
      <c r="E30">
        <v>1092</v>
      </c>
    </row>
    <row r="31" spans="1:5" x14ac:dyDescent="0.25">
      <c r="A31">
        <v>4181</v>
      </c>
      <c r="B31" t="s">
        <v>2029</v>
      </c>
      <c r="C31">
        <v>10</v>
      </c>
      <c r="D31">
        <v>1.5</v>
      </c>
      <c r="E31">
        <v>1552</v>
      </c>
    </row>
    <row r="32" spans="1:5" x14ac:dyDescent="0.25">
      <c r="A32">
        <v>4182</v>
      </c>
      <c r="B32" t="s">
        <v>2030</v>
      </c>
      <c r="C32">
        <v>26</v>
      </c>
      <c r="D32">
        <v>1.25</v>
      </c>
      <c r="E32">
        <v>1465</v>
      </c>
    </row>
    <row r="33" spans="1:5" x14ac:dyDescent="0.25">
      <c r="A33">
        <v>4217</v>
      </c>
      <c r="B33" t="s">
        <v>2047</v>
      </c>
      <c r="C33">
        <v>48</v>
      </c>
      <c r="D33">
        <v>0.75</v>
      </c>
      <c r="E33">
        <v>1290</v>
      </c>
    </row>
    <row r="34" spans="1:5" x14ac:dyDescent="0.25">
      <c r="A34">
        <v>4230</v>
      </c>
      <c r="B34" t="s">
        <v>2051</v>
      </c>
      <c r="C34">
        <v>45</v>
      </c>
      <c r="D34">
        <v>0.75</v>
      </c>
      <c r="E34">
        <v>1356</v>
      </c>
    </row>
    <row r="35" spans="1:5" x14ac:dyDescent="0.25">
      <c r="A35">
        <v>4238</v>
      </c>
      <c r="B35" t="s">
        <v>2054</v>
      </c>
      <c r="C35">
        <v>50</v>
      </c>
      <c r="D35">
        <v>0.75</v>
      </c>
      <c r="E35">
        <v>1207</v>
      </c>
    </row>
    <row r="36" spans="1:5" x14ac:dyDescent="0.25">
      <c r="A36">
        <v>4260</v>
      </c>
      <c r="B36" t="s">
        <v>2065</v>
      </c>
      <c r="C36">
        <v>56</v>
      </c>
      <c r="D36">
        <v>0.5</v>
      </c>
      <c r="E36">
        <v>1124</v>
      </c>
    </row>
    <row r="37" spans="1:5" x14ac:dyDescent="0.25">
      <c r="A37">
        <v>4360</v>
      </c>
      <c r="B37" t="s">
        <v>2115</v>
      </c>
      <c r="C37">
        <v>62</v>
      </c>
      <c r="D37">
        <v>0.25</v>
      </c>
      <c r="E37">
        <v>802</v>
      </c>
    </row>
    <row r="38" spans="1:5" x14ac:dyDescent="0.25">
      <c r="A38">
        <v>4397</v>
      </c>
      <c r="B38" t="s">
        <v>2135</v>
      </c>
      <c r="C38">
        <v>5</v>
      </c>
      <c r="D38">
        <v>1.5</v>
      </c>
      <c r="E38">
        <v>1785</v>
      </c>
    </row>
    <row r="39" spans="1:5" x14ac:dyDescent="0.25">
      <c r="A39">
        <v>4480</v>
      </c>
      <c r="B39" t="s">
        <v>2166</v>
      </c>
      <c r="C39">
        <v>17</v>
      </c>
      <c r="D39">
        <v>1.37</v>
      </c>
      <c r="E39">
        <v>1550</v>
      </c>
    </row>
    <row r="40" spans="1:5" x14ac:dyDescent="0.25">
      <c r="A40">
        <v>4511</v>
      </c>
      <c r="B40" t="s">
        <v>2184</v>
      </c>
      <c r="C40">
        <v>40</v>
      </c>
      <c r="D40">
        <v>0.75</v>
      </c>
      <c r="E40">
        <v>1476</v>
      </c>
    </row>
    <row r="41" spans="1:5" x14ac:dyDescent="0.25">
      <c r="A41">
        <v>4539</v>
      </c>
      <c r="B41" t="s">
        <v>2201</v>
      </c>
      <c r="C41">
        <v>1</v>
      </c>
      <c r="D41">
        <v>1.62</v>
      </c>
      <c r="E41">
        <v>1847</v>
      </c>
    </row>
    <row r="42" spans="1:5" x14ac:dyDescent="0.25">
      <c r="A42">
        <v>4674</v>
      </c>
      <c r="B42" t="s">
        <v>2277</v>
      </c>
      <c r="C42">
        <v>25</v>
      </c>
      <c r="D42">
        <v>1.25</v>
      </c>
      <c r="E42">
        <v>1467</v>
      </c>
    </row>
    <row r="43" spans="1:5" x14ac:dyDescent="0.25">
      <c r="A43">
        <v>4728</v>
      </c>
      <c r="B43" t="s">
        <v>2297</v>
      </c>
      <c r="C43">
        <v>7</v>
      </c>
      <c r="D43">
        <v>1.5</v>
      </c>
      <c r="E43">
        <v>1592</v>
      </c>
    </row>
    <row r="44" spans="1:5" x14ac:dyDescent="0.25">
      <c r="A44">
        <v>4741</v>
      </c>
      <c r="B44" t="s">
        <v>2309</v>
      </c>
      <c r="C44">
        <v>31</v>
      </c>
      <c r="D44">
        <v>1.1200000000000001</v>
      </c>
      <c r="E44">
        <v>1576</v>
      </c>
    </row>
    <row r="45" spans="1:5" x14ac:dyDescent="0.25">
      <c r="A45">
        <v>4818</v>
      </c>
      <c r="B45" t="s">
        <v>2351</v>
      </c>
      <c r="C45">
        <v>47</v>
      </c>
      <c r="D45">
        <v>0.75</v>
      </c>
      <c r="E45">
        <v>1331</v>
      </c>
    </row>
    <row r="46" spans="1:5" x14ac:dyDescent="0.25">
      <c r="A46">
        <v>4845</v>
      </c>
      <c r="B46" t="s">
        <v>2360</v>
      </c>
      <c r="C46">
        <v>42</v>
      </c>
      <c r="D46">
        <v>0.75</v>
      </c>
      <c r="E46">
        <v>1469</v>
      </c>
    </row>
    <row r="47" spans="1:5" x14ac:dyDescent="0.25">
      <c r="A47">
        <v>5253</v>
      </c>
      <c r="B47" t="s">
        <v>2566</v>
      </c>
      <c r="C47">
        <v>13</v>
      </c>
      <c r="D47">
        <v>1.5</v>
      </c>
      <c r="E47">
        <v>1345</v>
      </c>
    </row>
    <row r="48" spans="1:5" x14ac:dyDescent="0.25">
      <c r="A48">
        <v>5299</v>
      </c>
      <c r="B48" t="s">
        <v>2591</v>
      </c>
      <c r="C48">
        <v>15</v>
      </c>
      <c r="D48">
        <v>1.5</v>
      </c>
      <c r="E48">
        <v>1321</v>
      </c>
    </row>
    <row r="49" spans="1:5" x14ac:dyDescent="0.25">
      <c r="A49">
        <v>5464</v>
      </c>
      <c r="B49" t="s">
        <v>2656</v>
      </c>
      <c r="C49">
        <v>35</v>
      </c>
      <c r="D49">
        <v>1</v>
      </c>
      <c r="E49">
        <v>1455</v>
      </c>
    </row>
    <row r="50" spans="1:5" x14ac:dyDescent="0.25">
      <c r="A50">
        <v>5542</v>
      </c>
      <c r="B50" t="s">
        <v>2710</v>
      </c>
      <c r="C50">
        <v>63</v>
      </c>
      <c r="D50">
        <v>0</v>
      </c>
      <c r="E50">
        <v>1152</v>
      </c>
    </row>
    <row r="51" spans="1:5" x14ac:dyDescent="0.25">
      <c r="A51">
        <v>5658</v>
      </c>
      <c r="B51" t="s">
        <v>2782</v>
      </c>
      <c r="C51">
        <v>34</v>
      </c>
      <c r="D51">
        <v>1</v>
      </c>
      <c r="E51">
        <v>1500</v>
      </c>
    </row>
    <row r="52" spans="1:5" x14ac:dyDescent="0.25">
      <c r="A52">
        <v>5690</v>
      </c>
      <c r="B52" t="s">
        <v>2808</v>
      </c>
      <c r="C52">
        <v>52</v>
      </c>
      <c r="D52">
        <v>0.5</v>
      </c>
      <c r="E52">
        <v>1629</v>
      </c>
    </row>
    <row r="53" spans="1:5" x14ac:dyDescent="0.25">
      <c r="A53">
        <v>5913</v>
      </c>
      <c r="B53" t="s">
        <v>2946</v>
      </c>
      <c r="C53">
        <v>33</v>
      </c>
      <c r="D53">
        <v>1</v>
      </c>
      <c r="E53">
        <v>1697</v>
      </c>
    </row>
    <row r="54" spans="1:5" x14ac:dyDescent="0.25">
      <c r="A54">
        <v>5998</v>
      </c>
      <c r="B54" t="s">
        <v>3010</v>
      </c>
      <c r="C54">
        <v>27</v>
      </c>
      <c r="D54">
        <v>1.25</v>
      </c>
      <c r="E54">
        <v>1436</v>
      </c>
    </row>
    <row r="55" spans="1:5" x14ac:dyDescent="0.25">
      <c r="A55">
        <v>5999</v>
      </c>
      <c r="B55" t="s">
        <v>3011</v>
      </c>
      <c r="C55">
        <v>60</v>
      </c>
      <c r="D55">
        <v>0.25</v>
      </c>
      <c r="E55">
        <v>1084</v>
      </c>
    </row>
    <row r="56" spans="1:5" x14ac:dyDescent="0.25">
      <c r="A56">
        <v>6022</v>
      </c>
      <c r="B56" t="s">
        <v>3028</v>
      </c>
      <c r="C56">
        <v>29</v>
      </c>
      <c r="D56">
        <v>1.25</v>
      </c>
      <c r="E56">
        <v>1226</v>
      </c>
    </row>
    <row r="57" spans="1:5" x14ac:dyDescent="0.25">
      <c r="A57">
        <v>6047</v>
      </c>
      <c r="B57" t="s">
        <v>3044</v>
      </c>
      <c r="C57">
        <v>51</v>
      </c>
      <c r="D57">
        <v>0.75</v>
      </c>
      <c r="E57">
        <v>1124</v>
      </c>
    </row>
    <row r="58" spans="1:5" x14ac:dyDescent="0.25">
      <c r="A58">
        <v>6056</v>
      </c>
      <c r="B58" t="s">
        <v>3052</v>
      </c>
      <c r="C58">
        <v>43</v>
      </c>
      <c r="D58">
        <v>0.75</v>
      </c>
      <c r="E58">
        <v>1433</v>
      </c>
    </row>
    <row r="59" spans="1:5" x14ac:dyDescent="0.25">
      <c r="A59">
        <v>6146</v>
      </c>
      <c r="B59" t="s">
        <v>3119</v>
      </c>
      <c r="C59">
        <v>23</v>
      </c>
      <c r="D59">
        <v>1.25</v>
      </c>
      <c r="E59">
        <v>1627</v>
      </c>
    </row>
    <row r="60" spans="1:5" x14ac:dyDescent="0.25">
      <c r="A60">
        <v>6160</v>
      </c>
      <c r="B60" t="s">
        <v>3128</v>
      </c>
      <c r="C60">
        <v>55</v>
      </c>
      <c r="D60">
        <v>0.5</v>
      </c>
      <c r="E60">
        <v>1241</v>
      </c>
    </row>
    <row r="61" spans="1:5" x14ac:dyDescent="0.25">
      <c r="A61">
        <v>6217</v>
      </c>
      <c r="B61" t="s">
        <v>3168</v>
      </c>
      <c r="C61">
        <v>53</v>
      </c>
      <c r="D61">
        <v>0.5</v>
      </c>
      <c r="E61">
        <v>1568</v>
      </c>
    </row>
    <row r="62" spans="1:5" x14ac:dyDescent="0.25">
      <c r="A62">
        <v>6318</v>
      </c>
      <c r="B62" t="s">
        <v>3197</v>
      </c>
      <c r="C62">
        <v>21</v>
      </c>
      <c r="D62">
        <v>1.25</v>
      </c>
      <c r="E62">
        <v>1810</v>
      </c>
    </row>
    <row r="63" spans="1:5" x14ac:dyDescent="0.25">
      <c r="A63">
        <v>6453</v>
      </c>
      <c r="B63" t="s">
        <v>3322</v>
      </c>
      <c r="C63">
        <v>30</v>
      </c>
      <c r="D63">
        <v>1.1200000000000001</v>
      </c>
      <c r="E63">
        <v>1652</v>
      </c>
    </row>
    <row r="64" spans="1:5" x14ac:dyDescent="0.25">
      <c r="A64">
        <v>6663</v>
      </c>
      <c r="B64" t="s">
        <v>3489</v>
      </c>
      <c r="C64">
        <v>61</v>
      </c>
      <c r="D64">
        <v>0.25</v>
      </c>
      <c r="E64">
        <v>1083</v>
      </c>
    </row>
    <row r="65" spans="1:5" x14ac:dyDescent="0.25">
      <c r="A65">
        <v>6720</v>
      </c>
      <c r="B65" t="s">
        <v>3542</v>
      </c>
      <c r="C65">
        <v>14</v>
      </c>
      <c r="D65">
        <v>1.5</v>
      </c>
      <c r="E65">
        <v>1333</v>
      </c>
    </row>
  </sheetData>
  <sortState ref="A3:E100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65"/>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3590</v>
      </c>
      <c r="D2" s="1" t="s">
        <v>3674</v>
      </c>
      <c r="E2" s="1" t="s">
        <v>3675</v>
      </c>
    </row>
    <row r="3" spans="1:5" x14ac:dyDescent="0.25">
      <c r="A3">
        <v>4539</v>
      </c>
      <c r="B3" t="s">
        <v>2201</v>
      </c>
      <c r="C3">
        <v>1</v>
      </c>
      <c r="D3">
        <v>1.62</v>
      </c>
      <c r="E3">
        <v>1847</v>
      </c>
    </row>
    <row r="4" spans="1:5" x14ac:dyDescent="0.25">
      <c r="A4">
        <v>3293</v>
      </c>
      <c r="B4" t="s">
        <v>1629</v>
      </c>
      <c r="C4">
        <v>2</v>
      </c>
      <c r="D4">
        <v>1.5</v>
      </c>
      <c r="E4">
        <v>1899</v>
      </c>
    </row>
    <row r="5" spans="1:5" x14ac:dyDescent="0.25">
      <c r="A5">
        <v>3277</v>
      </c>
      <c r="B5" t="s">
        <v>1620</v>
      </c>
      <c r="C5">
        <v>3</v>
      </c>
      <c r="D5">
        <v>1.5</v>
      </c>
      <c r="E5">
        <v>1865</v>
      </c>
    </row>
    <row r="6" spans="1:5" x14ac:dyDescent="0.25">
      <c r="A6">
        <v>2052</v>
      </c>
      <c r="B6" t="s">
        <v>1138</v>
      </c>
      <c r="C6">
        <v>4</v>
      </c>
      <c r="D6">
        <v>1.5</v>
      </c>
      <c r="E6">
        <v>1843</v>
      </c>
    </row>
    <row r="7" spans="1:5" x14ac:dyDescent="0.25">
      <c r="A7">
        <v>4397</v>
      </c>
      <c r="B7" t="s">
        <v>2135</v>
      </c>
      <c r="C7">
        <v>5</v>
      </c>
      <c r="D7">
        <v>1.5</v>
      </c>
      <c r="E7">
        <v>1785</v>
      </c>
    </row>
    <row r="8" spans="1:5" x14ac:dyDescent="0.25">
      <c r="A8">
        <v>2526</v>
      </c>
      <c r="B8" t="s">
        <v>1311</v>
      </c>
      <c r="C8">
        <v>6</v>
      </c>
      <c r="D8">
        <v>1.5</v>
      </c>
      <c r="E8">
        <v>1603</v>
      </c>
    </row>
    <row r="9" spans="1:5" x14ac:dyDescent="0.25">
      <c r="A9">
        <v>4728</v>
      </c>
      <c r="B9" t="s">
        <v>2297</v>
      </c>
      <c r="C9">
        <v>7</v>
      </c>
      <c r="D9">
        <v>1.5</v>
      </c>
      <c r="E9">
        <v>1592</v>
      </c>
    </row>
    <row r="10" spans="1:5" x14ac:dyDescent="0.25">
      <c r="A10">
        <v>2503</v>
      </c>
      <c r="B10" t="s">
        <v>1298</v>
      </c>
      <c r="C10">
        <v>8</v>
      </c>
      <c r="D10">
        <v>1.5</v>
      </c>
      <c r="E10">
        <v>1589</v>
      </c>
    </row>
    <row r="11" spans="1:5" x14ac:dyDescent="0.25">
      <c r="A11">
        <v>2227</v>
      </c>
      <c r="B11" t="s">
        <v>1205</v>
      </c>
      <c r="C11">
        <v>9</v>
      </c>
      <c r="D11">
        <v>1.5</v>
      </c>
      <c r="E11">
        <v>1555</v>
      </c>
    </row>
    <row r="12" spans="1:5" x14ac:dyDescent="0.25">
      <c r="A12">
        <v>4181</v>
      </c>
      <c r="B12" t="s">
        <v>2029</v>
      </c>
      <c r="C12">
        <v>10</v>
      </c>
      <c r="D12">
        <v>1.5</v>
      </c>
      <c r="E12">
        <v>1552</v>
      </c>
    </row>
    <row r="13" spans="1:5" x14ac:dyDescent="0.25">
      <c r="A13">
        <v>2264</v>
      </c>
      <c r="B13" t="s">
        <v>1218</v>
      </c>
      <c r="C13">
        <v>11</v>
      </c>
      <c r="D13">
        <v>1.5</v>
      </c>
      <c r="E13">
        <v>1526</v>
      </c>
    </row>
    <row r="14" spans="1:5" x14ac:dyDescent="0.25">
      <c r="A14">
        <v>3275</v>
      </c>
      <c r="B14" t="s">
        <v>1618</v>
      </c>
      <c r="C14">
        <v>12</v>
      </c>
      <c r="D14">
        <v>1.5</v>
      </c>
      <c r="E14">
        <v>1507</v>
      </c>
    </row>
    <row r="15" spans="1:5" x14ac:dyDescent="0.25">
      <c r="A15">
        <v>5253</v>
      </c>
      <c r="B15" t="s">
        <v>2566</v>
      </c>
      <c r="C15">
        <v>13</v>
      </c>
      <c r="D15">
        <v>1.5</v>
      </c>
      <c r="E15">
        <v>1345</v>
      </c>
    </row>
    <row r="16" spans="1:5" x14ac:dyDescent="0.25">
      <c r="A16">
        <v>6720</v>
      </c>
      <c r="B16" t="s">
        <v>3542</v>
      </c>
      <c r="C16">
        <v>14</v>
      </c>
      <c r="D16">
        <v>1.5</v>
      </c>
      <c r="E16">
        <v>1333</v>
      </c>
    </row>
    <row r="17" spans="1:5" x14ac:dyDescent="0.25">
      <c r="A17">
        <v>5299</v>
      </c>
      <c r="B17" t="s">
        <v>2591</v>
      </c>
      <c r="C17">
        <v>15</v>
      </c>
      <c r="D17">
        <v>1.5</v>
      </c>
      <c r="E17">
        <v>1321</v>
      </c>
    </row>
    <row r="18" spans="1:5" x14ac:dyDescent="0.25">
      <c r="A18">
        <v>3134</v>
      </c>
      <c r="B18" t="s">
        <v>1548</v>
      </c>
      <c r="C18">
        <v>16</v>
      </c>
      <c r="D18">
        <v>1.37</v>
      </c>
      <c r="E18">
        <v>1581</v>
      </c>
    </row>
    <row r="19" spans="1:5" x14ac:dyDescent="0.25">
      <c r="A19">
        <v>4480</v>
      </c>
      <c r="B19" t="s">
        <v>2166</v>
      </c>
      <c r="C19">
        <v>17</v>
      </c>
      <c r="D19">
        <v>1.37</v>
      </c>
      <c r="E19">
        <v>1550</v>
      </c>
    </row>
    <row r="20" spans="1:5" x14ac:dyDescent="0.25">
      <c r="A20">
        <v>3750</v>
      </c>
      <c r="B20" t="s">
        <v>1838</v>
      </c>
      <c r="C20">
        <v>18</v>
      </c>
      <c r="D20">
        <v>1.37</v>
      </c>
      <c r="E20">
        <v>1457</v>
      </c>
    </row>
    <row r="21" spans="1:5" x14ac:dyDescent="0.25">
      <c r="A21">
        <v>1816</v>
      </c>
      <c r="B21" t="s">
        <v>1077</v>
      </c>
      <c r="C21">
        <v>19</v>
      </c>
      <c r="D21">
        <v>1.37</v>
      </c>
      <c r="E21">
        <v>1396</v>
      </c>
    </row>
    <row r="22" spans="1:5" x14ac:dyDescent="0.25">
      <c r="A22">
        <v>3755</v>
      </c>
      <c r="B22" t="s">
        <v>1241</v>
      </c>
      <c r="C22">
        <v>20</v>
      </c>
      <c r="D22">
        <v>1.25</v>
      </c>
      <c r="E22">
        <v>1817</v>
      </c>
    </row>
    <row r="23" spans="1:5" x14ac:dyDescent="0.25">
      <c r="A23">
        <v>6318</v>
      </c>
      <c r="B23" t="s">
        <v>3197</v>
      </c>
      <c r="C23">
        <v>21</v>
      </c>
      <c r="D23">
        <v>1.25</v>
      </c>
      <c r="E23">
        <v>1810</v>
      </c>
    </row>
    <row r="24" spans="1:5" x14ac:dyDescent="0.25">
      <c r="A24">
        <v>3042</v>
      </c>
      <c r="B24" t="s">
        <v>1515</v>
      </c>
      <c r="C24">
        <v>22</v>
      </c>
      <c r="D24">
        <v>1.25</v>
      </c>
      <c r="E24">
        <v>1791</v>
      </c>
    </row>
    <row r="25" spans="1:5" x14ac:dyDescent="0.25">
      <c r="A25">
        <v>6146</v>
      </c>
      <c r="B25" t="s">
        <v>3119</v>
      </c>
      <c r="C25">
        <v>23</v>
      </c>
      <c r="D25">
        <v>1.25</v>
      </c>
      <c r="E25">
        <v>1627</v>
      </c>
    </row>
    <row r="26" spans="1:5" x14ac:dyDescent="0.25">
      <c r="A26">
        <v>4009</v>
      </c>
      <c r="B26" t="s">
        <v>1943</v>
      </c>
      <c r="C26">
        <v>24</v>
      </c>
      <c r="D26">
        <v>1.25</v>
      </c>
      <c r="E26">
        <v>1511</v>
      </c>
    </row>
    <row r="27" spans="1:5" x14ac:dyDescent="0.25">
      <c r="A27">
        <v>4674</v>
      </c>
      <c r="B27" t="s">
        <v>2277</v>
      </c>
      <c r="C27">
        <v>25</v>
      </c>
      <c r="D27">
        <v>1.25</v>
      </c>
      <c r="E27">
        <v>1467</v>
      </c>
    </row>
    <row r="28" spans="1:5" x14ac:dyDescent="0.25">
      <c r="A28">
        <v>4182</v>
      </c>
      <c r="B28" t="s">
        <v>2030</v>
      </c>
      <c r="C28">
        <v>26</v>
      </c>
      <c r="D28">
        <v>1.25</v>
      </c>
      <c r="E28">
        <v>1465</v>
      </c>
    </row>
    <row r="29" spans="1:5" x14ac:dyDescent="0.25">
      <c r="A29">
        <v>5998</v>
      </c>
      <c r="B29" t="s">
        <v>3010</v>
      </c>
      <c r="C29">
        <v>27</v>
      </c>
      <c r="D29">
        <v>1.25</v>
      </c>
      <c r="E29">
        <v>1436</v>
      </c>
    </row>
    <row r="30" spans="1:5" x14ac:dyDescent="0.25">
      <c r="A30">
        <v>3102</v>
      </c>
      <c r="B30" t="s">
        <v>1536</v>
      </c>
      <c r="C30">
        <v>28</v>
      </c>
      <c r="D30">
        <v>1.25</v>
      </c>
      <c r="E30">
        <v>1403</v>
      </c>
    </row>
    <row r="31" spans="1:5" x14ac:dyDescent="0.25">
      <c r="A31">
        <v>6022</v>
      </c>
      <c r="B31" t="s">
        <v>3028</v>
      </c>
      <c r="C31">
        <v>29</v>
      </c>
      <c r="D31">
        <v>1.25</v>
      </c>
      <c r="E31">
        <v>1226</v>
      </c>
    </row>
    <row r="32" spans="1:5" x14ac:dyDescent="0.25">
      <c r="A32">
        <v>6453</v>
      </c>
      <c r="B32" t="s">
        <v>3322</v>
      </c>
      <c r="C32">
        <v>30</v>
      </c>
      <c r="D32">
        <v>1.1200000000000001</v>
      </c>
      <c r="E32">
        <v>1652</v>
      </c>
    </row>
    <row r="33" spans="1:5" x14ac:dyDescent="0.25">
      <c r="A33">
        <v>4741</v>
      </c>
      <c r="B33" t="s">
        <v>2309</v>
      </c>
      <c r="C33">
        <v>31</v>
      </c>
      <c r="D33">
        <v>1.1200000000000001</v>
      </c>
      <c r="E33">
        <v>1576</v>
      </c>
    </row>
    <row r="34" spans="1:5" x14ac:dyDescent="0.25">
      <c r="A34">
        <v>3740</v>
      </c>
      <c r="B34" t="s">
        <v>1832</v>
      </c>
      <c r="C34">
        <v>32</v>
      </c>
      <c r="D34">
        <v>1.1200000000000001</v>
      </c>
      <c r="E34">
        <v>1514</v>
      </c>
    </row>
    <row r="35" spans="1:5" x14ac:dyDescent="0.25">
      <c r="A35">
        <v>5913</v>
      </c>
      <c r="B35" t="s">
        <v>2946</v>
      </c>
      <c r="C35">
        <v>33</v>
      </c>
      <c r="D35">
        <v>1</v>
      </c>
      <c r="E35">
        <v>1697</v>
      </c>
    </row>
    <row r="36" spans="1:5" x14ac:dyDescent="0.25">
      <c r="A36">
        <v>5658</v>
      </c>
      <c r="B36" t="s">
        <v>2782</v>
      </c>
      <c r="C36">
        <v>34</v>
      </c>
      <c r="D36">
        <v>1</v>
      </c>
      <c r="E36">
        <v>1500</v>
      </c>
    </row>
    <row r="37" spans="1:5" x14ac:dyDescent="0.25">
      <c r="A37">
        <v>5464</v>
      </c>
      <c r="B37" t="s">
        <v>2656</v>
      </c>
      <c r="C37">
        <v>35</v>
      </c>
      <c r="D37">
        <v>1</v>
      </c>
      <c r="E37">
        <v>1455</v>
      </c>
    </row>
    <row r="38" spans="1:5" x14ac:dyDescent="0.25">
      <c r="A38">
        <v>3294</v>
      </c>
      <c r="B38" t="s">
        <v>1630</v>
      </c>
      <c r="C38">
        <v>36</v>
      </c>
      <c r="D38">
        <v>1</v>
      </c>
      <c r="E38">
        <v>1385</v>
      </c>
    </row>
    <row r="39" spans="1:5" x14ac:dyDescent="0.25">
      <c r="A39">
        <v>2538</v>
      </c>
      <c r="B39" t="s">
        <v>1316</v>
      </c>
      <c r="C39">
        <v>37</v>
      </c>
      <c r="D39">
        <v>0.87</v>
      </c>
      <c r="E39">
        <v>1318</v>
      </c>
    </row>
    <row r="40" spans="1:5" x14ac:dyDescent="0.25">
      <c r="A40">
        <v>3840</v>
      </c>
      <c r="B40" t="s">
        <v>1873</v>
      </c>
      <c r="C40">
        <v>38</v>
      </c>
      <c r="D40">
        <v>0.75</v>
      </c>
      <c r="E40">
        <v>1658</v>
      </c>
    </row>
    <row r="41" spans="1:5" x14ac:dyDescent="0.25">
      <c r="A41">
        <v>2977</v>
      </c>
      <c r="B41" t="s">
        <v>1476</v>
      </c>
      <c r="C41">
        <v>39</v>
      </c>
      <c r="D41">
        <v>0.75</v>
      </c>
      <c r="E41">
        <v>1583</v>
      </c>
    </row>
    <row r="42" spans="1:5" x14ac:dyDescent="0.25">
      <c r="A42">
        <v>4511</v>
      </c>
      <c r="B42" t="s">
        <v>2184</v>
      </c>
      <c r="C42">
        <v>40</v>
      </c>
      <c r="D42">
        <v>0.75</v>
      </c>
      <c r="E42">
        <v>1476</v>
      </c>
    </row>
    <row r="43" spans="1:5" x14ac:dyDescent="0.25">
      <c r="A43">
        <v>93</v>
      </c>
      <c r="B43" t="s">
        <v>485</v>
      </c>
      <c r="C43">
        <v>41</v>
      </c>
      <c r="D43">
        <v>0.75</v>
      </c>
      <c r="E43">
        <v>1473</v>
      </c>
    </row>
    <row r="44" spans="1:5" x14ac:dyDescent="0.25">
      <c r="A44">
        <v>4845</v>
      </c>
      <c r="B44" t="s">
        <v>2360</v>
      </c>
      <c r="C44">
        <v>42</v>
      </c>
      <c r="D44">
        <v>0.75</v>
      </c>
      <c r="E44">
        <v>1469</v>
      </c>
    </row>
    <row r="45" spans="1:5" x14ac:dyDescent="0.25">
      <c r="A45">
        <v>6056</v>
      </c>
      <c r="B45" t="s">
        <v>3052</v>
      </c>
      <c r="C45">
        <v>43</v>
      </c>
      <c r="D45">
        <v>0.75</v>
      </c>
      <c r="E45">
        <v>1433</v>
      </c>
    </row>
    <row r="46" spans="1:5" x14ac:dyDescent="0.25">
      <c r="A46">
        <v>3276</v>
      </c>
      <c r="B46" t="s">
        <v>1619</v>
      </c>
      <c r="C46">
        <v>44</v>
      </c>
      <c r="D46">
        <v>0.75</v>
      </c>
      <c r="E46">
        <v>1373</v>
      </c>
    </row>
    <row r="47" spans="1:5" x14ac:dyDescent="0.25">
      <c r="A47">
        <v>4230</v>
      </c>
      <c r="B47" t="s">
        <v>2051</v>
      </c>
      <c r="C47">
        <v>45</v>
      </c>
      <c r="D47">
        <v>0.75</v>
      </c>
      <c r="E47">
        <v>1356</v>
      </c>
    </row>
    <row r="48" spans="1:5" x14ac:dyDescent="0.25">
      <c r="A48">
        <v>1714</v>
      </c>
      <c r="B48" t="s">
        <v>1020</v>
      </c>
      <c r="C48">
        <v>46</v>
      </c>
      <c r="D48">
        <v>0.75</v>
      </c>
      <c r="E48">
        <v>1348</v>
      </c>
    </row>
    <row r="49" spans="1:5" x14ac:dyDescent="0.25">
      <c r="A49">
        <v>4818</v>
      </c>
      <c r="B49" t="s">
        <v>2351</v>
      </c>
      <c r="C49">
        <v>47</v>
      </c>
      <c r="D49">
        <v>0.75</v>
      </c>
      <c r="E49">
        <v>1331</v>
      </c>
    </row>
    <row r="50" spans="1:5" x14ac:dyDescent="0.25">
      <c r="A50">
        <v>4217</v>
      </c>
      <c r="B50" t="s">
        <v>2047</v>
      </c>
      <c r="C50">
        <v>48</v>
      </c>
      <c r="D50">
        <v>0.75</v>
      </c>
      <c r="E50">
        <v>1290</v>
      </c>
    </row>
    <row r="51" spans="1:5" x14ac:dyDescent="0.25">
      <c r="A51">
        <v>3054</v>
      </c>
      <c r="B51" t="s">
        <v>1519</v>
      </c>
      <c r="C51">
        <v>49</v>
      </c>
      <c r="D51">
        <v>0.75</v>
      </c>
      <c r="E51">
        <v>1280</v>
      </c>
    </row>
    <row r="52" spans="1:5" x14ac:dyDescent="0.25">
      <c r="A52">
        <v>4238</v>
      </c>
      <c r="B52" t="s">
        <v>2054</v>
      </c>
      <c r="C52">
        <v>50</v>
      </c>
      <c r="D52">
        <v>0.75</v>
      </c>
      <c r="E52">
        <v>1207</v>
      </c>
    </row>
    <row r="53" spans="1:5" x14ac:dyDescent="0.25">
      <c r="A53">
        <v>6047</v>
      </c>
      <c r="B53" t="s">
        <v>3044</v>
      </c>
      <c r="C53">
        <v>51</v>
      </c>
      <c r="D53">
        <v>0.75</v>
      </c>
      <c r="E53">
        <v>1124</v>
      </c>
    </row>
    <row r="54" spans="1:5" x14ac:dyDescent="0.25">
      <c r="A54">
        <v>5690</v>
      </c>
      <c r="B54" t="s">
        <v>2808</v>
      </c>
      <c r="C54">
        <v>52</v>
      </c>
      <c r="D54">
        <v>0.5</v>
      </c>
      <c r="E54">
        <v>1629</v>
      </c>
    </row>
    <row r="55" spans="1:5" x14ac:dyDescent="0.25">
      <c r="A55">
        <v>6217</v>
      </c>
      <c r="B55" t="s">
        <v>3168</v>
      </c>
      <c r="C55">
        <v>53</v>
      </c>
      <c r="D55">
        <v>0.5</v>
      </c>
      <c r="E55">
        <v>1568</v>
      </c>
    </row>
    <row r="56" spans="1:5" x14ac:dyDescent="0.25">
      <c r="A56">
        <v>3291</v>
      </c>
      <c r="B56" t="s">
        <v>1627</v>
      </c>
      <c r="C56">
        <v>54</v>
      </c>
      <c r="D56">
        <v>0.5</v>
      </c>
      <c r="E56">
        <v>1284</v>
      </c>
    </row>
    <row r="57" spans="1:5" x14ac:dyDescent="0.25">
      <c r="A57">
        <v>6160</v>
      </c>
      <c r="B57" t="s">
        <v>3128</v>
      </c>
      <c r="C57">
        <v>55</v>
      </c>
      <c r="D57">
        <v>0.5</v>
      </c>
      <c r="E57">
        <v>1241</v>
      </c>
    </row>
    <row r="58" spans="1:5" x14ac:dyDescent="0.25">
      <c r="A58">
        <v>4260</v>
      </c>
      <c r="B58" t="s">
        <v>2065</v>
      </c>
      <c r="C58">
        <v>56</v>
      </c>
      <c r="D58">
        <v>0.5</v>
      </c>
      <c r="E58">
        <v>1124</v>
      </c>
    </row>
    <row r="59" spans="1:5" x14ac:dyDescent="0.25">
      <c r="A59">
        <v>2531</v>
      </c>
      <c r="B59" t="s">
        <v>611</v>
      </c>
      <c r="C59">
        <v>57</v>
      </c>
      <c r="D59">
        <v>0.25</v>
      </c>
      <c r="E59">
        <v>1139</v>
      </c>
    </row>
    <row r="60" spans="1:5" x14ac:dyDescent="0.25">
      <c r="A60">
        <v>4166</v>
      </c>
      <c r="B60" t="s">
        <v>2024</v>
      </c>
      <c r="C60">
        <v>58</v>
      </c>
      <c r="D60">
        <v>0.25</v>
      </c>
      <c r="E60">
        <v>1092</v>
      </c>
    </row>
    <row r="61" spans="1:5" x14ac:dyDescent="0.25">
      <c r="A61">
        <v>2855</v>
      </c>
      <c r="B61" t="s">
        <v>1427</v>
      </c>
      <c r="C61">
        <v>59</v>
      </c>
      <c r="D61">
        <v>0.25</v>
      </c>
      <c r="E61">
        <v>1088</v>
      </c>
    </row>
    <row r="62" spans="1:5" x14ac:dyDescent="0.25">
      <c r="A62">
        <v>5999</v>
      </c>
      <c r="B62" t="s">
        <v>3011</v>
      </c>
      <c r="C62">
        <v>60</v>
      </c>
      <c r="D62">
        <v>0.25</v>
      </c>
      <c r="E62">
        <v>1084</v>
      </c>
    </row>
    <row r="63" spans="1:5" x14ac:dyDescent="0.25">
      <c r="A63">
        <v>6663</v>
      </c>
      <c r="B63" t="s">
        <v>3489</v>
      </c>
      <c r="C63">
        <v>61</v>
      </c>
      <c r="D63">
        <v>0.25</v>
      </c>
      <c r="E63">
        <v>1083</v>
      </c>
    </row>
    <row r="64" spans="1:5" x14ac:dyDescent="0.25">
      <c r="A64">
        <v>4360</v>
      </c>
      <c r="B64" t="s">
        <v>2115</v>
      </c>
      <c r="C64">
        <v>62</v>
      </c>
      <c r="D64">
        <v>0.25</v>
      </c>
      <c r="E64">
        <v>802</v>
      </c>
    </row>
    <row r="65" spans="1:5" x14ac:dyDescent="0.25">
      <c r="A65">
        <v>5542</v>
      </c>
      <c r="B65" t="s">
        <v>2710</v>
      </c>
      <c r="C65">
        <v>63</v>
      </c>
      <c r="D65">
        <v>0</v>
      </c>
      <c r="E65">
        <v>1152</v>
      </c>
    </row>
  </sheetData>
  <autoFilter ref="A2:E2">
    <sortState ref="A3:E65">
      <sortCondition descending="1" ref="D2"/>
    </sortState>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2"/>
  <sheetViews>
    <sheetView workbookViewId="0">
      <pane xSplit="2" ySplit="2" topLeftCell="C3" activePane="bottomRight" state="frozen"/>
      <selection pane="topRight" activeCell="C1" sqref="C1"/>
      <selection pane="bottomLeft" activeCell="A3" sqref="A3"/>
      <selection pane="bottomRight" activeCell="F12" sqref="F12"/>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87</v>
      </c>
    </row>
    <row r="2" spans="1:206" x14ac:dyDescent="0.25">
      <c r="A2" t="s">
        <v>0</v>
      </c>
      <c r="B2" t="s">
        <v>1</v>
      </c>
      <c r="C2" t="s">
        <v>83</v>
      </c>
      <c r="D2" t="s">
        <v>84</v>
      </c>
      <c r="E2" t="s">
        <v>85</v>
      </c>
      <c r="F2" t="s">
        <v>86</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154"/>
  <sheetViews>
    <sheetView workbookViewId="0">
      <pane xSplit="2" ySplit="2" topLeftCell="C3" activePane="bottomRight" state="frozen"/>
      <selection activeCell="K26" sqref="K26"/>
      <selection pane="topRight" activeCell="K26" sqref="K26"/>
      <selection pane="bottomLeft" activeCell="K26" sqref="K26"/>
      <selection pane="bottomRight" activeCell="K26" sqref="K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87</v>
      </c>
    </row>
    <row r="2" spans="1:206" x14ac:dyDescent="0.25">
      <c r="A2" t="s">
        <v>0</v>
      </c>
      <c r="B2" t="s">
        <v>1</v>
      </c>
      <c r="C2" t="s">
        <v>83</v>
      </c>
      <c r="D2" t="s">
        <v>84</v>
      </c>
      <c r="E2" t="s">
        <v>85</v>
      </c>
      <c r="F2" t="s">
        <v>86</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C3" s="4"/>
      <c r="D3" s="4"/>
      <c r="E3" s="4"/>
      <c r="F3" s="4"/>
      <c r="G3" s="4"/>
    </row>
    <row r="4" spans="1:206" x14ac:dyDescent="0.25">
      <c r="C4" s="4"/>
      <c r="D4" s="4"/>
      <c r="E4" s="4"/>
      <c r="F4" s="4"/>
    </row>
    <row r="5" spans="1:206" x14ac:dyDescent="0.25">
      <c r="C5" s="4"/>
      <c r="D5" s="4"/>
      <c r="E5" s="4"/>
      <c r="F5" s="4"/>
    </row>
    <row r="6" spans="1:206" x14ac:dyDescent="0.25">
      <c r="C6" s="4"/>
      <c r="D6" s="4"/>
      <c r="E6" s="4"/>
      <c r="F6" s="4"/>
    </row>
    <row r="7" spans="1:206" x14ac:dyDescent="0.25">
      <c r="C7" s="4"/>
      <c r="D7" s="4"/>
      <c r="E7" s="4"/>
      <c r="F7" s="4"/>
    </row>
    <row r="8" spans="1:206" x14ac:dyDescent="0.25">
      <c r="C8" s="4"/>
      <c r="D8" s="4"/>
      <c r="E8" s="4"/>
      <c r="F8" s="4"/>
    </row>
    <row r="9" spans="1:206" x14ac:dyDescent="0.25">
      <c r="C9" s="4"/>
      <c r="D9" s="4"/>
      <c r="E9" s="4"/>
      <c r="F9" s="4"/>
    </row>
    <row r="10" spans="1:206" x14ac:dyDescent="0.25">
      <c r="C10" s="4"/>
      <c r="D10" s="4"/>
      <c r="E10" s="4"/>
      <c r="F10" s="4"/>
    </row>
    <row r="11" spans="1:206" x14ac:dyDescent="0.25">
      <c r="C11" s="4"/>
      <c r="D11" s="4"/>
      <c r="E11" s="4"/>
      <c r="F11" s="4"/>
    </row>
    <row r="12" spans="1:206" x14ac:dyDescent="0.25">
      <c r="C12" s="4"/>
      <c r="D12" s="4"/>
      <c r="E12" s="4"/>
      <c r="F12" s="4"/>
    </row>
    <row r="13" spans="1:206" x14ac:dyDescent="0.25">
      <c r="C13" s="4"/>
      <c r="D13" s="4"/>
      <c r="E13" s="4"/>
      <c r="F13" s="4"/>
    </row>
    <row r="14" spans="1:206" x14ac:dyDescent="0.25">
      <c r="C14" s="4"/>
      <c r="D14" s="4"/>
      <c r="E14" s="4"/>
      <c r="F14" s="4"/>
    </row>
    <row r="15" spans="1:206" x14ac:dyDescent="0.25">
      <c r="C15" s="4"/>
      <c r="D15" s="4"/>
      <c r="E15" s="4"/>
      <c r="F15" s="4"/>
    </row>
    <row r="16" spans="1:206" x14ac:dyDescent="0.25">
      <c r="C16" s="4"/>
      <c r="D16" s="4"/>
      <c r="E16" s="4"/>
      <c r="F16" s="4"/>
    </row>
    <row r="17" spans="3:6" x14ac:dyDescent="0.25">
      <c r="C17" s="4"/>
      <c r="D17" s="4"/>
      <c r="E17" s="4"/>
      <c r="F17" s="4"/>
    </row>
    <row r="18" spans="3:6" x14ac:dyDescent="0.25">
      <c r="C18" s="4"/>
      <c r="D18" s="4"/>
      <c r="E18" s="4"/>
      <c r="F18" s="4"/>
    </row>
    <row r="19" spans="3:6" x14ac:dyDescent="0.25">
      <c r="C19" s="4"/>
      <c r="D19" s="4"/>
      <c r="E19" s="4"/>
      <c r="F19" s="4"/>
    </row>
    <row r="20" spans="3:6" x14ac:dyDescent="0.25">
      <c r="C20" s="4"/>
      <c r="D20" s="4"/>
      <c r="E20" s="4"/>
      <c r="F20" s="4"/>
    </row>
    <row r="21" spans="3:6" x14ac:dyDescent="0.25">
      <c r="C21" s="4"/>
      <c r="D21" s="4"/>
      <c r="E21" s="4"/>
      <c r="F21" s="4"/>
    </row>
    <row r="22" spans="3:6" x14ac:dyDescent="0.25">
      <c r="C22" s="4"/>
      <c r="D22" s="4"/>
      <c r="E22" s="4"/>
      <c r="F22" s="4"/>
    </row>
    <row r="23" spans="3:6" x14ac:dyDescent="0.25">
      <c r="C23" s="4"/>
      <c r="D23" s="4"/>
      <c r="E23" s="4"/>
      <c r="F23" s="4"/>
    </row>
    <row r="24" spans="3:6" x14ac:dyDescent="0.25">
      <c r="C24" s="4"/>
      <c r="D24" s="4"/>
      <c r="E24" s="4"/>
      <c r="F24" s="4"/>
    </row>
    <row r="25" spans="3:6" x14ac:dyDescent="0.25">
      <c r="C25" s="4"/>
      <c r="D25" s="4"/>
      <c r="E25" s="4"/>
      <c r="F25" s="4"/>
    </row>
    <row r="26" spans="3:6" x14ac:dyDescent="0.25">
      <c r="C26" s="4"/>
      <c r="D26" s="4"/>
      <c r="E26" s="4"/>
      <c r="F26" s="4"/>
    </row>
    <row r="27" spans="3:6" x14ac:dyDescent="0.25">
      <c r="C27" s="4"/>
      <c r="D27" s="4"/>
      <c r="E27" s="4"/>
      <c r="F27" s="4"/>
    </row>
    <row r="28" spans="3:6" x14ac:dyDescent="0.25">
      <c r="C28" s="4"/>
      <c r="D28" s="4"/>
      <c r="E28" s="4"/>
      <c r="F28" s="4"/>
    </row>
    <row r="29" spans="3:6" x14ac:dyDescent="0.25">
      <c r="C29" s="4"/>
      <c r="D29" s="4"/>
      <c r="E29" s="4"/>
      <c r="F29" s="4"/>
    </row>
    <row r="30" spans="3:6" x14ac:dyDescent="0.25">
      <c r="C30" s="4"/>
      <c r="D30" s="4"/>
      <c r="E30" s="4"/>
      <c r="F30" s="4"/>
    </row>
    <row r="31" spans="3:6" x14ac:dyDescent="0.25">
      <c r="C31" s="4"/>
      <c r="D31" s="4"/>
      <c r="E31" s="4"/>
      <c r="F31" s="4"/>
    </row>
    <row r="32" spans="3:6" x14ac:dyDescent="0.25">
      <c r="C32" s="4"/>
      <c r="D32" s="4"/>
      <c r="E32" s="4"/>
      <c r="F32" s="4"/>
    </row>
    <row r="33" spans="3:6" x14ac:dyDescent="0.25">
      <c r="C33" s="4"/>
      <c r="D33" s="4"/>
      <c r="E33" s="4"/>
      <c r="F33" s="4"/>
    </row>
    <row r="34" spans="3:6" x14ac:dyDescent="0.25">
      <c r="C34" s="4"/>
      <c r="D34" s="4"/>
      <c r="E34" s="4"/>
      <c r="F34" s="4"/>
    </row>
    <row r="35" spans="3:6" x14ac:dyDescent="0.25">
      <c r="C35" s="4"/>
      <c r="D35" s="4"/>
      <c r="E35" s="4"/>
      <c r="F35" s="4"/>
    </row>
    <row r="36" spans="3:6" x14ac:dyDescent="0.25">
      <c r="C36" s="4"/>
      <c r="D36" s="4"/>
      <c r="E36" s="4"/>
      <c r="F36" s="4"/>
    </row>
    <row r="37" spans="3:6" x14ac:dyDescent="0.25">
      <c r="C37" s="4"/>
      <c r="D37" s="4"/>
      <c r="E37" s="4"/>
      <c r="F37" s="4"/>
    </row>
    <row r="38" spans="3:6" x14ac:dyDescent="0.25">
      <c r="C38" s="4"/>
      <c r="D38" s="4"/>
      <c r="E38" s="4"/>
      <c r="F38" s="4"/>
    </row>
    <row r="39" spans="3:6" x14ac:dyDescent="0.25">
      <c r="C39" s="4"/>
      <c r="D39" s="4"/>
      <c r="E39" s="4"/>
      <c r="F39" s="4"/>
    </row>
    <row r="40" spans="3:6" x14ac:dyDescent="0.25">
      <c r="C40" s="4"/>
      <c r="D40" s="4"/>
      <c r="E40" s="4"/>
      <c r="F40" s="4"/>
    </row>
    <row r="41" spans="3:6" x14ac:dyDescent="0.25">
      <c r="C41" s="4"/>
      <c r="D41" s="4"/>
      <c r="E41" s="4"/>
      <c r="F41" s="4"/>
    </row>
    <row r="42" spans="3:6" x14ac:dyDescent="0.25">
      <c r="C42" s="4"/>
      <c r="D42" s="4"/>
      <c r="E42" s="4"/>
      <c r="F42" s="4"/>
    </row>
    <row r="43" spans="3:6" x14ac:dyDescent="0.25">
      <c r="C43" s="4"/>
      <c r="D43" s="4"/>
      <c r="E43" s="4"/>
      <c r="F43" s="4"/>
    </row>
    <row r="44" spans="3:6" x14ac:dyDescent="0.25">
      <c r="C44" s="4"/>
      <c r="D44" s="4"/>
      <c r="E44" s="4"/>
      <c r="F44" s="4"/>
    </row>
    <row r="45" spans="3:6" x14ac:dyDescent="0.25">
      <c r="C45" s="4"/>
      <c r="D45" s="4"/>
      <c r="E45" s="4"/>
      <c r="F45" s="4"/>
    </row>
    <row r="46" spans="3:6" x14ac:dyDescent="0.25">
      <c r="C46" s="4"/>
      <c r="D46" s="4"/>
      <c r="E46" s="4"/>
      <c r="F46" s="4"/>
    </row>
    <row r="47" spans="3:6" x14ac:dyDescent="0.25">
      <c r="C47" s="4"/>
      <c r="D47" s="4"/>
      <c r="E47" s="4"/>
      <c r="F47" s="4"/>
    </row>
    <row r="48" spans="3:6" x14ac:dyDescent="0.25">
      <c r="C48" s="4"/>
      <c r="D48" s="4"/>
      <c r="E48" s="4"/>
      <c r="F48" s="4"/>
    </row>
    <row r="49" spans="3:6" x14ac:dyDescent="0.25">
      <c r="C49" s="4"/>
      <c r="D49" s="4"/>
      <c r="E49" s="4"/>
      <c r="F49" s="4"/>
    </row>
    <row r="50" spans="3:6" x14ac:dyDescent="0.25">
      <c r="C50" s="4"/>
      <c r="D50" s="4"/>
      <c r="E50" s="4"/>
      <c r="F50" s="4"/>
    </row>
    <row r="51" spans="3:6" x14ac:dyDescent="0.25">
      <c r="C51" s="4"/>
      <c r="D51" s="4"/>
      <c r="E51" s="4"/>
      <c r="F51" s="4"/>
    </row>
    <row r="52" spans="3:6" x14ac:dyDescent="0.25">
      <c r="C52" s="4"/>
      <c r="D52" s="4"/>
      <c r="E52" s="4"/>
      <c r="F52" s="4"/>
    </row>
    <row r="53" spans="3:6" x14ac:dyDescent="0.25">
      <c r="C53" s="4"/>
      <c r="D53" s="4"/>
      <c r="E53" s="4"/>
      <c r="F53" s="4"/>
    </row>
    <row r="54" spans="3:6" x14ac:dyDescent="0.25">
      <c r="C54" s="4"/>
      <c r="D54" s="4"/>
      <c r="E54" s="4"/>
      <c r="F54" s="4"/>
    </row>
    <row r="55" spans="3:6" x14ac:dyDescent="0.25">
      <c r="C55" s="4"/>
      <c r="D55" s="4"/>
      <c r="E55" s="4"/>
      <c r="F55" s="4"/>
    </row>
    <row r="56" spans="3:6" x14ac:dyDescent="0.25">
      <c r="C56" s="4"/>
      <c r="D56" s="4"/>
      <c r="E56" s="4"/>
      <c r="F56" s="4"/>
    </row>
    <row r="57" spans="3:6" x14ac:dyDescent="0.25">
      <c r="C57" s="4"/>
      <c r="D57" s="4"/>
      <c r="E57" s="4"/>
      <c r="F57" s="4"/>
    </row>
    <row r="58" spans="3:6" x14ac:dyDescent="0.25">
      <c r="C58" s="4"/>
      <c r="D58" s="4"/>
      <c r="E58" s="4"/>
      <c r="F58" s="4"/>
    </row>
    <row r="59" spans="3:6" x14ac:dyDescent="0.25">
      <c r="C59" s="4"/>
      <c r="D59" s="4"/>
      <c r="E59" s="4"/>
      <c r="F59" s="4"/>
    </row>
    <row r="60" spans="3:6" x14ac:dyDescent="0.25">
      <c r="C60" s="4"/>
      <c r="D60" s="4"/>
      <c r="E60" s="4"/>
      <c r="F60" s="4"/>
    </row>
    <row r="61" spans="3:6" x14ac:dyDescent="0.25">
      <c r="C61" s="4"/>
      <c r="D61" s="4"/>
      <c r="E61" s="4"/>
      <c r="F61" s="4"/>
    </row>
    <row r="62" spans="3:6" x14ac:dyDescent="0.25">
      <c r="C62" s="4"/>
      <c r="D62" s="4"/>
      <c r="E62" s="4"/>
      <c r="F62" s="4"/>
    </row>
    <row r="63" spans="3:6" x14ac:dyDescent="0.25">
      <c r="C63" s="4"/>
      <c r="D63" s="4"/>
      <c r="E63" s="4"/>
      <c r="F63" s="4"/>
    </row>
    <row r="64" spans="3:6" x14ac:dyDescent="0.25">
      <c r="C64" s="4"/>
      <c r="D64" s="4"/>
      <c r="E64" s="4"/>
      <c r="F64" s="4"/>
    </row>
    <row r="65" spans="3:6" x14ac:dyDescent="0.25">
      <c r="C65" s="4"/>
      <c r="D65" s="4"/>
      <c r="E65" s="4"/>
      <c r="F65" s="4"/>
    </row>
    <row r="66" spans="3:6" x14ac:dyDescent="0.25">
      <c r="C66" s="4"/>
      <c r="D66" s="4"/>
      <c r="E66" s="4"/>
      <c r="F66" s="4"/>
    </row>
    <row r="67" spans="3:6" x14ac:dyDescent="0.25">
      <c r="C67" s="4"/>
      <c r="D67" s="4"/>
      <c r="E67" s="4"/>
      <c r="F67" s="4"/>
    </row>
    <row r="68" spans="3:6" x14ac:dyDescent="0.25">
      <c r="C68" s="4"/>
      <c r="D68" s="4"/>
      <c r="E68" s="4"/>
      <c r="F68" s="4"/>
    </row>
    <row r="69" spans="3:6" x14ac:dyDescent="0.25">
      <c r="C69" s="4"/>
      <c r="D69" s="4"/>
      <c r="E69" s="4"/>
      <c r="F69" s="4"/>
    </row>
    <row r="70" spans="3:6" x14ac:dyDescent="0.25">
      <c r="C70" s="4"/>
      <c r="D70" s="4"/>
      <c r="E70" s="4"/>
      <c r="F70" s="4"/>
    </row>
    <row r="71" spans="3:6" x14ac:dyDescent="0.25">
      <c r="C71" s="4"/>
      <c r="D71" s="4"/>
      <c r="E71" s="4"/>
      <c r="F71" s="4"/>
    </row>
    <row r="72" spans="3:6" x14ac:dyDescent="0.25">
      <c r="C72" s="4"/>
      <c r="D72" s="4"/>
      <c r="E72" s="4"/>
      <c r="F72" s="4"/>
    </row>
    <row r="73" spans="3:6" x14ac:dyDescent="0.25">
      <c r="C73" s="4"/>
      <c r="D73" s="4"/>
      <c r="E73" s="4"/>
      <c r="F73" s="4"/>
    </row>
    <row r="74" spans="3:6" x14ac:dyDescent="0.25">
      <c r="C74" s="4"/>
      <c r="D74" s="4"/>
      <c r="E74" s="4"/>
      <c r="F74" s="4"/>
    </row>
    <row r="75" spans="3:6" x14ac:dyDescent="0.25">
      <c r="C75" s="4"/>
      <c r="D75" s="4"/>
      <c r="E75" s="4"/>
      <c r="F75" s="4"/>
    </row>
    <row r="76" spans="3:6" x14ac:dyDescent="0.25">
      <c r="C76" s="4"/>
      <c r="D76" s="4"/>
      <c r="E76" s="4"/>
      <c r="F76" s="4"/>
    </row>
    <row r="77" spans="3:6" x14ac:dyDescent="0.25">
      <c r="C77" s="4"/>
      <c r="D77" s="4"/>
      <c r="E77" s="4"/>
      <c r="F77" s="4"/>
    </row>
    <row r="78" spans="3:6" x14ac:dyDescent="0.25">
      <c r="C78" s="4"/>
      <c r="D78" s="4"/>
      <c r="E78" s="4"/>
      <c r="F78" s="4"/>
    </row>
    <row r="79" spans="3:6" x14ac:dyDescent="0.25">
      <c r="C79" s="4"/>
      <c r="D79" s="4"/>
      <c r="E79" s="4"/>
      <c r="F79" s="4"/>
    </row>
    <row r="80" spans="3:6" x14ac:dyDescent="0.25">
      <c r="C80" s="4"/>
      <c r="D80" s="4"/>
      <c r="E80" s="4"/>
      <c r="F80" s="4"/>
    </row>
    <row r="81" spans="3:6" x14ac:dyDescent="0.25">
      <c r="C81" s="4"/>
      <c r="D81" s="4"/>
      <c r="E81" s="4"/>
      <c r="F81" s="4"/>
    </row>
    <row r="82" spans="3:6" x14ac:dyDescent="0.25">
      <c r="C82" s="4"/>
      <c r="D82" s="4"/>
      <c r="E82" s="4"/>
      <c r="F82" s="4"/>
    </row>
    <row r="83" spans="3:6" x14ac:dyDescent="0.25">
      <c r="C83" s="4"/>
      <c r="D83" s="4"/>
      <c r="E83" s="4"/>
      <c r="F83" s="4"/>
    </row>
    <row r="84" spans="3:6" x14ac:dyDescent="0.25">
      <c r="C84" s="4"/>
      <c r="D84" s="4"/>
      <c r="E84" s="4"/>
      <c r="F84" s="4"/>
    </row>
    <row r="85" spans="3:6" x14ac:dyDescent="0.25">
      <c r="C85" s="4"/>
      <c r="D85" s="4"/>
      <c r="E85" s="4"/>
      <c r="F85" s="4"/>
    </row>
    <row r="86" spans="3:6" x14ac:dyDescent="0.25">
      <c r="C86" s="4"/>
      <c r="D86" s="4"/>
      <c r="E86" s="4"/>
      <c r="F86" s="4"/>
    </row>
    <row r="87" spans="3:6" x14ac:dyDescent="0.25">
      <c r="C87" s="4"/>
      <c r="D87" s="4"/>
      <c r="E87" s="4"/>
      <c r="F87" s="4"/>
    </row>
    <row r="88" spans="3:6" x14ac:dyDescent="0.25">
      <c r="C88" s="4"/>
      <c r="D88" s="4"/>
      <c r="E88" s="4"/>
      <c r="F88" s="4"/>
    </row>
    <row r="89" spans="3:6" x14ac:dyDescent="0.25">
      <c r="C89" s="4"/>
      <c r="D89" s="4"/>
      <c r="E89" s="4"/>
      <c r="F89" s="4"/>
    </row>
    <row r="90" spans="3:6" x14ac:dyDescent="0.25">
      <c r="C90" s="4"/>
      <c r="D90" s="4"/>
      <c r="E90" s="4"/>
      <c r="F90" s="4"/>
    </row>
    <row r="91" spans="3:6" x14ac:dyDescent="0.25">
      <c r="C91" s="4"/>
      <c r="D91" s="4"/>
      <c r="E91" s="4"/>
      <c r="F91" s="4"/>
    </row>
    <row r="92" spans="3:6" x14ac:dyDescent="0.25">
      <c r="C92" s="4"/>
      <c r="D92" s="4"/>
      <c r="E92" s="4"/>
      <c r="F92" s="4"/>
    </row>
    <row r="93" spans="3:6" x14ac:dyDescent="0.25">
      <c r="C93" s="4"/>
      <c r="D93" s="4"/>
      <c r="E93" s="4"/>
      <c r="F93" s="4"/>
    </row>
    <row r="94" spans="3:6" x14ac:dyDescent="0.25">
      <c r="C94" s="4"/>
      <c r="D94" s="4"/>
      <c r="E94" s="4"/>
      <c r="F94" s="4"/>
    </row>
    <row r="95" spans="3:6" x14ac:dyDescent="0.25">
      <c r="C95" s="4"/>
      <c r="D95" s="4"/>
      <c r="E95" s="4"/>
      <c r="F95" s="4"/>
    </row>
    <row r="96" spans="3:6" x14ac:dyDescent="0.25">
      <c r="C96" s="4"/>
      <c r="D96" s="4"/>
      <c r="E96" s="4"/>
      <c r="F96" s="4"/>
    </row>
    <row r="97" spans="3:6" x14ac:dyDescent="0.25">
      <c r="C97" s="4"/>
      <c r="D97" s="4"/>
      <c r="E97" s="4"/>
      <c r="F97" s="4"/>
    </row>
    <row r="98" spans="3:6" x14ac:dyDescent="0.25">
      <c r="C98" s="4"/>
      <c r="D98" s="4"/>
      <c r="E98" s="4"/>
      <c r="F98" s="4"/>
    </row>
    <row r="99" spans="3:6" x14ac:dyDescent="0.25">
      <c r="C99" s="4"/>
      <c r="D99" s="4"/>
      <c r="E99" s="4"/>
      <c r="F99" s="4"/>
    </row>
    <row r="100" spans="3:6" x14ac:dyDescent="0.25">
      <c r="C100" s="4"/>
      <c r="D100" s="4"/>
      <c r="E100" s="4"/>
      <c r="F100" s="4"/>
    </row>
    <row r="101" spans="3:6" x14ac:dyDescent="0.25">
      <c r="C101" s="4"/>
      <c r="D101" s="4"/>
      <c r="E101" s="4"/>
      <c r="F101" s="4"/>
    </row>
    <row r="102" spans="3:6" x14ac:dyDescent="0.25">
      <c r="C102" s="4"/>
      <c r="D102" s="4"/>
      <c r="E102" s="4"/>
      <c r="F102" s="4"/>
    </row>
    <row r="103" spans="3:6" x14ac:dyDescent="0.25">
      <c r="C103" s="4"/>
      <c r="D103" s="4"/>
      <c r="E103" s="4"/>
      <c r="F103" s="4"/>
    </row>
    <row r="104" spans="3:6" x14ac:dyDescent="0.25">
      <c r="C104" s="4"/>
      <c r="D104" s="4"/>
      <c r="E104" s="4"/>
      <c r="F104" s="4"/>
    </row>
    <row r="105" spans="3:6" x14ac:dyDescent="0.25">
      <c r="C105" s="4"/>
      <c r="D105" s="4"/>
      <c r="E105" s="4"/>
      <c r="F105" s="4"/>
    </row>
    <row r="106" spans="3:6" x14ac:dyDescent="0.25">
      <c r="C106" s="4"/>
      <c r="D106" s="4"/>
      <c r="E106" s="4"/>
      <c r="F106" s="4"/>
    </row>
    <row r="107" spans="3:6" x14ac:dyDescent="0.25">
      <c r="C107" s="4"/>
      <c r="D107" s="4"/>
      <c r="E107" s="4"/>
      <c r="F107" s="4"/>
    </row>
    <row r="108" spans="3:6" x14ac:dyDescent="0.25">
      <c r="C108" s="4"/>
      <c r="D108" s="4"/>
      <c r="E108" s="4"/>
      <c r="F108" s="4"/>
    </row>
    <row r="109" spans="3:6" x14ac:dyDescent="0.25">
      <c r="C109" s="4"/>
      <c r="D109" s="4"/>
      <c r="E109" s="4"/>
      <c r="F109" s="4"/>
    </row>
    <row r="110" spans="3:6" x14ac:dyDescent="0.25">
      <c r="C110" s="4"/>
      <c r="D110" s="4"/>
      <c r="E110" s="4"/>
      <c r="F110" s="4"/>
    </row>
    <row r="111" spans="3:6" x14ac:dyDescent="0.25">
      <c r="C111" s="4"/>
      <c r="D111" s="4"/>
      <c r="E111" s="4"/>
      <c r="F111" s="4"/>
    </row>
    <row r="112" spans="3:6" x14ac:dyDescent="0.25">
      <c r="C112" s="4"/>
      <c r="D112" s="4"/>
      <c r="E112" s="4"/>
      <c r="F112" s="4"/>
    </row>
    <row r="113" spans="3:6" x14ac:dyDescent="0.25">
      <c r="C113" s="4"/>
      <c r="D113" s="4"/>
      <c r="E113" s="4"/>
      <c r="F113" s="4"/>
    </row>
    <row r="114" spans="3:6" x14ac:dyDescent="0.25">
      <c r="C114" s="4"/>
      <c r="D114" s="4"/>
      <c r="E114" s="4"/>
      <c r="F114" s="4"/>
    </row>
    <row r="115" spans="3:6" x14ac:dyDescent="0.25">
      <c r="C115" s="4"/>
      <c r="D115" s="4"/>
      <c r="E115" s="4"/>
      <c r="F115" s="4"/>
    </row>
    <row r="116" spans="3:6" x14ac:dyDescent="0.25">
      <c r="C116" s="4"/>
      <c r="D116" s="4"/>
      <c r="E116" s="4"/>
      <c r="F116" s="4"/>
    </row>
    <row r="117" spans="3:6" x14ac:dyDescent="0.25">
      <c r="C117" s="4"/>
      <c r="D117" s="4"/>
      <c r="E117" s="4"/>
      <c r="F117" s="4"/>
    </row>
    <row r="118" spans="3:6" x14ac:dyDescent="0.25">
      <c r="C118" s="4"/>
      <c r="D118" s="4"/>
      <c r="E118" s="4"/>
      <c r="F118" s="4"/>
    </row>
    <row r="119" spans="3:6" x14ac:dyDescent="0.25">
      <c r="C119" s="4"/>
      <c r="D119" s="4"/>
      <c r="E119" s="4"/>
      <c r="F119" s="4"/>
    </row>
    <row r="120" spans="3:6" x14ac:dyDescent="0.25">
      <c r="C120" s="4"/>
      <c r="D120" s="4"/>
      <c r="E120" s="4"/>
      <c r="F120" s="4"/>
    </row>
    <row r="121" spans="3:6" x14ac:dyDescent="0.25">
      <c r="C121" s="4"/>
      <c r="D121" s="4"/>
      <c r="E121" s="4"/>
      <c r="F121" s="4"/>
    </row>
    <row r="122" spans="3:6" x14ac:dyDescent="0.25">
      <c r="C122" s="4"/>
      <c r="D122" s="4"/>
      <c r="E122" s="4"/>
      <c r="F122" s="4"/>
    </row>
    <row r="123" spans="3:6" x14ac:dyDescent="0.25">
      <c r="C123" s="4"/>
      <c r="D123" s="4"/>
      <c r="E123" s="4"/>
      <c r="F123" s="4"/>
    </row>
    <row r="124" spans="3:6" x14ac:dyDescent="0.25">
      <c r="C124" s="4"/>
      <c r="D124" s="4"/>
      <c r="E124" s="4"/>
      <c r="F124" s="4"/>
    </row>
    <row r="125" spans="3:6" x14ac:dyDescent="0.25">
      <c r="C125" s="4"/>
      <c r="D125" s="4"/>
      <c r="E125" s="4"/>
      <c r="F125" s="4"/>
    </row>
    <row r="126" spans="3:6" x14ac:dyDescent="0.25">
      <c r="C126" s="4"/>
      <c r="D126" s="4"/>
      <c r="E126" s="4"/>
      <c r="F126" s="4"/>
    </row>
    <row r="127" spans="3:6" x14ac:dyDescent="0.25">
      <c r="C127" s="4"/>
      <c r="D127" s="4"/>
      <c r="E127" s="4"/>
      <c r="F127" s="4"/>
    </row>
    <row r="128" spans="3:6" x14ac:dyDescent="0.25">
      <c r="C128" s="4"/>
      <c r="D128" s="4"/>
      <c r="E128" s="4"/>
      <c r="F128" s="4"/>
    </row>
    <row r="129" spans="3:6" x14ac:dyDescent="0.25">
      <c r="C129" s="4"/>
      <c r="D129" s="4"/>
      <c r="E129" s="4"/>
      <c r="F129" s="4"/>
    </row>
    <row r="130" spans="3:6" x14ac:dyDescent="0.25">
      <c r="C130" s="4"/>
      <c r="D130" s="4"/>
      <c r="E130" s="4"/>
      <c r="F130" s="4"/>
    </row>
    <row r="131" spans="3:6" x14ac:dyDescent="0.25">
      <c r="C131" s="4"/>
      <c r="D131" s="4"/>
      <c r="E131" s="4"/>
      <c r="F131" s="4"/>
    </row>
    <row r="132" spans="3:6" x14ac:dyDescent="0.25">
      <c r="C132" s="4"/>
      <c r="D132" s="4"/>
      <c r="E132" s="4"/>
      <c r="F132" s="4"/>
    </row>
    <row r="133" spans="3:6" x14ac:dyDescent="0.25">
      <c r="C133" s="4"/>
      <c r="D133" s="4"/>
      <c r="E133" s="4"/>
      <c r="F133" s="4"/>
    </row>
    <row r="134" spans="3:6" x14ac:dyDescent="0.25">
      <c r="C134" s="4"/>
      <c r="D134" s="4"/>
      <c r="E134" s="4"/>
      <c r="F134" s="4"/>
    </row>
    <row r="135" spans="3:6" x14ac:dyDescent="0.25">
      <c r="C135" s="4"/>
      <c r="D135" s="4"/>
      <c r="E135" s="4"/>
      <c r="F135" s="4"/>
    </row>
    <row r="136" spans="3:6" x14ac:dyDescent="0.25">
      <c r="C136" s="4"/>
      <c r="D136" s="4"/>
      <c r="E136" s="4"/>
      <c r="F136" s="4"/>
    </row>
    <row r="137" spans="3:6" x14ac:dyDescent="0.25">
      <c r="C137" s="4"/>
      <c r="D137" s="4"/>
      <c r="E137" s="4"/>
      <c r="F137" s="4"/>
    </row>
    <row r="138" spans="3:6" x14ac:dyDescent="0.25">
      <c r="C138" s="4"/>
      <c r="D138" s="4"/>
      <c r="E138" s="4"/>
      <c r="F138" s="4"/>
    </row>
    <row r="139" spans="3:6" x14ac:dyDescent="0.25">
      <c r="C139" s="4"/>
      <c r="D139" s="4"/>
      <c r="E139" s="4"/>
      <c r="F139" s="4"/>
    </row>
    <row r="140" spans="3:6" x14ac:dyDescent="0.25">
      <c r="C140" s="4"/>
      <c r="D140" s="4"/>
      <c r="E140" s="4"/>
      <c r="F140" s="4"/>
    </row>
    <row r="141" spans="3:6" x14ac:dyDescent="0.25">
      <c r="C141" s="4"/>
      <c r="D141" s="4"/>
      <c r="E141" s="4"/>
      <c r="F141" s="4"/>
    </row>
    <row r="142" spans="3:6" x14ac:dyDescent="0.25">
      <c r="C142" s="4"/>
      <c r="D142" s="4"/>
      <c r="E142" s="4"/>
      <c r="F142" s="4"/>
    </row>
    <row r="143" spans="3:6" x14ac:dyDescent="0.25">
      <c r="C143" s="4"/>
      <c r="D143" s="4"/>
      <c r="E143" s="4"/>
      <c r="F143" s="4"/>
    </row>
    <row r="144" spans="3:6" x14ac:dyDescent="0.25">
      <c r="C144" s="4"/>
      <c r="D144" s="4"/>
      <c r="E144" s="4"/>
      <c r="F144" s="4"/>
    </row>
    <row r="145" spans="3:6" x14ac:dyDescent="0.25">
      <c r="C145" s="4"/>
      <c r="D145" s="4"/>
      <c r="E145" s="4"/>
      <c r="F145" s="4"/>
    </row>
    <row r="146" spans="3:6" x14ac:dyDescent="0.25">
      <c r="C146" s="4"/>
      <c r="D146" s="4"/>
      <c r="E146" s="4"/>
      <c r="F146" s="4"/>
    </row>
    <row r="147" spans="3:6" x14ac:dyDescent="0.25">
      <c r="C147" s="4"/>
      <c r="D147" s="4"/>
      <c r="E147" s="4"/>
      <c r="F147" s="4"/>
    </row>
    <row r="148" spans="3:6" x14ac:dyDescent="0.25">
      <c r="C148" s="4"/>
      <c r="D148" s="4"/>
      <c r="E148" s="4"/>
      <c r="F148" s="4"/>
    </row>
    <row r="149" spans="3:6" x14ac:dyDescent="0.25">
      <c r="C149" s="4"/>
      <c r="D149" s="4"/>
      <c r="E149" s="4"/>
      <c r="F149" s="4"/>
    </row>
    <row r="150" spans="3:6" x14ac:dyDescent="0.25">
      <c r="C150" s="4"/>
      <c r="D150" s="4"/>
      <c r="E150" s="4"/>
      <c r="F150" s="4"/>
    </row>
    <row r="151" spans="3:6" x14ac:dyDescent="0.25">
      <c r="C151" s="4"/>
      <c r="D151" s="4"/>
      <c r="E151" s="4"/>
      <c r="F151" s="4"/>
    </row>
    <row r="152" spans="3:6" x14ac:dyDescent="0.25">
      <c r="C152" s="4"/>
      <c r="D152" s="4"/>
      <c r="E152" s="4"/>
      <c r="F152" s="4"/>
    </row>
    <row r="153" spans="3:6" x14ac:dyDescent="0.25">
      <c r="C153" s="4"/>
      <c r="D153" s="4"/>
      <c r="E153" s="4"/>
      <c r="F153" s="4"/>
    </row>
    <row r="154" spans="3:6" x14ac:dyDescent="0.25">
      <c r="C154" s="4"/>
      <c r="D154" s="4"/>
      <c r="E154" s="4"/>
      <c r="F154"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K26" sqref="K2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instructions and FAQ</vt:lpstr>
      <vt:lpstr>team match array</vt:lpstr>
      <vt:lpstr>Event keys</vt:lpstr>
      <vt:lpstr>data import sorted</vt:lpstr>
      <vt:lpstr>data import</vt:lpstr>
      <vt:lpstr>team lookup</vt:lpstr>
      <vt:lpstr>match lookup</vt:lpstr>
      <vt:lpstr>all seed values</vt:lpstr>
      <vt:lpstr>seed values sorted</vt:lpstr>
      <vt:lpstr>seed values</vt:lpstr>
      <vt:lpstr>calculated contributions sorted</vt:lpstr>
      <vt:lpstr>calculated contributions</vt:lpstr>
      <vt:lpstr>predicted contributions sorted</vt:lpstr>
      <vt:lpstr>predicted contributions</vt:lpstr>
      <vt:lpstr>rankings sorted</vt:lpstr>
      <vt:lpstr>rankings</vt:lpstr>
      <vt:lpstr>predicted rankings sorted</vt:lpstr>
      <vt:lpstr>predicted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2017-03-05T16:33:46Z</dcterms:modified>
</cp:coreProperties>
</file>